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066762b1ce45ff" /></Relationships>
</file>

<file path=xl/workbook.xml><?xml version="1.0" encoding="utf-8"?>
<x:workbook xmlns:x="http://schemas.openxmlformats.org/spreadsheetml/2006/main">
  <x:sheets>
    <x:sheet xmlns:r="http://schemas.openxmlformats.org/officeDocument/2006/relationships" name="ダッシュボード" sheetId="2" r:id="R14f2285c191d46d5"/>
    <x:sheet xmlns:r="http://schemas.openxmlformats.org/officeDocument/2006/relationships" name="対象台データ" sheetId="35" r:id="Rf16ba7ed2e49442d"/>
    <x:sheet xmlns:r="http://schemas.openxmlformats.org/officeDocument/2006/relationships" name="3カ月ヒートマップ" sheetId="38" r:id="R9d36609f422a4612"/>
    <x:sheet xmlns:r="http://schemas.openxmlformats.org/officeDocument/2006/relationships" name="9-27予想_統合版" sheetId="45" r:id="Ra1a2d24512984132"/>
    <x:sheet xmlns:r="http://schemas.openxmlformats.org/officeDocument/2006/relationships" name="過去データ_全履歴" sheetId="46" r:id="R5366b356e91147e5"/>
    <x:sheet xmlns:r="http://schemas.openxmlformats.org/officeDocument/2006/relationships" name="実績スコア" sheetId="47" r:id="R6cf2f1a6714c42b7"/>
    <x:sheet xmlns:r="http://schemas.openxmlformats.org/officeDocument/2006/relationships" name="機種投入履歴" sheetId="48" r:id="R15fe239fd11b464b"/>
    <x:sheet xmlns:r="http://schemas.openxmlformats.org/officeDocument/2006/relationships" name="傾向再検証" sheetId="49" r:id="R8765d1e97d054eb5"/>
  </x:sheets>
</x:workbook>
</file>

<file path=xl/sharedStrings.xml><?xml version="1.0" encoding="utf-8"?>
<x:sst xmlns:x="http://schemas.openxmlformats.org/spreadsheetml/2006/main"/>
</file>

<file path=xl/styles.xml><?xml version="1.0" encoding="utf-8"?>
<x:styleSheet xmlns:x="http://schemas.openxmlformats.org/spreadsheetml/2006/main">
  <x:numFmts count="19">
    <x:numFmt numFmtId="200" formatCode="yyyy/mm/dd"/>
    <x:numFmt numFmtId="201" formatCode="0.0"/>
    <x:numFmt numFmtId="202" formatCode="&quot;★&quot;0"/>
    <x:numFmt numFmtId="203" formatCode="#,##0&quot;枚&quot;"/>
    <x:numFmt numFmtId="204" formatCode="0&quot;%&quot;"/>
    <x:numFmt numFmtId="205" formatCode="#,##0&quot;G&quot;"/>
    <x:numFmt numFmtId="206" formatCode="#,##0&quot;人&quot;"/>
    <x:numFmt numFmtId="207" formatCode="0.00"/>
    <x:numFmt numFmtId="208" formatCode="0%"/>
    <x:numFmt numFmtId="209" formatCode="0.0%"/>
    <x:numFmt numFmtId="210" formatCode="yyyy/m/d"/>
    <x:numFmt numFmtId="211" formatCode="¥#,##0"/>
    <x:numFmt numFmtId="212" formatCode="0"/>
    <x:numFmt numFmtId="213" formatCode="0.00&quot;x&quot;"/>
    <x:numFmt numFmtId="214" formatCode="0&quot;日&quot;"/>
    <x:numFmt numFmtId="215" formatCode="m/d"/>
    <x:numFmt numFmtId="216" formatCode="0.00%"/>
    <x:numFmt numFmtId="217" formatCode="#,##0"/>
    <x:numFmt numFmtId="218" formatCode="0.000"/>
  </x:numFmts>
  <x:fonts count="69">
    <x:font>
      <x:sz val="11"/>
      <x:name val="Carlito"/>
    </x:font>
    <x:font>
      <x:b/>
      <x:sz val="16"/>
      <x:color rgb="FFFFFFFF"/>
      <x:name val="Carlito"/>
    </x:font>
    <x:font>
      <x:b/>
      <x:sz val="11"/>
      <x:color rgb="FFFFFFFF"/>
      <x:name val="Carlito"/>
    </x:font>
    <x:font>
      <x:b/>
      <x:sz val="11"/>
      <x:color rgb="FF1F2937"/>
      <x:name val="Carlito"/>
    </x:font>
    <x:font>
      <x:b/>
      <x:sz val="14"/>
      <x:color rgb="FF17365D"/>
      <x:name val="Carlito"/>
    </x:font>
    <x:font>
      <x:b/>
      <x:sz val="10"/>
      <x:color rgb="FFFFFFFF"/>
      <x:name val="Yu Gothic"/>
    </x:font>
    <x:font>
      <x:sz val="10"/>
      <x:name val="Yu Gothic"/>
    </x:font>
    <x:font>
      <x:b/>
      <x:sz val="16"/>
      <x:color rgb="FFFFFFFF"/>
      <x:name val="Yu Gothic"/>
    </x:font>
    <x:font>
      <x:b/>
      <x:sz val="16"/>
      <x:color rgb="FF1F2937"/>
      <x:name val="Carlito"/>
    </x:font>
    <x:font>
      <x:b/>
      <x:sz val="10"/>
      <x:color rgb="FF1F2937"/>
      <x:name val="Yu Gothic"/>
    </x:font>
    <x:font>
      <x:b/>
      <x:sz val="15"/>
      <x:color rgb="FFFFFFFF"/>
      <x:name val="Carlito"/>
    </x:font>
    <x:font>
      <x:sz val="11"/>
      <x:color rgb="FF7F6000"/>
      <x:name val="Carlito"/>
    </x:font>
    <x:font>
      <x:sz val="11"/>
      <x:color rgb="FF44546A"/>
      <x:name val="Carlito"/>
    </x:font>
    <x:font>
      <x:b/>
      <x:sz val="11"/>
      <x:color rgb="FF17365D"/>
      <x:name val="Carlito"/>
    </x:font>
    <x:font>
      <x:b/>
      <x:sz val="13"/>
      <x:name val="Carlito"/>
    </x:font>
    <x:font>
      <x:b/>
      <x:sz val="11"/>
      <x:color rgb="FF1F1F1F"/>
      <x:name val="Carlito"/>
    </x:font>
    <x:font>
      <x:b/>
      <x:sz val="11"/>
      <x:name val="Carlito"/>
    </x:font>
    <x:font>
      <x:b/>
      <x:sz val="11"/>
      <x:color rgb="FF375623"/>
      <x:name val="Carlito"/>
    </x:font>
    <x:font>
      <x:sz val="10"/>
      <x:color rgb="FF45556E"/>
      <x:name val="Carlito"/>
    </x:font>
    <x:font>
      <x:sz val="10"/>
      <x:color rgb="FF17202A"/>
      <x:name val="Carlito"/>
    </x:font>
    <x:font>
      <x:b/>
      <x:sz val="10"/>
      <x:color rgb="FF5D6775"/>
      <x:name val="Carlito"/>
    </x:font>
    <x:font>
      <x:b/>
      <x:sz val="10"/>
      <x:color rgb="FF1C8C5E"/>
      <x:name val="Carlito"/>
    </x:font>
    <x:font>
      <x:b/>
      <x:sz val="10"/>
      <x:color rgb="FF8A5A00"/>
      <x:name val="Carlito"/>
    </x:font>
    <x:font>
      <x:b/>
      <x:sz val="11"/>
      <x:color rgb="FF8B2E2E"/>
      <x:name val="Carlito"/>
    </x:font>
    <x:font>
      <x:b/>
      <x:sz val="10"/>
      <x:color rgb="FFFFFFFF"/>
      <x:name val="Carlito"/>
    </x:font>
    <x:font>
      <x:b/>
      <x:sz val="11"/>
      <x:color rgb="FF244A8F"/>
      <x:name val="Carlito"/>
    </x:font>
    <x:font>
      <x:b/>
      <x:sz val="12"/>
      <x:color rgb="FFFFFFFF"/>
      <x:name val="Carlito"/>
    </x:font>
    <x:font>
      <x:b/>
      <x:sz val="10"/>
      <x:color rgb="FF111827"/>
      <x:name val="Carlito"/>
    </x:font>
    <x:font>
      <x:sz val="10"/>
      <x:color rgb="FF111827"/>
      <x:name val="Carlito"/>
    </x:font>
    <x:font>
      <x:b/>
      <x:sz val="10"/>
      <x:color rgb="FF92400E"/>
      <x:name val="Carlito"/>
    </x:font>
    <x:font>
      <x:b/>
      <x:sz val="10"/>
      <x:color rgb="FF0F172A"/>
      <x:name val="Carlito"/>
    </x:font>
    <x:font>
      <x:b/>
      <x:sz val="10"/>
      <x:color rgb="FF9A3412"/>
      <x:name val="Carlito"/>
    </x:font>
    <x:font>
      <x:b/>
      <x:sz val="9"/>
      <x:color rgb="FF374151"/>
      <x:name val="Carlito"/>
    </x:font>
    <x:font>
      <x:sz val="9"/>
      <x:color rgb="FF374151"/>
      <x:name val="Carlito"/>
    </x:font>
    <x:font>
      <x:b/>
      <x:sz val="16"/>
      <x:color rgb="FF0F172A"/>
      <x:name val="Carlito"/>
    </x:font>
    <x:font>
      <x:b/>
      <x:sz val="12"/>
      <x:color rgb="FF14532D"/>
      <x:name val="Carlito"/>
    </x:font>
    <x:font>
      <x:b/>
      <x:sz val="10"/>
      <x:color rgb="FF166534"/>
      <x:name val="Carlito"/>
    </x:font>
    <x:font>
      <x:b/>
      <x:sz val="14"/>
      <x:color rgb="FFFFFFFF"/>
      <x:name val="Carlito"/>
    </x:font>
    <x:font>
      <x:sz val="11"/>
      <x:color rgb="FF334155"/>
      <x:name val="Carlito"/>
    </x:font>
    <x:font>
      <x:i/>
      <x:sz val="11"/>
      <x:color rgb="FF334155"/>
      <x:name val="Carlito"/>
    </x:font>
    <x:font>
      <x:sz val="7"/>
      <x:name val="Carlito"/>
    </x:font>
    <x:font>
      <x:b/>
      <x:sz val="12"/>
      <x:name val="Carlito"/>
    </x:font>
    <x:font>
      <x:sz val="5"/>
      <x:name val="Carlito"/>
    </x:font>
    <x:font>
      <x:b/>
      <x:sz val="8"/>
      <x:name val="Carlito"/>
    </x:font>
    <x:font>
      <x:b/>
      <x:sz val="14"/>
      <x:name val="Carlito"/>
    </x:font>
    <x:font>
      <x:b/>
      <x:sz val="8"/>
      <x:color rgb="FF222222"/>
      <x:name val="Arial"/>
    </x:font>
    <x:font>
      <x:sz val="8"/>
      <x:color rgb="FF222222"/>
      <x:name val="Arial"/>
    </x:font>
    <x:font>
      <x:b/>
      <x:sz val="15"/>
      <x:color rgb="FF111111"/>
      <x:name val="Arial"/>
    </x:font>
    <x:font>
      <x:sz val="10"/>
      <x:name val="Arial"/>
    </x:font>
    <x:font>
      <x:b/>
      <x:sz val="10"/>
      <x:color rgb="FFFFFFFF"/>
      <x:name val="Arial"/>
    </x:font>
    <x:font>
      <x:b/>
      <x:sz val="13"/>
      <x:color rgb="FFFFFFFF"/>
      <x:name val="Carlito"/>
    </x:font>
    <x:font>
      <x:b/>
      <x:sz val="5"/>
      <x:color rgb="FFFFFFFF"/>
      <x:name val="Carlito"/>
    </x:font>
    <x:font>
      <x:b/>
      <x:sz val="11"/>
      <x:color rgb="FF92400E"/>
      <x:name val="Carlito"/>
    </x:font>
    <x:font>
      <x:b/>
      <x:sz val="11"/>
      <x:color rgb="FF581C87"/>
      <x:name val="Carlito"/>
    </x:font>
    <x:font>
      <x:b/>
      <x:sz val="11"/>
      <x:color rgb="FF9A3412"/>
      <x:name val="Carlito"/>
    </x:font>
    <x:font>
      <x:sz val="10"/>
      <x:color rgb="FF172033"/>
      <x:name val="Arial"/>
    </x:font>
    <x:font>
      <x:b/>
      <x:sz val="15"/>
      <x:color rgb="FF172033"/>
      <x:name val="Arial"/>
    </x:font>
    <x:font>
      <x:sz val="10"/>
      <x:color rgb="FF46566D"/>
      <x:name val="Arial"/>
    </x:font>
    <x:font>
      <x:b/>
      <x:sz val="10"/>
      <x:color rgb="FF17365D"/>
      <x:name val="Arial"/>
    </x:font>
    <x:font>
      <x:b/>
      <x:sz val="15"/>
      <x:color rgb="FFFFFFFF"/>
      <x:name val="Yu Gothic"/>
    </x:font>
    <x:font>
      <x:sz val="10"/>
      <x:color rgb="FF404040"/>
      <x:name val="Yu Gothic"/>
    </x:font>
    <x:font>
      <x:b/>
      <x:sz val="15"/>
      <x:color rgb="FFFFFFFF"/>
      <x:name val="Arial"/>
    </x:font>
    <x:font>
      <x:sz val="10"/>
      <x:color rgb="FF243247"/>
      <x:name val="Arial"/>
    </x:font>
    <x:font>
      <x:b/>
      <x:sz val="9"/>
      <x:color rgb="FFFFFFFF"/>
      <x:name val="Arial"/>
    </x:font>
    <x:font>
      <x:sz val="9"/>
      <x:color rgb="FF404040"/>
      <x:name val="Arial"/>
    </x:font>
    <x:font>
      <x:b/>
      <x:sz val="11"/>
      <x:color rgb="FFFFFFFF"/>
      <x:name val="Arial"/>
    </x:font>
    <x:font>
      <x:b/>
      <x:sz val="10"/>
      <x:color rgb="FF243247"/>
      <x:name val="Arial"/>
    </x:font>
    <x:font>
      <x:b/>
      <x:sz val="11"/>
      <x:color rgb="FF274E13"/>
      <x:name val="Arial"/>
    </x:font>
    <x:font>
      <x:sz val="9"/>
      <x:color rgb="FF7F6000"/>
      <x:name val="Arial"/>
    </x:font>
  </x:fonts>
  <x:fills count="165">
    <x:fill>
      <x:patternFill patternType="none"/>
    </x:fill>
    <x:fill>
      <x:patternFill patternType="gray125"/>
    </x:fill>
    <x:fill>
      <x:patternFill patternType="solid">
        <x:fgColor rgb="FF0F6B78"/>
      </x:patternFill>
    </x:fill>
    <x:fill>
      <x:patternFill patternType="solid">
        <x:fgColor rgb="FF17365D"/>
      </x:patternFill>
    </x:fill>
    <x:fill>
      <x:patternFill patternType="solid">
        <x:fgColor rgb="FF2F75B5"/>
      </x:patternFill>
    </x:fill>
    <x:fill>
      <x:patternFill patternType="solid">
        <x:fgColor rgb="FFEAF2F8"/>
      </x:patternFill>
    </x:fill>
    <x:fill>
      <x:patternFill patternType="solid">
        <x:fgColor rgb="FFF4F7FA"/>
      </x:patternFill>
    </x:fill>
    <x:fill>
      <x:patternFill patternType="solid">
        <x:fgColor rgb="FF17324D"/>
      </x:patternFill>
    </x:fill>
    <x:fill>
      <x:patternFill patternType="solid">
        <x:fgColor rgb="FFEAF2F8"/>
      </x:patternFill>
    </x:fill>
    <x:fill>
      <x:patternFill patternType="solid">
        <x:fgColor rgb="FFFFF5D6"/>
      </x:patternFill>
    </x:fill>
    <x:fill>
      <x:patternFill patternType="solid">
        <x:fgColor rgb="FF0F243E"/>
      </x:patternFill>
    </x:fill>
    <x:fill>
      <x:patternFill patternType="solid">
        <x:fgColor rgb="FFFFF2CC"/>
      </x:patternFill>
    </x:fill>
    <x:fill>
      <x:patternFill patternType="solid">
        <x:fgColor rgb="FF1F4E78"/>
      </x:patternFill>
    </x:fill>
    <x:fill>
      <x:patternFill patternType="solid">
        <x:fgColor rgb="FF1F4E78"/>
      </x:patternFill>
    </x:fill>
    <x:fill>
      <x:patternFill patternType="solid">
        <x:fgColor rgb="FFEAF2F8"/>
      </x:patternFill>
    </x:fill>
    <x:fill>
      <x:patternFill patternType="solid">
        <x:fgColor rgb="FFD9EAF7"/>
      </x:patternFill>
    </x:fill>
    <x:fill>
      <x:patternFill patternType="solid">
        <x:fgColor rgb="FFF7FBFF"/>
      </x:patternFill>
    </x:fill>
    <x:fill>
      <x:patternFill patternType="solid">
        <x:fgColor rgb="FF2F75B5"/>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D9E2F3"/>
      </x:patternFill>
    </x:fill>
    <x:fill>
      <x:patternFill patternType="solid">
        <x:fgColor rgb="FFFFF2CC"/>
      </x:patternFill>
    </x:fill>
    <x:fill>
      <x:patternFill patternType="solid">
        <x:fgColor rgb="FFEAF2F8"/>
      </x:patternFill>
    </x:fill>
    <x:fill>
      <x:patternFill patternType="solid">
        <x:fgColor rgb="FFE2F0D9"/>
      </x:patternFill>
    </x:fill>
    <x:fill>
      <x:patternFill patternType="solid">
        <x:fgColor rgb="FF16233A"/>
      </x:patternFill>
    </x:fill>
    <x:fill>
      <x:patternFill patternType="solid">
        <x:fgColor rgb="FFEEF2F8"/>
      </x:patternFill>
    </x:fill>
    <x:fill>
      <x:patternFill patternType="solid">
        <x:fgColor rgb="FF223556"/>
      </x:patternFill>
    </x:fill>
    <x:fill>
      <x:patternFill patternType="solid">
        <x:fgColor rgb="FFFFF3D9"/>
      </x:patternFill>
    </x:fill>
    <x:fill>
      <x:patternFill patternType="solid">
        <x:fgColor rgb="FFF3F5F8"/>
      </x:patternFill>
    </x:fill>
    <x:fill>
      <x:patternFill patternType="solid">
        <x:fgColor rgb="FFE9F7F0"/>
      </x:patternFill>
    </x:fill>
    <x:fill>
      <x:patternFill patternType="solid">
        <x:fgColor rgb="FFFDECEC"/>
      </x:patternFill>
    </x:fill>
    <x:fill>
      <x:patternFill patternType="solid">
        <x:fgColor rgb="FFEAF1FF"/>
      </x:patternFill>
    </x:fill>
    <x:fill>
      <x:patternFill patternType="solid">
        <x:fgColor rgb="FF1C8C5E"/>
      </x:patternFill>
    </x:fill>
    <x:fill>
      <x:patternFill patternType="solid">
        <x:fgColor rgb="FFD88A12"/>
      </x:patternFill>
    </x:fill>
    <x:fill>
      <x:patternFill patternType="solid">
        <x:fgColor rgb="FF263B62"/>
      </x:patternFill>
    </x:fill>
    <x:fill>
      <x:patternFill patternType="solid">
        <x:fgColor rgb="FFFFF2CC"/>
      </x:patternFill>
    </x:fill>
    <x:fill>
      <x:patternFill patternType="solid">
        <x:fgColor rgb="FF17233B"/>
      </x:patternFill>
    </x:fill>
    <x:fill>
      <x:patternFill patternType="solid">
        <x:fgColor rgb="FFDCE6F3"/>
      </x:patternFill>
    </x:fill>
    <x:fill>
      <x:patternFill patternType="solid">
        <x:fgColor rgb="FFE2F0D9"/>
      </x:patternFill>
    </x:fill>
    <x:fill>
      <x:patternFill patternType="solid">
        <x:fgColor rgb="FFFCE4D6"/>
      </x:patternFill>
    </x:fill>
    <x:fill>
      <x:patternFill patternType="solid">
        <x:fgColor rgb="FFFFFFFF"/>
      </x:patternFill>
    </x:fill>
    <x:fill>
      <x:patternFill patternType="solid">
        <x:fgColor rgb="FF111827"/>
      </x:patternFill>
    </x:fill>
    <x:fill>
      <x:patternFill patternType="solid">
        <x:fgColor rgb="FFFEF3C7"/>
      </x:patternFill>
    </x:fill>
    <x:fill>
      <x:patternFill patternType="solid">
        <x:fgColor rgb="FF1F4E78"/>
      </x:patternFill>
    </x:fill>
    <x:fill>
      <x:patternFill patternType="solid">
        <x:fgColor rgb="FFD9EAF7"/>
      </x:patternFill>
    </x:fill>
    <x:fill>
      <x:patternFill patternType="solid">
        <x:fgColor rgb="FFECFDF5"/>
      </x:patternFill>
    </x:fill>
    <x:fill>
      <x:patternFill patternType="solid">
        <x:fgColor rgb="FFF8FAFC"/>
      </x:patternFill>
    </x:fill>
    <x:fill>
      <x:patternFill patternType="solid">
        <x:fgColor rgb="FFF5F3FF"/>
      </x:patternFill>
    </x:fill>
    <x:fill>
      <x:patternFill patternType="solid">
        <x:fgColor rgb="FFFFF7ED"/>
      </x:patternFill>
    </x:fill>
    <x:fill>
      <x:patternFill patternType="solid">
        <x:fgColor rgb="FFE0F2FE"/>
      </x:patternFill>
    </x:fill>
    <x:fill>
      <x:patternFill patternType="solid">
        <x:fgColor rgb="FFDCFCE7"/>
      </x:patternFill>
    </x:fill>
    <x:fill>
      <x:patternFill patternType="solid">
        <x:fgColor rgb="FF0F766E"/>
      </x:patternFill>
    </x:fill>
    <x:fill>
      <x:patternFill patternType="solid">
        <x:fgColor rgb="FF111827"/>
      </x:patternFill>
    </x:fill>
    <x:fill>
      <x:patternFill patternType="solid">
        <x:fgColor rgb="FF1F2937"/>
      </x:patternFill>
    </x:fill>
    <x:fill>
      <x:patternFill patternType="solid">
        <x:fgColor rgb="FFECFDF5"/>
      </x:patternFill>
    </x:fill>
    <x:fill>
      <x:patternFill patternType="solid">
        <x:fgColor rgb="FFFEF3C7"/>
      </x:patternFill>
    </x:fill>
    <x:fill>
      <x:patternFill patternType="solid">
        <x:fgColor rgb="FFDCFCE7"/>
      </x:patternFill>
    </x:fill>
    <x:fill>
      <x:patternFill patternType="solid">
        <x:fgColor rgb="FF0F172A"/>
      </x:patternFill>
    </x:fill>
    <x:fill>
      <x:patternFill patternType="solid">
        <x:fgColor rgb="FFE2E8F0"/>
      </x:patternFill>
    </x:fill>
    <x:fill>
      <x:patternFill patternType="solid">
        <x:fgColor rgb="FF0F766E"/>
      </x:patternFill>
    </x:fill>
    <x:fill>
      <x:patternFill patternType="solid">
        <x:fgColor rgb="FF334155"/>
      </x:patternFill>
    </x:fill>
    <x:fill>
      <x:patternFill patternType="solid">
        <x:fgColor rgb="FFE0F2FE"/>
      </x:patternFill>
    </x:fill>
    <x:fill>
      <x:patternFill patternType="solid">
        <x:fgColor rgb="FF0F766E"/>
      </x:patternFill>
    </x:fill>
    <x:fill>
      <x:patternFill patternType="solid">
        <x:fgColor rgb="FF1F2937"/>
      </x:patternFill>
    </x:fill>
    <x:fill>
      <x:patternFill patternType="solid">
        <x:fgColor rgb="FF0F172A"/>
      </x:patternFill>
    </x:fill>
    <x:fill>
      <x:patternFill patternType="solid">
        <x:fgColor rgb="FF1E3A5F"/>
      </x:patternFill>
    </x:fill>
    <x:fill>
      <x:patternFill patternType="solid">
        <x:fgColor rgb="FF111827"/>
      </x:patternFill>
    </x:fill>
    <x:fill>
      <x:patternFill patternType="solid">
        <x:fgColor rgb="FF1F4E78"/>
      </x:patternFill>
    </x:fill>
    <x:fill>
      <x:patternFill patternType="solid">
        <x:fgColor rgb="FF0F172A"/>
      </x:patternFill>
    </x:fill>
    <x:fill>
      <x:patternFill patternType="solid">
        <x:fgColor rgb="FF1F4E78"/>
      </x:patternFill>
    </x:fill>
    <x:fill>
      <x:patternFill patternType="solid">
        <x:fgColor rgb="FF0F172A"/>
      </x:patternFill>
    </x:fill>
    <x:fill>
      <x:patternFill patternType="solid">
        <x:fgColor rgb="FF1F4E78"/>
      </x:patternFill>
    </x:fill>
    <x:fill>
      <x:patternFill patternType="solid">
        <x:fgColor rgb="FF0F172A"/>
      </x:patternFill>
    </x:fill>
    <x:fill>
      <x:patternFill patternType="solid">
        <x:fgColor rgb="FF1F4E78"/>
      </x:patternFill>
    </x:fill>
    <x:fill>
      <x:patternFill patternType="solid">
        <x:fgColor rgb="FF0F172A"/>
      </x:patternFill>
    </x:fill>
    <x:fill>
      <x:patternFill patternType="solid">
        <x:fgColor rgb="FF1F4E78"/>
      </x:patternFill>
    </x:fill>
    <x:fill>
      <x:patternFill patternType="solid">
        <x:fgColor rgb="FF0F172A"/>
      </x:patternFill>
    </x:fill>
    <x:fill>
      <x:patternFill patternType="solid">
        <x:fgColor rgb="FF1F4E78"/>
      </x:patternFill>
    </x:fill>
    <x:fill>
      <x:patternFill patternType="solid">
        <x:fgColor rgb="FF334155"/>
      </x:patternFill>
    </x:fill>
    <x:fill>
      <x:patternFill patternType="solid">
        <x:fgColor rgb="FF1F4E78"/>
      </x:patternFill>
    </x:fill>
    <x:fill>
      <x:patternFill patternType="solid">
        <x:fgColor rgb="FF0F172A"/>
      </x:patternFill>
    </x:fill>
    <x:fill>
      <x:patternFill patternType="solid">
        <x:fgColor rgb="FFE2E8F0"/>
      </x:patternFill>
    </x:fill>
    <x:fill>
      <x:patternFill patternType="solid">
        <x:fgColor rgb="FF1F4E78"/>
      </x:patternFill>
    </x:fill>
    <x:fill>
      <x:patternFill patternType="solid">
        <x:fgColor rgb="FF0F172A"/>
      </x:patternFill>
    </x:fill>
    <x:fill>
      <x:patternFill patternType="solid">
        <x:fgColor rgb="FFE2E8F0"/>
      </x:patternFill>
    </x:fill>
    <x:fill>
      <x:patternFill patternType="solid">
        <x:fgColor rgb="FF1F4E78"/>
      </x:patternFill>
    </x:fill>
    <x:fill>
      <x:patternFill patternType="solid">
        <x:fgColor rgb="FFFFF2CC"/>
      </x:patternFill>
    </x:fill>
    <x:fill>
      <x:patternFill patternType="solid">
        <x:fgColor rgb="FFFFF2CC"/>
      </x:patternFill>
    </x:fill>
    <x:fill>
      <x:patternFill patternType="solid">
        <x:fgColor rgb="FFD9EAF7"/>
      </x:patternFill>
    </x:fill>
    <x:fill>
      <x:patternFill patternType="solid">
        <x:fgColor rgb="FFE2F0D9"/>
      </x:patternFill>
    </x:fill>
    <x:fill>
      <x:patternFill patternType="solid">
        <x:fgColor rgb="FF0F172A"/>
      </x:patternFill>
    </x:fill>
    <x:fill>
      <x:patternFill patternType="solid">
        <x:fgColor rgb="FF1F4E78"/>
      </x:patternFill>
    </x:fill>
    <x:fill>
      <x:patternFill patternType="solid">
        <x:fgColor rgb="FFF4B183"/>
      </x:patternFill>
    </x:fill>
    <x:fill>
      <x:patternFill patternType="solid">
        <x:fgColor rgb="FFFFD966"/>
      </x:patternFill>
    </x:fill>
    <x:fill>
      <x:patternFill patternType="solid">
        <x:fgColor rgb="FFF2F2F2"/>
      </x:patternFill>
    </x:fill>
    <x:fill>
      <x:patternFill patternType="solid">
        <x:fgColor rgb="FFFFF2CC"/>
      </x:patternFill>
    </x:fill>
    <x:fill>
      <x:patternFill patternType="solid">
        <x:fgColor rgb="FFFF6666"/>
      </x:patternFill>
    </x:fill>
    <x:fill>
      <x:patternFill patternType="solid">
        <x:fgColor rgb="FFC00000"/>
      </x:patternFill>
    </x:fill>
    <x:fill>
      <x:patternFill patternType="solid">
        <x:fgColor rgb="FF1F4E78"/>
      </x:patternFill>
    </x:fill>
    <x:fill>
      <x:patternFill patternType="solid">
        <x:fgColor rgb="FF0F172A"/>
      </x:patternFill>
    </x:fill>
    <x:fill>
      <x:patternFill patternType="solid">
        <x:fgColor rgb="FF1F4E78"/>
      </x:patternFill>
    </x:fill>
    <x:fill>
      <x:patternFill patternType="solid">
        <x:fgColor rgb="FFFDE68A"/>
      </x:patternFill>
    </x:fill>
    <x:fill>
      <x:patternFill patternType="solid">
        <x:fgColor rgb="FFFEF3C7"/>
      </x:patternFill>
    </x:fill>
    <x:fill>
      <x:patternFill patternType="solid">
        <x:fgColor rgb="FFFECACA"/>
      </x:patternFill>
    </x:fill>
    <x:fill>
      <x:patternFill patternType="solid">
        <x:fgColor rgb="FFE5E7EB"/>
      </x:patternFill>
    </x:fill>
    <x:fill>
      <x:patternFill patternType="solid">
        <x:fgColor rgb="FF0F172A"/>
      </x:patternFill>
    </x:fill>
    <x:fill>
      <x:patternFill patternType="solid">
        <x:fgColor rgb="FF0F172A"/>
      </x:patternFill>
    </x:fill>
    <x:fill>
      <x:patternFill patternType="solid">
        <x:fgColor rgb="FF334155"/>
      </x:patternFill>
    </x:fill>
    <x:fill>
      <x:patternFill patternType="solid">
        <x:fgColor rgb="FF7F1D1D"/>
      </x:patternFill>
    </x:fill>
    <x:fill>
      <x:patternFill patternType="solid">
        <x:fgColor rgb="FF111827"/>
      </x:patternFill>
    </x:fill>
    <x:fill>
      <x:patternFill patternType="solid">
        <x:fgColor rgb="FF334155"/>
      </x:patternFill>
    </x:fill>
    <x:fill>
      <x:patternFill patternType="solid">
        <x:fgColor rgb="FF7F1D1D"/>
      </x:patternFill>
    </x:fill>
    <x:fill>
      <x:patternFill patternType="solid">
        <x:fgColor rgb="FFFEF3C7"/>
      </x:patternFill>
    </x:fill>
    <x:fill>
      <x:patternFill patternType="solid">
        <x:fgColor rgb="FF0F172A"/>
      </x:patternFill>
    </x:fill>
    <x:fill>
      <x:patternFill patternType="solid">
        <x:fgColor rgb="FF334155"/>
      </x:patternFill>
    </x:fill>
    <x:fill>
      <x:patternFill patternType="solid">
        <x:fgColor rgb="FF065F46"/>
      </x:patternFill>
    </x:fill>
    <x:fill>
      <x:patternFill patternType="solid">
        <x:fgColor rgb="FFD1FAE5"/>
      </x:patternFill>
    </x:fill>
    <x:fill>
      <x:patternFill patternType="solid">
        <x:fgColor rgb="FF7C2D12"/>
      </x:patternFill>
    </x:fill>
    <x:fill>
      <x:patternFill patternType="solid">
        <x:fgColor rgb="FFFED7AA"/>
      </x:patternFill>
    </x:fill>
    <x:fill>
      <x:patternFill patternType="solid">
        <x:fgColor rgb="FFFEF3C7"/>
      </x:patternFill>
    </x:fill>
    <x:fill>
      <x:patternFill patternType="solid">
        <x:fgColor rgb="FF1D4ED8"/>
      </x:patternFill>
    </x:fill>
    <x:fill>
      <x:patternFill patternType="solid">
        <x:fgColor rgb="FFDBEAFE"/>
      </x:patternFill>
    </x:fill>
    <x:fill>
      <x:patternFill patternType="solid">
        <x:fgColor rgb="FF7F1D1D"/>
      </x:patternFill>
    </x:fill>
    <x:fill>
      <x:patternFill patternType="solid">
        <x:fgColor rgb="FF334155"/>
      </x:patternFill>
    </x:fill>
    <x:fill>
      <x:patternFill patternType="solid">
        <x:fgColor rgb="FFFEF3C7"/>
      </x:patternFill>
    </x:fill>
    <x:fill>
      <x:patternFill patternType="solid">
        <x:fgColor rgb="FF0F766E"/>
      </x:patternFill>
    </x:fill>
    <x:fill>
      <x:patternFill patternType="solid">
        <x:fgColor rgb="FFCCFBF1"/>
      </x:patternFill>
    </x:fill>
    <x:fill>
      <x:patternFill patternType="solid">
        <x:fgColor rgb="FF111827"/>
      </x:patternFill>
    </x:fill>
    <x:fill>
      <x:patternFill patternType="solid">
        <x:fgColor rgb="FFE5E7EB"/>
      </x:patternFill>
    </x:fill>
    <x:fill>
      <x:patternFill patternType="solid">
        <x:fgColor rgb="FF6D28D9"/>
      </x:patternFill>
    </x:fill>
    <x:fill>
      <x:patternFill patternType="solid">
        <x:fgColor rgb="FFEDE9FE"/>
      </x:patternFill>
    </x:fill>
    <x:fill>
      <x:patternFill patternType="solid">
        <x:fgColor rgb="FFF3E8FF"/>
      </x:patternFill>
    </x:fill>
    <x:fill>
      <x:patternFill patternType="solid">
        <x:fgColor rgb="FF9A3412"/>
      </x:patternFill>
    </x:fill>
    <x:fill>
      <x:patternFill patternType="solid">
        <x:fgColor rgb="FFFFEDD5"/>
      </x:patternFill>
    </x:fill>
    <x:fill>
      <x:patternFill patternType="solid">
        <x:fgColor rgb="FF991B1B"/>
      </x:patternFill>
    </x:fill>
    <x:fill>
      <x:patternFill patternType="solid">
        <x:fgColor rgb="FFFEE2E2"/>
      </x:patternFill>
    </x:fill>
    <x:fill>
      <x:patternFill patternType="solid">
        <x:fgColor rgb="FFFFF7ED"/>
      </x:patternFill>
    </x:fill>
    <x:fill>
      <x:patternFill patternType="solid">
        <x:fgColor rgb="FF14532D"/>
      </x:patternFill>
    </x:fill>
    <x:fill>
      <x:patternFill patternType="solid">
        <x:fgColor rgb="FFDCFCE7"/>
      </x:patternFill>
    </x:fill>
    <x:fill>
      <x:patternFill patternType="solid">
        <x:fgColor rgb="FF064E3B"/>
      </x:patternFill>
    </x:fill>
    <x:fill>
      <x:patternFill patternType="solid">
        <x:fgColor rgb="FFD1FAE5"/>
      </x:patternFill>
    </x:fill>
    <x:fill>
      <x:patternFill patternType="solid">
        <x:fgColor rgb="FF1E3A8A"/>
      </x:patternFill>
    </x:fill>
    <x:fill>
      <x:patternFill patternType="solid">
        <x:fgColor rgb="FFDBEAFE"/>
      </x:patternFill>
    </x:fill>
    <x:fill>
      <x:patternFill patternType="solid">
        <x:fgColor rgb="FF7C2D12"/>
      </x:patternFill>
    </x:fill>
    <x:fill>
      <x:patternFill patternType="solid">
        <x:fgColor rgb="FFFFEDD5"/>
      </x:patternFill>
    </x:fill>
    <x:fill>
      <x:patternFill patternType="solid">
        <x:fgColor rgb="FFFEF3C7"/>
      </x:patternFill>
    </x:fill>
    <x:fill>
      <x:patternFill patternType="solid">
        <x:fgColor rgb="FF172554"/>
      </x:patternFill>
    </x:fill>
    <x:fill>
      <x:patternFill patternType="solid">
        <x:fgColor rgb="FFDBEAFE"/>
      </x:patternFill>
    </x:fill>
    <x:fill>
      <x:patternFill patternType="solid">
        <x:fgColor rgb="FFFEF3C7"/>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17365D"/>
      </x:patternFill>
    </x:fill>
    <x:fill>
      <x:patternFill patternType="solid">
        <x:fgColor rgb="FFF3F6FA"/>
      </x:patternFill>
    </x:fill>
    <x:fill>
      <x:patternFill patternType="solid">
        <x:fgColor rgb="FF315A7D"/>
      </x:patternFill>
    </x:fill>
    <x:fill>
      <x:patternFill patternType="solid">
        <x:fgColor rgb="FFFFFFFF"/>
      </x:patternFill>
    </x:fill>
    <x:fill>
      <x:patternFill patternType="solid">
        <x:fgColor rgb="FF17365D"/>
      </x:patternFill>
    </x:fill>
    <x:fill>
      <x:patternFill patternType="solid">
        <x:fgColor rgb="FFF3F6FA"/>
      </x:patternFill>
    </x:fill>
    <x:fill>
      <x:patternFill patternType="solid">
        <x:fgColor rgb="FF315A7D"/>
      </x:patternFill>
    </x:fill>
    <x:fill>
      <x:patternFill patternType="solid">
        <x:fgColor rgb="FFD9E6F2"/>
      </x:patternFill>
    </x:fill>
    <x:fill>
      <x:patternFill patternType="solid">
        <x:fgColor rgb="FFE2F0D9"/>
      </x:patternFill>
    </x:fill>
    <x:fill>
      <x:patternFill patternType="solid">
        <x:fgColor rgb="FFFFF2CC"/>
      </x:patternFill>
    </x:fill>
  </x:fills>
  <x:borders count="33">
    <x:border/>
    <x:border/>
    <x:border/>
    <x:border/>
    <x:border/>
    <x:border/>
    <x:border/>
    <x:border/>
    <x:border/>
    <x:border/>
    <x:border/>
    <x:border/>
    <x:border/>
    <x:border/>
    <x:border/>
    <x:border/>
    <x:border/>
    <x:border/>
    <x:border/>
    <x:border/>
    <x:border/>
    <x:border/>
    <x:border/>
    <x:border/>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10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200" fontId="0" fillId="0" borderId="0" xfId="0" applyNumberFormat="1" applyFont="1" applyFill="1" applyBorder="1" applyAlignment="1">
      <x:alignment vertical="center"/>
    </x:xf>
    <x:xf numFmtId="200" fontId="0" fillId="0" borderId="1" xfId="0" applyNumberFormat="1" applyFont="1" applyFill="1" applyBorder="1" applyAlignment="1">
      <x:alignment vertical="center"/>
    </x:xf>
    <x:xf numFmtId="20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2" fillId="4" borderId="1" xfId="0" applyNumberFormat="1" applyFont="1" applyFill="1" applyBorder="1" applyAlignment="1">
      <x:alignment horizontal="center" vertical="center"/>
    </x:xf>
    <x:xf numFmtId="204" fontId="0" fillId="0" borderId="0" xfId="0" applyNumberFormat="1" applyFont="1" applyFill="1" applyBorder="1"/>
    <x:xf numFmtId="204" fontId="0" fillId="0" borderId="1" xfId="0" applyNumberFormat="1" applyFont="1" applyFill="1" applyBorder="1"/>
    <x:xf numFmtId="205" fontId="0" fillId="0" borderId="0" xfId="0" applyNumberFormat="1" applyFont="1" applyFill="1" applyBorder="1"/>
    <x:xf numFmtId="205" fontId="0" fillId="0"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center"/>
    </x:xf>
    <x:xf numFmtId="206" fontId="4" fillId="6" borderId="0" xfId="0" applyNumberFormat="1" applyFont="1" applyFill="1" applyBorder="1" applyAlignment="1">
      <x:alignment horizontal="center"/>
    </x:xf>
    <x:xf numFmtId="206" fontId="4" fillId="6" borderId="1" xfId="0" applyNumberFormat="1" applyFont="1" applyFill="1" applyBorder="1" applyAlignment="1">
      <x:alignment horizontal="center"/>
    </x:xf>
    <x:xf numFmtId="203" fontId="4" fillId="6" borderId="0" xfId="0" applyNumberFormat="1" applyFont="1" applyFill="1" applyBorder="1" applyAlignment="1">
      <x:alignment horizontal="center"/>
    </x:xf>
    <x:xf numFmtId="203" fontId="4" fillId="6" borderId="1" xfId="0" applyNumberFormat="1" applyFont="1" applyFill="1" applyBorder="1" applyAlignment="1">
      <x:alignment horizontal="center"/>
    </x:xf>
    <x:xf numFmtId="0" fontId="5" fillId="3" borderId="0" xfId="0" applyNumberFormat="1" applyFont="1" applyFill="1" applyBorder="1" applyAlignment="1">
      <x:alignment horizontal="center" vertical="center"/>
    </x:xf>
    <x:xf numFmtId="0" fontId="6" fillId="0" borderId="0" xfId="0" applyNumberFormat="1" applyFont="1" applyFill="1" applyBorder="1"/>
    <x:xf numFmtId="200" fontId="6"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5" fillId="3" borderId="1" xfId="0" applyNumberFormat="1" applyFont="1" applyFill="1" applyBorder="1" applyAlignment="1">
      <x:alignment horizontal="center" vertical="center"/>
    </x:xf>
    <x:xf numFmtId="0" fontId="6" fillId="0" borderId="1" xfId="0" applyNumberFormat="1" applyFont="1" applyFill="1" applyBorder="1"/>
    <x:xf numFmtId="200" fontId="6" fillId="0" borderId="1" xfId="0" applyNumberFormat="1" applyFont="1" applyFill="1" applyBorder="1" applyAlignment="1">
      <x:alignment vertical="center" wrapText="1"/>
    </x:xf>
    <x:xf numFmtId="0" fontId="6" fillId="0" borderId="1" xfId="0" applyNumberFormat="1" applyFont="1" applyFill="1" applyBorder="1" applyAlignment="1">
      <x:alignment vertical="center" wrapText="1"/>
    </x:xf>
    <x:xf numFmtId="0" fontId="5" fillId="2" borderId="0" xfId="0" applyNumberFormat="1" applyFont="1" applyFill="1" applyBorder="1" applyAlignment="1">
      <x:alignment horizontal="left" vertical="center"/>
    </x:xf>
    <x:xf numFmtId="201" fontId="6" fillId="0" borderId="0" xfId="0" applyNumberFormat="1" applyFont="1" applyFill="1" applyBorder="1"/>
    <x:xf numFmtId="0" fontId="5" fillId="2" borderId="1" xfId="0" applyNumberFormat="1" applyFont="1" applyFill="1" applyBorder="1" applyAlignment="1">
      <x:alignment horizontal="left" vertical="center"/>
    </x:xf>
    <x:xf numFmtId="201" fontId="6" fillId="0" borderId="1" xfId="0" applyNumberFormat="1" applyFont="1" applyFill="1" applyBorder="1"/>
    <x:xf numFmtId="200" fontId="6" fillId="0" borderId="0" xfId="0" applyNumberFormat="1" applyFont="1" applyFill="1" applyBorder="1"/>
    <x:xf numFmtId="202" fontId="6" fillId="0" borderId="0" xfId="0" applyNumberFormat="1" applyFont="1" applyFill="1" applyBorder="1"/>
    <x:xf numFmtId="0" fontId="6" fillId="0" borderId="0" xfId="0" applyNumberFormat="1" applyFont="1" applyFill="1" applyBorder="1" applyAlignment="1">
      <x:alignment wrapText="1"/>
    </x:xf>
    <x:xf numFmtId="203" fontId="6" fillId="0" borderId="0" xfId="0" applyNumberFormat="1" applyFont="1" applyFill="1" applyBorder="1"/>
    <x:xf numFmtId="0" fontId="5" fillId="4" borderId="0" xfId="0" applyNumberFormat="1" applyFont="1" applyFill="1" applyBorder="1" applyAlignment="1">
      <x:alignment horizontal="center" vertical="center"/>
    </x:xf>
    <x:xf numFmtId="200" fontId="6" fillId="0" borderId="1" xfId="0" applyNumberFormat="1" applyFont="1" applyFill="1" applyBorder="1"/>
    <x:xf numFmtId="202" fontId="6" fillId="0" borderId="1" xfId="0" applyNumberFormat="1" applyFont="1" applyFill="1" applyBorder="1"/>
    <x:xf numFmtId="0" fontId="6" fillId="0" borderId="1" xfId="0" applyNumberFormat="1" applyFont="1" applyFill="1" applyBorder="1" applyAlignment="1">
      <x:alignment wrapText="1"/>
    </x:xf>
    <x:xf numFmtId="203" fontId="6" fillId="0" borderId="1" xfId="0" applyNumberFormat="1" applyFont="1" applyFill="1" applyBorder="1"/>
    <x:xf numFmtId="0" fontId="5" fillId="4" borderId="1" xfId="0" applyNumberFormat="1" applyFont="1" applyFill="1" applyBorder="1" applyAlignment="1">
      <x:alignment horizontal="center" vertical="center"/>
    </x:xf>
    <x:xf numFmtId="204" fontId="6" fillId="0" borderId="0" xfId="0" applyNumberFormat="1" applyFont="1" applyFill="1" applyBorder="1"/>
    <x:xf numFmtId="205" fontId="6" fillId="0" borderId="0" xfId="0" applyNumberFormat="1" applyFont="1" applyFill="1" applyBorder="1"/>
    <x:xf numFmtId="0" fontId="0" fillId="0" borderId="0" xfId="0" applyNumberFormat="1" applyFont="1" applyFill="1" applyBorder="1"/>
    <x:xf numFmtId="0" fontId="5" fillId="7" borderId="0" xfId="0" applyNumberFormat="1" applyFont="1" applyFill="1" applyBorder="1" applyAlignment="1">
      <x:alignment horizontal="center" vertical="center"/>
    </x:xf>
    <x:xf numFmtId="0" fontId="5" fillId="7"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6"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200" fontId="6" fillId="0" borderId="0" xfId="0" applyNumberFormat="1" applyFont="1" applyFill="1" applyBorder="1" applyAlignment="1">
      <x:alignment wrapText="1"/>
    </x:xf>
    <x:xf numFmtId="0" fontId="5" fillId="7" borderId="0" xfId="0" applyNumberFormat="1" applyFont="1" applyFill="1" applyBorder="1" applyAlignment="1">
      <x:alignment horizontal="left" vertical="center"/>
    </x:xf>
    <x:xf numFmtId="0" fontId="7" fillId="7" borderId="0" xfId="0" applyNumberFormat="1" applyFont="1" applyFill="1" applyBorder="1" applyAlignment="1">
      <x:alignment horizontal="left" vertical="center"/>
    </x:xf>
    <x:xf numFmtId="207" fontId="6"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vertical="center"/>
    </x:xf>
    <x:xf numFmtId="0" fontId="2" fillId="7" borderId="0" xfId="0" applyNumberFormat="1" applyFont="1" applyFill="1" applyBorder="1" applyAlignment="1">
      <x:alignment horizontal="center" vertical="center" wrapText="1"/>
    </x:xf>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vertical="center"/>
    </x:xf>
    <x:xf numFmtId="0" fontId="3" fillId="8" borderId="0" xfId="0" applyNumberFormat="1" applyFont="1" applyFill="1" applyBorder="1" applyAlignment="1">
      <x:alignment horizontal="center" vertical="center"/>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vertical="center" wrapText="1"/>
    </x:xf>
    <x:xf numFmtId="0" fontId="1" fillId="7" borderId="0" xfId="0" applyNumberFormat="1" applyFont="1" applyFill="1" applyBorder="1" applyAlignment="1">
      <x:alignment horizontal="left" vertical="center"/>
    </x:xf>
    <x:xf numFmtId="0" fontId="1" fillId="7" borderId="0" xfId="0" applyNumberFormat="1" applyFont="1" applyFill="1" applyBorder="1" applyAlignment="1">
      <x:alignment horizontal="left" vertical="center" wrapText="1"/>
    </x:xf>
    <x:xf numFmtId="0" fontId="3" fillId="8" borderId="0" xfId="0" applyNumberFormat="1" applyFont="1" applyFill="1" applyBorder="1" applyAlignment="1">
      <x:alignment horizontal="center"/>
    </x:xf>
    <x:xf numFmtId="0" fontId="8" fillId="6" borderId="0" xfId="0" applyNumberFormat="1" applyFont="1" applyFill="1" applyBorder="1" applyAlignment="1">
      <x:alignment horizontal="center"/>
    </x:xf>
    <x:xf numFmtId="206" fontId="8" fillId="6" borderId="0" xfId="0" applyNumberFormat="1" applyFont="1" applyFill="1" applyBorder="1" applyAlignment="1">
      <x:alignment horizontal="center"/>
    </x:xf>
    <x:xf numFmtId="203" fontId="8" fillId="6" borderId="0" xfId="0" applyNumberFormat="1" applyFont="1" applyFill="1" applyBorder="1" applyAlignment="1">
      <x:alignment horizontal="center"/>
    </x:xf>
    <x:xf numFmtId="0" fontId="8" fillId="0" borderId="0" xfId="0" applyNumberFormat="1" applyFont="1" applyFill="1" applyBorder="1"/>
    <x:xf numFmtId="0" fontId="8" fillId="0" borderId="0" xfId="0" applyNumberFormat="1" applyFont="1" applyFill="1" applyBorder="1" applyAlignment="1">
      <x:alignment horizontal="center"/>
    </x:xf>
    <x:xf numFmtId="0" fontId="6" fillId="9" borderId="0" xfId="0" applyNumberFormat="1" applyFont="1" applyFill="1" applyBorder="1"/>
    <x:xf numFmtId="0" fontId="6" fillId="9" borderId="0" xfId="0" applyNumberFormat="1" applyFont="1" applyFill="1" applyBorder="1" applyAlignment="1">
      <x:alignment wrapText="1"/>
    </x:xf>
    <x:xf numFmtId="0" fontId="9" fillId="9" borderId="0" xfId="0" applyNumberFormat="1" applyFont="1" applyFill="1" applyBorder="1"/>
    <x:xf numFmtId="0" fontId="9" fillId="9" borderId="0" xfId="0" applyNumberFormat="1" applyFont="1" applyFill="1" applyBorder="1" applyAlignment="1">
      <x:alignment wrapText="1"/>
    </x:xf>
    <x:xf numFmtId="0" fontId="8" fillId="6" borderId="0" xfId="0" applyNumberFormat="1" applyFont="1" applyFill="1" applyBorder="1" applyAlignment="1">
      <x:alignment horizontal="center" vertical="center"/>
    </x:xf>
    <x:xf numFmtId="206" fontId="8" fillId="6" borderId="0" xfId="0" applyNumberFormat="1" applyFont="1" applyFill="1" applyBorder="1" applyAlignment="1">
      <x:alignment horizontal="center" vertical="center"/>
    </x:xf>
    <x:xf numFmtId="203" fontId="8" fillId="6" borderId="0" xfId="0" applyNumberFormat="1" applyFont="1" applyFill="1" applyBorder="1" applyAlignment="1">
      <x:alignment horizontal="center" vertical="center"/>
    </x:xf>
    <x:xf numFmtId="0" fontId="8" fillId="0" borderId="0" xfId="0" applyNumberFormat="1" applyFont="1" applyFill="1" applyBorder="1" applyAlignment="1">
      <x:alignment horizontal="center" vertical="center"/>
    </x:xf>
    <x:xf numFmtId="0" fontId="3" fillId="5" borderId="0" xfId="0" applyNumberFormat="1" applyFont="1" applyFill="1" applyBorder="1" applyAlignment="1">
      <x:alignment vertical="center"/>
    </x:xf>
    <x:xf numFmtId="0" fontId="3" fillId="5" borderId="0" xfId="0" applyNumberFormat="1" applyFont="1" applyFill="1" applyBorder="1" applyAlignment="1">
      <x:alignment horizontal="center" vertical="center"/>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vertical="center"/>
    </x:xf>
    <x:xf numFmtId="0" fontId="0" fillId="11" borderId="0" xfId="0" applyNumberFormat="1" applyFont="1" applyFill="1" applyBorder="1"/>
    <x:xf numFmtId="0" fontId="11" fillId="11" borderId="0" xfId="0" applyNumberFormat="1" applyFont="1" applyFill="1" applyBorder="1"/>
    <x:xf numFmtId="0" fontId="11" fillId="11"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horizontal="center"/>
    </x:xf>
    <x:xf numFmtId="0" fontId="2" fillId="12" borderId="0" xfId="0" applyNumberFormat="1" applyFont="1" applyFill="1" applyBorder="1" applyAlignment="1">
      <x:alignment horizontal="center" vertical="center"/>
    </x:xf>
    <x:xf numFmtId="208" fontId="0" fillId="0" borderId="0" xfId="0" applyNumberFormat="1" applyFont="1" applyFill="1" applyBorder="1"/>
    <x:xf numFmtId="0" fontId="2" fillId="12" borderId="0" xfId="0" applyNumberFormat="1" applyFont="1" applyFill="1" applyBorder="1" applyAlignment="1">
      <x:alignment horizontal="center" vertical="center" wrapText="1"/>
    </x:xf>
    <x:xf numFmtId="208" fontId="0" fillId="0" borderId="0" xfId="0" applyNumberFormat="1" applyFont="1" applyFill="1" applyBorder="1" applyAlignment="1">
      <x:alignment wrapText="1"/>
    </x:xf>
    <x:xf numFmtId="209" fontId="0" fillId="0" borderId="0" xfId="0" applyNumberFormat="1" applyFont="1" applyFill="1" applyBorder="1"/>
    <x:xf numFmtId="209" fontId="0" fillId="0"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vertical="center"/>
    </x:xf>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0" fillId="15" borderId="0" xfId="0" applyNumberFormat="1" applyFont="1" applyFill="1" applyBorder="1"/>
    <x:xf numFmtId="0" fontId="13" fillId="15" borderId="0" xfId="0" applyNumberFormat="1" applyFont="1" applyFill="1" applyBorder="1"/>
    <x:xf numFmtId="0" fontId="13" fillId="15" borderId="0" xfId="0" applyNumberFormat="1" applyFont="1" applyFill="1" applyBorder="1" applyAlignment="1">
      <x:alignment vertical="center"/>
    </x:xf>
    <x:xf numFmtId="0" fontId="0" fillId="16" borderId="0" xfId="0" applyNumberFormat="1" applyFont="1" applyFill="1" applyBorder="1"/>
    <x:xf numFmtId="0" fontId="14" fillId="16" borderId="0" xfId="0" applyNumberFormat="1" applyFont="1" applyFill="1" applyBorder="1"/>
    <x:xf numFmtId="0" fontId="14" fillId="16" borderId="0" xfId="0" applyNumberFormat="1" applyFont="1" applyFill="1" applyBorder="1" applyAlignment="1">
      <x:alignment horizontal="center"/>
    </x:xf>
    <x:xf numFmtId="0" fontId="14" fillId="16" borderId="0" xfId="0" applyNumberFormat="1" applyFont="1" applyFill="1" applyBorder="1" applyAlignment="1">
      <x:alignment horizontal="center" vertical="center"/>
    </x:xf>
    <x:xf numFmtId="209" fontId="14" fillId="16" borderId="0" xfId="0" applyNumberFormat="1" applyFont="1" applyFill="1" applyBorder="1" applyAlignment="1">
      <x:alignment horizontal="center" vertical="center"/>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xfId="0" applyNumberFormat="1" applyFont="1" applyFill="1" applyBorder="0"/>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xfId="0" applyNumberFormat="1" applyFont="1" applyFill="1" applyBorder="0"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10" fontId="0" fillId="0" borderId="2" xfId="0" applyNumberFormat="1" applyFont="1" applyFill="1" applyBorder="1" applyAlignment="1">
      <x:alignment vertical="top"/>
    </x:xf>
    <x:xf numFmtId="210" fontId="0" fillId="0" borderId="5" xfId="0" applyNumberFormat="1" applyFont="1" applyFill="1" applyBorder="1" applyAlignment="1">
      <x:alignment vertical="top"/>
    </x:xf>
    <x:xf numFmtId="210" fontId="0" fillId="0" borderId="7" xfId="0" applyNumberFormat="1" applyFont="1" applyFill="1" applyBorder="1" applyAlignment="1">
      <x:alignment vertical="top"/>
    </x:xf>
    <x:xf numFmtId="208" fontId="0" fillId="0" borderId="3" xfId="0" applyNumberFormat="1" applyFont="1" applyFill="1" applyBorder="1" applyAlignment="1">
      <x:alignment vertical="top" wrapText="1"/>
    </x:xf>
    <x:xf numFmtId="208" fontId="0" fillId="0" xfId="0" applyNumberFormat="1" applyFont="1" applyFill="1" applyBorder="0" applyAlignment="1">
      <x:alignment vertical="top" wrapText="1"/>
    </x:xf>
    <x:xf numFmtId="208" fontId="0" fillId="0" borderId="8" xfId="0" applyNumberFormat="1" applyFont="1" applyFill="1" applyBorder="1" applyAlignment="1">
      <x:alignment vertical="top" wrapText="1"/>
    </x:xf>
    <x:xf numFmtId="0" fontId="0" fillId="18" borderId="0" xfId="0" applyNumberFormat="1" applyFont="1" applyFill="1" applyBorder="1"/>
    <x:xf numFmtId="0" fontId="11" fillId="18" borderId="0" xfId="0" applyNumberFormat="1" applyFont="1" applyFill="1" applyBorder="1"/>
    <x:xf numFmtId="0" fontId="11" fillId="18" borderId="0" xfId="0" applyNumberFormat="1" applyFont="1" applyFill="1" applyBorder="1" applyAlignment="1">
      <x:alignment wrapText="1"/>
    </x:xf>
    <x:xf numFmtId="210" fontId="0" fillId="0" borderId="3" xfId="0" applyNumberFormat="1" applyFont="1" applyFill="1" applyBorder="1" applyAlignment="1">
      <x:alignment vertical="top"/>
    </x:xf>
    <x:xf numFmtId="210" fontId="0" fillId="0" xfId="0" applyNumberFormat="1" applyFont="1" applyFill="1" applyBorder="0" applyAlignment="1">
      <x:alignment vertical="top"/>
    </x:xf>
    <x:xf numFmtId="210" fontId="0" fillId="0" borderId="8" xfId="0" applyNumberFormat="1" applyFont="1" applyFill="1" applyBorder="1" applyAlignment="1">
      <x:alignment vertical="top"/>
    </x:xf>
    <x:xf numFmtId="211" fontId="0" fillId="0" borderId="3" xfId="0" applyNumberFormat="1" applyFont="1" applyFill="1" applyBorder="1" applyAlignment="1">
      <x:alignment vertical="top"/>
    </x:xf>
    <x:xf numFmtId="211" fontId="0" fillId="0" xfId="0" applyNumberFormat="1" applyFont="1" applyFill="1" applyBorder="0" applyAlignment="1">
      <x:alignment vertical="top"/>
    </x:xf>
    <x:xf numFmtId="211" fontId="0" fillId="0" borderId="8" xfId="0" applyNumberFormat="1" applyFont="1" applyFill="1" applyBorder="1" applyAlignment="1">
      <x:alignment vertical="top"/>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xfId="0" applyNumberFormat="1" applyFont="1" applyFill="1" applyBorder="0"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210" fontId="0" fillId="0" borderId="3" xfId="0" applyNumberFormat="1" applyFont="1" applyFill="1" applyBorder="1"/>
    <x:xf numFmtId="210" fontId="0" fillId="0" xfId="0" applyNumberFormat="1" applyFont="1" applyFill="1" applyBorder="0"/>
    <x:xf numFmtId="210" fontId="0" fillId="0" borderId="8" xfId="0" applyNumberFormat="1" applyFont="1" applyFill="1" applyBorder="1"/>
    <x:xf numFmtId="210" fontId="0" fillId="0" borderId="3" xfId="0" applyNumberFormat="1" applyFont="1" applyFill="1" applyBorder="1" applyAlignment="1">
      <x:alignment wrapText="1"/>
    </x:xf>
    <x:xf numFmtId="210" fontId="0" fillId="0" xfId="0" applyNumberFormat="1" applyFont="1" applyFill="1" applyBorder="0" applyAlignment="1">
      <x:alignment wrapText="1"/>
    </x:xf>
    <x:xf numFmtId="210" fontId="0" fillId="0" borderId="8" xfId="0" applyNumberFormat="1" applyFont="1" applyFill="1" applyBorder="1" applyAlignment="1">
      <x:alignment wrapText="1"/>
    </x:xf>
    <x:xf numFmtId="210" fontId="0" fillId="0" borderId="2" xfId="0" applyNumberFormat="1" applyFont="1" applyFill="1" applyBorder="1"/>
    <x:xf numFmtId="210" fontId="0" fillId="0" borderId="5" xfId="0" applyNumberFormat="1" applyFont="1" applyFill="1" applyBorder="1"/>
    <x:xf numFmtId="210" fontId="0" fillId="0" borderId="7" xfId="0" applyNumberFormat="1" applyFont="1" applyFill="1" applyBorder="1"/>
    <x:xf numFmtId="210" fontId="0" fillId="0" borderId="2" xfId="0" applyNumberFormat="1" applyFont="1" applyFill="1" applyBorder="1" applyAlignment="1">
      <x:alignment wrapText="1"/>
    </x:xf>
    <x:xf numFmtId="210" fontId="0" fillId="0" borderId="5" xfId="0" applyNumberFormat="1" applyFont="1" applyFill="1" applyBorder="1" applyAlignment="1">
      <x:alignment wrapText="1"/>
    </x:xf>
    <x:xf numFmtId="210" fontId="0" fillId="0" borderId="7" xfId="0" applyNumberFormat="1" applyFont="1" applyFill="1" applyBorder="1" applyAlignment="1">
      <x:alignment wrapText="1"/>
    </x:xf>
    <x:xf numFmtId="0" fontId="2" fillId="17" borderId="2" xfId="0" applyNumberFormat="1" applyFont="1" applyFill="1" applyBorder="1" applyAlignment="1">
      <x:alignment horizontal="center" vertical="center" wrapText="1"/>
    </x:xf>
    <x:xf numFmtId="0" fontId="2" fillId="17" borderId="4" xfId="0" applyNumberFormat="1" applyFont="1" applyFill="1" applyBorder="1" applyAlignment="1">
      <x:alignment horizontal="center" vertical="center" wrapText="1"/>
    </x:xf>
    <x:xf numFmtId="0" fontId="1" fillId="12" borderId="0" xfId="0" applyNumberFormat="1" applyFont="1" applyFill="1" applyBorder="1"/>
    <x:xf numFmtId="0" fontId="1" fillId="12" borderId="0" xfId="0" applyNumberFormat="1" applyFont="1" applyFill="1" applyBorder="1" applyAlignment="1">
      <x:alignment vertical="center"/>
    </x:xf>
    <x:xf numFmtId="0" fontId="12" fillId="5" borderId="0" xfId="0" applyNumberFormat="1" applyFont="1" applyFill="1" applyBorder="1"/>
    <x:xf numFmtId="0" fontId="12" fillId="5" borderId="0" xfId="0" applyNumberFormat="1" applyFont="1" applyFill="1" applyBorder="1" applyAlignment="1">
      <x:alignment wrapText="1"/>
    </x:xf>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10" fontId="0" fillId="0" borderId="0" xfId="0" applyNumberFormat="1" applyFont="1" applyFill="1" applyBorder="1" applyAlignment="1">
      <x:alignment vertical="top"/>
    </x:xf>
    <x:xf numFmtId="208" fontId="0" fillId="0" borderId="0" xfId="0" applyNumberFormat="1" applyFont="1" applyFill="1" applyBorder="1" applyAlignment="1">
      <x:alignment vertical="top" wrapText="1"/>
    </x:xf>
    <x:xf numFmtId="211" fontId="0" fillId="0" borderId="0" xfId="0" applyNumberFormat="1" applyFont="1" applyFill="1" applyBorder="1" applyAlignment="1">
      <x:alignment vertical="top"/>
    </x:xf>
    <x:xf numFmtId="210" fontId="0" fillId="0" borderId="0" xfId="0" applyNumberFormat="1" applyFont="1" applyFill="1" applyBorder="1"/>
    <x:xf numFmtId="210" fontId="0" fillId="0" borderId="0" xfId="0" applyNumberFormat="1" applyFont="1" applyFill="1" applyBorder="1" applyAlignment="1">
      <x:alignment wrapText="1"/>
    </x:xf>
    <x:xf numFmtId="0" fontId="10" fillId="19" borderId="0" xfId="0" applyNumberFormat="1" applyFont="1" applyFill="1" applyBorder="1" applyAlignment="1">
      <x:alignment vertical="center"/>
    </x:xf>
    <x:xf numFmtId="0" fontId="0" fillId="19" borderId="0" xfId="0" applyNumberFormat="1" applyFont="1" applyFill="1" applyBorder="1"/>
    <x:xf numFmtId="0" fontId="1" fillId="19" borderId="0" xfId="0" applyNumberFormat="1" applyFont="1" applyFill="1" applyBorder="1" applyAlignment="1">
      <x:alignment vertical="center"/>
    </x:xf>
    <x:xf numFmtId="0" fontId="1" fillId="19" borderId="0" xfId="0" applyNumberFormat="1" applyFont="1" applyFill="1" applyBorder="1"/>
    <x:xf numFmtId="0" fontId="1" fillId="19" borderId="0" xfId="0" applyNumberFormat="1" applyFont="1" applyFill="1" applyBorder="1" applyAlignment="1">
      <x:alignment horizontal="left" vertical="center"/>
    </x:xf>
    <x:xf numFmtId="0" fontId="1" fillId="19" borderId="0" xfId="0" applyNumberFormat="1" applyFont="1" applyFill="1" applyBorder="1" applyAlignment="1">
      <x:alignment horizontal="left"/>
    </x:xf>
    <x:xf numFmtId="0" fontId="11" fillId="20" borderId="0" xfId="0" applyNumberFormat="1" applyFont="1" applyFill="1" applyBorder="1" applyAlignment="1">
      <x:alignment wrapText="1"/>
    </x:xf>
    <x:xf numFmtId="0" fontId="0" fillId="20" borderId="0" xfId="0" applyNumberFormat="1" applyFont="1" applyFill="1" applyBorder="1"/>
    <x:xf numFmtId="0" fontId="13" fillId="20" borderId="0" xfId="0" applyNumberFormat="1" applyFont="1" applyFill="1" applyBorder="1" applyAlignment="1">
      <x:alignment wrapText="1"/>
    </x:xf>
    <x:xf numFmtId="0" fontId="13" fillId="20" borderId="0" xfId="0" applyNumberFormat="1" applyFont="1" applyFill="1" applyBorder="1"/>
    <x:xf numFmtId="0" fontId="13" fillId="20" borderId="0" xfId="0" applyNumberFormat="1" applyFont="1" applyFill="1" applyBorder="1" applyAlignment="1">
      <x:alignment vertical="center" wrapText="1"/>
    </x:xf>
    <x:xf numFmtId="0" fontId="2" fillId="21"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applyAlignment="1">
      <x:alignment horizontal="center" vertical="center"/>
    </x:xf>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200" fontId="0" fillId="0" borderId="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200" fontId="0" fillId="0" xfId="0" applyNumberFormat="1" applyFont="1" applyFill="1" applyBorder="0"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10" fontId="0" fillId="0" borderId="10" xfId="0" applyNumberFormat="1" applyFont="1" applyFill="1" applyBorder="1" applyAlignment="1">
      <x:alignment vertical="top" wrapText="1"/>
    </x:xf>
    <x:xf numFmtId="210" fontId="0" fillId="0" borderId="13" xfId="0" applyNumberFormat="1" applyFont="1" applyFill="1" applyBorder="1" applyAlignment="1">
      <x:alignment vertical="top" wrapText="1"/>
    </x:xf>
    <x:xf numFmtId="210" fontId="0" fillId="0" borderId="15" xfId="0" applyNumberFormat="1" applyFont="1" applyFill="1" applyBorder="1" applyAlignment="1">
      <x:alignment vertical="top" wrapText="1"/>
    </x:xf>
    <x:xf numFmtId="210" fontId="0" fillId="0" borderId="11" xfId="0" applyNumberFormat="1" applyFont="1" applyFill="1" applyBorder="1" applyAlignment="1">
      <x:alignment vertical="top" wrapText="1"/>
    </x:xf>
    <x:xf numFmtId="210" fontId="0" fillId="0" xfId="0" applyNumberFormat="1" applyFont="1" applyFill="1" applyBorder="0" applyAlignment="1">
      <x:alignment vertical="top" wrapText="1"/>
    </x:xf>
    <x:xf numFmtId="210" fontId="0" fillId="0" borderId="16" xfId="0" applyNumberFormat="1" applyFont="1" applyFill="1" applyBorder="1" applyAlignment="1">
      <x:alignment vertical="top" wrapText="1"/>
    </x:xf>
    <x:xf numFmtId="212" fontId="0" fillId="0" borderId="11" xfId="0" applyNumberFormat="1" applyFont="1" applyFill="1" applyBorder="1" applyAlignment="1">
      <x:alignment vertical="top" wrapText="1"/>
    </x:xf>
    <x:xf numFmtId="212" fontId="0" fillId="0" xfId="0" applyNumberFormat="1" applyFont="1" applyFill="1" applyBorder="0" applyAlignment="1">
      <x:alignment vertical="top" wrapText="1"/>
    </x:xf>
    <x:xf numFmtId="212" fontId="0" fillId="0" borderId="16" xfId="0" applyNumberFormat="1" applyFont="1" applyFill="1" applyBorder="1" applyAlignment="1">
      <x:alignment vertical="top" wrapText="1"/>
    </x:xf>
    <x:xf numFmtId="0" fontId="0" fillId="22" borderId="0" xfId="0" applyNumberFormat="1" applyFont="1" applyFill="1" applyBorder="1"/>
    <x:xf numFmtId="0" fontId="15" fillId="22" borderId="0" xfId="0" applyNumberFormat="1" applyFont="1" applyFill="1" applyBorder="1"/>
    <x:xf numFmtId="0" fontId="15" fillId="22" borderId="0" xfId="0" applyNumberFormat="1" applyFont="1" applyFill="1" applyBorder="1" applyAlignment="1">
      <x:alignment wrapText="1"/>
    </x:xf>
    <x:xf numFmtId="0" fontId="15" fillId="22" borderId="0" xfId="0" applyNumberFormat="1" applyFont="1" applyFill="1" applyBorder="1" applyAlignment="1">
      <x:alignment horizontal="center" wrapText="1"/>
    </x:xf>
    <x:xf numFmtId="0" fontId="15" fillId="22" borderId="0" xfId="0" applyNumberFormat="1" applyFont="1" applyFill="1" applyBorder="1" applyAlignment="1">
      <x:alignment horizontal="center" vertical="center" wrapText="1"/>
    </x:xf>
    <x:xf numFmtId="0" fontId="0" fillId="0" borderId="1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7" xfId="0" applyNumberFormat="1" applyFont="1" applyFill="1" applyBorder="1"/>
    <x:xf numFmtId="0" fontId="0" fillId="23" borderId="0" xfId="0" applyNumberFormat="1" applyFont="1" applyFill="1" applyBorder="1"/>
    <x:xf numFmtId="0" fontId="11" fillId="23" borderId="0" xfId="0" applyNumberFormat="1" applyFont="1" applyFill="1" applyBorder="1"/>
    <x:xf numFmtId="0" fontId="11" fillId="23" borderId="0" xfId="0" applyNumberFormat="1" applyFont="1" applyFill="1" applyBorder="1" applyAlignment="1">
      <x:alignment wrapText="1"/>
    </x:xf>
    <x:xf numFmtId="0" fontId="11" fillId="23" borderId="0" xfId="0" applyNumberFormat="1" applyFont="1" applyFill="1" applyBorder="1" applyAlignment="1">
      <x:alignment vertical="center" wrapText="1"/>
    </x:xf>
    <x:xf numFmtId="0" fontId="2" fillId="4" borderId="0" xfId="0" applyNumberFormat="1" applyFont="1" applyFill="1" applyBorder="1" applyAlignment="1">
      <x:alignment horizontal="center" vertical="top" wrapText="1"/>
    </x:xf>
    <x:xf numFmtId="0" fontId="0" fillId="0" borderId="2"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2" fillId="4" borderId="10" xfId="0" applyNumberFormat="1" applyFont="1" applyFill="1" applyBorder="1" applyAlignment="1">
      <x:alignment horizontal="center" vertical="top" wrapText="1"/>
    </x:xf>
    <x:xf numFmtId="0" fontId="2" fillId="4" borderId="11" xfId="0" applyNumberFormat="1" applyFont="1" applyFill="1" applyBorder="1" applyAlignment="1">
      <x:alignment horizontal="center" vertical="top" wrapText="1"/>
    </x:xf>
    <x:xf numFmtId="0" fontId="2" fillId="4" borderId="12" xfId="0" applyNumberFormat="1" applyFont="1" applyFill="1" applyBorder="1" applyAlignment="1">
      <x:alignment horizontal="center"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2" fillId="22" borderId="0" xfId="0" applyNumberFormat="1" applyFont="1" applyFill="1" applyBorder="1" applyAlignment="1">
      <x:alignment horizontal="center" vertical="center" wrapText="1"/>
    </x:xf>
    <x:xf numFmtId="210" fontId="0" fillId="0" borderId="3" xfId="0" applyNumberFormat="1" applyFont="1" applyFill="1" applyBorder="1" applyAlignment="1">
      <x:alignment vertical="top" wrapText="1"/>
    </x:xf>
    <x:xf numFmtId="210" fontId="0" fillId="0" borderId="8" xfId="0" applyNumberFormat="1" applyFont="1" applyFill="1" applyBorder="1" applyAlignment="1">
      <x:alignment vertical="top" wrapText="1"/>
    </x:xf>
    <x:xf numFmtId="210" fontId="0" fillId="0" borderId="0"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24" borderId="10" xfId="0" applyNumberFormat="1" applyFont="1" applyFill="1" applyBorder="1"/>
    <x:xf numFmtId="0" fontId="0" fillId="24" borderId="13" xfId="0" applyNumberFormat="1" applyFont="1" applyFill="1" applyBorder="1"/>
    <x:xf numFmtId="0" fontId="0" fillId="24" borderId="15" xfId="0" applyNumberFormat="1" applyFont="1" applyFill="1" applyBorder="1"/>
    <x:xf numFmtId="0" fontId="16" fillId="24" borderId="10" xfId="0" applyNumberFormat="1" applyFont="1" applyFill="1" applyBorder="1"/>
    <x:xf numFmtId="0" fontId="16" fillId="24" borderId="13" xfId="0" applyNumberFormat="1" applyFont="1" applyFill="1" applyBorder="1"/>
    <x:xf numFmtId="0" fontId="16" fillId="24" borderId="15" xfId="0" applyNumberFormat="1" applyFont="1" applyFill="1" applyBorder="1"/>
    <x:xf numFmtId="0" fontId="0" fillId="25" borderId="0" xfId="0" applyNumberFormat="1" applyFont="1" applyFill="1" applyBorder="1"/>
    <x:xf numFmtId="0" fontId="17" fillId="25" borderId="0" xfId="0" applyNumberFormat="1" applyFont="1" applyFill="1" applyBorder="1"/>
    <x:xf numFmtId="0" fontId="17" fillId="25" borderId="0" xfId="0" applyNumberFormat="1" applyFont="1" applyFill="1" applyBorder="1" applyAlignment="1">
      <x:alignment wrapText="1"/>
    </x:xf>
    <x:xf numFmtId="0" fontId="17" fillId="25" borderId="0" xfId="0" applyNumberFormat="1" applyFont="1" applyFill="1" applyBorder="1" applyAlignment="1">
      <x:alignment vertical="center"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10" fillId="12" borderId="0" xfId="0" applyNumberFormat="1" applyFont="1" applyFill="1" applyBorder="1" applyAlignment="1">
      <x:alignment vertical="center"/>
    </x:xf>
    <x:xf numFmtId="0" fontId="1" fillId="12" borderId="0" xfId="0" applyNumberFormat="1" applyFont="1" applyFill="1" applyBorder="1" applyAlignment="1">
      <x:alignment horizontal="left" vertical="center"/>
    </x:xf>
    <x:xf numFmtId="0" fontId="1" fillId="12" borderId="0" xfId="0" applyNumberFormat="1" applyFont="1" applyFill="1" applyBorder="1" applyAlignment="1">
      <x:alignment horizontal="left"/>
    </x:xf>
    <x:xf numFmtId="0" fontId="11" fillId="15" borderId="0" xfId="0" applyNumberFormat="1" applyFont="1" applyFill="1" applyBorder="1" applyAlignment="1">
      <x:alignment wrapText="1"/>
    </x:xf>
    <x:xf numFmtId="0" fontId="13" fillId="15" borderId="0" xfId="0" applyNumberFormat="1" applyFont="1" applyFill="1" applyBorder="1" applyAlignment="1">
      <x:alignment wrapText="1"/>
    </x:xf>
    <x:xf numFmtId="0" fontId="13" fillId="15" borderId="0" xfId="0" applyNumberFormat="1" applyFont="1" applyFill="1" applyBorder="1" applyAlignment="1">
      <x:alignment vertical="center" wrapText="1"/>
    </x:xf>
    <x:xf numFmtId="212" fontId="0" fillId="0" borderId="0" xfId="0" applyNumberFormat="1" applyFont="1" applyFill="1" applyBorder="1" applyAlignment="1">
      <x:alignment vertical="top" wrapText="1"/>
    </x:xf>
    <x:xf numFmtId="0" fontId="11" fillId="11" borderId="0" xfId="0" applyNumberFormat="1" applyFont="1" applyFill="1" applyBorder="1" applyAlignment="1">
      <x:alignment vertical="center" wrapText="1"/>
    </x:xf>
    <x:xf numFmtId="0" fontId="16" fillId="5" borderId="0" xfId="0" applyNumberFormat="1" applyFont="1" applyFill="1" applyBorder="1"/>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horizontal="left"/>
    </x:xf>
    <x:xf numFmtId="0" fontId="1" fillId="26" borderId="0" xfId="0" applyNumberFormat="1" applyFont="1" applyFill="1" applyBorder="1" applyAlignment="1">
      <x:alignment horizontal="left" vertical="center"/>
    </x:xf>
    <x:xf numFmtId="0" fontId="0" fillId="27" borderId="0" xfId="0" applyNumberFormat="1" applyFont="1" applyFill="1" applyBorder="1"/>
    <x:xf numFmtId="0" fontId="18" fillId="27" borderId="0" xfId="0" applyNumberFormat="1" applyFont="1" applyFill="1" applyBorder="1"/>
    <x:xf numFmtId="0" fontId="18" fillId="27" borderId="0" xfId="0" applyNumberFormat="1" applyFont="1" applyFill="1" applyBorder="1" applyAlignment="1">
      <x:alignment wrapText="1"/>
    </x:xf>
    <x:xf numFmtId="0" fontId="0" fillId="28" borderId="0" xfId="0" applyNumberFormat="1" applyFont="1" applyFill="1" applyBorder="1"/>
    <x:xf numFmtId="0" fontId="2" fillId="28" borderId="0" xfId="0" applyNumberFormat="1" applyFont="1" applyFill="1" applyBorder="1"/>
    <x:xf numFmtId="0" fontId="2" fillId="28" xfId="0" applyNumberFormat="1" applyFont="1" applyFill="1" applyBorder="0"/>
    <x:xf numFmtId="0" fontId="2" fillId="28" xfId="0" applyNumberFormat="1" applyFont="1" applyFill="1" applyBorder="0" applyAlignment="1">
      <x:alignment wrapText="1"/>
    </x:xf>
    <x:xf numFmtId="0" fontId="2" fillId="28" xfId="0" applyNumberFormat="1" applyFont="1" applyFill="1" applyBorder="0" applyAlignment="1">
      <x:alignment horizontal="center" wrapText="1"/>
    </x:xf>
    <x:xf numFmtId="0" fontId="2" fillId="28" xfId="0" applyNumberFormat="1" applyFont="1" applyFill="1" applyBorder="0" applyAlignment="1">
      <x:alignment horizontal="center" vertical="center" wrapText="1"/>
    </x:xf>
    <x:xf numFmtId="0" fontId="19" fillId="0" borderId="0" xfId="0" applyNumberFormat="1" applyFont="1" applyFill="1" applyBorder="1"/>
    <x:xf numFmtId="0" fontId="19" fillId="0" xfId="0" applyNumberFormat="1" applyFont="1" applyFill="1" applyBorder="0"/>
    <x:xf numFmtId="0" fontId="19" fillId="0" xfId="0" applyNumberFormat="1" applyFont="1" applyFill="1" applyBorder="0" applyAlignment="1">
      <x:alignment wrapText="1"/>
    </x:xf>
    <x:xf numFmtId="0" fontId="19" fillId="0" xfId="0" applyNumberFormat="1" applyFont="1" applyFill="1" applyBorder="0" applyAlignment="1">
      <x:alignment vertical="top" wrapText="1"/>
    </x:xf>
    <x:xf numFmtId="209" fontId="19" fillId="0" xfId="0" applyNumberFormat="1" applyFont="1" applyFill="1" applyBorder="0" applyAlignment="1">
      <x:alignment vertical="top" wrapText="1"/>
    </x:xf>
    <x:xf numFmtId="213" fontId="19" fillId="0" xfId="0" applyNumberFormat="1" applyFont="1" applyFill="1" applyBorder="0" applyAlignment="1">
      <x:alignment vertical="top" wrapText="1"/>
    </x:xf>
    <x:xf numFmtId="0" fontId="19" fillId="29" xfId="0" applyNumberFormat="1" applyFont="1" applyFill="1" applyBorder="0" applyAlignment="1">
      <x:alignment vertical="top" wrapText="1"/>
    </x:xf>
    <x:xf numFmtId="209" fontId="19" fillId="29" xfId="0" applyNumberFormat="1" applyFont="1" applyFill="1" applyBorder="0" applyAlignment="1">
      <x:alignment vertical="top" wrapText="1"/>
    </x:xf>
    <x:xf numFmtId="213" fontId="19" fillId="29" xfId="0" applyNumberFormat="1" applyFont="1" applyFill="1" applyBorder="0" applyAlignment="1">
      <x:alignment vertical="top" wrapText="1"/>
    </x:xf>
    <x:xf numFmtId="0" fontId="19" fillId="30" xfId="0" applyNumberFormat="1" applyFont="1" applyFill="1" applyBorder="0" applyAlignment="1">
      <x:alignment vertical="top" wrapText="1"/>
    </x:xf>
    <x:xf numFmtId="0" fontId="20" fillId="30" xfId="0" applyNumberFormat="1" applyFont="1" applyFill="1" applyBorder="0" applyAlignment="1">
      <x:alignment vertical="top" wrapText="1"/>
    </x:xf>
    <x:xf numFmtId="0" fontId="20" fillId="30" xfId="0" applyNumberFormat="1" applyFont="1" applyFill="1" applyBorder="0" applyAlignment="1">
      <x:alignment horizontal="center" vertical="top" wrapText="1"/>
    </x:xf>
    <x:xf numFmtId="0" fontId="19" fillId="31" xfId="0" applyNumberFormat="1" applyFont="1" applyFill="1" applyBorder="0" applyAlignment="1">
      <x:alignment vertical="top" wrapText="1"/>
    </x:xf>
    <x:xf numFmtId="0" fontId="21" fillId="31" xfId="0" applyNumberFormat="1" applyFont="1" applyFill="1" applyBorder="0" applyAlignment="1">
      <x:alignment vertical="top" wrapText="1"/>
    </x:xf>
    <x:xf numFmtId="0" fontId="21" fillId="31" xfId="0" applyNumberFormat="1" applyFont="1" applyFill="1" applyBorder="0" applyAlignment="1">
      <x:alignment horizontal="center" vertical="top" wrapText="1"/>
    </x:xf>
    <x:xf numFmtId="0" fontId="22" fillId="29" xfId="0" applyNumberFormat="1" applyFont="1" applyFill="1" applyBorder="0" applyAlignment="1">
      <x:alignment vertical="top" wrapText="1"/>
    </x:xf>
    <x:xf numFmtId="0" fontId="22" fillId="29" xfId="0" applyNumberFormat="1" applyFont="1" applyFill="1" applyBorder="0" applyAlignment="1">
      <x:alignment horizontal="center" vertical="top" wrapText="1"/>
    </x:xf>
    <x:xf numFmtId="0" fontId="0" fillId="32" borderId="0" xfId="0" applyNumberFormat="1" applyFont="1" applyFill="1" applyBorder="1"/>
    <x:xf numFmtId="0" fontId="23" fillId="32" borderId="0" xfId="0" applyNumberFormat="1" applyFont="1" applyFill="1" applyBorder="1"/>
    <x:xf numFmtId="0" fontId="23" fillId="32" borderId="0" xfId="0" applyNumberFormat="1" applyFont="1" applyFill="1" applyBorder="1" applyAlignment="1">
      <x:alignment wrapText="1"/>
    </x:xf>
    <x:xf numFmtId="0" fontId="19" fillId="33" xfId="0" applyNumberFormat="1" applyFont="1" applyFill="1" applyBorder="0" applyAlignment="1">
      <x:alignment vertical="top" wrapText="1"/>
    </x:xf>
    <x:xf numFmtId="0" fontId="19" fillId="32" xfId="0" applyNumberFormat="1" applyFont="1" applyFill="1" applyBorder="0" applyAlignment="1">
      <x:alignment vertical="top" wrapText="1"/>
    </x:xf>
    <x:xf numFmtId="210" fontId="19" fillId="0" xfId="0" applyNumberFormat="1" applyFont="1" applyFill="1" applyBorder="0" applyAlignment="1">
      <x:alignment vertical="top" wrapText="1"/>
    </x:xf>
    <x:xf numFmtId="214" fontId="19" fillId="0" xfId="0" applyNumberFormat="1" applyFont="1" applyFill="1" applyBorder="0" applyAlignment="1">
      <x:alignment vertical="top" wrapText="1"/>
    </x:xf>
    <x:xf numFmtId="210" fontId="19" fillId="31" xfId="0" applyNumberFormat="1" applyFont="1" applyFill="1" applyBorder="0" applyAlignment="1">
      <x:alignment vertical="top" wrapText="1"/>
    </x:xf>
    <x:xf numFmtId="214" fontId="19" fillId="31" xfId="0" applyNumberFormat="1" applyFont="1" applyFill="1" applyBorder="0" applyAlignment="1">
      <x:alignment vertical="top" wrapText="1"/>
    </x:xf>
    <x:xf numFmtId="0" fontId="19" fillId="34" xfId="0" applyNumberFormat="1" applyFont="1" applyFill="1" applyBorder="0" applyAlignment="1">
      <x:alignment vertical="top" wrapText="1"/>
    </x:xf>
    <x:xf numFmtId="0" fontId="24" fillId="34" xfId="0" applyNumberFormat="1" applyFont="1" applyFill="1" applyBorder="0" applyAlignment="1">
      <x:alignment vertical="top" wrapText="1"/>
    </x:xf>
    <x:xf numFmtId="0" fontId="24" fillId="34" xfId="0" applyNumberFormat="1" applyFont="1" applyFill="1" applyBorder="0" applyAlignment="1">
      <x:alignment horizontal="center" vertical="top" wrapText="1"/>
    </x:xf>
    <x:xf numFmtId="210" fontId="19" fillId="29" xfId="0" applyNumberFormat="1" applyFont="1" applyFill="1" applyBorder="0" applyAlignment="1">
      <x:alignment vertical="top" wrapText="1"/>
    </x:xf>
    <x:xf numFmtId="214" fontId="19" fillId="29" xfId="0" applyNumberFormat="1" applyFont="1" applyFill="1" applyBorder="0" applyAlignment="1">
      <x:alignment vertical="top" wrapText="1"/>
    </x:xf>
    <x:xf numFmtId="0" fontId="19" fillId="35" xfId="0" applyNumberFormat="1" applyFont="1" applyFill="1" applyBorder="0" applyAlignment="1">
      <x:alignment vertical="top" wrapText="1"/>
    </x:xf>
    <x:xf numFmtId="0" fontId="24" fillId="35" xfId="0" applyNumberFormat="1" applyFont="1" applyFill="1" applyBorder="0" applyAlignment="1">
      <x:alignment vertical="top" wrapText="1"/>
    </x:xf>
    <x:xf numFmtId="0" fontId="24" fillId="35" xfId="0" applyNumberFormat="1" applyFont="1" applyFill="1" applyBorder="0" applyAlignment="1">
      <x:alignment horizontal="center" vertical="top" wrapText="1"/>
    </x:xf>
    <x:xf numFmtId="0" fontId="0" fillId="33" borderId="0" xfId="0" applyNumberFormat="1" applyFont="1" applyFill="1" applyBorder="1"/>
    <x:xf numFmtId="0" fontId="25" fillId="33" borderId="0" xfId="0" applyNumberFormat="1" applyFont="1" applyFill="1" applyBorder="1"/>
    <x:xf numFmtId="0" fontId="25" fillId="33" borderId="0" xfId="0" applyNumberFormat="1" applyFont="1" applyFill="1" applyBorder="1" applyAlignment="1">
      <x:alignment wrapText="1"/>
    </x:xf>
    <x:xf numFmtId="0" fontId="19" fillId="0" xfId="0" applyNumberFormat="1" applyFont="1" applyFill="1" applyBorder="0" applyAlignment="1">
      <x:alignment horizontal="center" vertical="top" wrapText="1"/>
    </x:xf>
    <x:xf numFmtId="210" fontId="2" fillId="28" xfId="0" applyNumberFormat="1" applyFont="1" applyFill="1" applyBorder="0" applyAlignment="1">
      <x:alignment horizontal="center" vertical="center" wrapText="1"/>
    </x:xf>
    <x:xf numFmtId="214" fontId="0" fillId="0" borderId="0" xfId="0" applyNumberFormat="1" applyFont="1" applyFill="1" applyBorder="1"/>
    <x:xf numFmtId="214" fontId="2" fillId="28" xfId="0" applyNumberFormat="1" applyFont="1" applyFill="1" applyBorder="0" applyAlignment="1">
      <x:alignment horizontal="center" vertical="center" wrapText="1"/>
    </x:xf>
    <x:xf numFmtId="0" fontId="0" fillId="36" borderId="0" xfId="0" applyNumberFormat="1" applyFont="1" applyFill="1" applyBorder="1" applyAlignment="1">
      <x:alignment wrapText="1"/>
    </x:xf>
    <x:xf numFmtId="0" fontId="2" fillId="36" borderId="0" xfId="0" applyNumberFormat="1" applyFont="1" applyFill="1" applyBorder="1" applyAlignment="1">
      <x:alignment wrapText="1"/>
    </x:xf>
    <x:xf numFmtId="0" fontId="2" fillId="36" borderId="0" xfId="0" applyNumberFormat="1" applyFont="1" applyFill="1" applyBorder="1" applyAlignment="1">
      <x:alignment horizontal="center" wrapText="1"/>
    </x:xf>
    <x:xf numFmtId="0" fontId="2" fillId="36" borderId="0" xfId="0" applyNumberFormat="1" applyFont="1" applyFill="1" applyBorder="1" applyAlignment="1">
      <x:alignment horizontal="center" vertical="center" wrapText="1"/>
    </x:xf>
    <x:xf numFmtId="0" fontId="0" fillId="36" borderId="0" xfId="0" applyNumberFormat="1" applyFont="1" applyFill="1" applyBorder="1"/>
    <x:xf numFmtId="0" fontId="2" fillId="36" borderId="0" xfId="0" applyNumberFormat="1" applyFont="1" applyFill="1" applyBorder="1"/>
    <x:xf numFmtId="0" fontId="2" fillId="36" borderId="0" xfId="0" applyNumberFormat="1" applyFont="1" applyFill="1" applyBorder="1" applyAlignment="1">
      <x:alignment horizontal="center"/>
    </x:xf>
    <x:xf numFmtId="0" fontId="2" fillId="36" borderId="0" xfId="0" applyNumberFormat="1" applyFont="1" applyFill="1" applyBorder="1" applyAlignment="1">
      <x:alignment horizontal="center" vertical="center"/>
    </x:xf>
    <x:xf numFmtId="0" fontId="0" fillId="37" borderId="0" xfId="0" applyNumberFormat="1" applyFont="1" applyFill="1" applyBorder="1"/>
    <x:xf numFmtId="0" fontId="15" fillId="37" borderId="0" xfId="0" applyNumberFormat="1" applyFont="1" applyFill="1" applyBorder="1"/>
    <x:xf numFmtId="0" fontId="15" fillId="37" borderId="0" xfId="0" applyNumberFormat="1" applyFont="1" applyFill="1" applyBorder="1" applyAlignment="1">
      <x:alignment wrapText="1"/>
    </x:xf>
    <x:xf numFmtId="0" fontId="1" fillId="38" borderId="0" xfId="0" applyNumberFormat="1" applyFont="1" applyFill="1" applyBorder="1" applyAlignment="1">
      <x:alignment horizontal="left" vertical="center"/>
    </x:xf>
    <x:xf numFmtId="0" fontId="0" fillId="38" borderId="0" xfId="0" applyNumberFormat="1" applyFont="1" applyFill="1" applyBorder="1"/>
    <x:xf numFmtId="0" fontId="1" fillId="38" borderId="0" xfId="0" applyNumberFormat="1" applyFont="1" applyFill="1" applyBorder="1"/>
    <x:xf numFmtId="0" fontId="1" fillId="38" borderId="0" xfId="0" applyNumberFormat="1" applyFont="1" applyFill="1" applyBorder="1" applyAlignment="1">
      <x:alignment horizontal="left" vertical="center" wrapText="1"/>
    </x:xf>
    <x:xf numFmtId="0" fontId="1" fillId="38" borderId="0" xfId="0" applyNumberFormat="1" applyFont="1" applyFill="1" applyBorder="1" applyAlignment="1">
      <x:alignment wrapText="1"/>
    </x:xf>
    <x:xf numFmtId="0" fontId="1" fillId="38" borderId="0" xfId="0" applyNumberFormat="1" applyFont="1" applyFill="1" applyBorder="1" applyAlignment="1">
      <x:alignment horizontal="center" vertical="center" wrapText="1"/>
    </x:xf>
    <x:xf numFmtId="0" fontId="1" fillId="38" borderId="0" xfId="0" applyNumberFormat="1" applyFont="1" applyFill="1" applyBorder="1" applyAlignment="1">
      <x:alignment horizontal="center" wrapText="1"/>
    </x:xf>
    <x:xf numFmtId="0" fontId="3" fillId="39" borderId="0" xfId="0" applyNumberFormat="1" applyFont="1" applyFill="1" applyBorder="1" applyAlignment="1">
      <x:alignment horizontal="center" vertical="center"/>
    </x:xf>
    <x:xf numFmtId="0" fontId="15" fillId="39" borderId="0" xfId="0" applyNumberFormat="1" applyFont="1" applyFill="1" applyBorder="1" applyAlignment="1">
      <x:alignment horizontal="center" vertical="center"/>
    </x:xf>
    <x:xf numFmtId="0" fontId="15" fillId="39" borderId="0" xfId="0" applyNumberFormat="1" applyFont="1" applyFill="1" applyBorder="1" applyAlignment="1">
      <x:alignment horizontal="center" vertical="center" wrapText="1"/>
    </x:xf>
    <x:xf numFmtId="0" fontId="4" fillId="36" borderId="0" xfId="0" applyNumberFormat="1" applyFont="1" applyFill="1" applyBorder="1" applyAlignment="1">
      <x:alignment horizontal="center"/>
    </x:xf>
    <x:xf numFmtId="0" fontId="26" fillId="36" borderId="0" xfId="0" applyNumberFormat="1" applyFont="1" applyFill="1" applyBorder="1" applyAlignment="1">
      <x:alignment horizontal="center"/>
    </x:xf>
    <x:xf numFmtId="0" fontId="26" fillId="36" borderId="0" xfId="0" applyNumberFormat="1" applyFont="1" applyFill="1" applyBorder="1" applyAlignment="1">
      <x:alignment horizontal="center" vertical="center"/>
    </x:xf>
    <x:xf numFmtId="0" fontId="16" fillId="0" xfId="0" applyNumberFormat="1" applyFont="1" applyFill="1" applyBorder="0" applyAlignment="1">
      <x:alignment wrapText="1"/>
    </x:xf>
    <x:xf numFmtId="0" fontId="26" fillId="36" borderId="0" xfId="0" applyNumberFormat="1" applyFont="1" applyFill="1" applyBorder="1"/>
    <x:xf numFmtId="0" fontId="26" fillId="36" borderId="0" xfId="0" applyNumberFormat="1" applyFont="1" applyFill="1" applyBorder="1" applyAlignment="1">
      <x:alignment vertical="center"/>
    </x:xf>
    <x:xf numFmtId="0" fontId="0" fillId="39" borderId="0" xfId="0" applyNumberFormat="1" applyFont="1" applyFill="1" applyBorder="1"/>
    <x:xf numFmtId="0" fontId="16" fillId="39" borderId="0" xfId="0" applyNumberFormat="1" applyFont="1" applyFill="1" applyBorder="1"/>
    <x:xf numFmtId="0" fontId="16" fillId="39" borderId="0" xfId="0" applyNumberFormat="1" applyFont="1" applyFill="1" applyBorder="1" applyAlignment="1">
      <x:alignment wrapText="1"/>
    </x:xf>
    <x:xf numFmtId="0" fontId="16" fillId="39" borderId="0" xfId="0" applyNumberFormat="1" applyFont="1" applyFill="1" applyBorder="1" applyAlignment="1">
      <x:alignment horizontal="center" wrapText="1"/>
    </x:xf>
    <x:xf numFmtId="0" fontId="16" fillId="39" borderId="0" xfId="0" applyNumberFormat="1" applyFont="1" applyFill="1" applyBorder="1" applyAlignment="1">
      <x:alignment horizontal="center" vertical="center" wrapText="1"/>
    </x:xf>
    <x:xf numFmtId="214" fontId="0" fillId="0" borderId="0" xfId="0" applyNumberFormat="1" applyFont="1" applyFill="1" applyBorder="1" applyAlignment="1">
      <x:alignment wrapText="1"/>
    </x:xf>
    <x:xf numFmtId="214" fontId="0" fillId="0" xfId="0" applyNumberFormat="1" applyFont="1" applyFill="1" applyBorder="0" applyAlignment="1">
      <x:alignment wrapText="1"/>
    </x:xf>
    <x:xf numFmtId="0" fontId="0" fillId="40" xfId="0" applyNumberFormat="1" applyFont="1" applyFill="1" applyBorder="0" applyAlignment="1">
      <x:alignment wrapText="1"/>
    </x:xf>
    <x:xf numFmtId="0" fontId="0" fillId="37" xfId="0" applyNumberFormat="1" applyFont="1" applyFill="1" applyBorder="0" applyAlignment="1">
      <x:alignment wrapText="1"/>
    </x:xf>
    <x:xf numFmtId="0" fontId="0" fillId="41" xfId="0" applyNumberFormat="1" applyFont="1" applyFill="1" applyBorder="0" applyAlignment="1">
      <x:alignment wrapText="1"/>
    </x:xf>
    <x:xf numFmtId="215" fontId="0" fillId="0" borderId="0" xfId="0" applyNumberFormat="1" applyFont="1" applyFill="1" applyBorder="1"/>
    <x:xf numFmtId="215" fontId="0" fillId="0" borderId="0" xfId="0" applyNumberFormat="1" applyFont="1" applyFill="1" applyBorder="1" applyAlignment="1">
      <x:alignment wrapText="1"/>
    </x:xf>
    <x:xf numFmtId="215" fontId="0" fillId="0" xfId="0" applyNumberFormat="1" applyFont="1" applyFill="1" applyBorder="0" applyAlignment="1">
      <x:alignment wrapText="1"/>
    </x:xf>
    <x:xf numFmtId="213" fontId="0" fillId="0" borderId="0" xfId="0" applyNumberFormat="1" applyFont="1" applyFill="1" applyBorder="1"/>
    <x:xf numFmtId="213" fontId="0" fillId="0" borderId="0" xfId="0" applyNumberFormat="1" applyFont="1" applyFill="1" applyBorder="1" applyAlignment="1">
      <x:alignment wrapText="1"/>
    </x:xf>
    <x:xf numFmtId="213" fontId="0" fillId="0" xfId="0" applyNumberFormat="1" applyFont="1" applyFill="1" applyBorder="0" applyAlignment="1">
      <x:alignment wrapText="1"/>
    </x:xf>
    <x:xf numFmtId="0" fontId="15" fillId="37" borderId="0" xfId="0" applyNumberFormat="1" applyFont="1" applyFill="1" applyBorder="1" applyAlignment="1">
      <x:alignment vertical="center" wrapText="1"/>
    </x:xf>
    <x:xf numFmtId="0" fontId="2" fillId="3" borderId="0" xfId="0" applyNumberFormat="1" applyFont="1" applyFill="1" applyBorder="1" applyAlignment="1">
      <x:alignment horizontal="center" vertical="center" wrapText="1"/>
    </x:xf>
    <x:xf numFmtId="0" fontId="2" fillId="3" xfId="0" applyNumberFormat="1" applyFont="1" applyFill="1" applyBorder="0" applyAlignment="1">
      <x:alignment horizontal="center" vertical="center" wrapText="1"/>
    </x:xf>
    <x:xf numFmtId="0" fontId="0" fillId="41" borderId="0" xfId="0" applyNumberFormat="1" applyFont="1" applyFill="1" applyBorder="1"/>
    <x:xf numFmtId="0" fontId="16" fillId="41" borderId="0" xfId="0" applyNumberFormat="1" applyFont="1" applyFill="1" applyBorder="1"/>
    <x:xf numFmtId="0" fontId="16" fillId="41" borderId="0" xfId="0" applyNumberFormat="1" applyFont="1" applyFill="1" applyBorder="1" applyAlignment="1">
      <x:alignment wrapText="1"/>
    </x:xf>
    <x:xf numFmtId="0" fontId="16" fillId="41" borderId="0" xfId="0" applyNumberFormat="1" applyFont="1" applyFill="1" applyBorder="1" applyAlignment="1">
      <x:alignment vertical="center" wrapText="1"/>
    </x:xf>
    <x:xf numFmtId="0" fontId="16" fillId="0" xfId="0" applyNumberFormat="1" applyFont="1" applyFill="1" applyBorder="0" applyAlignment="1">
      <x:alignment vertical="center" wrapText="1"/>
    </x:xf>
    <x:xf numFmtId="0" fontId="0" fillId="0" xfId="0" applyNumberFormat="1" applyFont="1" applyFill="1" applyBorder="0" applyAlignment="1">
      <x:alignment vertical="center" wrapText="1"/>
    </x:xf>
    <x:xf numFmtId="0" fontId="0" fillId="40" xfId="0" applyNumberFormat="1" applyFont="1" applyFill="1" applyBorder="0" applyAlignment="1">
      <x:alignment vertical="center" wrapText="1"/>
    </x:xf>
    <x:xf numFmtId="214" fontId="0" fillId="0" xfId="0" applyNumberFormat="1" applyFont="1" applyFill="1" applyBorder="0" applyAlignment="1">
      <x:alignment vertical="center" wrapText="1"/>
    </x:xf>
    <x:xf numFmtId="0" fontId="0" fillId="37" xfId="0" applyNumberFormat="1" applyFont="1" applyFill="1" applyBorder="0" applyAlignment="1">
      <x:alignment vertical="center" wrapText="1"/>
    </x:xf>
    <x:xf numFmtId="0" fontId="0" fillId="41" xfId="0" applyNumberFormat="1" applyFont="1" applyFill="1" applyBorder="0" applyAlignment="1">
      <x:alignment vertical="center" wrapText="1"/>
    </x:xf>
    <x:xf numFmtId="0" fontId="16" fillId="39" borderId="0" xfId="0" applyNumberFormat="1" applyFont="1" applyFill="1" applyBorder="1" applyAlignment="1">
      <x:alignment vertical="center" wrapText="1"/>
    </x:xf>
    <x:xf numFmtId="215" fontId="0" fillId="0" xfId="0" applyNumberFormat="1" applyFont="1" applyFill="1" applyBorder="0" applyAlignment="1">
      <x:alignment vertical="center" wrapText="1"/>
    </x:xf>
    <x:xf numFmtId="213" fontId="0" fillId="0" xfId="0" applyNumberFormat="1" applyFont="1" applyFill="1" applyBorder="0" applyAlignment="1">
      <x:alignment vertical="center" wrapText="1"/>
    </x:xf>
    <x:xf numFmtId="0" fontId="8" fillId="6" borderId="0" xfId="0" applyNumberFormat="1" applyFont="1" applyFill="1" applyBorder="1" applyAlignment="1">
      <x:alignment horizontal="center" vertical="center" wrapText="1"/>
    </x:xf>
    <x:xf numFmtId="0" fontId="26" fillId="36" borderId="0" xfId="0" applyNumberFormat="1" applyFont="1" applyFill="1" applyBorder="1" applyAlignment="1">
      <x:alignment horizontal="center" vertical="center" wrapText="1"/>
    </x:xf>
    <x:xf numFmtId="0" fontId="26" fillId="36" borderId="0" xfId="0" applyNumberFormat="1" applyFont="1" applyFill="1" applyBorder="1" applyAlignment="1">
      <x:alignment vertical="center" wrapText="1"/>
    </x:xf>
    <x:xf numFmtId="0" fontId="16" fillId="0" borderId="0" xfId="0" applyNumberFormat="1" applyFont="1" applyFill="1" applyBorder="1" applyAlignment="1">
      <x:alignment wrapText="1"/>
    </x:xf>
    <x:xf numFmtId="0" fontId="15" fillId="11" borderId="0" xfId="0" applyNumberFormat="1" applyFont="1" applyFill="1" applyBorder="1"/>
    <x:xf numFmtId="0" fontId="15" fillId="11" borderId="0" xfId="0" applyNumberFormat="1" applyFont="1" applyFill="1" applyBorder="1" applyAlignment="1">
      <x:alignment wrapText="1"/>
    </x:xf>
    <x:xf numFmtId="0" fontId="0" fillId="25" xfId="0" applyNumberFormat="1" applyFont="1" applyFill="1" applyBorder="0" applyAlignment="1">
      <x:alignment wrapText="1"/>
    </x:xf>
    <x:xf numFmtId="0" fontId="0" fillId="11" xfId="0" applyNumberFormat="1" applyFont="1" applyFill="1" applyBorder="0" applyAlignment="1">
      <x:alignment wrapText="1"/>
    </x:xf>
    <x:xf numFmtId="0" fontId="15" fillId="11" borderId="0" xfId="0" applyNumberFormat="1" applyFont="1" applyFill="1" applyBorder="1" applyAlignment="1">
      <x:alignment vertical="center" wrapText="1"/>
    </x:xf>
    <x:xf numFmtId="0" fontId="0" fillId="25" xfId="0" applyNumberFormat="1" applyFont="1" applyFill="1" applyBorder="0" applyAlignment="1">
      <x:alignment vertical="center" wrapText="1"/>
    </x:xf>
    <x:xf numFmtId="0" fontId="0" fillId="11" xfId="0" applyNumberFormat="1" applyFont="1" applyFill="1" applyBorder="0" applyAlignment="1">
      <x:alignment vertical="center" wrapText="1"/>
    </x:xf>
    <x:xf numFmtId="212" fontId="19" fillId="31" xfId="0" applyNumberFormat="1" applyFont="1" applyFill="1" applyBorder="0" applyAlignment="1">
      <x:alignment vertical="top" wrapText="1"/>
    </x:xf>
    <x:xf numFmtId="212" fontId="19" fillId="29" xfId="0" applyNumberFormat="1" applyFont="1" applyFill="1" applyBorder="0" applyAlignment="1">
      <x:alignment vertical="top" wrapText="1"/>
    </x:xf>
    <x:xf numFmtId="212" fontId="19" fillId="0" xfId="0" applyNumberFormat="1" applyFont="1" applyFill="1" applyBorder="0" applyAlignment="1">
      <x:alignment vertical="top" wrapText="1"/>
    </x:xf>
    <x:xf numFmtId="210" fontId="0" fillId="0" xfId="0" applyNumberFormat="1" applyFont="1" applyFill="1" applyBorder="0" applyAlignment="1">
      <x:alignment vertical="center" wrapText="1"/>
    </x:xf>
    <x:xf numFmtId="212" fontId="0" fillId="0" xfId="0" applyNumberFormat="1" applyFont="1" applyFill="1" applyBorder="0" applyAlignment="1">
      <x:alignment vertical="center" wrapText="1"/>
    </x:xf>
    <x:xf numFmtId="0" fontId="1" fillId="26" borderId="0" xfId="0" applyNumberFormat="1" applyFont="1" applyFill="1" applyBorder="1" applyAlignment="1">
      <x:alignment horizontal="left" vertical="center" wrapText="1"/>
    </x:xf>
    <x:xf numFmtId="0" fontId="2" fillId="28" borderId="0" xfId="0" applyNumberFormat="1" applyFont="1" applyFill="1" applyBorder="1" applyAlignment="1">
      <x:alignment wrapText="1"/>
    </x:xf>
    <x:xf numFmtId="0" fontId="3" fillId="5" borderId="0" xfId="0" applyNumberFormat="1" applyFont="1" applyFill="1" applyBorder="1" applyAlignment="1">
      <x:alignment horizontal="center" vertical="center" wrapText="1"/>
    </x:xf>
    <x:xf numFmtId="0" fontId="3" fillId="5" borderId="0" xfId="0" applyNumberFormat="1" applyFont="1" applyFill="1" applyBorder="1" applyAlignment="1">
      <x:alignment vertical="center" wrapText="1"/>
    </x:xf>
    <x:xf numFmtId="206" fontId="8" fillId="6" borderId="0" xfId="0" applyNumberFormat="1" applyFont="1" applyFill="1" applyBorder="1" applyAlignment="1">
      <x:alignment horizontal="center" vertical="center" wrapText="1"/>
    </x:xf>
    <x:xf numFmtId="203" fontId="8" fillId="6" borderId="0" xfId="0" applyNumberFormat="1" applyFont="1" applyFill="1" applyBorder="1" applyAlignment="1">
      <x:alignment horizontal="center" vertical="center" wrapText="1"/>
    </x:xf>
    <x:xf numFmtId="0" fontId="8" fillId="0" borderId="0" xfId="0" applyNumberFormat="1" applyFont="1" applyFill="1" applyBorder="1" applyAlignment="1">
      <x:alignment horizontal="center" vertical="center" wrapText="1"/>
    </x:xf>
    <x:xf numFmtId="0" fontId="4" fillId="6" borderId="0" xfId="0" applyNumberFormat="1" applyFont="1" applyFill="1" applyBorder="1" applyAlignment="1">
      <x:alignment horizontal="center" wrapText="1"/>
    </x:xf>
    <x:xf numFmtId="206" fontId="4" fillId="6" borderId="0" xfId="0" applyNumberFormat="1" applyFont="1" applyFill="1" applyBorder="1" applyAlignment="1">
      <x:alignment horizontal="center" wrapText="1"/>
    </x:xf>
    <x:xf numFmtId="203" fontId="4" fillId="6" borderId="0" xfId="0" applyNumberFormat="1" applyFont="1" applyFill="1" applyBorder="1" applyAlignment="1">
      <x:alignment horizontal="center" wrapText="1"/>
    </x:xf>
    <x:xf numFmtId="0" fontId="16" fillId="5" borderId="0" xfId="0" applyNumberFormat="1" applyFont="1" applyFill="1" applyBorder="1" applyAlignment="1">
      <x:alignment wrapText="1"/>
    </x:xf>
    <x:xf numFmtId="0" fontId="1" fillId="42" borderId="0" xfId="0" applyNumberFormat="1" applyFont="1" applyFill="1" applyBorder="1" applyAlignment="1">
      <x:alignment horizontal="center" vertical="center" wrapText="1"/>
    </x:xf>
    <x:xf numFmtId="0" fontId="15" fillId="42" borderId="0" xfId="0" applyNumberFormat="1" applyFont="1" applyFill="1" applyBorder="1" applyAlignment="1">
      <x:alignment horizontal="center" vertical="center" wrapText="1"/>
    </x:xf>
    <x:xf numFmtId="0" fontId="8" fillId="42" borderId="0" xfId="0" applyNumberFormat="1" applyFont="1" applyFill="1" applyBorder="1" applyAlignment="1">
      <x:alignment horizontal="center" vertical="center" wrapText="1"/>
    </x:xf>
    <x:xf numFmtId="0" fontId="26" fillId="42" borderId="0" xfId="0" applyNumberFormat="1" applyFont="1" applyFill="1" applyBorder="1" applyAlignment="1">
      <x:alignment horizontal="center" vertical="center" wrapText="1"/>
    </x:xf>
    <x:xf numFmtId="0" fontId="16" fillId="42" xfId="0" applyNumberFormat="1" applyFont="1" applyFill="1" applyBorder="0" applyAlignment="1">
      <x:alignment vertical="center" wrapText="1"/>
    </x:xf>
    <x:xf numFmtId="0" fontId="0" fillId="42" xfId="0" applyNumberFormat="1" applyFont="1" applyFill="1" applyBorder="0" applyAlignment="1">
      <x:alignment vertical="center" wrapText="1"/>
    </x:xf>
    <x:xf numFmtId="0" fontId="0" fillId="42" borderId="0" xfId="0" applyNumberFormat="1" applyFont="1" applyFill="1" applyBorder="1" applyAlignment="1">
      <x:alignment vertical="center" wrapText="1"/>
    </x:xf>
    <x:xf numFmtId="0" fontId="26" fillId="42" borderId="0" xfId="0" applyNumberFormat="1" applyFont="1" applyFill="1" applyBorder="1" applyAlignment="1">
      <x:alignment vertical="center" wrapText="1"/>
    </x:xf>
    <x:xf numFmtId="0" fontId="16" fillId="42" borderId="0" xfId="0" applyNumberFormat="1" applyFont="1" applyFill="1" applyBorder="1" applyAlignment="1">
      <x:alignment horizontal="center" vertical="center" wrapText="1"/>
    </x:xf>
    <x:xf numFmtId="214" fontId="0" fillId="42" xfId="0" applyNumberFormat="1" applyFont="1" applyFill="1" applyBorder="0" applyAlignment="1">
      <x:alignment vertical="center" wrapText="1"/>
    </x:xf>
    <x:xf numFmtId="0" fontId="16" fillId="42" borderId="0" xfId="0" applyNumberFormat="1" applyFont="1" applyFill="1" applyBorder="1" applyAlignment="1">
      <x:alignment vertical="center" wrapText="1"/>
    </x:xf>
    <x:xf numFmtId="210" fontId="0" fillId="42" xfId="0" applyNumberFormat="1" applyFont="1" applyFill="1" applyBorder="0" applyAlignment="1">
      <x:alignment vertical="center" wrapText="1"/>
    </x:xf>
    <x:xf numFmtId="212" fontId="0" fillId="42" xfId="0" applyNumberFormat="1" applyFont="1" applyFill="1" applyBorder="0" applyAlignment="1">
      <x:alignment vertical="center" wrapText="1"/>
    </x:xf>
    <x:xf numFmtId="213" fontId="0" fillId="42" xfId="0" applyNumberFormat="1" applyFont="1" applyFill="1" applyBorder="0" applyAlignment="1">
      <x:alignment vertical="center" wrapText="1"/>
    </x:xf>
    <x:xf numFmtId="0" fontId="15" fillId="42" borderId="0" xfId="0" applyNumberFormat="1" applyFont="1" applyFill="1" applyBorder="1" applyAlignment="1">
      <x:alignment vertical="center" wrapText="1"/>
    </x:xf>
    <x:xf numFmtId="0" fontId="2" fillId="42" xfId="0" applyNumberFormat="1" applyFont="1" applyFill="1" applyBorder="0" applyAlignment="1">
      <x:alignment horizontal="center" vertical="center" wrapText="1"/>
    </x:xf>
    <x:xf numFmtId="0" fontId="27" fillId="42" borderId="0" xfId="0" applyNumberFormat="1" applyFont="1" applyFill="1" applyBorder="1" applyAlignment="1">
      <x:alignment horizontal="center" vertical="center" wrapText="1"/>
    </x:xf>
    <x:xf numFmtId="0" fontId="27" fillId="42" xfId="0" applyNumberFormat="1" applyFont="1" applyFill="1" applyBorder="0" applyAlignment="1">
      <x:alignment vertical="center" wrapText="1"/>
    </x:xf>
    <x:xf numFmtId="0" fontId="28" fillId="42" xfId="0" applyNumberFormat="1" applyFont="1" applyFill="1" applyBorder="0" applyAlignment="1">
      <x:alignment vertical="center" wrapText="1"/>
    </x:xf>
    <x:xf numFmtId="0" fontId="28" fillId="42" borderId="0" xfId="0" applyNumberFormat="1" applyFont="1" applyFill="1" applyBorder="1" applyAlignment="1">
      <x:alignment vertical="center" wrapText="1"/>
    </x:xf>
    <x:xf numFmtId="0" fontId="27" fillId="42" borderId="0" xfId="0" applyNumberFormat="1" applyFont="1" applyFill="1" applyBorder="1" applyAlignment="1">
      <x:alignment vertical="center" wrapText="1"/>
    </x:xf>
    <x:xf numFmtId="214" fontId="28" fillId="42" xfId="0" applyNumberFormat="1" applyFont="1" applyFill="1" applyBorder="0" applyAlignment="1">
      <x:alignment vertical="center" wrapText="1"/>
    </x:xf>
    <x:xf numFmtId="210" fontId="28" fillId="42" xfId="0" applyNumberFormat="1" applyFont="1" applyFill="1" applyBorder="0" applyAlignment="1">
      <x:alignment vertical="center" wrapText="1"/>
    </x:xf>
    <x:xf numFmtId="212" fontId="28" fillId="42" xfId="0" applyNumberFormat="1" applyFont="1" applyFill="1" applyBorder="0" applyAlignment="1">
      <x:alignment vertical="center" wrapText="1"/>
    </x:xf>
    <x:xf numFmtId="213" fontId="28" fillId="42" xfId="0" applyNumberFormat="1" applyFont="1" applyFill="1" applyBorder="0" applyAlignment="1">
      <x:alignment vertical="center" wrapText="1"/>
    </x:xf>
    <x:xf numFmtId="0" fontId="27" fillId="42" xfId="0" applyNumberFormat="1" applyFont="1" applyFill="1" applyBorder="0" applyAlignment="1">
      <x:alignment horizontal="center" vertical="center" wrapText="1"/>
    </x:xf>
    <x:xf numFmtId="0" fontId="27" fillId="43" borderId="0" xfId="0" applyNumberFormat="1" applyFont="1" applyFill="1" applyBorder="1" applyAlignment="1">
      <x:alignment horizontal="center" vertical="center" wrapText="1"/>
    </x:xf>
    <x:xf numFmtId="0" fontId="1" fillId="43" borderId="0" xfId="0" applyNumberFormat="1" applyFont="1" applyFill="1" applyBorder="1" applyAlignment="1">
      <x:alignment horizontal="center" vertical="center" wrapText="1"/>
    </x:xf>
    <x:xf numFmtId="0" fontId="27" fillId="44" borderId="0" xfId="0" applyNumberFormat="1" applyFont="1" applyFill="1" applyBorder="1" applyAlignment="1">
      <x:alignment horizontal="center" vertical="center" wrapText="1"/>
    </x:xf>
    <x:xf numFmtId="0" fontId="29" fillId="44" borderId="0" xfId="0" applyNumberFormat="1" applyFont="1" applyFill="1" applyBorder="1" applyAlignment="1">
      <x:alignment horizontal="center" vertical="center" wrapText="1"/>
    </x:xf>
    <x:xf numFmtId="0" fontId="27" fillId="45" borderId="0" xfId="0" applyNumberFormat="1" applyFont="1" applyFill="1" applyBorder="1" applyAlignment="1">
      <x:alignment horizontal="center" vertical="center" wrapText="1"/>
    </x:xf>
    <x:xf numFmtId="0" fontId="26" fillId="45" borderId="0" xfId="0" applyNumberFormat="1" applyFont="1" applyFill="1" applyBorder="1" applyAlignment="1">
      <x:alignment horizontal="center" vertical="center" wrapText="1"/>
    </x:xf>
    <x:xf numFmtId="0" fontId="27" fillId="45" borderId="0" xfId="0" applyNumberFormat="1" applyFont="1" applyFill="1" applyBorder="1" applyAlignment="1">
      <x:alignment vertical="center" wrapText="1"/>
    </x:xf>
    <x:xf numFmtId="0" fontId="26" fillId="45" borderId="0" xfId="0" applyNumberFormat="1" applyFont="1" applyFill="1" applyBorder="1" applyAlignment="1">
      <x:alignment vertical="center" wrapText="1"/>
    </x:xf>
    <x:xf numFmtId="0" fontId="27" fillId="46" borderId="0" xfId="0" applyNumberFormat="1" applyFont="1" applyFill="1" applyBorder="1" applyAlignment="1">
      <x:alignment horizontal="center" vertical="center" wrapText="1"/>
    </x:xf>
    <x:xf numFmtId="0" fontId="30" fillId="46" borderId="0" xfId="0" applyNumberFormat="1" applyFont="1" applyFill="1" applyBorder="1" applyAlignment="1">
      <x:alignment horizontal="center" vertical="center" wrapText="1"/>
    </x:xf>
    <x:xf numFmtId="0" fontId="27" fillId="46" borderId="0" xfId="0" applyNumberFormat="1" applyFont="1" applyFill="1" applyBorder="1" applyAlignment="1">
      <x:alignment vertical="center" wrapText="1"/>
    </x:xf>
    <x:xf numFmtId="0" fontId="30" fillId="46" borderId="0" xfId="0" applyNumberFormat="1" applyFont="1" applyFill="1" applyBorder="1" applyAlignment="1">
      <x:alignment vertical="center" wrapText="1"/>
    </x:xf>
    <x:xf numFmtId="0" fontId="28" fillId="47" xfId="0" applyNumberFormat="1" applyFont="1" applyFill="1" applyBorder="0" applyAlignment="1">
      <x:alignment vertical="center" wrapText="1"/>
    </x:xf>
    <x:xf numFmtId="214" fontId="28" fillId="47" xfId="0" applyNumberFormat="1" applyFont="1" applyFill="1" applyBorder="0" applyAlignment="1">
      <x:alignment vertical="center" wrapText="1"/>
    </x:xf>
    <x:xf numFmtId="0" fontId="28" fillId="48" xfId="0" applyNumberFormat="1" applyFont="1" applyFill="1" applyBorder="0" applyAlignment="1">
      <x:alignment vertical="center" wrapText="1"/>
    </x:xf>
    <x:xf numFmtId="214" fontId="28" fillId="48" xfId="0" applyNumberFormat="1" applyFont="1" applyFill="1" applyBorder="0" applyAlignment="1">
      <x:alignment vertical="center" wrapText="1"/>
    </x:xf>
    <x:xf numFmtId="0" fontId="27" fillId="49" borderId="0" xfId="0" applyNumberFormat="1" applyFont="1" applyFill="1" applyBorder="1" applyAlignment="1">
      <x:alignment vertical="center" wrapText="1"/>
    </x:xf>
    <x:xf numFmtId="0" fontId="27" fillId="50" borderId="0" xfId="0" applyNumberFormat="1" applyFont="1" applyFill="1" applyBorder="1" applyAlignment="1">
      <x:alignment vertical="center" wrapText="1"/>
    </x:xf>
    <x:xf numFmtId="0" fontId="31" fillId="50" borderId="0" xfId="0" applyNumberFormat="1" applyFont="1" applyFill="1" applyBorder="1" applyAlignment="1">
      <x:alignment vertical="center" wrapText="1"/>
    </x:xf>
    <x:xf numFmtId="0" fontId="32" fillId="42" xfId="0" applyNumberFormat="1" applyFont="1" applyFill="1" applyBorder="0" applyAlignment="1">
      <x:alignment vertical="center" wrapText="1"/>
    </x:xf>
    <x:xf numFmtId="0" fontId="33" fillId="42" xfId="0" applyNumberFormat="1" applyFont="1" applyFill="1" applyBorder="0" applyAlignment="1">
      <x:alignment vertical="center" wrapText="1"/>
    </x:xf>
    <x:xf numFmtId="0" fontId="1" fillId="51" borderId="0" xfId="0" applyNumberFormat="1" applyFont="1" applyFill="1" applyBorder="1" applyAlignment="1">
      <x:alignment horizontal="center" vertical="center" wrapText="1"/>
    </x:xf>
    <x:xf numFmtId="0" fontId="34" fillId="51" borderId="0" xfId="0" applyNumberFormat="1" applyFont="1" applyFill="1" applyBorder="1" applyAlignment="1">
      <x:alignment horizontal="center" vertical="center" wrapText="1"/>
    </x:xf>
    <x:xf numFmtId="0" fontId="26" fillId="52" borderId="0" xfId="0" applyNumberFormat="1" applyFont="1" applyFill="1" applyBorder="1" applyAlignment="1">
      <x:alignment horizontal="center" vertical="center" wrapText="1"/>
    </x:xf>
    <x:xf numFmtId="0" fontId="35" fillId="52" borderId="0" xfId="0" applyNumberFormat="1" applyFont="1" applyFill="1" applyBorder="1" applyAlignment="1">
      <x:alignment horizontal="center" vertical="center" wrapText="1"/>
    </x:xf>
    <x:xf numFmtId="0" fontId="27" fillId="12" borderId="0" xfId="0" applyNumberFormat="1" applyFont="1" applyFill="1" applyBorder="1" applyAlignment="1">
      <x:alignment horizontal="center" vertical="center" wrapText="1"/>
    </x:xf>
    <x:xf numFmtId="0" fontId="26" fillId="12" borderId="0" xfId="0" applyNumberFormat="1" applyFont="1" applyFill="1" applyBorder="1" applyAlignment="1">
      <x:alignment horizontal="center" vertical="center" wrapText="1"/>
    </x:xf>
    <x:xf numFmtId="0" fontId="27" fillId="12" borderId="0" xfId="0" applyNumberFormat="1" applyFont="1" applyFill="1" applyBorder="1" applyAlignment="1">
      <x:alignment vertical="center" wrapText="1"/>
    </x:xf>
    <x:xf numFmtId="0" fontId="26" fillId="12" borderId="0" xfId="0" applyNumberFormat="1" applyFont="1" applyFill="1" applyBorder="1" applyAlignment="1">
      <x:alignment vertical="center" wrapText="1"/>
    </x:xf>
    <x:xf numFmtId="0" fontId="27" fillId="15" borderId="0" xfId="0" applyNumberFormat="1" applyFont="1" applyFill="1" applyBorder="1" applyAlignment="1">
      <x:alignment horizontal="center" vertical="center" wrapText="1"/>
    </x:xf>
    <x:xf numFmtId="0" fontId="30" fillId="15" borderId="0" xfId="0" applyNumberFormat="1" applyFont="1" applyFill="1" applyBorder="1" applyAlignment="1">
      <x:alignment horizontal="center" vertical="center" wrapText="1"/>
    </x:xf>
    <x:xf numFmtId="0" fontId="27" fillId="15" borderId="0" xfId="0" applyNumberFormat="1" applyFont="1" applyFill="1" applyBorder="1" applyAlignment="1">
      <x:alignment vertical="center" wrapText="1"/>
    </x:xf>
    <x:xf numFmtId="0" fontId="30" fillId="15" borderId="0" xfId="0" applyNumberFormat="1" applyFont="1" applyFill="1" applyBorder="1" applyAlignment="1">
      <x:alignment vertical="center" wrapText="1"/>
    </x:xf>
    <x:xf numFmtId="0" fontId="0" fillId="53" borderId="0" xfId="0" applyNumberFormat="1" applyFont="1" applyFill="1" applyBorder="1"/>
    <x:xf numFmtId="0" fontId="2" fillId="53" borderId="0" xfId="0" applyNumberFormat="1" applyFont="1" applyFill="1" applyBorder="1"/>
    <x:xf numFmtId="0" fontId="2" fillId="53" borderId="0" xfId="0" applyNumberFormat="1" applyFont="1" applyFill="1" applyBorder="1" applyAlignment="1">
      <x:alignment horizontal="center"/>
    </x:xf>
    <x:xf numFmtId="0" fontId="2" fillId="53" borderId="0" xfId="0" applyNumberFormat="1" applyFont="1" applyFill="1" applyBorder="1" applyAlignment="1">
      <x:alignment horizontal="center" vertical="center"/>
    </x:xf>
    <x:xf numFmtId="0" fontId="2" fillId="53" borderId="0" xfId="0" applyNumberFormat="1" applyFont="1" applyFill="1" applyBorder="1" applyAlignment="1">
      <x:alignment horizontal="center" vertical="center" wrapText="1"/>
    </x:xf>
    <x:xf numFmtId="0" fontId="0" fillId="54" borderId="0" xfId="0" applyNumberFormat="1" applyFont="1" applyFill="1" applyBorder="1"/>
    <x:xf numFmtId="0" fontId="1" fillId="54" borderId="0" xfId="0" applyNumberFormat="1" applyFont="1" applyFill="1" applyBorder="1"/>
    <x:xf numFmtId="0" fontId="1" fillId="54" borderId="0" xfId="0" applyNumberFormat="1" applyFont="1" applyFill="1" applyBorder="1" applyAlignment="1">
      <x:alignment horizontal="center"/>
    </x:xf>
    <x:xf numFmtId="0" fontId="0" fillId="55" borderId="0" xfId="0" applyNumberFormat="1" applyFont="1" applyFill="1" applyBorder="1"/>
    <x:xf numFmtId="0" fontId="2" fillId="55" borderId="0" xfId="0" applyNumberFormat="1" applyFont="1" applyFill="1" applyBorder="1"/>
    <x:xf numFmtId="0" fontId="0" fillId="56" borderId="0" xfId="0" applyNumberFormat="1" applyFont="1" applyFill="1" applyBorder="1"/>
    <x:xf numFmtId="208" fontId="0" fillId="56" borderId="0" xfId="0" applyNumberFormat="1" applyFont="1" applyFill="1" applyBorder="1"/>
    <x:xf numFmtId="0" fontId="16" fillId="56" borderId="0" xfId="0" applyNumberFormat="1" applyFont="1" applyFill="1" applyBorder="1"/>
    <x:xf numFmtId="208" fontId="16" fillId="56" borderId="0" xfId="0" applyNumberFormat="1" applyFont="1" applyFill="1" applyBorder="1"/>
    <x:xf numFmtId="0" fontId="0" fillId="57" borderId="0" xfId="0" applyNumberFormat="1" applyFont="1" applyFill="1" applyBorder="1"/>
    <x:xf numFmtId="0" fontId="16" fillId="57" borderId="0" xfId="0" applyNumberFormat="1" applyFont="1" applyFill="1" applyBorder="1"/>
    <x:xf numFmtId="0" fontId="1" fillId="54" borderId="0" xfId="0" applyNumberFormat="1" applyFont="1" applyFill="1" applyBorder="1" applyAlignment="1">
      <x:alignment horizontal="center" wrapText="1"/>
    </x:xf>
    <x:xf numFmtId="0" fontId="2" fillId="55" borderId="0" xfId="0" applyNumberFormat="1" applyFont="1" applyFill="1" applyBorder="1" applyAlignment="1">
      <x:alignment wrapText="1"/>
    </x:xf>
    <x:xf numFmtId="0" fontId="16" fillId="56" borderId="0" xfId="0" applyNumberFormat="1" applyFont="1" applyFill="1" applyBorder="1" applyAlignment="1">
      <x:alignment wrapText="1"/>
    </x:xf>
    <x:xf numFmtId="208" fontId="16" fillId="56" borderId="0" xfId="0" applyNumberFormat="1" applyFont="1" applyFill="1" applyBorder="1" applyAlignment="1">
      <x:alignment wrapText="1"/>
    </x:xf>
    <x:xf numFmtId="0" fontId="16" fillId="57" borderId="0" xfId="0" applyNumberFormat="1" applyFont="1" applyFill="1" applyBorder="1" applyAlignment="1">
      <x:alignment wrapText="1"/>
    </x:xf>
    <x:xf numFmtId="0" fontId="24" fillId="58" xfId="0" applyNumberFormat="1" applyFont="1" applyFill="1" applyBorder="0" applyAlignment="1">
      <x:alignment horizontal="center" vertical="top" wrapText="1"/>
    </x:xf>
    <x:xf numFmtId="0" fontId="36" fillId="58" xfId="0" applyNumberFormat="1" applyFont="1" applyFill="1" applyBorder="0" applyAlignment="1">
      <x:alignment horizontal="center" vertical="top" wrapText="1"/>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horizontal="center"/>
    </x:xf>
    <x:xf numFmtId="0" fontId="0" fillId="47" borderId="0" xfId="0" applyNumberFormat="1" applyFont="1" applyFill="1" applyBorder="1"/>
    <x:xf numFmtId="208" fontId="0" fillId="47" borderId="0" xfId="0" applyNumberFormat="1" applyFont="1" applyFill="1" applyBorder="1"/>
    <x:xf numFmtId="0" fontId="16" fillId="47" borderId="0" xfId="0" applyNumberFormat="1" applyFont="1" applyFill="1" applyBorder="1"/>
    <x:xf numFmtId="208" fontId="16" fillId="47" borderId="0" xfId="0" applyNumberFormat="1" applyFont="1" applyFill="1" applyBorder="1"/>
    <x:xf numFmtId="0" fontId="0" fillId="44" borderId="0" xfId="0" applyNumberFormat="1" applyFont="1" applyFill="1" applyBorder="1"/>
    <x:xf numFmtId="0" fontId="16" fillId="44" borderId="0" xfId="0" applyNumberFormat="1" applyFont="1" applyFill="1" applyBorder="1"/>
    <x:xf numFmtId="0" fontId="1" fillId="43" borderId="0" xfId="0" applyNumberFormat="1" applyFont="1" applyFill="1" applyBorder="1" applyAlignment="1">
      <x:alignment horizontal="center" wrapText="1"/>
    </x:xf>
    <x:xf numFmtId="0" fontId="16" fillId="47" borderId="0" xfId="0" applyNumberFormat="1" applyFont="1" applyFill="1" applyBorder="1" applyAlignment="1">
      <x:alignment wrapText="1"/>
    </x:xf>
    <x:xf numFmtId="208" fontId="16" fillId="47" borderId="0" xfId="0" applyNumberFormat="1" applyFont="1" applyFill="1" applyBorder="1" applyAlignment="1">
      <x:alignment wrapText="1"/>
    </x:xf>
    <x:xf numFmtId="0" fontId="16" fillId="44" borderId="0" xfId="0" applyNumberFormat="1" applyFont="1" applyFill="1" applyBorder="1" applyAlignment="1">
      <x:alignment wrapText="1"/>
    </x:xf>
    <x:xf numFmtId="0" fontId="24" fillId="52" xfId="0" applyNumberFormat="1" applyFont="1" applyFill="1" applyBorder="0" applyAlignment="1">
      <x:alignment horizontal="center" vertical="top" wrapText="1"/>
    </x:xf>
    <x:xf numFmtId="0" fontId="36" fillId="52" xfId="0" applyNumberFormat="1" applyFont="1" applyFill="1" applyBorder="0" applyAlignment="1">
      <x:alignment horizontal="center" vertical="top" wrapText="1"/>
    </x:xf>
    <x:xf numFmtId="0" fontId="0" fillId="59" borderId="0" xfId="0" applyNumberFormat="1" applyFont="1" applyFill="1" applyBorder="1"/>
    <x:xf numFmtId="0" fontId="37" fillId="59" borderId="0" xfId="0" applyNumberFormat="1" applyFont="1" applyFill="1" applyBorder="1"/>
    <x:xf numFmtId="0" fontId="37" fillId="59" borderId="0" xfId="0" applyNumberFormat="1" applyFont="1" applyFill="1" applyBorder="1" applyAlignment="1">
      <x:alignment vertical="center"/>
    </x:xf>
    <x:xf numFmtId="0" fontId="0" fillId="60" borderId="0" xfId="0" applyNumberFormat="1" applyFont="1" applyFill="1" applyBorder="1"/>
    <x:xf numFmtId="0" fontId="38" fillId="60" borderId="0" xfId="0" applyNumberFormat="1" applyFont="1" applyFill="1" applyBorder="1"/>
    <x:xf numFmtId="0" fontId="38" fillId="60" borderId="0" xfId="0" applyNumberFormat="1" applyFont="1" applyFill="1" applyBorder="1" applyAlignment="1">
      <x:alignment wrapText="1"/>
    </x:xf>
    <x:xf numFmtId="0" fontId="0" fillId="61" borderId="0" xfId="0" applyNumberFormat="1" applyFont="1" applyFill="1" applyBorder="1"/>
    <x:xf numFmtId="0" fontId="2" fillId="61" borderId="0" xfId="0" applyNumberFormat="1" applyFont="1" applyFill="1" applyBorder="1"/>
    <x:xf numFmtId="0" fontId="2" fillId="61" borderId="0" xfId="0" applyNumberFormat="1" applyFont="1" applyFill="1" applyBorder="1" applyAlignment="1">
      <x:alignment wrapText="1"/>
    </x:xf>
    <x:xf numFmtId="0" fontId="2" fillId="61" borderId="0" xfId="0" applyNumberFormat="1" applyFont="1" applyFill="1" applyBorder="1" applyAlignment="1">
      <x:alignment horizontal="center" wrapText="1"/>
    </x:xf>
    <x:xf numFmtId="212" fontId="0" fillId="0" borderId="0" xfId="0" applyNumberFormat="1" applyFont="1" applyFill="1" applyBorder="1"/>
    <x:xf numFmtId="207" fontId="0" fillId="0" borderId="0" xfId="0" applyNumberFormat="1" applyFont="1" applyFill="1" applyBorder="1"/>
    <x:xf numFmtId="0" fontId="37" fillId="59" borderId="0" xfId="0" applyNumberFormat="1" applyFont="1" applyFill="1" applyBorder="1" applyAlignment="1">
      <x:alignment vertical="center" wrapText="1"/>
    </x:xf>
    <x:xf numFmtId="21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0" fontId="0" fillId="62" borderId="0" xfId="0" applyNumberFormat="1" applyFont="1" applyFill="1" applyBorder="1"/>
    <x:xf numFmtId="0" fontId="2" fillId="62" borderId="0" xfId="0" applyNumberFormat="1" applyFont="1" applyFill="1" applyBorder="1"/>
    <x:xf numFmtId="0" fontId="2" fillId="62" borderId="0" xfId="0" applyNumberFormat="1" applyFont="1" applyFill="1" applyBorder="1" applyAlignment="1">
      <x:alignment wrapText="1"/>
    </x:xf>
    <x:xf numFmtId="0" fontId="2" fillId="62" borderId="0" xfId="0" applyNumberFormat="1" applyFont="1" applyFill="1" applyBorder="1" applyAlignment="1">
      <x:alignment horizontal="center" wrapText="1"/>
    </x:xf>
    <x:xf numFmtId="0" fontId="28" fillId="63" borderId="0" xfId="0" applyNumberFormat="1" applyFont="1" applyFill="1" applyBorder="1" applyAlignment="1">
      <x:alignment vertical="center" wrapText="1"/>
    </x:xf>
    <x:xf numFmtId="0" fontId="30" fillId="63" borderId="0" xfId="0" applyNumberFormat="1" applyFont="1" applyFill="1" applyBorder="1" applyAlignment="1">
      <x:alignment vertical="center" wrapText="1"/>
    </x:xf>
    <x:xf numFmtId="0" fontId="2" fillId="53" borderId="0" xfId="0" applyNumberFormat="1" applyFont="1" applyFill="1" applyBorder="1" applyAlignment="1">
      <x:alignment wrapText="1"/>
    </x:xf>
    <x:xf numFmtId="0" fontId="2" fillId="53" borderId="0" xfId="0" applyNumberFormat="1" applyFont="1" applyFill="1" applyBorder="1" applyAlignment="1">
      <x:alignment horizontal="center" wrapText="1"/>
    </x:xf>
    <x:xf numFmtId="0" fontId="28" fillId="51" borderId="0" xfId="0" applyNumberFormat="1" applyFont="1" applyFill="1" applyBorder="1" applyAlignment="1">
      <x:alignment vertical="center" wrapText="1"/>
    </x:xf>
    <x:xf numFmtId="0" fontId="30" fillId="51" borderId="0" xfId="0" applyNumberFormat="1" applyFont="1" applyFill="1" applyBorder="1" applyAlignment="1">
      <x:alignment vertical="center" wrapText="1"/>
    </x:xf>
    <x:xf numFmtId="210" fontId="6" fillId="0" borderId="0" xfId="0" applyNumberFormat="1" applyFont="1" applyFill="1" applyBorder="1" applyAlignment="1">
      <x:alignment vertical="center" wrapText="1"/>
    </x:xf>
    <x:xf numFmtId="0" fontId="0" fillId="64" borderId="0" xfId="0" applyNumberFormat="1" applyFont="1" applyFill="1" applyBorder="1"/>
    <x:xf numFmtId="0" fontId="37" fillId="64" borderId="0" xfId="0" applyNumberFormat="1" applyFont="1" applyFill="1" applyBorder="1"/>
    <x:xf numFmtId="0" fontId="37" fillId="64" borderId="0" xfId="0" applyNumberFormat="1" applyFont="1" applyFill="1" applyBorder="1" applyAlignment="1">
      <x:alignment horizontal="center"/>
    </x:xf>
    <x:xf numFmtId="0" fontId="37" fillId="64" borderId="0" xfId="0" applyNumberFormat="1" applyFont="1" applyFill="1" applyBorder="1" applyAlignment="1">
      <x:alignment horizontal="center" vertical="center"/>
    </x:xf>
    <x:xf numFmtId="0" fontId="0" fillId="65" borderId="0" xfId="0" applyNumberFormat="1" applyFont="1" applyFill="1" applyBorder="1"/>
    <x:xf numFmtId="0" fontId="2" fillId="65" borderId="0" xfId="0" applyNumberFormat="1" applyFont="1" applyFill="1" applyBorder="1"/>
    <x:xf numFmtId="0" fontId="2" fillId="65" borderId="0" xfId="0" applyNumberFormat="1" applyFont="1" applyFill="1" applyBorder="1" applyAlignment="1">
      <x:alignment wrapText="1"/>
    </x:xf>
    <x:xf numFmtId="0" fontId="37" fillId="64" borderId="0" xfId="0" applyNumberFormat="1" applyFont="1" applyFill="1" applyBorder="1" applyAlignment="1">
      <x:alignment horizontal="center" vertical="center" wrapText="1"/>
    </x:xf>
    <x:xf numFmtId="0" fontId="37" fillId="53" borderId="0" xfId="0" applyNumberFormat="1" applyFont="1" applyFill="1" applyBorder="1"/>
    <x:xf numFmtId="0" fontId="37" fillId="53" borderId="0" xfId="0" applyNumberFormat="1" applyFont="1" applyFill="1" applyBorder="1" applyAlignment="1">
      <x:alignment horizontal="center"/>
    </x:xf>
    <x:xf numFmtId="0" fontId="37" fillId="53" borderId="0" xfId="0" applyNumberFormat="1" applyFont="1" applyFill="1" applyBorder="1" applyAlignment="1">
      <x:alignment horizontal="center" vertical="center"/>
    </x:xf>
    <x:xf numFmtId="0" fontId="37" fillId="53" borderId="0" xfId="0" applyNumberFormat="1" applyFont="1" applyFill="1" applyBorder="1" applyAlignment="1">
      <x:alignment horizontal="center" vertical="center" wrapText="1"/>
    </x:xf>
    <x:xf numFmtId="0" fontId="1" fillId="66" borderId="0" xfId="0" applyNumberFormat="1" applyFont="1" applyFill="1" applyBorder="1" applyAlignment="1">
      <x:alignment horizontal="center" wrapText="1"/>
    </x:xf>
    <x:xf numFmtId="0" fontId="37" fillId="66" borderId="0" xfId="0" applyNumberFormat="1" applyFont="1" applyFill="1" applyBorder="1" applyAlignment="1">
      <x:alignment horizontal="center" wrapText="1"/>
    </x:xf>
    <x:xf numFmtId="0" fontId="2" fillId="67" borderId="0" xfId="0" applyNumberFormat="1" applyFont="1" applyFill="1" applyBorder="1" applyAlignment="1">
      <x:alignment wrapText="1"/>
    </x:xf>
    <x:xf numFmtId="0" fontId="0" fillId="67" borderId="0" xfId="0" applyNumberFormat="1" applyFont="1" applyFill="1" applyBorder="1"/>
    <x:xf numFmtId="0" fontId="2" fillId="67" borderId="0" xfId="0" applyNumberFormat="1" applyFont="1" applyFill="1" applyBorder="1"/>
    <x:xf numFmtId="0" fontId="0" fillId="68" borderId="0" xfId="0" applyNumberFormat="1" applyFont="1" applyFill="1" applyBorder="1"/>
    <x:xf numFmtId="0" fontId="10" fillId="68" borderId="0" xfId="0" applyNumberFormat="1" applyFont="1" applyFill="1" applyBorder="1"/>
    <x:xf numFmtId="0" fontId="0" fillId="69" borderId="0" xfId="0" applyNumberFormat="1" applyFont="1" applyFill="1" applyBorder="1"/>
    <x:xf numFmtId="0" fontId="2" fillId="69" borderId="0" xfId="0" applyNumberFormat="1" applyFont="1" applyFill="1" applyBorder="1"/>
    <x:xf numFmtId="0" fontId="10" fillId="68" borderId="0" xfId="0" applyNumberFormat="1" applyFont="1" applyFill="1" applyBorder="1" applyAlignment="1">
      <x:alignment wrapText="1"/>
    </x:xf>
    <x:xf numFmtId="0" fontId="2" fillId="69" borderId="0" xfId="0" applyNumberFormat="1" applyFont="1" applyFill="1" applyBorder="1" applyAlignment="1">
      <x:alignment wrapText="1"/>
    </x:xf>
    <x:xf numFmtId="0" fontId="1" fillId="59" borderId="0" xfId="0" applyNumberFormat="1" applyFont="1" applyFill="1" applyBorder="1" applyAlignment="1">
      <x:alignment horizontal="center" wrapText="1"/>
    </x:xf>
    <x:xf numFmtId="0" fontId="37" fillId="59" borderId="0" xfId="0" applyNumberFormat="1" applyFont="1" applyFill="1" applyBorder="1" applyAlignment="1">
      <x:alignment horizontal="center" wrapText="1"/>
    </x:xf>
    <x:xf numFmtId="0" fontId="10" fillId="43" borderId="0" xfId="0" applyNumberFormat="1" applyFont="1" applyFill="1" applyBorder="1"/>
    <x:xf numFmtId="0" fontId="10" fillId="43" borderId="0" xfId="0" applyNumberFormat="1" applyFont="1" applyFill="1" applyBorder="1" applyAlignment="1">
      <x:alignment wrapText="1"/>
    </x:xf>
    <x:xf numFmtId="0" fontId="2" fillId="12" borderId="0" xfId="0" applyNumberFormat="1" applyFont="1" applyFill="1" applyBorder="1" applyAlignment="1">
      <x:alignment wrapText="1"/>
    </x:xf>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10" fillId="59" borderId="0" xfId="0" applyNumberFormat="1" applyFont="1" applyFill="1" applyBorder="1"/>
    <x:xf numFmtId="0" fontId="10" fillId="59" borderId="0" xfId="0" applyNumberFormat="1" applyFont="1" applyFill="1" applyBorder="1" applyAlignment="1">
      <x:alignment wrapText="1"/>
    </x:xf>
    <x:xf numFmtId="0" fontId="0" fillId="72" borderId="0" xfId="0" applyNumberFormat="1" applyFont="1" applyFill="1" applyBorder="1"/>
    <x:xf numFmtId="0" fontId="10" fillId="72" borderId="0" xfId="0" applyNumberFormat="1" applyFont="1" applyFill="1" applyBorder="1"/>
    <x:xf numFmtId="0" fontId="0" fillId="73" borderId="0" xfId="0" applyNumberFormat="1" applyFont="1" applyFill="1" applyBorder="1"/>
    <x:xf numFmtId="0" fontId="2" fillId="73" borderId="0" xfId="0" applyNumberFormat="1" applyFont="1" applyFill="1" applyBorder="1"/>
    <x:xf numFmtId="0" fontId="10" fillId="72" borderId="0" xfId="0" applyNumberFormat="1" applyFont="1" applyFill="1" applyBorder="1" applyAlignment="1">
      <x:alignment wrapText="1"/>
    </x:xf>
    <x:xf numFmtId="0" fontId="2" fillId="73" borderId="0" xfId="0" applyNumberFormat="1" applyFont="1" applyFill="1" applyBorder="1" applyAlignment="1">
      <x:alignment wrapText="1"/>
    </x:xf>
    <x:xf numFmtId="0" fontId="0" fillId="74" borderId="0" xfId="0" applyNumberFormat="1" applyFont="1" applyFill="1" applyBorder="1"/>
    <x:xf numFmtId="0" fontId="10" fillId="74" borderId="0" xfId="0" applyNumberFormat="1" applyFont="1" applyFill="1" applyBorder="1"/>
    <x:xf numFmtId="0" fontId="0" fillId="75" borderId="0" xfId="0" applyNumberFormat="1" applyFont="1" applyFill="1" applyBorder="1"/>
    <x:xf numFmtId="0" fontId="2" fillId="75" borderId="0" xfId="0" applyNumberFormat="1" applyFont="1" applyFill="1" applyBorder="1"/>
    <x:xf numFmtId="0" fontId="10" fillId="74" borderId="0" xfId="0" applyNumberFormat="1" applyFont="1" applyFill="1" applyBorder="1" applyAlignment="1">
      <x:alignment wrapText="1"/>
    </x:xf>
    <x:xf numFmtId="0" fontId="2" fillId="75" borderId="0" xfId="0" applyNumberFormat="1" applyFont="1" applyFill="1" applyBorder="1" applyAlignment="1">
      <x:alignment wrapText="1"/>
    </x:xf>
    <x:xf numFmtId="216" fontId="0" fillId="0" borderId="0" xfId="0" applyNumberFormat="1" applyFont="1" applyFill="1" applyBorder="1"/>
    <x:xf numFmtId="217" fontId="0" fillId="0"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217" fontId="0" fillId="0" borderId="0" xfId="0" applyNumberFormat="1" applyFont="1" applyFill="1" applyBorder="1" applyAlignment="1">
      <x:alignment wrapText="1"/>
    </x:xf>
    <x:xf numFmtId="216" fontId="0" fillId="0" borderId="0" xfId="0" applyNumberFormat="1" applyFont="1" applyFill="1" applyBorder="1" applyAlignment="1">
      <x:alignment wrapText="1"/>
    </x:xf>
    <x:xf numFmtId="0" fontId="0" fillId="78" borderId="0" xfId="0" applyNumberFormat="1" applyFont="1" applyFill="1" applyBorder="1"/>
    <x:xf numFmtId="0" fontId="10" fillId="78" borderId="0" xfId="0" applyNumberFormat="1" applyFont="1" applyFill="1" applyBorder="1"/>
    <x:xf numFmtId="0" fontId="0" fillId="79" borderId="0" xfId="0" applyNumberFormat="1" applyFont="1" applyFill="1" applyBorder="1"/>
    <x:xf numFmtId="0" fontId="2"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201" fontId="2" fillId="80" borderId="0" xfId="0" applyNumberFormat="1" applyFont="1" applyFill="1" applyBorder="1"/>
    <x:xf numFmtId="216" fontId="2" fillId="80" borderId="0" xfId="0" applyNumberFormat="1" applyFont="1" applyFill="1" applyBorder="1"/>
    <x:xf numFmtId="0" fontId="10" fillId="78" borderId="0" xfId="0" applyNumberFormat="1" applyFont="1" applyFill="1" applyBorder="1" applyAlignment="1">
      <x:alignment wrapText="1"/>
    </x:xf>
    <x:xf numFmtId="0" fontId="2" fillId="79" borderId="0" xfId="0" applyNumberFormat="1" applyFont="1" applyFill="1" applyBorder="1" applyAlignment="1">
      <x:alignment wrapText="1"/>
    </x:xf>
    <x:xf numFmtId="0" fontId="2" fillId="80" borderId="0" xfId="0" applyNumberFormat="1" applyFont="1" applyFill="1" applyBorder="1" applyAlignment="1">
      <x:alignment wrapText="1"/>
    </x:xf>
    <x:xf numFmtId="201" fontId="2" fillId="80" borderId="0" xfId="0" applyNumberFormat="1" applyFont="1" applyFill="1" applyBorder="1" applyAlignment="1">
      <x:alignment wrapText="1"/>
    </x:xf>
    <x:xf numFmtId="216" fontId="2" fillId="80" borderId="0" xfId="0" applyNumberFormat="1" applyFont="1" applyFill="1" applyBorder="1" applyAlignment="1">
      <x:alignment wrapText="1"/>
    </x:xf>
    <x:xf numFmtId="201" fontId="2" fillId="62" borderId="0" xfId="0" applyNumberFormat="1" applyFont="1" applyFill="1" applyBorder="1"/>
    <x:xf numFmtId="216" fontId="2" fillId="62" borderId="0" xfId="0" applyNumberFormat="1" applyFont="1" applyFill="1" applyBorder="1"/>
    <x:xf numFmtId="201" fontId="2" fillId="62" borderId="0" xfId="0" applyNumberFormat="1" applyFont="1" applyFill="1" applyBorder="1" applyAlignment="1">
      <x:alignment wrapText="1"/>
    </x:xf>
    <x:xf numFmtId="216" fontId="2" fillId="62" borderId="0" xfId="0" applyNumberFormat="1" applyFont="1" applyFill="1" applyBorder="1" applyAlignment="1">
      <x:alignment wrapText="1"/>
    </x:xf>
    <x:xf numFmtId="0" fontId="28" fillId="81" xfId="0" applyNumberFormat="1" applyFont="1" applyFill="1" applyBorder="0" applyAlignment="1">
      <x:alignment vertical="center" wrapText="1"/>
    </x:xf>
    <x:xf numFmtId="213" fontId="28" fillId="81" xfId="0" applyNumberFormat="1" applyFont="1" applyFill="1" applyBorder="0" applyAlignment="1">
      <x:alignment vertical="center" wrapText="1"/>
    </x:xf>
    <x:xf numFmtId="0" fontId="24" fillId="81" xfId="0" applyNumberFormat="1" applyFont="1" applyFill="1" applyBorder="0" applyAlignment="1">
      <x:alignment vertical="center" wrapText="1"/>
    </x:xf>
    <x:xf numFmtId="213" fontId="24" fillId="81" xfId="0" applyNumberFormat="1" applyFont="1" applyFill="1" applyBorder="0" applyAlignment="1">
      <x:alignment vertical="center" wrapText="1"/>
    </x:xf>
    <x:xf numFmtId="0" fontId="28" fillId="12" xfId="0" applyNumberFormat="1" applyFont="1" applyFill="1" applyBorder="0" applyAlignment="1">
      <x:alignment vertical="center" wrapText="1"/>
    </x:xf>
    <x:xf numFmtId="213" fontId="28" fillId="12" xfId="0" applyNumberFormat="1" applyFont="1" applyFill="1" applyBorder="0" applyAlignment="1">
      <x:alignment vertical="center" wrapText="1"/>
    </x:xf>
    <x:xf numFmtId="0" fontId="24" fillId="12" xfId="0" applyNumberFormat="1" applyFont="1" applyFill="1" applyBorder="0" applyAlignment="1">
      <x:alignment vertical="center" wrapText="1"/>
    </x:xf>
    <x:xf numFmtId="213" fontId="24" fillId="12" xfId="0" applyNumberFormat="1" applyFont="1" applyFill="1" applyBorder="0" applyAlignment="1">
      <x:alignment vertical="center" wrapText="1"/>
    </x:xf>
    <x:xf numFmtId="0" fontId="0" fillId="82" borderId="0" xfId="0" applyNumberFormat="1" applyFont="1" applyFill="1" applyBorder="1"/>
    <x:xf numFmtId="0" fontId="2" fillId="82" borderId="0" xfId="0" applyNumberFormat="1" applyFont="1" applyFill="1" applyBorder="1"/>
    <x:xf numFmtId="0" fontId="0" fillId="83" borderId="0" xfId="0" applyNumberFormat="1" applyFont="1" applyFill="1" applyBorder="1"/>
    <x:xf numFmtId="0" fontId="39" fillId="83" borderId="0" xfId="0" applyNumberFormat="1" applyFont="1" applyFill="1" applyBorder="1"/>
    <x:xf numFmtId="0" fontId="2" fillId="82" borderId="0" xfId="0" applyNumberFormat="1" applyFont="1" applyFill="1" applyBorder="1" applyAlignment="1">
      <x:alignment wrapText="1"/>
    </x:xf>
    <x:xf numFmtId="0" fontId="39" fillId="83" borderId="0" xfId="0" applyNumberFormat="1" applyFont="1" applyFill="1" applyBorder="1" applyAlignment="1">
      <x:alignment wrapText="1"/>
    </x:xf>
    <x:xf numFmtId="0" fontId="10" fillId="82"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10" fillId="82" borderId="0" xfId="0" applyNumberFormat="1" applyFont="1" applyFill="1" applyBorder="1" applyAlignment="1">
      <x:alignment wrapText="1"/>
    </x:xf>
    <x:xf numFmtId="0" fontId="2" fillId="84" borderId="0" xfId="0" applyNumberFormat="1" applyFont="1" applyFill="1" applyBorder="1" applyAlignment="1">
      <x:alignment wrapText="1"/>
    </x:xf>
    <x:xf numFmtId="0" fontId="28" fillId="84" borderId="0" xfId="0" applyNumberFormat="1" applyFont="1" applyFill="1" applyBorder="1" applyAlignment="1">
      <x:alignment vertical="center" wrapText="1"/>
    </x:xf>
    <x:xf numFmtId="0" fontId="24" fillId="84" borderId="0" xfId="0" applyNumberFormat="1" applyFont="1" applyFill="1" applyBorder="1" applyAlignment="1">
      <x:alignment vertical="center" wrapText="1"/>
    </x:xf>
    <x:xf numFmtId="0" fontId="2" fillId="59" borderId="0" xfId="0" applyNumberFormat="1" applyFont="1" applyFill="1" applyBorder="1"/>
    <x:xf numFmtId="0" fontId="39" fillId="60" borderId="0" xfId="0" applyNumberFormat="1" applyFont="1" applyFill="1" applyBorder="1"/>
    <x:xf numFmtId="0" fontId="2" fillId="59" borderId="0" xfId="0" applyNumberFormat="1" applyFont="1" applyFill="1" applyBorder="1" applyAlignment="1">
      <x:alignment wrapText="1"/>
    </x:xf>
    <x:xf numFmtId="0" fontId="39" fillId="60" borderId="0" xfId="0" applyNumberFormat="1" applyFont="1" applyFill="1" applyBorder="1" applyAlignment="1">
      <x:alignment wrapText="1"/>
    </x:xf>
    <x:xf numFmtId="0" fontId="28" fillId="12" borderId="0" xfId="0" applyNumberFormat="1" applyFont="1" applyFill="1" applyBorder="1" applyAlignment="1">
      <x:alignment vertical="center" wrapText="1"/>
    </x:xf>
    <x:xf numFmtId="0" fontId="24" fillId="12" borderId="0" xfId="0" applyNumberFormat="1" applyFont="1" applyFill="1" applyBorder="1" applyAlignment="1">
      <x:alignment vertical="center" wrapText="1"/>
    </x:xf>
    <x:xf numFmtId="0" fontId="0" fillId="85" borderId="0" xfId="0" applyNumberFormat="1" applyFont="1" applyFill="1" applyBorder="1"/>
    <x:xf numFmtId="0" fontId="10" fillId="85" borderId="0" xfId="0" applyNumberFormat="1" applyFont="1" applyFill="1" applyBorder="1"/>
    <x:xf numFmtId="0" fontId="0" fillId="86" borderId="0" xfId="0" applyNumberFormat="1" applyFont="1" applyFill="1" applyBorder="1"/>
    <x:xf numFmtId="0" fontId="39"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218" fontId="0" fillId="0" borderId="0" xfId="0" applyNumberFormat="1" applyFont="1" applyFill="1" applyBorder="1"/>
    <x:xf numFmtId="0" fontId="10" fillId="85" borderId="0" xfId="0" applyNumberFormat="1" applyFont="1" applyFill="1" applyBorder="1" applyAlignment="1">
      <x:alignment wrapText="1"/>
    </x:xf>
    <x:xf numFmtId="0" fontId="39" fillId="86" borderId="0" xfId="0" applyNumberFormat="1" applyFont="1" applyFill="1" applyBorder="1" applyAlignment="1">
      <x:alignment wrapText="1"/>
    </x:xf>
    <x:xf numFmtId="0" fontId="2" fillId="87" borderId="0" xfId="0" applyNumberFormat="1" applyFont="1" applyFill="1" applyBorder="1" applyAlignment="1">
      <x:alignment wrapText="1"/>
    </x:xf>
    <x:xf numFmtId="218" fontId="0" fillId="0" borderId="0" xfId="0" applyNumberFormat="1" applyFont="1" applyFill="1" applyBorder="1" applyAlignment="1">
      <x:alignment wrapText="1"/>
    </x:xf>
    <x:xf numFmtId="0" fontId="31" fillId="87" borderId="0" xfId="0" applyNumberFormat="1" applyFont="1" applyFill="1" applyBorder="1" applyAlignment="1">
      <x:alignment vertical="center" wrapText="1"/>
    </x:xf>
    <x:xf numFmtId="0" fontId="24" fillId="87" borderId="0" xfId="0" applyNumberFormat="1" applyFont="1" applyFill="1" applyBorder="1" applyAlignment="1">
      <x:alignment vertical="center" wrapText="1"/>
    </x:xf>
    <x:xf numFmtId="0" fontId="31" fillId="12"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40" fillId="0" borderId="0" xfId="0" applyNumberFormat="1" applyFont="1" applyFill="1" applyBorder="1" applyAlignment="1">
      <x:alignment horizontal="center" vertical="center" wrapText="1"/>
    </x:xf>
    <x:xf numFmtId="0" fontId="41" fillId="0" borderId="0" xfId="0" applyNumberFormat="1" applyFont="1" applyFill="1" applyBorder="1" applyAlignment="1">
      <x:alignment horizontal="center" vertical="center" wrapText="1"/>
    </x:xf>
    <x:xf numFmtId="0" fontId="40" fillId="88" borderId="0" xfId="0" applyNumberFormat="1" applyFont="1" applyFill="1" applyBorder="1" applyAlignment="1">
      <x:alignment horizontal="center" vertical="center" wrapText="1"/>
    </x:xf>
    <x:xf numFmtId="0" fontId="40" fillId="11" borderId="0" xfId="0" applyNumberFormat="1" applyFont="1" applyFill="1" applyBorder="1" applyAlignment="1">
      <x:alignment horizontal="center" vertical="center" wrapText="1"/>
    </x:xf>
    <x:xf numFmtId="0" fontId="42" fillId="0" borderId="0" xfId="0" applyNumberFormat="1" applyFont="1" applyFill="1" applyBorder="1"/>
    <x:xf numFmtId="0" fontId="42" fillId="0" borderId="0" xfId="0" applyNumberFormat="1" applyFont="1" applyFill="1" applyBorder="1" applyAlignment="1">
      <x:alignment wrapText="1"/>
    </x:xf>
    <x:xf numFmtId="0" fontId="42" fillId="0" borderId="0" xfId="0" applyNumberFormat="1" applyFont="1" applyFill="1" applyBorder="1" applyAlignment="1">
      <x:alignment horizontal="center" wrapText="1"/>
    </x:xf>
    <x:xf numFmtId="0" fontId="42" fillId="0" borderId="0" xfId="0" applyNumberFormat="1" applyFont="1" applyFill="1" applyBorder="1" applyAlignment="1">
      <x:alignment horizontal="center" vertical="center" wrapText="1"/>
    </x:xf>
    <x:xf numFmtId="0" fontId="43" fillId="0" borderId="0" xfId="0" applyNumberFormat="1" applyFont="1" applyFill="1" applyBorder="1" applyAlignment="1">
      <x:alignment horizontal="center" vertical="center" wrapText="1"/>
    </x:xf>
    <x:xf numFmtId="0" fontId="42" fillId="89" borderId="0" xfId="0" applyNumberFormat="1" applyFont="1" applyFill="1" applyBorder="1" applyAlignment="1">
      <x:alignment horizontal="center" vertical="center" wrapText="1"/>
    </x:xf>
    <x:xf numFmtId="0" fontId="42" fillId="11" borderId="0" xfId="0" applyNumberFormat="1" applyFont="1" applyFill="1" applyBorder="1" applyAlignment="1">
      <x:alignment horizontal="center" vertical="center" wrapText="1"/>
    </x:xf>
    <x:xf numFmtId="0" fontId="0" fillId="90" borderId="0" xfId="0" applyNumberFormat="1" applyFont="1" applyFill="1" applyBorder="1"/>
    <x:xf numFmtId="0" fontId="44" fillId="90" borderId="0" xfId="0" applyNumberFormat="1" applyFont="1" applyFill="1" applyBorder="1"/>
    <x:xf numFmtId="0" fontId="44" fillId="90" borderId="0" xfId="0" applyNumberFormat="1" applyFont="1" applyFill="1" applyBorder="1" applyAlignment="1">
      <x:alignment horizontal="center"/>
    </x:xf>
    <x:xf numFmtId="0" fontId="0" fillId="91" borderId="0" xfId="0" applyNumberFormat="1" applyFont="1" applyFill="1" applyBorder="1"/>
    <x:xf numFmtId="0" fontId="16" fillId="91" borderId="0" xfId="0" applyNumberFormat="1" applyFont="1" applyFill="1" applyBorder="1"/>
    <x:xf numFmtId="0" fontId="16" fillId="91" borderId="0" xfId="0" applyNumberFormat="1" applyFont="1" applyFill="1" applyBorder="1" applyAlignment="1">
      <x:alignment horizontal="center"/>
    </x:xf>
    <x:xf numFmtId="0" fontId="44" fillId="90" borderId="0" xfId="0" applyNumberFormat="1" applyFont="1" applyFill="1" applyBorder="1" applyAlignment="1">
      <x:alignment horizontal="center" wrapText="1"/>
    </x:xf>
    <x:xf numFmtId="0" fontId="16" fillId="91" borderId="0" xfId="0" applyNumberFormat="1" applyFont="1" applyFill="1" applyBorder="1" applyAlignment="1">
      <x:alignment horizontal="center" wrapText="1"/>
    </x:xf>
    <x:xf numFmtId="0" fontId="16" fillId="90" borderId="0" xfId="0" applyNumberFormat="1" applyFont="1" applyFill="1" applyBorder="1"/>
    <x:xf numFmtId="0" fontId="16" fillId="90" borderId="0" xfId="0" applyNumberFormat="1" applyFont="1" applyFill="1" applyBorder="1" applyAlignment="1">
      <x:alignment horizontal="center"/>
    </x:xf>
    <x:xf numFmtId="0" fontId="16" fillId="90" borderId="0" xfId="0" applyNumberFormat="1" applyFont="1" applyFill="1" applyBorder="1" applyAlignment="1">
      <x:alignment horizontal="center" wrapText="1"/>
    </x:xf>
    <x:xf numFmtId="0" fontId="16" fillId="91" borderId="0" xfId="0" applyNumberFormat="1" applyFont="1" applyFill="1" applyBorder="1" applyAlignment="1">
      <x:alignment wrapText="1"/>
    </x:xf>
    <x:xf numFmtId="0" fontId="44" fillId="15" borderId="0" xfId="0" applyNumberFormat="1" applyFont="1" applyFill="1" applyBorder="1"/>
    <x:xf numFmtId="0" fontId="44" fillId="15" borderId="0" xfId="0" applyNumberFormat="1" applyFont="1" applyFill="1" applyBorder="1" applyAlignment="1">
      <x:alignment horizontal="center"/>
    </x:xf>
    <x:xf numFmtId="0" fontId="16" fillId="25" borderId="0" xfId="0" applyNumberFormat="1" applyFont="1" applyFill="1" applyBorder="1"/>
    <x:xf numFmtId="0" fontId="16" fillId="25" borderId="0" xfId="0" applyNumberFormat="1" applyFont="1" applyFill="1" applyBorder="1" applyAlignment="1">
      <x:alignment horizontal="center"/>
    </x:xf>
    <x:xf numFmtId="0" fontId="44" fillId="15" borderId="0" xfId="0" applyNumberFormat="1" applyFont="1" applyFill="1" applyBorder="1" applyAlignment="1">
      <x:alignment horizontal="center" wrapText="1"/>
    </x:xf>
    <x:xf numFmtId="0" fontId="16" fillId="25" borderId="0" xfId="0" applyNumberFormat="1" applyFont="1" applyFill="1" applyBorder="1" applyAlignment="1">
      <x:alignment horizontal="center" wrapText="1"/>
    </x:xf>
    <x:xf numFmtId="0" fontId="16" fillId="15" borderId="0" xfId="0" applyNumberFormat="1" applyFont="1" applyFill="1" applyBorder="1"/>
    <x:xf numFmtId="0" fontId="16" fillId="15" borderId="0" xfId="0" applyNumberFormat="1" applyFont="1" applyFill="1" applyBorder="1" applyAlignment="1">
      <x:alignment horizontal="center"/>
    </x:xf>
    <x:xf numFmtId="0" fontId="16" fillId="15" borderId="0" xfId="0" applyNumberFormat="1" applyFont="1" applyFill="1" applyBorder="1" applyAlignment="1">
      <x:alignment horizontal="center" wrapText="1"/>
    </x:xf>
    <x:xf numFmtId="0" fontId="16" fillId="25" borderId="0" xfId="0" applyNumberFormat="1" applyFont="1" applyFill="1" applyBorder="1" applyAlignment="1">
      <x:alignment wrapText="1"/>
    </x:xf>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45" fillId="0" borderId="0" xfId="0" applyNumberFormat="1" applyFont="1" applyFill="1" applyBorder="1" applyAlignment="1">
      <x:alignment horizontal="center" vertical="center" wrapText="1"/>
    </x:xf>
    <x:xf numFmtId="0" fontId="46" fillId="0" borderId="0" xfId="0" applyNumberFormat="1" applyFont="1" applyFill="1" applyBorder="1" applyAlignment="1">
      <x:alignment horizontal="center" vertical="center" wrapText="1"/>
    </x:xf>
    <x:xf numFmtId="0" fontId="46" fillId="11" borderId="0" xfId="0" applyNumberFormat="1" applyFont="1" applyFill="1" applyBorder="1" applyAlignment="1">
      <x:alignment horizontal="center" vertical="center" wrapText="1"/>
    </x:xf>
    <x:xf numFmtId="0" fontId="47" fillId="0" borderId="0" xfId="0" applyNumberFormat="1" applyFont="1" applyFill="1" applyBorder="1" applyAlignment="1">
      <x:alignment horizontal="center" vertical="center" wrapText="1"/>
    </x:xf>
    <x:xf numFmtId="0" fontId="47" fillId="0" borderId="0" xfId="0" applyNumberFormat="1" applyFont="1" applyFill="1" applyBorder="1" applyAlignment="1">
      <x:alignment horizontal="left" vertical="center" wrapText="1"/>
    </x:xf>
    <x:xf numFmtId="0" fontId="46" fillId="94" borderId="0" xfId="0" applyNumberFormat="1" applyFont="1" applyFill="1" applyBorder="1" applyAlignment="1">
      <x:alignment horizontal="center" vertical="center" wrapText="1"/>
    </x:xf>
    <x:xf numFmtId="0" fontId="45" fillId="94" borderId="0" xfId="0" applyNumberFormat="1" applyFont="1" applyFill="1" applyBorder="1" applyAlignment="1">
      <x:alignment horizontal="center" vertical="center" wrapText="1"/>
    </x:xf>
    <x:xf numFmtId="0" fontId="46" fillId="95" borderId="0" xfId="0" applyNumberFormat="1" applyFont="1" applyFill="1" applyBorder="1" applyAlignment="1">
      <x:alignment horizontal="center" vertical="center" wrapText="1"/>
    </x:xf>
    <x:xf numFmtId="0" fontId="46" fillId="96" borderId="0" xfId="0" applyNumberFormat="1" applyFont="1" applyFill="1" applyBorder="1" applyAlignment="1">
      <x:alignment horizontal="center" vertical="center" wrapText="1"/>
    </x:xf>
    <x:xf numFmtId="0" fontId="46" fillId="97" borderId="0" xfId="0" applyNumberFormat="1" applyFont="1" applyFill="1" applyBorder="1" applyAlignment="1">
      <x:alignment horizontal="center" vertical="center" wrapText="1"/>
    </x:xf>
    <x:xf numFmtId="0" fontId="46" fillId="98" borderId="0" xfId="0" applyNumberFormat="1" applyFont="1" applyFill="1" applyBorder="1" applyAlignment="1">
      <x:alignment horizontal="center" vertical="center" wrapText="1"/>
    </x:xf>
    <x:xf numFmtId="0" fontId="45" fillId="98" borderId="0" xfId="0" applyNumberFormat="1" applyFont="1" applyFill="1" applyBorder="1" applyAlignment="1">
      <x:alignment horizontal="center" vertical="center" wrapText="1"/>
    </x:xf>
    <x:xf numFmtId="0" fontId="46" fillId="99" borderId="0" xfId="0" applyNumberFormat="1" applyFont="1" applyFill="1" applyBorder="1" applyAlignment="1">
      <x:alignment horizontal="center" vertical="center" wrapText="1"/>
    </x:xf>
    <x:xf numFmtId="0" fontId="48" fillId="0" borderId="0" xfId="0" applyNumberFormat="1" applyFont="1" applyFill="1" applyBorder="1"/>
    <x:xf numFmtId="0" fontId="48" fillId="0" borderId="0" xfId="0" applyNumberFormat="1" applyFont="1" applyFill="1" applyBorder="1" applyAlignment="1">
      <x:alignment vertical="center"/>
    </x:xf>
    <x:xf numFmtId="0" fontId="48" fillId="100" borderId="0" xfId="0" applyNumberFormat="1" applyFont="1" applyFill="1" applyBorder="1" applyAlignment="1">
      <x:alignment vertical="center"/>
    </x:xf>
    <x:xf numFmtId="0" fontId="49" fillId="100" borderId="0" xfId="0" applyNumberFormat="1" applyFont="1" applyFill="1" applyBorder="1" applyAlignment="1">
      <x:alignment vertical="center"/>
    </x:xf>
    <x:xf numFmtId="0" fontId="49" fillId="100" borderId="0" xfId="0" applyNumberFormat="1" applyFont="1" applyFill="1" applyBorder="1" applyAlignment="1">
      <x:alignment horizontal="center" vertical="center"/>
    </x:xf>
    <x:xf numFmtId="0" fontId="48" fillId="12" borderId="0" xfId="0" applyNumberFormat="1" applyFont="1" applyFill="1" applyBorder="1" applyAlignment="1">
      <x:alignment vertical="center"/>
    </x:xf>
    <x:xf numFmtId="0" fontId="49" fillId="12" borderId="0" xfId="0" applyNumberFormat="1" applyFont="1" applyFill="1" applyBorder="1" applyAlignment="1">
      <x:alignment vertical="center"/>
    </x:xf>
    <x:xf numFmtId="0" fontId="49" fillId="12" borderId="0" xfId="0" applyNumberFormat="1" applyFont="1" applyFill="1" applyBorder="1" applyAlignment="1">
      <x:alignment horizontal="center" vertical="center"/>
    </x:xf>
    <x:xf numFmtId="0" fontId="43" fillId="101" borderId="0" xfId="0" applyNumberFormat="1" applyFont="1" applyFill="1" applyBorder="1" applyAlignment="1">
      <x:alignment horizontal="center" vertical="center" wrapText="1"/>
    </x:xf>
    <x:xf numFmtId="0" fontId="50" fillId="101" borderId="0" xfId="0" applyNumberFormat="1" applyFont="1" applyFill="1" applyBorder="1" applyAlignment="1">
      <x:alignment horizontal="center" vertical="center" wrapText="1"/>
    </x:xf>
    <x:xf numFmtId="0" fontId="42" fillId="102" borderId="0" xfId="0" applyNumberFormat="1" applyFont="1" applyFill="1" applyBorder="1" applyAlignment="1">
      <x:alignment horizontal="center" vertical="center" wrapText="1"/>
    </x:xf>
    <x:xf numFmtId="0" fontId="51" fillId="102" borderId="0" xfId="0" applyNumberFormat="1" applyFont="1" applyFill="1" applyBorder="1" applyAlignment="1">
      <x:alignment horizontal="center" vertical="center" wrapText="1"/>
    </x:xf>
    <x:xf numFmtId="0" fontId="42" fillId="103" borderId="0" xfId="0" applyNumberFormat="1" applyFont="1" applyFill="1" applyBorder="1" applyAlignment="1">
      <x:alignment horizontal="center" vertical="center" wrapText="1"/>
    </x:xf>
    <x:xf numFmtId="0" fontId="42" fillId="104" borderId="0" xfId="0" applyNumberFormat="1" applyFont="1" applyFill="1" applyBorder="1" applyAlignment="1">
      <x:alignment horizontal="center" vertical="center" wrapText="1"/>
    </x:xf>
    <x:xf numFmtId="0" fontId="42" fillId="105" borderId="0" xfId="0" applyNumberFormat="1" applyFont="1" applyFill="1" applyBorder="1" applyAlignment="1">
      <x:alignment horizontal="center" vertical="center" wrapText="1"/>
    </x:xf>
    <x:xf numFmtId="0" fontId="42" fillId="106" borderId="0" xfId="0" applyNumberFormat="1" applyFont="1" applyFill="1" applyBorder="1" applyAlignment="1">
      <x:alignment horizontal="center" vertical="center" wrapText="1"/>
    </x:xf>
    <x:xf numFmtId="0" fontId="50" fillId="101" borderId="25" xfId="0" applyNumberFormat="1" applyFont="1" applyFill="1" applyBorder="1" applyAlignment="1">
      <x:alignment horizontal="center" vertical="center" wrapText="1"/>
    </x:xf>
    <x:xf numFmtId="0" fontId="50" fillId="101" borderId="26" xfId="0" applyNumberFormat="1" applyFont="1" applyFill="1" applyBorder="1" applyAlignment="1">
      <x:alignment horizontal="center" vertical="center" wrapText="1"/>
    </x:xf>
    <x:xf numFmtId="0" fontId="50" fillId="101" borderId="27" xfId="0" applyNumberFormat="1" applyFont="1" applyFill="1" applyBorder="1" applyAlignment="1">
      <x:alignment horizontal="center" vertical="center" wrapText="1"/>
    </x:xf>
    <x:xf numFmtId="0" fontId="51" fillId="102" borderId="28" xfId="0" applyNumberFormat="1" applyFont="1" applyFill="1" applyBorder="1" applyAlignment="1">
      <x:alignment horizontal="center" vertical="center" wrapText="1"/>
    </x:xf>
    <x:xf numFmtId="0" fontId="51" fillId="102" xfId="0" applyNumberFormat="1" applyFont="1" applyFill="1" applyBorder="0" applyAlignment="1">
      <x:alignment horizontal="center" vertical="center" wrapText="1"/>
    </x:xf>
    <x:xf numFmtId="0" fontId="51" fillId="102" borderId="29" xfId="0" applyNumberFormat="1" applyFont="1" applyFill="1" applyBorder="1" applyAlignment="1">
      <x:alignment horizontal="center" vertical="center" wrapText="1"/>
    </x:xf>
    <x:xf numFmtId="0" fontId="42" fillId="103" borderId="28" xfId="0" applyNumberFormat="1" applyFont="1" applyFill="1" applyBorder="1" applyAlignment="1">
      <x:alignment horizontal="center" vertical="center" wrapText="1"/>
    </x:xf>
    <x:xf numFmtId="0" fontId="42" fillId="103" xfId="0" applyNumberFormat="1" applyFont="1" applyFill="1" applyBorder="0" applyAlignment="1">
      <x:alignment horizontal="center" vertical="center" wrapText="1"/>
    </x:xf>
    <x:xf numFmtId="0" fontId="42" fillId="103" borderId="29" xfId="0" applyNumberFormat="1" applyFont="1" applyFill="1" applyBorder="1" applyAlignment="1">
      <x:alignment horizontal="center" vertical="center" wrapText="1"/>
    </x:xf>
    <x:xf numFmtId="0" fontId="42" fillId="104" borderId="28" xfId="0" applyNumberFormat="1" applyFont="1" applyFill="1" applyBorder="1" applyAlignment="1">
      <x:alignment horizontal="center" vertical="center" wrapText="1"/>
    </x:xf>
    <x:xf numFmtId="0" fontId="42" fillId="104" xfId="0" applyNumberFormat="1" applyFont="1" applyFill="1" applyBorder="0" applyAlignment="1">
      <x:alignment horizontal="center" vertical="center" wrapText="1"/>
    </x:xf>
    <x:xf numFmtId="0" fontId="42" fillId="104" borderId="29" xfId="0" applyNumberFormat="1" applyFont="1" applyFill="1" applyBorder="1" applyAlignment="1">
      <x:alignment horizontal="center" vertical="center" wrapText="1"/>
    </x:xf>
    <x:xf numFmtId="0" fontId="42" fillId="105" borderId="28" xfId="0" applyNumberFormat="1" applyFont="1" applyFill="1" applyBorder="1" applyAlignment="1">
      <x:alignment horizontal="center" vertical="center" wrapText="1"/>
    </x:xf>
    <x:xf numFmtId="0" fontId="42" fillId="105" xfId="0" applyNumberFormat="1" applyFont="1" applyFill="1" applyBorder="0" applyAlignment="1">
      <x:alignment horizontal="center" vertical="center" wrapText="1"/>
    </x:xf>
    <x:xf numFmtId="0" fontId="42" fillId="105" borderId="29" xfId="0" applyNumberFormat="1" applyFont="1" applyFill="1" applyBorder="1" applyAlignment="1">
      <x:alignment horizontal="center" vertical="center" wrapText="1"/>
    </x:xf>
    <x:xf numFmtId="0" fontId="42" fillId="106" borderId="30" xfId="0" applyNumberFormat="1" applyFont="1" applyFill="1" applyBorder="1" applyAlignment="1">
      <x:alignment horizontal="center" vertical="center" wrapText="1"/>
    </x:xf>
    <x:xf numFmtId="0" fontId="42" fillId="106" borderId="31" xfId="0" applyNumberFormat="1" applyFont="1" applyFill="1" applyBorder="1" applyAlignment="1">
      <x:alignment horizontal="center" vertical="center" wrapText="1"/>
    </x:xf>
    <x:xf numFmtId="0" fontId="42" fillId="106" borderId="32" xfId="0" applyNumberFormat="1" applyFont="1" applyFill="1" applyBorder="1" applyAlignment="1">
      <x:alignment horizontal="center" vertical="center" wrapText="1"/>
    </x:xf>
    <x:xf numFmtId="0" fontId="43" fillId="59" borderId="0" xfId="0" applyNumberFormat="1" applyFont="1" applyFill="1" applyBorder="1" applyAlignment="1">
      <x:alignment horizontal="center" vertical="center" wrapText="1"/>
    </x:xf>
    <x:xf numFmtId="0" fontId="50" fillId="59" borderId="0" xfId="0" applyNumberFormat="1" applyFont="1" applyFill="1" applyBorder="1" applyAlignment="1">
      <x:alignment horizontal="center" vertical="center" wrapText="1"/>
    </x:xf>
    <x:xf numFmtId="0" fontId="42" fillId="12" borderId="0" xfId="0" applyNumberFormat="1" applyFont="1" applyFill="1" applyBorder="1" applyAlignment="1">
      <x:alignment horizontal="center" vertical="center" wrapText="1"/>
    </x:xf>
    <x:xf numFmtId="0" fontId="51" fillId="12" borderId="0" xfId="0" applyNumberFormat="1" applyFont="1" applyFill="1" applyBorder="1" applyAlignment="1">
      <x:alignment horizontal="center" vertical="center" wrapText="1"/>
    </x:xf>
    <x:xf numFmtId="0" fontId="42" fillId="44" borderId="0" xfId="0" applyNumberFormat="1" applyFont="1" applyFill="1" applyBorder="1" applyAlignment="1">
      <x:alignment horizontal="center" vertical="center" wrapText="1"/>
    </x:xf>
    <x:xf numFmtId="0" fontId="50" fillId="59" borderId="25" xfId="0" applyNumberFormat="1" applyFont="1" applyFill="1" applyBorder="1" applyAlignment="1">
      <x:alignment horizontal="center" vertical="center" wrapText="1"/>
    </x:xf>
    <x:xf numFmtId="0" fontId="50" fillId="59" borderId="26" xfId="0" applyNumberFormat="1" applyFont="1" applyFill="1" applyBorder="1" applyAlignment="1">
      <x:alignment horizontal="center" vertical="center" wrapText="1"/>
    </x:xf>
    <x:xf numFmtId="0" fontId="50" fillId="59" borderId="27" xfId="0" applyNumberFormat="1" applyFont="1" applyFill="1" applyBorder="1" applyAlignment="1">
      <x:alignment horizontal="center" vertical="center" wrapText="1"/>
    </x:xf>
    <x:xf numFmtId="0" fontId="51" fillId="12" borderId="28" xfId="0" applyNumberFormat="1" applyFont="1" applyFill="1" applyBorder="1" applyAlignment="1">
      <x:alignment horizontal="center" vertical="center" wrapText="1"/>
    </x:xf>
    <x:xf numFmtId="0" fontId="51" fillId="12" xfId="0" applyNumberFormat="1" applyFont="1" applyFill="1" applyBorder="0" applyAlignment="1">
      <x:alignment horizontal="center" vertical="center" wrapText="1"/>
    </x:xf>
    <x:xf numFmtId="0" fontId="51" fillId="12" borderId="29" xfId="0" applyNumberFormat="1" applyFont="1" applyFill="1" applyBorder="1" applyAlignment="1">
      <x:alignment horizontal="center" vertical="center" wrapText="1"/>
    </x:xf>
    <x:xf numFmtId="0" fontId="42" fillId="44" borderId="28" xfId="0" applyNumberFormat="1" applyFont="1" applyFill="1" applyBorder="1" applyAlignment="1">
      <x:alignment horizontal="center" vertical="center" wrapText="1"/>
    </x:xf>
    <x:xf numFmtId="0" fontId="42" fillId="44" xfId="0" applyNumberFormat="1" applyFont="1" applyFill="1" applyBorder="0" applyAlignment="1">
      <x:alignment horizontal="center" vertical="center" wrapText="1"/>
    </x:xf>
    <x:xf numFmtId="0" fontId="42" fillId="44" borderId="29" xfId="0" applyNumberFormat="1" applyFont="1" applyFill="1" applyBorder="1" applyAlignment="1">
      <x:alignment horizontal="center" vertical="center" wrapText="1"/>
    </x:xf>
    <x:xf numFmtId="0" fontId="0" fillId="107" borderId="0" xfId="0" applyNumberFormat="1" applyFont="1" applyFill="1" applyBorder="1"/>
    <x:xf numFmtId="0" fontId="1" fillId="107" borderId="0" xfId="0" applyNumberFormat="1" applyFont="1" applyFill="1" applyBorder="1"/>
    <x:xf numFmtId="0" fontId="1" fillId="107" borderId="0" xfId="0" applyNumberFormat="1" applyFont="1" applyFill="1" applyBorder="1" applyAlignment="1">
      <x:alignment horizontal="center"/>
    </x:xf>
    <x:xf numFmtId="0" fontId="1" fillId="107" borderId="0" xfId="0" applyNumberFormat="1" applyFont="1" applyFill="1" applyBorder="1" applyAlignment="1">
      <x:alignment horizontal="center" vertical="center"/>
    </x:xf>
    <x:xf numFmtId="0" fontId="42" fillId="107" borderId="0" xfId="0" applyNumberFormat="1" applyFont="1" applyFill="1" applyBorder="1" applyAlignment="1">
      <x:alignment horizontal="center" vertical="center" wrapText="1"/>
    </x:xf>
    <x:xf numFmtId="0" fontId="26" fillId="107" borderId="0" xfId="0" applyNumberFormat="1" applyFont="1" applyFill="1" applyBorder="1" applyAlignment="1">
      <x:alignment horizontal="center" vertical="center" wrapText="1"/>
    </x:xf>
    <x:xf numFmtId="0" fontId="1" fillId="59" borderId="0" xfId="0" applyNumberFormat="1" applyFont="1" applyFill="1" applyBorder="1"/>
    <x:xf numFmtId="0" fontId="1" fillId="59" borderId="0" xfId="0" applyNumberFormat="1" applyFont="1" applyFill="1" applyBorder="1" applyAlignment="1">
      <x:alignment horizontal="center"/>
    </x:xf>
    <x:xf numFmtId="0" fontId="1" fillId="59" borderId="0" xfId="0" applyNumberFormat="1" applyFont="1" applyFill="1" applyBorder="1" applyAlignment="1">
      <x:alignment horizontal="center" vertical="center"/>
    </x:xf>
    <x:xf numFmtId="0" fontId="42" fillId="59" borderId="0" xfId="0" applyNumberFormat="1" applyFont="1" applyFill="1" applyBorder="1" applyAlignment="1">
      <x:alignment horizontal="center" vertical="center" wrapText="1"/>
    </x:xf>
    <x:xf numFmtId="0" fontId="26" fillId="59" borderId="0" xfId="0" applyNumberFormat="1" applyFont="1" applyFill="1" applyBorder="1" applyAlignment="1">
      <x:alignment horizontal="center" vertical="center" wrapText="1"/>
    </x:xf>
    <x:xf numFmtId="0" fontId="0" fillId="108" borderId="0" xfId="0" applyNumberFormat="1" applyFont="1" applyFill="1" applyBorder="1"/>
    <x:xf numFmtId="0" fontId="1" fillId="108" borderId="0" xfId="0" applyNumberFormat="1" applyFont="1" applyFill="1" applyBorder="1"/>
    <x:xf numFmtId="0" fontId="1" fillId="108" borderId="0" xfId="0" applyNumberFormat="1" applyFont="1" applyFill="1" applyBorder="1" applyAlignment="1">
      <x:alignment horizontal="center"/>
    </x:xf>
    <x:xf numFmtId="0" fontId="0" fillId="109" borderId="0" xfId="0" applyNumberFormat="1" applyFont="1" applyFill="1" applyBorder="1"/>
    <x:xf numFmtId="0" fontId="2" fillId="109" borderId="0" xfId="0" applyNumberFormat="1" applyFont="1" applyFill="1" applyBorder="1"/>
    <x:xf numFmtId="0" fontId="0" fillId="110" borderId="0" xfId="0" applyNumberFormat="1" applyFont="1" applyFill="1" applyBorder="1"/>
    <x:xf numFmtId="0" fontId="50" fillId="110" borderId="0" xfId="0" applyNumberFormat="1" applyFont="1" applyFill="1" applyBorder="1"/>
    <x:xf numFmtId="0" fontId="2" fillId="109" borderId="0" xfId="0" applyNumberFormat="1" applyFont="1" applyFill="1" applyBorder="1" applyAlignment="1">
      <x:alignment wrapText="1"/>
    </x:xf>
    <x:xf numFmtId="0" fontId="50" fillId="110" borderId="0" xfId="0" applyNumberFormat="1" applyFont="1" applyFill="1" applyBorder="1" applyAlignment="1">
      <x:alignment wrapText="1"/>
    </x:xf>
    <x:xf numFmtId="0" fontId="26" fillId="110" borderId="0" xfId="0" applyNumberFormat="1" applyFont="1" applyFill="1" applyBorder="1"/>
    <x:xf numFmtId="0" fontId="26" fillId="110" borderId="0" xfId="0" applyNumberFormat="1" applyFont="1" applyFill="1" applyBorder="1" applyAlignment="1">
      <x:alignment horizontal="center"/>
    </x:xf>
    <x:xf numFmtId="0" fontId="0" fillId="111" borderId="0" xfId="0" applyNumberFormat="1" applyFont="1" applyFill="1" applyBorder="1"/>
    <x:xf numFmtId="0" fontId="10" fillId="111" borderId="0" xfId="0" applyNumberFormat="1" applyFont="1" applyFill="1" applyBorder="1"/>
    <x:xf numFmtId="0" fontId="10" fillId="111" borderId="0" xfId="0" applyNumberFormat="1" applyFont="1" applyFill="1" applyBorder="1" applyAlignment="1">
      <x:alignment horizontal="center"/>
    </x:xf>
    <x:xf numFmtId="0" fontId="0" fillId="112" borderId="0" xfId="0" applyNumberFormat="1" applyFont="1" applyFill="1" applyBorder="1"/>
    <x:xf numFmtId="0" fontId="2" fillId="112" borderId="0" xfId="0" applyNumberFormat="1" applyFont="1" applyFill="1" applyBorder="1"/>
    <x:xf numFmtId="0" fontId="2" fillId="112" borderId="0" xfId="0" applyNumberFormat="1" applyFont="1" applyFill="1" applyBorder="1" applyAlignment="1">
      <x:alignment wrapText="1"/>
    </x:xf>
    <x:xf numFmtId="0" fontId="0" fillId="113" borderId="0" xfId="0" applyNumberFormat="1" applyFont="1" applyFill="1" applyBorder="1"/>
    <x:xf numFmtId="0" fontId="10" fillId="113" borderId="0" xfId="0" applyNumberFormat="1" applyFont="1" applyFill="1" applyBorder="1"/>
    <x:xf numFmtId="0" fontId="10" fillId="113" borderId="0" xfId="0" applyNumberFormat="1" applyFont="1" applyFill="1" applyBorder="1" applyAlignment="1">
      <x:alignment horizontal="center"/>
    </x:xf>
    <x:xf numFmtId="0" fontId="0" fillId="114" borderId="0" xfId="0" applyNumberFormat="1" applyFont="1" applyFill="1" applyBorder="1"/>
    <x:xf numFmtId="0" fontId="52" fillId="114" borderId="0" xfId="0" applyNumberFormat="1" applyFont="1" applyFill="1" applyBorder="1"/>
    <x:xf numFmtId="0" fontId="26" fillId="111" borderId="0" xfId="0" applyNumberFormat="1" applyFont="1" applyFill="1" applyBorder="1"/>
    <x:xf numFmtId="0" fontId="26" fillId="111" borderId="0" xfId="0" applyNumberFormat="1" applyFont="1" applyFill="1" applyBorder="1" applyAlignment="1">
      <x:alignment horizontal="center"/>
    </x:xf>
    <x:xf numFmtId="0" fontId="10" fillId="43" borderId="0" xfId="0" applyNumberFormat="1" applyFont="1" applyFill="1" applyBorder="1" applyAlignment="1">
      <x:alignment horizontal="center"/>
    </x:xf>
    <x:xf numFmtId="0" fontId="10" fillId="110" borderId="0" xfId="0" applyNumberFormat="1" applyFont="1" applyFill="1" applyBorder="1"/>
    <x:xf numFmtId="0" fontId="10" fillId="110" borderId="0" xfId="0" applyNumberFormat="1" applyFont="1" applyFill="1" applyBorder="1" applyAlignment="1">
      <x:alignment horizontal="center"/>
    </x:xf>
    <x:xf numFmtId="0" fontId="52" fillId="44" borderId="0" xfId="0" applyNumberFormat="1" applyFont="1" applyFill="1" applyBorder="1"/>
    <x:xf numFmtId="0" fontId="26" fillId="43" borderId="0" xfId="0" applyNumberFormat="1" applyFont="1" applyFill="1" applyBorder="1"/>
    <x:xf numFmtId="0" fontId="26" fillId="43" borderId="0" xfId="0" applyNumberFormat="1" applyFont="1" applyFill="1" applyBorder="1" applyAlignment="1">
      <x:alignment horizontal="center"/>
    </x:xf>
    <x:xf numFmtId="0" fontId="0" fillId="115" borderId="0" xfId="0" applyNumberFormat="1" applyFont="1" applyFill="1" applyBorder="1"/>
    <x:xf numFmtId="0" fontId="1" fillId="115" borderId="0" xfId="0" applyNumberFormat="1" applyFont="1" applyFill="1" applyBorder="1"/>
    <x:xf numFmtId="0" fontId="1" fillId="115" borderId="0" xfId="0" applyNumberFormat="1" applyFont="1" applyFill="1" applyBorder="1" applyAlignment="1">
      <x:alignment horizontal="center"/>
    </x:xf>
    <x:xf numFmtId="0" fontId="0" fillId="116" borderId="0" xfId="0" applyNumberFormat="1" applyFont="1" applyFill="1" applyBorder="1"/>
    <x:xf numFmtId="0" fontId="26"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0" fillId="118" borderId="0" xfId="0" applyNumberFormat="1" applyFont="1" applyFill="1" applyBorder="1"/>
    <x:xf numFmtId="0" fontId="16" fillId="118" borderId="0" xfId="0" applyNumberFormat="1" applyFont="1" applyFill="1" applyBorder="1"/>
    <x:xf numFmtId="0" fontId="26" fillId="62" borderId="0" xfId="0" applyNumberFormat="1" applyFont="1" applyFill="1" applyBorder="1"/>
    <x:xf numFmtId="0" fontId="0" fillId="119" borderId="0" xfId="0" applyNumberFormat="1" applyFont="1" applyFill="1" applyBorder="1"/>
    <x:xf numFmtId="0" fontId="50" fillId="119" borderId="0" xfId="0" applyNumberFormat="1" applyFont="1" applyFill="1" applyBorder="1"/>
    <x:xf numFmtId="0" fontId="0" fillId="120" borderId="0" xfId="0" applyNumberFormat="1" applyFont="1" applyFill="1" applyBorder="1"/>
    <x:xf numFmtId="0" fontId="16" fillId="120" borderId="0" xfId="0" applyNumberFormat="1" applyFont="1" applyFill="1" applyBorder="1"/>
    <x:xf numFmtId="0" fontId="16" fillId="120" borderId="0" xfId="0" applyNumberFormat="1" applyFont="1" applyFill="1" applyBorder="1" applyAlignment="1">
      <x:alignment wrapText="1"/>
    </x:xf>
    <x:xf numFmtId="0" fontId="0" fillId="121" borderId="0" xfId="0" applyNumberFormat="1" applyFont="1" applyFill="1" applyBorder="1"/>
    <x:xf numFmtId="0" fontId="52" fillId="121" borderId="0" xfId="0" applyNumberFormat="1" applyFont="1" applyFill="1" applyBorder="1"/>
    <x:xf numFmtId="0" fontId="52" fillId="121" borderId="0" xfId="0" applyNumberFormat="1" applyFont="1" applyFill="1" applyBorder="1" applyAlignment="1">
      <x:alignment wrapText="1"/>
    </x:xf>
    <x:xf numFmtId="0" fontId="52" fillId="44" borderId="0" xfId="0" applyNumberFormat="1" applyFont="1" applyFill="1" applyBorder="1" applyAlignment="1">
      <x:alignment wrapText="1"/>
    </x:xf>
    <x:xf numFmtId="0" fontId="0" fillId="122" borderId="0" xfId="0" applyNumberFormat="1" applyFont="1" applyFill="1" applyBorder="1"/>
    <x:xf numFmtId="0" fontId="50" fillId="122" borderId="0" xfId="0" applyNumberFormat="1" applyFont="1" applyFill="1" applyBorder="1"/>
    <x:xf numFmtId="0" fontId="0" fillId="123" borderId="0" xfId="0" applyNumberFormat="1" applyFont="1" applyFill="1" applyBorder="1"/>
    <x:xf numFmtId="0" fontId="16" fillId="123" borderId="0" xfId="0" applyNumberFormat="1" applyFont="1" applyFill="1" applyBorder="1"/>
    <x:xf numFmtId="0" fontId="16" fillId="123" borderId="0" xfId="0" applyNumberFormat="1" applyFont="1" applyFill="1" applyBorder="1" applyAlignment="1">
      <x:alignment wrapText="1"/>
    </x:xf>
    <x:xf numFmtId="0" fontId="10" fillId="124" borderId="0" xfId="0" applyNumberFormat="1" applyFont="1" applyFill="1" applyBorder="1" applyAlignment="1">
      <x:alignment horizontal="center"/>
    </x:xf>
    <x:xf numFmtId="0" fontId="0" fillId="124" borderId="0" xfId="0" applyNumberFormat="1" applyFont="1" applyFill="1" applyBorder="1"/>
    <x:xf numFmtId="0" fontId="10" fillId="124" borderId="0" xfId="0" applyNumberFormat="1" applyFont="1" applyFill="1" applyBorder="1"/>
    <x:xf numFmtId="0" fontId="2" fillId="125" borderId="0" xfId="0" applyNumberFormat="1" applyFont="1" applyFill="1" applyBorder="1" applyAlignment="1">
      <x:alignment wrapText="1"/>
    </x:xf>
    <x:xf numFmtId="0" fontId="0" fillId="125" borderId="0" xfId="0" applyNumberFormat="1" applyFont="1" applyFill="1" applyBorder="1"/>
    <x:xf numFmtId="0" fontId="2" fillId="125" borderId="0" xfId="0" applyNumberFormat="1" applyFont="1" applyFill="1" applyBorder="1"/>
    <x:xf numFmtId="0" fontId="52" fillId="126" borderId="0" xfId="0" applyNumberFormat="1" applyFont="1" applyFill="1" applyBorder="1"/>
    <x:xf numFmtId="0" fontId="0" fillId="126" borderId="0" xfId="0" applyNumberFormat="1" applyFont="1" applyFill="1" applyBorder="1"/>
    <x:xf numFmtId="0" fontId="52" fillId="126" borderId="0" xfId="0" applyNumberFormat="1" applyFont="1" applyFill="1" applyBorder="1" applyAlignment="1">
      <x:alignment wrapText="1"/>
    </x:xf>
    <x:xf numFmtId="0" fontId="0" fillId="127" borderId="0" xfId="0" applyNumberFormat="1" applyFont="1" applyFill="1" applyBorder="1"/>
    <x:xf numFmtId="0" fontId="50" fillId="127" borderId="0" xfId="0" applyNumberFormat="1" applyFont="1" applyFill="1" applyBorder="1"/>
    <x:xf numFmtId="0" fontId="0" fillId="128" borderId="0" xfId="0" applyNumberFormat="1" applyFont="1" applyFill="1" applyBorder="1"/>
    <x:xf numFmtId="0" fontId="16" fillId="128" borderId="0" xfId="0" applyNumberFormat="1" applyFont="1" applyFill="1" applyBorder="1"/>
    <x:xf numFmtId="0" fontId="16" fillId="128" borderId="0" xfId="0" applyNumberFormat="1" applyFont="1" applyFill="1" applyBorder="1" applyAlignment="1">
      <x:alignment wrapText="1"/>
    </x:xf>
    <x:xf numFmtId="0" fontId="0" fillId="129" borderId="0" xfId="0" applyNumberFormat="1" applyFont="1" applyFill="1" applyBorder="1"/>
    <x:xf numFmtId="0" fontId="26" fillId="129" borderId="0" xfId="0" applyNumberFormat="1" applyFont="1" applyFill="1" applyBorder="1"/>
    <x:xf numFmtId="0" fontId="0" fillId="130" borderId="0" xfId="0" applyNumberFormat="1" applyFont="1" applyFill="1" applyBorder="1"/>
    <x:xf numFmtId="0" fontId="16" fillId="130" borderId="0" xfId="0" applyNumberFormat="1" applyFont="1" applyFill="1" applyBorder="1"/>
    <x:xf numFmtId="0" fontId="16" fillId="130" borderId="0" xfId="0" applyNumberFormat="1" applyFont="1" applyFill="1" applyBorder="1" applyAlignment="1">
      <x:alignment wrapText="1"/>
    </x:xf>
    <x:xf numFmtId="0" fontId="50" fillId="53" borderId="0" xfId="0" applyNumberFormat="1" applyFont="1" applyFill="1" applyBorder="1"/>
    <x:xf numFmtId="0" fontId="0" fillId="106" borderId="0" xfId="0" applyNumberFormat="1" applyFont="1" applyFill="1" applyBorder="1"/>
    <x:xf numFmtId="0" fontId="16" fillId="106" borderId="0" xfId="0" applyNumberFormat="1" applyFont="1" applyFill="1" applyBorder="1"/>
    <x:xf numFmtId="0" fontId="16" fillId="106" borderId="0" xfId="0" applyNumberFormat="1" applyFont="1" applyFill="1" applyBorder="1" applyAlignment="1">
      <x:alignment wrapText="1"/>
    </x:xf>
    <x:xf numFmtId="0" fontId="0" fillId="131" borderId="0" xfId="0" applyNumberFormat="1" applyFont="1" applyFill="1" applyBorder="1"/>
    <x:xf numFmtId="0" fontId="50" fillId="131" borderId="0" xfId="0" applyNumberFormat="1" applyFont="1" applyFill="1" applyBorder="1"/>
    <x:xf numFmtId="0" fontId="0" fillId="132" borderId="0" xfId="0" applyNumberFormat="1" applyFont="1" applyFill="1" applyBorder="1"/>
    <x:xf numFmtId="0" fontId="16" fillId="132" borderId="0" xfId="0" applyNumberFormat="1" applyFont="1" applyFill="1" applyBorder="1"/>
    <x:xf numFmtId="0" fontId="16" fillId="132" borderId="0" xfId="0" applyNumberFormat="1" applyFont="1" applyFill="1" applyBorder="1" applyAlignment="1">
      <x:alignment wrapText="1"/>
    </x:xf>
    <x:xf numFmtId="0" fontId="26" fillId="131" borderId="0" xfId="0" applyNumberFormat="1" applyFont="1" applyFill="1" applyBorder="1"/>
    <x:xf numFmtId="0" fontId="0" fillId="133" borderId="0" xfId="0" applyNumberFormat="1" applyFont="1" applyFill="1" applyBorder="1"/>
    <x:xf numFmtId="0" fontId="53" fillId="133" borderId="0" xfId="0" applyNumberFormat="1" applyFont="1" applyFill="1" applyBorder="1"/>
    <x:xf numFmtId="0" fontId="53" fillId="133" borderId="0" xfId="0" applyNumberFormat="1" applyFont="1" applyFill="1" applyBorder="1" applyAlignment="1">
      <x:alignment wrapText="1"/>
    </x:xf>
    <x:xf numFmtId="0" fontId="0" fillId="134" borderId="0" xfId="0" applyNumberFormat="1" applyFont="1" applyFill="1" applyBorder="1"/>
    <x:xf numFmtId="0" fontId="50" fillId="134" borderId="0" xfId="0" applyNumberFormat="1" applyFont="1" applyFill="1" applyBorder="1"/>
    <x:xf numFmtId="0" fontId="0" fillId="135" borderId="0" xfId="0" applyNumberFormat="1" applyFont="1" applyFill="1" applyBorder="1"/>
    <x:xf numFmtId="0" fontId="16" fillId="135" borderId="0" xfId="0" applyNumberFormat="1" applyFont="1" applyFill="1" applyBorder="1"/>
    <x:xf numFmtId="0" fontId="16" fillId="135" borderId="0" xfId="0" applyNumberFormat="1" applyFont="1" applyFill="1" applyBorder="1" applyAlignment="1">
      <x:alignment wrapText="1"/>
    </x:xf>
    <x:xf numFmtId="0" fontId="0" fillId="136" borderId="0" xfId="0" applyNumberFormat="1" applyFont="1" applyFill="1" applyBorder="1"/>
    <x:xf numFmtId="0" fontId="50" fillId="136" borderId="0" xfId="0" applyNumberFormat="1" applyFont="1" applyFill="1" applyBorder="1"/>
    <x:xf numFmtId="0" fontId="0" fillId="137" borderId="0" xfId="0" applyNumberFormat="1" applyFont="1" applyFill="1" applyBorder="1"/>
    <x:xf numFmtId="0" fontId="16" fillId="137" borderId="0" xfId="0" applyNumberFormat="1" applyFont="1" applyFill="1" applyBorder="1"/>
    <x:xf numFmtId="0" fontId="16" fillId="137" borderId="0" xfId="0" applyNumberFormat="1" applyFont="1" applyFill="1" applyBorder="1" applyAlignment="1">
      <x:alignment wrapText="1"/>
    </x:xf>
    <x:xf numFmtId="0" fontId="0" fillId="138" borderId="0" xfId="0" applyNumberFormat="1" applyFont="1" applyFill="1" applyBorder="1"/>
    <x:xf numFmtId="0" fontId="54" fillId="138" borderId="0" xfId="0" applyNumberFormat="1" applyFont="1" applyFill="1" applyBorder="1"/>
    <x:xf numFmtId="0" fontId="54" fillId="138" borderId="0" xfId="0" applyNumberFormat="1" applyFont="1" applyFill="1" applyBorder="1" applyAlignment="1">
      <x:alignment wrapText="1"/>
    </x:xf>
    <x:xf numFmtId="0" fontId="0" fillId="50" borderId="0" xfId="0" applyNumberFormat="1" applyFont="1" applyFill="1" applyBorder="1"/>
    <x:xf numFmtId="0" fontId="54" fillId="50" borderId="0" xfId="0" applyNumberFormat="1" applyFont="1" applyFill="1" applyBorder="1"/>
    <x:xf numFmtId="0" fontId="54" fillId="50" borderId="0" xfId="0" applyNumberFormat="1" applyFont="1" applyFill="1" applyBorder="1" applyAlignment="1">
      <x:alignment wrapText="1"/>
    </x:xf>
    <x:xf numFmtId="0" fontId="0" fillId="139" borderId="0" xfId="0" applyNumberFormat="1" applyFont="1" applyFill="1" applyBorder="1"/>
    <x:xf numFmtId="0" fontId="50" fillId="139" borderId="0" xfId="0" applyNumberFormat="1" applyFont="1" applyFill="1" applyBorder="1"/>
    <x:xf numFmtId="0" fontId="0" fillId="140" borderId="0" xfId="0" applyNumberFormat="1" applyFont="1" applyFill="1" applyBorder="1"/>
    <x:xf numFmtId="0" fontId="16" fillId="140" borderId="0" xfId="0" applyNumberFormat="1" applyFont="1" applyFill="1" applyBorder="1"/>
    <x:xf numFmtId="0" fontId="16" fillId="140" borderId="0" xfId="0" applyNumberFormat="1" applyFont="1" applyFill="1" applyBorder="1" applyAlignment="1">
      <x:alignment wrapText="1"/>
    </x:xf>
    <x:xf numFmtId="0" fontId="26" fillId="139" borderId="0" xfId="0" applyNumberFormat="1" applyFont="1" applyFill="1" applyBorder="1"/>
    <x:xf numFmtId="0" fontId="0" fillId="52" borderId="0" xfId="0" applyNumberFormat="1" applyFont="1" applyFill="1" applyBorder="1"/>
    <x:xf numFmtId="0" fontId="16" fillId="52" borderId="0" xfId="0" applyNumberFormat="1" applyFont="1" applyFill="1" applyBorder="1"/>
    <x:xf numFmtId="0" fontId="16" fillId="52" borderId="0" xfId="0" applyNumberFormat="1" applyFont="1" applyFill="1" applyBorder="1" applyAlignment="1">
      <x:alignment wrapText="1"/>
    </x:xf>
    <x:xf numFmtId="0" fontId="0" fillId="141" borderId="0" xfId="0" applyNumberFormat="1" applyFont="1" applyFill="1" applyBorder="1"/>
    <x:xf numFmtId="0" fontId="50" fillId="141" borderId="0" xfId="0" applyNumberFormat="1" applyFont="1" applyFill="1" applyBorder="1"/>
    <x:xf numFmtId="0" fontId="0" fillId="142" borderId="0" xfId="0" applyNumberFormat="1" applyFont="1" applyFill="1" applyBorder="1"/>
    <x:xf numFmtId="0" fontId="16" fillId="142" borderId="0" xfId="0" applyNumberFormat="1" applyFont="1" applyFill="1" applyBorder="1"/>
    <x:xf numFmtId="0" fontId="16" fillId="142" borderId="0" xfId="0" applyNumberFormat="1" applyFont="1" applyFill="1" applyBorder="1" applyAlignment="1">
      <x:alignment wrapText="1"/>
    </x:xf>
    <x:xf numFmtId="0" fontId="26" fillId="141" borderId="0" xfId="0" applyNumberFormat="1" applyFont="1" applyFill="1" applyBorder="1"/>
    <x:xf numFmtId="0" fontId="16" fillId="118" borderId="0" xfId="0" applyNumberFormat="1" applyFont="1" applyFill="1" applyBorder="1" applyAlignment="1">
      <x:alignment wrapText="1"/>
    </x:xf>
    <x:xf numFmtId="0" fontId="0" fillId="143" borderId="0" xfId="0" applyNumberFormat="1" applyFont="1" applyFill="1" applyBorder="1"/>
    <x:xf numFmtId="0" fontId="50" fillId="143" borderId="0" xfId="0" applyNumberFormat="1" applyFont="1" applyFill="1" applyBorder="1"/>
    <x:xf numFmtId="0" fontId="0" fillId="144" borderId="0" xfId="0" applyNumberFormat="1" applyFont="1" applyFill="1" applyBorder="1"/>
    <x:xf numFmtId="0" fontId="16" fillId="144" borderId="0" xfId="0" applyNumberFormat="1" applyFont="1" applyFill="1" applyBorder="1"/>
    <x:xf numFmtId="0" fontId="16" fillId="144" borderId="0" xfId="0" applyNumberFormat="1" applyFont="1" applyFill="1" applyBorder="1" applyAlignment="1">
      <x:alignment wrapText="1"/>
    </x:xf>
    <x:xf numFmtId="0" fontId="26" fillId="143" borderId="0" xfId="0" applyNumberFormat="1" applyFont="1" applyFill="1" applyBorder="1"/>
    <x:xf numFmtId="0" fontId="0" fillId="145" borderId="0" xfId="0" applyNumberFormat="1" applyFont="1" applyFill="1" applyBorder="1"/>
    <x:xf numFmtId="0" fontId="50" fillId="145" borderId="0" xfId="0" applyNumberFormat="1" applyFont="1" applyFill="1" applyBorder="1"/>
    <x:xf numFmtId="0" fontId="0" fillId="146" borderId="0" xfId="0" applyNumberFormat="1" applyFont="1" applyFill="1" applyBorder="1"/>
    <x:xf numFmtId="0" fontId="16" fillId="146" borderId="0" xfId="0" applyNumberFormat="1" applyFont="1" applyFill="1" applyBorder="1"/>
    <x:xf numFmtId="0" fontId="16" fillId="146" borderId="0" xfId="0" applyNumberFormat="1" applyFont="1" applyFill="1" applyBorder="1" applyAlignment="1">
      <x:alignment wrapText="1"/>
    </x:xf>
    <x:xf numFmtId="0" fontId="0" fillId="147" borderId="0" xfId="0" applyNumberFormat="1" applyFont="1" applyFill="1" applyBorder="1"/>
    <x:xf numFmtId="0" fontId="52" fillId="147" borderId="0" xfId="0" applyNumberFormat="1" applyFont="1" applyFill="1" applyBorder="1"/>
    <x:xf numFmtId="0" fontId="52" fillId="147" borderId="0" xfId="0" applyNumberFormat="1" applyFont="1" applyFill="1" applyBorder="1" applyAlignment="1">
      <x:alignment wrapText="1"/>
    </x:xf>
    <x:xf numFmtId="0" fontId="0" fillId="148" borderId="0" xfId="0" applyNumberFormat="1" applyFont="1" applyFill="1" applyBorder="1"/>
    <x:xf numFmtId="0" fontId="50" fillId="148" borderId="0" xfId="0" applyNumberFormat="1" applyFont="1" applyFill="1" applyBorder="1"/>
    <x:xf numFmtId="0" fontId="0" fillId="149" borderId="0" xfId="0" applyNumberFormat="1" applyFont="1" applyFill="1" applyBorder="1"/>
    <x:xf numFmtId="0" fontId="16" fillId="149" borderId="0" xfId="0" applyNumberFormat="1" applyFont="1" applyFill="1" applyBorder="1"/>
    <x:xf numFmtId="0" fontId="16" fillId="149" borderId="0" xfId="0" applyNumberFormat="1" applyFont="1" applyFill="1" applyBorder="1" applyAlignment="1">
      <x:alignment wrapText="1"/>
    </x:xf>
    <x:xf numFmtId="0" fontId="0" fillId="150" borderId="0" xfId="0" applyNumberFormat="1" applyFont="1" applyFill="1" applyBorder="1"/>
    <x:xf numFmtId="0" fontId="52" fillId="150" borderId="0" xfId="0" applyNumberFormat="1" applyFont="1" applyFill="1" applyBorder="1"/>
    <x:xf numFmtId="0" fontId="52" fillId="150" borderId="0" xfId="0" applyNumberFormat="1" applyFont="1" applyFill="1" applyBorder="1" applyAlignment="1">
      <x:alignment wrapText="1"/>
    </x:xf>
    <x:xf numFmtId="0" fontId="55" fillId="0" borderId="0" xfId="0" applyNumberFormat="1" applyFont="1" applyFill="1" applyBorder="1"/>
    <x:xf numFmtId="0" fontId="56" fillId="0" borderId="0" xfId="0" applyNumberFormat="1" applyFont="1" applyFill="1" applyBorder="1"/>
    <x:xf numFmtId="0" fontId="57" fillId="0" borderId="0" xfId="0" applyNumberFormat="1" applyFont="1" applyFill="1" applyBorder="1"/>
    <x:xf numFmtId="0" fontId="57" fillId="0" borderId="0" xfId="0" applyNumberFormat="1" applyFont="1" applyFill="1" applyBorder="1" applyAlignment="1">
      <x:alignment wrapText="1"/>
    </x:xf>
    <x:xf numFmtId="0" fontId="57" fillId="0" borderId="0" xfId="0" applyNumberFormat="1" applyFont="1" applyFill="1" applyBorder="1" applyAlignment="1">
      <x:alignment vertical="center" wrapText="1"/>
    </x:xf>
    <x:xf numFmtId="0" fontId="0" fillId="151" borderId="0" xfId="0" applyNumberFormat="1" applyFont="1" applyFill="1" applyBorder="1"/>
    <x:xf numFmtId="0" fontId="49" fillId="151" borderId="0" xfId="0" applyNumberFormat="1" applyFont="1" applyFill="1" applyBorder="1"/>
    <x:xf numFmtId="0" fontId="49" fillId="151" borderId="0" xfId="0" applyNumberFormat="1" applyFont="1" applyFill="1" applyBorder="1" applyAlignment="1">
      <x:alignment wrapText="1"/>
    </x:xf>
    <x:xf numFmtId="0" fontId="49" fillId="151" borderId="0" xfId="0" applyNumberFormat="1" applyFont="1" applyFill="1" applyBorder="1" applyAlignment="1">
      <x:alignment horizontal="center" wrapText="1"/>
    </x:xf>
    <x:xf numFmtId="0" fontId="49" fillId="151" borderId="0" xfId="0" applyNumberFormat="1" applyFont="1" applyFill="1" applyBorder="1" applyAlignment="1">
      <x:alignment horizontal="center" vertical="center" wrapText="1"/>
    </x:xf>
    <x:xf numFmtId="0" fontId="0" fillId="152" borderId="0" xfId="0" applyNumberFormat="1" applyFont="1" applyFill="1" applyBorder="1"/>
    <x:xf numFmtId="0" fontId="58" fillId="152" borderId="0" xfId="0" applyNumberFormat="1" applyFont="1" applyFill="1" applyBorder="1"/>
    <x:xf numFmtId="200" fontId="55" fillId="0" borderId="0" xfId="0" applyNumberFormat="1" applyFont="1" applyFill="1" applyBorder="1"/>
    <x:xf numFmtId="216" fontId="55" fillId="0" borderId="0" xfId="0" applyNumberFormat="1" applyFont="1" applyFill="1" applyBorder="1"/>
    <x:xf numFmtId="207" fontId="55" fillId="0" borderId="0" xfId="0" applyNumberFormat="1" applyFont="1" applyFill="1" applyBorder="1"/>
    <x:xf numFmtId="201" fontId="55" fillId="0" borderId="0" xfId="0" applyNumberFormat="1" applyFont="1" applyFill="1" applyBorder="1"/>
    <x:xf numFmtId="209" fontId="55" fillId="0" borderId="0" xfId="0" applyNumberFormat="1" applyFont="1" applyFill="1" applyBorder="1"/>
    <x:xf numFmtId="207" fontId="55" fillId="153" borderId="0" xfId="0" applyNumberFormat="1" applyFont="1" applyFill="1" applyBorder="1"/>
    <x:xf numFmtId="0" fontId="0" fillId="154" borderId="0" xfId="0" applyNumberFormat="1" applyFont="1" applyFill="1" applyBorder="1"/>
    <x:xf numFmtId="0" fontId="59" fillId="154" borderId="0" xfId="0" applyNumberFormat="1" applyFont="1" applyFill="1" applyBorder="1"/>
    <x:xf numFmtId="0" fontId="59" fillId="154" borderId="0" xfId="0" applyNumberFormat="1" applyFont="1" applyFill="1" applyBorder="1" applyAlignment="1">
      <x:alignment vertical="center"/>
    </x:xf>
    <x:xf numFmtId="0" fontId="60" fillId="0" borderId="0" xfId="0" applyNumberFormat="1" applyFont="1" applyFill="1" applyBorder="1"/>
    <x:xf numFmtId="0" fontId="60" fillId="0" borderId="0" xfId="0" applyNumberFormat="1" applyFont="1" applyFill="1" applyBorder="1" applyAlignment="1">
      <x:alignment wrapText="1"/>
    </x:xf>
    <x:xf numFmtId="0" fontId="60" fillId="0" borderId="0" xfId="0" applyNumberFormat="1" applyFont="1" applyFill="1" applyBorder="1" applyAlignment="1">
      <x:alignment vertical="center" wrapText="1"/>
    </x:xf>
    <x:xf numFmtId="0" fontId="5" fillId="154" borderId="0" xfId="0" applyNumberFormat="1" applyFont="1" applyFill="1" applyBorder="1"/>
    <x:xf numFmtId="0" fontId="5" fillId="154" borderId="0" xfId="0" applyNumberFormat="1" applyFont="1" applyFill="1" applyBorder="1" applyAlignment="1">
      <x:alignment wrapText="1"/>
    </x:xf>
    <x:xf numFmtId="0" fontId="5" fillId="154" borderId="0" xfId="0" applyNumberFormat="1" applyFont="1" applyFill="1" applyBorder="1" applyAlignment="1">
      <x:alignment vertical="center" wrapText="1"/>
    </x:xf>
    <x:xf numFmtId="0" fontId="56" fillId="155" borderId="0" xfId="0" applyNumberFormat="1" applyFont="1" applyFill="1" applyBorder="1"/>
    <x:xf numFmtId="0" fontId="0" fillId="155" borderId="0" xfId="0" applyNumberFormat="1" applyFont="1" applyFill="1" applyBorder="1"/>
    <x:xf numFmtId="0" fontId="61" fillId="155" borderId="0" xfId="0" applyNumberFormat="1" applyFont="1" applyFill="1" applyBorder="1"/>
    <x:xf numFmtId="0" fontId="61" fillId="155" borderId="0" xfId="0" applyNumberFormat="1" applyFont="1" applyFill="1" applyBorder="1" applyAlignment="1">
      <x:alignment horizontal="left"/>
    </x:xf>
    <x:xf numFmtId="0" fontId="61" fillId="155" borderId="0" xfId="0" applyNumberFormat="1" applyFont="1" applyFill="1" applyBorder="1" applyAlignment="1">
      <x:alignment horizontal="left" vertical="center"/>
    </x:xf>
    <x:xf numFmtId="0" fontId="57" fillId="156" borderId="0" xfId="0" applyNumberFormat="1" applyFont="1" applyFill="1" applyBorder="1" applyAlignment="1">
      <x:alignment vertical="center" wrapText="1"/>
    </x:xf>
    <x:xf numFmtId="0" fontId="0" fillId="156" borderId="0" xfId="0" applyNumberFormat="1" applyFont="1" applyFill="1" applyBorder="1"/>
    <x:xf numFmtId="0" fontId="62" fillId="156" borderId="0" xfId="0" applyNumberFormat="1" applyFont="1" applyFill="1" applyBorder="1" applyAlignment="1">
      <x:alignment vertical="center" wrapText="1"/>
    </x:xf>
    <x:xf numFmtId="0" fontId="62" fillId="156" borderId="0" xfId="0" applyNumberFormat="1" applyFont="1" applyFill="1" applyBorder="1"/>
    <x:xf numFmtId="0" fontId="62" fillId="156" borderId="0" xfId="0" applyNumberFormat="1" applyFont="1" applyFill="1" applyBorder="1" applyAlignment="1">
      <x:alignment wrapText="1"/>
    </x:xf>
    <x:xf numFmtId="0" fontId="62" fillId="156" borderId="0" xfId="0" applyNumberFormat="1" applyFont="1" applyFill="1" applyBorder="1" applyAlignment="1">
      <x:alignment horizontal="left" vertical="center" wrapText="1"/>
    </x:xf>
    <x:xf numFmtId="0" fontId="62" fillId="156" borderId="0" xfId="0" applyNumberFormat="1" applyFont="1" applyFill="1" applyBorder="1" applyAlignment="1">
      <x:alignment horizontal="left" wrapText="1"/>
    </x:xf>
    <x:xf numFmtId="0" fontId="49" fillId="155" borderId="0" xfId="0" applyNumberFormat="1" applyFont="1" applyFill="1" applyBorder="1" applyAlignment="1">
      <x:alignment horizontal="center" vertical="center" wrapText="1"/>
    </x:xf>
    <x:xf numFmtId="0" fontId="55" fillId="0" borderId="0" xfId="0" applyNumberFormat="1" applyFont="1" applyFill="1" applyBorder="1" applyAlignment="1">
      <x:alignment horizontal="center"/>
    </x:xf>
    <x:xf numFmtId="0" fontId="0" fillId="0" borderId="0" xfId="0" applyNumberFormat="1" applyFont="1" applyFill="1" applyBorder="1" applyAlignment="1">
      <x:alignment horizontal="center"/>
    </x:xf>
    <x:xf numFmtId="217" fontId="55" fillId="0" borderId="0" xfId="0" applyNumberFormat="1" applyFont="1" applyFill="1" applyBorder="1"/>
    <x:xf numFmtId="201" fontId="55" fillId="11" borderId="0" xfId="0" applyNumberFormat="1" applyFont="1" applyFill="1" applyBorder="1"/>
    <x:xf numFmtId="0" fontId="55" fillId="0" borderId="0" xfId="0" applyNumberFormat="1" applyFont="1" applyFill="1" applyBorder="1" applyAlignment="1">
      <x:alignment wrapText="1"/>
    </x:xf>
    <x:xf numFmtId="0" fontId="55" fillId="0" borderId="0" xfId="0" applyNumberFormat="1" applyFont="1" applyFill="1" applyBorder="1" applyAlignment="1">
      <x:alignment vertical="center" wrapText="1"/>
    </x:xf>
    <x:xf numFmtId="0" fontId="49" fillId="157" borderId="0" xfId="0" applyNumberFormat="1" applyFont="1" applyFill="1" applyBorder="1" applyAlignment="1">
      <x:alignment horizontal="center" vertical="center" wrapText="1"/>
    </x:xf>
    <x:xf numFmtId="0" fontId="63" fillId="157" borderId="0" xfId="0" applyNumberFormat="1" applyFont="1" applyFill="1" applyBorder="1" applyAlignment="1">
      <x:alignment horizontal="center" vertical="center" wrapText="1"/>
    </x:xf>
    <x:xf numFmtId="0" fontId="0" fillId="156" borderId="0" xfId="0" applyNumberFormat="1" applyFont="1" applyFill="1" applyBorder="1" applyAlignment="1">
      <x:alignment wrapText="1"/>
    </x:xf>
    <x:xf numFmtId="0" fontId="64" fillId="156" borderId="0" xfId="0" applyNumberFormat="1" applyFont="1" applyFill="1" applyBorder="1" applyAlignment="1">
      <x:alignment wrapText="1"/>
    </x:xf>
    <x:xf numFmtId="0" fontId="64" fillId="156" borderId="0" xfId="0" applyNumberFormat="1" applyFont="1" applyFill="1" applyBorder="1" applyAlignment="1">
      <x:alignment vertical="center" wrapText="1"/>
    </x:xf>
    <x:xf numFmtId="201" fontId="55"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217" fontId="55" fillId="0" borderId="0" xfId="0" applyNumberFormat="1" applyFont="1" applyFill="1" applyBorder="1" applyAlignment="1">
      <x:alignment horizontal="center"/>
    </x:xf>
    <x:xf numFmtId="217" fontId="0" fillId="0" borderId="0" xfId="0" applyNumberFormat="1" applyFont="1" applyFill="1" applyBorder="1" applyAlignment="1">
      <x:alignment horizontal="center"/>
    </x:xf>
    <x:xf numFmtId="201" fontId="55" fillId="158" borderId="0" xfId="0" applyNumberFormat="1" applyFont="1" applyFill="1" applyBorder="1"/>
    <x:xf numFmtId="201" fontId="0" fillId="158" borderId="0" xfId="0" applyNumberFormat="1" applyFont="1" applyFill="1" applyBorder="1"/>
    <x:xf numFmtId="0" fontId="0" fillId="159" borderId="0" xfId="0" applyNumberFormat="1" applyFont="1" applyFill="1" applyBorder="1"/>
    <x:xf numFmtId="0" fontId="61" fillId="159" borderId="0" xfId="0" applyNumberFormat="1" applyFont="1" applyFill="1" applyBorder="1"/>
    <x:xf numFmtId="0" fontId="61" fillId="159" borderId="0" xfId="0" applyNumberFormat="1" applyFont="1" applyFill="1" applyBorder="1" applyAlignment="1">
      <x:alignment horizontal="left"/>
    </x:xf>
    <x:xf numFmtId="0" fontId="61" fillId="159" borderId="0" xfId="0" applyNumberFormat="1" applyFont="1" applyFill="1" applyBorder="1" applyAlignment="1">
      <x:alignment horizontal="left" vertical="center"/>
    </x:xf>
    <x:xf numFmtId="0" fontId="0" fillId="160" borderId="0" xfId="0" applyNumberFormat="1" applyFont="1" applyFill="1" applyBorder="1"/>
    <x:xf numFmtId="0" fontId="62" fillId="160" borderId="0" xfId="0" applyNumberFormat="1" applyFont="1" applyFill="1" applyBorder="1"/>
    <x:xf numFmtId="0" fontId="62" fillId="160" borderId="0" xfId="0" applyNumberFormat="1" applyFont="1" applyFill="1" applyBorder="1" applyAlignment="1">
      <x:alignment wrapText="1"/>
    </x:xf>
    <x:xf numFmtId="0" fontId="62" fillId="160" borderId="0" xfId="0" applyNumberFormat="1" applyFont="1" applyFill="1" applyBorder="1" applyAlignment="1">
      <x:alignment vertical="center" wrapText="1"/>
    </x:xf>
    <x:xf numFmtId="0" fontId="0" fillId="161" borderId="0" xfId="0" applyNumberFormat="1" applyFont="1" applyFill="1" applyBorder="1"/>
    <x:xf numFmtId="0" fontId="65" fillId="161" borderId="0" xfId="0" applyNumberFormat="1" applyFont="1" applyFill="1" applyBorder="1"/>
    <x:xf numFmtId="0" fontId="65" fillId="161" borderId="0" xfId="0" applyNumberFormat="1" applyFont="1" applyFill="1" applyBorder="1" applyAlignment="1">
      <x:alignment vertical="center"/>
    </x:xf>
    <x:xf numFmtId="0" fontId="0" fillId="162" borderId="0" xfId="0" applyNumberFormat="1" applyFont="1" applyFill="1" applyBorder="1"/>
    <x:xf numFmtId="0" fontId="58" fillId="162" borderId="0" xfId="0" applyNumberFormat="1" applyFont="1" applyFill="1" applyBorder="1"/>
    <x:xf numFmtId="0" fontId="58" fillId="162" borderId="0" xfId="0" applyNumberFormat="1" applyFont="1" applyFill="1" applyBorder="1" applyAlignment="1">
      <x:alignment wrapText="1"/>
    </x:xf>
    <x:xf numFmtId="0" fontId="58" fillId="162" borderId="0" xfId="0" applyNumberFormat="1" applyFont="1" applyFill="1" applyBorder="1" applyAlignment="1">
      <x:alignment vertical="center" wrapText="1"/>
    </x:xf>
    <x:xf numFmtId="0" fontId="62" fillId="0" borderId="0" xfId="0" applyNumberFormat="1" applyFont="1" applyFill="1" applyBorder="1"/>
    <x:xf numFmtId="0" fontId="66" fillId="161" borderId="0" xfId="0" applyNumberFormat="1" applyFont="1" applyFill="1" applyBorder="1" applyAlignment="1">
      <x:alignment vertical="center"/>
    </x:xf>
    <x:xf numFmtId="0" fontId="66" fillId="162" borderId="0" xfId="0" applyNumberFormat="1" applyFont="1" applyFill="1" applyBorder="1" applyAlignment="1">
      <x:alignment vertical="center" wrapText="1"/>
    </x:xf>
    <x:xf numFmtId="0" fontId="62" fillId="163" borderId="0" xfId="0" applyNumberFormat="1" applyFont="1" applyFill="1" applyBorder="1"/>
    <x:xf numFmtId="0" fontId="67" fillId="163" borderId="0" xfId="0" applyNumberFormat="1" applyFont="1" applyFill="1" applyBorder="1"/>
    <x:xf numFmtId="0" fontId="67" fillId="163" borderId="0" xfId="0" applyNumberFormat="1" applyFont="1" applyFill="1" applyBorder="1" applyAlignment="1">
      <x:alignment wrapText="1"/>
    </x:xf>
    <x:xf numFmtId="0" fontId="67" fillId="163" borderId="0" xfId="0" applyNumberFormat="1" applyFont="1" applyFill="1" applyBorder="1" applyAlignment="1">
      <x:alignment vertical="center" wrapText="1"/>
    </x:xf>
    <x:xf numFmtId="0" fontId="62" fillId="164" borderId="0" xfId="0" applyNumberFormat="1" applyFont="1" applyFill="1" applyBorder="1"/>
    <x:xf numFmtId="0" fontId="68" fillId="164" borderId="0" xfId="0" applyNumberFormat="1" applyFont="1" applyFill="1" applyBorder="1"/>
    <x:xf numFmtId="0" fontId="68" fillId="164" borderId="0" xfId="0" applyNumberFormat="1" applyFont="1" applyFill="1" applyBorder="1" applyAlignment="1">
      <x:alignment wrapText="1"/>
    </x:xf>
    <x:xf numFmtId="0" fontId="68" fillId="164" borderId="0" xfId="0" applyNumberFormat="1" applyFont="1" applyFill="1" applyBorder="1" applyAlignment="1">
      <x:alignment vertical="center" wrapText="1"/>
    </x:xf>
    <x:xf numFmtId="0" fontId="66" fillId="161" borderId="0" xfId="0" applyNumberFormat="1" applyFont="1" applyFill="1" applyBorder="1" applyAlignment="1">
      <x:alignment vertical="center" wrapText="1"/>
    </x:xf>
    <x:xf numFmtId="0" fontId="62" fillId="0" borderId="0" xfId="0" applyNumberFormat="1" applyFont="1" applyFill="1" applyBorder="1" applyAlignment="1">
      <x:alignment wrapText="1"/>
    </x:xf>
    <x:xf numFmtId="0" fontId="62" fillId="0" borderId="0" xfId="0" applyNumberFormat="1" applyFont="1" applyFill="1" applyBorder="1" applyAlignment="1">
      <x:alignment horizontal="center" wrapText="1"/>
    </x:xf>
  </x:cellXfs>
  <x:cellStyles count="1">
    <x:cellStyle name="Normal" xfId="0"/>
  </x:cellStyles>
  <x:dxfs count="23">
    <x:dxf>
      <x:fill>
        <x:patternFill>
          <x:bgColor rgb="FFFFF2CC"/>
        </x:patternFill>
      </x:fill>
    </x:dxf>
    <x:dxf>
      <x:fill>
        <x:patternFill>
          <x:bgColor rgb="FFDDEBF7"/>
        </x:patternFill>
      </x:fill>
    </x:dxf>
    <x:dxf>
      <x:fill>
        <x:patternFill>
          <x:bgColor rgb="FFFFF2CC"/>
        </x:patternFill>
      </x:fill>
    </x:dxf>
    <x:dxf>
      <x:fill>
        <x:patternFill>
          <x:bgColor rgb="FFDDEBF7"/>
        </x:patternFill>
      </x:fill>
    </x:dxf>
    <x:dxf>
      <x:fill>
        <x:patternFill>
          <x:bgColor rgb="FFE8F1FB"/>
        </x:patternFill>
      </x:fill>
    </x:dxf>
    <x:dxf>
      <x:fill>
        <x:patternFill>
          <x:bgColor rgb="FFE8F1FB"/>
        </x:patternFill>
      </x:fill>
    </x:dxf>
    <x:dxf>
      <x:fill>
        <x:patternFill>
          <x:bgColor rgb="FFFFF2CC"/>
        </x:patternFill>
      </x:fill>
    </x:dxf>
    <x:dxf>
      <x:fill>
        <x:patternFill>
          <x:bgColor rgb="FFFFF2CC"/>
        </x:patternFill>
      </x:fill>
    </x:dxf>
    <x:dxf>
      <x:fill>
        <x:patternFill>
          <x:bgColor rgb="FFE2F0D9"/>
        </x:patternFill>
      </x:fill>
    </x:dxf>
    <x:dxf>
      <x:fill>
        <x:patternFill>
          <x:bgColor rgb="FFFCE4D6"/>
        </x:patternFill>
      </x:fill>
    </x:dxf>
    <x:dxf>
      <x:font>
        <x:color rgb="FF375623"/>
      </x:font>
      <x:fill>
        <x:patternFill>
          <x:bgColor rgb="FFE2F0D9"/>
        </x:patternFill>
      </x:fill>
    </x:dxf>
    <x:dxf>
      <x:font>
        <x:color rgb="FF7F6000"/>
      </x:font>
      <x:fill>
        <x:patternFill>
          <x:bgColor rgb="FFFFF2CC"/>
        </x:patternFill>
      </x:fill>
    </x:dxf>
    <x:dxf>
      <x:font>
        <x:b/>
        <x:color rgb="FF375623"/>
      </x:font>
      <x:fill>
        <x:patternFill>
          <x:bgColor rgb="FFC6E0B4"/>
        </x:patternFill>
      </x:fill>
    </x:dxf>
    <x:dxf>
      <x:font>
        <x:b/>
        <x:color rgb="FF7F6000"/>
      </x:font>
      <x:fill>
        <x:patternFill>
          <x:bgColor rgb="FFFFE699"/>
        </x:patternFill>
      </x:fill>
    </x:dxf>
    <x:dxf>
      <x:fill>
        <x:patternFill>
          <x:bgColor rgb="FFE2F0D9"/>
        </x:patternFill>
      </x:fill>
    </x:dxf>
    <x:dxf>
      <x:font>
        <x:color rgb="FF7F7F7F"/>
      </x:font>
      <x:fill>
        <x:patternFill>
          <x:bgColor rgb="FFE7E6E6"/>
        </x:patternFill>
      </x:fill>
    </x:dxf>
    <x:dxf>
      <x:fill>
        <x:patternFill>
          <x:bgColor rgb="FFFCE4D6"/>
        </x:patternFill>
      </x:fill>
    </x:dxf>
    <x:dxf>
      <x:fill>
        <x:patternFill>
          <x:bgColor rgb="FFE4DFEC"/>
        </x:patternFill>
      </x:fill>
    </x:dxf>
    <x:dxf>
      <x:font>
        <x:b/>
        <x:color rgb="FF006100"/>
      </x:font>
      <x:fill>
        <x:patternFill>
          <x:bgColor rgb="FFC6EFCE"/>
        </x:patternFill>
      </x:fill>
    </x:dxf>
    <x:dxf>
      <x:font>
        <x:b/>
      </x:font>
      <x:fill>
        <x:patternFill>
          <x:bgColor rgb="FFD9EAD3"/>
        </x:patternFill>
      </x:fill>
    </x:dxf>
    <x:dxf>
      <x:font>
        <x:b/>
      </x:font>
      <x:fill>
        <x:patternFill>
          <x:bgColor rgb="FFD9EAD3"/>
        </x:patternFill>
      </x:fill>
    </x:dxf>
    <x:dxf>
      <x:font>
        <x:b/>
        <x:color rgb="FF006100"/>
      </x:font>
      <x:fill>
        <x:patternFill>
          <x:bgColor rgb="FFC6EFCE"/>
        </x:patternFill>
      </x:fill>
    </x:dxf>
    <x:dxf>
      <x:font>
        <x:b/>
      </x:font>
      <x:fill>
        <x:patternFill>
          <x:bgColor rgb="FF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fd1dabb70b40ef" /><Relationship Type="http://schemas.openxmlformats.org/officeDocument/2006/relationships/theme" Target="/xl/theme/theme1.xml" Id="R0b3881628f324380" /><Relationship Type="http://schemas.openxmlformats.org/officeDocument/2006/relationships/sharedStrings" Target="/xl/sharedStrings.xml" Id="R0c9222e940394a64" /><Relationship Type="http://schemas.openxmlformats.org/officeDocument/2006/relationships/worksheet" Target="/xl/worksheets/sheet1.xml" Id="R14f2285c191d46d5" /><Relationship Type="http://schemas.openxmlformats.org/officeDocument/2006/relationships/worksheet" Target="/xl/worksheets/sheet2.xml" Id="Rf16ba7ed2e49442d" /><Relationship Type="http://schemas.openxmlformats.org/officeDocument/2006/relationships/worksheet" Target="/xl/worksheets/sheet3.xml" Id="R9d36609f422a4612" /><Relationship Type="http://schemas.openxmlformats.org/officeDocument/2006/relationships/worksheet" Target="/xl/worksheets/sheet4.xml" Id="Ra1a2d24512984132" /><Relationship Type="http://schemas.openxmlformats.org/officeDocument/2006/relationships/worksheet" Target="/xl/worksheets/sheet5.xml" Id="R5366b356e91147e5" /><Relationship Type="http://schemas.openxmlformats.org/officeDocument/2006/relationships/worksheet" Target="/xl/worksheets/sheet6.xml" Id="R6cf2f1a6714c42b7" /><Relationship Type="http://schemas.openxmlformats.org/officeDocument/2006/relationships/worksheet" Target="/xl/worksheets/sheet7.xml" Id="R15fe239fd11b464b" /><Relationship Type="http://schemas.openxmlformats.org/officeDocument/2006/relationships/worksheet" Target="/xl/worksheets/sheet8.xml" Id="R8765d1e97d054eb5" /></Relationships>
</file>

<file path=xl/drawings/_rels/drawing1.xml.rels>&#65279;<?xml version="1.0" encoding="utf-8"?><Relationships xmlns="http://schemas.openxmlformats.org/package/2006/relationships"><Relationship Type="http://schemas.openxmlformats.org/officeDocument/2006/relationships/image" Target="/xl/media/image.png" Id="Rb80d5567ce084940" /></Relationships>
</file>

<file path=xl/drawings/drawing1.xml><?xml version="1.0" encoding="utf-8"?>
<xdr:wsDr xmlns:xdr="http://schemas.openxmlformats.org/drawingml/2006/spreadsheetDrawing">
  <xdr:oneCellAnchor>
    <xdr:from>
      <xdr:col>60</xdr:col>
      <xdr:colOff>0</xdr:colOff>
      <xdr:row>15</xdr:row>
      <xdr:rowOff>0</xdr:rowOff>
    </xdr:from>
    <xdr:ext cx="5334000" cy="80010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b80d5567ce08494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4" name="TargetMachineData" displayName="TargetMachineData" ref="A3:N222" headerRowCount="1" totalsRowCount="0" totalsRowShown="0">
  <x:tableColumns count="14">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s>
  <x:tableStyleInfo name="TableStyleMedium2" showFirstColumn="0" showLastColumn="0" showRowStripes="1" showColumnStripes="0"/>
</x:table>
</file>

<file path=xl/tables/table2.xml><?xml version="1.0" encoding="utf-8"?>
<x:table xmlns:x="http://schemas.openxmlformats.org/spreadsheetml/2006/main" id="5" name="MachineAppearanceHistory" displayName="MachineAppearanceHistory" ref="A5:H329" headerRowCount="1" totalsRowCount="0" totalsRowShown="0">
  <x:tableColumns count="8">
    <x:tableColumn id="1" name="日付"/>
    <x:tableColumn id="2" name="曜日"/>
    <x:tableColumn id="3" name="月"/>
    <x:tableColumn id="4" name="特定日区分"/>
    <x:tableColumn id="5" name="機種名"/>
    <x:tableColumn id="6" name="掲載内容"/>
    <x:tableColumn id="7" name="記録元"/>
    <x:tableColumn id="8" name="数値データの有無"/>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351f6cc4cb6443b" /></Relationships>
</file>

<file path=xl/worksheets/_rels/sheet2.xml.rels>&#65279;<?xml version="1.0" encoding="utf-8"?><Relationships xmlns="http://schemas.openxmlformats.org/package/2006/relationships"><Relationship Type="http://schemas.openxmlformats.org/officeDocument/2006/relationships/table" Target="/xl/tables/table1.xml" Id="Rbd8d6df5bdf04236" /></Relationships>
</file>

<file path=xl/worksheets/_rels/sheet7.xml.rels>&#65279;<?xml version="1.0" encoding="utf-8"?><Relationships xmlns="http://schemas.openxmlformats.org/package/2006/relationships"><Relationship Type="http://schemas.openxmlformats.org/officeDocument/2006/relationships/table" Target="/xl/tables/table2.xml" Id="Reb621e33e7cf4b9a" /></Relationships>
</file>

<file path=xl/worksheets/sheet1.xml><?xml version="1.0" encoding="utf-8"?>
<x:worksheet xmlns:x="http://schemas.openxmlformats.org/spreadsheetml/2006/main">
  <x:sheetFormatPr defaultRowHeight="15"/>
  <x:cols>
    <x:col min="1" max="1" width="17" hidden="0" customWidth="1"/>
    <x:col min="2" max="2" width="31" hidden="0" customWidth="1"/>
    <x:col min="3" max="3" width="12" hidden="0" customWidth="1"/>
    <x:col min="4" max="4" width="48"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20" hidden="0" customWidth="1"/>
    <x:col min="16" max="16" width="2" hidden="0" customWidth="1"/>
    <x:col min="17" max="17" width="11"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15" max="15" width="20" hidden="0" customWidth="1"/>
    <x:col min="41" max="41" width="3.5" hidden="0" customWidth="1"/>
    <x:col min="42" max="42" width="3.5" hidden="0" customWidth="1"/>
    <x:col min="43" max="43" width="3.5" hidden="0" customWidth="1"/>
    <x:col min="44" max="44" width="3.5" hidden="0" customWidth="1"/>
    <x:col min="45" max="45" width="3.5" hidden="0" customWidth="1"/>
    <x:col min="46" max="46" width="3.5" hidden="0" customWidth="1"/>
    <x:col min="47" max="47" width="3.5" hidden="0" customWidth="1"/>
    <x:col min="48" max="48" width="3.5" hidden="0" customWidth="1"/>
    <x:col min="49" max="49" width="3.5" hidden="0" customWidth="1"/>
    <x:col min="50" max="50" width="3.5" hidden="0" customWidth="1"/>
    <x:col min="51" max="51" width="3.5" hidden="0" customWidth="1"/>
    <x:col min="52" max="52" width="3.5" hidden="0" customWidth="1"/>
    <x:col min="53" max="53" width="3.5" hidden="0" customWidth="1"/>
    <x:col min="54" max="54" width="3.5" hidden="0" customWidth="1"/>
    <x:col min="55" max="55" width="3.5" hidden="0" customWidth="1"/>
    <x:col min="56" max="56" width="3.5" hidden="0" customWidth="1"/>
    <x:col min="57" max="57" width="3.5" hidden="0" customWidth="1"/>
    <x:col min="58" max="58" width="3.5" hidden="0" customWidth="1"/>
    <x:col min="59" max="59" width="3.5" hidden="0" customWidth="1"/>
    <x:col min="60" max="60" width="3.5" hidden="0" customWidth="1"/>
    <x:col min="61" max="61" width="15" hidden="0" customWidth="1"/>
    <x:col min="62" max="62" width="18" hidden="0" customWidth="1"/>
    <x:col min="63" max="63" width="17" hidden="0" customWidth="1"/>
    <x:col min="64" max="64" width="13" hidden="0" customWidth="1"/>
    <x:col min="65" max="65" width="24" hidden="0" customWidth="1"/>
    <x:col min="66" max="66" width="25" hidden="0" customWidth="1"/>
    <x:col min="67" max="67" width="3.5" hidden="0" customWidth="1"/>
    <x:col min="68" max="68" width="3.5" hidden="0" customWidth="1"/>
    <x:col min="69" max="69" width="3.5" hidden="0" customWidth="1"/>
    <x:col min="70" max="70" width="3.5" hidden="0" customWidth="1"/>
    <x:col min="71" max="71" width="3.5" hidden="0" customWidth="1"/>
    <x:col min="72" max="72" width="3.5" hidden="0" customWidth="1"/>
    <x:col min="73" max="73" width="3.5" hidden="0" customWidth="1"/>
    <x:col min="74" max="74" width="3.5" hidden="0" customWidth="1"/>
    <x:col min="75" max="75" width="3.5" hidden="0" customWidth="1"/>
    <x:col min="76" max="76" width="3.5" hidden="0" customWidth="1"/>
  </x:cols>
  <x:sheetData>
    <x:row r="1" ht="12" customHeight="1">
      <x:c r="A1" s="519" t="str">
        <x:v>グランキコーナ大阪｜9/22 9/15ゴージャグ確定反映 最終予想</x:v>
      </x:c>
      <x:c r="B1" s="519"/>
      <x:c r="C1" s="519"/>
      <x:c r="D1" s="519"/>
      <x:c r="E1" s="115"/>
      <x:c r="F1" s="115"/>
      <x:c r="G1" s="115"/>
      <x:c r="H1" s="115"/>
      <x:c r="I1" s="115"/>
      <x:c r="J1" s="115"/>
      <x:c r="K1" s="115"/>
      <x:c r="L1" s="115"/>
      <x:c r="M1" s="115"/>
      <x:c r="N1" s="115"/>
      <x:c r="O1" s="18"/>
      <x:c r="P1" s="18"/>
      <x:c r="Q1" s="18"/>
      <x:c r="R1" s="18"/>
      <x:c r="S1" s="18"/>
      <x:c r="T1" s="18"/>
      <x:c r="U1" s="18"/>
      <x:c r="V1" s="18"/>
      <x:c r="W1" s="18"/>
      <x:c r="X1" s="18"/>
      <x:c r="Y1" s="18"/>
      <x:c r="Z1" s="18"/>
      <x:c r="AO1" s="720" t="str">
        <x:v>グランキコーナ大阪本店｜直近3カ月ヒートマップ縮小版</x:v>
      </x:c>
      <x:c r="AP1" s="720"/>
      <x:c r="AQ1" s="720"/>
      <x:c r="AR1" s="720"/>
      <x:c r="AS1" s="720"/>
      <x:c r="AT1" s="720"/>
      <x:c r="AU1" s="720"/>
      <x:c r="AV1" s="720"/>
      <x:c r="AW1" s="720"/>
      <x:c r="AX1" s="720"/>
      <x:c r="AY1" s="720"/>
      <x:c r="AZ1" s="720"/>
      <x:c r="BA1" s="720"/>
      <x:c r="BB1" s="720"/>
      <x:c r="BC1" s="720"/>
      <x:c r="BD1" s="720"/>
      <x:c r="BE1" s="720"/>
      <x:c r="BF1" s="720"/>
      <x:c r="BG1" s="720"/>
      <x:c r="BH1" s="720"/>
      <x:c r="BI1" s="720"/>
      <x:c r="BJ1" s="720"/>
      <x:c r="BK1" s="720"/>
      <x:c r="BL1" s="720"/>
      <x:c r="BM1" s="720"/>
      <x:c r="BN1" s="720"/>
      <x:c r="BO1" s="720"/>
      <x:c r="BP1" s="720"/>
      <x:c r="BQ1" s="720"/>
      <x:c r="BR1" s="720"/>
      <x:c r="BS1" s="720"/>
      <x:c r="BT1" s="720"/>
      <x:c r="BU1" s="720"/>
      <x:c r="BV1" s="720"/>
      <x:c r="BW1" s="720"/>
      <x:c r="BX1" s="720"/>
    </x:row>
    <x:row r="2" ht="34" customHeight="1">
      <x:c r="A2" s="487"/>
      <x:c r="B2" s="487"/>
      <x:c r="C2" s="487"/>
      <x:c r="D2" s="487"/>
      <x:c r="E2" s="18"/>
      <x:c r="F2" s="18"/>
      <x:c r="G2" s="18"/>
      <x:c r="H2" s="18"/>
      <x:c r="I2" s="18"/>
      <x:c r="J2" s="18"/>
      <x:c r="K2" s="18"/>
      <x:c r="L2" s="18"/>
      <x:c r="M2" s="18"/>
      <x:c r="N2" s="18"/>
      <x:c r="O2" s="18"/>
      <x:c r="P2" s="18"/>
      <x:c r="Q2" s="18"/>
      <x:c r="R2" s="18"/>
      <x:c r="S2" s="18"/>
      <x:c r="T2" s="18"/>
      <x:c r="U2" s="18"/>
      <x:c r="V2" s="18"/>
      <x:c r="W2" s="18"/>
      <x:c r="X2" s="18"/>
      <x:c r="Y2" s="18"/>
      <x:c r="Z2" s="18"/>
      <x:c r="AO2" s="720"/>
      <x:c r="AP2" s="720"/>
      <x:c r="AQ2" s="720"/>
      <x:c r="AR2" s="720"/>
      <x:c r="AS2" s="720"/>
      <x:c r="AT2" s="720"/>
      <x:c r="AU2" s="720"/>
      <x:c r="AV2" s="720"/>
      <x:c r="AW2" s="720"/>
      <x:c r="AX2" s="720"/>
      <x:c r="AY2" s="720"/>
      <x:c r="AZ2" s="720"/>
      <x:c r="BA2" s="720"/>
      <x:c r="BB2" s="720"/>
      <x:c r="BC2" s="720"/>
      <x:c r="BD2" s="720"/>
      <x:c r="BE2" s="720"/>
      <x:c r="BF2" s="720"/>
      <x:c r="BG2" s="720"/>
      <x:c r="BH2" s="720"/>
      <x:c r="BI2" s="780" t="str">
        <x:v>簡易ヒートマップ｜直近3カ月</x:v>
      </x:c>
      <x:c r="BJ2" s="781"/>
      <x:c r="BK2" s="781"/>
      <x:c r="BL2" s="781"/>
      <x:c r="BM2" s="781"/>
      <x:c r="BN2" s="782"/>
      <x:c r="BO2" s="720"/>
      <x:c r="BP2" s="720"/>
      <x:c r="BQ2" s="720"/>
      <x:c r="BR2" s="720"/>
      <x:c r="BS2" s="720"/>
      <x:c r="BT2" s="720"/>
      <x:c r="BU2" s="720"/>
      <x:c r="BV2" s="720"/>
      <x:c r="BW2" s="720"/>
      <x:c r="BX2" s="720"/>
    </x:row>
    <x:row r="3" ht="34" customHeight="1">
      <x:c r="A3" s="500" t="str">
        <x:v>更新 2026/9/21｜9/15ゴーゴージャグラー3全27台の実績をスクショから確定反映</x:v>
      </x:c>
      <x:c r="B3" s="500"/>
      <x:c r="C3" s="500"/>
      <x:c r="D3" s="500"/>
      <x:c r="E3" s="462"/>
      <x:c r="F3" s="462"/>
      <x:c r="G3" s="462"/>
      <x:c r="H3" s="462"/>
      <x:c r="I3" s="462"/>
      <x:c r="J3" s="462"/>
      <x:c r="K3" s="463"/>
      <x:c r="L3" s="463"/>
      <x:c r="M3" s="463"/>
      <x:c r="N3" s="463"/>
      <x:c r="O3" s="18"/>
      <x:c r="P3" s="18"/>
      <x:c r="Q3" s="18"/>
      <x:c r="R3" s="18"/>
      <x:c r="S3" s="18"/>
      <x:c r="T3" s="18"/>
      <x:c r="U3" s="18"/>
      <x:c r="V3" s="18"/>
      <x:c r="W3" s="18"/>
      <x:c r="X3" s="18"/>
      <x:c r="Y3" s="18"/>
      <x:c r="Z3" s="18"/>
      <x:c r="AO3" s="719"/>
      <x:c r="AP3" s="719"/>
      <x:c r="AQ3" s="719"/>
      <x:c r="AR3" s="719"/>
      <x:c r="AS3" s="719"/>
      <x:c r="AT3" s="719"/>
      <x:c r="AU3" s="719"/>
      <x:c r="AV3" s="719"/>
      <x:c r="AW3" s="719"/>
      <x:c r="AX3" s="719"/>
      <x:c r="AY3" s="719"/>
      <x:c r="AZ3" s="719"/>
      <x:c r="BA3" s="719"/>
      <x:c r="BB3" s="719"/>
      <x:c r="BC3" s="719"/>
      <x:c r="BD3" s="719"/>
      <x:c r="BE3" s="719"/>
      <x:c r="BF3" s="719"/>
      <x:c r="BG3" s="719"/>
      <x:c r="BH3" s="719"/>
      <x:c r="BI3" s="783" t="str">
        <x:v>帯/台番</x:v>
      </x:c>
      <x:c r="BJ3" s="784" t="str">
        <x:v>機種</x:v>
      </x:c>
      <x:c r="BK3" s="784" t="str">
        <x:v>対象回数</x:v>
      </x:c>
      <x:c r="BL3" s="784" t="str">
        <x:v>評価</x:v>
      </x:c>
      <x:c r="BM3" s="784" t="str">
        <x:v>直近の見方</x:v>
      </x:c>
      <x:c r="BN3" s="785" t="str">
        <x:v>予測用途</x:v>
      </x:c>
      <x:c r="BO3" s="719"/>
      <x:c r="BP3" s="719"/>
      <x:c r="BQ3" s="719"/>
      <x:c r="BR3" s="719"/>
      <x:c r="BS3" s="719"/>
      <x:c r="BT3" s="719"/>
      <x:c r="BU3" s="719"/>
      <x:c r="BV3" s="719"/>
      <x:c r="BW3" s="719"/>
      <x:c r="BX3" s="719"/>
    </x:row>
    <x:row r="4" ht="34" customHeight="1">
      <x:c r="A4" s="487"/>
      <x:c r="B4" s="487"/>
      <x:c r="C4" s="487"/>
      <x:c r="D4" s="487"/>
      <x:c r="E4" s="444"/>
      <x:c r="F4" s="444"/>
      <x:c r="G4" s="464"/>
      <x:c r="H4" s="464"/>
      <x:c r="I4" s="465"/>
      <x:c r="J4" s="465"/>
      <x:c r="K4" s="466"/>
      <x:c r="L4" s="466"/>
      <x:c r="M4" s="466"/>
      <x:c r="N4" s="466"/>
      <x:c r="O4" s="18"/>
      <x:c r="P4" s="18"/>
      <x:c r="Q4" s="18"/>
      <x:c r="R4" s="18"/>
      <x:c r="S4" s="18"/>
      <x:c r="T4" s="18"/>
      <x:c r="U4" s="18"/>
      <x:c r="V4" s="18"/>
      <x:c r="W4" s="18"/>
      <x:c r="X4" s="18"/>
      <x:c r="Y4" s="18"/>
      <x:c r="Z4" s="18"/>
      <x:c r="AO4" s="719"/>
      <x:c r="AP4" s="719"/>
      <x:c r="AQ4" s="719"/>
      <x:c r="AR4" s="719"/>
      <x:c r="AS4" s="719"/>
      <x:c r="AT4" s="719"/>
      <x:c r="AU4" s="719"/>
      <x:c r="AV4" s="719"/>
      <x:c r="AW4" s="719"/>
      <x:c r="AX4" s="719"/>
      <x:c r="AY4" s="719"/>
      <x:c r="AZ4" s="719"/>
      <x:c r="BA4" s="719"/>
      <x:c r="BB4" s="719"/>
      <x:c r="BC4" s="719"/>
      <x:c r="BD4" s="719"/>
      <x:c r="BE4" s="719"/>
      <x:c r="BF4" s="719"/>
      <x:c r="BG4" s="719"/>
      <x:c r="BH4" s="719"/>
      <x:c r="BI4" s="786" t="str">
        <x:v>469～478</x:v>
      </x:c>
      <x:c r="BJ4" s="787" t="str">
        <x:v>東京喰種</x:v>
      </x:c>
      <x:c r="BK4" s="787" t="str">
        <x:v>各3回</x:v>
      </x:c>
      <x:c r="BL4" s="787" t="str">
        <x:v>★★★</x:v>
      </x:c>
      <x:c r="BM4" s="787" t="str">
        <x:v>繰り返し使用</x:v>
      </x:c>
      <x:c r="BN4" s="788" t="str">
        <x:v>塊・再利用候補</x:v>
      </x:c>
      <x:c r="BO4" s="719"/>
      <x:c r="BP4" s="719"/>
      <x:c r="BQ4" s="719"/>
      <x:c r="BR4" s="719"/>
      <x:c r="BS4" s="719"/>
      <x:c r="BT4" s="719"/>
      <x:c r="BU4" s="719"/>
      <x:c r="BV4" s="719"/>
      <x:c r="BW4" s="719"/>
      <x:c r="BX4" s="719"/>
    </x:row>
    <x:row r="5" ht="34" customHeight="1">
      <x:c r="A5" s="521" t="str">
        <x:v>RESULT｜2026/9/21（月）確定実績</x:v>
      </x:c>
      <x:c r="B5" s="521"/>
      <x:c r="C5" s="521"/>
      <x:c r="D5" s="521"/>
      <x:c r="E5" s="467"/>
      <x:c r="F5" s="467"/>
      <x:c r="G5" s="468"/>
      <x:c r="H5" s="468"/>
      <x:c r="I5" s="469"/>
      <x:c r="J5" s="469"/>
      <x:c r="K5" s="18"/>
      <x:c r="L5" s="18"/>
      <x:c r="M5" s="18"/>
      <x:c r="N5" s="18"/>
      <x:c r="O5" s="18"/>
      <x:c r="P5" s="18"/>
      <x:c r="Q5" s="18"/>
      <x:c r="R5" s="18"/>
      <x:c r="S5" s="18"/>
      <x:c r="T5" s="18"/>
      <x:c r="U5" s="18"/>
      <x:c r="V5" s="18"/>
      <x:c r="W5" s="18"/>
      <x:c r="X5" s="18"/>
      <x:c r="Y5" s="18"/>
      <x:c r="Z5" s="18"/>
      <x:c r="AO5" s="719"/>
      <x:c r="AP5" s="719"/>
      <x:c r="AQ5" s="719"/>
      <x:c r="AR5" s="719"/>
      <x:c r="AS5" s="719"/>
      <x:c r="AT5" s="719"/>
      <x:c r="AU5" s="719"/>
      <x:c r="AV5" s="719"/>
      <x:c r="AW5" s="719"/>
      <x:c r="AX5" s="719"/>
      <x:c r="AY5" s="719"/>
      <x:c r="AZ5" s="719"/>
      <x:c r="BA5" s="719"/>
      <x:c r="BB5" s="719"/>
      <x:c r="BC5" s="719"/>
      <x:c r="BD5" s="719"/>
      <x:c r="BE5" s="719"/>
      <x:c r="BF5" s="719"/>
      <x:c r="BG5" s="719"/>
      <x:c r="BH5" s="719"/>
      <x:c r="BI5" s="786" t="str">
        <x:v>523～550</x:v>
      </x:c>
      <x:c r="BJ5" s="787" t="str">
        <x:v>カバネリ2</x:v>
      </x:c>
      <x:c r="BK5" s="787" t="str">
        <x:v>各3回</x:v>
      </x:c>
      <x:c r="BL5" s="787" t="str">
        <x:v>★★★</x:v>
      </x:c>
      <x:c r="BM5" s="787" t="str">
        <x:v>長い帯で反復</x:v>
      </x:c>
      <x:c r="BN5" s="788" t="str">
        <x:v>列/島単位を優先</x:v>
      </x:c>
      <x:c r="BO5" s="719"/>
      <x:c r="BP5" s="719"/>
      <x:c r="BQ5" s="719"/>
      <x:c r="BR5" s="719"/>
      <x:c r="BS5" s="719"/>
      <x:c r="BT5" s="719"/>
      <x:c r="BU5" s="719"/>
      <x:c r="BV5" s="719"/>
      <x:c r="BW5" s="719"/>
      <x:c r="BX5" s="719"/>
    </x:row>
    <x:row r="6" ht="34" customHeight="1">
      <x:c r="A6" s="488" t="str">
        <x:v>対象傾向</x:v>
      </x:c>
      <x:c r="B6" s="489" t="str">
        <x:v>2台並びメイン</x:v>
      </x:c>
      <x:c r="C6" s="488" t="str">
        <x:v>中心機種</x:v>
      </x:c>
      <x:c r="D6" s="489" t="str">
        <x:v>マイジャグラー / アイムジャグラー</x:v>
      </x:c>
      <x:c r="E6" s="18"/>
      <x:c r="F6" s="18"/>
      <x:c r="G6" s="18"/>
      <x:c r="H6" s="18"/>
      <x:c r="I6" s="18"/>
      <x:c r="J6" s="18"/>
      <x:c r="K6" s="18"/>
      <x:c r="L6" s="18"/>
      <x:c r="M6" s="18"/>
      <x:c r="N6" s="18"/>
      <x:c r="O6" s="18"/>
      <x:c r="P6" s="18"/>
      <x:c r="Q6" s="18"/>
      <x:c r="R6" s="18"/>
      <x:c r="S6" s="18"/>
      <x:c r="T6" s="18"/>
      <x:c r="U6" s="18"/>
      <x:c r="V6" s="18"/>
      <x:c r="W6" s="18"/>
      <x:c r="X6" s="18"/>
      <x:c r="Y6" s="18"/>
      <x:c r="Z6" s="18"/>
      <x:c r="AO6" s="719"/>
      <x:c r="AP6" s="719"/>
      <x:c r="AQ6" s="719"/>
      <x:c r="AR6" s="719"/>
      <x:c r="AS6" s="719"/>
      <x:c r="AT6" s="719"/>
      <x:c r="AU6" s="719"/>
      <x:c r="AV6" s="719"/>
      <x:c r="AW6" s="719"/>
      <x:c r="AX6" s="719"/>
      <x:c r="AY6" s="719"/>
      <x:c r="AZ6" s="719"/>
      <x:c r="BA6" s="719"/>
      <x:c r="BB6" s="719"/>
      <x:c r="BC6" s="719"/>
      <x:c r="BD6" s="719"/>
      <x:c r="BE6" s="719"/>
      <x:c r="BF6" s="719"/>
      <x:c r="BG6" s="719"/>
      <x:c r="BH6" s="719"/>
      <x:c r="BI6" s="789" t="str">
        <x:v>602～612</x:v>
      </x:c>
      <x:c r="BJ6" s="790" t="str">
        <x:v>モンキーV</x:v>
      </x:c>
      <x:c r="BK6" s="790" t="str">
        <x:v>各2回</x:v>
      </x:c>
      <x:c r="BL6" s="790" t="str">
        <x:v>★★</x:v>
      </x:c>
      <x:c r="BM6" s="790" t="str">
        <x:v>中～高頻度</x:v>
      </x:c>
      <x:c r="BN6" s="791" t="str">
        <x:v>602～604等を重点監視</x:v>
      </x:c>
      <x:c r="BO6" s="719"/>
      <x:c r="BP6" s="719"/>
      <x:c r="BQ6" s="719"/>
      <x:c r="BR6" s="719"/>
      <x:c r="BS6" s="719"/>
      <x:c r="BT6" s="719"/>
      <x:c r="BU6" s="719"/>
      <x:c r="BV6" s="719"/>
      <x:c r="BW6" s="719"/>
      <x:c r="BX6" s="719"/>
    </x:row>
    <x:row r="7" ht="34" customHeight="1">
      <x:c r="A7" s="488" t="str">
        <x:v>結果評価</x:v>
      </x:c>
      <x:c r="B7" s="489" t="str">
        <x:v>21日ジャグラー傾向は継続</x:v>
      </x:c>
      <x:c r="C7" s="488" t="str">
        <x:v>再現</x:v>
      </x:c>
      <x:c r="D7" s="489" t="str">
        <x:v>5/21～9/21の5回連続でジャグラー系</x:v>
      </x:c>
      <x:c r="E7" s="18"/>
      <x:c r="F7" s="18"/>
      <x:c r="G7" s="18"/>
      <x:c r="H7" s="18"/>
      <x:c r="I7" s="18"/>
      <x:c r="J7" s="18"/>
      <x:c r="K7" s="18"/>
      <x:c r="L7" s="18"/>
      <x:c r="M7" s="18"/>
      <x:c r="N7" s="18"/>
      <x:c r="O7" s="18"/>
      <x:c r="P7" s="18"/>
      <x:c r="Q7" s="18"/>
      <x:c r="R7" s="18"/>
      <x:c r="S7" s="18"/>
      <x:c r="T7" s="18"/>
      <x:c r="U7" s="18"/>
      <x:c r="V7" s="18"/>
      <x:c r="W7" s="18"/>
      <x:c r="X7" s="18"/>
      <x:c r="Y7" s="18"/>
      <x:c r="Z7" s="18"/>
      <x:c r="AO7" s="719"/>
      <x:c r="AP7" s="719"/>
      <x:c r="AQ7" s="719"/>
      <x:c r="AR7" s="719"/>
      <x:c r="AS7" s="719"/>
      <x:c r="AT7" s="719"/>
      <x:c r="AU7" s="719"/>
      <x:c r="AV7" s="719"/>
      <x:c r="AW7" s="719"/>
      <x:c r="AX7" s="719"/>
      <x:c r="AY7" s="719"/>
      <x:c r="AZ7" s="719"/>
      <x:c r="BA7" s="719"/>
      <x:c r="BB7" s="719"/>
      <x:c r="BC7" s="719"/>
      <x:c r="BD7" s="719"/>
      <x:c r="BE7" s="719"/>
      <x:c r="BF7" s="719"/>
      <x:c r="BG7" s="719"/>
      <x:c r="BH7" s="719"/>
      <x:c r="BI7" s="789" t="str">
        <x:v>613～623</x:v>
      </x:c>
      <x:c r="BJ7" s="790" t="str">
        <x:v>ミリオンゴッド</x:v>
      </x:c>
      <x:c r="BK7" s="790" t="str">
        <x:v>各2回</x:v>
      </x:c>
      <x:c r="BL7" s="790" t="str">
        <x:v>★★</x:v>
      </x:c>
      <x:c r="BM7" s="790" t="str">
        <x:v>隣接帯と連動</x:v>
      </x:c>
      <x:c r="BN7" s="791" t="str">
        <x:v>ブロック移動候補</x:v>
      </x:c>
      <x:c r="BO7" s="719"/>
      <x:c r="BP7" s="719"/>
      <x:c r="BQ7" s="719"/>
      <x:c r="BR7" s="719"/>
      <x:c r="BS7" s="719"/>
      <x:c r="BT7" s="719"/>
      <x:c r="BU7" s="719"/>
      <x:c r="BV7" s="719"/>
      <x:c r="BW7" s="719"/>
      <x:c r="BX7" s="719"/>
    </x:row>
    <x:row r="8" ht="34" customHeight="1">
      <x:c r="A8" s="488" t="str">
        <x:v>予測答え合わせ</x:v>
      </x:c>
      <x:c r="B8" s="489" t="str">
        <x:v>ジャグラー方向は的中</x:v>
      </x:c>
      <x:c r="C8" s="488" t="str">
        <x:v>修正点</x:v>
      </x:c>
      <x:c r="D8" s="489" t="str">
        <x:v>ゴージャグ/ミスターよりマイ/アイム＋2台並びを優先すべきだった</x:v>
      </x:c>
      <x:c r="E8" s="18"/>
      <x:c r="F8" s="18"/>
      <x:c r="G8" s="18"/>
      <x:c r="H8" s="18"/>
      <x:c r="I8" s="18"/>
      <x:c r="J8" s="18"/>
      <x:c r="K8" s="18"/>
      <x:c r="L8" s="18"/>
      <x:c r="M8" s="18"/>
      <x:c r="N8" s="18"/>
      <x:c r="O8" s="18"/>
      <x:c r="P8" s="18"/>
      <x:c r="Q8" s="18"/>
      <x:c r="R8" s="18"/>
      <x:c r="S8" s="18"/>
      <x:c r="T8" s="18"/>
      <x:c r="U8" s="18"/>
      <x:c r="V8" s="18"/>
      <x:c r="W8" s="18"/>
      <x:c r="X8" s="18"/>
      <x:c r="Y8" s="18"/>
      <x:c r="Z8" s="18"/>
      <x:c r="AO8" s="719"/>
      <x:c r="AP8" s="719"/>
      <x:c r="AQ8" s="719"/>
      <x:c r="AR8" s="719"/>
      <x:c r="AS8" s="719"/>
      <x:c r="AT8" s="719"/>
      <x:c r="AU8" s="719"/>
      <x:c r="AV8" s="719"/>
      <x:c r="AW8" s="719"/>
      <x:c r="AX8" s="719"/>
      <x:c r="AY8" s="719"/>
      <x:c r="AZ8" s="719"/>
      <x:c r="BA8" s="719"/>
      <x:c r="BB8" s="719"/>
      <x:c r="BC8" s="719"/>
      <x:c r="BD8" s="719"/>
      <x:c r="BE8" s="719"/>
      <x:c r="BF8" s="719"/>
      <x:c r="BG8" s="719"/>
      <x:c r="BH8" s="719"/>
      <x:c r="BI8" s="786" t="str">
        <x:v>739～756</x:v>
      </x:c>
      <x:c r="BJ8" s="787" t="str">
        <x:v>北斗</x:v>
      </x:c>
      <x:c r="BK8" s="787" t="str">
        <x:v>各3回</x:v>
      </x:c>
      <x:c r="BL8" s="787" t="str">
        <x:v>★★★</x:v>
      </x:c>
      <x:c r="BM8" s="787" t="str">
        <x:v>9/19含め強い</x:v>
      </x:c>
      <x:c r="BN8" s="788" t="str">
        <x:v>連続投入後の間隔を見る</x:v>
      </x:c>
      <x:c r="BO8" s="719"/>
      <x:c r="BP8" s="719"/>
      <x:c r="BQ8" s="719"/>
      <x:c r="BR8" s="719"/>
      <x:c r="BS8" s="719"/>
      <x:c r="BT8" s="719"/>
      <x:c r="BU8" s="719"/>
      <x:c r="BV8" s="719"/>
      <x:c r="BW8" s="719"/>
      <x:c r="BX8" s="719"/>
    </x:row>
    <x:row r="9" ht="34" customHeight="1">
      <x:c r="A9" s="490" t="str">
        <x:v>今後の狙い方</x:v>
      </x:c>
      <x:c r="B9" s="490" t="str">
        <x:v>21日は隣接2台の同時良挙動を最優先</x:v>
      </x:c>
      <x:c r="C9" s="490" t="str">
        <x:v>補正</x:v>
      </x:c>
      <x:c r="D9" s="490" t="str">
        <x:v>マイ/アイム → 他ジャグラー → AT機の順に監視</x:v>
      </x:c>
      <x:c r="E9" s="18"/>
      <x:c r="F9" s="18"/>
      <x:c r="G9" s="18"/>
      <x:c r="H9" s="18"/>
      <x:c r="I9" s="18"/>
      <x:c r="J9" s="18"/>
      <x:c r="K9" s="18"/>
      <x:c r="L9" s="18"/>
      <x:c r="M9" s="18"/>
      <x:c r="N9" s="18"/>
      <x:c r="O9" s="18"/>
      <x:c r="P9" s="18"/>
      <x:c r="Q9" s="18"/>
      <x:c r="R9" s="18"/>
      <x:c r="S9" s="18"/>
      <x:c r="T9" s="18"/>
      <x:c r="U9" s="18"/>
      <x:c r="V9" s="18"/>
      <x:c r="W9" s="18"/>
      <x:c r="X9" s="18"/>
      <x:c r="Y9" s="18"/>
      <x:c r="Z9" s="18"/>
      <x:c r="AO9" s="719"/>
      <x:c r="AP9" s="719"/>
      <x:c r="AQ9" s="719"/>
      <x:c r="AR9" s="719"/>
      <x:c r="AS9" s="719"/>
      <x:c r="AT9" s="719"/>
      <x:c r="AU9" s="719"/>
      <x:c r="AV9" s="719"/>
      <x:c r="AW9" s="719"/>
      <x:c r="AX9" s="719"/>
      <x:c r="AY9" s="719"/>
      <x:c r="AZ9" s="719"/>
      <x:c r="BA9" s="719"/>
      <x:c r="BB9" s="719"/>
      <x:c r="BC9" s="719"/>
      <x:c r="BD9" s="719"/>
      <x:c r="BE9" s="719"/>
      <x:c r="BF9" s="719"/>
      <x:c r="BG9" s="719"/>
      <x:c r="BH9" s="719"/>
      <x:c r="BI9" s="789" t="str">
        <x:v>962～972</x:v>
      </x:c>
      <x:c r="BJ9" s="790" t="str">
        <x:v>マイジャグV</x:v>
      </x:c>
      <x:c r="BK9" s="790" t="str">
        <x:v>各2回</x:v>
      </x:c>
      <x:c r="BL9" s="790" t="str">
        <x:v>★★</x:v>
      </x:c>
      <x:c r="BM9" s="790" t="str">
        <x:v>BOX内で反復</x:v>
      </x:c>
      <x:c r="BN9" s="791" t="str">
        <x:v>単品より並び重視</x:v>
      </x:c>
      <x:c r="BO9" s="719"/>
      <x:c r="BP9" s="719"/>
      <x:c r="BQ9" s="719"/>
      <x:c r="BR9" s="719"/>
      <x:c r="BS9" s="719"/>
      <x:c r="BT9" s="719"/>
      <x:c r="BU9" s="719"/>
      <x:c r="BV9" s="719"/>
      <x:c r="BW9" s="719"/>
      <x:c r="BX9" s="719"/>
    </x:row>
    <x:row r="10" ht="34" customHeight="1">
      <x:c r="A10" s="504" t="str">
        <x:v>9/21答え合わせ｜事前候補からの修正</x:v>
      </x:c>
      <x:c r="B10" s="504"/>
      <x:c r="C10" s="504"/>
      <x:c r="D10" s="504"/>
      <x:c r="E10" s="18"/>
      <x:c r="F10" s="18"/>
      <x:c r="G10" s="18"/>
      <x:c r="H10" s="18"/>
      <x:c r="I10" s="18"/>
      <x:c r="J10" s="18"/>
      <x:c r="K10" s="18"/>
      <x:c r="L10" s="18"/>
      <x:c r="M10" s="18"/>
      <x:c r="N10" s="18"/>
      <x:c r="O10" s="18"/>
      <x:c r="P10" s="18"/>
      <x:c r="Q10" s="18"/>
      <x:c r="R10" s="18"/>
      <x:c r="S10" s="18"/>
      <x:c r="T10" s="18"/>
      <x:c r="U10" s="18"/>
      <x:c r="V10" s="18"/>
      <x:c r="W10" s="18"/>
      <x:c r="X10" s="18"/>
      <x:c r="Y10" s="18"/>
      <x:c r="Z10" s="18"/>
      <x:c r="AO10" s="719"/>
      <x:c r="AP10" s="719"/>
      <x:c r="AQ10" s="719"/>
      <x:c r="AR10" s="719"/>
      <x:c r="AS10" s="719"/>
      <x:c r="AT10" s="719"/>
      <x:c r="AU10" s="719"/>
      <x:c r="AV10" s="719"/>
      <x:c r="AW10" s="719"/>
      <x:c r="AX10" s="719"/>
      <x:c r="AY10" s="719"/>
      <x:c r="AZ10" s="719"/>
      <x:c r="BA10" s="719"/>
      <x:c r="BB10" s="719"/>
      <x:c r="BC10" s="719"/>
      <x:c r="BD10" s="719"/>
      <x:c r="BE10" s="719"/>
      <x:c r="BF10" s="719"/>
      <x:c r="BG10" s="719"/>
      <x:c r="BH10" s="719"/>
      <x:c r="BI10" s="786" t="str">
        <x:v>973～978</x:v>
      </x:c>
      <x:c r="BJ10" s="787" t="str">
        <x:v>マイジャグV</x:v>
      </x:c>
      <x:c r="BK10" s="787" t="str">
        <x:v>各3回</x:v>
      </x:c>
      <x:c r="BL10" s="787" t="str">
        <x:v>★★★</x:v>
      </x:c>
      <x:c r="BM10" s="787" t="str">
        <x:v>高頻度帯</x:v>
      </x:c>
      <x:c r="BN10" s="788" t="str">
        <x:v>列・並び最優先</x:v>
      </x:c>
      <x:c r="BO10" s="719"/>
      <x:c r="BP10" s="719"/>
      <x:c r="BQ10" s="719"/>
      <x:c r="BR10" s="719"/>
      <x:c r="BS10" s="719"/>
      <x:c r="BT10" s="719"/>
      <x:c r="BU10" s="719"/>
      <x:c r="BV10" s="719"/>
      <x:c r="BW10" s="719"/>
      <x:c r="BX10" s="719"/>
    </x:row>
    <x:row r="11" ht="34" customHeight="1">
      <x:c r="A11" s="506" t="str">
        <x:v>評価</x:v>
      </x:c>
      <x:c r="B11" s="506" t="str">
        <x:v>機種 / 帯</x:v>
      </x:c>
      <x:c r="C11" s="506" t="str">
        <x:v>結果との整合</x:v>
      </x:c>
      <x:c r="D11" s="506" t="str">
        <x:v>今後の扱い</x:v>
      </x:c>
      <x:c r="E11" s="18"/>
      <x:c r="F11" s="18"/>
      <x:c r="G11" s="18"/>
      <x:c r="H11" s="18"/>
      <x:c r="I11" s="18"/>
      <x:c r="J11" s="18"/>
      <x:c r="K11" s="18"/>
      <x:c r="L11" s="18"/>
      <x:c r="M11" s="18"/>
      <x:c r="N11" s="18"/>
      <x:c r="O11" s="18"/>
      <x:c r="P11" s="18"/>
      <x:c r="Q11" s="18"/>
      <x:c r="R11" s="18"/>
      <x:c r="S11" s="18"/>
      <x:c r="T11" s="18"/>
      <x:c r="U11" s="18"/>
      <x:c r="V11" s="18"/>
      <x:c r="W11" s="18"/>
      <x:c r="X11" s="18"/>
      <x:c r="Y11" s="18"/>
      <x:c r="Z11" s="18"/>
      <x:c r="AO11" s="719"/>
      <x:c r="AP11" s="719"/>
      <x:c r="AQ11" s="719"/>
      <x:c r="AR11" s="719"/>
      <x:c r="AS11" s="719"/>
      <x:c r="AT11" s="719"/>
      <x:c r="AU11" s="719"/>
      <x:c r="AV11" s="719"/>
      <x:c r="AW11" s="719"/>
      <x:c r="AX11" s="719"/>
      <x:c r="AY11" s="719"/>
      <x:c r="AZ11" s="719"/>
      <x:c r="BA11" s="719"/>
      <x:c r="BB11" s="719"/>
      <x:c r="BC11" s="719"/>
      <x:c r="BD11" s="719"/>
      <x:c r="BE11" s="719"/>
      <x:c r="BF11" s="719"/>
      <x:c r="BG11" s="719"/>
      <x:c r="BH11" s="719"/>
      <x:c r="BI11" s="792" t="str">
        <x:v>577～594</x:v>
      </x:c>
      <x:c r="BJ11" s="793" t="str">
        <x:v>禁書2</x:v>
      </x:c>
      <x:c r="BK11" s="793" t="str">
        <x:v>9/22確定対象</x:v>
      </x:c>
      <x:c r="BL11" s="793" t="str">
        <x:v>直近対象</x:v>
      </x:c>
      <x:c r="BM11" s="793" t="str">
        <x:v>直前対象のため注意</x:v>
      </x:c>
      <x:c r="BN11" s="794" t="str">
        <x:v>翌日候補から除外</x:v>
      </x:c>
      <x:c r="BO11" s="719"/>
      <x:c r="BP11" s="719"/>
      <x:c r="BQ11" s="719"/>
      <x:c r="BR11" s="719"/>
      <x:c r="BS11" s="719"/>
      <x:c r="BT11" s="719"/>
      <x:c r="BU11" s="719"/>
      <x:c r="BV11" s="719"/>
      <x:c r="BW11" s="719"/>
      <x:c r="BX11" s="719"/>
    </x:row>
    <x:row r="12" ht="34" customHeight="1">
      <x:c r="A12" s="509" t="str">
        <x:v>◎</x:v>
      </x:c>
      <x:c r="B12" s="509" t="str">
        <x:v>マイジャグラーV / BOX・列</x:v>
      </x:c>
      <x:c r="C12" s="510" t="str">
        <x:v>実際の中心機種</x:v>
      </x:c>
      <x:c r="D12" s="509" t="str">
        <x:v>21日では最優先。単品ではなく2台並びを探す</x:v>
      </x:c>
      <x:c r="E12" s="18"/>
      <x:c r="F12" s="18"/>
      <x:c r="G12" s="18"/>
      <x:c r="H12" s="18"/>
      <x:c r="I12" s="18"/>
      <x:c r="J12" s="18"/>
      <x:c r="K12" s="18"/>
      <x:c r="L12" s="18"/>
      <x:c r="M12" s="18"/>
      <x:c r="N12" s="18"/>
      <x:c r="O12" s="18"/>
      <x:c r="P12" s="18"/>
      <x:c r="Q12" s="18"/>
      <x:c r="R12" s="18"/>
      <x:c r="S12" s="18"/>
      <x:c r="T12" s="18"/>
      <x:c r="U12" s="18"/>
      <x:c r="V12" s="18"/>
      <x:c r="W12" s="18"/>
      <x:c r="X12" s="18"/>
      <x:c r="Y12" s="18"/>
      <x:c r="Z12" s="18"/>
      <x:c r="AO12" s="719"/>
      <x:c r="AP12" s="719"/>
      <x:c r="AQ12" s="719"/>
      <x:c r="AR12" s="719"/>
      <x:c r="AS12" s="719"/>
      <x:c r="AT12" s="719"/>
      <x:c r="AU12" s="719"/>
      <x:c r="AV12" s="719"/>
      <x:c r="AW12" s="719"/>
      <x:c r="AX12" s="719"/>
      <x:c r="AY12" s="719"/>
      <x:c r="AZ12" s="719"/>
      <x:c r="BA12" s="719"/>
      <x:c r="BB12" s="719"/>
      <x:c r="BC12" s="719"/>
      <x:c r="BD12" s="719"/>
      <x:c r="BE12" s="719"/>
      <x:c r="BF12" s="719"/>
      <x:c r="BG12" s="719"/>
      <x:c r="BH12" s="719"/>
      <x:c r="BI12" s="795" t="str">
        <x:v>凡例</x:v>
      </x:c>
      <x:c r="BJ12" s="796" t="str">
        <x:v>★★★=3回以上 / ★★=2回 / ★=1回</x:v>
      </x:c>
      <x:c r="BK12" s="796" t="str"/>
      <x:c r="BL12" s="796" t="str"/>
      <x:c r="BM12" s="796" t="str">
        <x:v>差枚ではなく対象履歴の濃さ</x:v>
      </x:c>
      <x:c r="BN12" s="797" t="str"/>
      <x:c r="BO12" s="719"/>
      <x:c r="BP12" s="719"/>
      <x:c r="BQ12" s="719"/>
      <x:c r="BR12" s="719"/>
      <x:c r="BS12" s="719"/>
      <x:c r="BT12" s="719"/>
      <x:c r="BU12" s="719"/>
      <x:c r="BV12" s="719"/>
      <x:c r="BW12" s="719"/>
      <x:c r="BX12" s="719"/>
    </x:row>
    <x:row r="13" ht="12" customHeight="1">
      <x:c r="A13" s="509" t="str">
        <x:v>◎</x:v>
      </x:c>
      <x:c r="B13" s="509" t="str">
        <x:v>アイムジャグラー系</x:v>
      </x:c>
      <x:c r="C13" s="510" t="str">
        <x:v>実際の中心機種</x:v>
      </x:c>
      <x:c r="D13" s="509" t="str">
        <x:v>21日では最優先。隣接2台のREG/合算同時良化を重視</x:v>
      </x:c>
      <x:c r="E13" s="18"/>
      <x:c r="F13" s="18"/>
      <x:c r="G13" s="18"/>
      <x:c r="H13" s="18"/>
      <x:c r="I13" s="18"/>
      <x:c r="J13" s="18"/>
      <x:c r="K13" s="18"/>
      <x:c r="L13" s="18"/>
      <x:c r="M13" s="18"/>
      <x:c r="N13" s="18"/>
      <x:c r="O13" s="18"/>
      <x:c r="P13" s="18"/>
      <x:c r="Q13" s="18"/>
      <x:c r="R13" s="18"/>
      <x:c r="S13" s="18"/>
      <x:c r="T13" s="18"/>
      <x:c r="U13" s="18"/>
      <x:c r="V13" s="18"/>
      <x:c r="W13" s="18"/>
      <x:c r="X13" s="18"/>
      <x:c r="Y13" s="18"/>
      <x:c r="Z13" s="18"/>
      <x:c r="AO13" s="719"/>
      <x:c r="AP13" s="719"/>
      <x:c r="AQ13" s="719"/>
      <x:c r="AR13" s="719"/>
      <x:c r="AS13" s="719"/>
      <x:c r="AT13" s="719"/>
      <x:c r="AU13" s="719"/>
      <x:c r="AV13" s="719"/>
      <x:c r="AW13" s="719"/>
      <x:c r="AX13" s="719"/>
      <x:c r="AY13" s="719"/>
      <x:c r="AZ13" s="719"/>
      <x:c r="BA13" s="719"/>
      <x:c r="BB13" s="719"/>
      <x:c r="BC13" s="719"/>
      <x:c r="BD13" s="719"/>
      <x:c r="BE13" s="719"/>
      <x:c r="BF13" s="719"/>
      <x:c r="BG13" s="719"/>
      <x:c r="BH13" s="719"/>
      <x:c r="BI13" s="719"/>
      <x:c r="BJ13" s="719"/>
      <x:c r="BK13" s="719"/>
      <x:c r="BL13" s="719"/>
      <x:c r="BM13" s="719"/>
      <x:c r="BN13" s="719"/>
      <x:c r="BO13" s="719"/>
      <x:c r="BP13" s="719"/>
      <x:c r="BQ13" s="719"/>
      <x:c r="BR13" s="719"/>
      <x:c r="BS13" s="719"/>
      <x:c r="BT13" s="719"/>
      <x:c r="BU13" s="719"/>
      <x:c r="BV13" s="719"/>
      <x:c r="BW13" s="719"/>
      <x:c r="BX13" s="719"/>
    </x:row>
    <x:row r="14" ht="12" customHeight="1">
      <x:c r="A14" s="509" t="str">
        <x:v>○</x:v>
      </x:c>
      <x:c r="B14" s="509" t="str">
        <x:v>ゴージャグ3</x:v>
      </x:c>
      <x:c r="C14" s="510" t="str">
        <x:v>ジャグラー方向は整合</x:v>
      </x:c>
      <x:c r="D14" s="509" t="str">
        <x:v>機種単位より2台並び・列の形成を確認</x:v>
      </x:c>
      <x:c r="E14" s="18"/>
      <x:c r="F14" s="18"/>
      <x:c r="G14" s="18"/>
      <x:c r="H14" s="18"/>
      <x:c r="I14" s="18"/>
      <x:c r="J14" s="18"/>
      <x:c r="K14" s="18"/>
      <x:c r="L14" s="18"/>
      <x:c r="M14" s="18"/>
      <x:c r="N14" s="18"/>
      <x:c r="O14" s="18"/>
      <x:c r="P14" s="18"/>
      <x:c r="Q14" s="18"/>
      <x:c r="R14" s="18"/>
      <x:c r="S14" s="18"/>
      <x:c r="T14" s="18"/>
      <x:c r="U14" s="18"/>
      <x:c r="V14" s="18"/>
      <x:c r="W14" s="18"/>
      <x:c r="X14" s="18"/>
      <x:c r="Y14" s="18"/>
      <x:c r="Z14" s="18"/>
      <x:c r="AO14" s="719"/>
      <x:c r="AP14" s="719"/>
      <x:c r="AQ14" s="719"/>
      <x:c r="AR14" s="719"/>
      <x:c r="AS14" s="719"/>
      <x:c r="AT14" s="719"/>
      <x:c r="AU14" s="719"/>
      <x:c r="AV14" s="719"/>
      <x:c r="AW14" s="719"/>
      <x:c r="AX14" s="719"/>
      <x:c r="AY14" s="719"/>
      <x:c r="AZ14" s="719"/>
      <x:c r="BA14" s="719"/>
      <x:c r="BB14" s="719"/>
      <x:c r="BC14" s="719"/>
      <x:c r="BD14" s="719"/>
      <x:c r="BE14" s="719"/>
      <x:c r="BF14" s="719"/>
      <x:c r="BG14" s="719"/>
      <x:c r="BH14" s="719"/>
      <x:c r="BI14" s="817" t="str">
        <x:v>島図ヒートマップ画像（直近3カ月）</x:v>
      </x:c>
      <x:c r="BJ14" s="817"/>
      <x:c r="BK14" s="817"/>
      <x:c r="BL14" s="817"/>
      <x:c r="BM14" s="817"/>
      <x:c r="BN14" s="817"/>
      <x:c r="BO14" s="719"/>
      <x:c r="BP14" s="719"/>
      <x:c r="BQ14" s="719"/>
      <x:c r="BR14" s="719"/>
      <x:c r="BS14" s="719"/>
      <x:c r="BT14" s="719"/>
      <x:c r="BU14" s="719"/>
      <x:c r="BV14" s="719"/>
      <x:c r="BW14" s="719"/>
      <x:c r="BX14" s="719"/>
    </x:row>
    <x:row r="15" ht="12" customHeight="1">
      <x:c r="A15" s="511" t="str">
        <x:v>○</x:v>
      </x:c>
      <x:c r="B15" s="511" t="str">
        <x:v>ミスター / ファンキー / ガールズ等</x:v>
      </x:c>
      <x:c r="C15" s="512" t="str">
        <x:v>ジャグラー方向は整合</x:v>
      </x:c>
      <x:c r="D15" s="511" t="str">
        <x:v>マイ/アイムの次点。2台並び優先</x:v>
      </x:c>
      <x:c r="E15" s="18"/>
      <x:c r="F15" s="18"/>
      <x:c r="G15" s="18"/>
      <x:c r="H15" s="18"/>
      <x:c r="I15" s="18"/>
      <x:c r="J15" s="18"/>
      <x:c r="K15" s="18"/>
      <x:c r="L15" s="18"/>
      <x:c r="M15" s="18"/>
      <x:c r="N15" s="18"/>
      <x:c r="O15" s="18"/>
      <x:c r="P15" s="18"/>
      <x:c r="Q15" s="18"/>
      <x:c r="R15" s="18"/>
      <x:c r="S15" s="18"/>
      <x:c r="T15" s="18"/>
      <x:c r="U15" s="18"/>
      <x:c r="V15" s="18"/>
      <x:c r="W15" s="18"/>
      <x:c r="X15" s="18"/>
      <x:c r="Y15" s="18"/>
      <x:c r="Z15" s="18"/>
      <x:c r="AO15" s="719"/>
      <x:c r="AP15" s="719"/>
      <x:c r="AQ15" s="719"/>
      <x:c r="AR15" s="719"/>
      <x:c r="AS15" s="719"/>
      <x:c r="AT15" s="719"/>
      <x:c r="AU15" s="719"/>
      <x:c r="AV15" s="719"/>
      <x:c r="AW15" s="719"/>
      <x:c r="AX15" s="719"/>
      <x:c r="AY15" s="719"/>
      <x:c r="AZ15" s="719"/>
      <x:c r="BA15" s="719"/>
      <x:c r="BB15" s="719"/>
      <x:c r="BC15" s="719"/>
      <x:c r="BD15" s="719"/>
      <x:c r="BE15" s="719"/>
      <x:c r="BF15" s="719"/>
      <x:c r="BG15" s="719"/>
      <x:c r="BH15" s="719"/>
      <x:c r="BI15" s="817"/>
      <x:c r="BJ15" s="817"/>
      <x:c r="BK15" s="817"/>
      <x:c r="BL15" s="817"/>
      <x:c r="BM15" s="817"/>
      <x:c r="BN15" s="817"/>
      <x:c r="BO15" s="719"/>
      <x:c r="BP15" s="719"/>
      <x:c r="BQ15" s="719"/>
      <x:c r="BR15" s="719"/>
      <x:c r="BS15" s="719"/>
      <x:c r="BT15" s="719"/>
      <x:c r="BU15" s="719"/>
      <x:c r="BV15" s="719"/>
      <x:c r="BW15" s="719"/>
      <x:c r="BX15" s="719"/>
    </x:row>
    <x:row r="16" ht="12" customHeight="1">
      <x:c r="A16" s="511" t="str">
        <x:v>△</x:v>
      </x:c>
      <x:c r="B16" s="511" t="str">
        <x:v>カバネリ / SAO2等AT</x:v>
      </x:c>
      <x:c r="C16" s="512" t="str">
        <x:v>今回の主テーマではなかった</x:v>
      </x:c>
      <x:c r="D16" s="511" t="str">
        <x:v>高機械割価値は維持するが21日補正では下げる</x:v>
      </x:c>
      <x:c r="E16" s="18"/>
      <x:c r="F16" s="18"/>
      <x:c r="G16" s="18"/>
      <x:c r="H16" s="18"/>
      <x:c r="I16" s="18"/>
      <x:c r="J16" s="18"/>
      <x:c r="K16" s="18"/>
      <x:c r="L16" s="18"/>
      <x:c r="M16" s="18"/>
      <x:c r="N16" s="18"/>
      <x:c r="O16" s="18"/>
      <x:c r="P16" s="18"/>
      <x:c r="Q16" s="18"/>
      <x:c r="R16" s="18"/>
      <x:c r="S16" s="18"/>
      <x:c r="T16" s="18"/>
      <x:c r="U16" s="18"/>
      <x:c r="V16" s="18"/>
      <x:c r="W16" s="18"/>
      <x:c r="X16" s="18"/>
      <x:c r="Y16" s="18"/>
      <x:c r="Z16" s="18"/>
      <x:c r="AO16" s="719"/>
      <x:c r="AP16" s="719"/>
      <x:c r="AQ16" s="719"/>
      <x:c r="AR16" s="719"/>
      <x:c r="AS16" s="719"/>
      <x:c r="AT16" s="719"/>
      <x:c r="AU16" s="719"/>
      <x:c r="AV16" s="719"/>
      <x:c r="AW16" s="719"/>
      <x:c r="AX16" s="719"/>
      <x:c r="AY16" s="719"/>
      <x:c r="AZ16" s="719"/>
      <x:c r="BA16" s="719"/>
      <x:c r="BB16" s="719"/>
      <x:c r="BC16" s="719"/>
      <x:c r="BD16" s="719"/>
      <x:c r="BE16" s="719"/>
      <x:c r="BF16" s="719"/>
      <x:c r="BG16" s="719"/>
      <x:c r="BH16" s="719"/>
      <x:c r="BI16" s="719"/>
      <x:c r="BJ16" s="719"/>
      <x:c r="BK16" s="719"/>
      <x:c r="BL16" s="719"/>
      <x:c r="BM16" s="719"/>
      <x:c r="BN16" s="719"/>
      <x:c r="BO16" s="719"/>
      <x:c r="BP16" s="719"/>
      <x:c r="BQ16" s="719"/>
      <x:c r="BR16" s="719"/>
      <x:c r="BS16" s="719"/>
      <x:c r="BT16" s="719"/>
      <x:c r="BU16" s="719"/>
      <x:c r="BV16" s="719"/>
      <x:c r="BW16" s="719"/>
      <x:c r="BX16" s="719"/>
    </x:row>
    <x:row r="17" ht="12" customHeight="1">
      <x:c r="A17" s="511" t="str">
        <x:v>結論</x:v>
      </x:c>
      <x:c r="B17" s="511" t="str">
        <x:v>21日＝ジャグラー系＋2台並び</x:v>
      </x:c>
      <x:c r="C17" s="512" t="str">
        <x:v>5回連続でジャグラー系</x:v>
      </x:c>
      <x:c r="D17" s="511" t="str">
        <x:v>次回21日はマイ/アイム隣接2台を最優先</x:v>
      </x:c>
      <x:c r="E17" s="18"/>
      <x:c r="F17" s="18"/>
      <x:c r="G17" s="18"/>
      <x:c r="H17" s="18"/>
      <x:c r="I17" s="18"/>
      <x:c r="J17" s="18"/>
      <x:c r="K17" s="18"/>
      <x:c r="L17" s="18"/>
      <x:c r="M17" s="18"/>
      <x:c r="N17" s="18"/>
      <x:c r="O17" s="18"/>
      <x:c r="P17" s="18"/>
      <x:c r="Q17" s="18"/>
      <x:c r="R17" s="18"/>
      <x:c r="S17" s="18"/>
      <x:c r="T17" s="18"/>
      <x:c r="U17" s="18"/>
      <x:c r="V17" s="18"/>
      <x:c r="W17" s="18"/>
      <x:c r="X17" s="18"/>
      <x:c r="Y17" s="18"/>
      <x:c r="Z17" s="18"/>
      <x:c r="AO17" s="719"/>
      <x:c r="AP17" s="719"/>
      <x:c r="AQ17" s="719"/>
      <x:c r="AR17" s="719"/>
      <x:c r="AS17" s="719"/>
      <x:c r="AT17" s="719"/>
      <x:c r="AU17" s="719"/>
      <x:c r="AV17" s="719"/>
      <x:c r="AW17" s="719"/>
      <x:c r="AX17" s="719"/>
      <x:c r="AY17" s="719"/>
      <x:c r="AZ17" s="719"/>
      <x:c r="BA17" s="719"/>
      <x:c r="BB17" s="719"/>
      <x:c r="BC17" s="719"/>
      <x:c r="BD17" s="719"/>
      <x:c r="BE17" s="719"/>
      <x:c r="BF17" s="719"/>
      <x:c r="BG17" s="719"/>
      <x:c r="BH17" s="719"/>
      <x:c r="BI17" s="719"/>
      <x:c r="BJ17" s="719"/>
      <x:c r="BK17" s="719"/>
      <x:c r="BL17" s="719"/>
      <x:c r="BM17" s="719"/>
      <x:c r="BN17" s="719"/>
      <x:c r="BO17" s="719"/>
      <x:c r="BP17" s="719"/>
      <x:c r="BQ17" s="719"/>
      <x:c r="BR17" s="719"/>
      <x:c r="BS17" s="719"/>
      <x:c r="BT17" s="719"/>
      <x:c r="BU17" s="719"/>
      <x:c r="BV17" s="719"/>
      <x:c r="BW17" s="719"/>
      <x:c r="BX17" s="719"/>
    </x:row>
    <x:row r="18" ht="12" customHeight="1">
      <x:c r="A18" s="589" t="str">
        <x:v>機械割補正</x:v>
      </x:c>
      <x:c r="B18" s="589" t="str">
        <x:v>同じ+3000枚でも、設定6 106～109%のジャグラーは高設定証拠として重く、114.9%級AT機は単発爆発を割り引く。</x:v>
      </x:c>
      <x:c r="C18" s="589" t="str">
        <x:v>高設定期待値</x:v>
      </x:c>
      <x:c r="D18" s="589" t="str">
        <x:v>設定6を掴んだ時はAT機を加点。投入確率と期待値を分離して評価。</x:v>
      </x:c>
      <x:c r="E18" s="18"/>
      <x:c r="F18" s="18"/>
      <x:c r="G18" s="18"/>
      <x:c r="H18" s="18"/>
      <x:c r="I18" s="18"/>
      <x:c r="J18" s="18"/>
      <x:c r="K18" s="18"/>
      <x:c r="L18" s="18"/>
      <x:c r="M18" s="18"/>
      <x:c r="N18" s="18"/>
      <x:c r="O18" s="18"/>
      <x:c r="P18" s="18"/>
      <x:c r="Q18" s="18"/>
      <x:c r="R18" s="18"/>
      <x:c r="S18" s="18"/>
      <x:c r="T18" s="18"/>
      <x:c r="U18" s="18"/>
      <x:c r="V18" s="18"/>
      <x:c r="W18" s="18"/>
      <x:c r="X18" s="18"/>
      <x:c r="Y18" s="18"/>
      <x:c r="Z18" s="18"/>
      <x:c r="AO18" s="719"/>
      <x:c r="AP18" s="719"/>
      <x:c r="AQ18" s="719"/>
      <x:c r="AR18" s="719"/>
      <x:c r="AS18" s="719"/>
      <x:c r="AT18" s="719"/>
      <x:c r="AU18" s="719"/>
      <x:c r="AV18" s="719"/>
      <x:c r="AW18" s="719"/>
      <x:c r="AX18" s="719"/>
      <x:c r="AY18" s="719"/>
      <x:c r="AZ18" s="719"/>
      <x:c r="BA18" s="719"/>
      <x:c r="BB18" s="719"/>
      <x:c r="BC18" s="719"/>
      <x:c r="BD18" s="719"/>
      <x:c r="BE18" s="719"/>
      <x:c r="BF18" s="719"/>
      <x:c r="BG18" s="719"/>
      <x:c r="BH18" s="719"/>
      <x:c r="BI18" s="719"/>
      <x:c r="BJ18" s="719"/>
      <x:c r="BK18" s="719"/>
      <x:c r="BL18" s="719"/>
      <x:c r="BM18" s="719"/>
      <x:c r="BN18" s="719"/>
      <x:c r="BO18" s="719"/>
      <x:c r="BP18" s="719"/>
      <x:c r="BQ18" s="719"/>
      <x:c r="BR18" s="719"/>
      <x:c r="BS18" s="719"/>
      <x:c r="BT18" s="719"/>
      <x:c r="BU18" s="719"/>
      <x:c r="BV18" s="719"/>
      <x:c r="BW18" s="719"/>
      <x:c r="BX18" s="719"/>
    </x:row>
    <x:row r="19" ht="12" customHeight="1">
      <x:c r="A19" s="504" t="str">
        <x:v>FINAL｜2026/9/22（火・国民の休日）</x:v>
      </x:c>
      <x:c r="B19" s="504"/>
      <x:c r="C19" s="504"/>
      <x:c r="D19" s="504"/>
      <x:c r="E19" s="18"/>
      <x:c r="F19" s="18"/>
      <x:c r="G19" s="18"/>
      <x:c r="H19" s="18"/>
      <x:c r="I19" s="18"/>
      <x:c r="J19" s="18"/>
      <x:c r="K19" s="18"/>
      <x:c r="L19" s="18"/>
      <x:c r="M19" s="18"/>
      <x:c r="N19" s="18"/>
      <x:c r="O19" s="18"/>
      <x:c r="P19" s="18"/>
      <x:c r="Q19" s="18"/>
      <x:c r="R19" s="18"/>
      <x:c r="S19" s="18"/>
      <x:c r="T19" s="18"/>
      <x:c r="U19" s="18"/>
      <x:c r="V19" s="18"/>
      <x:c r="W19" s="18"/>
      <x:c r="X19" s="18"/>
      <x:c r="Y19" s="18"/>
      <x:c r="Z19" s="18"/>
      <x:c r="AO19" s="719"/>
      <x:c r="AP19" s="719"/>
      <x:c r="AQ19" s="719"/>
      <x:c r="AR19" s="719"/>
      <x:c r="AS19" s="719"/>
      <x:c r="AT19" s="719"/>
      <x:c r="AU19" s="719"/>
      <x:c r="AV19" s="719"/>
      <x:c r="AW19" s="719"/>
      <x:c r="AX19" s="719"/>
      <x:c r="AY19" s="719"/>
      <x:c r="AZ19" s="719"/>
      <x:c r="BA19" s="719"/>
      <x:c r="BB19" s="719"/>
      <x:c r="BC19" s="719"/>
      <x:c r="BD19" s="719"/>
      <x:c r="BE19" s="719"/>
      <x:c r="BF19" s="719"/>
      <x:c r="BG19" s="719"/>
      <x:c r="BH19" s="719"/>
      <x:c r="BI19" s="719"/>
      <x:c r="BJ19" s="719"/>
      <x:c r="BK19" s="719"/>
      <x:c r="BL19" s="719"/>
      <x:c r="BM19" s="719"/>
      <x:c r="BN19" s="719"/>
      <x:c r="BO19" s="719"/>
      <x:c r="BP19" s="719"/>
      <x:c r="BQ19" s="719"/>
      <x:c r="BR19" s="719"/>
      <x:c r="BS19" s="719"/>
      <x:c r="BT19" s="719"/>
      <x:c r="BU19" s="719"/>
      <x:c r="BV19" s="719"/>
      <x:c r="BW19" s="719"/>
      <x:c r="BX19" s="719"/>
    </x:row>
    <x:row r="20" ht="12" customHeight="1">
      <x:c r="A20" s="508" t="str">
        <x:v>優先</x:v>
      </x:c>
      <x:c r="B20" s="508" t="str">
        <x:v>候補</x:v>
      </x:c>
      <x:c r="C20" s="508" t="str">
        <x:v>場所</x:v>
      </x:c>
      <x:c r="D20" s="508" t="str">
        <x:v>最終根拠</x:v>
      </x:c>
      <x:c r="E20" s="18"/>
      <x:c r="F20" s="18"/>
      <x:c r="G20" s="18"/>
      <x:c r="H20" s="18"/>
      <x:c r="I20" s="18"/>
      <x:c r="J20" s="18"/>
      <x:c r="K20" s="18"/>
      <x:c r="L20" s="18"/>
      <x:c r="M20" s="18"/>
      <x:c r="N20" s="18"/>
      <x:c r="O20" s="18"/>
      <x:c r="P20" s="18"/>
      <x:c r="Q20" s="18"/>
      <x:c r="R20" s="18"/>
      <x:c r="S20" s="18"/>
      <x:c r="T20" s="18"/>
      <x:c r="U20" s="18"/>
      <x:c r="V20" s="18"/>
      <x:c r="W20" s="18"/>
      <x:c r="X20" s="18"/>
      <x:c r="Y20" s="18"/>
      <x:c r="Z20" s="18"/>
      <x:c r="AO20" s="719"/>
      <x:c r="AP20" s="719"/>
      <x:c r="AQ20" s="719"/>
      <x:c r="AR20" s="719"/>
      <x:c r="AS20" s="719"/>
      <x:c r="AT20" s="719"/>
      <x:c r="AU20" s="719"/>
      <x:c r="AV20" s="719"/>
      <x:c r="AW20" s="719"/>
      <x:c r="AX20" s="719"/>
      <x:c r="AY20" s="719"/>
      <x:c r="AZ20" s="719"/>
      <x:c r="BA20" s="719"/>
      <x:c r="BB20" s="719"/>
      <x:c r="BC20" s="719"/>
      <x:c r="BD20" s="719"/>
      <x:c r="BE20" s="719"/>
      <x:c r="BF20" s="719"/>
      <x:c r="BG20" s="719"/>
      <x:c r="BH20" s="719"/>
      <x:c r="BI20" s="719"/>
      <x:c r="BJ20" s="719"/>
      <x:c r="BK20" s="719"/>
      <x:c r="BL20" s="719"/>
      <x:c r="BM20" s="719"/>
      <x:c r="BN20" s="719"/>
      <x:c r="BO20" s="719"/>
      <x:c r="BP20" s="719"/>
      <x:c r="BQ20" s="719"/>
      <x:c r="BR20" s="719"/>
      <x:c r="BS20" s="719"/>
      <x:c r="BT20" s="719"/>
      <x:c r="BU20" s="719"/>
      <x:c r="BV20" s="719"/>
      <x:c r="BW20" s="719"/>
      <x:c r="BX20" s="719"/>
    </x:row>
    <x:row r="21" ht="12" customHeight="1">
      <x:c r="A21" s="489" t="str">
        <x:v>A+</x:v>
      </x:c>
      <x:c r="B21" s="493" t="str">
        <x:v>マイジャグラーV</x:v>
      </x:c>
      <x:c r="C21" s="494" t="str">
        <x:v>941～1006大型BOX内</x:v>
      </x:c>
      <x:c r="D21" s="489" t="str">
        <x:v>休日でも出玉率ほぼ維持＋7/22・8/22＋9/21。</x:v>
      </x:c>
      <x:c r="E21" s="18"/>
      <x:c r="F21" s="18"/>
      <x:c r="G21" s="18"/>
      <x:c r="H21" s="18"/>
      <x:c r="I21" s="18"/>
      <x:c r="J21" s="18"/>
      <x:c r="K21" s="18"/>
      <x:c r="L21" s="18"/>
      <x:c r="M21" s="18"/>
      <x:c r="N21" s="18"/>
      <x:c r="O21" s="18"/>
      <x:c r="P21" s="18"/>
      <x:c r="Q21" s="18"/>
      <x:c r="R21" s="18"/>
      <x:c r="S21" s="18"/>
      <x:c r="T21" s="18"/>
      <x:c r="U21" s="18"/>
      <x:c r="V21" s="18"/>
      <x:c r="W21" s="18"/>
      <x:c r="X21" s="18"/>
      <x:c r="Y21" s="18"/>
      <x:c r="Z21" s="18"/>
      <x:c r="AO21" s="719"/>
      <x:c r="AP21" s="719"/>
      <x:c r="AQ21" s="719"/>
      <x:c r="AR21" s="719"/>
      <x:c r="AS21" s="719"/>
      <x:c r="AT21" s="719"/>
      <x:c r="AU21" s="719"/>
      <x:c r="AV21" s="719"/>
      <x:c r="AW21" s="719"/>
      <x:c r="AX21" s="719"/>
      <x:c r="AY21" s="719"/>
      <x:c r="AZ21" s="719"/>
      <x:c r="BA21" s="719"/>
      <x:c r="BB21" s="719"/>
      <x:c r="BC21" s="719"/>
      <x:c r="BD21" s="719"/>
      <x:c r="BE21" s="719"/>
      <x:c r="BF21" s="719"/>
      <x:c r="BG21" s="719"/>
      <x:c r="BH21" s="719"/>
      <x:c r="BI21" s="719"/>
      <x:c r="BJ21" s="719"/>
      <x:c r="BK21" s="719"/>
      <x:c r="BL21" s="719"/>
      <x:c r="BM21" s="719"/>
      <x:c r="BN21" s="719"/>
      <x:c r="BO21" s="719"/>
      <x:c r="BP21" s="719"/>
      <x:c r="BQ21" s="719"/>
      <x:c r="BR21" s="719"/>
      <x:c r="BS21" s="719"/>
      <x:c r="BT21" s="719"/>
      <x:c r="BU21" s="719"/>
      <x:c r="BV21" s="719"/>
      <x:c r="BW21" s="719"/>
      <x:c r="BX21" s="719"/>
    </x:row>
    <x:row r="22" ht="12" customHeight="1">
      <x:c r="A22" s="489" t="str">
        <x:v>A</x:v>
      </x:c>
      <x:c r="B22" s="493" t="str">
        <x:v>アイム / ネオアイム系</x:v>
      </x:c>
      <x:c r="C22" s="494" t="str">
        <x:v>現行配置</x:v>
      </x:c>
      <x:c r="D22" s="489" t="str">
        <x:v>9/21中心＋萬田6/13。前日と別の2台並びを優先。</x:v>
      </x:c>
      <x:c r="E22" s="18"/>
      <x:c r="F22" s="18"/>
      <x:c r="G22" s="18"/>
      <x:c r="H22" s="18"/>
      <x:c r="I22" s="18"/>
      <x:c r="J22" s="18"/>
      <x:c r="K22" s="18"/>
      <x:c r="L22" s="18"/>
      <x:c r="M22" s="18"/>
      <x:c r="N22" s="18"/>
      <x:c r="O22" s="18"/>
      <x:c r="P22" s="18"/>
      <x:c r="Q22" s="18"/>
      <x:c r="R22" s="18"/>
      <x:c r="S22" s="18"/>
      <x:c r="T22" s="18"/>
      <x:c r="U22" s="18"/>
      <x:c r="V22" s="18"/>
      <x:c r="W22" s="18"/>
      <x:c r="X22" s="18"/>
      <x:c r="Y22" s="18"/>
      <x:c r="Z22" s="18"/>
      <x:c r="AO22" s="719"/>
      <x:c r="AP22" s="719"/>
      <x:c r="AQ22" s="719"/>
      <x:c r="AR22" s="719"/>
      <x:c r="AS22" s="719"/>
      <x:c r="AT22" s="719"/>
      <x:c r="AU22" s="719"/>
      <x:c r="AV22" s="719"/>
      <x:c r="AW22" s="719"/>
      <x:c r="AX22" s="719"/>
      <x:c r="AY22" s="719"/>
      <x:c r="AZ22" s="719"/>
      <x:c r="BA22" s="719"/>
      <x:c r="BB22" s="719"/>
      <x:c r="BC22" s="719"/>
      <x:c r="BD22" s="719"/>
      <x:c r="BE22" s="719"/>
      <x:c r="BF22" s="719"/>
      <x:c r="BG22" s="719"/>
      <x:c r="BH22" s="719"/>
      <x:c r="BI22" s="719"/>
      <x:c r="BJ22" s="719"/>
      <x:c r="BK22" s="719"/>
      <x:c r="BL22" s="719"/>
      <x:c r="BM22" s="719"/>
      <x:c r="BN22" s="719"/>
      <x:c r="BO22" s="719"/>
      <x:c r="BP22" s="719"/>
      <x:c r="BQ22" s="719"/>
      <x:c r="BR22" s="719"/>
      <x:c r="BS22" s="719"/>
      <x:c r="BT22" s="719"/>
      <x:c r="BU22" s="719"/>
      <x:c r="BV22" s="719"/>
      <x:c r="BW22" s="719"/>
      <x:c r="BX22" s="719"/>
    </x:row>
    <x:row r="23" ht="12" customHeight="1">
      <x:c r="A23" s="489" t="str">
        <x:v>A-</x:v>
      </x:c>
      <x:c r="B23" s="493" t="str">
        <x:v>攻殻機動隊</x:v>
      </x:c>
      <x:c r="C23" s="494" t="str">
        <x:v>727～732周辺</x:v>
      </x:c>
      <x:c r="D23" s="489" t="str">
        <x:v>6/22＋萬田来店実績。休日は機種/並び限定で見る。</x:v>
      </x:c>
      <x:c r="E23" s="18"/>
      <x:c r="F23" s="18"/>
      <x:c r="G23" s="18"/>
      <x:c r="H23" s="18"/>
      <x:c r="I23" s="18"/>
      <x:c r="J23" s="18"/>
      <x:c r="K23" s="18"/>
      <x:c r="L23" s="18"/>
      <x:c r="M23" s="18"/>
      <x:c r="N23" s="18"/>
      <x:c r="O23" s="18"/>
      <x:c r="P23" s="18"/>
      <x:c r="Q23" s="18"/>
      <x:c r="R23" s="18"/>
      <x:c r="S23" s="18"/>
      <x:c r="T23" s="18"/>
      <x:c r="U23" s="18"/>
      <x:c r="V23" s="18"/>
      <x:c r="W23" s="18"/>
      <x:c r="X23" s="18"/>
      <x:c r="Y23" s="18"/>
      <x:c r="Z23" s="18"/>
      <x:c r="AO23" s="719"/>
      <x:c r="AP23" s="719"/>
      <x:c r="AQ23" s="719"/>
      <x:c r="AR23" s="719"/>
      <x:c r="AS23" s="719"/>
      <x:c r="AT23" s="719"/>
      <x:c r="AU23" s="719"/>
      <x:c r="AV23" s="719"/>
      <x:c r="AW23" s="719"/>
      <x:c r="AX23" s="719"/>
      <x:c r="AY23" s="719"/>
      <x:c r="AZ23" s="719"/>
      <x:c r="BA23" s="719"/>
      <x:c r="BB23" s="719"/>
      <x:c r="BC23" s="719"/>
      <x:c r="BD23" s="719"/>
      <x:c r="BE23" s="719"/>
      <x:c r="BF23" s="719"/>
      <x:c r="BG23" s="719"/>
      <x:c r="BH23" s="719"/>
      <x:c r="BI23" s="719"/>
      <x:c r="BJ23" s="719"/>
      <x:c r="BK23" s="719"/>
      <x:c r="BL23" s="719"/>
      <x:c r="BM23" s="719"/>
      <x:c r="BN23" s="719"/>
      <x:c r="BO23" s="719"/>
      <x:c r="BP23" s="719"/>
      <x:c r="BQ23" s="719"/>
      <x:c r="BR23" s="719"/>
      <x:c r="BS23" s="719"/>
      <x:c r="BT23" s="719"/>
      <x:c r="BU23" s="719"/>
      <x:c r="BV23" s="719"/>
      <x:c r="BW23" s="719"/>
      <x:c r="BX23" s="719"/>
    </x:row>
    <x:row r="24" ht="12" customHeight="1">
      <x:c r="A24" s="489" t="str">
        <x:v>A-</x:v>
      </x:c>
      <x:c r="B24" s="493" t="str">
        <x:v>モンスターハンターライズ</x:v>
      </x:c>
      <x:c r="C24" s="494" t="str">
        <x:v>763～766周辺</x:v>
      </x:c>
      <x:c r="D24" s="489" t="str">
        <x:v>4/21 X style＋9/3現行帯。</x:v>
      </x:c>
      <x:c r="E24" s="18"/>
      <x:c r="F24" s="18"/>
      <x:c r="G24" s="18"/>
      <x:c r="H24" s="18"/>
      <x:c r="I24" s="18"/>
      <x:c r="J24" s="18"/>
      <x:c r="K24" s="18"/>
      <x:c r="L24" s="18"/>
      <x:c r="M24" s="18"/>
      <x:c r="N24" s="18"/>
      <x:c r="O24" s="18"/>
      <x:c r="P24" s="18"/>
      <x:c r="Q24" s="18"/>
      <x:c r="R24" s="18"/>
      <x:c r="S24" s="18"/>
      <x:c r="T24" s="18"/>
      <x:c r="U24" s="18"/>
      <x:c r="V24" s="18"/>
      <x:c r="W24" s="18"/>
      <x:c r="X24" s="18"/>
      <x:c r="Y24" s="18"/>
      <x:c r="Z24" s="18"/>
      <x:c r="AO24" s="719"/>
      <x:c r="AP24" s="719"/>
      <x:c r="AQ24" s="719"/>
      <x:c r="AR24" s="719"/>
      <x:c r="AS24" s="719"/>
      <x:c r="AT24" s="719"/>
      <x:c r="AU24" s="719"/>
      <x:c r="AV24" s="719"/>
      <x:c r="AW24" s="719"/>
      <x:c r="AX24" s="719"/>
      <x:c r="AY24" s="719"/>
      <x:c r="AZ24" s="719"/>
      <x:c r="BA24" s="719"/>
      <x:c r="BB24" s="719"/>
      <x:c r="BC24" s="719"/>
      <x:c r="BD24" s="719"/>
      <x:c r="BE24" s="719"/>
      <x:c r="BF24" s="719"/>
      <x:c r="BG24" s="719"/>
      <x:c r="BH24" s="719"/>
      <x:c r="BI24" s="719"/>
      <x:c r="BJ24" s="719"/>
      <x:c r="BK24" s="719"/>
      <x:c r="BL24" s="719"/>
      <x:c r="BM24" s="719"/>
      <x:c r="BN24" s="719"/>
      <x:c r="BO24" s="719"/>
      <x:c r="BP24" s="719"/>
      <x:c r="BQ24" s="719"/>
      <x:c r="BR24" s="719"/>
      <x:c r="BS24" s="719"/>
      <x:c r="BT24" s="719"/>
      <x:c r="BU24" s="719"/>
      <x:c r="BV24" s="719"/>
      <x:c r="BW24" s="719"/>
      <x:c r="BX24" s="719"/>
    </x:row>
    <x:row r="25" ht="12" customHeight="1">
      <x:c r="A25" s="489" t="str">
        <x:v>B+監視</x:v>
      </x:c>
      <x:c r="B25" s="493" t="str">
        <x:v>ゴーゴージャグラー3</x:v>
      </x:c>
      <x:c r="C25" s="494" t="str">
        <x:v>879～891 / 910～923</x:v>
      </x:c>
      <x:c r="D25" s="489" t="str">
        <x:v>9/15全27台で平均+1,005枚・104.38%。9/22は同じ火曜だが直近使用済みなので監視止まり。</x:v>
      </x:c>
      <x:c r="E25" s="18"/>
      <x:c r="F25" s="18"/>
      <x:c r="G25" s="18"/>
      <x:c r="H25" s="18"/>
      <x:c r="I25" s="18"/>
      <x:c r="J25" s="18"/>
      <x:c r="K25" s="18"/>
      <x:c r="L25" s="18"/>
      <x:c r="M25" s="18"/>
      <x:c r="N25" s="18"/>
      <x:c r="O25" s="18"/>
      <x:c r="P25" s="18"/>
      <x:c r="Q25" s="18"/>
      <x:c r="R25" s="18"/>
      <x:c r="S25" s="18"/>
      <x:c r="T25" s="18"/>
      <x:c r="U25" s="18"/>
      <x:c r="V25" s="18"/>
      <x:c r="W25" s="18"/>
      <x:c r="X25" s="18"/>
      <x:c r="Y25" s="18"/>
      <x:c r="Z25" s="18"/>
      <x:c r="AO25" s="719"/>
      <x:c r="AP25" s="719"/>
      <x:c r="AQ25" s="719"/>
      <x:c r="AR25" s="719"/>
      <x:c r="AS25" s="719"/>
      <x:c r="AT25" s="719"/>
      <x:c r="AU25" s="719"/>
      <x:c r="AV25" s="719"/>
      <x:c r="AW25" s="719"/>
      <x:c r="AX25" s="719"/>
      <x:c r="AY25" s="719"/>
      <x:c r="AZ25" s="719"/>
      <x:c r="BA25" s="719"/>
      <x:c r="BB25" s="719"/>
      <x:c r="BC25" s="719"/>
      <x:c r="BD25" s="719"/>
      <x:c r="BE25" s="719"/>
      <x:c r="BF25" s="719"/>
      <x:c r="BG25" s="719"/>
      <x:c r="BH25" s="719"/>
      <x:c r="BI25" s="719"/>
      <x:c r="BJ25" s="719"/>
      <x:c r="BK25" s="719"/>
      <x:c r="BL25" s="719"/>
      <x:c r="BM25" s="719"/>
      <x:c r="BN25" s="719"/>
      <x:c r="BO25" s="719"/>
      <x:c r="BP25" s="719"/>
      <x:c r="BQ25" s="719"/>
      <x:c r="BR25" s="719"/>
      <x:c r="BS25" s="719"/>
      <x:c r="BT25" s="719"/>
      <x:c r="BU25" s="719"/>
      <x:c r="BV25" s="719"/>
      <x:c r="BW25" s="719"/>
      <x:c r="BX25" s="719"/>
    </x:row>
    <x:row r="26" ht="12" customHeight="1">
      <x:c r="A26" s="490" t="str">
        <x:v>B+</x:v>
      </x:c>
      <x:c r="B26" s="490" t="str">
        <x:v>リオエース2</x:v>
      </x:c>
      <x:c r="C26" s="490" t="str">
        <x:v>現行配置</x:v>
      </x:c>
      <x:c r="D26" s="490" t="str">
        <x:v>5/22＋萬田6/13。</x:v>
      </x:c>
      <x:c r="E26" s="18"/>
      <x:c r="F26" s="18"/>
      <x:c r="G26" s="18"/>
      <x:c r="H26" s="18"/>
      <x:c r="I26" s="18"/>
      <x:c r="J26" s="18"/>
      <x:c r="K26" s="18"/>
      <x:c r="L26" s="18"/>
      <x:c r="M26" s="18"/>
      <x:c r="N26" s="18"/>
      <x:c r="O26" s="18"/>
      <x:c r="P26" s="18"/>
      <x:c r="Q26" s="18"/>
      <x:c r="R26" s="18"/>
      <x:c r="S26" s="18"/>
      <x:c r="T26" s="18"/>
      <x:c r="U26" s="18"/>
      <x:c r="V26" s="18"/>
      <x:c r="W26" s="18"/>
      <x:c r="X26" s="18"/>
      <x:c r="Y26" s="18"/>
      <x:c r="Z26" s="18"/>
      <x:c r="AO26" s="719"/>
      <x:c r="AP26" s="719"/>
      <x:c r="AQ26" s="719"/>
      <x:c r="AR26" s="719"/>
      <x:c r="AS26" s="719"/>
      <x:c r="AT26" s="719"/>
      <x:c r="AU26" s="719"/>
      <x:c r="AV26" s="719"/>
      <x:c r="AW26" s="719"/>
      <x:c r="AX26" s="719"/>
      <x:c r="AY26" s="719"/>
      <x:c r="AZ26" s="719"/>
      <x:c r="BA26" s="719"/>
      <x:c r="BB26" s="719"/>
      <x:c r="BC26" s="719"/>
      <x:c r="BD26" s="719"/>
      <x:c r="BE26" s="719"/>
      <x:c r="BF26" s="719"/>
      <x:c r="BG26" s="719"/>
      <x:c r="BH26" s="719"/>
      <x:c r="BI26" s="719"/>
      <x:c r="BJ26" s="719"/>
      <x:c r="BK26" s="719"/>
      <x:c r="BL26" s="719"/>
      <x:c r="BM26" s="719"/>
      <x:c r="BN26" s="719"/>
      <x:c r="BO26" s="719"/>
      <x:c r="BP26" s="719"/>
      <x:c r="BQ26" s="719"/>
      <x:c r="BR26" s="719"/>
      <x:c r="BS26" s="719"/>
      <x:c r="BT26" s="719"/>
      <x:c r="BU26" s="719"/>
      <x:c r="BV26" s="719"/>
      <x:c r="BW26" s="719"/>
      <x:c r="BX26" s="719"/>
    </x:row>
    <x:row r="27" ht="12" customHeight="1">
      <x:c r="A27" s="490" t="str">
        <x:v>B</x:v>
      </x:c>
      <x:c r="B27" s="490" t="str">
        <x:v>SAO2</x:v>
      </x:c>
      <x:c r="C27" s="490" t="str">
        <x:v>631～642</x:v>
      </x:c>
      <x:c r="D27" s="490" t="str">
        <x:v>愛波補正は補助。</x:v>
      </x:c>
      <x:c r="E27" s="18"/>
      <x:c r="F27" s="18"/>
      <x:c r="G27" s="18"/>
      <x:c r="H27" s="18"/>
      <x:c r="I27" s="18"/>
      <x:c r="J27" s="18"/>
      <x:c r="K27" s="18"/>
      <x:c r="L27" s="18"/>
      <x:c r="M27" s="18"/>
      <x:c r="N27" s="18"/>
      <x:c r="O27" s="18"/>
      <x:c r="P27" s="18"/>
      <x:c r="Q27" s="18"/>
      <x:c r="R27" s="18"/>
      <x:c r="S27" s="18"/>
      <x:c r="T27" s="18"/>
      <x:c r="U27" s="18"/>
      <x:c r="V27" s="18"/>
      <x:c r="W27" s="18"/>
      <x:c r="X27" s="18"/>
      <x:c r="Y27" s="18"/>
      <x:c r="Z27" s="18"/>
      <x:c r="AO27" s="719"/>
      <x:c r="AP27" s="719"/>
      <x:c r="AQ27" s="719"/>
      <x:c r="AR27" s="719"/>
      <x:c r="AS27" s="719"/>
      <x:c r="AT27" s="719"/>
      <x:c r="AU27" s="719"/>
      <x:c r="AV27" s="719"/>
      <x:c r="AW27" s="719"/>
      <x:c r="AX27" s="719"/>
      <x:c r="AY27" s="719"/>
      <x:c r="AZ27" s="719"/>
      <x:c r="BA27" s="719"/>
      <x:c r="BB27" s="719"/>
      <x:c r="BC27" s="719"/>
      <x:c r="BD27" s="719"/>
      <x:c r="BE27" s="719"/>
      <x:c r="BF27" s="719"/>
      <x:c r="BG27" s="719"/>
      <x:c r="BH27" s="719"/>
      <x:c r="BI27" s="719"/>
      <x:c r="BJ27" s="719"/>
      <x:c r="BK27" s="719"/>
      <x:c r="BL27" s="719"/>
      <x:c r="BM27" s="719"/>
      <x:c r="BN27" s="719"/>
      <x:c r="BO27" s="719"/>
      <x:c r="BP27" s="719"/>
      <x:c r="BQ27" s="719"/>
      <x:c r="BR27" s="719"/>
      <x:c r="BS27" s="719"/>
      <x:c r="BT27" s="719"/>
      <x:c r="BU27" s="719"/>
      <x:c r="BV27" s="719"/>
      <x:c r="BW27" s="719"/>
      <x:c r="BX27" s="719"/>
    </x:row>
    <x:row r="28" ht="12" customHeight="1">
      <x:c r="A28" s="504" t="str">
        <x:v>9/15確定</x:v>
      </x:c>
      <x:c r="B28" s="504" t="str">
        <x:v>ゴージャグ3 全27台</x:v>
      </x:c>
      <x:c r="C28" s="504" t="str">
        <x:v>全差枚 +27,144枚</x:v>
      </x:c>
      <x:c r="D28" s="504" t="str">
        <x:v>19/27プラス・平均7,643G・合成約1/129.4</x:v>
      </x:c>
      <x:c r="E28" s="18"/>
      <x:c r="F28" s="18"/>
      <x:c r="G28" s="18"/>
      <x:c r="H28" s="18"/>
      <x:c r="I28" s="18"/>
      <x:c r="J28" s="18"/>
      <x:c r="K28" s="18"/>
      <x:c r="L28" s="18"/>
      <x:c r="M28" s="18"/>
      <x:c r="N28" s="18"/>
      <x:c r="O28" s="18"/>
      <x:c r="P28" s="18"/>
      <x:c r="Q28" s="18"/>
      <x:c r="R28" s="18"/>
      <x:c r="S28" s="18"/>
      <x:c r="T28" s="18"/>
      <x:c r="U28" s="18"/>
      <x:c r="V28" s="18"/>
      <x:c r="W28" s="18"/>
      <x:c r="X28" s="18"/>
      <x:c r="Y28" s="18"/>
      <x:c r="Z28" s="18"/>
      <x:c r="AO28" s="719"/>
      <x:c r="AP28" s="719"/>
      <x:c r="AQ28" s="719"/>
      <x:c r="AR28" s="719"/>
      <x:c r="AS28" s="719"/>
      <x:c r="AT28" s="719"/>
      <x:c r="AU28" s="719"/>
      <x:c r="AV28" s="719"/>
      <x:c r="AW28" s="719"/>
      <x:c r="AX28" s="719"/>
      <x:c r="AY28" s="719"/>
      <x:c r="AZ28" s="719"/>
      <x:c r="BA28" s="719"/>
      <x:c r="BB28" s="719"/>
      <x:c r="BC28" s="719"/>
      <x:c r="BD28" s="719"/>
      <x:c r="BE28" s="719"/>
      <x:c r="BF28" s="719"/>
      <x:c r="BG28" s="719"/>
      <x:c r="BH28" s="719"/>
      <x:c r="BI28" s="719"/>
      <x:c r="BJ28" s="719"/>
      <x:c r="BK28" s="719"/>
      <x:c r="BL28" s="719"/>
      <x:c r="BM28" s="719"/>
      <x:c r="BN28" s="719"/>
      <x:c r="BO28" s="719"/>
      <x:c r="BP28" s="719"/>
      <x:c r="BQ28" s="719"/>
      <x:c r="BR28" s="719"/>
      <x:c r="BS28" s="719"/>
      <x:c r="BT28" s="719"/>
      <x:c r="BU28" s="719"/>
      <x:c r="BV28" s="719"/>
      <x:c r="BW28" s="719"/>
      <x:c r="BX28" s="719"/>
    </x:row>
    <x:row r="29" ht="12" customHeight="1">
      <x:c r="A29" s="508" t="str">
        <x:v>修正点</x:v>
      </x:c>
      <x:c r="B29" s="508" t="str">
        <x:v>ゴージャグの最終強配分は9/15</x:v>
      </x:c>
      <x:c r="C29" s="508" t="str">
        <x:v>以前の40日空きは撤回</x:v>
      </x:c>
      <x:c r="D29" s="508" t="str">
        <x:v>9/22は『7日後の同火曜』と『直近使用済み』の両方を評価。</x:v>
      </x:c>
      <x:c r="E29" s="18"/>
      <x:c r="F29" s="18"/>
      <x:c r="G29" s="18"/>
      <x:c r="H29" s="18"/>
      <x:c r="I29" s="18"/>
      <x:c r="J29" s="18"/>
      <x:c r="K29" s="18"/>
      <x:c r="L29" s="18"/>
      <x:c r="M29" s="18"/>
      <x:c r="N29" s="18"/>
      <x:c r="O29" s="18"/>
      <x:c r="P29" s="18"/>
      <x:c r="Q29" s="18"/>
      <x:c r="R29" s="18"/>
      <x:c r="S29" s="18"/>
      <x:c r="T29" s="18"/>
      <x:c r="U29" s="18"/>
      <x:c r="V29" s="18"/>
      <x:c r="W29" s="18"/>
      <x:c r="X29" s="18"/>
      <x:c r="Y29" s="18"/>
      <x:c r="Z29" s="18"/>
      <x:c r="AO29" s="719"/>
      <x:c r="AP29" s="719"/>
      <x:c r="AQ29" s="719"/>
      <x:c r="AR29" s="719"/>
      <x:c r="AS29" s="719"/>
      <x:c r="AT29" s="719"/>
      <x:c r="AU29" s="719"/>
      <x:c r="AV29" s="719"/>
      <x:c r="AW29" s="719"/>
      <x:c r="AX29" s="719"/>
      <x:c r="AY29" s="719"/>
      <x:c r="AZ29" s="719"/>
      <x:c r="BA29" s="719"/>
      <x:c r="BB29" s="719"/>
      <x:c r="BC29" s="719"/>
      <x:c r="BD29" s="719"/>
      <x:c r="BE29" s="719"/>
      <x:c r="BF29" s="719"/>
      <x:c r="BG29" s="719"/>
      <x:c r="BH29" s="719"/>
      <x:c r="BI29" s="719"/>
      <x:c r="BJ29" s="719"/>
      <x:c r="BK29" s="719"/>
      <x:c r="BL29" s="719"/>
      <x:c r="BM29" s="719"/>
      <x:c r="BN29" s="719"/>
      <x:c r="BO29" s="719"/>
      <x:c r="BP29" s="719"/>
      <x:c r="BQ29" s="719"/>
      <x:c r="BR29" s="719"/>
      <x:c r="BS29" s="719"/>
      <x:c r="BT29" s="719"/>
      <x:c r="BU29" s="719"/>
      <x:c r="BV29" s="719"/>
      <x:c r="BW29" s="719"/>
      <x:c r="BX29" s="719"/>
    </x:row>
    <x:row r="30" ht="12" customHeight="1">
      <x:c r="A30" s="489" t="str">
        <x:v>結論</x:v>
      </x:c>
      <x:c r="B30" s="489" t="str">
        <x:v>本命順位は変更なし</x:v>
      </x:c>
      <x:c r="C30" s="495" t="str">
        <x:v>GoGoだけ監視追加</x:v>
      </x:c>
      <x:c r="D30" s="489" t="str">
        <x:v>マイ → アイム → 攻殻 → モンハン → GoGo監視 → リオ2 → SAO2</x:v>
      </x:c>
      <x:c r="E30" s="18"/>
      <x:c r="F30" s="18"/>
      <x:c r="G30" s="18"/>
      <x:c r="H30" s="18"/>
      <x:c r="I30" s="18"/>
      <x:c r="J30" s="18"/>
      <x:c r="K30" s="18"/>
      <x:c r="L30" s="18"/>
      <x:c r="M30" s="18"/>
      <x:c r="N30" s="18"/>
      <x:c r="O30" s="18"/>
      <x:c r="P30" s="18"/>
      <x:c r="Q30" s="18"/>
      <x:c r="R30" s="18"/>
      <x:c r="S30" s="18"/>
      <x:c r="T30" s="18"/>
      <x:c r="U30" s="18"/>
      <x:c r="V30" s="18"/>
      <x:c r="W30" s="18"/>
      <x:c r="X30" s="18"/>
      <x:c r="Y30" s="18"/>
      <x:c r="Z30" s="18"/>
      <x:c r="AO30" s="719"/>
      <x:c r="AP30" s="719"/>
      <x:c r="AQ30" s="719"/>
      <x:c r="AR30" s="719"/>
      <x:c r="AS30" s="719"/>
      <x:c r="AT30" s="719"/>
      <x:c r="AU30" s="719"/>
      <x:c r="AV30" s="719"/>
      <x:c r="AW30" s="719"/>
      <x:c r="AX30" s="719"/>
      <x:c r="AY30" s="719"/>
      <x:c r="AZ30" s="719"/>
      <x:c r="BA30" s="719"/>
      <x:c r="BB30" s="719"/>
      <x:c r="BC30" s="719"/>
      <x:c r="BD30" s="719"/>
      <x:c r="BE30" s="719"/>
      <x:c r="BF30" s="719"/>
      <x:c r="BG30" s="719"/>
      <x:c r="BH30" s="719"/>
      <x:c r="BI30" s="719"/>
      <x:c r="BJ30" s="719"/>
      <x:c r="BK30" s="719"/>
      <x:c r="BL30" s="719"/>
      <x:c r="BM30" s="719"/>
      <x:c r="BN30" s="719"/>
      <x:c r="BO30" s="719"/>
      <x:c r="BP30" s="719"/>
      <x:c r="BQ30" s="719"/>
      <x:c r="BR30" s="719"/>
      <x:c r="BS30" s="719"/>
      <x:c r="BT30" s="719"/>
      <x:c r="BU30" s="719"/>
      <x:c r="BV30" s="719"/>
      <x:c r="BW30" s="719"/>
      <x:c r="BX30" s="719"/>
    </x:row>
    <x:row r="31" ht="12" customHeight="1">
      <x:c r="A31" s="672" t="str">
        <x:v>9/15 確定対象｜ゴーゴージャグラー3</x:v>
      </x:c>
      <x:c r="B31" s="672"/>
      <x:c r="C31" s="673"/>
      <x:c r="D31" s="672"/>
      <x:c r="E31" s="18"/>
      <x:c r="F31" s="18"/>
      <x:c r="G31" s="18"/>
      <x:c r="H31" s="18"/>
      <x:c r="I31" s="18"/>
      <x:c r="J31" s="18"/>
      <x:c r="K31" s="18"/>
      <x:c r="L31" s="18"/>
      <x:c r="M31" s="18"/>
      <x:c r="N31" s="18"/>
      <x:c r="O31" s="18"/>
      <x:c r="P31" s="18"/>
      <x:c r="Q31" s="18"/>
      <x:c r="R31" s="18"/>
      <x:c r="S31" s="18"/>
      <x:c r="T31" s="18"/>
      <x:c r="U31" s="18"/>
      <x:c r="V31" s="18"/>
      <x:c r="W31" s="18"/>
      <x:c r="X31" s="18"/>
      <x:c r="Y31" s="18"/>
      <x:c r="Z31" s="18"/>
      <x:c r="AO31" s="719"/>
      <x:c r="AP31" s="719"/>
      <x:c r="AQ31" s="719"/>
      <x:c r="AR31" s="719"/>
      <x:c r="AS31" s="719"/>
      <x:c r="AT31" s="719"/>
      <x:c r="AU31" s="719"/>
      <x:c r="AV31" s="719"/>
      <x:c r="AW31" s="719"/>
      <x:c r="AX31" s="719"/>
      <x:c r="AY31" s="719"/>
      <x:c r="AZ31" s="719"/>
      <x:c r="BA31" s="719"/>
      <x:c r="BB31" s="719"/>
      <x:c r="BC31" s="719"/>
      <x:c r="BD31" s="719"/>
      <x:c r="BE31" s="719"/>
      <x:c r="BF31" s="719"/>
      <x:c r="BG31" s="719"/>
      <x:c r="BH31" s="719"/>
      <x:c r="BI31" s="719"/>
      <x:c r="BJ31" s="719"/>
      <x:c r="BK31" s="719"/>
      <x:c r="BL31" s="719"/>
      <x:c r="BM31" s="719"/>
      <x:c r="BN31" s="721" t="str">
        <x:v>594
禁書目録2
対象1回</x:v>
      </x:c>
      <x:c r="BO31" s="719"/>
      <x:c r="BP31" s="719"/>
      <x:c r="BQ31" s="719"/>
      <x:c r="BR31" s="719"/>
      <x:c r="BS31" s="719"/>
      <x:c r="BT31" s="719"/>
      <x:c r="BU31" s="719"/>
      <x:c r="BV31" s="719"/>
      <x:c r="BW31" s="719"/>
      <x:c r="BX31" s="719"/>
    </x:row>
    <x:row r="32" ht="12" customHeight="1">
      <x:c r="A32" s="489" t="str">
        <x:v>対象範囲</x:v>
      </x:c>
      <x:c r="B32" s="489" t="str">
        <x:v>879～891 / 910～923</x:v>
      </x:c>
      <x:c r="C32" s="495" t="str">
        <x:v>27台</x:v>
      </x:c>
      <x:c r="D32" s="489" t="str">
        <x:v>機種全体高配分</x:v>
      </x:c>
      <x:c r="E32" s="18"/>
      <x:c r="F32" s="18"/>
      <x:c r="G32" s="18"/>
      <x:c r="H32" s="18"/>
      <x:c r="I32" s="18"/>
      <x:c r="J32" s="18"/>
      <x:c r="K32" s="18"/>
      <x:c r="L32" s="18"/>
      <x:c r="M32" s="18"/>
      <x:c r="N32" s="18"/>
      <x:c r="O32" s="18"/>
      <x:c r="P32" s="18"/>
      <x:c r="Q32" s="18"/>
      <x:c r="R32" s="18"/>
      <x:c r="S32" s="18"/>
      <x:c r="T32" s="18"/>
      <x:c r="U32" s="18"/>
      <x:c r="V32" s="18"/>
      <x:c r="W32" s="18"/>
      <x:c r="X32" s="18"/>
      <x:c r="Y32" s="18"/>
      <x:c r="Z32" s="18"/>
      <x:c r="AO32" s="719"/>
      <x:c r="AP32" s="719"/>
      <x:c r="AQ32" s="719"/>
      <x:c r="AR32" s="719"/>
      <x:c r="AS32" s="719"/>
      <x:c r="AT32" s="719"/>
      <x:c r="AU32" s="719"/>
      <x:c r="AV32" s="719"/>
      <x:c r="AW32" s="719"/>
      <x:c r="AX32" s="719"/>
      <x:c r="AY32" s="719"/>
      <x:c r="AZ32" s="719"/>
      <x:c r="BA32" s="719"/>
      <x:c r="BB32" s="719"/>
      <x:c r="BC32" s="719"/>
      <x:c r="BD32" s="719"/>
      <x:c r="BE32" s="719"/>
      <x:c r="BF32" s="719"/>
      <x:c r="BG32" s="719"/>
      <x:c r="BH32" s="719"/>
      <x:c r="BI32" s="719"/>
      <x:c r="BJ32" s="719"/>
      <x:c r="BK32" s="719"/>
      <x:c r="BL32" s="719"/>
      <x:c r="BM32" s="719"/>
      <x:c r="BN32" s="721" t="str">
        <x:v>593
禁書目録2
対象1回</x:v>
      </x:c>
      <x:c r="BO32" s="719"/>
      <x:c r="BP32" s="719"/>
      <x:c r="BQ32" s="719"/>
      <x:c r="BR32" s="719"/>
      <x:c r="BS32" s="719"/>
      <x:c r="BT32" s="719"/>
      <x:c r="BU32" s="719"/>
      <x:c r="BV32" s="719"/>
      <x:c r="BW32" s="719"/>
      <x:c r="BX32" s="719"/>
    </x:row>
    <x:row r="33" ht="12" customHeight="1">
      <x:c r="A33" s="489" t="str">
        <x:v>実績</x:v>
      </x:c>
      <x:c r="B33" s="489" t="str">
        <x:v>+27,144枚 / 平均+1,005枚</x:v>
      </x:c>
      <x:c r="C33" s="495" t="str">
        <x:v>平均7,643G</x:v>
      </x:c>
      <x:c r="D33" s="489" t="str">
        <x:v>19/27プラス・加重出玉率104.38%</x:v>
      </x:c>
      <x:c r="E33" s="18"/>
      <x:c r="F33" s="18"/>
      <x:c r="G33" s="18"/>
      <x:c r="H33" s="18"/>
      <x:c r="I33" s="18"/>
      <x:c r="J33" s="18"/>
      <x:c r="K33" s="18"/>
      <x:c r="L33" s="18"/>
      <x:c r="M33" s="18"/>
      <x:c r="N33" s="18"/>
      <x:c r="O33" s="18"/>
      <x:c r="P33" s="18"/>
      <x:c r="Q33" s="18"/>
      <x:c r="R33" s="18"/>
      <x:c r="S33" s="18"/>
      <x:c r="T33" s="18"/>
      <x:c r="U33" s="18"/>
      <x:c r="V33" s="18"/>
      <x:c r="W33" s="18"/>
      <x:c r="X33" s="18"/>
      <x:c r="Y33" s="18"/>
      <x:c r="Z33" s="18"/>
      <x:c r="AO33" s="719"/>
      <x:c r="AP33" s="719"/>
      <x:c r="AQ33" s="719"/>
      <x:c r="AR33" s="719"/>
      <x:c r="AS33" s="719"/>
      <x:c r="AT33" s="719"/>
      <x:c r="AU33" s="719"/>
      <x:c r="AV33" s="719"/>
      <x:c r="AW33" s="719"/>
      <x:c r="AX33" s="719"/>
      <x:c r="AY33" s="719"/>
      <x:c r="AZ33" s="719"/>
      <x:c r="BA33" s="719"/>
      <x:c r="BB33" s="719"/>
      <x:c r="BC33" s="719"/>
      <x:c r="BD33" s="719"/>
      <x:c r="BE33" s="719"/>
      <x:c r="BF33" s="719"/>
      <x:c r="BG33" s="719"/>
      <x:c r="BH33" s="719"/>
      <x:c r="BI33" s="719"/>
      <x:c r="BJ33" s="719"/>
      <x:c r="BK33" s="719"/>
      <x:c r="BL33" s="719"/>
      <x:c r="BM33" s="719"/>
      <x:c r="BN33" s="721" t="str">
        <x:v>592
禁書目録2
対象1回</x:v>
      </x:c>
      <x:c r="BO33" s="719"/>
      <x:c r="BP33" s="719"/>
      <x:c r="BQ33" s="719"/>
      <x:c r="BR33" s="719"/>
      <x:c r="BS33" s="719"/>
      <x:c r="BT33" s="719"/>
      <x:c r="BU33" s="719"/>
      <x:c r="BV33" s="719"/>
      <x:c r="BW33" s="719"/>
      <x:c r="BX33" s="719"/>
    </x:row>
    <x:row r="34" ht="12" customHeight="1">
      <x:c r="A34" s="489" t="str">
        <x:v>履歴扱い</x:v>
      </x:c>
      <x:c r="B34" s="489" t="str">
        <x:v>過去の対象一覧に追加</x:v>
      </x:c>
      <x:c r="C34" s="495" t="str">
        <x:v>9/22への影響</x:v>
      </x:c>
      <x:c r="D34" s="489" t="str">
        <x:v>7日後同火曜だが直近使用済みとしてB+監視</x:v>
      </x:c>
      <x:c r="E34" s="18"/>
      <x:c r="F34" s="18"/>
      <x:c r="G34" s="18"/>
      <x:c r="H34" s="18"/>
      <x:c r="I34" s="18"/>
      <x:c r="J34" s="18"/>
      <x:c r="K34" s="18"/>
      <x:c r="L34" s="18"/>
      <x:c r="M34" s="18"/>
      <x:c r="N34" s="18"/>
      <x:c r="O34" s="18"/>
      <x:c r="P34" s="18"/>
      <x:c r="Q34" s="18"/>
      <x:c r="R34" s="18"/>
      <x:c r="S34" s="18"/>
      <x:c r="T34" s="18"/>
      <x:c r="U34" s="18"/>
      <x:c r="V34" s="18"/>
      <x:c r="W34" s="18"/>
      <x:c r="X34" s="18"/>
      <x:c r="Y34" s="18"/>
      <x:c r="Z34" s="18"/>
      <x:c r="AO34" s="719"/>
      <x:c r="AP34" s="719"/>
      <x:c r="AQ34" s="719"/>
      <x:c r="AR34" s="719"/>
      <x:c r="AS34" s="719"/>
      <x:c r="AT34" s="719"/>
      <x:c r="AU34" s="719"/>
      <x:c r="AV34" s="719"/>
      <x:c r="AW34" s="719"/>
      <x:c r="AX34" s="719"/>
      <x:c r="AY34" s="719"/>
      <x:c r="AZ34" s="719"/>
      <x:c r="BA34" s="719"/>
      <x:c r="BB34" s="719"/>
      <x:c r="BC34" s="719"/>
      <x:c r="BD34" s="719"/>
      <x:c r="BE34" s="719"/>
      <x:c r="BF34" s="719"/>
      <x:c r="BG34" s="719"/>
      <x:c r="BH34" s="719"/>
      <x:c r="BI34" s="719"/>
      <x:c r="BJ34" s="719"/>
      <x:c r="BK34" s="719"/>
      <x:c r="BL34" s="719"/>
      <x:c r="BM34" s="719"/>
      <x:c r="BN34" s="721" t="str">
        <x:v>591
禁書目録2
対象1回</x:v>
      </x:c>
      <x:c r="BO34" s="719"/>
      <x:c r="BP34" s="719"/>
      <x:c r="BQ34" s="719"/>
      <x:c r="BR34" s="719"/>
      <x:c r="BS34" s="719"/>
      <x:c r="BT34" s="719"/>
      <x:c r="BU34" s="719"/>
      <x:c r="BV34" s="719"/>
      <x:c r="BW34" s="719"/>
      <x:c r="BX34" s="719"/>
    </x:row>
    <x:row r="35" ht="12" customHeight="1">
      <x:c r="A35" s="490"/>
      <x:c r="B35" s="490"/>
      <x:c r="C35" s="490"/>
      <x:c r="D35" s="490"/>
      <x:c r="E35" s="18"/>
      <x:c r="F35" s="18"/>
      <x:c r="G35" s="18"/>
      <x:c r="H35" s="18"/>
      <x:c r="I35" s="18"/>
      <x:c r="J35" s="18"/>
      <x:c r="K35" s="18"/>
      <x:c r="L35" s="18"/>
      <x:c r="M35" s="18"/>
      <x:c r="N35" s="18"/>
      <x:c r="O35" s="18"/>
      <x:c r="P35" s="18"/>
      <x:c r="Q35" s="18"/>
      <x:c r="R35" s="18"/>
      <x:c r="S35" s="18"/>
      <x:c r="T35" s="18"/>
      <x:c r="U35" s="18"/>
      <x:c r="V35" s="18"/>
      <x:c r="W35" s="18"/>
      <x:c r="X35" s="18"/>
      <x:c r="Y35" s="18"/>
      <x:c r="Z35" s="18"/>
      <x:c r="AO35" s="719"/>
      <x:c r="AP35" s="719"/>
      <x:c r="AQ35" s="719"/>
      <x:c r="AR35" s="719"/>
      <x:c r="AS35" s="719"/>
      <x:c r="AT35" s="719"/>
      <x:c r="AU35" s="719"/>
      <x:c r="AV35" s="719"/>
      <x:c r="AW35" s="719"/>
      <x:c r="AX35" s="719"/>
      <x:c r="AY35" s="719"/>
      <x:c r="AZ35" s="719"/>
      <x:c r="BA35" s="719"/>
      <x:c r="BB35" s="719"/>
      <x:c r="BC35" s="719"/>
      <x:c r="BD35" s="719"/>
      <x:c r="BE35" s="719"/>
      <x:c r="BF35" s="719"/>
      <x:c r="BG35" s="719"/>
      <x:c r="BH35" s="719"/>
      <x:c r="BI35" s="719"/>
      <x:c r="BJ35" s="719"/>
      <x:c r="BK35" s="719"/>
      <x:c r="BL35" s="719"/>
      <x:c r="BM35" s="719"/>
      <x:c r="BN35" s="721" t="str">
        <x:v>590
禁書目録2
対象1回</x:v>
      </x:c>
      <x:c r="BO35" s="719"/>
      <x:c r="BP35" s="719"/>
      <x:c r="BQ35" s="719"/>
      <x:c r="BR35" s="719"/>
      <x:c r="BS35" s="719"/>
      <x:c r="BT35" s="719"/>
      <x:c r="BU35" s="719"/>
      <x:c r="BV35" s="719"/>
      <x:c r="BW35" s="719"/>
      <x:c r="BX35" s="719"/>
    </x:row>
    <x:row r="36" ht="12" hidden="0" customHeight="1">
      <x:c r="A36" s="690" t="str">
        <x:v>対象台データ｜公開台番まで拡充</x:v>
      </x:c>
      <x:c r="B36" s="690"/>
      <x:c r="C36" s="690"/>
      <x:c r="D36" s="690"/>
      <x:c r="E36" s="18"/>
      <x:c r="F36" s="18"/>
      <x:c r="G36" s="18"/>
      <x:c r="H36" s="18"/>
      <x:c r="I36" s="18"/>
      <x:c r="J36" s="18"/>
      <x:c r="K36" s="18"/>
      <x:c r="L36" s="18"/>
      <x:c r="M36" s="18"/>
      <x:c r="N36" s="18"/>
      <x:c r="O36" s="18"/>
      <x:c r="P36" s="18"/>
      <x:c r="Q36" s="18"/>
      <x:c r="R36" s="18"/>
      <x:c r="S36" s="18"/>
      <x:c r="T36" s="18"/>
      <x:c r="U36" s="18"/>
      <x:c r="V36" s="18"/>
      <x:c r="W36" s="18"/>
      <x:c r="X36" s="18"/>
      <x:c r="Y36" s="18"/>
      <x:c r="Z36" s="18"/>
      <x:c r="AO36" s="719"/>
      <x:c r="AP36" s="719"/>
      <x:c r="AQ36" s="719"/>
      <x:c r="AR36" s="719"/>
      <x:c r="AS36" s="719"/>
      <x:c r="AT36" s="719"/>
      <x:c r="AU36" s="719"/>
      <x:c r="AV36" s="719"/>
      <x:c r="AW36" s="719"/>
      <x:c r="AX36" s="719"/>
      <x:c r="AY36" s="719"/>
      <x:c r="AZ36" s="719"/>
      <x:c r="BA36" s="719"/>
      <x:c r="BB36" s="719"/>
      <x:c r="BC36" s="719"/>
      <x:c r="BD36" s="719"/>
      <x:c r="BE36" s="719"/>
      <x:c r="BF36" s="719"/>
      <x:c r="BG36" s="719"/>
      <x:c r="BH36" s="719"/>
      <x:c r="BI36" s="719"/>
      <x:c r="BJ36" s="719"/>
      <x:c r="BK36" s="719"/>
      <x:c r="BL36" s="719"/>
      <x:c r="BM36" s="719"/>
      <x:c r="BN36" s="721" t="str">
        <x:v>589
禁書目録2
対象1回</x:v>
      </x:c>
      <x:c r="BO36" s="719"/>
      <x:c r="BP36" s="719"/>
      <x:c r="BQ36" s="719"/>
      <x:c r="BR36" s="719"/>
      <x:c r="BS36" s="719"/>
      <x:c r="BT36" s="719"/>
      <x:c r="BU36" s="719"/>
      <x:c r="BV36" s="719"/>
      <x:c r="BW36" s="719"/>
      <x:c r="BX36" s="719"/>
    </x:row>
    <x:row r="37" ht="12" hidden="0" customHeight="1">
      <x:c r="A37" s="525" t="str">
        <x:v>日付</x:v>
      </x:c>
      <x:c r="B37" s="525" t="str">
        <x:v>対象</x:v>
      </x:c>
      <x:c r="C37" s="525" t="str">
        <x:v>台番</x:v>
      </x:c>
      <x:c r="D37" s="525" t="str">
        <x:v>台別データの要点</x:v>
      </x:c>
      <x:c r="E37" s="18"/>
      <x:c r="F37" s="18"/>
      <x:c r="G37" s="18"/>
      <x:c r="H37" s="18"/>
      <x:c r="I37" s="18"/>
      <x:c r="J37" s="18"/>
      <x:c r="K37" s="18"/>
      <x:c r="L37" s="18"/>
      <x:c r="M37" s="18"/>
      <x:c r="N37" s="18"/>
      <x:c r="O37" s="18"/>
      <x:c r="P37" s="18"/>
      <x:c r="Q37" s="18"/>
      <x:c r="R37" s="18"/>
      <x:c r="S37" s="18"/>
      <x:c r="T37" s="18"/>
      <x:c r="U37" s="18"/>
      <x:c r="V37" s="18"/>
      <x:c r="W37" s="18"/>
      <x:c r="X37" s="18"/>
      <x:c r="Y37" s="18"/>
      <x:c r="Z37" s="18"/>
      <x:c r="AO37" s="719"/>
      <x:c r="AP37" s="719"/>
      <x:c r="AQ37" s="719"/>
      <x:c r="AR37" s="719"/>
      <x:c r="AS37" s="719"/>
      <x:c r="AT37" s="719"/>
      <x:c r="AU37" s="719"/>
      <x:c r="AV37" s="719"/>
      <x:c r="AW37" s="719"/>
      <x:c r="AX37" s="719"/>
      <x:c r="AY37" s="719"/>
      <x:c r="AZ37" s="719"/>
      <x:c r="BA37" s="719"/>
      <x:c r="BB37" s="719"/>
      <x:c r="BC37" s="719"/>
      <x:c r="BD37" s="719"/>
      <x:c r="BE37" s="719"/>
      <x:c r="BF37" s="719"/>
      <x:c r="BG37" s="719"/>
      <x:c r="BH37" s="719"/>
      <x:c r="BI37" s="719"/>
      <x:c r="BJ37" s="719"/>
      <x:c r="BK37" s="719"/>
      <x:c r="BL37" s="719"/>
      <x:c r="BM37" s="719"/>
      <x:c r="BN37" s="721" t="str">
        <x:v>588
禁書目録2
対象1回</x:v>
      </x:c>
      <x:c r="BO37" s="719"/>
      <x:c r="BP37" s="719"/>
      <x:c r="BQ37" s="719"/>
      <x:c r="BR37" s="719"/>
      <x:c r="BS37" s="719"/>
      <x:c r="BT37" s="719"/>
      <x:c r="BU37" s="719"/>
      <x:c r="BV37" s="719"/>
      <x:c r="BW37" s="719"/>
      <x:c r="BX37" s="719"/>
    </x:row>
    <x:row r="38" ht="12" customHeight="1">
      <x:c r="A38" s="513" t="str">
        <x:v>9/1</x:v>
      </x:c>
      <x:c r="B38" s="513" t="str">
        <x:v>SAO2</x:v>
      </x:c>
      <x:c r="C38" s="513" t="str">
        <x:v>631～642</x:v>
      </x:c>
      <x:c r="D38" s="513" t="str">
        <x:v>12台を収録。7/12プラス、公開値平均+4,960枚級。</x:v>
      </x:c>
      <x:c r="E38" s="18"/>
      <x:c r="F38" s="18"/>
      <x:c r="G38" s="18"/>
      <x:c r="H38" s="18"/>
      <x:c r="I38" s="18"/>
      <x:c r="J38" s="18"/>
      <x:c r="K38" s="18"/>
      <x:c r="L38" s="18"/>
      <x:c r="M38" s="18"/>
      <x:c r="N38" s="18"/>
      <x:c r="O38" s="18"/>
      <x:c r="P38" s="18"/>
      <x:c r="Q38" s="18"/>
      <x:c r="R38" s="18"/>
      <x:c r="S38" s="18"/>
      <x:c r="T38" s="18"/>
      <x:c r="U38" s="18"/>
      <x:c r="V38" s="18"/>
      <x:c r="W38" s="18"/>
      <x:c r="X38" s="18"/>
      <x:c r="Y38" s="18"/>
      <x:c r="Z38" s="18"/>
      <x:c r="AO38" s="719"/>
      <x:c r="AP38" s="719"/>
      <x:c r="AQ38" s="719"/>
      <x:c r="AR38" s="719"/>
      <x:c r="AS38" s="719"/>
      <x:c r="AT38" s="719"/>
      <x:c r="AU38" s="719"/>
      <x:c r="AV38" s="719"/>
      <x:c r="AW38" s="719"/>
      <x:c r="AX38" s="719"/>
      <x:c r="AY38" s="719"/>
      <x:c r="AZ38" s="719"/>
      <x:c r="BA38" s="719"/>
      <x:c r="BB38" s="719"/>
      <x:c r="BC38" s="719"/>
      <x:c r="BD38" s="719"/>
      <x:c r="BE38" s="719"/>
      <x:c r="BF38" s="719"/>
      <x:c r="BG38" s="719"/>
      <x:c r="BH38" s="719"/>
      <x:c r="BI38" s="719"/>
      <x:c r="BJ38" s="719"/>
      <x:c r="BK38" s="719"/>
      <x:c r="BL38" s="719"/>
      <x:c r="BM38" s="719"/>
      <x:c r="BN38" s="721" t="str">
        <x:v>587
禁書目録2
対象1回</x:v>
      </x:c>
      <x:c r="BO38" s="719"/>
      <x:c r="BP38" s="719"/>
      <x:c r="BQ38" s="719"/>
      <x:c r="BR38" s="719"/>
      <x:c r="BS38" s="719"/>
      <x:c r="BT38" s="719"/>
      <x:c r="BU38" s="719"/>
      <x:c r="BV38" s="719"/>
      <x:c r="BW38" s="719"/>
      <x:c r="BX38" s="719"/>
    </x:row>
    <x:row r="39" ht="12" customHeight="1">
      <x:c r="A39" s="491" t="str">
        <x:v>9/3</x:v>
      </x:c>
      <x:c r="B39" s="491" t="str">
        <x:v>モンキーターンV</x:v>
      </x:c>
      <x:c r="C39" s="491" t="str">
        <x:v>595～612</x:v>
      </x:c>
      <x:c r="D39" s="491" t="str">
        <x:v>18台を収録。610番+17,414枚、603番+10,742枚など。</x:v>
      </x:c>
      <x:c r="E39" s="18"/>
      <x:c r="F39" s="18"/>
      <x:c r="G39" s="18"/>
      <x:c r="H39" s="18"/>
      <x:c r="I39" s="18"/>
      <x:c r="J39" s="18"/>
      <x:c r="K39" s="18"/>
      <x:c r="L39" s="18"/>
      <x:c r="M39" s="18"/>
      <x:c r="N39" s="18"/>
      <x:c r="O39" s="18"/>
      <x:c r="P39" s="18"/>
      <x:c r="Q39" s="18"/>
      <x:c r="R39" s="18"/>
      <x:c r="S39" s="18"/>
      <x:c r="T39" s="18"/>
      <x:c r="U39" s="18"/>
      <x:c r="V39" s="18"/>
      <x:c r="W39" s="18"/>
      <x:c r="X39" s="18"/>
      <x:c r="Y39" s="18"/>
      <x:c r="Z39" s="18"/>
      <x:c r="AO39" s="719"/>
      <x:c r="AP39" s="719"/>
      <x:c r="AQ39" s="719"/>
      <x:c r="AR39" s="719"/>
      <x:c r="AS39" s="719"/>
      <x:c r="AT39" s="719"/>
      <x:c r="AU39" s="719"/>
      <x:c r="AV39" s="719"/>
      <x:c r="AW39" s="719"/>
      <x:c r="AX39" s="719"/>
      <x:c r="AY39" s="719"/>
      <x:c r="AZ39" s="719"/>
      <x:c r="BA39" s="719"/>
      <x:c r="BB39" s="719"/>
      <x:c r="BC39" s="719"/>
      <x:c r="BD39" s="719"/>
      <x:c r="BE39" s="719"/>
      <x:c r="BF39" s="719"/>
      <x:c r="BG39" s="719"/>
      <x:c r="BH39" s="719"/>
      <x:c r="BI39" s="719"/>
      <x:c r="BJ39" s="719"/>
      <x:c r="BK39" s="719"/>
      <x:c r="BL39" s="719"/>
      <x:c r="BM39" s="719"/>
      <x:c r="BN39" s="721" t="str">
        <x:v>586
禁書目録2
対象1回</x:v>
      </x:c>
      <x:c r="BO39" s="719"/>
      <x:c r="BP39" s="719"/>
      <x:c r="BQ39" s="719"/>
      <x:c r="BR39" s="719"/>
      <x:c r="BS39" s="719"/>
      <x:c r="BT39" s="719"/>
      <x:c r="BU39" s="719"/>
      <x:c r="BV39" s="719"/>
      <x:c r="BW39" s="719"/>
      <x:c r="BX39" s="719"/>
    </x:row>
    <x:row r="40" ht="12" customHeight="1">
      <x:c r="A40" s="491" t="str">
        <x:v>9/6</x:v>
      </x:c>
      <x:c r="B40" s="491" t="str">
        <x:v>マイジャグラーV</x:v>
      </x:c>
      <x:c r="C40" s="491" t="str">
        <x:v>955～990</x:v>
      </x:c>
      <x:c r="D40" s="491" t="str">
        <x:v>36台すべて収録。29/36プラス、平均+1,414枚。</x:v>
      </x:c>
      <x:c r="E40" s="18"/>
      <x:c r="F40" s="18"/>
      <x:c r="G40" s="18"/>
      <x:c r="H40" s="18"/>
      <x:c r="I40" s="18"/>
      <x:c r="J40" s="18"/>
      <x:c r="K40" s="18"/>
      <x:c r="L40" s="18"/>
      <x:c r="M40" s="18"/>
      <x:c r="N40" s="18"/>
      <x:c r="O40" s="18"/>
      <x:c r="P40" s="18"/>
      <x:c r="Q40" s="18"/>
      <x:c r="R40" s="18"/>
      <x:c r="S40" s="18"/>
      <x:c r="T40" s="18"/>
      <x:c r="U40" s="18"/>
      <x:c r="V40" s="18"/>
      <x:c r="W40" s="18"/>
      <x:c r="X40" s="18"/>
      <x:c r="Y40" s="18"/>
      <x:c r="Z40" s="18"/>
      <x:c r="AO40" s="719"/>
      <x:c r="AP40" s="719"/>
      <x:c r="AQ40" s="719"/>
      <x:c r="AR40" s="719"/>
      <x:c r="AS40" s="719"/>
      <x:c r="AT40" s="719"/>
      <x:c r="AU40" s="719"/>
      <x:c r="AV40" s="719"/>
      <x:c r="AW40" s="719"/>
      <x:c r="AX40" s="719"/>
      <x:c r="AY40" s="719"/>
      <x:c r="AZ40" s="719"/>
      <x:c r="BA40" s="719"/>
      <x:c r="BB40" s="719"/>
      <x:c r="BC40" s="719"/>
      <x:c r="BD40" s="719"/>
      <x:c r="BE40" s="719"/>
      <x:c r="BF40" s="719"/>
      <x:c r="BG40" s="719"/>
      <x:c r="BH40" s="719"/>
      <x:c r="BI40" s="719"/>
      <x:c r="BJ40" s="719"/>
      <x:c r="BK40" s="719"/>
      <x:c r="BL40" s="719"/>
      <x:c r="BM40" s="719"/>
      <x:c r="BN40" s="721" t="str">
        <x:v>585
禁書目録2
対象1回</x:v>
      </x:c>
      <x:c r="BO40" s="719"/>
      <x:c r="BP40" s="719"/>
      <x:c r="BQ40" s="719"/>
      <x:c r="BR40" s="719"/>
      <x:c r="BS40" s="719"/>
      <x:c r="BT40" s="719"/>
      <x:c r="BU40" s="719"/>
      <x:c r="BV40" s="719"/>
      <x:c r="BW40" s="719"/>
      <x:c r="BX40" s="719"/>
    </x:row>
    <x:row r="41" ht="12" hidden="0" customHeight="1">
      <x:c r="A41" s="490" t="str">
        <x:v>9/9</x:v>
      </x:c>
      <x:c r="B41" s="490" t="str">
        <x:v>マイジャグラーV</x:v>
      </x:c>
      <x:c r="C41" s="490" t="str">
        <x:v>973～978</x:v>
      </x:c>
      <x:c r="D41" s="490" t="str">
        <x:v>6台列を収録。6/6プラス、全台高稼働。</x:v>
      </x:c>
      <x:c r="E41" s="18"/>
      <x:c r="F41" s="18"/>
      <x:c r="G41" s="18"/>
      <x:c r="H41" s="18"/>
      <x:c r="I41" s="18"/>
      <x:c r="J41" s="18"/>
      <x:c r="K41" s="18"/>
      <x:c r="L41" s="18"/>
      <x:c r="M41" s="18"/>
      <x:c r="N41" s="18"/>
      <x:c r="O41" s="18"/>
      <x:c r="P41" s="18"/>
      <x:c r="Q41" s="18"/>
      <x:c r="R41" s="18"/>
      <x:c r="S41" s="18"/>
      <x:c r="T41" s="18"/>
      <x:c r="U41" s="18"/>
      <x:c r="V41" s="18"/>
      <x:c r="W41" s="18"/>
      <x:c r="X41" s="18"/>
      <x:c r="Y41" s="18"/>
      <x:c r="Z41" s="18"/>
      <x:c r="AO41" s="719"/>
      <x:c r="AP41" s="719"/>
      <x:c r="AQ41" s="719"/>
      <x:c r="AR41" s="719"/>
      <x:c r="AS41" s="719"/>
      <x:c r="AT41" s="719"/>
      <x:c r="AU41" s="719"/>
      <x:c r="AV41" s="719"/>
      <x:c r="AW41" s="719"/>
      <x:c r="AX41" s="719"/>
      <x:c r="AY41" s="719"/>
      <x:c r="AZ41" s="719"/>
      <x:c r="BA41" s="719"/>
      <x:c r="BB41" s="719"/>
      <x:c r="BC41" s="719"/>
      <x:c r="BD41" s="719"/>
      <x:c r="BE41" s="719"/>
      <x:c r="BF41" s="719"/>
      <x:c r="BG41" s="719"/>
      <x:c r="BH41" s="719"/>
      <x:c r="BI41" s="719"/>
      <x:c r="BJ41" s="719"/>
      <x:c r="BK41" s="719"/>
      <x:c r="BL41" s="719"/>
      <x:c r="BM41" s="719"/>
      <x:c r="BN41" s="721" t="str">
        <x:v>584
禁書目録2
対象1回</x:v>
      </x:c>
      <x:c r="BO41" s="719"/>
      <x:c r="BP41" s="719"/>
      <x:c r="BQ41" s="719"/>
      <x:c r="BR41" s="719"/>
      <x:c r="BS41" s="719"/>
      <x:c r="BT41" s="719"/>
      <x:c r="BU41" s="719"/>
      <x:c r="BV41" s="719"/>
      <x:c r="BW41" s="719"/>
      <x:c r="BX41" s="719"/>
    </x:row>
    <x:row r="42" ht="12" hidden="0" customHeight="1">
      <x:c r="A42" s="525" t="str">
        <x:v>9/13</x:v>
      </x:c>
      <x:c r="B42" s="525" t="str">
        <x:v>カバネリ 海門決戦</x:v>
      </x:c>
      <x:c r="C42" s="525" t="str">
        <x:v>523～558</x:v>
      </x:c>
      <x:c r="D42" s="525" t="str">
        <x:v>36台すべて収録。30/36プラス、平均+2,805枚。</x:v>
      </x:c>
      <x:c r="E42" s="18"/>
      <x:c r="F42" s="18"/>
      <x:c r="G42" s="18"/>
      <x:c r="H42" s="18"/>
      <x:c r="I42" s="18"/>
      <x:c r="J42" s="18"/>
      <x:c r="K42" s="18"/>
      <x:c r="L42" s="18"/>
      <x:c r="M42" s="18"/>
      <x:c r="N42" s="18"/>
      <x:c r="O42" s="18"/>
      <x:c r="P42" s="18"/>
      <x:c r="Q42" s="18"/>
      <x:c r="R42" s="18"/>
      <x:c r="S42" s="18"/>
      <x:c r="T42" s="18"/>
      <x:c r="U42" s="18"/>
      <x:c r="V42" s="18"/>
      <x:c r="W42" s="18"/>
      <x:c r="X42" s="18"/>
      <x:c r="Y42" s="18"/>
      <x:c r="Z42" s="18"/>
      <x:c r="AO42" s="719"/>
      <x:c r="AP42" s="719"/>
      <x:c r="AQ42" s="719"/>
      <x:c r="AR42" s="719"/>
      <x:c r="AS42" s="719"/>
      <x:c r="AT42" s="719"/>
      <x:c r="AU42" s="719"/>
      <x:c r="AV42" s="719"/>
      <x:c r="AW42" s="719"/>
      <x:c r="AX42" s="719"/>
      <x:c r="AY42" s="719"/>
      <x:c r="AZ42" s="719"/>
      <x:c r="BA42" s="719"/>
      <x:c r="BB42" s="719"/>
      <x:c r="BC42" s="719"/>
      <x:c r="BD42" s="719"/>
      <x:c r="BE42" s="719"/>
      <x:c r="BF42" s="719"/>
      <x:c r="BG42" s="719"/>
      <x:c r="BH42" s="719"/>
      <x:c r="BI42" s="719"/>
      <x:c r="BJ42" s="719"/>
      <x:c r="BK42" s="719"/>
      <x:c r="BL42" s="719"/>
      <x:c r="BM42" s="719"/>
      <x:c r="BN42" s="721" t="str">
        <x:v>583
禁書目録2
対象1回</x:v>
      </x:c>
      <x:c r="BO42" s="719"/>
      <x:c r="BP42" s="719"/>
      <x:c r="BQ42" s="719"/>
      <x:c r="BR42" s="719"/>
      <x:c r="BS42" s="719"/>
      <x:c r="BT42" s="719"/>
      <x:c r="BU42" s="719"/>
      <x:c r="BV42" s="719"/>
      <x:c r="BW42" s="719"/>
      <x:c r="BX42" s="719"/>
    </x:row>
    <x:row r="43" ht="12" hidden="0" customHeight="1">
      <x:c r="A43" s="529" t="str">
        <x:v>9/15</x:v>
      </x:c>
      <x:c r="B43" s="529" t="str">
        <x:v>ゴーゴージャグラー3</x:v>
      </x:c>
      <x:c r="C43" s="529" t="str">
        <x:v>879～891 / 910～923</x:v>
      </x:c>
      <x:c r="D43" s="529" t="str">
        <x:v>27台すべて収録。19/27プラス、平均+1,005枚。</x:v>
      </x:c>
      <x:c r="E43" s="18"/>
      <x:c r="F43" s="18"/>
      <x:c r="G43" s="18"/>
      <x:c r="H43" s="18"/>
      <x:c r="I43" s="18"/>
      <x:c r="J43" s="18"/>
      <x:c r="K43" s="18"/>
      <x:c r="L43" s="18"/>
      <x:c r="M43" s="18"/>
      <x:c r="N43" s="18"/>
      <x:c r="O43" s="18"/>
      <x:c r="P43" s="18"/>
      <x:c r="Q43" s="18"/>
      <x:c r="R43" s="18"/>
      <x:c r="S43" s="18"/>
      <x:c r="T43" s="18"/>
      <x:c r="U43" s="18"/>
      <x:c r="V43" s="18"/>
      <x:c r="W43" s="18"/>
      <x:c r="X43" s="18"/>
      <x:c r="Y43" s="18"/>
      <x:c r="Z43" s="18"/>
      <x:c r="AO43" s="719"/>
      <x:c r="AP43" s="719"/>
      <x:c r="AQ43" s="719"/>
      <x:c r="AR43" s="719"/>
      <x:c r="AS43" s="719"/>
      <x:c r="AT43" s="719"/>
      <x:c r="AU43" s="719"/>
      <x:c r="AV43" s="719"/>
      <x:c r="AW43" s="719"/>
      <x:c r="AX43" s="719"/>
      <x:c r="AY43" s="719"/>
      <x:c r="AZ43" s="719"/>
      <x:c r="BA43" s="719"/>
      <x:c r="BB43" s="719"/>
      <x:c r="BC43" s="719"/>
      <x:c r="BD43" s="719"/>
      <x:c r="BE43" s="719"/>
      <x:c r="BF43" s="719"/>
      <x:c r="BG43" s="719"/>
      <x:c r="BH43" s="719"/>
      <x:c r="BI43" s="719"/>
      <x:c r="BJ43" s="719"/>
      <x:c r="BK43" s="719"/>
      <x:c r="BL43" s="719"/>
      <x:c r="BM43" s="719"/>
      <x:c r="BN43" s="721" t="str">
        <x:v>582
禁書目録2
対象1回</x:v>
      </x:c>
      <x:c r="BO43" s="719"/>
      <x:c r="BP43" s="719"/>
      <x:c r="BQ43" s="719"/>
      <x:c r="BR43" s="719"/>
      <x:c r="BS43" s="719"/>
      <x:c r="BT43" s="719"/>
      <x:c r="BU43" s="719"/>
      <x:c r="BV43" s="719"/>
      <x:c r="BW43" s="719"/>
      <x:c r="BX43" s="719"/>
    </x:row>
    <x:row r="44" ht="12" hidden="0" customHeight="1">
      <x:c r="A44" s="496" t="str">
        <x:v>9/19</x:v>
      </x:c>
      <x:c r="B44" s="496" t="str">
        <x:v>スマスロ北斗の拳</x:v>
      </x:c>
      <x:c r="C44" s="496" t="str">
        <x:v>739～756</x:v>
      </x:c>
      <x:c r="D44" s="496" t="str">
        <x:v>18台収録。17/18プラス、平均+3,361枚級。</x:v>
      </x:c>
      <x:c r="E44" s="18"/>
      <x:c r="F44" s="18"/>
      <x:c r="G44" s="18"/>
      <x:c r="H44" s="18"/>
      <x:c r="I44" s="18"/>
      <x:c r="J44" s="18"/>
      <x:c r="K44" s="18"/>
      <x:c r="L44" s="18"/>
      <x:c r="M44" s="18"/>
      <x:c r="N44" s="283"/>
      <x:c r="O44" s="283"/>
      <x:c r="P44" s="283"/>
      <x:c r="Q44" s="283"/>
      <x:c r="R44" s="283"/>
      <x:c r="S44" s="283"/>
      <x:c r="T44" s="283"/>
      <x:c r="U44" s="283"/>
      <x:c r="V44" s="283"/>
      <x:c r="W44" s="283"/>
      <x:c r="X44" s="283"/>
      <x:c r="Y44" s="283"/>
      <x:c r="Z44" s="283"/>
      <x:c r="AO44" s="719"/>
      <x:c r="AP44" s="719"/>
      <x:c r="AQ44" s="719"/>
      <x:c r="AR44" s="719"/>
      <x:c r="AS44" s="719"/>
      <x:c r="AT44" s="719"/>
      <x:c r="AU44" s="719"/>
      <x:c r="AV44" s="719"/>
      <x:c r="AW44" s="719"/>
      <x:c r="AX44" s="719"/>
      <x:c r="AY44" s="719"/>
      <x:c r="AZ44" s="719"/>
      <x:c r="BA44" s="719"/>
      <x:c r="BB44" s="719"/>
      <x:c r="BC44" s="719"/>
      <x:c r="BD44" s="719"/>
      <x:c r="BE44" s="719"/>
      <x:c r="BF44" s="719"/>
      <x:c r="BG44" s="719"/>
      <x:c r="BH44" s="719"/>
      <x:c r="BI44" s="719"/>
      <x:c r="BJ44" s="719"/>
      <x:c r="BK44" s="719"/>
      <x:c r="BL44" s="719"/>
      <x:c r="BM44" s="719"/>
      <x:c r="BN44" s="721" t="str">
        <x:v>581
禁書目録2
対象1回</x:v>
      </x:c>
      <x:c r="BO44" s="719"/>
      <x:c r="BP44" s="719"/>
      <x:c r="BQ44" s="719"/>
      <x:c r="BR44" s="719"/>
      <x:c r="BS44" s="719"/>
      <x:c r="BT44" s="719"/>
      <x:c r="BU44" s="719"/>
      <x:c r="BV44" s="719"/>
      <x:c r="BW44" s="719"/>
      <x:c r="BX44" s="719"/>
    </x:row>
    <x:row r="45" ht="12" hidden="0" customHeight="1">
      <x:c r="A45" s="489" t="str">
        <x:v>9/19</x:v>
      </x:c>
      <x:c r="B45" s="489" t="str">
        <x:v>マギアレコード</x:v>
      </x:c>
      <x:c r="C45" s="489" t="str">
        <x:v>721～726</x:v>
      </x:c>
      <x:c r="D45" s="489" t="str">
        <x:v>6台収録。3/6プラス、平均+873枚級。</x:v>
      </x:c>
      <x:c r="E45" s="18"/>
      <x:c r="F45" s="18"/>
      <x:c r="G45" s="18"/>
      <x:c r="H45" s="18"/>
      <x:c r="I45" s="18"/>
      <x:c r="J45" s="18"/>
      <x:c r="K45" s="18"/>
      <x:c r="L45" s="18"/>
      <x:c r="M45" s="18"/>
      <x:c r="N45" s="470"/>
      <x:c r="O45" s="18"/>
      <x:c r="P45" s="18"/>
      <x:c r="Q45" s="318"/>
      <x:c r="R45" s="318"/>
      <x:c r="S45" s="318"/>
      <x:c r="T45" s="318"/>
      <x:c r="U45" s="318"/>
      <x:c r="V45" s="318"/>
      <x:c r="W45" s="318"/>
      <x:c r="X45" s="318"/>
      <x:c r="Y45" s="318"/>
      <x:c r="Z45" s="318"/>
      <x:c r="AO45" s="719"/>
      <x:c r="AP45" s="719"/>
      <x:c r="AQ45" s="719"/>
      <x:c r="AR45" s="719"/>
      <x:c r="AS45" s="719"/>
      <x:c r="AT45" s="719"/>
      <x:c r="AU45" s="719"/>
      <x:c r="AV45" s="719"/>
      <x:c r="AW45" s="719"/>
      <x:c r="AX45" s="719"/>
      <x:c r="AY45" s="719"/>
      <x:c r="AZ45" s="719"/>
      <x:c r="BA45" s="719"/>
      <x:c r="BB45" s="719"/>
      <x:c r="BC45" s="719"/>
      <x:c r="BD45" s="719"/>
      <x:c r="BE45" s="719"/>
      <x:c r="BF45" s="719"/>
      <x:c r="BG45" s="719"/>
      <x:c r="BH45" s="719"/>
      <x:c r="BI45" s="719"/>
      <x:c r="BJ45" s="719"/>
      <x:c r="BK45" s="719"/>
      <x:c r="BL45" s="719"/>
      <x:c r="BM45" s="719"/>
      <x:c r="BN45" s="721" t="str">
        <x:v>580
禁書目録2
対象1回</x:v>
      </x:c>
      <x:c r="BO45" s="719"/>
      <x:c r="BP45" s="719"/>
      <x:c r="BQ45" s="719"/>
      <x:c r="BR45" s="719"/>
      <x:c r="BS45" s="719"/>
      <x:c r="BT45" s="719"/>
      <x:c r="BU45" s="719"/>
      <x:c r="BV45" s="719"/>
      <x:c r="BW45" s="719"/>
      <x:c r="BX45" s="719"/>
    </x:row>
    <x:row r="46" ht="12" hidden="0" customHeight="1">
      <x:c r="A46" s="489" t="str">
        <x:v>9/19</x:v>
      </x:c>
      <x:c r="B46" s="489" t="str">
        <x:v>ヴァルヴレイヴ2</x:v>
      </x:c>
      <x:c r="C46" s="489" t="str">
        <x:v>643～648</x:v>
      </x:c>
      <x:c r="D46" s="489" t="str">
        <x:v>6台収録。4/6プラス、平均+479枚級。</x:v>
      </x:c>
      <x:c r="E46" s="18"/>
      <x:c r="F46" s="18"/>
      <x:c r="G46" s="18"/>
      <x:c r="H46" s="18"/>
      <x:c r="I46" s="18"/>
      <x:c r="J46" s="18"/>
      <x:c r="K46" s="18"/>
      <x:c r="L46" s="18"/>
      <x:c r="M46" s="18"/>
      <x:c r="N46" s="470"/>
      <x:c r="O46" s="18"/>
      <x:c r="P46" s="18"/>
      <x:c r="Q46" s="318"/>
      <x:c r="R46" s="318"/>
      <x:c r="S46" s="318"/>
      <x:c r="T46" s="318"/>
      <x:c r="U46" s="318"/>
      <x:c r="V46" s="318"/>
      <x:c r="W46" s="318"/>
      <x:c r="X46" s="318"/>
      <x:c r="Y46" s="318"/>
      <x:c r="Z46" s="318"/>
      <x:c r="AO46" s="719"/>
      <x:c r="AP46" s="719"/>
      <x:c r="AQ46" s="719"/>
      <x:c r="AR46" s="719"/>
      <x:c r="AS46" s="719"/>
      <x:c r="AT46" s="719"/>
      <x:c r="AU46" s="719"/>
      <x:c r="AV46" s="719"/>
      <x:c r="AW46" s="719"/>
      <x:c r="AX46" s="719"/>
      <x:c r="AY46" s="719"/>
      <x:c r="AZ46" s="719"/>
      <x:c r="BA46" s="719"/>
      <x:c r="BB46" s="719"/>
      <x:c r="BC46" s="719"/>
      <x:c r="BD46" s="719"/>
      <x:c r="BE46" s="719"/>
      <x:c r="BF46" s="719"/>
      <x:c r="BG46" s="719"/>
      <x:c r="BH46" s="719"/>
      <x:c r="BI46" s="719"/>
      <x:c r="BJ46" s="719"/>
      <x:c r="BK46" s="719"/>
      <x:c r="BL46" s="719"/>
      <x:c r="BM46" s="719"/>
      <x:c r="BN46" s="721" t="str">
        <x:v>579
禁書目録2
対象1回</x:v>
      </x:c>
      <x:c r="BO46" s="719"/>
      <x:c r="BP46" s="719"/>
      <x:c r="BQ46" s="719"/>
      <x:c r="BR46" s="719"/>
      <x:c r="BS46" s="719"/>
      <x:c r="BT46" s="719"/>
      <x:c r="BU46" s="719"/>
      <x:c r="BV46" s="719"/>
      <x:c r="BW46" s="719"/>
      <x:c r="BX46" s="719"/>
    </x:row>
    <x:row r="47" ht="12" hidden="0" customHeight="1">
      <x:c r="A47" s="489" t="str">
        <x:v>過去21日</x:v>
      </x:c>
      <x:c r="B47" s="489" t="str">
        <x:v>ゴーゴージャグラー3</x:v>
      </x:c>
      <x:c r="C47" s="489" t="str">
        <x:v>6/21・7/21 各27台</x:v>
      </x:c>
      <x:c r="D47" s="489" t="str">
        <x:v>両日とも全27台の台番別G数・差枚・BB/RBを追加。</x:v>
      </x:c>
      <x:c r="E47" s="18"/>
      <x:c r="F47" s="18"/>
      <x:c r="G47" s="18"/>
      <x:c r="H47" s="18"/>
      <x:c r="I47" s="18"/>
      <x:c r="J47" s="18"/>
      <x:c r="K47" s="18"/>
      <x:c r="L47" s="18"/>
      <x:c r="M47" s="18"/>
      <x:c r="N47" s="470"/>
      <x:c r="O47" s="18"/>
      <x:c r="P47" s="18"/>
      <x:c r="Q47" s="318"/>
      <x:c r="R47" s="318"/>
      <x:c r="S47" s="318"/>
      <x:c r="T47" s="318"/>
      <x:c r="U47" s="318"/>
      <x:c r="V47" s="318"/>
      <x:c r="W47" s="318"/>
      <x:c r="X47" s="318"/>
      <x:c r="Y47" s="318"/>
      <x:c r="Z47" s="318"/>
      <x:c r="AO47" s="719"/>
      <x:c r="AP47" s="719"/>
      <x:c r="AQ47" s="719"/>
      <x:c r="AR47" s="719"/>
      <x:c r="AS47" s="719"/>
      <x:c r="AT47" s="719"/>
      <x:c r="AU47" s="719"/>
      <x:c r="AV47" s="719"/>
      <x:c r="AW47" s="719"/>
      <x:c r="AX47" s="719"/>
      <x:c r="AY47" s="719"/>
      <x:c r="AZ47" s="719"/>
      <x:c r="BA47" s="719"/>
      <x:c r="BB47" s="719"/>
      <x:c r="BC47" s="719"/>
      <x:c r="BD47" s="719"/>
      <x:c r="BE47" s="719"/>
      <x:c r="BF47" s="719"/>
      <x:c r="BG47" s="719"/>
      <x:c r="BH47" s="719"/>
      <x:c r="BI47" s="719"/>
      <x:c r="BJ47" s="719"/>
      <x:c r="BK47" s="719"/>
      <x:c r="BL47" s="719"/>
      <x:c r="BM47" s="719"/>
      <x:c r="BN47" s="721" t="str">
        <x:v>578
禁書目録2
対象1回</x:v>
      </x:c>
      <x:c r="BO47" s="719"/>
      <x:c r="BP47" s="719"/>
      <x:c r="BQ47" s="719"/>
      <x:c r="BR47" s="719"/>
      <x:c r="BS47" s="719"/>
      <x:c r="BT47" s="719"/>
      <x:c r="BU47" s="719"/>
      <x:c r="BV47" s="719"/>
      <x:c r="BW47" s="719"/>
      <x:c r="BX47" s="719"/>
    </x:row>
    <x:row r="48" ht="12" hidden="0" customHeight="1">
      <x:c r="A48" s="489" t="str">
        <x:v>詳細</x:v>
      </x:c>
      <x:c r="B48" s="489" t="str">
        <x:v>Excel『対象台データ』</x:v>
      </x:c>
      <x:c r="C48" s="489" t="str">
        <x:v>200台超</x:v>
      </x:c>
      <x:c r="D48" s="489" t="str">
        <x:v>日付・台番・G数・差枚・BB/RB・推定出玉率・出典URLまで確認可能。</x:v>
      </x:c>
      <x:c r="E48" s="18"/>
      <x:c r="F48" s="18"/>
      <x:c r="G48" s="18"/>
      <x:c r="H48" s="18"/>
      <x:c r="I48" s="18"/>
      <x:c r="J48" s="18"/>
      <x:c r="K48" s="18"/>
      <x:c r="L48" s="18"/>
      <x:c r="M48" s="18"/>
      <x:c r="N48" s="470"/>
      <x:c r="O48" s="18"/>
      <x:c r="P48" s="18"/>
      <x:c r="Q48" s="318"/>
      <x:c r="R48" s="318"/>
      <x:c r="S48" s="318"/>
      <x:c r="T48" s="318"/>
      <x:c r="U48" s="318"/>
      <x:c r="V48" s="318"/>
      <x:c r="W48" s="318"/>
      <x:c r="X48" s="318"/>
      <x:c r="Y48" s="318"/>
      <x:c r="Z48" s="318"/>
      <x:c r="AO48" s="719"/>
      <x:c r="AP48" s="719"/>
      <x:c r="AQ48" s="719"/>
      <x:c r="AR48" s="719"/>
      <x:c r="AS48" s="719"/>
      <x:c r="AT48" s="719"/>
      <x:c r="AU48" s="719"/>
      <x:c r="AV48" s="719"/>
      <x:c r="AW48" s="719"/>
      <x:c r="AX48" s="719"/>
      <x:c r="AY48" s="719"/>
      <x:c r="AZ48" s="719"/>
      <x:c r="BA48" s="719"/>
      <x:c r="BB48" s="719"/>
      <x:c r="BC48" s="719"/>
      <x:c r="BD48" s="719"/>
      <x:c r="BE48" s="719"/>
      <x:c r="BF48" s="719"/>
      <x:c r="BG48" s="719"/>
      <x:c r="BH48" s="719"/>
      <x:c r="BI48" s="719"/>
      <x:c r="BJ48" s="719"/>
      <x:c r="BK48" s="719"/>
      <x:c r="BL48" s="719"/>
      <x:c r="BM48" s="719"/>
      <x:c r="BN48" s="721" t="str">
        <x:v>577
禁書目録2
対象1回</x:v>
      </x:c>
      <x:c r="BO48" s="719"/>
      <x:c r="BP48" s="719"/>
      <x:c r="BQ48" s="719"/>
      <x:c r="BR48" s="719"/>
      <x:c r="BS48" s="719"/>
      <x:c r="BT48" s="719"/>
      <x:c r="BU48" s="719"/>
      <x:c r="BV48" s="719"/>
      <x:c r="BW48" s="719"/>
      <x:c r="BX48" s="719"/>
    </x:row>
    <x:row r="49" ht="12" customHeight="1">
      <x:c r="A49" s="490"/>
      <x:c r="B49" s="490"/>
      <x:c r="C49" s="490"/>
      <x:c r="D49" s="490"/>
      <x:c r="E49" s="18"/>
      <x:c r="F49" s="18"/>
      <x:c r="G49" s="18"/>
      <x:c r="H49" s="18"/>
      <x:c r="I49" s="18"/>
      <x:c r="J49" s="18"/>
      <x:c r="K49" s="18"/>
      <x:c r="L49" s="18"/>
      <x:c r="M49" s="18"/>
      <x:c r="N49" s="470"/>
      <x:c r="O49" s="18"/>
      <x:c r="P49" s="18"/>
      <x:c r="Q49" s="318"/>
      <x:c r="R49" s="318"/>
      <x:c r="S49" s="318"/>
      <x:c r="T49" s="318"/>
      <x:c r="U49" s="318"/>
      <x:c r="V49" s="318"/>
      <x:c r="W49" s="318"/>
      <x:c r="X49" s="318"/>
      <x:c r="Y49" s="318"/>
      <x:c r="Z49" s="318"/>
      <x:c r="AO49" s="719"/>
      <x:c r="AP49" s="719"/>
      <x:c r="AQ49" s="719"/>
      <x:c r="AR49" s="719"/>
      <x:c r="AS49" s="719"/>
      <x:c r="AT49" s="719"/>
      <x:c r="AU49" s="719"/>
      <x:c r="AV49" s="719"/>
      <x:c r="AW49" s="719"/>
      <x:c r="AX49" s="719"/>
      <x:c r="AY49" s="719"/>
      <x:c r="AZ49" s="719"/>
      <x:c r="BA49" s="719"/>
      <x:c r="BB49" s="719"/>
      <x:c r="BC49" s="719"/>
      <x:c r="BD49" s="719"/>
      <x:c r="BE49" s="719"/>
      <x:c r="BF49" s="719"/>
      <x:c r="BG49" s="719"/>
      <x:c r="BH49" s="719"/>
      <x:c r="BI49" s="719"/>
      <x:c r="BJ49" s="719"/>
      <x:c r="BK49" s="719"/>
      <x:c r="BL49" s="719"/>
      <x:c r="BM49" s="719"/>
      <x:c r="BN49" s="719"/>
      <x:c r="BO49" s="719"/>
      <x:c r="BP49" s="719"/>
      <x:c r="BQ49" s="719"/>
      <x:c r="BR49" s="719"/>
      <x:c r="BS49" s="719"/>
      <x:c r="BT49" s="719"/>
      <x:c r="BU49" s="719"/>
      <x:c r="BV49" s="719"/>
      <x:c r="BW49" s="719"/>
      <x:c r="BX49" s="719"/>
    </x:row>
    <x:row r="50" ht="12" customHeight="1">
      <x:c r="A50" s="709" t="str">
        <x:v>台番法則｜統計検証を追加</x:v>
      </x:c>
      <x:c r="B50" s="709"/>
      <x:c r="C50" s="709"/>
      <x:c r="D50" s="709"/>
      <x:c r="E50" s="18"/>
      <x:c r="F50" s="18"/>
      <x:c r="G50" s="18"/>
      <x:c r="H50" s="18"/>
      <x:c r="I50" s="18"/>
      <x:c r="J50" s="18"/>
      <x:c r="K50" s="18"/>
      <x:c r="L50" s="18"/>
      <x:c r="M50" s="18"/>
      <x:c r="N50" s="18"/>
      <x:c r="O50" s="18"/>
      <x:c r="P50" s="18"/>
      <x:c r="Q50" s="18"/>
      <x:c r="R50" s="18"/>
      <x:c r="S50" s="18"/>
      <x:c r="T50" s="18"/>
      <x:c r="U50" s="18"/>
      <x:c r="V50" s="18"/>
      <x:c r="W50" s="18"/>
      <x:c r="X50" s="18"/>
      <x:c r="Y50" s="18"/>
      <x:c r="Z50" s="18"/>
      <x:c r="AO50" s="719"/>
      <x:c r="AP50" s="719"/>
      <x:c r="AQ50" s="719"/>
      <x:c r="AR50" s="719"/>
      <x:c r="AS50" s="719"/>
      <x:c r="AT50" s="719"/>
      <x:c r="AU50" s="719"/>
      <x:c r="AV50" s="719"/>
      <x:c r="AW50" s="719"/>
      <x:c r="AX50" s="719"/>
      <x:c r="AY50" s="719"/>
      <x:c r="AZ50" s="719"/>
      <x:c r="BA50" s="719"/>
      <x:c r="BB50" s="719"/>
      <x:c r="BC50" s="719"/>
      <x:c r="BD50" s="719"/>
      <x:c r="BE50" s="719"/>
      <x:c r="BF50" s="719"/>
      <x:c r="BG50" s="719"/>
      <x:c r="BH50" s="719"/>
      <x:c r="BI50" s="719"/>
      <x:c r="BJ50" s="719"/>
      <x:c r="BK50" s="719"/>
      <x:c r="BL50" s="719"/>
      <x:c r="BM50" s="719"/>
      <x:c r="BN50" s="719"/>
      <x:c r="BO50" s="719"/>
      <x:c r="BP50" s="719"/>
      <x:c r="BQ50" s="719"/>
      <x:c r="BR50" s="719"/>
      <x:c r="BS50" s="719"/>
      <x:c r="BT50" s="719"/>
      <x:c r="BU50" s="719"/>
      <x:c r="BV50" s="719"/>
      <x:c r="BW50" s="719"/>
      <x:c r="BX50" s="719"/>
    </x:row>
    <x:row r="51" ht="34" customHeight="1">
      <x:c r="A51" s="491" t="str">
        <x:v>項目</x:v>
      </x:c>
      <x:c r="B51" s="491" t="str">
        <x:v>結果</x:v>
      </x:c>
      <x:c r="C51" s="491" t="str">
        <x:v>統計</x:v>
      </x:c>
      <x:c r="D51" s="491" t="str">
        <x:v>実戦での扱い</x:v>
      </x:c>
      <x:c r="E51" s="18"/>
      <x:c r="F51" s="18"/>
      <x:c r="G51" s="18"/>
      <x:c r="H51" s="18"/>
      <x:c r="I51" s="18"/>
      <x:c r="J51" s="18"/>
      <x:c r="K51" s="18"/>
      <x:c r="L51" s="18"/>
      <x:c r="M51" s="18"/>
      <x:c r="N51" s="18"/>
      <x:c r="O51" s="18"/>
      <x:c r="P51" s="18"/>
      <x:c r="Q51" s="18"/>
      <x:c r="R51" s="18"/>
      <x:c r="S51" s="18"/>
      <x:c r="T51" s="18"/>
      <x:c r="U51" s="18"/>
      <x:c r="V51" s="18"/>
      <x:c r="W51" s="18"/>
      <x:c r="X51" s="18"/>
      <x:c r="Y51" s="18"/>
      <x:c r="Z51" s="18"/>
    </x:row>
    <x:row r="52" ht="34" customHeight="1">
      <x:c r="A52" s="491" t="str">
        <x:v>日付末尾＝台番末尾</x:v>
      </x:c>
      <x:c r="B52" s="491" t="str">
        <x:v>18/23プラス</x:v>
      </x:c>
      <x:c r="C52" s="491" t="str">
        <x:v>p≈0.55</x:v>
      </x:c>
      <x:c r="D52" s="491" t="str">
        <x:v>単独理由にしない</x:v>
      </x:c>
      <x:c r="E52" s="18"/>
      <x:c r="F52" s="18"/>
      <x:c r="G52" s="18"/>
      <x:c r="H52" s="18"/>
      <x:c r="I52" s="18"/>
      <x:c r="J52" s="18"/>
      <x:c r="K52" s="18"/>
      <x:c r="L52" s="18"/>
      <x:c r="M52" s="18"/>
      <x:c r="N52" s="18"/>
      <x:c r="O52" s="18"/>
      <x:c r="P52" s="18"/>
      <x:c r="Q52" s="18"/>
      <x:c r="R52" s="18"/>
      <x:c r="S52" s="18"/>
      <x:c r="T52" s="18"/>
      <x:c r="U52" s="18"/>
      <x:c r="V52" s="18"/>
      <x:c r="W52" s="18"/>
      <x:c r="X52" s="18"/>
      <x:c r="Y52" s="18"/>
      <x:c r="Z52" s="18"/>
    </x:row>
    <x:row r="53" ht="15" hidden="0" customHeight="1">
      <x:c r="A53" s="490" t="str">
        <x:v>日付＝台番下2桁</x:v>
      </x:c>
      <x:c r="B53" s="490" t="str">
        <x:v>3/4プラス</x:v>
      </x:c>
      <x:c r="C53" s="490" t="str">
        <x:v>p≈0.68</x:v>
      </x:c>
      <x:c r="D53" s="490" t="str">
        <x:v>603のような好例はあるが再現性不足</x:v>
      </x:c>
      <x:c r="E53" s="18"/>
      <x:c r="F53" s="18"/>
      <x:c r="G53" s="18"/>
      <x:c r="H53" s="18"/>
      <x:c r="I53" s="18"/>
      <x:c r="J53" s="18"/>
      <x:c r="K53" s="18"/>
      <x:c r="L53" s="18"/>
      <x:c r="M53" s="18"/>
      <x:c r="N53" s="18"/>
      <x:c r="O53" s="18"/>
      <x:c r="P53" s="18"/>
      <x:c r="Q53" s="18"/>
      <x:c r="R53" s="18"/>
      <x:c r="S53" s="18"/>
      <x:c r="T53" s="18"/>
      <x:c r="U53" s="18"/>
      <x:c r="V53" s="18"/>
      <x:c r="W53" s="18"/>
      <x:c r="X53" s="18"/>
      <x:c r="Y53" s="18"/>
      <x:c r="Z53" s="18"/>
      <x:c r="AO53" s="733" t="str">
        <x:v>9/23 最新予想</x:v>
      </x:c>
      <x:c r="AP53" s="733" t="str"/>
      <x:c r="AQ53" s="733" t="str"/>
      <x:c r="AR53" s="733" t="str"/>
      <x:c r="AS53" s="733" t="str"/>
    </x:row>
    <x:row r="54" ht="15" hidden="0" customHeight="1">
      <x:c r="A54" s="525" t="str">
        <x:v>ゾロ目下2桁</x:v>
      </x:c>
      <x:c r="B54" s="525" t="str">
        <x:v>18/25プラス</x:v>
      </x:c>
      <x:c r="C54" s="525" t="str">
        <x:v>p≈0.79</x:v>
      </x:c>
      <x:c r="D54" s="525" t="str">
        <x:v>ゾロ目優遇は確認できず</x:v>
      </x:c>
      <x:c r="E54" s="18"/>
      <x:c r="F54" s="18"/>
      <x:c r="G54" s="18"/>
      <x:c r="H54" s="18"/>
      <x:c r="I54" s="18"/>
      <x:c r="J54" s="18"/>
      <x:c r="K54" s="18"/>
      <x:c r="L54" s="18"/>
      <x:c r="M54" s="18"/>
      <x:c r="N54" s="18"/>
      <x:c r="O54" s="18"/>
      <x:c r="P54" s="18"/>
      <x:c r="Q54" s="18"/>
      <x:c r="R54" s="18"/>
      <x:c r="S54" s="18"/>
      <x:c r="T54" s="18"/>
      <x:c r="U54" s="18"/>
      <x:c r="V54" s="18"/>
      <x:c r="W54" s="18"/>
      <x:c r="X54" s="18"/>
      <x:c r="Y54" s="18"/>
      <x:c r="Z54" s="18"/>
      <x:c r="AO54" s="734" t="str">
        <x:v>候補</x:v>
      </x:c>
      <x:c r="AP54" s="734" t="str">
        <x:v>優先度</x:v>
      </x:c>
      <x:c r="AQ54" s="734" t="str">
        <x:v>台番/範囲</x:v>
      </x:c>
      <x:c r="AR54" s="734" t="str">
        <x:v>根拠</x:v>
      </x:c>
      <x:c r="AS54" s="734" t="str"/>
    </x:row>
    <x:row r="55" ht="15" hidden="0" customHeight="1">
      <x:c r="A55" s="516" t="str">
        <x:v>角</x:v>
      </x:c>
      <x:c r="B55" s="517" t="str">
        <x:v>24/28プラス</x:v>
      </x:c>
      <x:c r="C55" s="517" t="str">
        <x:v>p≈0.10</x:v>
      </x:c>
      <x:c r="D55" s="517" t="str">
        <x:v>弱い補助材料</x:v>
      </x:c>
      <x:c r="E55" s="18"/>
      <x:c r="F55" s="18"/>
      <x:c r="G55" s="18"/>
      <x:c r="H55" s="18"/>
      <x:c r="I55" s="18"/>
      <x:c r="J55" s="18"/>
      <x:c r="K55" s="18"/>
      <x:c r="L55" s="18"/>
      <x:c r="M55" s="18"/>
      <x:c r="N55" s="18"/>
      <x:c r="O55" s="18"/>
      <x:c r="P55" s="18"/>
      <x:c r="Q55" s="18"/>
      <x:c r="R55" s="18"/>
      <x:c r="S55" s="18"/>
      <x:c r="T55" s="18"/>
      <x:c r="U55" s="18"/>
      <x:c r="V55" s="18"/>
      <x:c r="W55" s="18"/>
      <x:c r="X55" s="18"/>
      <x:c r="Y55" s="18"/>
      <x:c r="Z55" s="18"/>
      <x:c r="AO55" s="18" t="str">
        <x:v>禁書目録2</x:v>
      </x:c>
      <x:c r="AP55" s="18" t="str">
        <x:v>高</x:v>
      </x:c>
      <x:c r="AQ55" s="18" t="str">
        <x:v>577～594</x:v>
      </x:c>
      <x:c r="AR55" s="18" t="str">
        <x:v>3カ月履歴＋再投入候補</x:v>
      </x:c>
      <x:c r="AS55" s="18" t="str"/>
    </x:row>
    <x:row r="56" ht="15" hidden="0" customHeight="1">
      <x:c r="A56" s="516" t="str">
        <x:v>1台おき P-N-P</x:v>
      </x:c>
      <x:c r="B56" s="517" t="str">
        <x:v>25窓</x:v>
      </x:c>
      <x:c r="C56" s="517" t="str">
        <x:v>期待25.8</x:v>
      </x:c>
      <x:c r="D56" s="517" t="str">
        <x:v>法則なし</x:v>
      </x:c>
      <x:c r="E56" s="18"/>
      <x:c r="F56" s="18"/>
      <x:c r="G56" s="18"/>
      <x:c r="H56" s="18"/>
      <x:c r="I56" s="18"/>
      <x:c r="J56" s="18"/>
      <x:c r="K56" s="18"/>
      <x:c r="L56" s="18"/>
      <x:c r="M56" s="18"/>
      <x:c r="N56" s="18"/>
      <x:c r="O56" s="18"/>
      <x:c r="P56" s="18"/>
      <x:c r="Q56" s="18"/>
      <x:c r="R56" s="18"/>
      <x:c r="S56" s="18"/>
      <x:c r="T56" s="18"/>
      <x:c r="U56" s="18"/>
      <x:c r="V56" s="18"/>
      <x:c r="W56" s="18"/>
      <x:c r="X56" s="18"/>
      <x:c r="Y56" s="18"/>
      <x:c r="Z56" s="18"/>
      <x:c r="AO56" s="18" t="str">
        <x:v>東京喰種</x:v>
      </x:c>
      <x:c r="AP56" s="18" t="str">
        <x:v>高</x:v>
      </x:c>
      <x:c r="AQ56" s="18" t="str">
        <x:v>451～486</x:v>
      </x:c>
      <x:c r="AR56" s="18" t="str">
        <x:v>複数回対象履歴</x:v>
      </x:c>
      <x:c r="AS56" s="18" t="str"/>
    </x:row>
    <x:row r="57" ht="21.600000381469727" hidden="0" customHeight="1">
      <x:c r="A57" s="516" t="str">
        <x:v>6台連続プラス</x:v>
      </x:c>
      <x:c r="B57" s="517" t="str">
        <x:v>44窓</x:v>
      </x:c>
      <x:c r="C57" s="517" t="str">
        <x:v>期待33.6 / p≈0.050</x:v>
      </x:c>
      <x:c r="D57" s="517" t="str">
        <x:v>長い塊を重視</x:v>
      </x:c>
      <x:c r="E57" s="18"/>
      <x:c r="F57" s="18"/>
      <x:c r="G57" s="18"/>
      <x:c r="H57" s="18"/>
      <x:c r="I57" s="18"/>
      <x:c r="J57" s="18"/>
      <x:c r="K57" s="18"/>
      <x:c r="L57" s="18"/>
      <x:c r="M57" s="18"/>
      <x:c r="N57" s="18"/>
      <x:c r="O57" s="18"/>
      <x:c r="P57" s="18"/>
      <x:c r="Q57" s="18"/>
      <x:c r="R57" s="18"/>
      <x:c r="S57" s="18"/>
      <x:c r="T57" s="18"/>
      <x:c r="U57" s="18"/>
      <x:c r="V57" s="18"/>
      <x:c r="W57" s="18"/>
      <x:c r="X57" s="18"/>
      <x:c r="Y57" s="18"/>
      <x:c r="Z57" s="18"/>
      <x:c r="AO57" s="18" t="str">
        <x:v>モンキーV</x:v>
      </x:c>
      <x:c r="AP57" s="18" t="str">
        <x:v>高</x:v>
      </x:c>
      <x:c r="AQ57" s="18" t="str">
        <x:v>595～612</x:v>
      </x:c>
      <x:c r="AR57" s="18" t="str">
        <x:v>9/3強対象＋3の日</x:v>
      </x:c>
      <x:c r="AS57" s="18" t="str"/>
    </x:row>
    <x:row r="58" ht="21.600000381469727" hidden="0" customHeight="1">
      <x:c r="A58" s="516" t="str">
        <x:v>ジャグ6台連続</x:v>
      </x:c>
      <x:c r="B58" s="517" t="str">
        <x:v>24窓</x:v>
      </x:c>
      <x:c r="C58" s="517" t="str">
        <x:v>期待14.2 / p≈0.020</x:v>
      </x:c>
      <x:c r="D58" s="517" t="str">
        <x:v>かなり重視</x:v>
      </x:c>
      <x:c r="E58" s="18"/>
      <x:c r="F58" s="18"/>
      <x:c r="G58" s="18"/>
      <x:c r="H58" s="18"/>
      <x:c r="I58" s="18"/>
      <x:c r="J58" s="18"/>
      <x:c r="K58" s="18"/>
      <x:c r="L58" s="18"/>
      <x:c r="M58" s="18"/>
      <x:c r="N58" s="18"/>
      <x:c r="O58" s="18"/>
      <x:c r="P58" s="18"/>
      <x:c r="Q58" s="18"/>
      <x:c r="R58" s="18"/>
      <x:c r="S58" s="18"/>
      <x:c r="T58" s="18"/>
      <x:c r="U58" s="18"/>
      <x:c r="V58" s="18"/>
      <x:c r="W58" s="18"/>
      <x:c r="X58" s="18"/>
      <x:c r="Y58" s="18"/>
      <x:c r="Z58" s="18"/>
      <x:c r="AO58" s="18" t="str">
        <x:v>北斗</x:v>
      </x:c>
      <x:c r="AP58" s="18" t="str">
        <x:v>中高</x:v>
      </x:c>
      <x:c r="AQ58" s="18" t="str">
        <x:v>739～756</x:v>
      </x:c>
      <x:c r="AR58" s="18" t="str">
        <x:v>9/19対象＋9/21高配分</x:v>
      </x:c>
      <x:c r="AS58" s="18" t="str"/>
      <x:c r="BI58" s="833" t="str">
        <x:v>9/23結果反映（9/24更新）</x:v>
      </x:c>
      <x:c r="BJ58" s="833"/>
      <x:c r="BK58" s="833"/>
      <x:c r="BL58" s="833"/>
      <x:c r="BM58" s="833"/>
      <x:c r="BN58" s="833"/>
    </x:row>
    <x:row r="59" ht="21.600000381469727" hidden="0" customHeight="1">
      <x:c r="A59" s="516" t="str">
        <x:v>ジャグ最大連続</x:v>
      </x:c>
      <x:c r="B59" s="517" t="str">
        <x:v>20台</x:v>
      </x:c>
      <x:c r="C59" s="517" t="str">
        <x:v>期待11.0 / p≈0.011</x:v>
      </x:c>
      <x:c r="D59" s="517" t="str">
        <x:v>2台並びより長列・BOXを上位評価</x:v>
      </x:c>
      <x:c r="E59" s="18"/>
      <x:c r="F59" s="18"/>
      <x:c r="G59" s="18"/>
      <x:c r="H59" s="18"/>
      <x:c r="I59" s="18"/>
      <x:c r="J59" s="18"/>
      <x:c r="K59" s="18"/>
      <x:c r="L59" s="18"/>
      <x:c r="M59" s="18"/>
      <x:c r="N59" s="18"/>
      <x:c r="O59" s="18"/>
      <x:c r="P59" s="18"/>
      <x:c r="Q59" s="18"/>
      <x:c r="R59" s="18"/>
      <x:c r="S59" s="18"/>
      <x:c r="T59" s="18"/>
      <x:c r="U59" s="18"/>
      <x:c r="V59" s="18"/>
      <x:c r="W59" s="18"/>
      <x:c r="X59" s="18"/>
      <x:c r="Y59" s="18"/>
      <x:c r="Z59" s="18"/>
      <x:c r="AO59" s="18" t="str">
        <x:v>ゴッドイーター</x:v>
      </x:c>
      <x:c r="AP59" s="18" t="str">
        <x:v>中高</x:v>
      </x:c>
      <x:c r="AQ59" s="18" t="str">
        <x:v>847～849</x:v>
      </x:c>
      <x:c r="AR59" s="18" t="str">
        <x:v>9/21超高配分</x:v>
      </x:c>
      <x:c r="AS59" s="18" t="str"/>
      <x:c r="BI59" s="833"/>
      <x:c r="BJ59" s="833"/>
      <x:c r="BK59" s="833"/>
      <x:c r="BL59" s="833"/>
      <x:c r="BM59" s="833"/>
      <x:c r="BN59" s="833"/>
    </x:row>
    <x:row r="60" ht="26.399999618530273" hidden="0" customHeight="1">
      <x:c r="A60" s="18" t="str">
        <x:v>GoGo 910～919奇数側</x:v>
      </x:c>
      <x:c r="B60" s="18" t="str">
        <x:v>15/15プラス</x:v>
      </x:c>
      <x:c r="C60" s="18" t="str">
        <x:v>後付けp≈0.021</x:v>
      </x:c>
      <x:c r="D60" s="18" t="str">
        <x:v>911/913/915/917/919を監視</x:v>
      </x:c>
      <x:c r="AO60" s="18" t="str">
        <x:v>マイジャグV</x:v>
      </x:c>
      <x:c r="AP60" s="18" t="str">
        <x:v>中高</x:v>
      </x:c>
      <x:c r="AQ60" s="18" t="str">
        <x:v>955～990</x:v>
      </x:c>
      <x:c r="AR60" s="18" t="str">
        <x:v>9/21 BOX強</x:v>
      </x:c>
      <x:c r="AS60" s="18" t="str"/>
      <x:c r="BI60" s="18" t="str">
        <x:v>東京喰種</x:v>
      </x:c>
      <x:c r="BJ60" s="18" t="str">
        <x:v>1/2</x:v>
      </x:c>
      <x:c r="BK60" s="18" t="str">
        <x:v>平均+4,810枚</x:v>
      </x:c>
      <x:c r="BL60" s="18" t="str">
        <x:v>17/18プラス</x:v>
      </x:c>
      <x:c r="BM60" s="18" t="str"/>
      <x:c r="BN60" s="18" t="str"/>
    </x:row>
    <x:row r="61" ht="26.399999618530273" hidden="0" customHeight="1">
      <x:c r="A61" s="18" t="str">
        <x:v>末尾5（ジャグ）</x:v>
      </x:c>
      <x:c r="B61" s="18" t="str">
        <x:v>11/11プラス</x:v>
      </x:c>
      <x:c r="C61" s="18" t="str">
        <x:v>未補正p≈0.061</x:v>
      </x:c>
      <x:c r="D61" s="18" t="str">
        <x:v>タイブレークのみ</x:v>
      </x:c>
      <x:c r="AO61" s="18" t="str">
        <x:v>ネオアイム</x:v>
      </x:c>
      <x:c r="AP61" s="18" t="str">
        <x:v>中</x:v>
      </x:c>
      <x:c r="AQ61" s="18" t="str">
        <x:v>991～1008</x:v>
      </x:c>
      <x:c r="AR61" s="18" t="str">
        <x:v>9/21列仕掛け</x:v>
      </x:c>
      <x:c r="AS61" s="18" t="str"/>
      <x:c r="BI61" s="18" t="str">
        <x:v>Lカバネリ</x:v>
      </x:c>
      <x:c r="BJ61" s="18" t="str">
        <x:v>1/2</x:v>
      </x:c>
      <x:c r="BK61" s="18" t="str">
        <x:v>平均+3,220枚</x:v>
      </x:c>
      <x:c r="BL61" s="18" t="str">
        <x:v>14/18プラス</x:v>
      </x:c>
      <x:c r="BM61" s="18" t="str"/>
      <x:c r="BN61" s="18" t="str"/>
    </x:row>
    <x:row r="62" ht="39.599998474121094" hidden="0" customHeight="1">
      <x:c r="A62" s="18" t="str">
        <x:v>結論</x:v>
      </x:c>
      <x:c r="B62" s="18" t="str">
        <x:v>末尾より場所</x:v>
      </x:c>
      <x:c r="C62" s="18" t="str">
        <x:v>同一ブロック＋6台以上の塊</x:v>
      </x:c>
      <x:c r="D62" s="18" t="str">
        <x:v>今後の台番予想の主軸に変更</x:v>
      </x:c>
      <x:c r="AO62" s="18" t="str">
        <x:v>乙女5</x:v>
      </x:c>
      <x:c r="AP62" s="18" t="str">
        <x:v>中</x:v>
      </x:c>
      <x:c r="AQ62" s="18" t="str">
        <x:v>703～720</x:v>
      </x:c>
      <x:c r="AR62" s="18" t="str">
        <x:v>9/21高配分</x:v>
      </x:c>
      <x:c r="AS62" s="18" t="str"/>
      <x:c r="BI62" s="18" t="str">
        <x:v>ゴージャグ</x:v>
      </x:c>
      <x:c r="BJ62" s="18" t="str">
        <x:v>高配分</x:v>
      </x:c>
      <x:c r="BK62" s="18" t="str">
        <x:v>ユーザー確認</x:v>
      </x:c>
      <x:c r="BL62" s="18" t="str"/>
      <x:c r="BM62" s="18" t="str"/>
      <x:c r="BN62" s="18" t="str"/>
    </x:row>
    <x:row r="63">
      <x:c r="AO63" s="18" t="str">
        <x:v>攻殻</x:v>
      </x:c>
      <x:c r="AP63" s="18" t="str">
        <x:v>中</x:v>
      </x:c>
      <x:c r="AQ63" s="18" t="str">
        <x:v>727～732</x:v>
      </x:c>
      <x:c r="AR63" s="18" t="str">
        <x:v>9/21高配分</x:v>
      </x:c>
      <x:c r="AS63" s="18" t="str"/>
      <x:c r="BI63" s="18" t="str">
        <x:v>9/27視点</x:v>
      </x:c>
      <x:c r="BJ63" s="18" t="str">
        <x:v>23日組の再利用＋別主力へのローテーションを両面監視</x:v>
      </x:c>
      <x:c r="BK63" s="18" t="str"/>
      <x:c r="BL63" s="18" t="str"/>
      <x:c r="BM63" s="18" t="str"/>
      <x:c r="BN63" s="18" t="str"/>
    </x:row>
    <x:row r="64">
      <x:c r="AO64" s="18" t="str">
        <x:v>※当日結果未確定。過去データと最新公開情報からの予想</x:v>
      </x:c>
      <x:c r="AP64" s="18" t="str"/>
      <x:c r="AQ64" s="18" t="str"/>
      <x:c r="AR64" s="18" t="str"/>
      <x:c r="AS64" s="18" t="str"/>
      <x:c r="BI64" s="18" t="str">
        <x:v>候補軸</x:v>
      </x:c>
      <x:c r="BJ64" s="18" t="str">
        <x:v>喰種/カバネリ、モンキーV、からくり2、北斗、ジャグラー</x:v>
      </x:c>
      <x:c r="BK64" s="18" t="str"/>
      <x:c r="BL64" s="18" t="str"/>
      <x:c r="BM64" s="18" t="str"/>
      <x:c r="BN64" s="18" t="str"/>
    </x:row>
    <x:row r="65" ht="15" hidden="0" customHeight="1">
      <x:c r="A65" s="750" t="str">
        <x:v>9/23 最新反映</x:v>
      </x:c>
      <x:c r="B65" s="750"/>
      <x:c r="C65" s="750"/>
      <x:c r="D65" s="750"/>
    </x:row>
    <x:row r="66" ht="15" hidden="0" customHeight="1">
      <x:c r="A66" s="18" t="str">
        <x:v>更新</x:v>
      </x:c>
      <x:c r="B66" s="18" t="str">
        <x:v>内容</x:v>
      </x:c>
      <x:c r="C66" s="18" t="str">
        <x:v>扱い</x:v>
      </x:c>
      <x:c r="D66" s="18" t="str">
        <x:v>次回予測への反映</x:v>
      </x:c>
      <x:c r="BI66" s="846" t="str">
        <x:v>coba（@coba_slopachi）公開データ追加｜9/24</x:v>
      </x:c>
      <x:c r="BJ66" s="846"/>
      <x:c r="BK66" s="846"/>
      <x:c r="BL66" s="846"/>
      <x:c r="BM66" s="846"/>
      <x:c r="BN66" s="846"/>
    </x:row>
    <x:row r="67" ht="15" hidden="0" customHeight="1">
      <x:c r="A67" s="18" t="str">
        <x:v>9/22確定</x:v>
      </x:c>
      <x:c r="B67" s="18" t="str">
        <x:v>禁書2 全台5・6</x:v>
      </x:c>
      <x:c r="C67" s="18" t="str">
        <x:v>確定</x:v>
      </x:c>
      <x:c r="D67" s="18" t="str">
        <x:v>9/23候補から除外</x:v>
      </x:c>
      <x:c r="BI67" s="846"/>
      <x:c r="BJ67" s="846"/>
      <x:c r="BK67" s="846"/>
      <x:c r="BL67" s="846"/>
      <x:c r="BM67" s="846"/>
      <x:c r="BN67" s="846"/>
    </x:row>
    <x:row r="68" ht="15" hidden="0" customHeight="1">
      <x:c r="A68" s="18" t="str">
        <x:v>設置台数ルール</x:v>
      </x:c>
      <x:c r="B68" s="18" t="str">
        <x:v>2台以下の機種</x:v>
      </x:c>
      <x:c r="C68" s="18" t="str">
        <x:v>除外</x:v>
      </x:c>
      <x:c r="D68" s="18" t="str">
        <x:v>リオ2・シャーマンキング等は予想に出さない</x:v>
      </x:c>
      <x:c r="BI68" s="18" t="str">
        <x:v>9/19</x:v>
      </x:c>
      <x:c r="BJ68" s="18" t="str">
        <x:v>北斗全台＋喰種2台並び複数</x:v>
      </x:c>
      <x:c r="BK68" s="18" t="str">
        <x:v>仕掛け形：全台＋小並び</x:v>
      </x:c>
      <x:c r="BL68" s="18" t="str"/>
      <x:c r="BM68" s="18" t="str"/>
      <x:c r="BN68" s="18" t="str"/>
    </x:row>
    <x:row r="69" ht="15" hidden="0" customHeight="1">
      <x:c r="A69" s="18" t="str">
        <x:v>設定評価</x:v>
      </x:c>
      <x:c r="B69" s="18" t="str">
        <x:v>当たり/CZ・周囲・複数日再現</x:v>
      </x:c>
      <x:c r="C69" s="18" t="str">
        <x:v>重視</x:v>
      </x:c>
      <x:c r="D69" s="18" t="str">
        <x:v>差枚依存を大幅に下げる</x:v>
      </x:c>
      <x:c r="BI69" s="18" t="str">
        <x:v>9/21</x:v>
      </x:c>
      <x:c r="BJ69" s="18" t="str">
        <x:v>マイ955-990 BOX＋ネオ991-1008列</x:v>
      </x:c>
      <x:c r="BK69" s="18" t="str">
        <x:v>仕掛け形：BOX＋列</x:v>
      </x:c>
      <x:c r="BL69" s="18" t="str"/>
      <x:c r="BM69" s="18" t="str"/>
      <x:c r="BN69" s="18" t="str"/>
    </x:row>
    <x:row r="70" ht="15" hidden="0" customHeight="1">
      <x:c r="A70" s="18" t="str">
        <x:v>配置評価</x:v>
      </x:c>
      <x:c r="B70" s="18" t="str">
        <x:v>同一ブロック・6台以上の塊</x:v>
      </x:c>
      <x:c r="C70" s="18" t="str">
        <x:v>最重視</x:v>
      </x:c>
      <x:c r="D70" s="18" t="str">
        <x:v>末尾・ゾロ目より優先</x:v>
      </x:c>
      <x:c r="BI70" s="18" t="str">
        <x:v>9/23</x:v>
      </x:c>
      <x:c r="BJ70" s="18" t="str">
        <x:v>喰種/Lカバ ニブイチ</x:v>
      </x:c>
      <x:c r="BK70" s="18" t="str">
        <x:v>仕掛け形：機種単位</x:v>
      </x:c>
      <x:c r="BL70" s="18" t="str"/>
      <x:c r="BM70" s="18" t="str"/>
      <x:c r="BN70" s="18" t="str"/>
    </x:row>
    <x:row r="71" ht="15" hidden="0" customHeight="1">
      <x:c r="A71" s="18" t="str">
        <x:v>9/23候補</x:v>
      </x:c>
      <x:c r="B71" s="18" t="str">
        <x:v>モンキーV 602～604</x:v>
      </x:c>
      <x:c r="C71" s="18" t="str">
        <x:v>上位</x:v>
      </x:c>
      <x:c r="D71" s="18" t="str">
        <x:v>周囲込みの設定感で判断</x:v>
      </x:c>
      <x:c r="BI71" s="18" t="str">
        <x:v>予想補正</x:v>
      </x:c>
      <x:c r="BJ71" s="18" t="str">
        <x:v>27日は同じ形の連続より形のローテーションも重視</x:v>
      </x:c>
      <x:c r="BK71" s="18" t="str"/>
      <x:c r="BL71" s="18" t="str"/>
      <x:c r="BM71" s="18" t="str"/>
      <x:c r="BN71" s="18" t="str"/>
    </x:row>
    <x:row r="72" ht="15" hidden="0" customHeight="1">
      <x:c r="A72" s="18" t="str">
        <x:v>9/23候補</x:v>
      </x:c>
      <x:c r="B72" s="18" t="str">
        <x:v>攻殻 730～732</x:v>
      </x:c>
      <x:c r="C72" s="18" t="str">
        <x:v>上位</x:v>
      </x:c>
      <x:c r="D72" s="18" t="str">
        <x:v>過去並び位置の再利用</x:v>
      </x:c>
      <x:c r="BI72" s="18" t="str">
        <x:v>重点</x:v>
      </x:c>
      <x:c r="BJ72" s="18" t="str">
        <x:v>モンキー/からくり→喰種/カバ継続→北斗/ジャグ移動</x:v>
      </x:c>
      <x:c r="BK72" s="18" t="str"/>
      <x:c r="BL72" s="18" t="str"/>
      <x:c r="BM72" s="18" t="str"/>
      <x:c r="BN72" s="18" t="str"/>
    </x:row>
    <x:row r="73" ht="15" hidden="0" customHeight="1">
      <x:c r="A73" s="18" t="str">
        <x:v>9/23候補</x:v>
      </x:c>
      <x:c r="B73" s="18" t="str">
        <x:v>東京喰種 478～483</x:v>
      </x:c>
      <x:c r="C73" s="18" t="str">
        <x:v>上位</x:v>
      </x:c>
      <x:c r="D73" s="18" t="str">
        <x:v>6台単位で監視</x:v>
      </x:c>
    </x:row>
    <x:row r="74" ht="15" hidden="0" customHeight="1">
      <x:c r="A74" s="18" t="str">
        <x:v>注意</x:v>
      </x:c>
      <x:c r="B74" s="18" t="str">
        <x:v>9/23結果は営業中のため未確定</x:v>
      </x:c>
      <x:c r="C74" s="18" t="str">
        <x:v>未確定</x:v>
      </x:c>
      <x:c r="D74" s="18" t="str">
        <x:v>結果判明後に答え合わせ</x:v>
      </x:c>
    </x:row>
    <x:row r="75" ht="15" hidden="0" customHeight="1">
      <x:c r="A75" s="18" t="str">
        <x:v>更新時刻</x:v>
      </x:c>
      <x:c r="B75" s="18" t="str">
        <x:v>2026/09/23 13:50</x:v>
      </x:c>
      <x:c r="C75" s="18" t="str"/>
      <x:c r="D75" s="18" t="str"/>
    </x:row>
    <x:row r="76" ht="39.599998474121094" hidden="0" customHeight="1">
      <x:c r="A76" s="18" t="str">
        <x:v>9/23追加データ</x:v>
      </x:c>
      <x:c r="B76" s="18" t="str">
        <x:v>直近3カ月 対象箇所ヒートマップ（6/23～9/22確認分）</x:v>
      </x:c>
      <x:c r="C76" s="18" t="str">
        <x:v>追加済</x:v>
      </x:c>
      <x:c r="D76" s="18" t="str">
        <x:v>禁書目録2 577～594の9/22対象を反映</x:v>
      </x:c>
      <x:c r="BI76" s="908" t="str">
        <x:v>27日履歴深掘り：モンキーV 595-612は4/27・6/27・8/27で強配分/ニブイチ。からくり2は現配置568-576。過去の613-642台番帯記録は現機種配置と分けて評価。9/27は機種実績と現設置位置を個別に監視。</x:v>
      </x:c>
      <x:c r="BJ76" s="908"/>
      <x:c r="BK76" s="908"/>
      <x:c r="BL76" s="908"/>
      <x:c r="BM76" s="908"/>
      <x:c r="BN76" s="908"/>
    </x:row>
    <x:row r="77" ht="26.399999618530273" hidden="0" customHeight="1">
      <x:c r="A77" s="18" t="str">
        <x:v>参照シート</x:v>
      </x:c>
      <x:c r="B77" s="18" t="str">
        <x:v>3カ月ヒートマップ / ヒートマップ対象履歴</x:v>
      </x:c>
      <x:c r="C77" s="18" t="str">
        <x:v>最新</x:v>
      </x:c>
      <x:c r="D77" s="18" t="str">
        <x:v>台番単位の対象回数・確認日を参照</x:v>
      </x:c>
      <x:c r="BI77" s="908"/>
      <x:c r="BJ77" s="908"/>
      <x:c r="BK77" s="908"/>
      <x:c r="BL77" s="908"/>
      <x:c r="BM77" s="908"/>
      <x:c r="BN77" s="908"/>
    </x:row>
    <x:row r="78" ht="15" hidden="0" customHeight="1">
      <x:c r="A78" s="18" t="str">
        <x:v>更新時刻</x:v>
      </x:c>
      <x:c r="B78" s="18" t="str">
        <x:v>2026/09/23 17:20</x:v>
      </x:c>
      <x:c r="C78" s="18" t="str"/>
      <x:c r="D78" s="18" t="str"/>
      <x:c r="BI78" s="908"/>
      <x:c r="BJ78" s="908"/>
      <x:c r="BK78" s="908"/>
      <x:c r="BL78" s="908"/>
      <x:c r="BM78" s="908"/>
      <x:c r="BN78" s="908"/>
    </x:row>
    <x:row r="79">
      <x:c r="BI79" s="908"/>
      <x:c r="BJ79" s="908"/>
      <x:c r="BK79" s="908"/>
      <x:c r="BL79" s="908"/>
      <x:c r="BM79" s="908"/>
      <x:c r="BN79" s="908"/>
    </x:row>
    <x:row r="80">
      <x:c r="BI80" s="908"/>
      <x:c r="BJ80" s="908"/>
      <x:c r="BK80" s="908"/>
      <x:c r="BL80" s="908"/>
      <x:c r="BM80" s="908"/>
      <x:c r="BN80" s="908"/>
    </x:row>
    <x:row r="82">
      <x:c r="BI82" s="921" t="str">
        <x:v>9/27最終監視：①モンキーV 602-607中心 ②からくり2 現配置568-576。613-630はミリオンゴッド、631-642はSAO II。過去の台番帯実績と現機種を混同しない。次点は喰種455-460/463-468、カバネリ523-528など。差枚より初当り/CZ/REGと横並びを優先。</x:v>
      </x:c>
      <x:c r="BJ82" s="921"/>
      <x:c r="BK82" s="921"/>
      <x:c r="BL82" s="921"/>
      <x:c r="BM82" s="921"/>
      <x:c r="BN82" s="921"/>
    </x:row>
    <x:row r="83">
      <x:c r="BI83" s="921"/>
      <x:c r="BJ83" s="921"/>
      <x:c r="BK83" s="921"/>
      <x:c r="BL83" s="921"/>
      <x:c r="BM83" s="921"/>
      <x:c r="BN83" s="921"/>
    </x:row>
    <x:row r="84">
      <x:c r="BI84" s="921"/>
      <x:c r="BJ84" s="921"/>
      <x:c r="BK84" s="921"/>
      <x:c r="BL84" s="921"/>
      <x:c r="BM84" s="921"/>
      <x:c r="BN84" s="921"/>
    </x:row>
    <x:row r="85">
      <x:c r="BI85" s="921"/>
      <x:c r="BJ85" s="921"/>
      <x:c r="BK85" s="921"/>
      <x:c r="BL85" s="921"/>
      <x:c r="BM85" s="921"/>
      <x:c r="BN85" s="921"/>
    </x:row>
    <x:row r="86">
      <x:c r="BI86" s="921"/>
      <x:c r="BJ86" s="921"/>
      <x:c r="BK86" s="921"/>
      <x:c r="BL86" s="921"/>
      <x:c r="BM86" s="921"/>
      <x:c r="BN86" s="921"/>
    </x:row>
    <x:row r="87">
      <x:c r="BI87" s="921"/>
      <x:c r="BJ87" s="921"/>
      <x:c r="BK87" s="921"/>
      <x:c r="BL87" s="921"/>
      <x:c r="BM87" s="921"/>
      <x:c r="BN87" s="921"/>
    </x:row>
  </x:sheetData>
  <x:mergeCells>
    <x:mergeCell ref="A1:N1"/>
    <x:mergeCell ref="A3:B3"/>
    <x:mergeCell ref="A4:B5"/>
    <x:mergeCell ref="C3:D3"/>
    <x:mergeCell ref="C4:D5"/>
    <x:mergeCell ref="E3:F3"/>
    <x:mergeCell ref="E4:F5"/>
    <x:mergeCell ref="G3:H3"/>
    <x:mergeCell ref="G4:H5"/>
    <x:mergeCell ref="I3:J3"/>
    <x:mergeCell ref="I4:J5"/>
    <x:mergeCell ref="A4:B4"/>
    <x:mergeCell ref="C4:D4"/>
    <x:mergeCell ref="E4:F4"/>
    <x:mergeCell ref="G4:H4"/>
    <x:mergeCell ref="I4:J4"/>
    <x:mergeCell ref="K3:L3"/>
    <x:mergeCell ref="K4:L4"/>
    <x:mergeCell ref="M3:N3"/>
    <x:mergeCell ref="M4:N4"/>
    <x:mergeCell ref="N44:Z44"/>
    <x:mergeCell ref="Q45:Z49"/>
    <x:mergeCell ref="A1:D2"/>
    <x:mergeCell ref="A3:D3"/>
    <x:mergeCell ref="A5:D5"/>
    <x:mergeCell ref="A10:D10"/>
    <x:mergeCell ref="A19:D19"/>
    <x:mergeCell ref="A28:D28"/>
    <x:mergeCell ref="A37:D37"/>
    <x:mergeCell ref="A38:D40"/>
    <x:mergeCell ref="A42:D42"/>
    <x:mergeCell ref="A50:D52"/>
    <x:mergeCell ref="A54:D54"/>
    <x:mergeCell ref="AO53:AS53"/>
    <x:mergeCell ref="BI14:BN15"/>
    <x:mergeCell ref="BI58:BN59"/>
    <x:mergeCell ref="BI66:BN67"/>
    <x:mergeCell ref="BI76:BN80"/>
    <x:mergeCell ref="BI82:BN87"/>
  </x:mergeCells>
  <x:conditionalFormatting sqref="B45:D54">
    <x:cfRule type="dataBar" priority="1">
      <x:dataBar>
        <x:cfvo type="min"/>
        <x:cfvo type="max"/>
        <x:color rgb="FFA02B93"/>
      </x:dataBar>
      <x:extLst>
        <x:ext xmlns:x14="http://schemas.microsoft.com/office/spreadsheetml/2009/9/main" uri="{B025F937-C7B1-47D3-B67F-A62EFF666E3E}">
          <x14:id>{B5742875-26C9-68C8-5A81-515895F062A8}</x14:id>
        </x:ext>
      </x:extLst>
    </x:cfRule>
  </x:conditionalFormatting>
  <x:pageMargins left="0.7" right="0.7" top="0.75" bottom="0.75" header="0.3" footer="0.3"/>
  <x:drawing xmlns:r="http://schemas.openxmlformats.org/officeDocument/2006/relationships" r:id="R9351f6cc4cb6443b"/>
  <x:extLst>
    <x:ext xmlns:x14="http://schemas.microsoft.com/office/spreadsheetml/2009/9/main" xmlns:xm="http://schemas.microsoft.com/office/excel/2006/main" uri="{78C0D931-6437-407d-A8EE-F0AAD7539E65}">
      <x14:conditionalFormattings>
        <x14:conditionalFormatting>
          <x14:cfRule type="dataBar" priority="1" id="{B5742875-26C9-68C8-5A81-515895F062A8}">
            <x14:dataBar gradient="1">
              <x14:cfvo type="min"/>
              <x14:cfvo type="max"/>
              <x14:fillColor rgb="FFA02B93"/>
            </x14:dataBar>
          </x14:cfRule>
          <xm:sqref>B45:D54</xm:sqref>
        </x14:conditionalFormatting>
      </x14:conditionalFormattings>
    </x:ext>
  </x:extLst>
</x:worksheet>
</file>

<file path=xl/worksheets/sheet2.xml><?xml version="1.0" encoding="utf-8"?>
<x:worksheet xmlns:x="http://schemas.openxmlformats.org/spreadsheetml/2006/main">
  <x:sheetFormatPr defaultRowHeight="15"/>
  <x:cols>
    <x:col min="1" max="1" width="12" hidden="0" customWidth="1"/>
    <x:col min="2" max="2" width="7" hidden="0" customWidth="1"/>
    <x:col min="3" max="3" width="9" hidden="0" customWidth="1"/>
    <x:col min="4" max="4" width="25" hidden="0" customWidth="1"/>
    <x:col min="5" max="5" width="9" hidden="0" customWidth="1"/>
    <x:col min="6" max="6" width="11" hidden="0" customWidth="1"/>
    <x:col min="7" max="7" width="12" hidden="0" customWidth="1"/>
    <x:col min="8" max="8" width="8" hidden="0" customWidth="1"/>
    <x:col min="9" max="9" width="8" hidden="0" customWidth="1"/>
    <x:col min="10" max="10" width="14" hidden="0" customWidth="1"/>
    <x:col min="11" max="11" width="13" hidden="0" customWidth="1"/>
    <x:col min="12" max="12" width="16" hidden="0" customWidth="1"/>
    <x:col min="13" max="13" width="42" hidden="0" customWidth="1"/>
    <x:col min="14" max="14" width="34" hidden="0" customWidth="1"/>
  </x:cols>
  <x:sheetData>
    <x:row r="1">
      <x:c r="A1" s="682" t="str">
        <x:v>日付</x:v>
      </x:c>
      <x:c r="B1" s="682" t="str">
        <x:v>曜日</x:v>
      </x:c>
      <x:c r="C1" s="682" t="str">
        <x:v>対象日</x:v>
      </x:c>
      <x:c r="D1" s="682" t="str">
        <x:v>機種</x:v>
      </x:c>
      <x:c r="E1" s="682" t="str">
        <x:v>台番</x:v>
      </x:c>
      <x:c r="F1" s="682" t="str">
        <x:v>G数</x:v>
      </x:c>
      <x:c r="G1" s="682" t="str">
        <x:v>差枚</x:v>
      </x:c>
      <x:c r="H1" s="682" t="str">
        <x:v>BB</x:v>
      </x:c>
      <x:c r="I1" s="682" t="str">
        <x:v>RB</x:v>
      </x:c>
      <x:c r="J1" s="682" t="str">
        <x:v>合成/初当り参考</x:v>
      </x:c>
      <x:c r="K1" s="682" t="str">
        <x:v>推定出玉率</x:v>
      </x:c>
      <x:c r="L1" s="682" t="str">
        <x:v>対象区分</x:v>
      </x:c>
      <x:c r="M1" s="682" t="str">
        <x:v>出典URL</x:v>
      </x:c>
      <x:c r="N1" s="682" t="str">
        <x:v>備考</x:v>
      </x:c>
    </x:row>
    <x:row r="2">
      <x:c r="A2" s="683" t="str">
        <x:v>公開情報＋ユーザー提供から確認できた対象台を台番単位で集約。推定出玉率=1+差枚/(G数×3)。AT機のBB/RBはサイト表記をそのまま記録。</x:v>
      </x:c>
      <x:c r="B2" s="683"/>
      <x:c r="C2" s="683"/>
      <x:c r="D2" s="683"/>
      <x:c r="E2" s="683"/>
      <x:c r="F2" s="683"/>
      <x:c r="G2" s="683"/>
      <x:c r="H2" s="683"/>
      <x:c r="I2" s="683"/>
      <x:c r="J2" s="683"/>
      <x:c r="K2" s="683"/>
      <x:c r="L2" s="683"/>
      <x:c r="M2" s="683"/>
      <x:c r="N2" s="683"/>
    </x:row>
    <x:row r="3">
      <x:c r="A3" s="18"/>
      <x:c r="B3" s="18"/>
      <x:c r="C3" s="18"/>
      <x:c r="D3" s="18"/>
      <x:c r="E3" s="18"/>
      <x:c r="F3" s="18"/>
      <x:c r="G3" s="18"/>
      <x:c r="H3" s="18"/>
      <x:c r="I3" s="18"/>
      <x:c r="J3" s="18"/>
      <x:c r="K3" s="18"/>
      <x:c r="L3" s="18"/>
      <x:c r="M3" s="18"/>
      <x:c r="N3" s="18"/>
    </x:row>
    <x:row r="4">
      <x:c r="A4" s="241" t="n">
        <x:v>46194</x:v>
      </x:c>
      <x:c r="B4" s="18" t="str">
        <x:v>日</x:v>
      </x:c>
      <x:c r="C4" s="18" t="str">
        <x:v>6/21</x:v>
      </x:c>
      <x:c r="D4" s="18" t="str">
        <x:v>ゴーゴージャグラー3</x:v>
      </x:c>
      <x:c r="E4" s="18" t="n">
        <x:v>879</x:v>
      </x:c>
      <x:c r="F4" s="651" t="n">
        <x:v>8018</x:v>
      </x:c>
      <x:c r="G4" s="651" t="n">
        <x:v>257</x:v>
      </x:c>
      <x:c r="H4" s="651" t="n">
        <x:v>28</x:v>
      </x:c>
      <x:c r="I4" s="651" t="n">
        <x:v>29</x:v>
      </x:c>
      <x:c r="J4" s="582" t="n">
        <x:f>IF(H4+I4=0,"",F4/(H4+I4))</x:f>
        <x:v>140.66666666666666</x:v>
      </x:c>
      <x:c r="K4" s="652" t="n">
        <x:f>IF(F4&gt;0,1+G4/(F4*3),"")</x:f>
        <x:v>1.01068429367257</x:v>
      </x:c>
      <x:c r="L4" s="18" t="str">
        <x:v>機種単位/高配分</x:v>
      </x:c>
      <x:c r="M4" s="18" t="str">
        <x:v>https://hall-navi.com/review_view?id=31071</x:v>
      </x:c>
      <x:c r="N4" s="18" t="str">
        <x:v>27台中22台プラス・平均+1,279枚</x:v>
      </x:c>
    </x:row>
    <x:row r="5">
      <x:c r="A5" s="241" t="n">
        <x:v>46194</x:v>
      </x:c>
      <x:c r="B5" s="18" t="str">
        <x:v>日</x:v>
      </x:c>
      <x:c r="C5" s="18" t="str">
        <x:v>6/21</x:v>
      </x:c>
      <x:c r="D5" s="18" t="str">
        <x:v>ゴーゴージャグラー3</x:v>
      </x:c>
      <x:c r="E5" s="18" t="n">
        <x:v>880</x:v>
      </x:c>
      <x:c r="F5" s="651" t="n">
        <x:v>8155</x:v>
      </x:c>
      <x:c r="G5" s="651" t="n">
        <x:v>2307</x:v>
      </x:c>
      <x:c r="H5" s="651" t="n">
        <x:v>35</x:v>
      </x:c>
      <x:c r="I5" s="651" t="n">
        <x:v>36</x:v>
      </x:c>
      <x:c r="J5" s="582" t="n">
        <x:f>IF(H5+I5=0,"",F5/(H5+I5))</x:f>
        <x:v>114.85915492957747</x:v>
      </x:c>
      <x:c r="K5" s="652" t="n">
        <x:f>IF(F5&gt;0,1+G5/(F5*3),"")</x:f>
        <x:v>1.0942979767014103</x:v>
      </x:c>
      <x:c r="L5" s="18" t="str">
        <x:v>機種単位/高配分</x:v>
      </x:c>
      <x:c r="M5" s="18" t="str">
        <x:v>https://hall-navi.com/review_view?id=31071</x:v>
      </x:c>
      <x:c r="N5" s="18" t="str">
        <x:v>27台中22台プラス・平均+1,279枚</x:v>
      </x:c>
    </x:row>
    <x:row r="6">
      <x:c r="A6" s="241" t="n">
        <x:v>46194</x:v>
      </x:c>
      <x:c r="B6" s="18" t="str">
        <x:v>日</x:v>
      </x:c>
      <x:c r="C6" s="18" t="str">
        <x:v>6/21</x:v>
      </x:c>
      <x:c r="D6" s="18" t="str">
        <x:v>ゴーゴージャグラー3</x:v>
      </x:c>
      <x:c r="E6" s="18" t="n">
        <x:v>881</x:v>
      </x:c>
      <x:c r="F6" s="651" t="n">
        <x:v>7443</x:v>
      </x:c>
      <x:c r="G6" s="651" t="n">
        <x:v>-1674</x:v>
      </x:c>
      <x:c r="H6" s="651" t="n">
        <x:v>20</x:v>
      </x:c>
      <x:c r="I6" s="651" t="n">
        <x:v>26</x:v>
      </x:c>
      <x:c r="J6" s="582" t="n">
        <x:f>IF(H6+I6=0,"",F6/(H6+I6))</x:f>
        <x:v>161.80434782608697</x:v>
      </x:c>
      <x:c r="K6" s="652" t="n">
        <x:f>IF(F6&gt;0,1+G6/(F6*3),"")</x:f>
        <x:v>0.9250302297460702</x:v>
      </x:c>
      <x:c r="L6" s="18" t="str">
        <x:v>機種単位/高配分</x:v>
      </x:c>
      <x:c r="M6" s="18" t="str">
        <x:v>https://hall-navi.com/review_view?id=31071</x:v>
      </x:c>
      <x:c r="N6" s="18" t="str">
        <x:v>27台中22台プラス・平均+1,279枚</x:v>
      </x:c>
    </x:row>
    <x:row r="7">
      <x:c r="A7" s="241" t="n">
        <x:v>46194</x:v>
      </x:c>
      <x:c r="B7" s="18" t="str">
        <x:v>日</x:v>
      </x:c>
      <x:c r="C7" s="18" t="str">
        <x:v>6/21</x:v>
      </x:c>
      <x:c r="D7" s="18" t="str">
        <x:v>ゴーゴージャグラー3</x:v>
      </x:c>
      <x:c r="E7" s="18" t="n">
        <x:v>882</x:v>
      </x:c>
      <x:c r="F7" s="651" t="n">
        <x:v>7245</x:v>
      </x:c>
      <x:c r="G7" s="651" t="n">
        <x:v>-906</x:v>
      </x:c>
      <x:c r="H7" s="651" t="n">
        <x:v>20</x:v>
      </x:c>
      <x:c r="I7" s="651" t="n">
        <x:v>24</x:v>
      </x:c>
      <x:c r="J7" s="582" t="n">
        <x:f>IF(H7+I7=0,"",F7/(H7+I7))</x:f>
        <x:v>164.6590909090909</x:v>
      </x:c>
      <x:c r="K7" s="652" t="n">
        <x:f>IF(F7&gt;0,1+G7/(F7*3),"")</x:f>
        <x:v>0.9583160800552105</x:v>
      </x:c>
      <x:c r="L7" s="18" t="str">
        <x:v>機種単位/高配分</x:v>
      </x:c>
      <x:c r="M7" s="18" t="str">
        <x:v>https://hall-navi.com/review_view?id=31071</x:v>
      </x:c>
      <x:c r="N7" s="18" t="str">
        <x:v>27台中22台プラス・平均+1,279枚</x:v>
      </x:c>
    </x:row>
    <x:row r="8">
      <x:c r="A8" s="241" t="n">
        <x:v>46194</x:v>
      </x:c>
      <x:c r="B8" s="18" t="str">
        <x:v>日</x:v>
      </x:c>
      <x:c r="C8" s="18" t="str">
        <x:v>6/21</x:v>
      </x:c>
      <x:c r="D8" s="18" t="str">
        <x:v>ゴーゴージャグラー3</x:v>
      </x:c>
      <x:c r="E8" s="18" t="n">
        <x:v>883</x:v>
      </x:c>
      <x:c r="F8" s="651" t="n">
        <x:v>8886</x:v>
      </x:c>
      <x:c r="G8" s="651" t="n">
        <x:v>1692</x:v>
      </x:c>
      <x:c r="H8" s="651" t="n">
        <x:v>33</x:v>
      </x:c>
      <x:c r="I8" s="651" t="n">
        <x:v>36</x:v>
      </x:c>
      <x:c r="J8" s="582" t="n">
        <x:f>IF(H8+I8=0,"",F8/(H8+I8))</x:f>
        <x:v>128.7826086956522</x:v>
      </x:c>
      <x:c r="K8" s="652" t="n">
        <x:f>IF(F8&gt;0,1+G8/(F8*3),"")</x:f>
        <x:v>1.063470627954085</x:v>
      </x:c>
      <x:c r="L8" s="18" t="str">
        <x:v>機種単位/高配分</x:v>
      </x:c>
      <x:c r="M8" s="18" t="str">
        <x:v>https://hall-navi.com/review_view?id=31071</x:v>
      </x:c>
      <x:c r="N8" s="18" t="str">
        <x:v>27台中22台プラス・平均+1,279枚</x:v>
      </x:c>
    </x:row>
    <x:row r="9">
      <x:c r="A9" s="241" t="n">
        <x:v>46194</x:v>
      </x:c>
      <x:c r="B9" s="18" t="str">
        <x:v>日</x:v>
      </x:c>
      <x:c r="C9" s="18" t="str">
        <x:v>6/21</x:v>
      </x:c>
      <x:c r="D9" s="18" t="str">
        <x:v>ゴーゴージャグラー3</x:v>
      </x:c>
      <x:c r="E9" s="18" t="n">
        <x:v>884</x:v>
      </x:c>
      <x:c r="F9" s="651" t="n">
        <x:v>9218</x:v>
      </x:c>
      <x:c r="G9" s="651" t="n">
        <x:v>4603</x:v>
      </x:c>
      <x:c r="H9" s="651" t="n">
        <x:v>48</x:v>
      </x:c>
      <x:c r="I9" s="651" t="n">
        <x:v>33</x:v>
      </x:c>
      <x:c r="J9" s="582" t="n">
        <x:f>IF(H9+I9=0,"",F9/(H9+I9))</x:f>
        <x:v>113.80246913580247</x:v>
      </x:c>
      <x:c r="K9" s="652" t="n">
        <x:f>IF(F9&gt;0,1+G9/(F9*3),"")</x:f>
        <x:v>1.1664496998625877</x:v>
      </x:c>
      <x:c r="L9" s="18" t="str">
        <x:v>機種単位/高配分</x:v>
      </x:c>
      <x:c r="M9" s="18" t="str">
        <x:v>https://hall-navi.com/review_view?id=31071</x:v>
      </x:c>
      <x:c r="N9" s="18" t="str">
        <x:v>27台中22台プラス・平均+1,279枚</x:v>
      </x:c>
    </x:row>
    <x:row r="10">
      <x:c r="A10" s="241" t="n">
        <x:v>46194</x:v>
      </x:c>
      <x:c r="B10" s="18" t="str">
        <x:v>日</x:v>
      </x:c>
      <x:c r="C10" s="18" t="str">
        <x:v>6/21</x:v>
      </x:c>
      <x:c r="D10" s="18" t="str">
        <x:v>ゴーゴージャグラー3</x:v>
      </x:c>
      <x:c r="E10" s="18" t="n">
        <x:v>885</x:v>
      </x:c>
      <x:c r="F10" s="651" t="n">
        <x:v>9493</x:v>
      </x:c>
      <x:c r="G10" s="651" t="n">
        <x:v>1081</x:v>
      </x:c>
      <x:c r="H10" s="651" t="n">
        <x:v>33</x:v>
      </x:c>
      <x:c r="I10" s="651" t="n">
        <x:v>40</x:v>
      </x:c>
      <x:c r="J10" s="582" t="n">
        <x:f>IF(H10+I10=0,"",F10/(H10+I10))</x:f>
        <x:v>130.04109589041096</x:v>
      </x:c>
      <x:c r="K10" s="652" t="n">
        <x:f>IF(F10&gt;0,1+G10/(F10*3),"")</x:f>
        <x:v>1.0379577934618491</x:v>
      </x:c>
      <x:c r="L10" s="18" t="str">
        <x:v>機種単位/高配分</x:v>
      </x:c>
      <x:c r="M10" s="18" t="str">
        <x:v>https://hall-navi.com/review_view?id=31071</x:v>
      </x:c>
      <x:c r="N10" s="18" t="str">
        <x:v>27台中22台プラス・平均+1,279枚</x:v>
      </x:c>
    </x:row>
    <x:row r="11">
      <x:c r="A11" s="241" t="n">
        <x:v>46194</x:v>
      </x:c>
      <x:c r="B11" s="18" t="str">
        <x:v>日</x:v>
      </x:c>
      <x:c r="C11" s="18" t="str">
        <x:v>6/21</x:v>
      </x:c>
      <x:c r="D11" s="18" t="str">
        <x:v>ゴーゴージャグラー3</x:v>
      </x:c>
      <x:c r="E11" s="18" t="n">
        <x:v>886</x:v>
      </x:c>
      <x:c r="F11" s="651" t="n">
        <x:v>7371</x:v>
      </x:c>
      <x:c r="G11" s="651" t="n">
        <x:v>1223</x:v>
      </x:c>
      <x:c r="H11" s="651" t="n">
        <x:v>30</x:v>
      </x:c>
      <x:c r="I11" s="651" t="n">
        <x:v>23</x:v>
      </x:c>
      <x:c r="J11" s="582" t="n">
        <x:f>IF(H11+I11=0,"",F11/(H11+I11))</x:f>
        <x:v>139.0754716981132</x:v>
      </x:c>
      <x:c r="K11" s="652" t="n">
        <x:f>IF(F11&gt;0,1+G11/(F11*3),"")</x:f>
        <x:v>1.055306833084611</x:v>
      </x:c>
      <x:c r="L11" s="18" t="str">
        <x:v>機種単位/高配分</x:v>
      </x:c>
      <x:c r="M11" s="18" t="str">
        <x:v>https://hall-navi.com/review_view?id=31071</x:v>
      </x:c>
      <x:c r="N11" s="18" t="str">
        <x:v>27台中22台プラス・平均+1,279枚</x:v>
      </x:c>
    </x:row>
    <x:row r="12">
      <x:c r="A12" s="241" t="n">
        <x:v>46194</x:v>
      </x:c>
      <x:c r="B12" s="18" t="str">
        <x:v>日</x:v>
      </x:c>
      <x:c r="C12" s="18" t="str">
        <x:v>6/21</x:v>
      </x:c>
      <x:c r="D12" s="18" t="str">
        <x:v>ゴーゴージャグラー3</x:v>
      </x:c>
      <x:c r="E12" s="18" t="n">
        <x:v>887</x:v>
      </x:c>
      <x:c r="F12" s="651" t="n">
        <x:v>7635</x:v>
      </x:c>
      <x:c r="G12" s="651" t="n">
        <x:v>-528</x:v>
      </x:c>
      <x:c r="H12" s="651" t="n">
        <x:v>21</x:v>
      </x:c>
      <x:c r="I12" s="651" t="n">
        <x:v>32</x:v>
      </x:c>
      <x:c r="J12" s="582" t="n">
        <x:f>IF(H12+I12=0,"",F12/(H12+I12))</x:f>
        <x:v>144.0566037735849</x:v>
      </x:c>
      <x:c r="K12" s="652" t="n">
        <x:f>IF(F12&gt;0,1+G12/(F12*3),"")</x:f>
        <x:v>0.9769482645710543</x:v>
      </x:c>
      <x:c r="L12" s="18" t="str">
        <x:v>機種単位/高配分</x:v>
      </x:c>
      <x:c r="M12" s="18" t="str">
        <x:v>https://hall-navi.com/review_view?id=31071</x:v>
      </x:c>
      <x:c r="N12" s="18" t="str">
        <x:v>27台中22台プラス・平均+1,279枚</x:v>
      </x:c>
    </x:row>
    <x:row r="13">
      <x:c r="A13" s="241" t="n">
        <x:v>46194</x:v>
      </x:c>
      <x:c r="B13" s="18" t="str">
        <x:v>日</x:v>
      </x:c>
      <x:c r="C13" s="18" t="str">
        <x:v>6/21</x:v>
      </x:c>
      <x:c r="D13" s="18" t="str">
        <x:v>ゴーゴージャグラー3</x:v>
      </x:c>
      <x:c r="E13" s="18" t="n">
        <x:v>888</x:v>
      </x:c>
      <x:c r="F13" s="651" t="n">
        <x:v>9054</x:v>
      </x:c>
      <x:c r="G13" s="651" t="n">
        <x:v>3412</x:v>
      </x:c>
      <x:c r="H13" s="651" t="n">
        <x:v>42</x:v>
      </x:c>
      <x:c r="I13" s="651" t="n">
        <x:v>34</x:v>
      </x:c>
      <x:c r="J13" s="582" t="n">
        <x:f>IF(H13+I13=0,"",F13/(H13+I13))</x:f>
        <x:v>119.13157894736842</x:v>
      </x:c>
      <x:c r="K13" s="652" t="n">
        <x:f>IF(F13&gt;0,1+G13/(F13*3),"")</x:f>
        <x:v>1.1256166703482806</x:v>
      </x:c>
      <x:c r="L13" s="18" t="str">
        <x:v>機種単位/高配分</x:v>
      </x:c>
      <x:c r="M13" s="18" t="str">
        <x:v>https://hall-navi.com/review_view?id=31071</x:v>
      </x:c>
      <x:c r="N13" s="18" t="str">
        <x:v>27台中22台プラス・平均+1,279枚</x:v>
      </x:c>
    </x:row>
    <x:row r="14">
      <x:c r="A14" s="241" t="n">
        <x:v>46194</x:v>
      </x:c>
      <x:c r="B14" s="18" t="str">
        <x:v>日</x:v>
      </x:c>
      <x:c r="C14" s="18" t="str">
        <x:v>6/21</x:v>
      </x:c>
      <x:c r="D14" s="18" t="str">
        <x:v>ゴーゴージャグラー3</x:v>
      </x:c>
      <x:c r="E14" s="18" t="n">
        <x:v>889</x:v>
      </x:c>
      <x:c r="F14" s="651" t="n">
        <x:v>7421</x:v>
      </x:c>
      <x:c r="G14" s="651" t="n">
        <x:v>1719</x:v>
      </x:c>
      <x:c r="H14" s="651" t="n">
        <x:v>35</x:v>
      </x:c>
      <x:c r="I14" s="651" t="n">
        <x:v>22</x:v>
      </x:c>
      <x:c r="J14" s="582" t="n">
        <x:f>IF(H14+I14=0,"",F14/(H14+I14))</x:f>
        <x:v>130.19298245614036</x:v>
      </x:c>
      <x:c r="K14" s="652" t="n">
        <x:f>IF(F14&gt;0,1+G14/(F14*3),"")</x:f>
        <x:v>1.0772133135695998</x:v>
      </x:c>
      <x:c r="L14" s="18" t="str">
        <x:v>機種単位/高配分</x:v>
      </x:c>
      <x:c r="M14" s="18" t="str">
        <x:v>https://hall-navi.com/review_view?id=31071</x:v>
      </x:c>
      <x:c r="N14" s="18" t="str">
        <x:v>27台中22台プラス・平均+1,279枚</x:v>
      </x:c>
    </x:row>
    <x:row r="15">
      <x:c r="A15" s="241" t="n">
        <x:v>46194</x:v>
      </x:c>
      <x:c r="B15" s="18" t="str">
        <x:v>日</x:v>
      </x:c>
      <x:c r="C15" s="18" t="str">
        <x:v>6/21</x:v>
      </x:c>
      <x:c r="D15" s="18" t="str">
        <x:v>ゴーゴージャグラー3</x:v>
      </x:c>
      <x:c r="E15" s="18" t="n">
        <x:v>890</x:v>
      </x:c>
      <x:c r="F15" s="651" t="n">
        <x:v>6238</x:v>
      </x:c>
      <x:c r="G15" s="651" t="n">
        <x:v>693</x:v>
      </x:c>
      <x:c r="H15" s="651" t="n">
        <x:v>22</x:v>
      </x:c>
      <x:c r="I15" s="651" t="n">
        <x:v>25</x:v>
      </x:c>
      <x:c r="J15" s="582" t="n">
        <x:f>IF(H15+I15=0,"",F15/(H15+I15))</x:f>
        <x:v>132.72340425531914</x:v>
      </x:c>
      <x:c r="K15" s="652" t="n">
        <x:f>IF(F15&gt;0,1+G15/(F15*3),"")</x:f>
        <x:v>1.037031099711446</x:v>
      </x:c>
      <x:c r="L15" s="18" t="str">
        <x:v>機種単位/高配分</x:v>
      </x:c>
      <x:c r="M15" s="18" t="str">
        <x:v>https://hall-navi.com/review_view?id=31071</x:v>
      </x:c>
      <x:c r="N15" s="18" t="str">
        <x:v>27台中22台プラス・平均+1,279枚</x:v>
      </x:c>
    </x:row>
    <x:row r="16">
      <x:c r="A16" s="241" t="n">
        <x:v>46194</x:v>
      </x:c>
      <x:c r="B16" s="18" t="str">
        <x:v>日</x:v>
      </x:c>
      <x:c r="C16" s="18" t="str">
        <x:v>6/21</x:v>
      </x:c>
      <x:c r="D16" s="18" t="str">
        <x:v>ゴーゴージャグラー3</x:v>
      </x:c>
      <x:c r="E16" s="18" t="n">
        <x:v>891</x:v>
      </x:c>
      <x:c r="F16" s="651" t="n">
        <x:v>7811</x:v>
      </x:c>
      <x:c r="G16" s="651" t="n">
        <x:v>1570</x:v>
      </x:c>
      <x:c r="H16" s="651" t="n">
        <x:v>29</x:v>
      </x:c>
      <x:c r="I16" s="651" t="n">
        <x:v>34</x:v>
      </x:c>
      <x:c r="J16" s="582" t="n">
        <x:f>IF(H16+I16=0,"",F16/(H16+I16))</x:f>
        <x:v>123.98412698412699</x:v>
      </x:c>
      <x:c r="K16" s="652" t="n">
        <x:f>IF(F16&gt;0,1+G16/(F16*3),"")</x:f>
        <x:v>1.0669995305765374</x:v>
      </x:c>
      <x:c r="L16" s="18" t="str">
        <x:v>機種単位/高配分</x:v>
      </x:c>
      <x:c r="M16" s="18" t="str">
        <x:v>https://hall-navi.com/review_view?id=31071</x:v>
      </x:c>
      <x:c r="N16" s="18" t="str">
        <x:v>27台中22台プラス・平均+1,279枚</x:v>
      </x:c>
    </x:row>
    <x:row r="17">
      <x:c r="A17" s="241" t="n">
        <x:v>46194</x:v>
      </x:c>
      <x:c r="B17" s="18" t="str">
        <x:v>日</x:v>
      </x:c>
      <x:c r="C17" s="18" t="str">
        <x:v>6/21</x:v>
      </x:c>
      <x:c r="D17" s="18" t="str">
        <x:v>ゴーゴージャグラー3</x:v>
      </x:c>
      <x:c r="E17" s="18" t="n">
        <x:v>910</x:v>
      </x:c>
      <x:c r="F17" s="651" t="n">
        <x:v>8426</x:v>
      </x:c>
      <x:c r="G17" s="651" t="n">
        <x:v>1711</x:v>
      </x:c>
      <x:c r="H17" s="651" t="n">
        <x:v>33</x:v>
      </x:c>
      <x:c r="I17" s="651" t="n">
        <x:v>34</x:v>
      </x:c>
      <x:c r="J17" s="582" t="n">
        <x:f>IF(H17+I17=0,"",F17/(H17+I17))</x:f>
        <x:v>125.76119402985074</x:v>
      </x:c>
      <x:c r="K17" s="652" t="n">
        <x:f>IF(F17&gt;0,1+G17/(F17*3),"")</x:f>
        <x:v>1.0676873170345755</x:v>
      </x:c>
      <x:c r="L17" s="18" t="str">
        <x:v>機種単位/高配分</x:v>
      </x:c>
      <x:c r="M17" s="18" t="str">
        <x:v>https://hall-navi.com/review_view?id=31071</x:v>
      </x:c>
      <x:c r="N17" s="18" t="str">
        <x:v>27台中22台プラス・平均+1,279枚</x:v>
      </x:c>
    </x:row>
    <x:row r="18">
      <x:c r="A18" s="241" t="n">
        <x:v>46194</x:v>
      </x:c>
      <x:c r="B18" s="18" t="str">
        <x:v>日</x:v>
      </x:c>
      <x:c r="C18" s="18" t="str">
        <x:v>6/21</x:v>
      </x:c>
      <x:c r="D18" s="18" t="str">
        <x:v>ゴーゴージャグラー3</x:v>
      </x:c>
      <x:c r="E18" s="18" t="n">
        <x:v>911</x:v>
      </x:c>
      <x:c r="F18" s="651" t="n">
        <x:v>9909</x:v>
      </x:c>
      <x:c r="G18" s="651" t="n">
        <x:v>2014</x:v>
      </x:c>
      <x:c r="H18" s="651" t="n">
        <x:v>37</x:v>
      </x:c>
      <x:c r="I18" s="651" t="n">
        <x:v>38</x:v>
      </x:c>
      <x:c r="J18" s="582" t="n">
        <x:f>IF(H18+I18=0,"",F18/(H18+I18))</x:f>
        <x:v>132.12</x:v>
      </x:c>
      <x:c r="K18" s="652" t="n">
        <x:f>IF(F18&gt;0,1+G18/(F18*3),"")</x:f>
        <x:v>1.0677498570323276</x:v>
      </x:c>
      <x:c r="L18" s="18" t="str">
        <x:v>機種単位/高配分</x:v>
      </x:c>
      <x:c r="M18" s="18" t="str">
        <x:v>https://hall-navi.com/review_view?id=31071</x:v>
      </x:c>
      <x:c r="N18" s="18" t="str">
        <x:v>27台中22台プラス・平均+1,279枚</x:v>
      </x:c>
    </x:row>
    <x:row r="19">
      <x:c r="A19" s="241" t="n">
        <x:v>46194</x:v>
      </x:c>
      <x:c r="B19" s="18" t="str">
        <x:v>日</x:v>
      </x:c>
      <x:c r="C19" s="18" t="str">
        <x:v>6/21</x:v>
      </x:c>
      <x:c r="D19" s="18" t="str">
        <x:v>ゴーゴージャグラー3</x:v>
      </x:c>
      <x:c r="E19" s="18" t="n">
        <x:v>912</x:v>
      </x:c>
      <x:c r="F19" s="651" t="n">
        <x:v>7877</x:v>
      </x:c>
      <x:c r="G19" s="651" t="n">
        <x:v>3472</x:v>
      </x:c>
      <x:c r="H19" s="651" t="n">
        <x:v>41</x:v>
      </x:c>
      <x:c r="I19" s="651" t="n">
        <x:v>25</x:v>
      </x:c>
      <x:c r="J19" s="582" t="n">
        <x:f>IF(H19+I19=0,"",F19/(H19+I19))</x:f>
        <x:v>119.34848484848484</x:v>
      </x:c>
      <x:c r="K19" s="652" t="n">
        <x:f>IF(F19&gt;0,1+G19/(F19*3),"")</x:f>
        <x:v>1.1469256485125472</x:v>
      </x:c>
      <x:c r="L19" s="18" t="str">
        <x:v>機種単位/高配分</x:v>
      </x:c>
      <x:c r="M19" s="18" t="str">
        <x:v>https://hall-navi.com/review_view?id=31071</x:v>
      </x:c>
      <x:c r="N19" s="18" t="str">
        <x:v>27台中22台プラス・平均+1,279枚</x:v>
      </x:c>
    </x:row>
    <x:row r="20">
      <x:c r="A20" s="241" t="n">
        <x:v>46194</x:v>
      </x:c>
      <x:c r="B20" s="18" t="str">
        <x:v>日</x:v>
      </x:c>
      <x:c r="C20" s="18" t="str">
        <x:v>6/21</x:v>
      </x:c>
      <x:c r="D20" s="18" t="str">
        <x:v>ゴーゴージャグラー3</x:v>
      </x:c>
      <x:c r="E20" s="18" t="n">
        <x:v>913</x:v>
      </x:c>
      <x:c r="F20" s="651" t="n">
        <x:v>7357</x:v>
      </x:c>
      <x:c r="G20" s="651" t="n">
        <x:v>1155</x:v>
      </x:c>
      <x:c r="H20" s="651" t="n">
        <x:v>27</x:v>
      </x:c>
      <x:c r="I20" s="651" t="n">
        <x:v>29</x:v>
      </x:c>
      <x:c r="J20" s="582" t="n">
        <x:f>IF(H20+I20=0,"",F20/(H20+I20))</x:f>
        <x:v>131.375</x:v>
      </x:c>
      <x:c r="K20" s="652" t="n">
        <x:f>IF(F20&gt;0,1+G20/(F20*3),"")</x:f>
        <x:v>1.0523311132254995</x:v>
      </x:c>
      <x:c r="L20" s="18" t="str">
        <x:v>機種単位/高配分</x:v>
      </x:c>
      <x:c r="M20" s="18" t="str">
        <x:v>https://hall-navi.com/review_view?id=31071</x:v>
      </x:c>
      <x:c r="N20" s="18" t="str">
        <x:v>27台中22台プラス・平均+1,279枚</x:v>
      </x:c>
    </x:row>
    <x:row r="21">
      <x:c r="A21" s="241" t="n">
        <x:v>46194</x:v>
      </x:c>
      <x:c r="B21" s="18" t="str">
        <x:v>日</x:v>
      </x:c>
      <x:c r="C21" s="18" t="str">
        <x:v>6/21</x:v>
      </x:c>
      <x:c r="D21" s="18" t="str">
        <x:v>ゴーゴージャグラー3</x:v>
      </x:c>
      <x:c r="E21" s="18" t="n">
        <x:v>914</x:v>
      </x:c>
      <x:c r="F21" s="651" t="n">
        <x:v>7835</x:v>
      </x:c>
      <x:c r="G21" s="651" t="n">
        <x:v>817</x:v>
      </x:c>
      <x:c r="H21" s="651" t="n">
        <x:v>34</x:v>
      </x:c>
      <x:c r="I21" s="651" t="n">
        <x:v>15</x:v>
      </x:c>
      <x:c r="J21" s="582" t="n">
        <x:f>IF(H21+I21=0,"",F21/(H21+I21))</x:f>
        <x:v>159.89795918367346</x:v>
      </x:c>
      <x:c r="K21" s="652" t="n">
        <x:f>IF(F21&gt;0,1+G21/(F21*3),"")</x:f>
        <x:v>1.0347585620080835</x:v>
      </x:c>
      <x:c r="L21" s="18" t="str">
        <x:v>機種単位/高配分</x:v>
      </x:c>
      <x:c r="M21" s="18" t="str">
        <x:v>https://hall-navi.com/review_view?id=31071</x:v>
      </x:c>
      <x:c r="N21" s="18" t="str">
        <x:v>27台中22台プラス・平均+1,279枚</x:v>
      </x:c>
    </x:row>
    <x:row r="22">
      <x:c r="A22" s="241" t="n">
        <x:v>46194</x:v>
      </x:c>
      <x:c r="B22" s="18" t="str">
        <x:v>日</x:v>
      </x:c>
      <x:c r="C22" s="18" t="str">
        <x:v>6/21</x:v>
      </x:c>
      <x:c r="D22" s="18" t="str">
        <x:v>ゴーゴージャグラー3</x:v>
      </x:c>
      <x:c r="E22" s="18" t="n">
        <x:v>915</x:v>
      </x:c>
      <x:c r="F22" s="651" t="n">
        <x:v>8853</x:v>
      </x:c>
      <x:c r="G22" s="651" t="n">
        <x:v>4072</x:v>
      </x:c>
      <x:c r="H22" s="651" t="n">
        <x:v>38</x:v>
      </x:c>
      <x:c r="I22" s="651" t="n">
        <x:v>46</x:v>
      </x:c>
      <x:c r="J22" s="582" t="n">
        <x:f>IF(H22+I22=0,"",F22/(H22+I22))</x:f>
        <x:v>105.39285714285714</x:v>
      </x:c>
      <x:c r="K22" s="652" t="n">
        <x:f>IF(F22&gt;0,1+G22/(F22*3),"")</x:f>
        <x:v>1.1533190255657215</x:v>
      </x:c>
      <x:c r="L22" s="18" t="str">
        <x:v>機種単位/高配分</x:v>
      </x:c>
      <x:c r="M22" s="18" t="str">
        <x:v>https://hall-navi.com/review_view?id=31071</x:v>
      </x:c>
      <x:c r="N22" s="18" t="str">
        <x:v>27台中22台プラス・平均+1,279枚</x:v>
      </x:c>
    </x:row>
    <x:row r="23">
      <x:c r="A23" s="241" t="n">
        <x:v>46194</x:v>
      </x:c>
      <x:c r="B23" s="18" t="str">
        <x:v>日</x:v>
      </x:c>
      <x:c r="C23" s="18" t="str">
        <x:v>6/21</x:v>
      </x:c>
      <x:c r="D23" s="18" t="str">
        <x:v>ゴーゴージャグラー3</x:v>
      </x:c>
      <x:c r="E23" s="18" t="n">
        <x:v>916</x:v>
      </x:c>
      <x:c r="F23" s="651" t="n">
        <x:v>9480</x:v>
      </x:c>
      <x:c r="G23" s="651" t="n">
        <x:v>3125</x:v>
      </x:c>
      <x:c r="H23" s="651" t="n">
        <x:v>43</x:v>
      </x:c>
      <x:c r="I23" s="651" t="n">
        <x:v>32</x:v>
      </x:c>
      <x:c r="J23" s="582" t="n">
        <x:f>IF(H23+I23=0,"",F23/(H23+I23))</x:f>
        <x:v>126.4</x:v>
      </x:c>
      <x:c r="K23" s="652" t="n">
        <x:f>IF(F23&gt;0,1+G23/(F23*3),"")</x:f>
        <x:v>1.1098804500703234</x:v>
      </x:c>
      <x:c r="L23" s="18" t="str">
        <x:v>機種単位/高配分</x:v>
      </x:c>
      <x:c r="M23" s="18" t="str">
        <x:v>https://hall-navi.com/review_view?id=31071</x:v>
      </x:c>
      <x:c r="N23" s="18" t="str">
        <x:v>27台中22台プラス・平均+1,279枚</x:v>
      </x:c>
    </x:row>
    <x:row r="24">
      <x:c r="A24" s="241" t="n">
        <x:v>46194</x:v>
      </x:c>
      <x:c r="B24" s="18" t="str">
        <x:v>日</x:v>
      </x:c>
      <x:c r="C24" s="18" t="str">
        <x:v>6/21</x:v>
      </x:c>
      <x:c r="D24" s="18" t="str">
        <x:v>ゴーゴージャグラー3</x:v>
      </x:c>
      <x:c r="E24" s="18" t="n">
        <x:v>917</x:v>
      </x:c>
      <x:c r="F24" s="651" t="n">
        <x:v>9168</x:v>
      </x:c>
      <x:c r="G24" s="651" t="n">
        <x:v>2619</x:v>
      </x:c>
      <x:c r="H24" s="651" t="n">
        <x:v>41</x:v>
      </x:c>
      <x:c r="I24" s="651" t="n">
        <x:v>37</x:v>
      </x:c>
      <x:c r="J24" s="582" t="n">
        <x:f>IF(H24+I24=0,"",F24/(H24+I24))</x:f>
        <x:v>117.53846153846153</x:v>
      </x:c>
      <x:c r="K24" s="652" t="n">
        <x:f>IF(F24&gt;0,1+G24/(F24*3),"")</x:f>
        <x:v>1.0952225130890052</x:v>
      </x:c>
      <x:c r="L24" s="18" t="str">
        <x:v>機種単位/高配分</x:v>
      </x:c>
      <x:c r="M24" s="18" t="str">
        <x:v>https://hall-navi.com/review_view?id=31071</x:v>
      </x:c>
      <x:c r="N24" s="18" t="str">
        <x:v>27台中22台プラス・平均+1,279枚</x:v>
      </x:c>
    </x:row>
    <x:row r="25">
      <x:c r="A25" s="241" t="n">
        <x:v>46194</x:v>
      </x:c>
      <x:c r="B25" s="18" t="str">
        <x:v>日</x:v>
      </x:c>
      <x:c r="C25" s="18" t="str">
        <x:v>6/21</x:v>
      </x:c>
      <x:c r="D25" s="18" t="str">
        <x:v>ゴーゴージャグラー3</x:v>
      </x:c>
      <x:c r="E25" s="18" t="n">
        <x:v>918</x:v>
      </x:c>
      <x:c r="F25" s="651" t="n">
        <x:v>9448</x:v>
      </x:c>
      <x:c r="G25" s="651" t="n">
        <x:v>1388</x:v>
      </x:c>
      <x:c r="H25" s="651" t="n">
        <x:v>38</x:v>
      </x:c>
      <x:c r="I25" s="651" t="n">
        <x:v>26</x:v>
      </x:c>
      <x:c r="J25" s="582" t="n">
        <x:f>IF(H25+I25=0,"",F25/(H25+I25))</x:f>
        <x:v>147.625</x:v>
      </x:c>
      <x:c r="K25" s="652" t="n">
        <x:f>IF(F25&gt;0,1+G25/(F25*3),"")</x:f>
        <x:v>1.0489697996048546</x:v>
      </x:c>
      <x:c r="L25" s="18" t="str">
        <x:v>機種単位/高配分</x:v>
      </x:c>
      <x:c r="M25" s="18" t="str">
        <x:v>https://hall-navi.com/review_view?id=31071</x:v>
      </x:c>
      <x:c r="N25" s="18" t="str">
        <x:v>27台中22台プラス・平均+1,279枚</x:v>
      </x:c>
    </x:row>
    <x:row r="26">
      <x:c r="A26" s="241" t="n">
        <x:v>46194</x:v>
      </x:c>
      <x:c r="B26" s="18" t="str">
        <x:v>日</x:v>
      </x:c>
      <x:c r="C26" s="18" t="str">
        <x:v>6/21</x:v>
      </x:c>
      <x:c r="D26" s="18" t="str">
        <x:v>ゴーゴージャグラー3</x:v>
      </x:c>
      <x:c r="E26" s="18" t="n">
        <x:v>919</x:v>
      </x:c>
      <x:c r="F26" s="651" t="n">
        <x:v>6683</x:v>
      </x:c>
      <x:c r="G26" s="651" t="n">
        <x:v>43</x:v>
      </x:c>
      <x:c r="H26" s="651" t="n">
        <x:v>26</x:v>
      </x:c>
      <x:c r="I26" s="651" t="n">
        <x:v>16</x:v>
      </x:c>
      <x:c r="J26" s="582" t="n">
        <x:f>IF(H26+I26=0,"",F26/(H26+I26))</x:f>
        <x:v>159.11904761904762</x:v>
      </x:c>
      <x:c r="K26" s="652" t="n">
        <x:f>IF(F26&gt;0,1+G26/(F26*3),"")</x:f>
        <x:v>1.0021447453738341</x:v>
      </x:c>
      <x:c r="L26" s="18" t="str">
        <x:v>機種単位/高配分</x:v>
      </x:c>
      <x:c r="M26" s="18" t="str">
        <x:v>https://hall-navi.com/review_view?id=31071</x:v>
      </x:c>
      <x:c r="N26" s="18" t="str">
        <x:v>27台中22台プラス・平均+1,279枚</x:v>
      </x:c>
    </x:row>
    <x:row r="27">
      <x:c r="A27" s="241" t="n">
        <x:v>46194</x:v>
      </x:c>
      <x:c r="B27" s="18" t="str">
        <x:v>日</x:v>
      </x:c>
      <x:c r="C27" s="18" t="str">
        <x:v>6/21</x:v>
      </x:c>
      <x:c r="D27" s="18" t="str">
        <x:v>ゴーゴージャグラー3</x:v>
      </x:c>
      <x:c r="E27" s="18" t="n">
        <x:v>920</x:v>
      </x:c>
      <x:c r="F27" s="651" t="n">
        <x:v>5838</x:v>
      </x:c>
      <x:c r="G27" s="651" t="n">
        <x:v>615</x:v>
      </x:c>
      <x:c r="H27" s="651" t="n">
        <x:v>25</x:v>
      </x:c>
      <x:c r="I27" s="651" t="n">
        <x:v>15</x:v>
      </x:c>
      <x:c r="J27" s="582" t="n">
        <x:f>IF(H27+I27=0,"",F27/(H27+I27))</x:f>
        <x:v>145.95</x:v>
      </x:c>
      <x:c r="K27" s="652" t="n">
        <x:f>IF(F27&gt;0,1+G27/(F27*3),"")</x:f>
        <x:v>1.0351147653305928</x:v>
      </x:c>
      <x:c r="L27" s="18" t="str">
        <x:v>機種単位/高配分</x:v>
      </x:c>
      <x:c r="M27" s="18" t="str">
        <x:v>https://hall-navi.com/review_view?id=31071</x:v>
      </x:c>
      <x:c r="N27" s="18" t="str">
        <x:v>27台中22台プラス・平均+1,279枚</x:v>
      </x:c>
    </x:row>
    <x:row r="28">
      <x:c r="A28" s="241" t="n">
        <x:v>46194</x:v>
      </x:c>
      <x:c r="B28" s="18" t="str">
        <x:v>日</x:v>
      </x:c>
      <x:c r="C28" s="18" t="str">
        <x:v>6/21</x:v>
      </x:c>
      <x:c r="D28" s="18" t="str">
        <x:v>ゴーゴージャグラー3</x:v>
      </x:c>
      <x:c r="E28" s="18" t="n">
        <x:v>921</x:v>
      </x:c>
      <x:c r="F28" s="651" t="n">
        <x:v>4844</x:v>
      </x:c>
      <x:c r="G28" s="651" t="n">
        <x:v>-1051</x:v>
      </x:c>
      <x:c r="H28" s="651" t="n">
        <x:v>14</x:v>
      </x:c>
      <x:c r="I28" s="651" t="n">
        <x:v>15</x:v>
      </x:c>
      <x:c r="J28" s="582" t="n">
        <x:f>IF(H28+I28=0,"",F28/(H28+I28))</x:f>
        <x:v>167.0344827586207</x:v>
      </x:c>
      <x:c r="K28" s="652" t="n">
        <x:f>IF(F28&gt;0,1+G28/(F28*3),"")</x:f>
        <x:v>0.9276768510872557</x:v>
      </x:c>
      <x:c r="L28" s="18" t="str">
        <x:v>機種単位/高配分</x:v>
      </x:c>
      <x:c r="M28" s="18" t="str">
        <x:v>https://hall-navi.com/review_view?id=31071</x:v>
      </x:c>
      <x:c r="N28" s="18" t="str">
        <x:v>27台中22台プラス・平均+1,279枚</x:v>
      </x:c>
    </x:row>
    <x:row r="29">
      <x:c r="A29" s="241" t="n">
        <x:v>46194</x:v>
      </x:c>
      <x:c r="B29" s="18" t="str">
        <x:v>日</x:v>
      </x:c>
      <x:c r="C29" s="18" t="str">
        <x:v>6/21</x:v>
      </x:c>
      <x:c r="D29" s="18" t="str">
        <x:v>ゴーゴージャグラー3</x:v>
      </x:c>
      <x:c r="E29" s="18" t="n">
        <x:v>922</x:v>
      </x:c>
      <x:c r="F29" s="651" t="n">
        <x:v>5470</x:v>
      </x:c>
      <x:c r="G29" s="651" t="n">
        <x:v>427</x:v>
      </x:c>
      <x:c r="H29" s="651" t="n">
        <x:v>20</x:v>
      </x:c>
      <x:c r="I29" s="651" t="n">
        <x:v>17</x:v>
      </x:c>
      <x:c r="J29" s="582" t="n">
        <x:f>IF(H29+I29=0,"",F29/(H29+I29))</x:f>
        <x:v>147.83783783783784</x:v>
      </x:c>
      <x:c r="K29" s="652" t="n">
        <x:f>IF(F29&gt;0,1+G29/(F29*3),"")</x:f>
        <x:v>1.0260207190737356</x:v>
      </x:c>
      <x:c r="L29" s="18" t="str">
        <x:v>機種単位/高配分</x:v>
      </x:c>
      <x:c r="M29" s="18" t="str">
        <x:v>https://hall-navi.com/review_view?id=31071</x:v>
      </x:c>
      <x:c r="N29" s="18" t="str">
        <x:v>27台中22台プラス・平均+1,279枚</x:v>
      </x:c>
    </x:row>
    <x:row r="30">
      <x:c r="A30" s="241" t="n">
        <x:v>46194</x:v>
      </x:c>
      <x:c r="B30" s="18" t="str">
        <x:v>日</x:v>
      </x:c>
      <x:c r="C30" s="18" t="str">
        <x:v>6/21</x:v>
      </x:c>
      <x:c r="D30" s="18" t="str">
        <x:v>ゴーゴージャグラー3</x:v>
      </x:c>
      <x:c r="E30" s="18" t="n">
        <x:v>923</x:v>
      </x:c>
      <x:c r="F30" s="651" t="n">
        <x:v>4628</x:v>
      </x:c>
      <x:c r="G30" s="651" t="n">
        <x:v>-1315</x:v>
      </x:c>
      <x:c r="H30" s="651" t="n">
        <x:v>11</x:v>
      </x:c>
      <x:c r="I30" s="651" t="n">
        <x:v>15</x:v>
      </x:c>
      <x:c r="J30" s="582" t="n">
        <x:f>IF(H30+I30=0,"",F30/(H30+I30))</x:f>
        <x:v>178</x:v>
      </x:c>
      <x:c r="K30" s="652" t="n">
        <x:f>IF(F30&gt;0,1+G30/(F30*3),"")</x:f>
        <x:v>0.9052866609046384</x:v>
      </x:c>
      <x:c r="L30" s="18" t="str">
        <x:v>機種単位/高配分</x:v>
      </x:c>
      <x:c r="M30" s="18" t="str">
        <x:v>https://hall-navi.com/review_view?id=31071</x:v>
      </x:c>
      <x:c r="N30" s="18" t="str">
        <x:v>27台中22台プラス・平均+1,279枚</x:v>
      </x:c>
    </x:row>
    <x:row r="31">
      <x:c r="A31" s="241" t="n">
        <x:v>46224</x:v>
      </x:c>
      <x:c r="B31" s="18" t="str">
        <x:v>火</x:v>
      </x:c>
      <x:c r="C31" s="18" t="str">
        <x:v>7/21</x:v>
      </x:c>
      <x:c r="D31" s="18" t="str">
        <x:v>ゴーゴージャグラー3</x:v>
      </x:c>
      <x:c r="E31" s="18" t="n">
        <x:v>879</x:v>
      </x:c>
      <x:c r="F31" s="651" t="n">
        <x:v>6306</x:v>
      </x:c>
      <x:c r="G31" s="651" t="n">
        <x:v>1800</x:v>
      </x:c>
      <x:c r="H31" s="651" t="n">
        <x:v>26</x:v>
      </x:c>
      <x:c r="I31" s="651" t="n">
        <x:v>25</x:v>
      </x:c>
      <x:c r="J31" s="582" t="n">
        <x:f>IF(H31+I31=0,"",F31/(H31+I31))</x:f>
        <x:v>123.6470588235294</x:v>
      </x:c>
      <x:c r="K31" s="652" t="n">
        <x:f>IF(F31&gt;0,1+G31/(F31*3),"")</x:f>
        <x:v>1.0951474785918174</x:v>
      </x:c>
      <x:c r="L31" s="18" t="str">
        <x:v>機種単位/高配分</x:v>
      </x:c>
      <x:c r="M31" s="18" t="str">
        <x:v>https://hall-navi.com/review_view?id=31533</x:v>
      </x:c>
      <x:c r="N31" s="18" t="str">
        <x:v>27台中18台プラス・平均+1,118枚</x:v>
      </x:c>
    </x:row>
    <x:row r="32">
      <x:c r="A32" s="241" t="n">
        <x:v>46224</x:v>
      </x:c>
      <x:c r="B32" s="18" t="str">
        <x:v>火</x:v>
      </x:c>
      <x:c r="C32" s="18" t="str">
        <x:v>7/21</x:v>
      </x:c>
      <x:c r="D32" s="18" t="str">
        <x:v>ゴーゴージャグラー3</x:v>
      </x:c>
      <x:c r="E32" s="18" t="n">
        <x:v>880</x:v>
      </x:c>
      <x:c r="F32" s="651" t="n">
        <x:v>5317</x:v>
      </x:c>
      <x:c r="G32" s="651" t="n">
        <x:v>-655</x:v>
      </x:c>
      <x:c r="H32" s="651" t="n">
        <x:v>19</x:v>
      </x:c>
      <x:c r="I32" s="651" t="n">
        <x:v>13</x:v>
      </x:c>
      <x:c r="J32" s="582" t="n">
        <x:f>IF(H32+I32=0,"",F32/(H32+I32))</x:f>
        <x:v>166.15625</x:v>
      </x:c>
      <x:c r="K32" s="652" t="n">
        <x:f>IF(F32&gt;0,1+G32/(F32*3),"")</x:f>
        <x:v>0.9589367437778196</x:v>
      </x:c>
      <x:c r="L32" s="18" t="str">
        <x:v>機種単位/高配分</x:v>
      </x:c>
      <x:c r="M32" s="18" t="str">
        <x:v>https://hall-navi.com/review_view?id=31533</x:v>
      </x:c>
      <x:c r="N32" s="18" t="str">
        <x:v>27台中18台プラス・平均+1,118枚</x:v>
      </x:c>
    </x:row>
    <x:row r="33">
      <x:c r="A33" s="241" t="n">
        <x:v>46224</x:v>
      </x:c>
      <x:c r="B33" s="18" t="str">
        <x:v>火</x:v>
      </x:c>
      <x:c r="C33" s="18" t="str">
        <x:v>7/21</x:v>
      </x:c>
      <x:c r="D33" s="18" t="str">
        <x:v>ゴーゴージャグラー3</x:v>
      </x:c>
      <x:c r="E33" s="18" t="n">
        <x:v>881</x:v>
      </x:c>
      <x:c r="F33" s="651" t="n">
        <x:v>8709</x:v>
      </x:c>
      <x:c r="G33" s="651" t="n">
        <x:v>1923</x:v>
      </x:c>
      <x:c r="H33" s="651" t="n">
        <x:v>36</x:v>
      </x:c>
      <x:c r="I33" s="651" t="n">
        <x:v>28</x:v>
      </x:c>
      <x:c r="J33" s="582" t="n">
        <x:f>IF(H33+I33=0,"",F33/(H33+I33))</x:f>
        <x:v>136.078125</x:v>
      </x:c>
      <x:c r="K33" s="652" t="n">
        <x:f>IF(F33&gt;0,1+G33/(F33*3),"")</x:f>
        <x:v>1.0736020208979218</x:v>
      </x:c>
      <x:c r="L33" s="18" t="str">
        <x:v>機種単位/高配分</x:v>
      </x:c>
      <x:c r="M33" s="18" t="str">
        <x:v>https://hall-navi.com/review_view?id=31533</x:v>
      </x:c>
      <x:c r="N33" s="18" t="str">
        <x:v>27台中18台プラス・平均+1,118枚</x:v>
      </x:c>
    </x:row>
    <x:row r="34">
      <x:c r="A34" s="241" t="n">
        <x:v>46224</x:v>
      </x:c>
      <x:c r="B34" s="18" t="str">
        <x:v>火</x:v>
      </x:c>
      <x:c r="C34" s="18" t="str">
        <x:v>7/21</x:v>
      </x:c>
      <x:c r="D34" s="18" t="str">
        <x:v>ゴーゴージャグラー3</x:v>
      </x:c>
      <x:c r="E34" s="18" t="n">
        <x:v>882</x:v>
      </x:c>
      <x:c r="F34" s="651" t="n">
        <x:v>7937</x:v>
      </x:c>
      <x:c r="G34" s="651" t="n">
        <x:v>-753</x:v>
      </x:c>
      <x:c r="H34" s="651" t="n">
        <x:v>28</x:v>
      </x:c>
      <x:c r="I34" s="651" t="n">
        <x:v>20</x:v>
      </x:c>
      <x:c r="J34" s="582" t="n">
        <x:f>IF(H34+I34=0,"",F34/(H34+I34))</x:f>
        <x:v>165.35416666666666</x:v>
      </x:c>
      <x:c r="K34" s="652" t="n">
        <x:f>IF(F34&gt;0,1+G34/(F34*3),"")</x:f>
        <x:v>0.9683759606904372</x:v>
      </x:c>
      <x:c r="L34" s="18" t="str">
        <x:v>機種単位/高配分</x:v>
      </x:c>
      <x:c r="M34" s="18" t="str">
        <x:v>https://hall-navi.com/review_view?id=31533</x:v>
      </x:c>
      <x:c r="N34" s="18" t="str">
        <x:v>27台中18台プラス・平均+1,118枚</x:v>
      </x:c>
    </x:row>
    <x:row r="35">
      <x:c r="A35" s="241" t="n">
        <x:v>46224</x:v>
      </x:c>
      <x:c r="B35" s="18" t="str">
        <x:v>火</x:v>
      </x:c>
      <x:c r="C35" s="18" t="str">
        <x:v>7/21</x:v>
      </x:c>
      <x:c r="D35" s="18" t="str">
        <x:v>ゴーゴージャグラー3</x:v>
      </x:c>
      <x:c r="E35" s="18" t="n">
        <x:v>883</x:v>
      </x:c>
      <x:c r="F35" s="651" t="n">
        <x:v>8599</x:v>
      </x:c>
      <x:c r="G35" s="651" t="n">
        <x:v>1608</x:v>
      </x:c>
      <x:c r="H35" s="651" t="n">
        <x:v>33</x:v>
      </x:c>
      <x:c r="I35" s="651" t="n">
        <x:v>32</x:v>
      </x:c>
      <x:c r="J35" s="582" t="n">
        <x:f>IF(H35+I35=0,"",F35/(H35+I35))</x:f>
        <x:v>132.2923076923077</x:v>
      </x:c>
      <x:c r="K35" s="652" t="n">
        <x:f>IF(F35&gt;0,1+G35/(F35*3),"")</x:f>
        <x:v>1.0623328293987673</x:v>
      </x:c>
      <x:c r="L35" s="18" t="str">
        <x:v>機種単位/高配分</x:v>
      </x:c>
      <x:c r="M35" s="18" t="str">
        <x:v>https://hall-navi.com/review_view?id=31533</x:v>
      </x:c>
      <x:c r="N35" s="18" t="str">
        <x:v>27台中18台プラス・平均+1,118枚</x:v>
      </x:c>
    </x:row>
    <x:row r="36">
      <x:c r="A36" s="241" t="n">
        <x:v>46224</x:v>
      </x:c>
      <x:c r="B36" s="18" t="str">
        <x:v>火</x:v>
      </x:c>
      <x:c r="C36" s="18" t="str">
        <x:v>7/21</x:v>
      </x:c>
      <x:c r="D36" s="18" t="str">
        <x:v>ゴーゴージャグラー3</x:v>
      </x:c>
      <x:c r="E36" s="18" t="n">
        <x:v>884</x:v>
      </x:c>
      <x:c r="F36" s="651" t="n">
        <x:v>8776</x:v>
      </x:c>
      <x:c r="G36" s="651" t="n">
        <x:v>462</x:v>
      </x:c>
      <x:c r="H36" s="651" t="n">
        <x:v>29</x:v>
      </x:c>
      <x:c r="I36" s="651" t="n">
        <x:v>38</x:v>
      </x:c>
      <x:c r="J36" s="582" t="n">
        <x:f>IF(H36+I36=0,"",F36/(H36+I36))</x:f>
        <x:v>130.98507462686567</x:v>
      </x:c>
      <x:c r="K36" s="652" t="n">
        <x:f>IF(F36&gt;0,1+G36/(F36*3),"")</x:f>
        <x:v>1.0175478577939836</x:v>
      </x:c>
      <x:c r="L36" s="18" t="str">
        <x:v>機種単位/高配分</x:v>
      </x:c>
      <x:c r="M36" s="18" t="str">
        <x:v>https://hall-navi.com/review_view?id=31533</x:v>
      </x:c>
      <x:c r="N36" s="18" t="str">
        <x:v>27台中18台プラス・平均+1,118枚</x:v>
      </x:c>
    </x:row>
    <x:row r="37">
      <x:c r="A37" s="241" t="n">
        <x:v>46224</x:v>
      </x:c>
      <x:c r="B37" s="18" t="str">
        <x:v>火</x:v>
      </x:c>
      <x:c r="C37" s="18" t="str">
        <x:v>7/21</x:v>
      </x:c>
      <x:c r="D37" s="18" t="str">
        <x:v>ゴーゴージャグラー3</x:v>
      </x:c>
      <x:c r="E37" s="18" t="n">
        <x:v>885</x:v>
      </x:c>
      <x:c r="F37" s="651" t="n">
        <x:v>8933</x:v>
      </x:c>
      <x:c r="G37" s="651" t="n">
        <x:v>1891</x:v>
      </x:c>
      <x:c r="H37" s="651" t="n">
        <x:v>35</x:v>
      </x:c>
      <x:c r="I37" s="651" t="n">
        <x:v>33</x:v>
      </x:c>
      <x:c r="J37" s="582" t="n">
        <x:f>IF(H37+I37=0,"",F37/(H37+I37))</x:f>
        <x:v>131.36764705882354</x:v>
      </x:c>
      <x:c r="K37" s="652" t="n">
        <x:f>IF(F37&gt;0,1+G37/(F37*3),"")</x:f>
        <x:v>1.0705623344154633</x:v>
      </x:c>
      <x:c r="L37" s="18" t="str">
        <x:v>機種単位/高配分</x:v>
      </x:c>
      <x:c r="M37" s="18" t="str">
        <x:v>https://hall-navi.com/review_view?id=31533</x:v>
      </x:c>
      <x:c r="N37" s="18" t="str">
        <x:v>27台中18台プラス・平均+1,118枚</x:v>
      </x:c>
    </x:row>
    <x:row r="38">
      <x:c r="A38" s="241" t="n">
        <x:v>46224</x:v>
      </x:c>
      <x:c r="B38" s="18" t="str">
        <x:v>火</x:v>
      </x:c>
      <x:c r="C38" s="18" t="str">
        <x:v>7/21</x:v>
      </x:c>
      <x:c r="D38" s="18" t="str">
        <x:v>ゴーゴージャグラー3</x:v>
      </x:c>
      <x:c r="E38" s="18" t="n">
        <x:v>886</x:v>
      </x:c>
      <x:c r="F38" s="651" t="n">
        <x:v>9358</x:v>
      </x:c>
      <x:c r="G38" s="651" t="n">
        <x:v>455</x:v>
      </x:c>
      <x:c r="H38" s="651" t="n">
        <x:v>35</x:v>
      </x:c>
      <x:c r="I38" s="651" t="n">
        <x:v>33</x:v>
      </x:c>
      <x:c r="J38" s="582" t="n">
        <x:f>IF(H38+I38=0,"",F38/(H38+I38))</x:f>
        <x:v>137.61764705882354</x:v>
      </x:c>
      <x:c r="K38" s="652" t="n">
        <x:f>IF(F38&gt;0,1+G38/(F38*3),"")</x:f>
        <x:v>1.016207166773527</x:v>
      </x:c>
      <x:c r="L38" s="18" t="str">
        <x:v>機種単位/高配分</x:v>
      </x:c>
      <x:c r="M38" s="18" t="str">
        <x:v>https://hall-navi.com/review_view?id=31533</x:v>
      </x:c>
      <x:c r="N38" s="18" t="str">
        <x:v>27台中18台プラス・平均+1,118枚</x:v>
      </x:c>
    </x:row>
    <x:row r="39">
      <x:c r="A39" s="241" t="n">
        <x:v>46224</x:v>
      </x:c>
      <x:c r="B39" s="18" t="str">
        <x:v>火</x:v>
      </x:c>
      <x:c r="C39" s="18" t="str">
        <x:v>7/21</x:v>
      </x:c>
      <x:c r="D39" s="18" t="str">
        <x:v>ゴーゴージャグラー3</x:v>
      </x:c>
      <x:c r="E39" s="18" t="n">
        <x:v>887</x:v>
      </x:c>
      <x:c r="F39" s="651" t="n">
        <x:v>9381</x:v>
      </x:c>
      <x:c r="G39" s="651" t="n">
        <x:v>4406</x:v>
      </x:c>
      <x:c r="H39" s="651" t="n">
        <x:v>46</x:v>
      </x:c>
      <x:c r="I39" s="651" t="n">
        <x:v>39</x:v>
      </x:c>
      <x:c r="J39" s="582" t="n">
        <x:f>IF(H39+I39=0,"",F39/(H39+I39))</x:f>
        <x:v>110.36470588235294</x:v>
      </x:c>
      <x:c r="K39" s="652" t="n">
        <x:f>IF(F39&gt;0,1+G39/(F39*3),"")</x:f>
        <x:v>1.1565575809259852</x:v>
      </x:c>
      <x:c r="L39" s="18" t="str">
        <x:v>機種単位/高配分</x:v>
      </x:c>
      <x:c r="M39" s="18" t="str">
        <x:v>https://hall-navi.com/review_view?id=31533</x:v>
      </x:c>
      <x:c r="N39" s="18" t="str">
        <x:v>27台中18台プラス・平均+1,118枚</x:v>
      </x:c>
    </x:row>
    <x:row r="40">
      <x:c r="A40" s="241" t="n">
        <x:v>46224</x:v>
      </x:c>
      <x:c r="B40" s="18" t="str">
        <x:v>火</x:v>
      </x:c>
      <x:c r="C40" s="18" t="str">
        <x:v>7/21</x:v>
      </x:c>
      <x:c r="D40" s="18" t="str">
        <x:v>ゴーゴージャグラー3</x:v>
      </x:c>
      <x:c r="E40" s="18" t="n">
        <x:v>888</x:v>
      </x:c>
      <x:c r="F40" s="651" t="n">
        <x:v>8925</x:v>
      </x:c>
      <x:c r="G40" s="651" t="n">
        <x:v>-326</x:v>
      </x:c>
      <x:c r="H40" s="651" t="n">
        <x:v>28</x:v>
      </x:c>
      <x:c r="I40" s="651" t="n">
        <x:v>28</x:v>
      </x:c>
      <x:c r="J40" s="582" t="n">
        <x:f>IF(H40+I40=0,"",F40/(H40+I40))</x:f>
        <x:v>159.375</x:v>
      </x:c>
      <x:c r="K40" s="652" t="n">
        <x:f>IF(F40&gt;0,1+G40/(F40*3),"")</x:f>
        <x:v>0.9878244631185807</x:v>
      </x:c>
      <x:c r="L40" s="18" t="str">
        <x:v>機種単位/高配分</x:v>
      </x:c>
      <x:c r="M40" s="18" t="str">
        <x:v>https://hall-navi.com/review_view?id=31533</x:v>
      </x:c>
      <x:c r="N40" s="18" t="str">
        <x:v>27台中18台プラス・平均+1,118枚</x:v>
      </x:c>
    </x:row>
    <x:row r="41">
      <x:c r="A41" s="241" t="n">
        <x:v>46224</x:v>
      </x:c>
      <x:c r="B41" s="18" t="str">
        <x:v>火</x:v>
      </x:c>
      <x:c r="C41" s="18" t="str">
        <x:v>7/21</x:v>
      </x:c>
      <x:c r="D41" s="18" t="str">
        <x:v>ゴーゴージャグラー3</x:v>
      </x:c>
      <x:c r="E41" s="18" t="n">
        <x:v>889</x:v>
      </x:c>
      <x:c r="F41" s="651" t="n">
        <x:v>7876</x:v>
      </x:c>
      <x:c r="G41" s="651" t="n">
        <x:v>1640</x:v>
      </x:c>
      <x:c r="H41" s="651" t="n">
        <x:v>30</x:v>
      </x:c>
      <x:c r="I41" s="651" t="n">
        <x:v>34</x:v>
      </x:c>
      <x:c r="J41" s="582" t="n">
        <x:f>IF(H41+I41=0,"",F41/(H41+I41))</x:f>
        <x:v>123.0625</x:v>
      </x:c>
      <x:c r="K41" s="652" t="n">
        <x:f>IF(F41&gt;0,1+G41/(F41*3),"")</x:f>
        <x:v>1.069409175554427</x:v>
      </x:c>
      <x:c r="L41" s="18" t="str">
        <x:v>機種単位/高配分</x:v>
      </x:c>
      <x:c r="M41" s="18" t="str">
        <x:v>https://hall-navi.com/review_view?id=31533</x:v>
      </x:c>
      <x:c r="N41" s="18" t="str">
        <x:v>27台中18台プラス・平均+1,118枚</x:v>
      </x:c>
    </x:row>
    <x:row r="42">
      <x:c r="A42" s="241" t="n">
        <x:v>46224</x:v>
      </x:c>
      <x:c r="B42" s="18" t="str">
        <x:v>火</x:v>
      </x:c>
      <x:c r="C42" s="18" t="str">
        <x:v>7/21</x:v>
      </x:c>
      <x:c r="D42" s="18" t="str">
        <x:v>ゴーゴージャグラー3</x:v>
      </x:c>
      <x:c r="E42" s="18" t="n">
        <x:v>890</x:v>
      </x:c>
      <x:c r="F42" s="651" t="n">
        <x:v>9095</x:v>
      </x:c>
      <x:c r="G42" s="651" t="n">
        <x:v>-1543</x:v>
      </x:c>
      <x:c r="H42" s="651" t="n">
        <x:v>27</x:v>
      </x:c>
      <x:c r="I42" s="651" t="n">
        <x:v>28</x:v>
      </x:c>
      <x:c r="J42" s="582" t="n">
        <x:f>IF(H42+I42=0,"",F42/(H42+I42))</x:f>
        <x:v>165.36363636363637</x:v>
      </x:c>
      <x:c r="K42" s="652" t="n">
        <x:f>IF(F42&gt;0,1+G42/(F42*3),"")</x:f>
        <x:v>0.9434487813817116</x:v>
      </x:c>
      <x:c r="L42" s="18" t="str">
        <x:v>機種単位/高配分</x:v>
      </x:c>
      <x:c r="M42" s="18" t="str">
        <x:v>https://hall-navi.com/review_view?id=31533</x:v>
      </x:c>
      <x:c r="N42" s="18" t="str">
        <x:v>27台中18台プラス・平均+1,118枚</x:v>
      </x:c>
    </x:row>
    <x:row r="43">
      <x:c r="A43" s="241" t="n">
        <x:v>46224</x:v>
      </x:c>
      <x:c r="B43" s="18" t="str">
        <x:v>火</x:v>
      </x:c>
      <x:c r="C43" s="18" t="str">
        <x:v>7/21</x:v>
      </x:c>
      <x:c r="D43" s="18" t="str">
        <x:v>ゴーゴージャグラー3</x:v>
      </x:c>
      <x:c r="E43" s="18" t="n">
        <x:v>891</x:v>
      </x:c>
      <x:c r="F43" s="651" t="n">
        <x:v>8787</x:v>
      </x:c>
      <x:c r="G43" s="651" t="n">
        <x:v>884</x:v>
      </x:c>
      <x:c r="H43" s="651" t="n">
        <x:v>32</x:v>
      </x:c>
      <x:c r="I43" s="651" t="n">
        <x:v>32</x:v>
      </x:c>
      <x:c r="J43" s="582" t="n">
        <x:f>IF(H43+I43=0,"",F43/(H43+I43))</x:f>
        <x:v>137.296875</x:v>
      </x:c>
      <x:c r="K43" s="652" t="n">
        <x:f>IF(F43&gt;0,1+G43/(F43*3),"")</x:f>
        <x:v>1.0335343879215508</x:v>
      </x:c>
      <x:c r="L43" s="18" t="str">
        <x:v>機種単位/高配分</x:v>
      </x:c>
      <x:c r="M43" s="18" t="str">
        <x:v>https://hall-navi.com/review_view?id=31533</x:v>
      </x:c>
      <x:c r="N43" s="18" t="str">
        <x:v>27台中18台プラス・平均+1,118枚</x:v>
      </x:c>
    </x:row>
    <x:row r="44">
      <x:c r="A44" s="241" t="n">
        <x:v>46224</x:v>
      </x:c>
      <x:c r="B44" s="18" t="str">
        <x:v>火</x:v>
      </x:c>
      <x:c r="C44" s="18" t="str">
        <x:v>7/21</x:v>
      </x:c>
      <x:c r="D44" s="18" t="str">
        <x:v>ゴーゴージャグラー3</x:v>
      </x:c>
      <x:c r="E44" s="18" t="n">
        <x:v>910</x:v>
      </x:c>
      <x:c r="F44" s="651" t="n">
        <x:v>8627</x:v>
      </x:c>
      <x:c r="G44" s="651" t="n">
        <x:v>2758</x:v>
      </x:c>
      <x:c r="H44" s="651" t="n">
        <x:v>42</x:v>
      </x:c>
      <x:c r="I44" s="651" t="n">
        <x:v>22</x:v>
      </x:c>
      <x:c r="J44" s="582" t="n">
        <x:f>IF(H44+I44=0,"",F44/(H44+I44))</x:f>
        <x:v>134.796875</x:v>
      </x:c>
      <x:c r="K44" s="652" t="n">
        <x:f>IF(F44&gt;0,1+G44/(F44*3),"")</x:f>
        <x:v>1.1065646613345699</x:v>
      </x:c>
      <x:c r="L44" s="18" t="str">
        <x:v>機種単位/高配分</x:v>
      </x:c>
      <x:c r="M44" s="18" t="str">
        <x:v>https://hall-navi.com/review_view?id=31533</x:v>
      </x:c>
      <x:c r="N44" s="18" t="str">
        <x:v>27台中18台プラス・平均+1,118枚</x:v>
      </x:c>
    </x:row>
    <x:row r="45">
      <x:c r="A45" s="241" t="n">
        <x:v>46224</x:v>
      </x:c>
      <x:c r="B45" s="18" t="str">
        <x:v>火</x:v>
      </x:c>
      <x:c r="C45" s="18" t="str">
        <x:v>7/21</x:v>
      </x:c>
      <x:c r="D45" s="18" t="str">
        <x:v>ゴーゴージャグラー3</x:v>
      </x:c>
      <x:c r="E45" s="18" t="n">
        <x:v>911</x:v>
      </x:c>
      <x:c r="F45" s="651" t="n">
        <x:v>8898</x:v>
      </x:c>
      <x:c r="G45" s="651" t="n">
        <x:v>5123</x:v>
      </x:c>
      <x:c r="H45" s="651" t="n">
        <x:v>46</x:v>
      </x:c>
      <x:c r="I45" s="651" t="n">
        <x:v>37</x:v>
      </x:c>
      <x:c r="J45" s="582" t="n">
        <x:f>IF(H45+I45=0,"",F45/(H45+I45))</x:f>
        <x:v>107.20481927710843</x:v>
      </x:c>
      <x:c r="K45" s="652" t="n">
        <x:f>IF(F45&gt;0,1+G45/(F45*3),"")</x:f>
        <x:v>1.191915786319023</x:v>
      </x:c>
      <x:c r="L45" s="18" t="str">
        <x:v>機種単位/高配分</x:v>
      </x:c>
      <x:c r="M45" s="18" t="str">
        <x:v>https://hall-navi.com/review_view?id=31533</x:v>
      </x:c>
      <x:c r="N45" s="18" t="str">
        <x:v>27台中18台プラス・平均+1,118枚</x:v>
      </x:c>
    </x:row>
    <x:row r="46">
      <x:c r="A46" s="241" t="n">
        <x:v>46224</x:v>
      </x:c>
      <x:c r="B46" s="18" t="str">
        <x:v>火</x:v>
      </x:c>
      <x:c r="C46" s="18" t="str">
        <x:v>7/21</x:v>
      </x:c>
      <x:c r="D46" s="18" t="str">
        <x:v>ゴーゴージャグラー3</x:v>
      </x:c>
      <x:c r="E46" s="18" t="n">
        <x:v>912</x:v>
      </x:c>
      <x:c r="F46" s="651" t="n">
        <x:v>8569</x:v>
      </x:c>
      <x:c r="G46" s="651" t="n">
        <x:v>-978</x:v>
      </x:c>
      <x:c r="H46" s="651" t="n">
        <x:v>25</x:v>
      </x:c>
      <x:c r="I46" s="651" t="n">
        <x:v>30</x:v>
      </x:c>
      <x:c r="J46" s="582" t="n">
        <x:f>IF(H46+I46=0,"",F46/(H46+I46))</x:f>
        <x:v>155.8</x:v>
      </x:c>
      <x:c r="K46" s="652" t="n">
        <x:f>IF(F46&gt;0,1+G46/(F46*3),"")</x:f>
        <x:v>0.9619558875014588</x:v>
      </x:c>
      <x:c r="L46" s="18" t="str">
        <x:v>機種単位/高配分</x:v>
      </x:c>
      <x:c r="M46" s="18" t="str">
        <x:v>https://hall-navi.com/review_view?id=31533</x:v>
      </x:c>
      <x:c r="N46" s="18" t="str">
        <x:v>27台中18台プラス・平均+1,118枚</x:v>
      </x:c>
    </x:row>
    <x:row r="47">
      <x:c r="A47" s="241" t="n">
        <x:v>46224</x:v>
      </x:c>
      <x:c r="B47" s="18" t="str">
        <x:v>火</x:v>
      </x:c>
      <x:c r="C47" s="18" t="str">
        <x:v>7/21</x:v>
      </x:c>
      <x:c r="D47" s="18" t="str">
        <x:v>ゴーゴージャグラー3</x:v>
      </x:c>
      <x:c r="E47" s="18" t="n">
        <x:v>913</x:v>
      </x:c>
      <x:c r="F47" s="651" t="n">
        <x:v>9706</x:v>
      </x:c>
      <x:c r="G47" s="651" t="n">
        <x:v>3764</x:v>
      </x:c>
      <x:c r="H47" s="651" t="n">
        <x:v>36</x:v>
      </x:c>
      <x:c r="I47" s="651" t="n">
        <x:v>52</x:v>
      </x:c>
      <x:c r="J47" s="582" t="n">
        <x:f>IF(H47+I47=0,"",F47/(H47+I47))</x:f>
        <x:v>110.29545454545455</x:v>
      </x:c>
      <x:c r="K47" s="652" t="n">
        <x:f>IF(F47&gt;0,1+G47/(F47*3),"")</x:f>
        <x:v>1.129267119994505</x:v>
      </x:c>
      <x:c r="L47" s="18" t="str">
        <x:v>機種単位/高配分</x:v>
      </x:c>
      <x:c r="M47" s="18" t="str">
        <x:v>https://hall-navi.com/review_view?id=31533</x:v>
      </x:c>
      <x:c r="N47" s="18" t="str">
        <x:v>27台中18台プラス・平均+1,118枚</x:v>
      </x:c>
    </x:row>
    <x:row r="48">
      <x:c r="A48" s="241" t="n">
        <x:v>46224</x:v>
      </x:c>
      <x:c r="B48" s="18" t="str">
        <x:v>火</x:v>
      </x:c>
      <x:c r="C48" s="18" t="str">
        <x:v>7/21</x:v>
      </x:c>
      <x:c r="D48" s="18" t="str">
        <x:v>ゴーゴージャグラー3</x:v>
      </x:c>
      <x:c r="E48" s="18" t="n">
        <x:v>914</x:v>
      </x:c>
      <x:c r="F48" s="651" t="n">
        <x:v>9547</x:v>
      </x:c>
      <x:c r="G48" s="651" t="n">
        <x:v>579</x:v>
      </x:c>
      <x:c r="H48" s="651" t="n">
        <x:v>38</x:v>
      </x:c>
      <x:c r="I48" s="651" t="n">
        <x:v>30</x:v>
      </x:c>
      <x:c r="J48" s="582" t="n">
        <x:f>IF(H48+I48=0,"",F48/(H48+I48))</x:f>
        <x:v>140.39705882352942</x:v>
      </x:c>
      <x:c r="K48" s="652" t="n">
        <x:f>IF(F48&gt;0,1+G48/(F48*3),"")</x:f>
        <x:v>1.020215774588876</x:v>
      </x:c>
      <x:c r="L48" s="18" t="str">
        <x:v>機種単位/高配分</x:v>
      </x:c>
      <x:c r="M48" s="18" t="str">
        <x:v>https://hall-navi.com/review_view?id=31533</x:v>
      </x:c>
      <x:c r="N48" s="18" t="str">
        <x:v>27台中18台プラス・平均+1,118枚</x:v>
      </x:c>
    </x:row>
    <x:row r="49">
      <x:c r="A49" s="241" t="n">
        <x:v>46224</x:v>
      </x:c>
      <x:c r="B49" s="18" t="str">
        <x:v>火</x:v>
      </x:c>
      <x:c r="C49" s="18" t="str">
        <x:v>7/21</x:v>
      </x:c>
      <x:c r="D49" s="18" t="str">
        <x:v>ゴーゴージャグラー3</x:v>
      </x:c>
      <x:c r="E49" s="18" t="n">
        <x:v>915</x:v>
      </x:c>
      <x:c r="F49" s="651" t="n">
        <x:v>9063</x:v>
      </x:c>
      <x:c r="G49" s="651" t="n">
        <x:v>3535</x:v>
      </x:c>
      <x:c r="H49" s="651" t="n">
        <x:v>41</x:v>
      </x:c>
      <x:c r="I49" s="651" t="n">
        <x:v>37</x:v>
      </x:c>
      <x:c r="J49" s="582" t="n">
        <x:f>IF(H49+I49=0,"",F49/(H49+I49))</x:f>
        <x:v>116.1923076923077</x:v>
      </x:c>
      <x:c r="K49" s="652" t="n">
        <x:f>IF(F49&gt;0,1+G49/(F49*3),"")</x:f>
        <x:v>1.1300158152193902</x:v>
      </x:c>
      <x:c r="L49" s="18" t="str">
        <x:v>機種単位/高配分</x:v>
      </x:c>
      <x:c r="M49" s="18" t="str">
        <x:v>https://hall-navi.com/review_view?id=31533</x:v>
      </x:c>
      <x:c r="N49" s="18" t="str">
        <x:v>27台中18台プラス・平均+1,118枚</x:v>
      </x:c>
    </x:row>
    <x:row r="50">
      <x:c r="A50" s="241" t="n">
        <x:v>46224</x:v>
      </x:c>
      <x:c r="B50" s="18" t="str">
        <x:v>火</x:v>
      </x:c>
      <x:c r="C50" s="18" t="str">
        <x:v>7/21</x:v>
      </x:c>
      <x:c r="D50" s="18" t="str">
        <x:v>ゴーゴージャグラー3</x:v>
      </x:c>
      <x:c r="E50" s="18" t="n">
        <x:v>916</x:v>
      </x:c>
      <x:c r="F50" s="651" t="n">
        <x:v>5315</x:v>
      </x:c>
      <x:c r="G50" s="651" t="n">
        <x:v>-1168</x:v>
      </x:c>
      <x:c r="H50" s="651" t="n">
        <x:v>17</x:v>
      </x:c>
      <x:c r="I50" s="651" t="n">
        <x:v>12</x:v>
      </x:c>
      <x:c r="J50" s="582" t="n">
        <x:f>IF(H50+I50=0,"",F50/(H50+I50))</x:f>
        <x:v>183.27586206896552</x:v>
      </x:c>
      <x:c r="K50" s="652" t="n">
        <x:f>IF(F50&gt;0,1+G50/(F50*3),"")</x:f>
        <x:v>0.9267481969269363</x:v>
      </x:c>
      <x:c r="L50" s="18" t="str">
        <x:v>機種単位/高配分</x:v>
      </x:c>
      <x:c r="M50" s="18" t="str">
        <x:v>https://hall-navi.com/review_view?id=31533</x:v>
      </x:c>
      <x:c r="N50" s="18" t="str">
        <x:v>27台中18台プラス・平均+1,118枚</x:v>
      </x:c>
    </x:row>
    <x:row r="51">
      <x:c r="A51" s="241" t="n">
        <x:v>46224</x:v>
      </x:c>
      <x:c r="B51" s="18" t="str">
        <x:v>火</x:v>
      </x:c>
      <x:c r="C51" s="18" t="str">
        <x:v>7/21</x:v>
      </x:c>
      <x:c r="D51" s="18" t="str">
        <x:v>ゴーゴージャグラー3</x:v>
      </x:c>
      <x:c r="E51" s="18" t="n">
        <x:v>917</x:v>
      </x:c>
      <x:c r="F51" s="651" t="n">
        <x:v>8919</x:v>
      </x:c>
      <x:c r="G51" s="651" t="n">
        <x:v>2953</x:v>
      </x:c>
      <x:c r="H51" s="651" t="n">
        <x:v>38</x:v>
      </x:c>
      <x:c r="I51" s="651" t="n">
        <x:v>38</x:v>
      </x:c>
      <x:c r="J51" s="582" t="n">
        <x:f>IF(H51+I51=0,"",F51/(H51+I51))</x:f>
        <x:v>117.35526315789474</x:v>
      </x:c>
      <x:c r="K51" s="652" t="n">
        <x:f>IF(F51&gt;0,1+G51/(F51*3),"")</x:f>
        <x:v>1.1103636431587995</x:v>
      </x:c>
      <x:c r="L51" s="18" t="str">
        <x:v>機種単位/高配分</x:v>
      </x:c>
      <x:c r="M51" s="18" t="str">
        <x:v>https://hall-navi.com/review_view?id=31533</x:v>
      </x:c>
      <x:c r="N51" s="18" t="str">
        <x:v>27台中18台プラス・平均+1,118枚</x:v>
      </x:c>
    </x:row>
    <x:row r="52">
      <x:c r="A52" s="241" t="n">
        <x:v>46224</x:v>
      </x:c>
      <x:c r="B52" s="18" t="str">
        <x:v>火</x:v>
      </x:c>
      <x:c r="C52" s="18" t="str">
        <x:v>7/21</x:v>
      </x:c>
      <x:c r="D52" s="18" t="str">
        <x:v>ゴーゴージャグラー3</x:v>
      </x:c>
      <x:c r="E52" s="18" t="n">
        <x:v>918</x:v>
      </x:c>
      <x:c r="F52" s="651" t="n">
        <x:v>7545</x:v>
      </x:c>
      <x:c r="G52" s="651" t="n">
        <x:v>2372</x:v>
      </x:c>
      <x:c r="H52" s="651" t="n">
        <x:v>36</x:v>
      </x:c>
      <x:c r="I52" s="651" t="n">
        <x:v>27</x:v>
      </x:c>
      <x:c r="J52" s="582" t="n">
        <x:f>IF(H52+I52=0,"",F52/(H52+I52))</x:f>
        <x:v>119.76190476190476</x:v>
      </x:c>
      <x:c r="K52" s="652" t="n">
        <x:f>IF(F52&gt;0,1+G52/(F52*3),"")</x:f>
        <x:v>1.104793461453501</x:v>
      </x:c>
      <x:c r="L52" s="18" t="str">
        <x:v>機種単位/高配分</x:v>
      </x:c>
      <x:c r="M52" s="18" t="str">
        <x:v>https://hall-navi.com/review_view?id=31533</x:v>
      </x:c>
      <x:c r="N52" s="18" t="str">
        <x:v>27台中18台プラス・平均+1,118枚</x:v>
      </x:c>
    </x:row>
    <x:row r="53">
      <x:c r="A53" s="241" t="n">
        <x:v>46224</x:v>
      </x:c>
      <x:c r="B53" s="18" t="str">
        <x:v>火</x:v>
      </x:c>
      <x:c r="C53" s="18" t="str">
        <x:v>7/21</x:v>
      </x:c>
      <x:c r="D53" s="18" t="str">
        <x:v>ゴーゴージャグラー3</x:v>
      </x:c>
      <x:c r="E53" s="18" t="n">
        <x:v>919</x:v>
      </x:c>
      <x:c r="F53" s="651" t="n">
        <x:v>8298</x:v>
      </x:c>
      <x:c r="G53" s="651" t="n">
        <x:v>727</x:v>
      </x:c>
      <x:c r="H53" s="651" t="n">
        <x:v>34</x:v>
      </x:c>
      <x:c r="I53" s="651" t="n">
        <x:v>22</x:v>
      </x:c>
      <x:c r="J53" s="582" t="n">
        <x:f>IF(H53+I53=0,"",F53/(H53+I53))</x:f>
        <x:v>148.17857142857142</x:v>
      </x:c>
      <x:c r="K53" s="652" t="n">
        <x:f>IF(F53&gt;0,1+G53/(F53*3),"")</x:f>
        <x:v>1.0292038242146702</x:v>
      </x:c>
      <x:c r="L53" s="18" t="str">
        <x:v>機種単位/高配分</x:v>
      </x:c>
      <x:c r="M53" s="18" t="str">
        <x:v>https://hall-navi.com/review_view?id=31533</x:v>
      </x:c>
      <x:c r="N53" s="18" t="str">
        <x:v>27台中18台プラス・平均+1,118枚</x:v>
      </x:c>
    </x:row>
    <x:row r="54">
      <x:c r="A54" s="241" t="n">
        <x:v>46224</x:v>
      </x:c>
      <x:c r="B54" s="18" t="str">
        <x:v>火</x:v>
      </x:c>
      <x:c r="C54" s="18" t="str">
        <x:v>7/21</x:v>
      </x:c>
      <x:c r="D54" s="18" t="str">
        <x:v>ゴーゴージャグラー3</x:v>
      </x:c>
      <x:c r="E54" s="18" t="n">
        <x:v>920</x:v>
      </x:c>
      <x:c r="F54" s="651" t="n">
        <x:v>8074</x:v>
      </x:c>
      <x:c r="G54" s="651" t="n">
        <x:v>-637</x:v>
      </x:c>
      <x:c r="H54" s="651" t="n">
        <x:v>24</x:v>
      </x:c>
      <x:c r="I54" s="651" t="n">
        <x:v>29</x:v>
      </x:c>
      <x:c r="J54" s="582" t="n">
        <x:f>IF(H54+I54=0,"",F54/(H54+I54))</x:f>
        <x:v>152.33962264150944</x:v>
      </x:c>
      <x:c r="K54" s="652" t="n">
        <x:f>IF(F54&gt;0,1+G54/(F54*3),"")</x:f>
        <x:v>0.9737015935926018</x:v>
      </x:c>
      <x:c r="L54" s="18" t="str">
        <x:v>機種単位/高配分</x:v>
      </x:c>
      <x:c r="M54" s="18" t="str">
        <x:v>https://hall-navi.com/review_view?id=31533</x:v>
      </x:c>
      <x:c r="N54" s="18" t="str">
        <x:v>27台中18台プラス・平均+1,118枚</x:v>
      </x:c>
    </x:row>
    <x:row r="55">
      <x:c r="A55" s="241" t="n">
        <x:v>46224</x:v>
      </x:c>
      <x:c r="B55" s="18" t="str">
        <x:v>火</x:v>
      </x:c>
      <x:c r="C55" s="18" t="str">
        <x:v>7/21</x:v>
      </x:c>
      <x:c r="D55" s="18" t="str">
        <x:v>ゴーゴージャグラー3</x:v>
      </x:c>
      <x:c r="E55" s="18" t="n">
        <x:v>921</x:v>
      </x:c>
      <x:c r="F55" s="651" t="n">
        <x:v>8944</x:v>
      </x:c>
      <x:c r="G55" s="651" t="n">
        <x:v>1381</x:v>
      </x:c>
      <x:c r="H55" s="651" t="n">
        <x:v>39</x:v>
      </x:c>
      <x:c r="I55" s="651" t="n">
        <x:v>26</x:v>
      </x:c>
      <x:c r="J55" s="582" t="n">
        <x:f>IF(H55+I55=0,"",F55/(H55+I55))</x:f>
        <x:v>137.6</x:v>
      </x:c>
      <x:c r="K55" s="652" t="n">
        <x:f>IF(F55&gt;0,1+G55/(F55*3),"")</x:f>
        <x:v>1.05146839594514</x:v>
      </x:c>
      <x:c r="L55" s="18" t="str">
        <x:v>機種単位/高配分</x:v>
      </x:c>
      <x:c r="M55" s="18" t="str">
        <x:v>https://hall-navi.com/review_view?id=31533</x:v>
      </x:c>
      <x:c r="N55" s="18" t="str">
        <x:v>27台中18台プラス・平均+1,118枚</x:v>
      </x:c>
    </x:row>
    <x:row r="56">
      <x:c r="A56" s="241" t="n">
        <x:v>46224</x:v>
      </x:c>
      <x:c r="B56" s="18" t="str">
        <x:v>火</x:v>
      </x:c>
      <x:c r="C56" s="18" t="str">
        <x:v>7/21</x:v>
      </x:c>
      <x:c r="D56" s="18" t="str">
        <x:v>ゴーゴージャグラー3</x:v>
      </x:c>
      <x:c r="E56" s="18" t="n">
        <x:v>922</x:v>
      </x:c>
      <x:c r="F56" s="651" t="n">
        <x:v>8061</x:v>
      </x:c>
      <x:c r="G56" s="651" t="n">
        <x:v>-616</x:v>
      </x:c>
      <x:c r="H56" s="651" t="n">
        <x:v>26</x:v>
      </x:c>
      <x:c r="I56" s="651" t="n">
        <x:v>26</x:v>
      </x:c>
      <x:c r="J56" s="582" t="n">
        <x:f>IF(H56+I56=0,"",F56/(H56+I56))</x:f>
        <x:v>155.01923076923077</x:v>
      </x:c>
      <x:c r="K56" s="652" t="n">
        <x:f>IF(F56&gt;0,1+G56/(F56*3),"")</x:f>
        <x:v>0.9745275606831245</x:v>
      </x:c>
      <x:c r="L56" s="18" t="str">
        <x:v>機種単位/高配分</x:v>
      </x:c>
      <x:c r="M56" s="18" t="str">
        <x:v>https://hall-navi.com/review_view?id=31533</x:v>
      </x:c>
      <x:c r="N56" s="18" t="str">
        <x:v>27台中18台プラス・平均+1,118枚</x:v>
      </x:c>
    </x:row>
    <x:row r="57">
      <x:c r="A57" s="241" t="n">
        <x:v>46224</x:v>
      </x:c>
      <x:c r="B57" s="18" t="str">
        <x:v>火</x:v>
      </x:c>
      <x:c r="C57" s="18" t="str">
        <x:v>7/21</x:v>
      </x:c>
      <x:c r="D57" s="18" t="str">
        <x:v>ゴーゴージャグラー3</x:v>
      </x:c>
      <x:c r="E57" s="18" t="n">
        <x:v>923</x:v>
      </x:c>
      <x:c r="F57" s="651" t="n">
        <x:v>4984</x:v>
      </x:c>
      <x:c r="G57" s="651" t="n">
        <x:v>-1404</x:v>
      </x:c>
      <x:c r="H57" s="651" t="n">
        <x:v>16</x:v>
      </x:c>
      <x:c r="I57" s="651" t="n">
        <x:v>6</x:v>
      </x:c>
      <x:c r="J57" s="582" t="n">
        <x:f>IF(H57+I57=0,"",F57/(H57+I57))</x:f>
        <x:v>226.54545454545453</x:v>
      </x:c>
      <x:c r="K57" s="652" t="n">
        <x:f>IF(F57&gt;0,1+G57/(F57*3),"")</x:f>
        <x:v>0.906099518459069</x:v>
      </x:c>
      <x:c r="L57" s="18" t="str">
        <x:v>機種単位/高配分</x:v>
      </x:c>
      <x:c r="M57" s="18" t="str">
        <x:v>https://hall-navi.com/review_view?id=31533</x:v>
      </x:c>
      <x:c r="N57" s="18" t="str">
        <x:v>27台中18台プラス・平均+1,118枚</x:v>
      </x:c>
    </x:row>
    <x:row r="58">
      <x:c r="A58" s="241" t="n">
        <x:v>46266</x:v>
      </x:c>
      <x:c r="B58" s="18" t="str">
        <x:v>火</x:v>
      </x:c>
      <x:c r="C58" s="18" t="str">
        <x:v>9/1</x:v>
      </x:c>
      <x:c r="D58" s="18" t="str">
        <x:v>SAO2</x:v>
      </x:c>
      <x:c r="E58" s="18" t="n">
        <x:v>631</x:v>
      </x:c>
      <x:c r="F58" s="651" t="n">
        <x:v>10121</x:v>
      </x:c>
      <x:c r="G58" s="651" t="n">
        <x:v>15225</x:v>
      </x:c>
      <x:c r="H58" s="651" t="n">
        <x:v>0</x:v>
      </x:c>
      <x:c r="I58" s="651" t="n">
        <x:v>0</x:v>
      </x:c>
      <x:c r="J58" s="582" t="str">
        <x:f>IF(H58+I58=0,"",F58/(H58+I58))</x:f>
      </x:c>
      <x:c r="K58" s="652" t="n">
        <x:f>IF(F58&gt;0,1+G58/(F58*3),"")</x:f>
        <x:v>1.501432664756447</x:v>
      </x:c>
      <x:c r="L58" s="18" t="str">
        <x:v>全台系</x:v>
      </x:c>
      <x:c r="M58" s="18" t="str">
        <x:v>https://kansai-sloeve.com/2026/09/04/9-1-%E3%82%B0%E3%83%A9%E3%83%B3%E3%82%AD%E3%82%B3%E3%83%BC%E3%83%8A%E5%A4%A7%E9%98%AA%E6%9C%AC%E5%BA%97%E7%B5%90%E6%9E%9C%E3%81%BE%E3%81%A8%E3%82%81%E3%80%90%E5%A4%A7%E9%98%AA%E5%BA%9C%E3%80%91/</x:v>
      </x:c>
      <x:c r="N58" s="18" t="str">
        <x:v>12台中7台プラス・平均+4,960枚</x:v>
      </x:c>
    </x:row>
    <x:row r="59">
      <x:c r="A59" s="241" t="n">
        <x:v>46266</x:v>
      </x:c>
      <x:c r="B59" s="18" t="str">
        <x:v>火</x:v>
      </x:c>
      <x:c r="C59" s="18" t="str">
        <x:v>9/1</x:v>
      </x:c>
      <x:c r="D59" s="18" t="str">
        <x:v>SAO2</x:v>
      </x:c>
      <x:c r="E59" s="18" t="n">
        <x:v>632</x:v>
      </x:c>
      <x:c r="F59" s="651" t="n">
        <x:v>8369</x:v>
      </x:c>
      <x:c r="G59" s="651" t="n">
        <x:v>16939</x:v>
      </x:c>
      <x:c r="H59" s="651" t="n">
        <x:v>0</x:v>
      </x:c>
      <x:c r="I59" s="651" t="n">
        <x:v>0</x:v>
      </x:c>
      <x:c r="J59" s="582" t="str">
        <x:f>IF(H59+I59=0,"",F59/(H59+I59))</x:f>
      </x:c>
      <x:c r="K59" s="652" t="n">
        <x:f>IF(F59&gt;0,1+G59/(F59*3),"")</x:f>
        <x:v>1.674672402118931</x:v>
      </x:c>
      <x:c r="L59" s="18" t="str">
        <x:v>全台系</x:v>
      </x:c>
      <x:c r="M59" s="18" t="str">
        <x:v>https://kansai-sloeve.com/2026/09/04/9-1-%E3%82%B0%E3%83%A9%E3%83%B3%E3%82%AD%E3%82%B3%E3%83%BC%E3%83%8A%E5%A4%A7%E9%98%AA%E6%9C%AC%E5%BA%97%E7%B5%90%E6%9E%9C%E3%81%BE%E3%81%A8%E3%82%81%E3%80%90%E5%A4%A7%E9%98%AA%E5%BA%9C%E3%80%91/</x:v>
      </x:c>
      <x:c r="N59" s="18" t="str">
        <x:v>12台中7台プラス・平均+4,960枚</x:v>
      </x:c>
    </x:row>
    <x:row r="60">
      <x:c r="A60" s="241" t="n">
        <x:v>46266</x:v>
      </x:c>
      <x:c r="B60" s="18" t="str">
        <x:v>火</x:v>
      </x:c>
      <x:c r="C60" s="18" t="str">
        <x:v>9/1</x:v>
      </x:c>
      <x:c r="D60" s="18" t="str">
        <x:v>SAO2</x:v>
      </x:c>
      <x:c r="E60" s="18" t="n">
        <x:v>633</x:v>
      </x:c>
      <x:c r="F60" s="651" t="n">
        <x:v>9337</x:v>
      </x:c>
      <x:c r="G60" s="651" t="n">
        <x:v>16709</x:v>
      </x:c>
      <x:c r="H60" s="651" t="n">
        <x:v>0</x:v>
      </x:c>
      <x:c r="I60" s="651" t="n">
        <x:v>0</x:v>
      </x:c>
      <x:c r="J60" s="582" t="str">
        <x:f>IF(H60+I60=0,"",F60/(H60+I60))</x:f>
      </x:c>
      <x:c r="K60" s="652" t="n">
        <x:f>IF(F60&gt;0,1+G60/(F60*3),"")</x:f>
        <x:v>1.5965156545642785</x:v>
      </x:c>
      <x:c r="L60" s="18" t="str">
        <x:v>全台系</x:v>
      </x:c>
      <x:c r="M60" s="18" t="str">
        <x:v>https://kansai-sloeve.com/2026/09/04/9-1-%E3%82%B0%E3%83%A9%E3%83%B3%E3%82%AD%E3%82%B3%E3%83%BC%E3%83%8A%E5%A4%A7%E9%98%AA%E6%9C%AC%E5%BA%97%E7%B5%90%E6%9E%9C%E3%81%BE%E3%81%A8%E3%82%81%E3%80%90%E5%A4%A7%E9%98%AA%E5%BA%9C%E3%80%91/</x:v>
      </x:c>
      <x:c r="N60" s="18" t="str">
        <x:v>12台中7台プラス・平均+4,960枚</x:v>
      </x:c>
    </x:row>
    <x:row r="61">
      <x:c r="A61" s="241" t="n">
        <x:v>46266</x:v>
      </x:c>
      <x:c r="B61" s="18" t="str">
        <x:v>火</x:v>
      </x:c>
      <x:c r="C61" s="18" t="str">
        <x:v>9/1</x:v>
      </x:c>
      <x:c r="D61" s="18" t="str">
        <x:v>SAO2</x:v>
      </x:c>
      <x:c r="E61" s="18" t="n">
        <x:v>634</x:v>
      </x:c>
      <x:c r="F61" s="651" t="n">
        <x:v>9141</x:v>
      </x:c>
      <x:c r="G61" s="651" t="n">
        <x:v>-1833</x:v>
      </x:c>
      <x:c r="H61" s="651" t="n">
        <x:v>0</x:v>
      </x:c>
      <x:c r="I61" s="651" t="n">
        <x:v>0</x:v>
      </x:c>
      <x:c r="J61" s="582" t="str">
        <x:f>IF(H61+I61=0,"",F61/(H61+I61))</x:f>
      </x:c>
      <x:c r="K61" s="652" t="n">
        <x:f>IF(F61&gt;0,1+G61/(F61*3),"")</x:f>
        <x:v>0.9331582977792364</x:v>
      </x:c>
      <x:c r="L61" s="18" t="str">
        <x:v>全台系</x:v>
      </x:c>
      <x:c r="M61" s="18" t="str">
        <x:v>https://kansai-sloeve.com/2026/09/04/9-1-%E3%82%B0%E3%83%A9%E3%83%B3%E3%82%AD%E3%82%B3%E3%83%BC%E3%83%8A%E5%A4%A7%E9%98%AA%E6%9C%AC%E5%BA%97%E7%B5%90%E6%9E%9C%E3%81%BE%E3%81%A8%E3%82%81%E3%80%90%E5%A4%A7%E9%98%AA%E5%BA%9C%E3%80%91/</x:v>
      </x:c>
      <x:c r="N61" s="18" t="str">
        <x:v>12台中7台プラス・平均+4,960枚</x:v>
      </x:c>
    </x:row>
    <x:row r="62">
      <x:c r="A62" s="241" t="n">
        <x:v>46266</x:v>
      </x:c>
      <x:c r="B62" s="18" t="str">
        <x:v>火</x:v>
      </x:c>
      <x:c r="C62" s="18" t="str">
        <x:v>9/1</x:v>
      </x:c>
      <x:c r="D62" s="18" t="str">
        <x:v>SAO2</x:v>
      </x:c>
      <x:c r="E62" s="18" t="n">
        <x:v>635</x:v>
      </x:c>
      <x:c r="F62" s="651" t="n">
        <x:v>9218</x:v>
      </x:c>
      <x:c r="G62" s="651" t="n">
        <x:v>6178</x:v>
      </x:c>
      <x:c r="H62" s="651" t="n">
        <x:v>0</x:v>
      </x:c>
      <x:c r="I62" s="651" t="n">
        <x:v>0</x:v>
      </x:c>
      <x:c r="J62" s="582" t="str">
        <x:f>IF(H62+I62=0,"",F62/(H62+I62))</x:f>
      </x:c>
      <x:c r="K62" s="652" t="n">
        <x:f>IF(F62&gt;0,1+G62/(F62*3),"")</x:f>
        <x:v>1.223403485933319</x:v>
      </x:c>
      <x:c r="L62" s="18" t="str">
        <x:v>全台系</x:v>
      </x:c>
      <x:c r="M62" s="18" t="str">
        <x:v>https://kansai-sloeve.com/2026/09/04/9-1-%E3%82%B0%E3%83%A9%E3%83%B3%E3%82%AD%E3%82%B3%E3%83%BC%E3%83%8A%E5%A4%A7%E9%98%AA%E6%9C%AC%E5%BA%97%E7%B5%90%E6%9E%9C%E3%81%BE%E3%81%A8%E3%82%81%E3%80%90%E5%A4%A7%E9%98%AA%E5%BA%9C%E3%80%91/</x:v>
      </x:c>
      <x:c r="N62" s="18" t="str">
        <x:v>12台中7台プラス・平均+4,960枚</x:v>
      </x:c>
    </x:row>
    <x:row r="63">
      <x:c r="A63" s="241" t="n">
        <x:v>46266</x:v>
      </x:c>
      <x:c r="B63" s="18" t="str">
        <x:v>火</x:v>
      </x:c>
      <x:c r="C63" s="18" t="str">
        <x:v>9/1</x:v>
      </x:c>
      <x:c r="D63" s="18" t="str">
        <x:v>SAO2</x:v>
      </x:c>
      <x:c r="E63" s="18" t="n">
        <x:v>636</x:v>
      </x:c>
      <x:c r="F63" s="651" t="n">
        <x:v>8379</x:v>
      </x:c>
      <x:c r="G63" s="651" t="n">
        <x:v>-652</x:v>
      </x:c>
      <x:c r="H63" s="651" t="n">
        <x:v>0</x:v>
      </x:c>
      <x:c r="I63" s="651" t="n">
        <x:v>0</x:v>
      </x:c>
      <x:c r="J63" s="582" t="str">
        <x:f>IF(H63+I63=0,"",F63/(H63+I63))</x:f>
      </x:c>
      <x:c r="K63" s="652" t="n">
        <x:f>IF(F63&gt;0,1+G63/(F63*3),"")</x:f>
        <x:v>0.9740621394756733</x:v>
      </x:c>
      <x:c r="L63" s="18" t="str">
        <x:v>全台系</x:v>
      </x:c>
      <x:c r="M63" s="18" t="str">
        <x:v>https://kansai-sloeve.com/2026/09/04/9-1-%E3%82%B0%E3%83%A9%E3%83%B3%E3%82%AD%E3%82%B3%E3%83%BC%E3%83%8A%E5%A4%A7%E9%98%AA%E6%9C%AC%E5%BA%97%E7%B5%90%E6%9E%9C%E3%81%BE%E3%81%A8%E3%82%81%E3%80%90%E5%A4%A7%E9%98%AA%E5%BA%9C%E3%80%91/</x:v>
      </x:c>
      <x:c r="N63" s="18" t="str">
        <x:v>12台中7台プラス・平均+4,960枚</x:v>
      </x:c>
    </x:row>
    <x:row r="64">
      <x:c r="A64" s="241" t="n">
        <x:v>46266</x:v>
      </x:c>
      <x:c r="B64" s="18" t="str">
        <x:v>火</x:v>
      </x:c>
      <x:c r="C64" s="18" t="str">
        <x:v>9/1</x:v>
      </x:c>
      <x:c r="D64" s="18" t="str">
        <x:v>SAO2</x:v>
      </x:c>
      <x:c r="E64" s="18" t="n">
        <x:v>637</x:v>
      </x:c>
      <x:c r="F64" s="651" t="n">
        <x:v>8746</x:v>
      </x:c>
      <x:c r="G64" s="651" t="n">
        <x:v>-2955</x:v>
      </x:c>
      <x:c r="H64" s="651" t="n">
        <x:v>0</x:v>
      </x:c>
      <x:c r="I64" s="651" t="n">
        <x:v>0</x:v>
      </x:c>
      <x:c r="J64" s="582" t="str">
        <x:f>IF(H64+I64=0,"",F64/(H64+I64))</x:f>
      </x:c>
      <x:c r="K64" s="652" t="n">
        <x:f>IF(F64&gt;0,1+G64/(F64*3),"")</x:f>
        <x:v>0.8873770866681912</x:v>
      </x:c>
      <x:c r="L64" s="18" t="str">
        <x:v>全台系</x:v>
      </x:c>
      <x:c r="M64" s="18" t="str">
        <x:v>https://kansai-sloeve.com/2026/09/04/9-1-%E3%82%B0%E3%83%A9%E3%83%B3%E3%82%AD%E3%82%B3%E3%83%BC%E3%83%8A%E5%A4%A7%E9%98%AA%E6%9C%AC%E5%BA%97%E7%B5%90%E6%9E%9C%E3%81%BE%E3%81%A8%E3%82%81%E3%80%90%E5%A4%A7%E9%98%AA%E5%BA%9C%E3%80%91/</x:v>
      </x:c>
      <x:c r="N64" s="18" t="str">
        <x:v>12台中7台プラス・平均+4,960枚</x:v>
      </x:c>
    </x:row>
    <x:row r="65">
      <x:c r="A65" s="241" t="n">
        <x:v>46266</x:v>
      </x:c>
      <x:c r="B65" s="18" t="str">
        <x:v>火</x:v>
      </x:c>
      <x:c r="C65" s="18" t="str">
        <x:v>9/1</x:v>
      </x:c>
      <x:c r="D65" s="18" t="str">
        <x:v>SAO2</x:v>
      </x:c>
      <x:c r="E65" s="18" t="n">
        <x:v>638</x:v>
      </x:c>
      <x:c r="F65" s="651" t="n">
        <x:v>10108</x:v>
      </x:c>
      <x:c r="G65" s="651" t="n">
        <x:v>1922</x:v>
      </x:c>
      <x:c r="H65" s="651" t="n">
        <x:v>0</x:v>
      </x:c>
      <x:c r="I65" s="651" t="n">
        <x:v>0</x:v>
      </x:c>
      <x:c r="J65" s="582" t="str">
        <x:f>IF(H65+I65=0,"",F65/(H65+I65))</x:f>
      </x:c>
      <x:c r="K65" s="652" t="n">
        <x:f>IF(F65&gt;0,1+G65/(F65*3),"")</x:f>
        <x:v>1.063382139559425</x:v>
      </x:c>
      <x:c r="L65" s="18" t="str">
        <x:v>全台系</x:v>
      </x:c>
      <x:c r="M65" s="18" t="str">
        <x:v>https://kansai-sloeve.com/2026/09/04/9-1-%E3%82%B0%E3%83%A9%E3%83%B3%E3%82%AD%E3%82%B3%E3%83%BC%E3%83%8A%E5%A4%A7%E9%98%AA%E6%9C%AC%E5%BA%97%E7%B5%90%E6%9E%9C%E3%81%BE%E3%81%A8%E3%82%81%E3%80%90%E5%A4%A7%E9%98%AA%E5%BA%9C%E3%80%91/</x:v>
      </x:c>
      <x:c r="N65" s="18" t="str">
        <x:v>12台中7台プラス・平均+4,960枚</x:v>
      </x:c>
    </x:row>
    <x:row r="66">
      <x:c r="A66" s="241" t="n">
        <x:v>46266</x:v>
      </x:c>
      <x:c r="B66" s="18" t="str">
        <x:v>火</x:v>
      </x:c>
      <x:c r="C66" s="18" t="str">
        <x:v>9/1</x:v>
      </x:c>
      <x:c r="D66" s="18" t="str">
        <x:v>SAO2</x:v>
      </x:c>
      <x:c r="E66" s="18" t="n">
        <x:v>639</x:v>
      </x:c>
      <x:c r="F66" s="651" t="n">
        <x:v>9779</x:v>
      </x:c>
      <x:c r="G66" s="651" t="n">
        <x:v>1001</x:v>
      </x:c>
      <x:c r="H66" s="651" t="n">
        <x:v>0</x:v>
      </x:c>
      <x:c r="I66" s="651" t="n">
        <x:v>0</x:v>
      </x:c>
      <x:c r="J66" s="582" t="str">
        <x:f>IF(H66+I66=0,"",F66/(H66+I66))</x:f>
      </x:c>
      <x:c r="K66" s="652" t="n">
        <x:f>IF(F66&gt;0,1+G66/(F66*3),"")</x:f>
        <x:v>1.0341207349081365</x:v>
      </x:c>
      <x:c r="L66" s="18" t="str">
        <x:v>全台系</x:v>
      </x:c>
      <x:c r="M66" s="18" t="str">
        <x:v>https://kansai-sloeve.com/2026/09/04/9-1-%E3%82%B0%E3%83%A9%E3%83%B3%E3%82%AD%E3%82%B3%E3%83%BC%E3%83%8A%E5%A4%A7%E9%98%AA%E6%9C%AC%E5%BA%97%E7%B5%90%E6%9E%9C%E3%81%BE%E3%81%A8%E3%82%81%E3%80%90%E5%A4%A7%E9%98%AA%E5%BA%9C%E3%80%91/</x:v>
      </x:c>
      <x:c r="N66" s="18" t="str">
        <x:v>12台中7台プラス・平均+4,960枚</x:v>
      </x:c>
    </x:row>
    <x:row r="67">
      <x:c r="A67" s="241" t="n">
        <x:v>46266</x:v>
      </x:c>
      <x:c r="B67" s="18" t="str">
        <x:v>火</x:v>
      </x:c>
      <x:c r="C67" s="18" t="str">
        <x:v>9/1</x:v>
      </x:c>
      <x:c r="D67" s="18" t="str">
        <x:v>SAO2</x:v>
      </x:c>
      <x:c r="E67" s="18" t="n">
        <x:v>640</x:v>
      </x:c>
      <x:c r="F67" s="651" t="n">
        <x:v>9212</x:v>
      </x:c>
      <x:c r="G67" s="651" t="n">
        <x:v>-436</x:v>
      </x:c>
      <x:c r="H67" s="651" t="n">
        <x:v>0</x:v>
      </x:c>
      <x:c r="I67" s="651" t="n">
        <x:v>0</x:v>
      </x:c>
      <x:c r="J67" s="582" t="str">
        <x:f>IF(H67+I67=0,"",F67/(H67+I67))</x:f>
      </x:c>
      <x:c r="K67" s="652" t="n">
        <x:f>IF(F67&gt;0,1+G67/(F67*3),"")</x:f>
        <x:v>0.9842234766246925</x:v>
      </x:c>
      <x:c r="L67" s="18" t="str">
        <x:v>全台系</x:v>
      </x:c>
      <x:c r="M67" s="18" t="str">
        <x:v>https://kansai-sloeve.com/2026/09/04/9-1-%E3%82%B0%E3%83%A9%E3%83%B3%E3%82%AD%E3%82%B3%E3%83%BC%E3%83%8A%E5%A4%A7%E9%98%AA%E6%9C%AC%E5%BA%97%E7%B5%90%E6%9E%9C%E3%81%BE%E3%81%A8%E3%82%81%E3%80%90%E5%A4%A7%E9%98%AA%E5%BA%9C%E3%80%91/</x:v>
      </x:c>
      <x:c r="N67" s="18" t="str">
        <x:v>12台中7台プラス・平均+4,960枚</x:v>
      </x:c>
    </x:row>
    <x:row r="68">
      <x:c r="A68" s="241" t="n">
        <x:v>46266</x:v>
      </x:c>
      <x:c r="B68" s="18" t="str">
        <x:v>火</x:v>
      </x:c>
      <x:c r="C68" s="18" t="str">
        <x:v>9/1</x:v>
      </x:c>
      <x:c r="D68" s="18" t="str">
        <x:v>SAO2</x:v>
      </x:c>
      <x:c r="E68" s="18" t="n">
        <x:v>641</x:v>
      </x:c>
      <x:c r="F68" s="651" t="n">
        <x:v>9176</x:v>
      </x:c>
      <x:c r="G68" s="651" t="n">
        <x:v>-1517</x:v>
      </x:c>
      <x:c r="H68" s="651" t="n">
        <x:v>0</x:v>
      </x:c>
      <x:c r="I68" s="651" t="n">
        <x:v>0</x:v>
      </x:c>
      <x:c r="J68" s="582" t="str">
        <x:f>IF(H68+I68=0,"",F68/(H68+I68))</x:f>
      </x:c>
      <x:c r="K68" s="652" t="n">
        <x:f>IF(F68&gt;0,1+G68/(F68*3),"")</x:f>
        <x:v>0.9448924731182796</x:v>
      </x:c>
      <x:c r="L68" s="18" t="str">
        <x:v>全台系</x:v>
      </x:c>
      <x:c r="M68" s="18" t="str">
        <x:v>https://kansai-sloeve.com/2026/09/04/9-1-%E3%82%B0%E3%83%A9%E3%83%B3%E3%82%AD%E3%82%B3%E3%83%BC%E3%83%8A%E5%A4%A7%E9%98%AA%E6%9C%AC%E5%BA%97%E7%B5%90%E6%9E%9C%E3%81%BE%E3%81%A8%E3%82%81%E3%80%90%E5%A4%A7%E9%98%AA%E5%BA%9C%E3%80%91/</x:v>
      </x:c>
      <x:c r="N68" s="18" t="str">
        <x:v>12台中7台プラス・平均+4,960枚</x:v>
      </x:c>
    </x:row>
    <x:row r="69">
      <x:c r="A69" s="241" t="n">
        <x:v>46266</x:v>
      </x:c>
      <x:c r="B69" s="18" t="str">
        <x:v>火</x:v>
      </x:c>
      <x:c r="C69" s="18" t="str">
        <x:v>9/1</x:v>
      </x:c>
      <x:c r="D69" s="18" t="str">
        <x:v>SAO2</x:v>
      </x:c>
      <x:c r="E69" s="18" t="n">
        <x:v>642</x:v>
      </x:c>
      <x:c r="F69" s="651" t="n">
        <x:v>9352</x:v>
      </x:c>
      <x:c r="G69" s="651" t="n">
        <x:v>8944</x:v>
      </x:c>
      <x:c r="H69" s="651" t="n">
        <x:v>0</x:v>
      </x:c>
      <x:c r="I69" s="651" t="n">
        <x:v>0</x:v>
      </x:c>
      <x:c r="J69" s="582" t="str">
        <x:f>IF(H69+I69=0,"",F69/(H69+I69))</x:f>
      </x:c>
      <x:c r="K69" s="652" t="n">
        <x:f>IF(F69&gt;0,1+G69/(F69*3),"")</x:f>
        <x:v>1.318790989449672</x:v>
      </x:c>
      <x:c r="L69" s="18" t="str">
        <x:v>全台系</x:v>
      </x:c>
      <x:c r="M69" s="18" t="str">
        <x:v>https://kansai-sloeve.com/2026/09/04/9-1-%E3%82%B0%E3%83%A9%E3%83%B3%E3%82%AD%E3%82%B3%E3%83%BC%E3%83%8A%E5%A4%A7%E9%98%AA%E6%9C%AC%E5%BA%97%E7%B5%90%E6%9E%9C%E3%81%BE%E3%81%A8%E3%82%81%E3%80%90%E5%A4%A7%E9%98%AA%E5%BA%9C%E3%80%91/</x:v>
      </x:c>
      <x:c r="N69" s="18" t="str">
        <x:v>12台中7台プラス・平均+4,960枚</x:v>
      </x:c>
    </x:row>
    <x:row r="70">
      <x:c r="A70" s="241" t="n">
        <x:v>46268</x:v>
      </x:c>
      <x:c r="B70" s="18" t="str">
        <x:v>木</x:v>
      </x:c>
      <x:c r="C70" s="18" t="str">
        <x:v>9/3</x:v>
      </x:c>
      <x:c r="D70" s="18" t="str">
        <x:v>モンキーターンV</x:v>
      </x:c>
      <x:c r="E70" s="18" t="n">
        <x:v>595</x:v>
      </x:c>
      <x:c r="F70" s="651" t="n">
        <x:v>4762</x:v>
      </x:c>
      <x:c r="G70" s="651" t="n">
        <x:v>4073</x:v>
      </x:c>
      <x:c r="H70" s="651" t="n">
        <x:v>0</x:v>
      </x:c>
      <x:c r="I70" s="651" t="n">
        <x:v>18</x:v>
      </x:c>
      <x:c r="J70" s="582" t="n">
        <x:f>IF(H70+I70=0,"",F70/(H70+I70))</x:f>
        <x:v>264.55555555555554</x:v>
      </x:c>
      <x:c r="K70" s="652" t="n">
        <x:f>IF(F70&gt;0,1+G70/(F70*3),"")</x:f>
        <x:v>1.2851042979140417</x:v>
      </x:c>
      <x:c r="L70" s="18" t="str">
        <x:v>超強ピック</x:v>
      </x:c>
      <x:c r="M70" s="18" t="str">
        <x:v>https://kansai-sloeve.com/2026/09/04/9-3-%E3%82%B0%E3%83%A9%E3%83%B3%E3%82%AD%E3%82%B3%E3%83%BC%E3%83%8A%E5%A4%A7%E9%98%AA%E6%9C%AC%E5%BA%97%E7%B5%90%E6%9E%9C%E3%81%BE%E3%81%A8%E3%82%81%E3%80%90%E5%A4%A7%E9%98%AA%E5%BA%9C%E3%80%91/</x:v>
      </x:c>
      <x:c r="N70" s="18" t="str">
        <x:v>主力18台の公開台別データ</x:v>
      </x:c>
    </x:row>
    <x:row r="71">
      <x:c r="A71" s="241" t="n">
        <x:v>46268</x:v>
      </x:c>
      <x:c r="B71" s="18" t="str">
        <x:v>木</x:v>
      </x:c>
      <x:c r="C71" s="18" t="str">
        <x:v>9/3</x:v>
      </x:c>
      <x:c r="D71" s="18" t="str">
        <x:v>モンキーターンV</x:v>
      </x:c>
      <x:c r="E71" s="18" t="n">
        <x:v>596</x:v>
      </x:c>
      <x:c r="F71" s="651" t="n">
        <x:v>5851</x:v>
      </x:c>
      <x:c r="G71" s="651" t="n">
        <x:v>-908</x:v>
      </x:c>
      <x:c r="H71" s="651" t="n">
        <x:v>0</x:v>
      </x:c>
      <x:c r="I71" s="651" t="n">
        <x:v>16</x:v>
      </x:c>
      <x:c r="J71" s="582" t="n">
        <x:f>IF(H71+I71=0,"",F71/(H71+I71))</x:f>
        <x:v>365.6875</x:v>
      </x:c>
      <x:c r="K71" s="652" t="n">
        <x:f>IF(F71&gt;0,1+G71/(F71*3),"")</x:f>
        <x:v>0.9482709508346152</x:v>
      </x:c>
      <x:c r="L71" s="18" t="str">
        <x:v>超強ピック</x:v>
      </x:c>
      <x:c r="M71" s="18" t="str">
        <x:v>https://kansai-sloeve.com/2026/09/04/9-3-%E3%82%B0%E3%83%A9%E3%83%B3%E3%82%AD%E3%82%B3%E3%83%BC%E3%83%8A%E5%A4%A7%E9%98%AA%E6%9C%AC%E5%BA%97%E7%B5%90%E6%9E%9C%E3%81%BE%E3%81%A8%E3%82%81%E3%80%90%E5%A4%A7%E9%98%AA%E5%BA%9C%E3%80%91/</x:v>
      </x:c>
      <x:c r="N71" s="18" t="str">
        <x:v>主力18台の公開台別データ</x:v>
      </x:c>
    </x:row>
    <x:row r="72">
      <x:c r="A72" s="241" t="n">
        <x:v>46268</x:v>
      </x:c>
      <x:c r="B72" s="18" t="str">
        <x:v>木</x:v>
      </x:c>
      <x:c r="C72" s="18" t="str">
        <x:v>9/3</x:v>
      </x:c>
      <x:c r="D72" s="18" t="str">
        <x:v>モンキーターンV</x:v>
      </x:c>
      <x:c r="E72" s="18" t="n">
        <x:v>597</x:v>
      </x:c>
      <x:c r="F72" s="651" t="n">
        <x:v>4350</x:v>
      </x:c>
      <x:c r="G72" s="651" t="n">
        <x:v>5284</x:v>
      </x:c>
      <x:c r="H72" s="651" t="n">
        <x:v>0</x:v>
      </x:c>
      <x:c r="I72" s="651" t="n">
        <x:v>20</x:v>
      </x:c>
      <x:c r="J72" s="582" t="n">
        <x:f>IF(H72+I72=0,"",F72/(H72+I72))</x:f>
        <x:v>217.5</x:v>
      </x:c>
      <x:c r="K72" s="652" t="n">
        <x:f>IF(F72&gt;0,1+G72/(F72*3),"")</x:f>
        <x:v>1.4049042145593869</x:v>
      </x:c>
      <x:c r="L72" s="18" t="str">
        <x:v>超強ピック</x:v>
      </x:c>
      <x:c r="M72" s="18" t="str">
        <x:v>https://kansai-sloeve.com/2026/09/04/9-3-%E3%82%B0%E3%83%A9%E3%83%B3%E3%82%AD%E3%82%B3%E3%83%BC%E3%83%8A%E5%A4%A7%E9%98%AA%E6%9C%AC%E5%BA%97%E7%B5%90%E6%9E%9C%E3%81%BE%E3%81%A8%E3%82%81%E3%80%90%E5%A4%A7%E9%98%AA%E5%BA%9C%E3%80%91/</x:v>
      </x:c>
      <x:c r="N72" s="18" t="str">
        <x:v>主力18台の公開台別データ</x:v>
      </x:c>
    </x:row>
    <x:row r="73">
      <x:c r="A73" s="241" t="n">
        <x:v>46268</x:v>
      </x:c>
      <x:c r="B73" s="18" t="str">
        <x:v>木</x:v>
      </x:c>
      <x:c r="C73" s="18" t="str">
        <x:v>9/3</x:v>
      </x:c>
      <x:c r="D73" s="18" t="str">
        <x:v>モンキーターンV</x:v>
      </x:c>
      <x:c r="E73" s="18" t="n">
        <x:v>598</x:v>
      </x:c>
      <x:c r="F73" s="651" t="n">
        <x:v>4537</x:v>
      </x:c>
      <x:c r="G73" s="651" t="n">
        <x:v>4349</x:v>
      </x:c>
      <x:c r="H73" s="651" t="n">
        <x:v>0</x:v>
      </x:c>
      <x:c r="I73" s="651" t="n">
        <x:v>20</x:v>
      </x:c>
      <x:c r="J73" s="582" t="n">
        <x:f>IF(H73+I73=0,"",F73/(H73+I73))</x:f>
        <x:v>226.85</x:v>
      </x:c>
      <x:c r="K73" s="652" t="n">
        <x:f>IF(F73&gt;0,1+G73/(F73*3),"")</x:f>
        <x:v>1.3195209756814341</x:v>
      </x:c>
      <x:c r="L73" s="18" t="str">
        <x:v>超強ピック</x:v>
      </x:c>
      <x:c r="M73" s="18" t="str">
        <x:v>https://kansai-sloeve.com/2026/09/04/9-3-%E3%82%B0%E3%83%A9%E3%83%B3%E3%82%AD%E3%82%B3%E3%83%BC%E3%83%8A%E5%A4%A7%E9%98%AA%E6%9C%AC%E5%BA%97%E7%B5%90%E6%9E%9C%E3%81%BE%E3%81%A8%E3%82%81%E3%80%90%E5%A4%A7%E9%98%AA%E5%BA%9C%E3%80%91/</x:v>
      </x:c>
      <x:c r="N73" s="18" t="str">
        <x:v>主力18台の公開台別データ</x:v>
      </x:c>
    </x:row>
    <x:row r="74">
      <x:c r="A74" s="241" t="n">
        <x:v>46268</x:v>
      </x:c>
      <x:c r="B74" s="18" t="str">
        <x:v>木</x:v>
      </x:c>
      <x:c r="C74" s="18" t="str">
        <x:v>9/3</x:v>
      </x:c>
      <x:c r="D74" s="18" t="str">
        <x:v>モンキーターンV</x:v>
      </x:c>
      <x:c r="E74" s="18" t="n">
        <x:v>599</x:v>
      </x:c>
      <x:c r="F74" s="651" t="n">
        <x:v>3129</x:v>
      </x:c>
      <x:c r="G74" s="651" t="n">
        <x:v>7692</x:v>
      </x:c>
      <x:c r="H74" s="651" t="n">
        <x:v>0</x:v>
      </x:c>
      <x:c r="I74" s="651" t="n">
        <x:v>23</x:v>
      </x:c>
      <x:c r="J74" s="582" t="n">
        <x:f>IF(H74+I74=0,"",F74/(H74+I74))</x:f>
        <x:v>136.04347826086956</x:v>
      </x:c>
      <x:c r="K74" s="652" t="n">
        <x:f>IF(F74&gt;0,1+G74/(F74*3),"")</x:f>
        <x:v>1.8194311281559603</x:v>
      </x:c>
      <x:c r="L74" s="18" t="str">
        <x:v>超強ピック</x:v>
      </x:c>
      <x:c r="M74" s="18" t="str">
        <x:v>https://kansai-sloeve.com/2026/09/04/9-3-%E3%82%B0%E3%83%A9%E3%83%B3%E3%82%AD%E3%82%B3%E3%83%BC%E3%83%8A%E5%A4%A7%E9%98%AA%E6%9C%AC%E5%BA%97%E7%B5%90%E6%9E%9C%E3%81%BE%E3%81%A8%E3%82%81%E3%80%90%E5%A4%A7%E9%98%AA%E5%BA%9C%E3%80%91/</x:v>
      </x:c>
      <x:c r="N74" s="18" t="str">
        <x:v>主力18台の公開台別データ</x:v>
      </x:c>
    </x:row>
    <x:row r="75">
      <x:c r="A75" s="241" t="n">
        <x:v>46268</x:v>
      </x:c>
      <x:c r="B75" s="18" t="str">
        <x:v>木</x:v>
      </x:c>
      <x:c r="C75" s="18" t="str">
        <x:v>9/3</x:v>
      </x:c>
      <x:c r="D75" s="18" t="str">
        <x:v>モンキーターンV</x:v>
      </x:c>
      <x:c r="E75" s="18" t="n">
        <x:v>600</x:v>
      </x:c>
      <x:c r="F75" s="651" t="n">
        <x:v>4412</x:v>
      </x:c>
      <x:c r="G75" s="651" t="n">
        <x:v>3862</x:v>
      </x:c>
      <x:c r="H75" s="651" t="n">
        <x:v>0</x:v>
      </x:c>
      <x:c r="I75" s="651" t="n">
        <x:v>18</x:v>
      </x:c>
      <x:c r="J75" s="582" t="n">
        <x:f>IF(H75+I75=0,"",F75/(H75+I75))</x:f>
        <x:v>245.11111111111111</x:v>
      </x:c>
      <x:c r="K75" s="652" t="n">
        <x:f>IF(F75&gt;0,1+G75/(F75*3),"")</x:f>
        <x:v>1.2917799939558778</x:v>
      </x:c>
      <x:c r="L75" s="18" t="str">
        <x:v>超強ピック</x:v>
      </x:c>
      <x:c r="M75" s="18" t="str">
        <x:v>https://kansai-sloeve.com/2026/09/04/9-3-%E3%82%B0%E3%83%A9%E3%83%B3%E3%82%AD%E3%82%B3%E3%83%BC%E3%83%8A%E5%A4%A7%E9%98%AA%E6%9C%AC%E5%BA%97%E7%B5%90%E6%9E%9C%E3%81%BE%E3%81%A8%E3%82%81%E3%80%90%E5%A4%A7%E9%98%AA%E5%BA%9C%E3%80%91/</x:v>
      </x:c>
      <x:c r="N75" s="18" t="str">
        <x:v>主力18台の公開台別データ</x:v>
      </x:c>
    </x:row>
    <x:row r="76">
      <x:c r="A76" s="241" t="n">
        <x:v>46268</x:v>
      </x:c>
      <x:c r="B76" s="18" t="str">
        <x:v>木</x:v>
      </x:c>
      <x:c r="C76" s="18" t="str">
        <x:v>9/3</x:v>
      </x:c>
      <x:c r="D76" s="18" t="str">
        <x:v>モンキーターンV</x:v>
      </x:c>
      <x:c r="E76" s="18" t="n">
        <x:v>601</x:v>
      </x:c>
      <x:c r="F76" s="651" t="n">
        <x:v>4685</x:v>
      </x:c>
      <x:c r="G76" s="651" t="n">
        <x:v>231</x:v>
      </x:c>
      <x:c r="H76" s="651" t="n">
        <x:v>0</x:v>
      </x:c>
      <x:c r="I76" s="651" t="n">
        <x:v>16</x:v>
      </x:c>
      <x:c r="J76" s="582" t="n">
        <x:f>IF(H76+I76=0,"",F76/(H76+I76))</x:f>
        <x:v>292.8125</x:v>
      </x:c>
      <x:c r="K76" s="652" t="n">
        <x:f>IF(F76&gt;0,1+G76/(F76*3),"")</x:f>
        <x:v>1.016435432230523</x:v>
      </x:c>
      <x:c r="L76" s="18" t="str">
        <x:v>超強ピック</x:v>
      </x:c>
      <x:c r="M76" s="18" t="str">
        <x:v>https://kansai-sloeve.com/2026/09/04/9-3-%E3%82%B0%E3%83%A9%E3%83%B3%E3%82%AD%E3%82%B3%E3%83%BC%E3%83%8A%E5%A4%A7%E9%98%AA%E6%9C%AC%E5%BA%97%E7%B5%90%E6%9E%9C%E3%81%BE%E3%81%A8%E3%82%81%E3%80%90%E5%A4%A7%E9%98%AA%E5%BA%9C%E3%80%91/</x:v>
      </x:c>
      <x:c r="N76" s="18" t="str">
        <x:v>主力18台の公開台別データ</x:v>
      </x:c>
    </x:row>
    <x:row r="77">
      <x:c r="A77" s="241" t="n">
        <x:v>46268</x:v>
      </x:c>
      <x:c r="B77" s="18" t="str">
        <x:v>木</x:v>
      </x:c>
      <x:c r="C77" s="18" t="str">
        <x:v>9/3</x:v>
      </x:c>
      <x:c r="D77" s="18" t="str">
        <x:v>モンキーターンV</x:v>
      </x:c>
      <x:c r="E77" s="18" t="n">
        <x:v>602</x:v>
      </x:c>
      <x:c r="F77" s="651" t="n">
        <x:v>4702</x:v>
      </x:c>
      <x:c r="G77" s="651" t="n">
        <x:v>5715</x:v>
      </x:c>
      <x:c r="H77" s="651" t="n">
        <x:v>0</x:v>
      </x:c>
      <x:c r="I77" s="651" t="n">
        <x:v>20</x:v>
      </x:c>
      <x:c r="J77" s="582" t="n">
        <x:f>IF(H77+I77=0,"",F77/(H77+I77))</x:f>
        <x:v>235.1</x:v>
      </x:c>
      <x:c r="K77" s="652" t="n">
        <x:f>IF(F77&gt;0,1+G77/(F77*3),"")</x:f>
        <x:v>1.405146746065504</x:v>
      </x:c>
      <x:c r="L77" s="18" t="str">
        <x:v>超強ピック</x:v>
      </x:c>
      <x:c r="M77" s="18" t="str">
        <x:v>https://kansai-sloeve.com/2026/09/04/9-3-%E3%82%B0%E3%83%A9%E3%83%B3%E3%82%AD%E3%82%B3%E3%83%BC%E3%83%8A%E5%A4%A7%E9%98%AA%E6%9C%AC%E5%BA%97%E7%B5%90%E6%9E%9C%E3%81%BE%E3%81%A8%E3%82%81%E3%80%90%E5%A4%A7%E9%98%AA%E5%BA%9C%E3%80%91/</x:v>
      </x:c>
      <x:c r="N77" s="18" t="str">
        <x:v>主力18台の公開台別データ</x:v>
      </x:c>
    </x:row>
    <x:row r="78">
      <x:c r="A78" s="241" t="n">
        <x:v>46268</x:v>
      </x:c>
      <x:c r="B78" s="18" t="str">
        <x:v>木</x:v>
      </x:c>
      <x:c r="C78" s="18" t="str">
        <x:v>9/3</x:v>
      </x:c>
      <x:c r="D78" s="18" t="str">
        <x:v>モンキーターンV</x:v>
      </x:c>
      <x:c r="E78" s="18" t="n">
        <x:v>603</x:v>
      </x:c>
      <x:c r="F78" s="651" t="n">
        <x:v>4254</x:v>
      </x:c>
      <x:c r="G78" s="651" t="n">
        <x:v>10742</x:v>
      </x:c>
      <x:c r="H78" s="651" t="n">
        <x:v>0</x:v>
      </x:c>
      <x:c r="I78" s="651" t="n">
        <x:v>24</x:v>
      </x:c>
      <x:c r="J78" s="582" t="n">
        <x:f>IF(H78+I78=0,"",F78/(H78+I78))</x:f>
        <x:v>177.25</x:v>
      </x:c>
      <x:c r="K78" s="652" t="n">
        <x:f>IF(F78&gt;0,1+G78/(F78*3),"")</x:f>
        <x:v>1.8417175991223946</x:v>
      </x:c>
      <x:c r="L78" s="18" t="str">
        <x:v>超強ピック</x:v>
      </x:c>
      <x:c r="M78" s="18" t="str">
        <x:v>https://kansai-sloeve.com/2026/09/04/9-3-%E3%82%B0%E3%83%A9%E3%83%B3%E3%82%AD%E3%82%B3%E3%83%BC%E3%83%8A%E5%A4%A7%E9%98%AA%E6%9C%AC%E5%BA%97%E7%B5%90%E6%9E%9C%E3%81%BE%E3%81%A8%E3%82%81%E3%80%90%E5%A4%A7%E9%98%AA%E5%BA%9C%E3%80%91/</x:v>
      </x:c>
      <x:c r="N78" s="18" t="str">
        <x:v>主力18台の公開台別データ</x:v>
      </x:c>
    </x:row>
    <x:row r="79">
      <x:c r="A79" s="241" t="n">
        <x:v>46268</x:v>
      </x:c>
      <x:c r="B79" s="18" t="str">
        <x:v>木</x:v>
      </x:c>
      <x:c r="C79" s="18" t="str">
        <x:v>9/3</x:v>
      </x:c>
      <x:c r="D79" s="18" t="str">
        <x:v>モンキーターンV</x:v>
      </x:c>
      <x:c r="E79" s="18" t="n">
        <x:v>604</x:v>
      </x:c>
      <x:c r="F79" s="651" t="n">
        <x:v>4529</x:v>
      </x:c>
      <x:c r="G79" s="651" t="n">
        <x:v>2138</x:v>
      </x:c>
      <x:c r="H79" s="651" t="n">
        <x:v>0</x:v>
      </x:c>
      <x:c r="I79" s="651" t="n">
        <x:v>21</x:v>
      </x:c>
      <x:c r="J79" s="582" t="n">
        <x:f>IF(H79+I79=0,"",F79/(H79+I79))</x:f>
        <x:v>215.66666666666666</x:v>
      </x:c>
      <x:c r="K79" s="652" t="n">
        <x:f>IF(F79&gt;0,1+G79/(F79*3),"")</x:f>
        <x:v>1.1573562964598514</x:v>
      </x:c>
      <x:c r="L79" s="18" t="str">
        <x:v>超強ピック</x:v>
      </x:c>
      <x:c r="M79" s="18" t="str">
        <x:v>https://kansai-sloeve.com/2026/09/04/9-3-%E3%82%B0%E3%83%A9%E3%83%B3%E3%82%AD%E3%82%B3%E3%83%BC%E3%83%8A%E5%A4%A7%E9%98%AA%E6%9C%AC%E5%BA%97%E7%B5%90%E6%9E%9C%E3%81%BE%E3%81%A8%E3%82%81%E3%80%90%E5%A4%A7%E9%98%AA%E5%BA%9C%E3%80%91/</x:v>
      </x:c>
      <x:c r="N79" s="18" t="str">
        <x:v>主力18台の公開台別データ</x:v>
      </x:c>
    </x:row>
    <x:row r="80">
      <x:c r="A80" s="241" t="n">
        <x:v>46268</x:v>
      </x:c>
      <x:c r="B80" s="18" t="str">
        <x:v>木</x:v>
      </x:c>
      <x:c r="C80" s="18" t="str">
        <x:v>9/3</x:v>
      </x:c>
      <x:c r="D80" s="18" t="str">
        <x:v>モンキーターンV</x:v>
      </x:c>
      <x:c r="E80" s="18" t="n">
        <x:v>605</x:v>
      </x:c>
      <x:c r="F80" s="651" t="n">
        <x:v>5547</x:v>
      </x:c>
      <x:c r="G80" s="651" t="n">
        <x:v>-1253</x:v>
      </x:c>
      <x:c r="H80" s="651" t="n">
        <x:v>0</x:v>
      </x:c>
      <x:c r="I80" s="651" t="n">
        <x:v>20</x:v>
      </x:c>
      <x:c r="J80" s="582" t="n">
        <x:f>IF(H80+I80=0,"",F80/(H80+I80))</x:f>
        <x:v>277.35</x:v>
      </x:c>
      <x:c r="K80" s="652" t="n">
        <x:f>IF(F80&gt;0,1+G80/(F80*3),"")</x:f>
        <x:v>0.9247040442281113</x:v>
      </x:c>
      <x:c r="L80" s="18" t="str">
        <x:v>超強ピック</x:v>
      </x:c>
      <x:c r="M80" s="18" t="str">
        <x:v>https://kansai-sloeve.com/2026/09/04/9-3-%E3%82%B0%E3%83%A9%E3%83%B3%E3%82%AD%E3%82%B3%E3%83%BC%E3%83%8A%E5%A4%A7%E9%98%AA%E6%9C%AC%E5%BA%97%E7%B5%90%E6%9E%9C%E3%81%BE%E3%81%A8%E3%82%81%E3%80%90%E5%A4%A7%E9%98%AA%E5%BA%9C%E3%80%91/</x:v>
      </x:c>
      <x:c r="N80" s="18" t="str">
        <x:v>主力18台の公開台別データ</x:v>
      </x:c>
    </x:row>
    <x:row r="81">
      <x:c r="A81" s="241" t="n">
        <x:v>46268</x:v>
      </x:c>
      <x:c r="B81" s="18" t="str">
        <x:v>木</x:v>
      </x:c>
      <x:c r="C81" s="18" t="str">
        <x:v>9/3</x:v>
      </x:c>
      <x:c r="D81" s="18" t="str">
        <x:v>モンキーターンV</x:v>
      </x:c>
      <x:c r="E81" s="18" t="n">
        <x:v>606</x:v>
      </x:c>
      <x:c r="F81" s="651" t="n">
        <x:v>5868</x:v>
      </x:c>
      <x:c r="G81" s="651" t="n">
        <x:v>-1880</x:v>
      </x:c>
      <x:c r="H81" s="651" t="n">
        <x:v>0</x:v>
      </x:c>
      <x:c r="I81" s="651" t="n">
        <x:v>21</x:v>
      </x:c>
      <x:c r="J81" s="582" t="n">
        <x:f>IF(H81+I81=0,"",F81/(H81+I81))</x:f>
        <x:v>279.42857142857144</x:v>
      </x:c>
      <x:c r="K81" s="652" t="n">
        <x:f>IF(F81&gt;0,1+G81/(F81*3),"")</x:f>
        <x:v>0.8932060895251079</x:v>
      </x:c>
      <x:c r="L81" s="18" t="str">
        <x:v>超強ピック</x:v>
      </x:c>
      <x:c r="M81" s="18" t="str">
        <x:v>https://kansai-sloeve.com/2026/09/04/9-3-%E3%82%B0%E3%83%A9%E3%83%B3%E3%82%AD%E3%82%B3%E3%83%BC%E3%83%8A%E5%A4%A7%E9%98%AA%E6%9C%AC%E5%BA%97%E7%B5%90%E6%9E%9C%E3%81%BE%E3%81%A8%E3%82%81%E3%80%90%E5%A4%A7%E9%98%AA%E5%BA%9C%E3%80%91/</x:v>
      </x:c>
      <x:c r="N81" s="18" t="str">
        <x:v>主力18台の公開台別データ</x:v>
      </x:c>
    </x:row>
    <x:row r="82">
      <x:c r="A82" s="241" t="n">
        <x:v>46268</x:v>
      </x:c>
      <x:c r="B82" s="18" t="str">
        <x:v>木</x:v>
      </x:c>
      <x:c r="C82" s="18" t="str">
        <x:v>9/3</x:v>
      </x:c>
      <x:c r="D82" s="18" t="str">
        <x:v>モンキーターンV</x:v>
      </x:c>
      <x:c r="E82" s="18" t="n">
        <x:v>607</x:v>
      </x:c>
      <x:c r="F82" s="651" t="n">
        <x:v>5798</x:v>
      </x:c>
      <x:c r="G82" s="651" t="n">
        <x:v>-2540</x:v>
      </x:c>
      <x:c r="H82" s="651" t="n">
        <x:v>0</x:v>
      </x:c>
      <x:c r="I82" s="651" t="n">
        <x:v>23</x:v>
      </x:c>
      <x:c r="J82" s="582" t="n">
        <x:f>IF(H82+I82=0,"",F82/(H82+I82))</x:f>
        <x:v>252.08695652173913</x:v>
      </x:c>
      <x:c r="K82" s="652" t="n">
        <x:f>IF(F82&gt;0,1+G82/(F82*3),"")</x:f>
        <x:v>0.8539726342416926</x:v>
      </x:c>
      <x:c r="L82" s="18" t="str">
        <x:v>超強ピック</x:v>
      </x:c>
      <x:c r="M82" s="18" t="str">
        <x:v>https://kansai-sloeve.com/2026/09/04/9-3-%E3%82%B0%E3%83%A9%E3%83%B3%E3%82%AD%E3%82%B3%E3%83%BC%E3%83%8A%E5%A4%A7%E9%98%AA%E6%9C%AC%E5%BA%97%E7%B5%90%E6%9E%9C%E3%81%BE%E3%81%A8%E3%82%81%E3%80%90%E5%A4%A7%E9%98%AA%E5%BA%9C%E3%80%91/</x:v>
      </x:c>
      <x:c r="N82" s="18" t="str">
        <x:v>主力18台の公開台別データ</x:v>
      </x:c>
    </x:row>
    <x:row r="83">
      <x:c r="A83" s="241" t="n">
        <x:v>46268</x:v>
      </x:c>
      <x:c r="B83" s="18" t="str">
        <x:v>木</x:v>
      </x:c>
      <x:c r="C83" s="18" t="str">
        <x:v>9/3</x:v>
      </x:c>
      <x:c r="D83" s="18" t="str">
        <x:v>モンキーターンV</x:v>
      </x:c>
      <x:c r="E83" s="18" t="n">
        <x:v>608</x:v>
      </x:c>
      <x:c r="F83" s="651" t="n">
        <x:v>5484</x:v>
      </x:c>
      <x:c r="G83" s="651" t="n">
        <x:v>3320</x:v>
      </x:c>
      <x:c r="H83" s="651" t="n">
        <x:v>0</x:v>
      </x:c>
      <x:c r="I83" s="651" t="n">
        <x:v>27</x:v>
      </x:c>
      <x:c r="J83" s="582" t="n">
        <x:f>IF(H83+I83=0,"",F83/(H83+I83))</x:f>
        <x:v>203.11111111111111</x:v>
      </x:c>
      <x:c r="K83" s="652" t="n">
        <x:f>IF(F83&gt;0,1+G83/(F83*3),"")</x:f>
        <x:v>1.201799173352784</x:v>
      </x:c>
      <x:c r="L83" s="18" t="str">
        <x:v>超強ピック</x:v>
      </x:c>
      <x:c r="M83" s="18" t="str">
        <x:v>https://kansai-sloeve.com/2026/09/04/9-3-%E3%82%B0%E3%83%A9%E3%83%B3%E3%82%AD%E3%82%B3%E3%83%BC%E3%83%8A%E5%A4%A7%E9%98%AA%E6%9C%AC%E5%BA%97%E7%B5%90%E6%9E%9C%E3%81%BE%E3%81%A8%E3%82%81%E3%80%90%E5%A4%A7%E9%98%AA%E5%BA%9C%E3%80%91/</x:v>
      </x:c>
      <x:c r="N83" s="18" t="str">
        <x:v>主力18台の公開台別データ</x:v>
      </x:c>
    </x:row>
    <x:row r="84">
      <x:c r="A84" s="241" t="n">
        <x:v>46268</x:v>
      </x:c>
      <x:c r="B84" s="18" t="str">
        <x:v>木</x:v>
      </x:c>
      <x:c r="C84" s="18" t="str">
        <x:v>9/3</x:v>
      </x:c>
      <x:c r="D84" s="18" t="str">
        <x:v>モンキーターンV</x:v>
      </x:c>
      <x:c r="E84" s="18" t="n">
        <x:v>609</x:v>
      </x:c>
      <x:c r="F84" s="651" t="n">
        <x:v>4419</x:v>
      </x:c>
      <x:c r="G84" s="651" t="n">
        <x:v>7170</x:v>
      </x:c>
      <x:c r="H84" s="651" t="n">
        <x:v>0</x:v>
      </x:c>
      <x:c r="I84" s="651" t="n">
        <x:v>19</x:v>
      </x:c>
      <x:c r="J84" s="582" t="n">
        <x:f>IF(H84+I84=0,"",F84/(H84+I84))</x:f>
        <x:v>232.57894736842104</x:v>
      </x:c>
      <x:c r="K84" s="652" t="n">
        <x:f>IF(F84&gt;0,1+G84/(F84*3),"")</x:f>
        <x:v>1.540846345326997</x:v>
      </x:c>
      <x:c r="L84" s="18" t="str">
        <x:v>超強ピック</x:v>
      </x:c>
      <x:c r="M84" s="18" t="str">
        <x:v>https://kansai-sloeve.com/2026/09/04/9-3-%E3%82%B0%E3%83%A9%E3%83%B3%E3%82%AD%E3%82%B3%E3%83%BC%E3%83%8A%E5%A4%A7%E9%98%AA%E6%9C%AC%E5%BA%97%E7%B5%90%E6%9E%9C%E3%81%BE%E3%81%A8%E3%82%81%E3%80%90%E5%A4%A7%E9%98%AA%E5%BA%9C%E3%80%91/</x:v>
      </x:c>
      <x:c r="N84" s="18" t="str">
        <x:v>主力18台の公開台別データ</x:v>
      </x:c>
    </x:row>
    <x:row r="85">
      <x:c r="A85" s="241" t="n">
        <x:v>46268</x:v>
      </x:c>
      <x:c r="B85" s="18" t="str">
        <x:v>木</x:v>
      </x:c>
      <x:c r="C85" s="18" t="str">
        <x:v>9/3</x:v>
      </x:c>
      <x:c r="D85" s="18" t="str">
        <x:v>モンキーターンV</x:v>
      </x:c>
      <x:c r="E85" s="18" t="n">
        <x:v>610</x:v>
      </x:c>
      <x:c r="F85" s="651" t="n">
        <x:v>3793</x:v>
      </x:c>
      <x:c r="G85" s="651" t="n">
        <x:v>17414</x:v>
      </x:c>
      <x:c r="H85" s="651" t="n">
        <x:v>0</x:v>
      </x:c>
      <x:c r="I85" s="651" t="n">
        <x:v>16</x:v>
      </x:c>
      <x:c r="J85" s="582" t="n">
        <x:f>IF(H85+I85=0,"",F85/(H85+I85))</x:f>
        <x:v>237.0625</x:v>
      </x:c>
      <x:c r="K85" s="652" t="n">
        <x:f>IF(F85&gt;0,1+G85/(F85*3),"")</x:f>
        <x:v>2.530362949292557</x:v>
      </x:c>
      <x:c r="L85" s="18" t="str">
        <x:v>超強ピック</x:v>
      </x:c>
      <x:c r="M85" s="18" t="str">
        <x:v>https://kansai-sloeve.com/2026/09/04/9-3-%E3%82%B0%E3%83%A9%E3%83%B3%E3%82%AD%E3%82%B3%E3%83%BC%E3%83%8A%E5%A4%A7%E9%98%AA%E6%9C%AC%E5%BA%97%E7%B5%90%E6%9E%9C%E3%81%BE%E3%81%A8%E3%82%81%E3%80%90%E5%A4%A7%E9%98%AA%E5%BA%9C%E3%80%91/</x:v>
      </x:c>
      <x:c r="N85" s="18" t="str">
        <x:v>主力18台の公開台別データ</x:v>
      </x:c>
    </x:row>
    <x:row r="86">
      <x:c r="A86" s="241" t="n">
        <x:v>46268</x:v>
      </x:c>
      <x:c r="B86" s="18" t="str">
        <x:v>木</x:v>
      </x:c>
      <x:c r="C86" s="18" t="str">
        <x:v>9/3</x:v>
      </x:c>
      <x:c r="D86" s="18" t="str">
        <x:v>モンキーターンV</x:v>
      </x:c>
      <x:c r="E86" s="18" t="n">
        <x:v>611</x:v>
      </x:c>
      <x:c r="F86" s="651" t="n">
        <x:v>5427</x:v>
      </x:c>
      <x:c r="G86" s="651" t="n">
        <x:v>-294</x:v>
      </x:c>
      <x:c r="H86" s="651" t="n">
        <x:v>0</x:v>
      </x:c>
      <x:c r="I86" s="651" t="n">
        <x:v>19</x:v>
      </x:c>
      <x:c r="J86" s="582" t="n">
        <x:f>IF(H86+I86=0,"",F86/(H86+I86))</x:f>
        <x:v>285.63157894736844</x:v>
      </x:c>
      <x:c r="K86" s="652" t="n">
        <x:f>IF(F86&gt;0,1+G86/(F86*3),"")</x:f>
        <x:v>0.9819421411461212</x:v>
      </x:c>
      <x:c r="L86" s="18" t="str">
        <x:v>超強ピック</x:v>
      </x:c>
      <x:c r="M86" s="18" t="str">
        <x:v>https://kansai-sloeve.com/2026/09/04/9-3-%E3%82%B0%E3%83%A9%E3%83%B3%E3%82%AD%E3%82%B3%E3%83%BC%E3%83%8A%E5%A4%A7%E9%98%AA%E6%9C%AC%E5%BA%97%E7%B5%90%E6%9E%9C%E3%81%BE%E3%81%A8%E3%82%81%E3%80%90%E5%A4%A7%E9%98%AA%E5%BA%9C%E3%80%91/</x:v>
      </x:c>
      <x:c r="N86" s="18" t="str">
        <x:v>主力18台の公開台別データ</x:v>
      </x:c>
    </x:row>
    <x:row r="87">
      <x:c r="A87" s="241" t="n">
        <x:v>46268</x:v>
      </x:c>
      <x:c r="B87" s="18" t="str">
        <x:v>木</x:v>
      </x:c>
      <x:c r="C87" s="18" t="str">
        <x:v>9/3</x:v>
      </x:c>
      <x:c r="D87" s="18" t="str">
        <x:v>モンキーターンV</x:v>
      </x:c>
      <x:c r="E87" s="18" t="n">
        <x:v>612</x:v>
      </x:c>
      <x:c r="F87" s="651" t="n">
        <x:v>5022</x:v>
      </x:c>
      <x:c r="G87" s="651" t="n">
        <x:v>4948</x:v>
      </x:c>
      <x:c r="H87" s="651" t="n">
        <x:v>0</x:v>
      </x:c>
      <x:c r="I87" s="651" t="n">
        <x:v>23</x:v>
      </x:c>
      <x:c r="J87" s="582" t="n">
        <x:f>IF(H87+I87=0,"",F87/(H87+I87))</x:f>
        <x:v>218.34782608695653</x:v>
      </x:c>
      <x:c r="K87" s="652" t="n">
        <x:f>IF(F87&gt;0,1+G87/(F87*3),"")</x:f>
        <x:v>1.3284216115757335</x:v>
      </x:c>
      <x:c r="L87" s="18" t="str">
        <x:v>超強ピック</x:v>
      </x:c>
      <x:c r="M87" s="18" t="str">
        <x:v>https://kansai-sloeve.com/2026/09/04/9-3-%E3%82%B0%E3%83%A9%E3%83%B3%E3%82%AD%E3%82%B3%E3%83%BC%E3%83%8A%E5%A4%A7%E9%98%AA%E6%9C%AC%E5%BA%97%E7%B5%90%E6%9E%9C%E3%81%BE%E3%81%A8%E3%82%81%E3%80%90%E5%A4%A7%E9%98%AA%E5%BA%9C%E3%80%91/</x:v>
      </x:c>
      <x:c r="N87" s="18" t="str">
        <x:v>主力18台の公開台別データ</x:v>
      </x:c>
    </x:row>
    <x:row r="88">
      <x:c r="A88" s="241" t="n">
        <x:v>46271</x:v>
      </x:c>
      <x:c r="B88" s="18" t="str">
        <x:v>日</x:v>
      </x:c>
      <x:c r="C88" s="18" t="str">
        <x:v>9/6</x:v>
      </x:c>
      <x:c r="D88" s="18" t="str">
        <x:v>マイジャグラーV</x:v>
      </x:c>
      <x:c r="E88" s="18" t="n">
        <x:v>955</x:v>
      </x:c>
      <x:c r="F88" s="651" t="n">
        <x:v>8427</x:v>
      </x:c>
      <x:c r="G88" s="651" t="n">
        <x:v>1676</x:v>
      </x:c>
      <x:c r="H88" s="651" t="n">
        <x:v>34</x:v>
      </x:c>
      <x:c r="I88" s="651" t="n">
        <x:v>24</x:v>
      </x:c>
      <x:c r="J88" s="582" t="n">
        <x:f>IF(H88+I88=0,"",F88/(H88+I88))</x:f>
        <x:v>145.29310344827587</x:v>
      </x:c>
      <x:c r="K88" s="652" t="n">
        <x:f>IF(F88&gt;0,1+G88/(F88*3),"")</x:f>
        <x:v>1.0662948459317274</x:v>
      </x:c>
      <x:c r="L88" s="18" t="str">
        <x:v>機種単位/高配分</x:v>
      </x:c>
      <x:c r="M88" s="18" t="str">
        <x:v>https://hall-navi.com/hole_view?ec=event&amp;hid=531006400000002111&amp;koe=22898</x:v>
      </x:c>
      <x:c r="N88" s="18" t="str">
        <x:v>955～990・36台中29台プラス・平均+1,414枚</x:v>
      </x:c>
    </x:row>
    <x:row r="89">
      <x:c r="A89" s="241" t="n">
        <x:v>46271</x:v>
      </x:c>
      <x:c r="B89" s="18" t="str">
        <x:v>日</x:v>
      </x:c>
      <x:c r="C89" s="18" t="str">
        <x:v>9/6</x:v>
      </x:c>
      <x:c r="D89" s="18" t="str">
        <x:v>マイジャグラーV</x:v>
      </x:c>
      <x:c r="E89" s="18" t="n">
        <x:v>956</x:v>
      </x:c>
      <x:c r="F89" s="651" t="n">
        <x:v>7857</x:v>
      </x:c>
      <x:c r="G89" s="651" t="n">
        <x:v>110</x:v>
      </x:c>
      <x:c r="H89" s="651" t="n">
        <x:v>26</x:v>
      </x:c>
      <x:c r="I89" s="651" t="n">
        <x:v>22</x:v>
      </x:c>
      <x:c r="J89" s="582" t="n">
        <x:f>IF(H89+I89=0,"",F89/(H89+I89))</x:f>
        <x:v>163.6875</x:v>
      </x:c>
      <x:c r="K89" s="652" t="n">
        <x:f>IF(F89&gt;0,1+G89/(F89*3),"")</x:f>
        <x:v>1.0046667515166943</x:v>
      </x:c>
      <x:c r="L89" s="18" t="str">
        <x:v>機種単位/高配分</x:v>
      </x:c>
      <x:c r="M89" s="18" t="str">
        <x:v>https://hall-navi.com/hole_view?ec=event&amp;hid=531006400000002111&amp;koe=22898</x:v>
      </x:c>
      <x:c r="N89" s="18" t="str">
        <x:v>955～990・36台中29台プラス・平均+1,414枚</x:v>
      </x:c>
    </x:row>
    <x:row r="90">
      <x:c r="A90" s="241" t="n">
        <x:v>46271</x:v>
      </x:c>
      <x:c r="B90" s="18" t="str">
        <x:v>日</x:v>
      </x:c>
      <x:c r="C90" s="18" t="str">
        <x:v>9/6</x:v>
      </x:c>
      <x:c r="D90" s="18" t="str">
        <x:v>マイジャグラーV</x:v>
      </x:c>
      <x:c r="E90" s="18" t="n">
        <x:v>957</x:v>
      </x:c>
      <x:c r="F90" s="651" t="n">
        <x:v>7298</x:v>
      </x:c>
      <x:c r="G90" s="651" t="n">
        <x:v>-369</x:v>
      </x:c>
      <x:c r="H90" s="651" t="n">
        <x:v>23</x:v>
      </x:c>
      <x:c r="I90" s="651" t="n">
        <x:v>21</x:v>
      </x:c>
      <x:c r="J90" s="582" t="n">
        <x:f>IF(H90+I90=0,"",F90/(H90+I90))</x:f>
        <x:v>165.86363636363637</x:v>
      </x:c>
      <x:c r="K90" s="652" t="n">
        <x:f>IF(F90&gt;0,1+G90/(F90*3),"")</x:f>
        <x:v>0.9831460674157303</x:v>
      </x:c>
      <x:c r="L90" s="18" t="str">
        <x:v>機種単位/高配分</x:v>
      </x:c>
      <x:c r="M90" s="18" t="str">
        <x:v>https://hall-navi.com/hole_view?ec=event&amp;hid=531006400000002111&amp;koe=22898</x:v>
      </x:c>
      <x:c r="N90" s="18" t="str">
        <x:v>955～990・36台中29台プラス・平均+1,414枚</x:v>
      </x:c>
    </x:row>
    <x:row r="91">
      <x:c r="A91" s="241" t="n">
        <x:v>46271</x:v>
      </x:c>
      <x:c r="B91" s="18" t="str">
        <x:v>日</x:v>
      </x:c>
      <x:c r="C91" s="18" t="str">
        <x:v>9/6</x:v>
      </x:c>
      <x:c r="D91" s="18" t="str">
        <x:v>マイジャグラーV</x:v>
      </x:c>
      <x:c r="E91" s="18" t="n">
        <x:v>958</x:v>
      </x:c>
      <x:c r="F91" s="651" t="n">
        <x:v>7668</x:v>
      </x:c>
      <x:c r="G91" s="651" t="n">
        <x:v>1285</x:v>
      </x:c>
      <x:c r="H91" s="651" t="n">
        <x:v>31</x:v>
      </x:c>
      <x:c r="I91" s="651" t="n">
        <x:v>18</x:v>
      </x:c>
      <x:c r="J91" s="582" t="n">
        <x:f>IF(H91+I91=0,"",F91/(H91+I91))</x:f>
        <x:v>156.48979591836735</x:v>
      </x:c>
      <x:c r="K91" s="652" t="n">
        <x:f>IF(F91&gt;0,1+G91/(F91*3),"")</x:f>
        <x:v>1.0558598504607895</x:v>
      </x:c>
      <x:c r="L91" s="18" t="str">
        <x:v>機種単位/高配分</x:v>
      </x:c>
      <x:c r="M91" s="18" t="str">
        <x:v>https://hall-navi.com/hole_view?ec=event&amp;hid=531006400000002111&amp;koe=22898</x:v>
      </x:c>
      <x:c r="N91" s="18" t="str">
        <x:v>955～990・36台中29台プラス・平均+1,414枚</x:v>
      </x:c>
    </x:row>
    <x:row r="92">
      <x:c r="A92" s="241" t="n">
        <x:v>46271</x:v>
      </x:c>
      <x:c r="B92" s="18" t="str">
        <x:v>日</x:v>
      </x:c>
      <x:c r="C92" s="18" t="str">
        <x:v>9/6</x:v>
      </x:c>
      <x:c r="D92" s="18" t="str">
        <x:v>マイジャグラーV</x:v>
      </x:c>
      <x:c r="E92" s="18" t="n">
        <x:v>959</x:v>
      </x:c>
      <x:c r="F92" s="651" t="n">
        <x:v>7864</x:v>
      </x:c>
      <x:c r="G92" s="651" t="n">
        <x:v>-684</x:v>
      </x:c>
      <x:c r="H92" s="651" t="n">
        <x:v>25</x:v>
      </x:c>
      <x:c r="I92" s="651" t="n">
        <x:v>23</x:v>
      </x:c>
      <x:c r="J92" s="582" t="n">
        <x:f>IF(H92+I92=0,"",F92/(H92+I92))</x:f>
        <x:v>163.83333333333334</x:v>
      </x:c>
      <x:c r="K92" s="652" t="n">
        <x:f>IF(F92&gt;0,1+G92/(F92*3),"")</x:f>
        <x:v>0.9710071210579858</x:v>
      </x:c>
      <x:c r="L92" s="18" t="str">
        <x:v>機種単位/高配分</x:v>
      </x:c>
      <x:c r="M92" s="18" t="str">
        <x:v>https://hall-navi.com/hole_view?ec=event&amp;hid=531006400000002111&amp;koe=22898</x:v>
      </x:c>
      <x:c r="N92" s="18" t="str">
        <x:v>955～990・36台中29台プラス・平均+1,414枚</x:v>
      </x:c>
    </x:row>
    <x:row r="93">
      <x:c r="A93" s="241" t="n">
        <x:v>46271</x:v>
      </x:c>
      <x:c r="B93" s="18" t="str">
        <x:v>日</x:v>
      </x:c>
      <x:c r="C93" s="18" t="str">
        <x:v>9/6</x:v>
      </x:c>
      <x:c r="D93" s="18" t="str">
        <x:v>マイジャグラーV</x:v>
      </x:c>
      <x:c r="E93" s="18" t="n">
        <x:v>960</x:v>
      </x:c>
      <x:c r="F93" s="651" t="n">
        <x:v>9391</x:v>
      </x:c>
      <x:c r="G93" s="651" t="n">
        <x:v>1449</x:v>
      </x:c>
      <x:c r="H93" s="651" t="n">
        <x:v>31</x:v>
      </x:c>
      <x:c r="I93" s="651" t="n">
        <x:v>38</x:v>
      </x:c>
      <x:c r="J93" s="582" t="n">
        <x:f>IF(H93+I93=0,"",F93/(H93+I93))</x:f>
        <x:v>136.1014492753623</x:v>
      </x:c>
      <x:c r="K93" s="652" t="n">
        <x:f>IF(F93&gt;0,1+G93/(F93*3),"")</x:f>
        <x:v>1.0514322223405388</x:v>
      </x:c>
      <x:c r="L93" s="18" t="str">
        <x:v>機種単位/高配分</x:v>
      </x:c>
      <x:c r="M93" s="18" t="str">
        <x:v>https://hall-navi.com/hole_view?ec=event&amp;hid=531006400000002111&amp;koe=22898</x:v>
      </x:c>
      <x:c r="N93" s="18" t="str">
        <x:v>955～990・36台中29台プラス・平均+1,414枚</x:v>
      </x:c>
    </x:row>
    <x:row r="94">
      <x:c r="A94" s="241" t="n">
        <x:v>46271</x:v>
      </x:c>
      <x:c r="B94" s="18" t="str">
        <x:v>日</x:v>
      </x:c>
      <x:c r="C94" s="18" t="str">
        <x:v>9/6</x:v>
      </x:c>
      <x:c r="D94" s="18" t="str">
        <x:v>マイジャグラーV</x:v>
      </x:c>
      <x:c r="E94" s="18" t="n">
        <x:v>961</x:v>
      </x:c>
      <x:c r="F94" s="651" t="n">
        <x:v>7587</x:v>
      </x:c>
      <x:c r="G94" s="651" t="n">
        <x:v>390</x:v>
      </x:c>
      <x:c r="H94" s="651" t="n">
        <x:v>28</x:v>
      </x:c>
      <x:c r="I94" s="651" t="n">
        <x:v>16</x:v>
      </x:c>
      <x:c r="J94" s="582" t="n">
        <x:f>IF(H94+I94=0,"",F94/(H94+I94))</x:f>
        <x:v>172.4318181818182</x:v>
      </x:c>
      <x:c r="K94" s="652" t="n">
        <x:f>IF(F94&gt;0,1+G94/(F94*3),"")</x:f>
        <x:v>1.0171345722947147</x:v>
      </x:c>
      <x:c r="L94" s="18" t="str">
        <x:v>機種単位/高配分</x:v>
      </x:c>
      <x:c r="M94" s="18" t="str">
        <x:v>https://hall-navi.com/hole_view?ec=event&amp;hid=531006400000002111&amp;koe=22898</x:v>
      </x:c>
      <x:c r="N94" s="18" t="str">
        <x:v>955～990・36台中29台プラス・平均+1,414枚</x:v>
      </x:c>
    </x:row>
    <x:row r="95">
      <x:c r="A95" s="241" t="n">
        <x:v>46271</x:v>
      </x:c>
      <x:c r="B95" s="18" t="str">
        <x:v>日</x:v>
      </x:c>
      <x:c r="C95" s="18" t="str">
        <x:v>9/6</x:v>
      </x:c>
      <x:c r="D95" s="18" t="str">
        <x:v>マイジャグラーV</x:v>
      </x:c>
      <x:c r="E95" s="18" t="n">
        <x:v>962</x:v>
      </x:c>
      <x:c r="F95" s="651" t="n">
        <x:v>7699</x:v>
      </x:c>
      <x:c r="G95" s="651" t="n">
        <x:v>492</x:v>
      </x:c>
      <x:c r="H95" s="651" t="n">
        <x:v>31</x:v>
      </x:c>
      <x:c r="I95" s="651" t="n">
        <x:v>14</x:v>
      </x:c>
      <x:c r="J95" s="582" t="n">
        <x:f>IF(H95+I95=0,"",F95/(H95+I95))</x:f>
        <x:v>171.0888888888889</x:v>
      </x:c>
      <x:c r="K95" s="652" t="n">
        <x:f>IF(F95&gt;0,1+G95/(F95*3),"")</x:f>
        <x:v>1.021301467723081</x:v>
      </x:c>
      <x:c r="L95" s="18" t="str">
        <x:v>機種単位/高配分</x:v>
      </x:c>
      <x:c r="M95" s="18" t="str">
        <x:v>https://hall-navi.com/hole_view?ec=event&amp;hid=531006400000002111&amp;koe=22898</x:v>
      </x:c>
      <x:c r="N95" s="18" t="str">
        <x:v>955～990・36台中29台プラス・平均+1,414枚</x:v>
      </x:c>
    </x:row>
    <x:row r="96">
      <x:c r="A96" s="241" t="n">
        <x:v>46271</x:v>
      </x:c>
      <x:c r="B96" s="18" t="str">
        <x:v>日</x:v>
      </x:c>
      <x:c r="C96" s="18" t="str">
        <x:v>9/6</x:v>
      </x:c>
      <x:c r="D96" s="18" t="str">
        <x:v>マイジャグラーV</x:v>
      </x:c>
      <x:c r="E96" s="18" t="n">
        <x:v>963</x:v>
      </x:c>
      <x:c r="F96" s="651" t="n">
        <x:v>8343</x:v>
      </x:c>
      <x:c r="G96" s="651" t="n">
        <x:v>-2059</x:v>
      </x:c>
      <x:c r="H96" s="651" t="n">
        <x:v>26</x:v>
      </x:c>
      <x:c r="I96" s="651" t="n">
        <x:v>16</x:v>
      </x:c>
      <x:c r="J96" s="582" t="n">
        <x:f>IF(H96+I96=0,"",F96/(H96+I96))</x:f>
        <x:v>198.64285714285714</x:v>
      </x:c>
      <x:c r="K96" s="652" t="n">
        <x:f>IF(F96&gt;0,1+G96/(F96*3),"")</x:f>
        <x:v>0.9177354269047905</x:v>
      </x:c>
      <x:c r="L96" s="18" t="str">
        <x:v>機種単位/高配分</x:v>
      </x:c>
      <x:c r="M96" s="18" t="str">
        <x:v>https://hall-navi.com/hole_view?ec=event&amp;hid=531006400000002111&amp;koe=22898</x:v>
      </x:c>
      <x:c r="N96" s="18" t="str">
        <x:v>955～990・36台中29台プラス・平均+1,414枚</x:v>
      </x:c>
    </x:row>
    <x:row r="97">
      <x:c r="A97" s="241" t="n">
        <x:v>46271</x:v>
      </x:c>
      <x:c r="B97" s="18" t="str">
        <x:v>日</x:v>
      </x:c>
      <x:c r="C97" s="18" t="str">
        <x:v>9/6</x:v>
      </x:c>
      <x:c r="D97" s="18" t="str">
        <x:v>マイジャグラーV</x:v>
      </x:c>
      <x:c r="E97" s="18" t="n">
        <x:v>964</x:v>
      </x:c>
      <x:c r="F97" s="651" t="n">
        <x:v>7163</x:v>
      </x:c>
      <x:c r="G97" s="651" t="n">
        <x:v>1350</x:v>
      </x:c>
      <x:c r="H97" s="651" t="n">
        <x:v>30</x:v>
      </x:c>
      <x:c r="I97" s="651" t="n">
        <x:v>16</x:v>
      </x:c>
      <x:c r="J97" s="582" t="n">
        <x:f>IF(H97+I97=0,"",F97/(H97+I97))</x:f>
        <x:v>155.7173913043478</x:v>
      </x:c>
      <x:c r="K97" s="652" t="n">
        <x:f>IF(F97&gt;0,1+G97/(F97*3),"")</x:f>
        <x:v>1.0628228395923496</x:v>
      </x:c>
      <x:c r="L97" s="18" t="str">
        <x:v>機種単位/高配分</x:v>
      </x:c>
      <x:c r="M97" s="18" t="str">
        <x:v>https://hall-navi.com/hole_view?ec=event&amp;hid=531006400000002111&amp;koe=22898</x:v>
      </x:c>
      <x:c r="N97" s="18" t="str">
        <x:v>955～990・36台中29台プラス・平均+1,414枚</x:v>
      </x:c>
    </x:row>
    <x:row r="98">
      <x:c r="A98" s="241" t="n">
        <x:v>46271</x:v>
      </x:c>
      <x:c r="B98" s="18" t="str">
        <x:v>日</x:v>
      </x:c>
      <x:c r="C98" s="18" t="str">
        <x:v>9/6</x:v>
      </x:c>
      <x:c r="D98" s="18" t="str">
        <x:v>マイジャグラーV</x:v>
      </x:c>
      <x:c r="E98" s="18" t="n">
        <x:v>965</x:v>
      </x:c>
      <x:c r="F98" s="651" t="n">
        <x:v>8207</x:v>
      </x:c>
      <x:c r="G98" s="651" t="n">
        <x:v>1666</x:v>
      </x:c>
      <x:c r="H98" s="651" t="n">
        <x:v>34</x:v>
      </x:c>
      <x:c r="I98" s="651" t="n">
        <x:v>28</x:v>
      </x:c>
      <x:c r="J98" s="582" t="n">
        <x:f>IF(H98+I98=0,"",F98/(H98+I98))</x:f>
        <x:v>132.3709677419355</x:v>
      </x:c>
      <x:c r="K98" s="652" t="n">
        <x:f>IF(F98&gt;0,1+G98/(F98*3),"")</x:f>
        <x:v>1.0676658137362414</x:v>
      </x:c>
      <x:c r="L98" s="18" t="str">
        <x:v>機種単位/高配分</x:v>
      </x:c>
      <x:c r="M98" s="18" t="str">
        <x:v>https://hall-navi.com/hole_view?ec=event&amp;hid=531006400000002111&amp;koe=22898</x:v>
      </x:c>
      <x:c r="N98" s="18" t="str">
        <x:v>955～990・36台中29台プラス・平均+1,414枚</x:v>
      </x:c>
    </x:row>
    <x:row r="99">
      <x:c r="A99" s="241" t="n">
        <x:v>46271</x:v>
      </x:c>
      <x:c r="B99" s="18" t="str">
        <x:v>日</x:v>
      </x:c>
      <x:c r="C99" s="18" t="str">
        <x:v>9/6</x:v>
      </x:c>
      <x:c r="D99" s="18" t="str">
        <x:v>マイジャグラーV</x:v>
      </x:c>
      <x:c r="E99" s="18" t="n">
        <x:v>966</x:v>
      </x:c>
      <x:c r="F99" s="651" t="n">
        <x:v>7600</x:v>
      </x:c>
      <x:c r="G99" s="651" t="n">
        <x:v>912</x:v>
      </x:c>
      <x:c r="H99" s="651" t="n">
        <x:v>31</x:v>
      </x:c>
      <x:c r="I99" s="651" t="n">
        <x:v>19</x:v>
      </x:c>
      <x:c r="J99" s="582" t="n">
        <x:f>IF(H99+I99=0,"",F99/(H99+I99))</x:f>
        <x:v>152</x:v>
      </x:c>
      <x:c r="K99" s="652" t="n">
        <x:f>IF(F99&gt;0,1+G99/(F99*3),"")</x:f>
        <x:v>1.04</x:v>
      </x:c>
      <x:c r="L99" s="18" t="str">
        <x:v>機種単位/高配分</x:v>
      </x:c>
      <x:c r="M99" s="18" t="str">
        <x:v>https://hall-navi.com/hole_view?ec=event&amp;hid=531006400000002111&amp;koe=22898</x:v>
      </x:c>
      <x:c r="N99" s="18" t="str">
        <x:v>955～990・36台中29台プラス・平均+1,414枚</x:v>
      </x:c>
    </x:row>
    <x:row r="100">
      <x:c r="A100" s="241" t="n">
        <x:v>46271</x:v>
      </x:c>
      <x:c r="B100" s="18" t="str">
        <x:v>日</x:v>
      </x:c>
      <x:c r="C100" s="18" t="str">
        <x:v>9/6</x:v>
      </x:c>
      <x:c r="D100" s="18" t="str">
        <x:v>マイジャグラーV</x:v>
      </x:c>
      <x:c r="E100" s="18" t="n">
        <x:v>967</x:v>
      </x:c>
      <x:c r="F100" s="651" t="n">
        <x:v>5597</x:v>
      </x:c>
      <x:c r="G100" s="651" t="n">
        <x:v>-864</x:v>
      </x:c>
      <x:c r="H100" s="651" t="n">
        <x:v>18</x:v>
      </x:c>
      <x:c r="I100" s="651" t="n">
        <x:v>14</x:v>
      </x:c>
      <x:c r="J100" s="582" t="n">
        <x:f>IF(H100+I100=0,"",F100/(H100+I100))</x:f>
        <x:v>174.90625</x:v>
      </x:c>
      <x:c r="K100" s="652" t="n">
        <x:f>IF(F100&gt;0,1+G100/(F100*3),"")</x:f>
        <x:v>0.9485438627836341</x:v>
      </x:c>
      <x:c r="L100" s="18" t="str">
        <x:v>機種単位/高配分</x:v>
      </x:c>
      <x:c r="M100" s="18" t="str">
        <x:v>https://hall-navi.com/hole_view?ec=event&amp;hid=531006400000002111&amp;koe=22898</x:v>
      </x:c>
      <x:c r="N100" s="18" t="str">
        <x:v>955～990・36台中29台プラス・平均+1,414枚</x:v>
      </x:c>
    </x:row>
    <x:row r="101">
      <x:c r="A101" s="241" t="n">
        <x:v>46271</x:v>
      </x:c>
      <x:c r="B101" s="18" t="str">
        <x:v>日</x:v>
      </x:c>
      <x:c r="C101" s="18" t="str">
        <x:v>9/6</x:v>
      </x:c>
      <x:c r="D101" s="18" t="str">
        <x:v>マイジャグラーV</x:v>
      </x:c>
      <x:c r="E101" s="18" t="n">
        <x:v>968</x:v>
      </x:c>
      <x:c r="F101" s="651" t="n">
        <x:v>6741</x:v>
      </x:c>
      <x:c r="G101" s="651" t="n">
        <x:v>-1412</x:v>
      </x:c>
      <x:c r="H101" s="651" t="n">
        <x:v>22</x:v>
      </x:c>
      <x:c r="I101" s="651" t="n">
        <x:v>14</x:v>
      </x:c>
      <x:c r="J101" s="582" t="n">
        <x:f>IF(H101+I101=0,"",F101/(H101+I101))</x:f>
        <x:v>187.25</x:v>
      </x:c>
      <x:c r="K101" s="652" t="n">
        <x:f>IF(F101&gt;0,1+G101/(F101*3),"")</x:f>
        <x:v>0.9301785096177619</x:v>
      </x:c>
      <x:c r="L101" s="18" t="str">
        <x:v>機種単位/高配分</x:v>
      </x:c>
      <x:c r="M101" s="18" t="str">
        <x:v>https://hall-navi.com/hole_view?ec=event&amp;hid=531006400000002111&amp;koe=22898</x:v>
      </x:c>
      <x:c r="N101" s="18" t="str">
        <x:v>955～990・36台中29台プラス・平均+1,414枚</x:v>
      </x:c>
    </x:row>
    <x:row r="102">
      <x:c r="A102" s="241" t="n">
        <x:v>46271</x:v>
      </x:c>
      <x:c r="B102" s="18" t="str">
        <x:v>日</x:v>
      </x:c>
      <x:c r="C102" s="18" t="str">
        <x:v>9/6</x:v>
      </x:c>
      <x:c r="D102" s="18" t="str">
        <x:v>マイジャグラーV</x:v>
      </x:c>
      <x:c r="E102" s="18" t="n">
        <x:v>969</x:v>
      </x:c>
      <x:c r="F102" s="651" t="n">
        <x:v>7375</x:v>
      </x:c>
      <x:c r="G102" s="651" t="n">
        <x:v>-805</x:v>
      </x:c>
      <x:c r="H102" s="651" t="n">
        <x:v>26</x:v>
      </x:c>
      <x:c r="I102" s="651" t="n">
        <x:v>13</x:v>
      </x:c>
      <x:c r="J102" s="582" t="n">
        <x:f>IF(H102+I102=0,"",F102/(H102+I102))</x:f>
        <x:v>189.10256410256412</x:v>
      </x:c>
      <x:c r="K102" s="652" t="n">
        <x:f>IF(F102&gt;0,1+G102/(F102*3),"")</x:f>
        <x:v>0.9636158192090396</x:v>
      </x:c>
      <x:c r="L102" s="18" t="str">
        <x:v>機種単位/高配分</x:v>
      </x:c>
      <x:c r="M102" s="18" t="str">
        <x:v>https://hall-navi.com/hole_view?ec=event&amp;hid=531006400000002111&amp;koe=22898</x:v>
      </x:c>
      <x:c r="N102" s="18" t="str">
        <x:v>955～990・36台中29台プラス・平均+1,414枚</x:v>
      </x:c>
    </x:row>
    <x:row r="103">
      <x:c r="A103" s="241" t="n">
        <x:v>46271</x:v>
      </x:c>
      <x:c r="B103" s="18" t="str">
        <x:v>日</x:v>
      </x:c>
      <x:c r="C103" s="18" t="str">
        <x:v>9/6</x:v>
      </x:c>
      <x:c r="D103" s="18" t="str">
        <x:v>マイジャグラーV</x:v>
      </x:c>
      <x:c r="E103" s="18" t="n">
        <x:v>970</x:v>
      </x:c>
      <x:c r="F103" s="651" t="n">
        <x:v>7076</x:v>
      </x:c>
      <x:c r="G103" s="651" t="n">
        <x:v>-696</x:v>
      </x:c>
      <x:c r="H103" s="651" t="n">
        <x:v>25</x:v>
      </x:c>
      <x:c r="I103" s="651" t="n">
        <x:v>8</x:v>
      </x:c>
      <x:c r="J103" s="582" t="n">
        <x:f>IF(H103+I103=0,"",F103/(H103+I103))</x:f>
        <x:v>214.42424242424244</x:v>
      </x:c>
      <x:c r="K103" s="652" t="n">
        <x:f>IF(F103&gt;0,1+G103/(F103*3),"")</x:f>
        <x:v>0.9672131147540983</x:v>
      </x:c>
      <x:c r="L103" s="18" t="str">
        <x:v>機種単位/高配分</x:v>
      </x:c>
      <x:c r="M103" s="18" t="str">
        <x:v>https://hall-navi.com/hole_view?ec=event&amp;hid=531006400000002111&amp;koe=22898</x:v>
      </x:c>
      <x:c r="N103" s="18" t="str">
        <x:v>955～990・36台中29台プラス・平均+1,414枚</x:v>
      </x:c>
    </x:row>
    <x:row r="104">
      <x:c r="A104" s="241" t="n">
        <x:v>46271</x:v>
      </x:c>
      <x:c r="B104" s="18" t="str">
        <x:v>日</x:v>
      </x:c>
      <x:c r="C104" s="18" t="str">
        <x:v>9/6</x:v>
      </x:c>
      <x:c r="D104" s="18" t="str">
        <x:v>マイジャグラーV</x:v>
      </x:c>
      <x:c r="E104" s="18" t="n">
        <x:v>971</x:v>
      </x:c>
      <x:c r="F104" s="651" t="n">
        <x:v>6691</x:v>
      </x:c>
      <x:c r="G104" s="651" t="n">
        <x:v>196</x:v>
      </x:c>
      <x:c r="H104" s="651" t="n">
        <x:v>26</x:v>
      </x:c>
      <x:c r="I104" s="651" t="n">
        <x:v>11</x:v>
      </x:c>
      <x:c r="J104" s="582" t="n">
        <x:f>IF(H104+I104=0,"",F104/(H104+I104))</x:f>
        <x:v>180.83783783783784</x:v>
      </x:c>
      <x:c r="K104" s="652" t="n">
        <x:f>IF(F104&gt;0,1+G104/(F104*3),"")</x:f>
        <x:v>1.0097643600856872</x:v>
      </x:c>
      <x:c r="L104" s="18" t="str">
        <x:v>機種単位/高配分</x:v>
      </x:c>
      <x:c r="M104" s="18" t="str">
        <x:v>https://hall-navi.com/hole_view?ec=event&amp;hid=531006400000002111&amp;koe=22898</x:v>
      </x:c>
      <x:c r="N104" s="18" t="str">
        <x:v>955～990・36台中29台プラス・平均+1,414枚</x:v>
      </x:c>
    </x:row>
    <x:row r="105">
      <x:c r="A105" s="241" t="n">
        <x:v>46271</x:v>
      </x:c>
      <x:c r="B105" s="18" t="str">
        <x:v>日</x:v>
      </x:c>
      <x:c r="C105" s="18" t="str">
        <x:v>9/6</x:v>
      </x:c>
      <x:c r="D105" s="18" t="str">
        <x:v>マイジャグラーV</x:v>
      </x:c>
      <x:c r="E105" s="18" t="n">
        <x:v>972</x:v>
      </x:c>
      <x:c r="F105" s="651" t="n">
        <x:v>8250</x:v>
      </x:c>
      <x:c r="G105" s="651" t="n">
        <x:v>486</x:v>
      </x:c>
      <x:c r="H105" s="651" t="n">
        <x:v>28</x:v>
      </x:c>
      <x:c r="I105" s="651" t="n">
        <x:v>28</x:v>
      </x:c>
      <x:c r="J105" s="582" t="n">
        <x:f>IF(H105+I105=0,"",F105/(H105+I105))</x:f>
        <x:v>147.32142857142858</x:v>
      </x:c>
      <x:c r="K105" s="652" t="n">
        <x:f>IF(F105&gt;0,1+G105/(F105*3),"")</x:f>
        <x:v>1.0196363636363637</x:v>
      </x:c>
      <x:c r="L105" s="18" t="str">
        <x:v>機種単位/高配分</x:v>
      </x:c>
      <x:c r="M105" s="18" t="str">
        <x:v>https://hall-navi.com/hole_view?ec=event&amp;hid=531006400000002111&amp;koe=22898</x:v>
      </x:c>
      <x:c r="N105" s="18" t="str">
        <x:v>955～990・36台中29台プラス・平均+1,414枚</x:v>
      </x:c>
    </x:row>
    <x:row r="106">
      <x:c r="A106" s="241" t="n">
        <x:v>46271</x:v>
      </x:c>
      <x:c r="B106" s="18" t="str">
        <x:v>日</x:v>
      </x:c>
      <x:c r="C106" s="18" t="str">
        <x:v>9/6</x:v>
      </x:c>
      <x:c r="D106" s="18" t="str">
        <x:v>マイジャグラーV</x:v>
      </x:c>
      <x:c r="E106" s="18" t="n">
        <x:v>973</x:v>
      </x:c>
      <x:c r="F106" s="651" t="n">
        <x:v>9501</x:v>
      </x:c>
      <x:c r="G106" s="651" t="n">
        <x:v>2287</x:v>
      </x:c>
      <x:c r="H106" s="651" t="n">
        <x:v>38</x:v>
      </x:c>
      <x:c r="I106" s="651" t="n">
        <x:v>32</x:v>
      </x:c>
      <x:c r="J106" s="582" t="n">
        <x:f>IF(H106+I106=0,"",F106/(H106+I106))</x:f>
        <x:v>135.72857142857143</x:v>
      </x:c>
      <x:c r="K106" s="652" t="n">
        <x:f>IF(F106&gt;0,1+G106/(F106*3),"")</x:f>
        <x:v>1.0802371680174017</x:v>
      </x:c>
      <x:c r="L106" s="18" t="str">
        <x:v>機種単位/高配分</x:v>
      </x:c>
      <x:c r="M106" s="18" t="str">
        <x:v>https://hall-navi.com/hole_view?ec=event&amp;hid=531006400000002111&amp;koe=22898</x:v>
      </x:c>
      <x:c r="N106" s="18" t="str">
        <x:v>955～990・36台中29台プラス・平均+1,414枚</x:v>
      </x:c>
    </x:row>
    <x:row r="107">
      <x:c r="A107" s="241" t="n">
        <x:v>46271</x:v>
      </x:c>
      <x:c r="B107" s="18" t="str">
        <x:v>日</x:v>
      </x:c>
      <x:c r="C107" s="18" t="str">
        <x:v>9/6</x:v>
      </x:c>
      <x:c r="D107" s="18" t="str">
        <x:v>マイジャグラーV</x:v>
      </x:c>
      <x:c r="E107" s="18" t="n">
        <x:v>974</x:v>
      </x:c>
      <x:c r="F107" s="651" t="n">
        <x:v>9542</x:v>
      </x:c>
      <x:c r="G107" s="651" t="n">
        <x:v>456</x:v>
      </x:c>
      <x:c r="H107" s="651" t="n">
        <x:v>33</x:v>
      </x:c>
      <x:c r="I107" s="651" t="n">
        <x:v>29</x:v>
      </x:c>
      <x:c r="J107" s="582" t="n">
        <x:f>IF(H107+I107=0,"",F107/(H107+I107))</x:f>
        <x:v>153.90322580645162</x:v>
      </x:c>
      <x:c r="K107" s="652" t="n">
        <x:f>IF(F107&gt;0,1+G107/(F107*3),"")</x:f>
        <x:v>1.0159295745126808</x:v>
      </x:c>
      <x:c r="L107" s="18" t="str">
        <x:v>機種単位/高配分</x:v>
      </x:c>
      <x:c r="M107" s="18" t="str">
        <x:v>https://hall-navi.com/hole_view?ec=event&amp;hid=531006400000002111&amp;koe=22898</x:v>
      </x:c>
      <x:c r="N107" s="18" t="str">
        <x:v>955～990・36台中29台プラス・平均+1,414枚</x:v>
      </x:c>
    </x:row>
    <x:row r="108">
      <x:c r="A108" s="241" t="n">
        <x:v>46271</x:v>
      </x:c>
      <x:c r="B108" s="18" t="str">
        <x:v>日</x:v>
      </x:c>
      <x:c r="C108" s="18" t="str">
        <x:v>9/6</x:v>
      </x:c>
      <x:c r="D108" s="18" t="str">
        <x:v>マイジャグラーV</x:v>
      </x:c>
      <x:c r="E108" s="18" t="n">
        <x:v>975</x:v>
      </x:c>
      <x:c r="F108" s="651" t="n">
        <x:v>9775</x:v>
      </x:c>
      <x:c r="G108" s="651" t="n">
        <x:v>1007</x:v>
      </x:c>
      <x:c r="H108" s="651" t="n">
        <x:v>35</x:v>
      </x:c>
      <x:c r="I108" s="651" t="n">
        <x:v>33</x:v>
      </x:c>
      <x:c r="J108" s="582" t="n">
        <x:f>IF(H108+I108=0,"",F108/(H108+I108))</x:f>
        <x:v>143.75</x:v>
      </x:c>
      <x:c r="K108" s="652" t="n">
        <x:f>IF(F108&gt;0,1+G108/(F108*3),"")</x:f>
        <x:v>1.0343393009377664</x:v>
      </x:c>
      <x:c r="L108" s="18" t="str">
        <x:v>機種単位/高配分</x:v>
      </x:c>
      <x:c r="M108" s="18" t="str">
        <x:v>https://hall-navi.com/hole_view?ec=event&amp;hid=531006400000002111&amp;koe=22898</x:v>
      </x:c>
      <x:c r="N108" s="18" t="str">
        <x:v>955～990・36台中29台プラス・平均+1,414枚</x:v>
      </x:c>
    </x:row>
    <x:row r="109">
      <x:c r="A109" s="241" t="n">
        <x:v>46271</x:v>
      </x:c>
      <x:c r="B109" s="18" t="str">
        <x:v>日</x:v>
      </x:c>
      <x:c r="C109" s="18" t="str">
        <x:v>9/6</x:v>
      </x:c>
      <x:c r="D109" s="18" t="str">
        <x:v>マイジャグラーV</x:v>
      </x:c>
      <x:c r="E109" s="18" t="n">
        <x:v>976</x:v>
      </x:c>
      <x:c r="F109" s="651" t="n">
        <x:v>9437</x:v>
      </x:c>
      <x:c r="G109" s="651" t="n">
        <x:v>3262</x:v>
      </x:c>
      <x:c r="H109" s="651" t="n">
        <x:v>40</x:v>
      </x:c>
      <x:c r="I109" s="651" t="n">
        <x:v>40</x:v>
      </x:c>
      <x:c r="J109" s="582" t="n">
        <x:f>IF(H109+I109=0,"",F109/(H109+I109))</x:f>
        <x:v>117.9625</x:v>
      </x:c>
      <x:c r="K109" s="652" t="n">
        <x:f>IF(F109&gt;0,1+G109/(F109*3),"")</x:f>
        <x:v>1.1152202324184946</x:v>
      </x:c>
      <x:c r="L109" s="18" t="str">
        <x:v>機種単位/高配分</x:v>
      </x:c>
      <x:c r="M109" s="18" t="str">
        <x:v>https://hall-navi.com/hole_view?ec=event&amp;hid=531006400000002111&amp;koe=22898</x:v>
      </x:c>
      <x:c r="N109" s="18" t="str">
        <x:v>955～990・36台中29台プラス・平均+1,414枚</x:v>
      </x:c>
    </x:row>
    <x:row r="110">
      <x:c r="A110" s="241" t="n">
        <x:v>46271</x:v>
      </x:c>
      <x:c r="B110" s="18" t="str">
        <x:v>日</x:v>
      </x:c>
      <x:c r="C110" s="18" t="str">
        <x:v>9/6</x:v>
      </x:c>
      <x:c r="D110" s="18" t="str">
        <x:v>マイジャグラーV</x:v>
      </x:c>
      <x:c r="E110" s="18" t="n">
        <x:v>977</x:v>
      </x:c>
      <x:c r="F110" s="651" t="n">
        <x:v>9375</x:v>
      </x:c>
      <x:c r="G110" s="651" t="n">
        <x:v>757</x:v>
      </x:c>
      <x:c r="H110" s="651" t="n">
        <x:v>34</x:v>
      </x:c>
      <x:c r="I110" s="651" t="n">
        <x:v>28</x:v>
      </x:c>
      <x:c r="J110" s="582" t="n">
        <x:f>IF(H110+I110=0,"",F110/(H110+I110))</x:f>
        <x:v>151.20967741935485</x:v>
      </x:c>
      <x:c r="K110" s="652" t="n">
        <x:f>IF(F110&gt;0,1+G110/(F110*3),"")</x:f>
        <x:v>1.0269155555555556</x:v>
      </x:c>
      <x:c r="L110" s="18" t="str">
        <x:v>機種単位/高配分</x:v>
      </x:c>
      <x:c r="M110" s="18" t="str">
        <x:v>https://hall-navi.com/hole_view?ec=event&amp;hid=531006400000002111&amp;koe=22898</x:v>
      </x:c>
      <x:c r="N110" s="18" t="str">
        <x:v>955～990・36台中29台プラス・平均+1,414枚</x:v>
      </x:c>
    </x:row>
    <x:row r="111">
      <x:c r="A111" s="241" t="n">
        <x:v>46271</x:v>
      </x:c>
      <x:c r="B111" s="18" t="str">
        <x:v>日</x:v>
      </x:c>
      <x:c r="C111" s="18" t="str">
        <x:v>9/6</x:v>
      </x:c>
      <x:c r="D111" s="18" t="str">
        <x:v>マイジャグラーV</x:v>
      </x:c>
      <x:c r="E111" s="18" t="n">
        <x:v>978</x:v>
      </x:c>
      <x:c r="F111" s="651" t="n">
        <x:v>8750</x:v>
      </x:c>
      <x:c r="G111" s="651" t="n">
        <x:v>3383</x:v>
      </x:c>
      <x:c r="H111" s="651" t="n">
        <x:v>41</x:v>
      </x:c>
      <x:c r="I111" s="651" t="n">
        <x:v>27</x:v>
      </x:c>
      <x:c r="J111" s="582" t="n">
        <x:f>IF(H111+I111=0,"",F111/(H111+I111))</x:f>
        <x:v>128.6764705882353</x:v>
      </x:c>
      <x:c r="K111" s="652" t="n">
        <x:f>IF(F111&gt;0,1+G111/(F111*3),"")</x:f>
        <x:v>1.1288761904761904</x:v>
      </x:c>
      <x:c r="L111" s="18" t="str">
        <x:v>機種単位/高配分</x:v>
      </x:c>
      <x:c r="M111" s="18" t="str">
        <x:v>https://hall-navi.com/hole_view?ec=event&amp;hid=531006400000002111&amp;koe=22898</x:v>
      </x:c>
      <x:c r="N111" s="18" t="str">
        <x:v>955～990・36台中29台プラス・平均+1,414枚</x:v>
      </x:c>
    </x:row>
    <x:row r="112">
      <x:c r="A112" s="241" t="n">
        <x:v>46271</x:v>
      </x:c>
      <x:c r="B112" s="18" t="str">
        <x:v>日</x:v>
      </x:c>
      <x:c r="C112" s="18" t="str">
        <x:v>9/6</x:v>
      </x:c>
      <x:c r="D112" s="18" t="str">
        <x:v>マイジャグラーV</x:v>
      </x:c>
      <x:c r="E112" s="18" t="n">
        <x:v>979</x:v>
      </x:c>
      <x:c r="F112" s="651" t="n">
        <x:v>8175</x:v>
      </x:c>
      <x:c r="G112" s="651" t="n">
        <x:v>2324</x:v>
      </x:c>
      <x:c r="H112" s="651" t="n">
        <x:v>33</x:v>
      </x:c>
      <x:c r="I112" s="651" t="n">
        <x:v>33</x:v>
      </x:c>
      <x:c r="J112" s="582" t="n">
        <x:f>IF(H112+I112=0,"",F112/(H112+I112))</x:f>
        <x:v>123.86363636363636</x:v>
      </x:c>
      <x:c r="K112" s="652" t="n">
        <x:f>IF(F112&gt;0,1+G112/(F112*3),"")</x:f>
        <x:v>1.0947604485219165</x:v>
      </x:c>
      <x:c r="L112" s="18" t="str">
        <x:v>機種単位/高配分</x:v>
      </x:c>
      <x:c r="M112" s="18" t="str">
        <x:v>https://hall-navi.com/hole_view?ec=event&amp;hid=531006400000002111&amp;koe=22898</x:v>
      </x:c>
      <x:c r="N112" s="18" t="str">
        <x:v>955～990・36台中29台プラス・平均+1,414枚</x:v>
      </x:c>
    </x:row>
    <x:row r="113">
      <x:c r="A113" s="241" t="n">
        <x:v>46271</x:v>
      </x:c>
      <x:c r="B113" s="18" t="str">
        <x:v>日</x:v>
      </x:c>
      <x:c r="C113" s="18" t="str">
        <x:v>9/6</x:v>
      </x:c>
      <x:c r="D113" s="18" t="str">
        <x:v>マイジャグラーV</x:v>
      </x:c>
      <x:c r="E113" s="18" t="n">
        <x:v>980</x:v>
      </x:c>
      <x:c r="F113" s="651" t="n">
        <x:v>9833</x:v>
      </x:c>
      <x:c r="G113" s="651" t="n">
        <x:v>4143</x:v>
      </x:c>
      <x:c r="H113" s="651" t="n">
        <x:v>39</x:v>
      </x:c>
      <x:c r="I113" s="651" t="n">
        <x:v>48</x:v>
      </x:c>
      <x:c r="J113" s="582" t="n">
        <x:f>IF(H113+I113=0,"",F113/(H113+I113))</x:f>
        <x:v>113.02298850574712</x:v>
      </x:c>
      <x:c r="K113" s="652" t="n">
        <x:f>IF(F113&gt;0,1+G113/(F113*3),"")</x:f>
        <x:v>1.1404454388284349</x:v>
      </x:c>
      <x:c r="L113" s="18" t="str">
        <x:v>機種単位/高配分</x:v>
      </x:c>
      <x:c r="M113" s="18" t="str">
        <x:v>https://hall-navi.com/hole_view?ec=event&amp;hid=531006400000002111&amp;koe=22898</x:v>
      </x:c>
      <x:c r="N113" s="18" t="str">
        <x:v>955～990・36台中29台プラス・平均+1,414枚</x:v>
      </x:c>
    </x:row>
    <x:row r="114">
      <x:c r="A114" s="241" t="n">
        <x:v>46271</x:v>
      </x:c>
      <x:c r="B114" s="18" t="str">
        <x:v>日</x:v>
      </x:c>
      <x:c r="C114" s="18" t="str">
        <x:v>9/6</x:v>
      </x:c>
      <x:c r="D114" s="18" t="str">
        <x:v>マイジャグラーV</x:v>
      </x:c>
      <x:c r="E114" s="18" t="n">
        <x:v>981</x:v>
      </x:c>
      <x:c r="F114" s="651" t="n">
        <x:v>8758</x:v>
      </x:c>
      <x:c r="G114" s="651" t="n">
        <x:v>637</x:v>
      </x:c>
      <x:c r="H114" s="651" t="n">
        <x:v>32</x:v>
      </x:c>
      <x:c r="I114" s="651" t="n">
        <x:v>29</x:v>
      </x:c>
      <x:c r="J114" s="582" t="n">
        <x:f>IF(H114+I114=0,"",F114/(H114+I114))</x:f>
        <x:v>143.5737704918033</x:v>
      </x:c>
      <x:c r="K114" s="652" t="n">
        <x:f>IF(F114&gt;0,1+G114/(F114*3),"")</x:f>
        <x:v>1.024244500266423</x:v>
      </x:c>
      <x:c r="L114" s="18" t="str">
        <x:v>機種単位/高配分</x:v>
      </x:c>
      <x:c r="M114" s="18" t="str">
        <x:v>https://hall-navi.com/hole_view?ec=event&amp;hid=531006400000002111&amp;koe=22898</x:v>
      </x:c>
      <x:c r="N114" s="18" t="str">
        <x:v>955～990・36台中29台プラス・平均+1,414枚</x:v>
      </x:c>
    </x:row>
    <x:row r="115">
      <x:c r="A115" s="241" t="n">
        <x:v>46271</x:v>
      </x:c>
      <x:c r="B115" s="18" t="str">
        <x:v>日</x:v>
      </x:c>
      <x:c r="C115" s="18" t="str">
        <x:v>9/6</x:v>
      </x:c>
      <x:c r="D115" s="18" t="str">
        <x:v>マイジャグラーV</x:v>
      </x:c>
      <x:c r="E115" s="18" t="n">
        <x:v>982</x:v>
      </x:c>
      <x:c r="F115" s="651" t="n">
        <x:v>8673</x:v>
      </x:c>
      <x:c r="G115" s="651" t="n">
        <x:v>896</x:v>
      </x:c>
      <x:c r="H115" s="651" t="n">
        <x:v>32</x:v>
      </x:c>
      <x:c r="I115" s="651" t="n">
        <x:v>24</x:v>
      </x:c>
      <x:c r="J115" s="582" t="n">
        <x:f>IF(H115+I115=0,"",F115/(H115+I115))</x:f>
        <x:v>154.875</x:v>
      </x:c>
      <x:c r="K115" s="652" t="n">
        <x:f>IF(F115&gt;0,1+G115/(F115*3),"")</x:f>
        <x:v>1.0344363734194242</x:v>
      </x:c>
      <x:c r="L115" s="18" t="str">
        <x:v>機種単位/高配分</x:v>
      </x:c>
      <x:c r="M115" s="18" t="str">
        <x:v>https://hall-navi.com/hole_view?ec=event&amp;hid=531006400000002111&amp;koe=22898</x:v>
      </x:c>
      <x:c r="N115" s="18" t="str">
        <x:v>955～990・36台中29台プラス・平均+1,414枚</x:v>
      </x:c>
    </x:row>
    <x:row r="116">
      <x:c r="A116" s="241" t="n">
        <x:v>46271</x:v>
      </x:c>
      <x:c r="B116" s="18" t="str">
        <x:v>日</x:v>
      </x:c>
      <x:c r="C116" s="18" t="str">
        <x:v>9/6</x:v>
      </x:c>
      <x:c r="D116" s="18" t="str">
        <x:v>マイジャグラーV</x:v>
      </x:c>
      <x:c r="E116" s="18" t="n">
        <x:v>983</x:v>
      </x:c>
      <x:c r="F116" s="651" t="n">
        <x:v>10079</x:v>
      </x:c>
      <x:c r="G116" s="651" t="n">
        <x:v>2527</x:v>
      </x:c>
      <x:c r="H116" s="651" t="n">
        <x:v>38</x:v>
      </x:c>
      <x:c r="I116" s="651" t="n">
        <x:v>42</x:v>
      </x:c>
      <x:c r="J116" s="582" t="n">
        <x:f>IF(H116+I116=0,"",F116/(H116+I116))</x:f>
        <x:v>125.9875</x:v>
      </x:c>
      <x:c r="K116" s="652" t="n">
        <x:f>IF(F116&gt;0,1+G116/(F116*3),"")</x:f>
        <x:v>1.0835731057975329</x:v>
      </x:c>
      <x:c r="L116" s="18" t="str">
        <x:v>機種単位/高配分</x:v>
      </x:c>
      <x:c r="M116" s="18" t="str">
        <x:v>https://hall-navi.com/hole_view?ec=event&amp;hid=531006400000002111&amp;koe=22898</x:v>
      </x:c>
      <x:c r="N116" s="18" t="str">
        <x:v>955～990・36台中29台プラス・平均+1,414枚</x:v>
      </x:c>
    </x:row>
    <x:row r="117">
      <x:c r="A117" s="241" t="n">
        <x:v>46271</x:v>
      </x:c>
      <x:c r="B117" s="18" t="str">
        <x:v>日</x:v>
      </x:c>
      <x:c r="C117" s="18" t="str">
        <x:v>9/6</x:v>
      </x:c>
      <x:c r="D117" s="18" t="str">
        <x:v>マイジャグラーV</x:v>
      </x:c>
      <x:c r="E117" s="18" t="n">
        <x:v>984</x:v>
      </x:c>
      <x:c r="F117" s="651" t="n">
        <x:v>9901</x:v>
      </x:c>
      <x:c r="G117" s="651" t="n">
        <x:v>5310</x:v>
      </x:c>
      <x:c r="H117" s="651" t="n">
        <x:v>51</x:v>
      </x:c>
      <x:c r="I117" s="651" t="n">
        <x:v>32</x:v>
      </x:c>
      <x:c r="J117" s="582" t="n">
        <x:f>IF(H117+I117=0,"",F117/(H117+I117))</x:f>
        <x:v>119.28915662650603</x:v>
      </x:c>
      <x:c r="K117" s="652" t="n">
        <x:f>IF(F117&gt;0,1+G117/(F117*3),"")</x:f>
        <x:v>1.1787698212301787</x:v>
      </x:c>
      <x:c r="L117" s="18" t="str">
        <x:v>機種単位/高配分</x:v>
      </x:c>
      <x:c r="M117" s="18" t="str">
        <x:v>https://hall-navi.com/hole_view?ec=event&amp;hid=531006400000002111&amp;koe=22898</x:v>
      </x:c>
      <x:c r="N117" s="18" t="str">
        <x:v>955～990・36台中29台プラス・平均+1,414枚</x:v>
      </x:c>
    </x:row>
    <x:row r="118">
      <x:c r="A118" s="241" t="n">
        <x:v>46271</x:v>
      </x:c>
      <x:c r="B118" s="18" t="str">
        <x:v>日</x:v>
      </x:c>
      <x:c r="C118" s="18" t="str">
        <x:v>9/6</x:v>
      </x:c>
      <x:c r="D118" s="18" t="str">
        <x:v>マイジャグラーV</x:v>
      </x:c>
      <x:c r="E118" s="18" t="n">
        <x:v>985</x:v>
      </x:c>
      <x:c r="F118" s="651" t="n">
        <x:v>9351</x:v>
      </x:c>
      <x:c r="G118" s="651" t="n">
        <x:v>2259</x:v>
      </x:c>
      <x:c r="H118" s="651" t="n">
        <x:v>39</x:v>
      </x:c>
      <x:c r="I118" s="651" t="n">
        <x:v>29</x:v>
      </x:c>
      <x:c r="J118" s="582" t="n">
        <x:f>IF(H118+I118=0,"",F118/(H118+I118))</x:f>
        <x:v>137.51470588235293</x:v>
      </x:c>
      <x:c r="K118" s="652" t="n">
        <x:f>IF(F118&gt;0,1+G118/(F118*3),"")</x:f>
        <x:v>1.0805261469361565</x:v>
      </x:c>
      <x:c r="L118" s="18" t="str">
        <x:v>機種単位/高配分</x:v>
      </x:c>
      <x:c r="M118" s="18" t="str">
        <x:v>https://hall-navi.com/hole_view?ec=event&amp;hid=531006400000002111&amp;koe=22898</x:v>
      </x:c>
      <x:c r="N118" s="18" t="str">
        <x:v>955～990・36台中29台プラス・平均+1,414枚</x:v>
      </x:c>
    </x:row>
    <x:row r="119">
      <x:c r="A119" s="241" t="n">
        <x:v>46271</x:v>
      </x:c>
      <x:c r="B119" s="18" t="str">
        <x:v>日</x:v>
      </x:c>
      <x:c r="C119" s="18" t="str">
        <x:v>9/6</x:v>
      </x:c>
      <x:c r="D119" s="18" t="str">
        <x:v>マイジャグラーV</x:v>
      </x:c>
      <x:c r="E119" s="18" t="n">
        <x:v>986</x:v>
      </x:c>
      <x:c r="F119" s="651" t="n">
        <x:v>10061</x:v>
      </x:c>
      <x:c r="G119" s="651" t="n">
        <x:v>4376</x:v>
      </x:c>
      <x:c r="H119" s="651" t="n">
        <x:v>47</x:v>
      </x:c>
      <x:c r="I119" s="651" t="n">
        <x:v>37</x:v>
      </x:c>
      <x:c r="J119" s="582" t="n">
        <x:f>IF(H119+I119=0,"",F119/(H119+I119))</x:f>
        <x:v>119.77380952380952</x:v>
      </x:c>
      <x:c r="K119" s="652" t="n">
        <x:f>IF(F119&gt;0,1+G119/(F119*3),"")</x:f>
        <x:v>1.144982274790445</x:v>
      </x:c>
      <x:c r="L119" s="18" t="str">
        <x:v>機種単位/高配分</x:v>
      </x:c>
      <x:c r="M119" s="18" t="str">
        <x:v>https://hall-navi.com/hole_view?ec=event&amp;hid=531006400000002111&amp;koe=22898</x:v>
      </x:c>
      <x:c r="N119" s="18" t="str">
        <x:v>955～990・36台中29台プラス・平均+1,414枚</x:v>
      </x:c>
    </x:row>
    <x:row r="120">
      <x:c r="A120" s="241" t="n">
        <x:v>46271</x:v>
      </x:c>
      <x:c r="B120" s="18" t="str">
        <x:v>日</x:v>
      </x:c>
      <x:c r="C120" s="18" t="str">
        <x:v>9/6</x:v>
      </x:c>
      <x:c r="D120" s="18" t="str">
        <x:v>マイジャグラーV</x:v>
      </x:c>
      <x:c r="E120" s="18" t="n">
        <x:v>987</x:v>
      </x:c>
      <x:c r="F120" s="651" t="n">
        <x:v>10158</x:v>
      </x:c>
      <x:c r="G120" s="651" t="n">
        <x:v>1270</x:v>
      </x:c>
      <x:c r="H120" s="651" t="n">
        <x:v>39</x:v>
      </x:c>
      <x:c r="I120" s="651" t="n">
        <x:v>30</x:v>
      </x:c>
      <x:c r="J120" s="582" t="n">
        <x:f>IF(H120+I120=0,"",F120/(H120+I120))</x:f>
        <x:v>147.2173913043478</x:v>
      </x:c>
      <x:c r="K120" s="652" t="n">
        <x:f>IF(F120&gt;0,1+G120/(F120*3),"")</x:f>
        <x:v>1.0416748703813086</x:v>
      </x:c>
      <x:c r="L120" s="18" t="str">
        <x:v>機種単位/高配分</x:v>
      </x:c>
      <x:c r="M120" s="18" t="str">
        <x:v>https://hall-navi.com/hole_view?ec=event&amp;hid=531006400000002111&amp;koe=22898</x:v>
      </x:c>
      <x:c r="N120" s="18" t="str">
        <x:v>955～990・36台中29台プラス・平均+1,414枚</x:v>
      </x:c>
    </x:row>
    <x:row r="121">
      <x:c r="A121" s="241" t="n">
        <x:v>46271</x:v>
      </x:c>
      <x:c r="B121" s="18" t="str">
        <x:v>日</x:v>
      </x:c>
      <x:c r="C121" s="18" t="str">
        <x:v>9/6</x:v>
      </x:c>
      <x:c r="D121" s="18" t="str">
        <x:v>マイジャグラーV</x:v>
      </x:c>
      <x:c r="E121" s="18" t="n">
        <x:v>988</x:v>
      </x:c>
      <x:c r="F121" s="651" t="n">
        <x:v>9724</x:v>
      </x:c>
      <x:c r="G121" s="651" t="n">
        <x:v>5159</x:v>
      </x:c>
      <x:c r="H121" s="651" t="n">
        <x:v>48</x:v>
      </x:c>
      <x:c r="I121" s="651" t="n">
        <x:v>35</x:v>
      </x:c>
      <x:c r="J121" s="582" t="n">
        <x:f>IF(H121+I121=0,"",F121/(H121+I121))</x:f>
        <x:v>117.1566265060241</x:v>
      </x:c>
      <x:c r="K121" s="652" t="n">
        <x:f>IF(F121&gt;0,1+G121/(F121*3),"")</x:f>
        <x:v>1.1768476621417798</x:v>
      </x:c>
      <x:c r="L121" s="18" t="str">
        <x:v>機種単位/高配分</x:v>
      </x:c>
      <x:c r="M121" s="18" t="str">
        <x:v>https://hall-navi.com/hole_view?ec=event&amp;hid=531006400000002111&amp;koe=22898</x:v>
      </x:c>
      <x:c r="N121" s="18" t="str">
        <x:v>955～990・36台中29台プラス・平均+1,414枚</x:v>
      </x:c>
    </x:row>
    <x:row r="122">
      <x:c r="A122" s="241" t="n">
        <x:v>46271</x:v>
      </x:c>
      <x:c r="B122" s="18" t="str">
        <x:v>日</x:v>
      </x:c>
      <x:c r="C122" s="18" t="str">
        <x:v>9/6</x:v>
      </x:c>
      <x:c r="D122" s="18" t="str">
        <x:v>マイジャグラーV</x:v>
      </x:c>
      <x:c r="E122" s="18" t="n">
        <x:v>989</x:v>
      </x:c>
      <x:c r="F122" s="651" t="n">
        <x:v>9415</x:v>
      </x:c>
      <x:c r="G122" s="651" t="n">
        <x:v>5221</x:v>
      </x:c>
      <x:c r="H122" s="651" t="n">
        <x:v>45</x:v>
      </x:c>
      <x:c r="I122" s="651" t="n">
        <x:v>44</x:v>
      </x:c>
      <x:c r="J122" s="582" t="n">
        <x:f>IF(H122+I122=0,"",F122/(H122+I122))</x:f>
        <x:v>105.78651685393258</x:v>
      </x:c>
      <x:c r="K122" s="652" t="n">
        <x:f>IF(F122&gt;0,1+G122/(F122*3),"")</x:f>
        <x:v>1.1848468755531953</x:v>
      </x:c>
      <x:c r="L122" s="18" t="str">
        <x:v>機種単位/高配分</x:v>
      </x:c>
      <x:c r="M122" s="18" t="str">
        <x:v>https://hall-navi.com/hole_view?ec=event&amp;hid=531006400000002111&amp;koe=22898</x:v>
      </x:c>
      <x:c r="N122" s="18" t="str">
        <x:v>955～990・36台中29台プラス・平均+1,414枚</x:v>
      </x:c>
    </x:row>
    <x:row r="123">
      <x:c r="A123" s="241" t="n">
        <x:v>46271</x:v>
      </x:c>
      <x:c r="B123" s="18" t="str">
        <x:v>日</x:v>
      </x:c>
      <x:c r="C123" s="18" t="str">
        <x:v>9/6</x:v>
      </x:c>
      <x:c r="D123" s="18" t="str">
        <x:v>マイジャグラーV</x:v>
      </x:c>
      <x:c r="E123" s="18" t="n">
        <x:v>990</x:v>
      </x:c>
      <x:c r="F123" s="651" t="n">
        <x:v>7870</x:v>
      </x:c>
      <x:c r="G123" s="651" t="n">
        <x:v>2516</x:v>
      </x:c>
      <x:c r="H123" s="651" t="n">
        <x:v>32</x:v>
      </x:c>
      <x:c r="I123" s="651" t="n">
        <x:v>34</x:v>
      </x:c>
      <x:c r="J123" s="582" t="n">
        <x:f>IF(H123+I123=0,"",F123/(H123+I123))</x:f>
        <x:v>119.24242424242425</x:v>
      </x:c>
      <x:c r="K123" s="652" t="n">
        <x:f>IF(F123&gt;0,1+G123/(F123*3),"")</x:f>
        <x:v>1.106565014824227</x:v>
      </x:c>
      <x:c r="L123" s="18" t="str">
        <x:v>機種単位/高配分</x:v>
      </x:c>
      <x:c r="M123" s="18" t="str">
        <x:v>https://hall-navi.com/hole_view?ec=event&amp;hid=531006400000002111&amp;koe=22898</x:v>
      </x:c>
      <x:c r="N123" s="18" t="str">
        <x:v>955～990・36台中29台プラス・平均+1,414枚</x:v>
      </x:c>
    </x:row>
    <x:row r="124">
      <x:c r="A124" s="241" t="n">
        <x:v>46274</x:v>
      </x:c>
      <x:c r="B124" s="18" t="str">
        <x:v>水</x:v>
      </x:c>
      <x:c r="C124" s="18" t="str">
        <x:v>9/9</x:v>
      </x:c>
      <x:c r="D124" s="18" t="str">
        <x:v>マイジャグラーV</x:v>
      </x:c>
      <x:c r="E124" s="18" t="n">
        <x:v>973</x:v>
      </x:c>
      <x:c r="F124" s="651" t="n">
        <x:v>8151</x:v>
      </x:c>
      <x:c r="G124" s="651" t="n">
        <x:v>3695</x:v>
      </x:c>
      <x:c r="H124" s="651" t="n">
        <x:v>40</x:v>
      </x:c>
      <x:c r="I124" s="651" t="n">
        <x:v>38</x:v>
      </x:c>
      <x:c r="J124" s="582" t="n">
        <x:f>IF(H124+I124=0,"",F124/(H124+I124))</x:f>
        <x:v>104.5</x:v>
      </x:c>
      <x:c r="K124" s="652" t="n">
        <x:f>IF(F124&gt;0,1+G124/(F124*3),"")</x:f>
        <x:v>1.1511062037377826</x:v>
      </x:c>
      <x:c r="L124" s="18" t="str">
        <x:v>列仕掛け</x:v>
      </x:c>
      <x:c r="M124" s="18" t="str">
        <x:v>https://kansai-sloeve.com/2026/09/11/9-9-%E3%82%B0%E3%83%A9%E3%83%B3%E3%82%AD%E3%82%B3%E3%83%BC%E3%83%8A%E5%A4%A7%E9%98%AA%E6%9C%AC%E5%BA%97%E7%B5%90%E6%9E%9C%E3%81%BE%E3%81%A8%E3%82%81%E3%80%90%E5%A4%A7%E9%98%AA%E5%BA%9C%E3%80%91-2/</x:v>
      </x:c>
      <x:c r="N124" s="18" t="str">
        <x:v>973～978の6台列</x:v>
      </x:c>
    </x:row>
    <x:row r="125">
      <x:c r="A125" s="241" t="n">
        <x:v>46274</x:v>
      </x:c>
      <x:c r="B125" s="18" t="str">
        <x:v>水</x:v>
      </x:c>
      <x:c r="C125" s="18" t="str">
        <x:v>9/9</x:v>
      </x:c>
      <x:c r="D125" s="18" t="str">
        <x:v>マイジャグラーV</x:v>
      </x:c>
      <x:c r="E125" s="18" t="n">
        <x:v>974</x:v>
      </x:c>
      <x:c r="F125" s="651" t="n">
        <x:v>8233</x:v>
      </x:c>
      <x:c r="G125" s="651" t="n">
        <x:v>3273</x:v>
      </x:c>
      <x:c r="H125" s="651" t="n">
        <x:v>40</x:v>
      </x:c>
      <x:c r="I125" s="651" t="n">
        <x:v>37</x:v>
      </x:c>
      <x:c r="J125" s="582" t="n">
        <x:f>IF(H125+I125=0,"",F125/(H125+I125))</x:f>
        <x:v>106.92207792207792</x:v>
      </x:c>
      <x:c r="K125" s="652" t="n">
        <x:f>IF(F125&gt;0,1+G125/(F125*3),"")</x:f>
        <x:v>1.1325154864569416</x:v>
      </x:c>
      <x:c r="L125" s="18" t="str">
        <x:v>列仕掛け</x:v>
      </x:c>
      <x:c r="M125" s="18" t="str">
        <x:v>https://kansai-sloeve.com/2026/09/11/9-9-%E3%82%B0%E3%83%A9%E3%83%B3%E3%82%AD%E3%82%B3%E3%83%BC%E3%83%8A%E5%A4%A7%E9%98%AA%E6%9C%AC%E5%BA%97%E7%B5%90%E6%9E%9C%E3%81%BE%E3%81%A8%E3%82%81%E3%80%90%E5%A4%A7%E9%98%AA%E5%BA%9C%E3%80%91-2/</x:v>
      </x:c>
      <x:c r="N125" s="18" t="str">
        <x:v>973～978の6台列</x:v>
      </x:c>
    </x:row>
    <x:row r="126">
      <x:c r="A126" s="241" t="n">
        <x:v>46274</x:v>
      </x:c>
      <x:c r="B126" s="18" t="str">
        <x:v>水</x:v>
      </x:c>
      <x:c r="C126" s="18" t="str">
        <x:v>9/9</x:v>
      </x:c>
      <x:c r="D126" s="18" t="str">
        <x:v>マイジャグラーV</x:v>
      </x:c>
      <x:c r="E126" s="18" t="n">
        <x:v>975</x:v>
      </x:c>
      <x:c r="F126" s="651" t="n">
        <x:v>7442</x:v>
      </x:c>
      <x:c r="G126" s="651" t="n">
        <x:v>1700</x:v>
      </x:c>
      <x:c r="H126" s="651" t="n">
        <x:v>32</x:v>
      </x:c>
      <x:c r="I126" s="651" t="n">
        <x:v>27</x:v>
      </x:c>
      <x:c r="J126" s="582" t="n">
        <x:f>IF(H126+I126=0,"",F126/(H126+I126))</x:f>
        <x:v>126.13559322033899</x:v>
      </x:c>
      <x:c r="K126" s="652" t="n">
        <x:f>IF(F126&gt;0,1+G126/(F126*3),"")</x:f>
        <x:v>1.0761444056257279</x:v>
      </x:c>
      <x:c r="L126" s="18" t="str">
        <x:v>列仕掛け</x:v>
      </x:c>
      <x:c r="M126" s="18" t="str">
        <x:v>https://kansai-sloeve.com/2026/09/11/9-9-%E3%82%B0%E3%83%A9%E3%83%B3%E3%82%AD%E3%82%B3%E3%83%BC%E3%83%8A%E5%A4%A7%E9%98%AA%E6%9C%AC%E5%BA%97%E7%B5%90%E6%9E%9C%E3%81%BE%E3%81%A8%E3%82%81%E3%80%90%E5%A4%A7%E9%98%AA%E5%BA%9C%E3%80%91-2/</x:v>
      </x:c>
      <x:c r="N126" s="18" t="str">
        <x:v>973～978の6台列</x:v>
      </x:c>
    </x:row>
    <x:row r="127">
      <x:c r="A127" s="241" t="n">
        <x:v>46274</x:v>
      </x:c>
      <x:c r="B127" s="18" t="str">
        <x:v>水</x:v>
      </x:c>
      <x:c r="C127" s="18" t="str">
        <x:v>9/9</x:v>
      </x:c>
      <x:c r="D127" s="18" t="str">
        <x:v>マイジャグラーV</x:v>
      </x:c>
      <x:c r="E127" s="18" t="n">
        <x:v>976</x:v>
      </x:c>
      <x:c r="F127" s="651" t="n">
        <x:v>8212</x:v>
      </x:c>
      <x:c r="G127" s="651" t="n">
        <x:v>2804</x:v>
      </x:c>
      <x:c r="H127" s="651" t="n">
        <x:v>34</x:v>
      </x:c>
      <x:c r="I127" s="651" t="n">
        <x:v>36</x:v>
      </x:c>
      <x:c r="J127" s="582" t="n">
        <x:f>IF(H127+I127=0,"",F127/(H127+I127))</x:f>
        <x:v>117.31428571428572</x:v>
      </x:c>
      <x:c r="K127" s="652" t="n">
        <x:f>IF(F127&gt;0,1+G127/(F127*3),"")</x:f>
        <x:v>1.1138171781133301</x:v>
      </x:c>
      <x:c r="L127" s="18" t="str">
        <x:v>列仕掛け</x:v>
      </x:c>
      <x:c r="M127" s="18" t="str">
        <x:v>https://kansai-sloeve.com/2026/09/11/9-9-%E3%82%B0%E3%83%A9%E3%83%B3%E3%82%AD%E3%82%B3%E3%83%BC%E3%83%8A%E5%A4%A7%E9%98%AA%E6%9C%AC%E5%BA%97%E7%B5%90%E6%9E%9C%E3%81%BE%E3%81%A8%E3%82%81%E3%80%90%E5%A4%A7%E9%98%AA%E5%BA%9C%E3%80%91-2/</x:v>
      </x:c>
      <x:c r="N127" s="18" t="str">
        <x:v>973～978の6台列</x:v>
      </x:c>
    </x:row>
    <x:row r="128">
      <x:c r="A128" s="241" t="n">
        <x:v>46274</x:v>
      </x:c>
      <x:c r="B128" s="18" t="str">
        <x:v>水</x:v>
      </x:c>
      <x:c r="C128" s="18" t="str">
        <x:v>9/9</x:v>
      </x:c>
      <x:c r="D128" s="18" t="str">
        <x:v>マイジャグラーV</x:v>
      </x:c>
      <x:c r="E128" s="18" t="n">
        <x:v>977</x:v>
      </x:c>
      <x:c r="F128" s="651" t="n">
        <x:v>8972</x:v>
      </x:c>
      <x:c r="G128" s="651" t="n">
        <x:v>2984</x:v>
      </x:c>
      <x:c r="H128" s="651" t="n">
        <x:v>44</x:v>
      </x:c>
      <x:c r="I128" s="651" t="n">
        <x:v>27</x:v>
      </x:c>
      <x:c r="J128" s="582" t="n">
        <x:f>IF(H128+I128=0,"",F128/(H128+I128))</x:f>
        <x:v>126.36619718309859</x:v>
      </x:c>
      <x:c r="K128" s="652" t="n">
        <x:f>IF(F128&gt;0,1+G128/(F128*3),"")</x:f>
        <x:v>1.1108634269579432</x:v>
      </x:c>
      <x:c r="L128" s="18" t="str">
        <x:v>列仕掛け</x:v>
      </x:c>
      <x:c r="M128" s="18" t="str">
        <x:v>https://kansai-sloeve.com/2026/09/11/9-9-%E3%82%B0%E3%83%A9%E3%83%B3%E3%82%AD%E3%82%B3%E3%83%BC%E3%83%8A%E5%A4%A7%E9%98%AA%E6%9C%AC%E5%BA%97%E7%B5%90%E6%9E%9C%E3%81%BE%E3%81%A8%E3%82%81%E3%80%90%E5%A4%A7%E9%98%AA%E5%BA%9C%E3%80%91-2/</x:v>
      </x:c>
      <x:c r="N128" s="18" t="str">
        <x:v>973～978の6台列</x:v>
      </x:c>
    </x:row>
    <x:row r="129">
      <x:c r="A129" s="241" t="n">
        <x:v>46274</x:v>
      </x:c>
      <x:c r="B129" s="18" t="str">
        <x:v>水</x:v>
      </x:c>
      <x:c r="C129" s="18" t="str">
        <x:v>9/9</x:v>
      </x:c>
      <x:c r="D129" s="18" t="str">
        <x:v>マイジャグラーV</x:v>
      </x:c>
      <x:c r="E129" s="18" t="n">
        <x:v>978</x:v>
      </x:c>
      <x:c r="F129" s="651" t="n">
        <x:v>7850</x:v>
      </x:c>
      <x:c r="G129" s="651" t="n">
        <x:v>2735</x:v>
      </x:c>
      <x:c r="H129" s="651" t="n">
        <x:v>37</x:v>
      </x:c>
      <x:c r="I129" s="651" t="n">
        <x:v>27</x:v>
      </x:c>
      <x:c r="J129" s="582" t="n">
        <x:f>IF(H129+I129=0,"",F129/(H129+I129))</x:f>
        <x:v>122.65625</x:v>
      </x:c>
      <x:c r="K129" s="652" t="n">
        <x:f>IF(F129&gt;0,1+G129/(F129*3),"")</x:f>
        <x:v>1.116135881104034</x:v>
      </x:c>
      <x:c r="L129" s="18" t="str">
        <x:v>列仕掛け</x:v>
      </x:c>
      <x:c r="M129" s="18" t="str">
        <x:v>https://kansai-sloeve.com/2026/09/11/9-9-%E3%82%B0%E3%83%A9%E3%83%B3%E3%82%AD%E3%82%B3%E3%83%BC%E3%83%8A%E5%A4%A7%E9%98%AA%E6%9C%AC%E5%BA%97%E7%B5%90%E6%9E%9C%E3%81%BE%E3%81%A8%E3%82%81%E3%80%90%E5%A4%A7%E9%98%AA%E5%BA%9C%E3%80%91-2/</x:v>
      </x:c>
      <x:c r="N129" s="18" t="str">
        <x:v>973～978の6台列</x:v>
      </x:c>
    </x:row>
    <x:row r="130">
      <x:c r="A130" s="241" t="n">
        <x:v>46278</x:v>
      </x:c>
      <x:c r="B130" s="18" t="str">
        <x:v>日</x:v>
      </x:c>
      <x:c r="C130" s="18" t="str">
        <x:v>9/13</x:v>
      </x:c>
      <x:c r="D130" s="18" t="str">
        <x:v>カバネリ 海門決戦</x:v>
      </x:c>
      <x:c r="E130" s="18" t="n">
        <x:v>523</x:v>
      </x:c>
      <x:c r="F130" s="651" t="n">
        <x:v>5510</x:v>
      </x:c>
      <x:c r="G130" s="651" t="n">
        <x:v>281</x:v>
      </x:c>
      <x:c r="H130" s="651" t="n">
        <x:v>0</x:v>
      </x:c>
      <x:c r="I130" s="651" t="n">
        <x:v>23</x:v>
      </x:c>
      <x:c r="J130" s="582" t="n">
        <x:v>240</x:v>
      </x:c>
      <x:c r="K130" s="652" t="n">
        <x:v>1.0169993950393224</x:v>
      </x:c>
      <x:c r="L130" s="18" t="str">
        <x:v>関西すろいべ 全台ピックアップ</x:v>
      </x:c>
      <x:c r="M130" s="18" t="str">
        <x:v>https://kansai-sloeve.com/2026/09/14/9-13-%E3%82%B0%E3%83%A9%E3%83%B3%E3%82%AD%E3%82%B3%E3%83%BC%E3%83%8A%E5%A4%A7%E9%98%AA%E6%9C%AC%E5%BA%97%E7%B5%90%E6%9E%9C%E3%81%BE%E3%81%A8%E3%82%81%E3%80%90%E5%A4%A7%E9%98%AA%E5%BA%9C%E3%80%91-2/</x:v>
      </x:c>
      <x:c r="N130" s="18" t="str">
        <x:v>関西すろいべ 2026/9/13 記事掲載値</x:v>
      </x:c>
    </x:row>
    <x:row r="131">
      <x:c r="A131" s="241" t="n">
        <x:v>46278</x:v>
      </x:c>
      <x:c r="B131" s="18" t="str">
        <x:v>日</x:v>
      </x:c>
      <x:c r="C131" s="18" t="str">
        <x:v>9/13</x:v>
      </x:c>
      <x:c r="D131" s="18" t="str">
        <x:v>カバネリ 海門決戦</x:v>
      </x:c>
      <x:c r="E131" s="18" t="n">
        <x:v>524</x:v>
      </x:c>
      <x:c r="F131" s="651" t="n">
        <x:v>5587</x:v>
      </x:c>
      <x:c r="G131" s="651" t="n">
        <x:v>1241</x:v>
      </x:c>
      <x:c r="H131" s="651" t="n">
        <x:v>0</x:v>
      </x:c>
      <x:c r="I131" s="651" t="n">
        <x:v>24</x:v>
      </x:c>
      <x:c r="J131" s="582" t="n">
        <x:v>233</x:v>
      </x:c>
      <x:c r="K131" s="652" t="n">
        <x:v>1.074040928345564</x:v>
      </x:c>
      <x:c r="L131" s="18" t="str">
        <x:v>関西すろいべ 全台ピックアップ</x:v>
      </x:c>
      <x:c r="M131" s="18" t="str">
        <x:v>https://kansai-sloeve.com/2026/09/14/9-13-%E3%82%B0%E3%83%A9%E3%83%B3%E3%82%AD%E3%82%B3%E3%83%BC%E3%83%8A%E5%A4%A7%E9%98%AA%E6%9C%AC%E5%BA%97%E7%B5%90%E6%9E%9C%E3%81%BE%E3%81%A8%E3%82%81%E3%80%90%E5%A4%A7%E9%98%AA%E5%BA%9C%E3%80%91-2/</x:v>
      </x:c>
      <x:c r="N131" s="18" t="str">
        <x:v>関西すろいべ 2026/9/13 記事掲載値</x:v>
      </x:c>
    </x:row>
    <x:row r="132">
      <x:c r="A132" s="241" t="n">
        <x:v>46278</x:v>
      </x:c>
      <x:c r="B132" s="18" t="str">
        <x:v>日</x:v>
      </x:c>
      <x:c r="C132" s="18" t="str">
        <x:v>9/13</x:v>
      </x:c>
      <x:c r="D132" s="18" t="str">
        <x:v>カバネリ 海門決戦</x:v>
      </x:c>
      <x:c r="E132" s="18" t="n">
        <x:v>525</x:v>
      </x:c>
      <x:c r="F132" s="651" t="n">
        <x:v>6073</x:v>
      </x:c>
      <x:c r="G132" s="651" t="n">
        <x:v>-4738</x:v>
      </x:c>
      <x:c r="H132" s="651" t="n">
        <x:v>0</x:v>
      </x:c>
      <x:c r="I132" s="651" t="n">
        <x:v>22</x:v>
      </x:c>
      <x:c r="J132" s="582" t="n">
        <x:v>276</x:v>
      </x:c>
      <x:c r="K132" s="652" t="n">
        <x:v>0.7399418189801855</x:v>
      </x:c>
      <x:c r="L132" s="18" t="str">
        <x:v>関西すろいべ 全台ピックアップ</x:v>
      </x:c>
      <x:c r="M132" s="18" t="str">
        <x:v>https://kansai-sloeve.com/2026/09/14/9-13-%E3%82%B0%E3%83%A9%E3%83%B3%E3%82%AD%E3%82%B3%E3%83%BC%E3%83%8A%E5%A4%A7%E9%98%AA%E6%9C%AC%E5%BA%97%E7%B5%90%E6%9E%9C%E3%81%BE%E3%81%A8%E3%82%81%E3%80%90%E5%A4%A7%E9%98%AA%E5%BA%9C%E3%80%91-2/</x:v>
      </x:c>
      <x:c r="N132" s="18" t="str">
        <x:v>関西すろいべ 2026/9/13 記事掲載値</x:v>
      </x:c>
    </x:row>
    <x:row r="133">
      <x:c r="A133" s="241" t="n">
        <x:v>46278</x:v>
      </x:c>
      <x:c r="B133" s="18" t="str">
        <x:v>日</x:v>
      </x:c>
      <x:c r="C133" s="18" t="str">
        <x:v>9/13</x:v>
      </x:c>
      <x:c r="D133" s="18" t="str">
        <x:v>カバネリ 海門決戦</x:v>
      </x:c>
      <x:c r="E133" s="18" t="n">
        <x:v>526</x:v>
      </x:c>
      <x:c r="F133" s="651" t="n">
        <x:v>4255</x:v>
      </x:c>
      <x:c r="G133" s="651" t="n">
        <x:v>7364</x:v>
      </x:c>
      <x:c r="H133" s="651" t="n">
        <x:v>0</x:v>
      </x:c>
      <x:c r="I133" s="651" t="n">
        <x:v>24</x:v>
      </x:c>
      <x:c r="J133" s="582" t="n">
        <x:v>177</x:v>
      </x:c>
      <x:c r="K133" s="652" t="n">
        <x:v>1.5768899334116724</x:v>
      </x:c>
      <x:c r="L133" s="18" t="str">
        <x:v>関西すろいべ 全台ピックアップ</x:v>
      </x:c>
      <x:c r="M133" s="18" t="str">
        <x:v>https://kansai-sloeve.com/2026/09/14/9-13-%E3%82%B0%E3%83%A9%E3%83%B3%E3%82%AD%E3%82%B3%E3%83%BC%E3%83%8A%E5%A4%A7%E9%98%AA%E6%9C%AC%E5%BA%97%E7%B5%90%E6%9E%9C%E3%81%BE%E3%81%A8%E3%82%81%E3%80%90%E5%A4%A7%E9%98%AA%E5%BA%9C%E3%80%91-2/</x:v>
      </x:c>
      <x:c r="N133" s="18" t="str">
        <x:v>関西すろいべ 2026/9/13 記事掲載値</x:v>
      </x:c>
    </x:row>
    <x:row r="134">
      <x:c r="A134" s="241" t="n">
        <x:v>46278</x:v>
      </x:c>
      <x:c r="B134" s="18" t="str">
        <x:v>日</x:v>
      </x:c>
      <x:c r="C134" s="18" t="str">
        <x:v>9/13</x:v>
      </x:c>
      <x:c r="D134" s="18" t="str">
        <x:v>カバネリ 海門決戦</x:v>
      </x:c>
      <x:c r="E134" s="18" t="n">
        <x:v>527</x:v>
      </x:c>
      <x:c r="F134" s="651" t="n">
        <x:v>4741</x:v>
      </x:c>
      <x:c r="G134" s="651" t="n">
        <x:v>4998</x:v>
      </x:c>
      <x:c r="H134" s="651" t="n">
        <x:v>0</x:v>
      </x:c>
      <x:c r="I134" s="651" t="n">
        <x:v>27</x:v>
      </x:c>
      <x:c r="J134" s="582" t="n">
        <x:v>176</x:v>
      </x:c>
      <x:c r="K134" s="652" t="n">
        <x:v>1.3514026576671587</x:v>
      </x:c>
      <x:c r="L134" s="18" t="str">
        <x:v>関西すろいべ 全台ピックアップ</x:v>
      </x:c>
      <x:c r="M134" s="18" t="str">
        <x:v>https://kansai-sloeve.com/2026/09/14/9-13-%E3%82%B0%E3%83%A9%E3%83%B3%E3%82%AD%E3%82%B3%E3%83%BC%E3%83%8A%E5%A4%A7%E9%98%AA%E6%9C%AC%E5%BA%97%E7%B5%90%E6%9E%9C%E3%81%BE%E3%81%A8%E3%82%81%E3%80%90%E5%A4%A7%E9%98%AA%E5%BA%9C%E3%80%91-2/</x:v>
      </x:c>
      <x:c r="N134" s="18" t="str">
        <x:v>関西すろいべ 2026/9/13 記事掲載値</x:v>
      </x:c>
    </x:row>
    <x:row r="135">
      <x:c r="A135" s="241" t="n">
        <x:v>46278</x:v>
      </x:c>
      <x:c r="B135" s="18" t="str">
        <x:v>日</x:v>
      </x:c>
      <x:c r="C135" s="18" t="str">
        <x:v>9/13</x:v>
      </x:c>
      <x:c r="D135" s="18" t="str">
        <x:v>カバネリ 海門決戦</x:v>
      </x:c>
      <x:c r="E135" s="18" t="n">
        <x:v>528</x:v>
      </x:c>
      <x:c r="F135" s="651" t="n">
        <x:v>4818</x:v>
      </x:c>
      <x:c r="G135" s="651" t="n">
        <x:v>6157</x:v>
      </x:c>
      <x:c r="H135" s="651" t="n">
        <x:v>0</x:v>
      </x:c>
      <x:c r="I135" s="651" t="n">
        <x:v>28</x:v>
      </x:c>
      <x:c r="J135" s="582" t="n">
        <x:v>172</x:v>
      </x:c>
      <x:c r="K135" s="652" t="n">
        <x:v>1.4259720492597205</x:v>
      </x:c>
      <x:c r="L135" s="18" t="str">
        <x:v>関西すろいべ 全台ピックアップ</x:v>
      </x:c>
      <x:c r="M135" s="18" t="str">
        <x:v>https://kansai-sloeve.com/2026/09/14/9-13-%E3%82%B0%E3%83%A9%E3%83%B3%E3%82%AD%E3%82%B3%E3%83%BC%E3%83%8A%E5%A4%A7%E9%98%AA%E6%9C%AC%E5%BA%97%E7%B5%90%E6%9E%9C%E3%81%BE%E3%81%A8%E3%82%81%E3%80%90%E5%A4%A7%E9%98%AA%E5%BA%9C%E3%80%91-2/</x:v>
      </x:c>
      <x:c r="N135" s="18" t="str">
        <x:v>関西すろいべ 2026/9/13 記事掲載値</x:v>
      </x:c>
    </x:row>
    <x:row r="136">
      <x:c r="A136" s="241" t="n">
        <x:v>46278</x:v>
      </x:c>
      <x:c r="B136" s="18" t="str">
        <x:v>日</x:v>
      </x:c>
      <x:c r="C136" s="18" t="str">
        <x:v>9/13</x:v>
      </x:c>
      <x:c r="D136" s="18" t="str">
        <x:v>カバネリ 海門決戦</x:v>
      </x:c>
      <x:c r="E136" s="18" t="n">
        <x:v>529</x:v>
      </x:c>
      <x:c r="F136" s="651" t="n">
        <x:v>5393</x:v>
      </x:c>
      <x:c r="G136" s="651" t="n">
        <x:v>1857</x:v>
      </x:c>
      <x:c r="H136" s="651" t="n">
        <x:v>0</x:v>
      </x:c>
      <x:c r="I136" s="651" t="n">
        <x:v>22</x:v>
      </x:c>
      <x:c r="J136" s="582" t="n">
        <x:v>245</x:v>
      </x:c>
      <x:c r="K136" s="652" t="n">
        <x:v>1.114778416465789</x:v>
      </x:c>
      <x:c r="L136" s="18" t="str">
        <x:v>関西すろいべ 全台ピックアップ</x:v>
      </x:c>
      <x:c r="M136" s="18" t="str">
        <x:v>https://kansai-sloeve.com/2026/09/14/9-13-%E3%82%B0%E3%83%A9%E3%83%B3%E3%82%AD%E3%82%B3%E3%83%BC%E3%83%8A%E5%A4%A7%E9%98%AA%E6%9C%AC%E5%BA%97%E7%B5%90%E6%9E%9C%E3%81%BE%E3%81%A8%E3%82%81%E3%80%90%E5%A4%A7%E9%98%AA%E5%BA%9C%E3%80%91-2/</x:v>
      </x:c>
      <x:c r="N136" s="18" t="str">
        <x:v>関西すろいべ 2026/9/13 記事掲載値</x:v>
      </x:c>
    </x:row>
    <x:row r="137">
      <x:c r="A137" s="241" t="n">
        <x:v>46278</x:v>
      </x:c>
      <x:c r="B137" s="18" t="str">
        <x:v>日</x:v>
      </x:c>
      <x:c r="C137" s="18" t="str">
        <x:v>9/13</x:v>
      </x:c>
      <x:c r="D137" s="18" t="str">
        <x:v>カバネリ 海門決戦</x:v>
      </x:c>
      <x:c r="E137" s="18" t="n">
        <x:v>530</x:v>
      </x:c>
      <x:c r="F137" s="651" t="n">
        <x:v>5000</x:v>
      </x:c>
      <x:c r="G137" s="651" t="n">
        <x:v>1596</x:v>
      </x:c>
      <x:c r="H137" s="651" t="n">
        <x:v>0</x:v>
      </x:c>
      <x:c r="I137" s="651" t="n">
        <x:v>19</x:v>
      </x:c>
      <x:c r="J137" s="582" t="n">
        <x:v>263</x:v>
      </x:c>
      <x:c r="K137" s="652" t="n">
        <x:v>1.1064</x:v>
      </x:c>
      <x:c r="L137" s="18" t="str">
        <x:v>関西すろいべ 全台ピックアップ</x:v>
      </x:c>
      <x:c r="M137" s="18" t="str">
        <x:v>https://kansai-sloeve.com/2026/09/14/9-13-%E3%82%B0%E3%83%A9%E3%83%B3%E3%82%AD%E3%82%B3%E3%83%BC%E3%83%8A%E5%A4%A7%E9%98%AA%E6%9C%AC%E5%BA%97%E7%B5%90%E6%9E%9C%E3%81%BE%E3%81%A8%E3%82%81%E3%80%90%E5%A4%A7%E9%98%AA%E5%BA%9C%E3%80%91-2/</x:v>
      </x:c>
      <x:c r="N137" s="18" t="str">
        <x:v>関西すろいべ 2026/9/13 記事掲載値</x:v>
      </x:c>
    </x:row>
    <x:row r="138">
      <x:c r="A138" s="241" t="n">
        <x:v>46278</x:v>
      </x:c>
      <x:c r="B138" s="18" t="str">
        <x:v>日</x:v>
      </x:c>
      <x:c r="C138" s="18" t="str">
        <x:v>9/13</x:v>
      </x:c>
      <x:c r="D138" s="18" t="str">
        <x:v>カバネリ 海門決戦</x:v>
      </x:c>
      <x:c r="E138" s="18" t="n">
        <x:v>531</x:v>
      </x:c>
      <x:c r="F138" s="651" t="n">
        <x:v>4490</x:v>
      </x:c>
      <x:c r="G138" s="651" t="n">
        <x:v>2783</x:v>
      </x:c>
      <x:c r="H138" s="651" t="n">
        <x:v>0</x:v>
      </x:c>
      <x:c r="I138" s="651" t="n">
        <x:v>24</x:v>
      </x:c>
      <x:c r="J138" s="582" t="n">
        <x:v>187</x:v>
      </x:c>
      <x:c r="K138" s="652" t="n">
        <x:v>1.2066072754268746</x:v>
      </x:c>
      <x:c r="L138" s="18" t="str">
        <x:v>関西すろいべ 全台ピックアップ</x:v>
      </x:c>
      <x:c r="M138" s="18" t="str">
        <x:v>https://kansai-sloeve.com/2026/09/14/9-13-%E3%82%B0%E3%83%A9%E3%83%B3%E3%82%AD%E3%82%B3%E3%83%BC%E3%83%8A%E5%A4%A7%E9%98%AA%E6%9C%AC%E5%BA%97%E7%B5%90%E6%9E%9C%E3%81%BE%E3%81%A8%E3%82%81%E3%80%90%E5%A4%A7%E9%98%AA%E5%BA%9C%E3%80%91-2/</x:v>
      </x:c>
      <x:c r="N138" s="18" t="str">
        <x:v>関西すろいべ 2026/9/13 記事掲載値</x:v>
      </x:c>
    </x:row>
    <x:row r="139">
      <x:c r="A139" s="241" t="n">
        <x:v>46278</x:v>
      </x:c>
      <x:c r="B139" s="18" t="str">
        <x:v>日</x:v>
      </x:c>
      <x:c r="C139" s="18" t="str">
        <x:v>9/13</x:v>
      </x:c>
      <x:c r="D139" s="18" t="str">
        <x:v>カバネリ 海門決戦</x:v>
      </x:c>
      <x:c r="E139" s="18" t="n">
        <x:v>532</x:v>
      </x:c>
      <x:c r="F139" s="651" t="n">
        <x:v>5737</x:v>
      </x:c>
      <x:c r="G139" s="651" t="n">
        <x:v>882</x:v>
      </x:c>
      <x:c r="H139" s="651" t="n">
        <x:v>0</x:v>
      </x:c>
      <x:c r="I139" s="651" t="n">
        <x:v>26</x:v>
      </x:c>
      <x:c r="J139" s="582" t="n">
        <x:v>221</x:v>
      </x:c>
      <x:c r="K139" s="652" t="n">
        <x:v>1.0512462959735054</x:v>
      </x:c>
      <x:c r="L139" s="18" t="str">
        <x:v>関西すろいべ 全台ピックアップ</x:v>
      </x:c>
      <x:c r="M139" s="18" t="str">
        <x:v>https://kansai-sloeve.com/2026/09/14/9-13-%E3%82%B0%E3%83%A9%E3%83%B3%E3%82%AD%E3%82%B3%E3%83%BC%E3%83%8A%E5%A4%A7%E9%98%AA%E6%9C%AC%E5%BA%97%E7%B5%90%E6%9E%9C%E3%81%BE%E3%81%A8%E3%82%81%E3%80%90%E5%A4%A7%E9%98%AA%E5%BA%9C%E3%80%91-2/</x:v>
      </x:c>
      <x:c r="N139" s="18" t="str">
        <x:v>関西すろいべ 2026/9/13 記事掲載値</x:v>
      </x:c>
    </x:row>
    <x:row r="140">
      <x:c r="A140" s="241" t="n">
        <x:v>46278</x:v>
      </x:c>
      <x:c r="B140" s="18" t="str">
        <x:v>日</x:v>
      </x:c>
      <x:c r="C140" s="18" t="str">
        <x:v>9/13</x:v>
      </x:c>
      <x:c r="D140" s="18" t="str">
        <x:v>カバネリ 海門決戦</x:v>
      </x:c>
      <x:c r="E140" s="18" t="n">
        <x:v>533</x:v>
      </x:c>
      <x:c r="F140" s="651" t="n">
        <x:v>5946</x:v>
      </x:c>
      <x:c r="G140" s="651" t="n">
        <x:v>3240</x:v>
      </x:c>
      <x:c r="H140" s="651" t="n">
        <x:v>0</x:v>
      </x:c>
      <x:c r="I140" s="651" t="n">
        <x:v>23</x:v>
      </x:c>
      <x:c r="J140" s="582" t="n">
        <x:v>259</x:v>
      </x:c>
      <x:c r="K140" s="652" t="n">
        <x:v>1.1816347124117053</x:v>
      </x:c>
      <x:c r="L140" s="18" t="str">
        <x:v>関西すろいべ 全台ピックアップ</x:v>
      </x:c>
      <x:c r="M140" s="18" t="str">
        <x:v>https://kansai-sloeve.com/2026/09/14/9-13-%E3%82%B0%E3%83%A9%E3%83%B3%E3%82%AD%E3%82%B3%E3%83%BC%E3%83%8A%E5%A4%A7%E9%98%AA%E6%9C%AC%E5%BA%97%E7%B5%90%E6%9E%9C%E3%81%BE%E3%81%A8%E3%82%81%E3%80%90%E5%A4%A7%E9%98%AA%E5%BA%9C%E3%80%91-2/</x:v>
      </x:c>
      <x:c r="N140" s="18" t="str">
        <x:v>関西すろいべ 2026/9/13 記事掲載値</x:v>
      </x:c>
    </x:row>
    <x:row r="141">
      <x:c r="A141" s="241" t="n">
        <x:v>46278</x:v>
      </x:c>
      <x:c r="B141" s="18" t="str">
        <x:v>日</x:v>
      </x:c>
      <x:c r="C141" s="18" t="str">
        <x:v>9/13</x:v>
      </x:c>
      <x:c r="D141" s="18" t="str">
        <x:v>カバネリ 海門決戦</x:v>
      </x:c>
      <x:c r="E141" s="18" t="n">
        <x:v>534</x:v>
      </x:c>
      <x:c r="F141" s="651" t="n">
        <x:v>4593</x:v>
      </x:c>
      <x:c r="G141" s="651" t="n">
        <x:v>4729</x:v>
      </x:c>
      <x:c r="H141" s="651" t="n">
        <x:v>0</x:v>
      </x:c>
      <x:c r="I141" s="651" t="n">
        <x:v>24</x:v>
      </x:c>
      <x:c r="J141" s="582" t="n">
        <x:v>191</x:v>
      </x:c>
      <x:c r="K141" s="652" t="n">
        <x:v>1.3432034255025764</x:v>
      </x:c>
      <x:c r="L141" s="18" t="str">
        <x:v>関西すろいべ 全台ピックアップ</x:v>
      </x:c>
      <x:c r="M141" s="18" t="str">
        <x:v>https://kansai-sloeve.com/2026/09/14/9-13-%E3%82%B0%E3%83%A9%E3%83%B3%E3%82%AD%E3%82%B3%E3%83%BC%E3%83%8A%E5%A4%A7%E9%98%AA%E6%9C%AC%E5%BA%97%E7%B5%90%E6%9E%9C%E3%81%BE%E3%81%A8%E3%82%81%E3%80%90%E5%A4%A7%E9%98%AA%E5%BA%9C%E3%80%91-2/</x:v>
      </x:c>
      <x:c r="N141" s="18" t="str">
        <x:v>関西すろいべ 2026/9/13 記事掲載値</x:v>
      </x:c>
    </x:row>
    <x:row r="142">
      <x:c r="A142" s="241" t="n">
        <x:v>46278</x:v>
      </x:c>
      <x:c r="B142" s="18" t="str">
        <x:v>日</x:v>
      </x:c>
      <x:c r="C142" s="18" t="str">
        <x:v>9/13</x:v>
      </x:c>
      <x:c r="D142" s="18" t="str">
        <x:v>カバネリ 海門決戦</x:v>
      </x:c>
      <x:c r="E142" s="18" t="n">
        <x:v>535</x:v>
      </x:c>
      <x:c r="F142" s="651" t="n">
        <x:v>3129</x:v>
      </x:c>
      <x:c r="G142" s="651" t="n">
        <x:v>7606</x:v>
      </x:c>
      <x:c r="H142" s="651" t="n">
        <x:v>0</x:v>
      </x:c>
      <x:c r="I142" s="651" t="n">
        <x:v>21</x:v>
      </x:c>
      <x:c r="J142" s="582" t="n">
        <x:v>149</x:v>
      </x:c>
      <x:c r="K142" s="652" t="n">
        <x:v>1.8102695216789177</x:v>
      </x:c>
      <x:c r="L142" s="18" t="str">
        <x:v>関西すろいべ 全台ピックアップ</x:v>
      </x:c>
      <x:c r="M142" s="18" t="str">
        <x:v>https://kansai-sloeve.com/2026/09/14/9-13-%E3%82%B0%E3%83%A9%E3%83%B3%E3%82%AD%E3%82%B3%E3%83%BC%E3%83%8A%E5%A4%A7%E9%98%AA%E6%9C%AC%E5%BA%97%E7%B5%90%E6%9E%9C%E3%81%BE%E3%81%A8%E3%82%81%E3%80%90%E5%A4%A7%E9%98%AA%E5%BA%9C%E3%80%91-2/</x:v>
      </x:c>
      <x:c r="N142" s="18" t="str">
        <x:v>関西すろいべ 2026/9/13 記事掲載値</x:v>
      </x:c>
    </x:row>
    <x:row r="143">
      <x:c r="A143" s="241" t="n">
        <x:v>46278</x:v>
      </x:c>
      <x:c r="B143" s="18" t="str">
        <x:v>日</x:v>
      </x:c>
      <x:c r="C143" s="18" t="str">
        <x:v>9/13</x:v>
      </x:c>
      <x:c r="D143" s="18" t="str">
        <x:v>カバネリ 海門決戦</x:v>
      </x:c>
      <x:c r="E143" s="18" t="n">
        <x:v>536</x:v>
      </x:c>
      <x:c r="F143" s="651" t="n">
        <x:v>3210</x:v>
      </x:c>
      <x:c r="G143" s="651" t="n">
        <x:v>5076</x:v>
      </x:c>
      <x:c r="H143" s="651" t="n">
        <x:v>0</x:v>
      </x:c>
      <x:c r="I143" s="651" t="n">
        <x:v>12</x:v>
      </x:c>
      <x:c r="J143" s="582" t="n">
        <x:v>268</x:v>
      </x:c>
      <x:c r="K143" s="652" t="n">
        <x:v>1.5271028037383179</x:v>
      </x:c>
      <x:c r="L143" s="18" t="str">
        <x:v>関西すろいべ 全台ピックアップ</x:v>
      </x:c>
      <x:c r="M143" s="18" t="str">
        <x:v>https://kansai-sloeve.com/2026/09/14/9-13-%E3%82%B0%E3%83%A9%E3%83%B3%E3%82%AD%E3%82%B3%E3%83%BC%E3%83%8A%E5%A4%A7%E9%98%AA%E6%9C%AC%E5%BA%97%E7%B5%90%E6%9E%9C%E3%81%BE%E3%81%A8%E3%82%81%E3%80%90%E5%A4%A7%E9%98%AA%E5%BA%9C%E3%80%91-2/</x:v>
      </x:c>
      <x:c r="N143" s="18" t="str">
        <x:v>関西すろいべ 2026/9/13 記事掲載値</x:v>
      </x:c>
    </x:row>
    <x:row r="144">
      <x:c r="A144" s="241" t="n">
        <x:v>46278</x:v>
      </x:c>
      <x:c r="B144" s="18" t="str">
        <x:v>日</x:v>
      </x:c>
      <x:c r="C144" s="18" t="str">
        <x:v>9/13</x:v>
      </x:c>
      <x:c r="D144" s="18" t="str">
        <x:v>カバネリ 海門決戦</x:v>
      </x:c>
      <x:c r="E144" s="18" t="n">
        <x:v>537</x:v>
      </x:c>
      <x:c r="F144" s="651" t="n">
        <x:v>5688</x:v>
      </x:c>
      <x:c r="G144" s="651" t="n">
        <x:v>2062</x:v>
      </x:c>
      <x:c r="H144" s="651" t="n">
        <x:v>0</x:v>
      </x:c>
      <x:c r="I144" s="651" t="n">
        <x:v>22</x:v>
      </x:c>
      <x:c r="J144" s="582" t="n">
        <x:v>259</x:v>
      </x:c>
      <x:c r="K144" s="652" t="n">
        <x:v>1.1208391936240036</x:v>
      </x:c>
      <x:c r="L144" s="18" t="str">
        <x:v>関西すろいべ 全台ピックアップ</x:v>
      </x:c>
      <x:c r="M144" s="18" t="str">
        <x:v>https://kansai-sloeve.com/2026/09/14/9-13-%E3%82%B0%E3%83%A9%E3%83%B3%E3%82%AD%E3%82%B3%E3%83%BC%E3%83%8A%E5%A4%A7%E9%98%AA%E6%9C%AC%E5%BA%97%E7%B5%90%E6%9E%9C%E3%81%BE%E3%81%A8%E3%82%81%E3%80%90%E5%A4%A7%E9%98%AA%E5%BA%9C%E3%80%91-2/</x:v>
      </x:c>
      <x:c r="N144" s="18" t="str">
        <x:v>関西すろいべ 2026/9/13 記事掲載値</x:v>
      </x:c>
    </x:row>
    <x:row r="145">
      <x:c r="A145" s="241" t="n">
        <x:v>46278</x:v>
      </x:c>
      <x:c r="B145" s="18" t="str">
        <x:v>日</x:v>
      </x:c>
      <x:c r="C145" s="18" t="str">
        <x:v>9/13</x:v>
      </x:c>
      <x:c r="D145" s="18" t="str">
        <x:v>カバネリ 海門決戦</x:v>
      </x:c>
      <x:c r="E145" s="18" t="n">
        <x:v>538</x:v>
      </x:c>
      <x:c r="F145" s="651" t="n">
        <x:v>5833</x:v>
      </x:c>
      <x:c r="G145" s="651" t="n">
        <x:v>-1484</x:v>
      </x:c>
      <x:c r="H145" s="651" t="n">
        <x:v>0</x:v>
      </x:c>
      <x:c r="I145" s="651" t="n">
        <x:v>34</x:v>
      </x:c>
      <x:c r="J145" s="582" t="n">
        <x:v>172</x:v>
      </x:c>
      <x:c r="K145" s="652" t="n">
        <x:v>0.9151951540088005</x:v>
      </x:c>
      <x:c r="L145" s="18" t="str">
        <x:v>関西すろいべ 全台ピックアップ</x:v>
      </x:c>
      <x:c r="M145" s="18" t="str">
        <x:v>https://kansai-sloeve.com/2026/09/14/9-13-%E3%82%B0%E3%83%A9%E3%83%B3%E3%82%AD%E3%82%B3%E3%83%BC%E3%83%8A%E5%A4%A7%E9%98%AA%E6%9C%AC%E5%BA%97%E7%B5%90%E6%9E%9C%E3%81%BE%E3%81%A8%E3%82%81%E3%80%90%E5%A4%A7%E9%98%AA%E5%BA%9C%E3%80%91-2/</x:v>
      </x:c>
      <x:c r="N145" s="18" t="str">
        <x:v>関西すろいべ 2026/9/13 記事掲載値</x:v>
      </x:c>
    </x:row>
    <x:row r="146">
      <x:c r="A146" s="241" t="n">
        <x:v>46278</x:v>
      </x:c>
      <x:c r="B146" s="18" t="str">
        <x:v>日</x:v>
      </x:c>
      <x:c r="C146" s="18" t="str">
        <x:v>9/13</x:v>
      </x:c>
      <x:c r="D146" s="18" t="str">
        <x:v>カバネリ 海門決戦</x:v>
      </x:c>
      <x:c r="E146" s="18" t="n">
        <x:v>539</x:v>
      </x:c>
      <x:c r="F146" s="651" t="n">
        <x:v>4261</x:v>
      </x:c>
      <x:c r="G146" s="651" t="n">
        <x:v>4918</x:v>
      </x:c>
      <x:c r="H146" s="651" t="n">
        <x:v>0</x:v>
      </x:c>
      <x:c r="I146" s="651" t="n">
        <x:v>25</x:v>
      </x:c>
      <x:c r="J146" s="582" t="n">
        <x:v>170</x:v>
      </x:c>
      <x:c r="K146" s="652" t="n">
        <x:v>1.384729719158257</x:v>
      </x:c>
      <x:c r="L146" s="18" t="str">
        <x:v>関西すろいべ 全台ピックアップ</x:v>
      </x:c>
      <x:c r="M146" s="18" t="str">
        <x:v>https://kansai-sloeve.com/2026/09/14/9-13-%E3%82%B0%E3%83%A9%E3%83%B3%E3%82%AD%E3%82%B3%E3%83%BC%E3%83%8A%E5%A4%A7%E9%98%AA%E6%9C%AC%E5%BA%97%E7%B5%90%E6%9E%9C%E3%81%BE%E3%81%A8%E3%82%81%E3%80%90%E5%A4%A7%E9%98%AA%E5%BA%9C%E3%80%91-2/</x:v>
      </x:c>
      <x:c r="N146" s="18" t="str">
        <x:v>関西すろいべ 2026/9/13 記事掲載値</x:v>
      </x:c>
    </x:row>
    <x:row r="147">
      <x:c r="A147" s="241" t="n">
        <x:v>46278</x:v>
      </x:c>
      <x:c r="B147" s="18" t="str">
        <x:v>日</x:v>
      </x:c>
      <x:c r="C147" s="18" t="str">
        <x:v>9/13</x:v>
      </x:c>
      <x:c r="D147" s="18" t="str">
        <x:v>カバネリ 海門決戦</x:v>
      </x:c>
      <x:c r="E147" s="18" t="n">
        <x:v>540</x:v>
      </x:c>
      <x:c r="F147" s="651" t="n">
        <x:v>4685</x:v>
      </x:c>
      <x:c r="G147" s="651" t="n">
        <x:v>6387</x:v>
      </x:c>
      <x:c r="H147" s="651" t="n">
        <x:v>0</x:v>
      </x:c>
      <x:c r="I147" s="651" t="n">
        <x:v>19</x:v>
      </x:c>
      <x:c r="J147" s="582" t="n">
        <x:v>247</x:v>
      </x:c>
      <x:c r="K147" s="652" t="n">
        <x:v>1.454429028815368</x:v>
      </x:c>
      <x:c r="L147" s="18" t="str">
        <x:v>関西すろいべ 全台ピックアップ</x:v>
      </x:c>
      <x:c r="M147" s="18" t="str">
        <x:v>https://kansai-sloeve.com/2026/09/14/9-13-%E3%82%B0%E3%83%A9%E3%83%B3%E3%82%AD%E3%82%B3%E3%83%BC%E3%83%8A%E5%A4%A7%E9%98%AA%E6%9C%AC%E5%BA%97%E7%B5%90%E6%9E%9C%E3%81%BE%E3%81%A8%E3%82%81%E3%80%90%E5%A4%A7%E9%98%AA%E5%BA%9C%E3%80%91-2/</x:v>
      </x:c>
      <x:c r="N147" s="18" t="str">
        <x:v>関西すろいべ 2026/9/13 記事掲載値</x:v>
      </x:c>
    </x:row>
    <x:row r="148">
      <x:c r="A148" s="241" t="n">
        <x:v>46278</x:v>
      </x:c>
      <x:c r="B148" s="18" t="str">
        <x:v>日</x:v>
      </x:c>
      <x:c r="C148" s="18" t="str">
        <x:v>9/13</x:v>
      </x:c>
      <x:c r="D148" s="18" t="str">
        <x:v>カバネリ 海門決戦</x:v>
      </x:c>
      <x:c r="E148" s="18" t="n">
        <x:v>541</x:v>
      </x:c>
      <x:c r="F148" s="651" t="n">
        <x:v>4662</x:v>
      </x:c>
      <x:c r="G148" s="651" t="n">
        <x:v>5189</x:v>
      </x:c>
      <x:c r="H148" s="651" t="n">
        <x:v>0</x:v>
      </x:c>
      <x:c r="I148" s="651" t="n">
        <x:v>27</x:v>
      </x:c>
      <x:c r="J148" s="582" t="n">
        <x:v>173</x:v>
      </x:c>
      <x:c r="K148" s="652" t="n">
        <x:v>1.371013871013871</x:v>
      </x:c>
      <x:c r="L148" s="18" t="str">
        <x:v>関西すろいべ 全台ピックアップ</x:v>
      </x:c>
      <x:c r="M148" s="18" t="str">
        <x:v>https://kansai-sloeve.com/2026/09/14/9-13-%E3%82%B0%E3%83%A9%E3%83%B3%E3%82%AD%E3%82%B3%E3%83%BC%E3%83%8A%E5%A4%A7%E9%98%AA%E6%9C%AC%E5%BA%97%E7%B5%90%E6%9E%9C%E3%81%BE%E3%81%A8%E3%82%81%E3%80%90%E5%A4%A7%E9%98%AA%E5%BA%9C%E3%80%91-2/</x:v>
      </x:c>
      <x:c r="N148" s="18" t="str">
        <x:v>関西すろいべ 2026/9/13 記事掲載値</x:v>
      </x:c>
    </x:row>
    <x:row r="149">
      <x:c r="A149" s="241" t="n">
        <x:v>46278</x:v>
      </x:c>
      <x:c r="B149" s="18" t="str">
        <x:v>日</x:v>
      </x:c>
      <x:c r="C149" s="18" t="str">
        <x:v>9/13</x:v>
      </x:c>
      <x:c r="D149" s="18" t="str">
        <x:v>カバネリ 海門決戦</x:v>
      </x:c>
      <x:c r="E149" s="18" t="n">
        <x:v>542</x:v>
      </x:c>
      <x:c r="F149" s="651" t="n">
        <x:v>4789</x:v>
      </x:c>
      <x:c r="G149" s="651" t="n">
        <x:v>3973</x:v>
      </x:c>
      <x:c r="H149" s="651" t="n">
        <x:v>0</x:v>
      </x:c>
      <x:c r="I149" s="651" t="n">
        <x:v>29</x:v>
      </x:c>
      <x:c r="J149" s="582" t="n">
        <x:v>165</x:v>
      </x:c>
      <x:c r="K149" s="652" t="n">
        <x:v>1.276536507273613</x:v>
      </x:c>
      <x:c r="L149" s="18" t="str">
        <x:v>関西すろいべ 全台ピックアップ</x:v>
      </x:c>
      <x:c r="M149" s="18" t="str">
        <x:v>https://kansai-sloeve.com/2026/09/14/9-13-%E3%82%B0%E3%83%A9%E3%83%B3%E3%82%AD%E3%82%B3%E3%83%BC%E3%83%8A%E5%A4%A7%E9%98%AA%E6%9C%AC%E5%BA%97%E7%B5%90%E6%9E%9C%E3%81%BE%E3%81%A8%E3%82%81%E3%80%90%E5%A4%A7%E9%98%AA%E5%BA%9C%E3%80%91-2/</x:v>
      </x:c>
      <x:c r="N149" s="18" t="str">
        <x:v>関西すろいべ 2026/9/13 記事掲載値</x:v>
      </x:c>
    </x:row>
    <x:row r="150">
      <x:c r="A150" s="241" t="n">
        <x:v>46278</x:v>
      </x:c>
      <x:c r="B150" s="18" t="str">
        <x:v>日</x:v>
      </x:c>
      <x:c r="C150" s="18" t="str">
        <x:v>9/13</x:v>
      </x:c>
      <x:c r="D150" s="18" t="str">
        <x:v>カバネリ 海門決戦</x:v>
      </x:c>
      <x:c r="E150" s="18" t="n">
        <x:v>543</x:v>
      </x:c>
      <x:c r="F150" s="651" t="n">
        <x:v>5504</x:v>
      </x:c>
      <x:c r="G150" s="651" t="n">
        <x:v>-271</x:v>
      </x:c>
      <x:c r="H150" s="651" t="n">
        <x:v>0</x:v>
      </x:c>
      <x:c r="I150" s="651" t="n">
        <x:v>28</x:v>
      </x:c>
      <x:c r="J150" s="582" t="n">
        <x:v>197</x:v>
      </x:c>
      <x:c r="K150" s="652" t="n">
        <x:v>0.9835876937984496</x:v>
      </x:c>
      <x:c r="L150" s="18" t="str">
        <x:v>関西すろいべ 全台ピックアップ</x:v>
      </x:c>
      <x:c r="M150" s="18" t="str">
        <x:v>https://kansai-sloeve.com/2026/09/14/9-13-%E3%82%B0%E3%83%A9%E3%83%B3%E3%82%AD%E3%82%B3%E3%83%BC%E3%83%8A%E5%A4%A7%E9%98%AA%E6%9C%AC%E5%BA%97%E7%B5%90%E6%9E%9C%E3%81%BE%E3%81%A8%E3%82%81%E3%80%90%E5%A4%A7%E9%98%AA%E5%BA%9C%E3%80%91-2/</x:v>
      </x:c>
      <x:c r="N150" s="18" t="str">
        <x:v>関西すろいべ 2026/9/13 記事掲載値</x:v>
      </x:c>
    </x:row>
    <x:row r="151">
      <x:c r="A151" s="241" t="n">
        <x:v>46278</x:v>
      </x:c>
      <x:c r="B151" s="18" t="str">
        <x:v>日</x:v>
      </x:c>
      <x:c r="C151" s="18" t="str">
        <x:v>9/13</x:v>
      </x:c>
      <x:c r="D151" s="18" t="str">
        <x:v>カバネリ 海門決戦</x:v>
      </x:c>
      <x:c r="E151" s="18" t="n">
        <x:v>544</x:v>
      </x:c>
      <x:c r="F151" s="651" t="n">
        <x:v>5960</x:v>
      </x:c>
      <x:c r="G151" s="651" t="n">
        <x:v>802</x:v>
      </x:c>
      <x:c r="H151" s="651" t="n">
        <x:v>0</x:v>
      </x:c>
      <x:c r="I151" s="651" t="n">
        <x:v>35</x:v>
      </x:c>
      <x:c r="J151" s="582" t="n">
        <x:v>170</x:v>
      </x:c>
      <x:c r="K151" s="652" t="n">
        <x:v>1.044854586129754</x:v>
      </x:c>
      <x:c r="L151" s="18" t="str">
        <x:v>関西すろいべ 全台ピックアップ</x:v>
      </x:c>
      <x:c r="M151" s="18" t="str">
        <x:v>https://kansai-sloeve.com/2026/09/14/9-13-%E3%82%B0%E3%83%A9%E3%83%B3%E3%82%AD%E3%82%B3%E3%83%BC%E3%83%8A%E5%A4%A7%E9%98%AA%E6%9C%AC%E5%BA%97%E7%B5%90%E6%9E%9C%E3%81%BE%E3%81%A8%E3%82%81%E3%80%90%E5%A4%A7%E9%98%AA%E5%BA%9C%E3%80%91-2/</x:v>
      </x:c>
      <x:c r="N151" s="18" t="str">
        <x:v>関西すろいべ 2026/9/13 記事掲載値</x:v>
      </x:c>
    </x:row>
    <x:row r="152">
      <x:c r="A152" s="241" t="n">
        <x:v>46278</x:v>
      </x:c>
      <x:c r="B152" s="18" t="str">
        <x:v>日</x:v>
      </x:c>
      <x:c r="C152" s="18" t="str">
        <x:v>9/13</x:v>
      </x:c>
      <x:c r="D152" s="18" t="str">
        <x:v>カバネリ 海門決戦</x:v>
      </x:c>
      <x:c r="E152" s="18" t="n">
        <x:v>545</x:v>
      </x:c>
      <x:c r="F152" s="651" t="n">
        <x:v>4529</x:v>
      </x:c>
      <x:c r="G152" s="651" t="n">
        <x:v>3742</x:v>
      </x:c>
      <x:c r="H152" s="651" t="n">
        <x:v>0</x:v>
      </x:c>
      <x:c r="I152" s="651" t="n">
        <x:v>27</x:v>
      </x:c>
      <x:c r="J152" s="582" t="n">
        <x:v>168</x:v>
      </x:c>
      <x:c r="K152" s="652" t="n">
        <x:v>1.2754103186869803</x:v>
      </x:c>
      <x:c r="L152" s="18" t="str">
        <x:v>関西すろいべ 全台ピックアップ</x:v>
      </x:c>
      <x:c r="M152" s="18" t="str">
        <x:v>https://kansai-sloeve.com/2026/09/14/9-13-%E3%82%B0%E3%83%A9%E3%83%B3%E3%82%AD%E3%82%B3%E3%83%BC%E3%83%8A%E5%A4%A7%E9%98%AA%E6%9C%AC%E5%BA%97%E7%B5%90%E6%9E%9C%E3%81%BE%E3%81%A8%E3%82%81%E3%80%90%E5%A4%A7%E9%98%AA%E5%BA%9C%E3%80%91-2/</x:v>
      </x:c>
      <x:c r="N152" s="18" t="str">
        <x:v>関西すろいべ 2026/9/13 記事掲載値</x:v>
      </x:c>
    </x:row>
    <x:row r="153">
      <x:c r="A153" s="241" t="n">
        <x:v>46278</x:v>
      </x:c>
      <x:c r="B153" s="18" t="str">
        <x:v>日</x:v>
      </x:c>
      <x:c r="C153" s="18" t="str">
        <x:v>9/13</x:v>
      </x:c>
      <x:c r="D153" s="18" t="str">
        <x:v>カバネリ 海門決戦</x:v>
      </x:c>
      <x:c r="E153" s="18" t="n">
        <x:v>546</x:v>
      </x:c>
      <x:c r="F153" s="651" t="n">
        <x:v>4887</x:v>
      </x:c>
      <x:c r="G153" s="651" t="n">
        <x:v>2138</x:v>
      </x:c>
      <x:c r="H153" s="651" t="n">
        <x:v>0</x:v>
      </x:c>
      <x:c r="I153" s="651" t="n">
        <x:v>23</x:v>
      </x:c>
      <x:c r="J153" s="582" t="n">
        <x:v>212</x:v>
      </x:c>
      <x:c r="K153" s="652" t="n">
        <x:v>1.1458290703226246</x:v>
      </x:c>
      <x:c r="L153" s="18" t="str">
        <x:v>関西すろいべ 全台ピックアップ</x:v>
      </x:c>
      <x:c r="M153" s="18" t="str">
        <x:v>https://kansai-sloeve.com/2026/09/14/9-13-%E3%82%B0%E3%83%A9%E3%83%B3%E3%82%AD%E3%82%B3%E3%83%BC%E3%83%8A%E5%A4%A7%E9%98%AA%E6%9C%AC%E5%BA%97%E7%B5%90%E6%9E%9C%E3%81%BE%E3%81%A8%E3%82%81%E3%80%90%E5%A4%A7%E9%98%AA%E5%BA%9C%E3%80%91-2/</x:v>
      </x:c>
      <x:c r="N153" s="18" t="str">
        <x:v>関西すろいべ 2026/9/13 記事掲載値</x:v>
      </x:c>
    </x:row>
    <x:row r="154">
      <x:c r="A154" s="241" t="n">
        <x:v>46278</x:v>
      </x:c>
      <x:c r="B154" s="18" t="str">
        <x:v>日</x:v>
      </x:c>
      <x:c r="C154" s="18" t="str">
        <x:v>9/13</x:v>
      </x:c>
      <x:c r="D154" s="18" t="str">
        <x:v>カバネリ 海門決戦</x:v>
      </x:c>
      <x:c r="E154" s="18" t="n">
        <x:v>547</x:v>
      </x:c>
      <x:c r="F154" s="651" t="n">
        <x:v>4609</x:v>
      </x:c>
      <x:c r="G154" s="651" t="n">
        <x:v>6757</x:v>
      </x:c>
      <x:c r="H154" s="651" t="n">
        <x:v>0</x:v>
      </x:c>
      <x:c r="I154" s="651" t="n">
        <x:v>21</x:v>
      </x:c>
      <x:c r="J154" s="582" t="n">
        <x:v>219</x:v>
      </x:c>
      <x:c r="K154" s="652" t="n">
        <x:v>1.48868156505388</x:v>
      </x:c>
      <x:c r="L154" s="18" t="str">
        <x:v>関西すろいべ 全台ピックアップ</x:v>
      </x:c>
      <x:c r="M154" s="18" t="str">
        <x:v>https://kansai-sloeve.com/2026/09/14/9-13-%E3%82%B0%E3%83%A9%E3%83%B3%E3%82%AD%E3%82%B3%E3%83%BC%E3%83%8A%E5%A4%A7%E9%98%AA%E6%9C%AC%E5%BA%97%E7%B5%90%E6%9E%9C%E3%81%BE%E3%81%A8%E3%82%81%E3%80%90%E5%A4%A7%E9%98%AA%E5%BA%9C%E3%80%91-2/</x:v>
      </x:c>
      <x:c r="N154" s="18" t="str">
        <x:v>関西すろいべ 2026/9/13 記事掲載値</x:v>
      </x:c>
    </x:row>
    <x:row r="155">
      <x:c r="A155" s="241" t="n">
        <x:v>46278</x:v>
      </x:c>
      <x:c r="B155" s="18" t="str">
        <x:v>日</x:v>
      </x:c>
      <x:c r="C155" s="18" t="str">
        <x:v>9/13</x:v>
      </x:c>
      <x:c r="D155" s="18" t="str">
        <x:v>カバネリ 海門決戦</x:v>
      </x:c>
      <x:c r="E155" s="18" t="n">
        <x:v>548</x:v>
      </x:c>
      <x:c r="F155" s="651" t="n">
        <x:v>4918</x:v>
      </x:c>
      <x:c r="G155" s="651" t="n">
        <x:v>4781</x:v>
      </x:c>
      <x:c r="H155" s="651" t="n">
        <x:v>0</x:v>
      </x:c>
      <x:c r="I155" s="651" t="n">
        <x:v>30</x:v>
      </x:c>
      <x:c r="J155" s="582" t="n">
        <x:v>164</x:v>
      </x:c>
      <x:c r="K155" s="652" t="n">
        <x:v>1.3240477158736614</x:v>
      </x:c>
      <x:c r="L155" s="18" t="str">
        <x:v>関西すろいべ 全台ピックアップ</x:v>
      </x:c>
      <x:c r="M155" s="18" t="str">
        <x:v>https://kansai-sloeve.com/2026/09/14/9-13-%E3%82%B0%E3%83%A9%E3%83%B3%E3%82%AD%E3%82%B3%E3%83%BC%E3%83%8A%E5%A4%A7%E9%98%AA%E6%9C%AC%E5%BA%97%E7%B5%90%E6%9E%9C%E3%81%BE%E3%81%A8%E3%82%81%E3%80%90%E5%A4%A7%E9%98%AA%E5%BA%9C%E3%80%91-2/</x:v>
      </x:c>
      <x:c r="N155" s="18" t="str">
        <x:v>関西すろいべ 2026/9/13 記事掲載値</x:v>
      </x:c>
    </x:row>
    <x:row r="156">
      <x:c r="A156" s="241" t="n">
        <x:v>46278</x:v>
      </x:c>
      <x:c r="B156" s="18" t="str">
        <x:v>日</x:v>
      </x:c>
      <x:c r="C156" s="18" t="str">
        <x:v>9/13</x:v>
      </x:c>
      <x:c r="D156" s="18" t="str">
        <x:v>カバネリ 海門決戦</x:v>
      </x:c>
      <x:c r="E156" s="18" t="n">
        <x:v>549</x:v>
      </x:c>
      <x:c r="F156" s="651" t="n">
        <x:v>4202</x:v>
      </x:c>
      <x:c r="G156" s="651" t="n">
        <x:v>5932</x:v>
      </x:c>
      <x:c r="H156" s="651" t="n">
        <x:v>0</x:v>
      </x:c>
      <x:c r="I156" s="651" t="n">
        <x:v>24</x:v>
      </x:c>
      <x:c r="J156" s="582" t="n">
        <x:v>175</x:v>
      </x:c>
      <x:c r="K156" s="652" t="n">
        <x:v>1.4705695700460097</x:v>
      </x:c>
      <x:c r="L156" s="18" t="str">
        <x:v>関西すろいべ 全台ピックアップ</x:v>
      </x:c>
      <x:c r="M156" s="18" t="str">
        <x:v>https://kansai-sloeve.com/2026/09/14/9-13-%E3%82%B0%E3%83%A9%E3%83%B3%E3%82%AD%E3%82%B3%E3%83%BC%E3%83%8A%E5%A4%A7%E9%98%AA%E6%9C%AC%E5%BA%97%E7%B5%90%E6%9E%9C%E3%81%BE%E3%81%A8%E3%82%81%E3%80%90%E5%A4%A7%E9%98%AA%E5%BA%9C%E3%80%91-2/</x:v>
      </x:c>
      <x:c r="N156" s="18" t="str">
        <x:v>関西すろいべ 2026/9/13 記事掲載値</x:v>
      </x:c>
    </x:row>
    <x:row r="157">
      <x:c r="A157" s="241" t="n">
        <x:v>46278</x:v>
      </x:c>
      <x:c r="B157" s="18" t="str">
        <x:v>日</x:v>
      </x:c>
      <x:c r="C157" s="18" t="str">
        <x:v>9/13</x:v>
      </x:c>
      <x:c r="D157" s="18" t="str">
        <x:v>カバネリ 海門決戦</x:v>
      </x:c>
      <x:c r="E157" s="18" t="n">
        <x:v>550</x:v>
      </x:c>
      <x:c r="F157" s="651" t="n">
        <x:v>5710</x:v>
      </x:c>
      <x:c r="G157" s="651" t="n">
        <x:v>2354</x:v>
      </x:c>
      <x:c r="H157" s="651" t="n">
        <x:v>0</x:v>
      </x:c>
      <x:c r="I157" s="651" t="n">
        <x:v>33</x:v>
      </x:c>
      <x:c r="J157" s="582" t="n">
        <x:v>173</x:v>
      </x:c>
      <x:c r="K157" s="652" t="n">
        <x:v>1.1374197314652656</x:v>
      </x:c>
      <x:c r="L157" s="18" t="str">
        <x:v>関西すろいべ 全台ピックアップ</x:v>
      </x:c>
      <x:c r="M157" s="18" t="str">
        <x:v>https://kansai-sloeve.com/2026/09/14/9-13-%E3%82%B0%E3%83%A9%E3%83%B3%E3%82%AD%E3%82%B3%E3%83%BC%E3%83%8A%E5%A4%A7%E9%98%AA%E6%9C%AC%E5%BA%97%E7%B5%90%E6%9E%9C%E3%81%BE%E3%81%A8%E3%82%81%E3%80%90%E5%A4%A7%E9%98%AA%E5%BA%9C%E3%80%91-2/</x:v>
      </x:c>
      <x:c r="N157" s="18" t="str">
        <x:v>関西すろいべ 2026/9/13 記事掲載値</x:v>
      </x:c>
    </x:row>
    <x:row r="158">
      <x:c r="A158" s="241" t="n">
        <x:v>46278</x:v>
      </x:c>
      <x:c r="B158" s="18" t="str">
        <x:v>日</x:v>
      </x:c>
      <x:c r="C158" s="18" t="str">
        <x:v>9/13</x:v>
      </x:c>
      <x:c r="D158" s="18" t="str">
        <x:v>カバネリ 海門決戦</x:v>
      </x:c>
      <x:c r="E158" s="18" t="n">
        <x:v>551</x:v>
      </x:c>
      <x:c r="F158" s="651" t="n">
        <x:v>5507</x:v>
      </x:c>
      <x:c r="G158" s="651" t="n">
        <x:v>2269</x:v>
      </x:c>
      <x:c r="H158" s="651" t="n">
        <x:v>0</x:v>
      </x:c>
      <x:c r="I158" s="651" t="n">
        <x:v>27</x:v>
      </x:c>
      <x:c r="J158" s="582" t="n">
        <x:v>204</x:v>
      </x:c>
      <x:c r="K158" s="652" t="n">
        <x:v>1.1373403547000787</x:v>
      </x:c>
      <x:c r="L158" s="18" t="str">
        <x:v>関西すろいべ 全台ピックアップ</x:v>
      </x:c>
      <x:c r="M158" s="18" t="str">
        <x:v>https://kansai-sloeve.com/2026/09/14/9-13-%E3%82%B0%E3%83%A9%E3%83%B3%E3%82%AD%E3%82%B3%E3%83%BC%E3%83%8A%E5%A4%A7%E9%98%AA%E6%9C%AC%E5%BA%97%E7%B5%90%E6%9E%9C%E3%81%BE%E3%81%A8%E3%82%81%E3%80%90%E5%A4%A7%E9%98%AA%E5%BA%9C%E3%80%91-2/</x:v>
      </x:c>
      <x:c r="N158" s="18" t="str">
        <x:v>関西すろいべ 2026/9/13 記事掲載値</x:v>
      </x:c>
    </x:row>
    <x:row r="159">
      <x:c r="A159" s="241" t="n">
        <x:v>46278</x:v>
      </x:c>
      <x:c r="B159" s="18" t="str">
        <x:v>日</x:v>
      </x:c>
      <x:c r="C159" s="18" t="str">
        <x:v>9/13</x:v>
      </x:c>
      <x:c r="D159" s="18" t="str">
        <x:v>カバネリ 海門決戦</x:v>
      </x:c>
      <x:c r="E159" s="18" t="n">
        <x:v>552</x:v>
      </x:c>
      <x:c r="F159" s="651" t="n">
        <x:v>6025</x:v>
      </x:c>
      <x:c r="G159" s="651" t="n">
        <x:v>-1085</x:v>
      </x:c>
      <x:c r="H159" s="651" t="n">
        <x:v>0</x:v>
      </x:c>
      <x:c r="I159" s="651" t="n">
        <x:v>25</x:v>
      </x:c>
      <x:c r="J159" s="582" t="n">
        <x:v>241</x:v>
      </x:c>
      <x:c r="K159" s="652" t="n">
        <x:v>0.9399723374827109</x:v>
      </x:c>
      <x:c r="L159" s="18" t="str">
        <x:v>関西すろいべ 全台ピックアップ</x:v>
      </x:c>
      <x:c r="M159" s="18" t="str">
        <x:v>https://kansai-sloeve.com/2026/09/14/9-13-%E3%82%B0%E3%83%A9%E3%83%B3%E3%82%AD%E3%82%B3%E3%83%BC%E3%83%8A%E5%A4%A7%E9%98%AA%E6%9C%AC%E5%BA%97%E7%B5%90%E6%9E%9C%E3%81%BE%E3%81%A8%E3%82%81%E3%80%90%E5%A4%A7%E9%98%AA%E5%BA%9C%E3%80%91-2/</x:v>
      </x:c>
      <x:c r="N159" s="18" t="str">
        <x:v>関西すろいべ 2026/9/13 記事掲載値</x:v>
      </x:c>
    </x:row>
    <x:row r="160">
      <x:c r="A160" s="241" t="n">
        <x:v>46278</x:v>
      </x:c>
      <x:c r="B160" s="18" t="str">
        <x:v>日</x:v>
      </x:c>
      <x:c r="C160" s="18" t="str">
        <x:v>9/13</x:v>
      </x:c>
      <x:c r="D160" s="18" t="str">
        <x:v>カバネリ 海門決戦</x:v>
      </x:c>
      <x:c r="E160" s="18" t="n">
        <x:v>553</x:v>
      </x:c>
      <x:c r="F160" s="651" t="n">
        <x:v>5470</x:v>
      </x:c>
      <x:c r="G160" s="651" t="n">
        <x:v>3068</x:v>
      </x:c>
      <x:c r="H160" s="651" t="n">
        <x:v>0</x:v>
      </x:c>
      <x:c r="I160" s="651" t="n">
        <x:v>26</x:v>
      </x:c>
      <x:c r="J160" s="582" t="n">
        <x:v>210</x:v>
      </x:c>
      <x:c r="K160" s="652" t="n">
        <x:v>1.1869591712370506</x:v>
      </x:c>
      <x:c r="L160" s="18" t="str">
        <x:v>関西すろいべ 全台ピックアップ</x:v>
      </x:c>
      <x:c r="M160" s="18" t="str">
        <x:v>https://kansai-sloeve.com/2026/09/14/9-13-%E3%82%B0%E3%83%A9%E3%83%B3%E3%82%AD%E3%82%B3%E3%83%BC%E3%83%8A%E5%A4%A7%E9%98%AA%E6%9C%AC%E5%BA%97%E7%B5%90%E6%9E%9C%E3%81%BE%E3%81%A8%E3%82%81%E3%80%90%E5%A4%A7%E9%98%AA%E5%BA%9C%E3%80%91-2/</x:v>
      </x:c>
      <x:c r="N160" s="18" t="str">
        <x:v>関西すろいべ 2026/9/13 記事掲載値</x:v>
      </x:c>
    </x:row>
    <x:row r="161">
      <x:c r="A161" s="241" t="n">
        <x:v>46278</x:v>
      </x:c>
      <x:c r="B161" s="18" t="str">
        <x:v>日</x:v>
      </x:c>
      <x:c r="C161" s="18" t="str">
        <x:v>9/13</x:v>
      </x:c>
      <x:c r="D161" s="18" t="str">
        <x:v>カバネリ 海門決戦</x:v>
      </x:c>
      <x:c r="E161" s="18" t="n">
        <x:v>554</x:v>
      </x:c>
      <x:c r="F161" s="651" t="n">
        <x:v>6176</x:v>
      </x:c>
      <x:c r="G161" s="651" t="n">
        <x:v>-1048</x:v>
      </x:c>
      <x:c r="H161" s="651" t="n">
        <x:v>0</x:v>
      </x:c>
      <x:c r="I161" s="651" t="n">
        <x:v>25</x:v>
      </x:c>
      <x:c r="J161" s="582" t="n">
        <x:v>247</x:v>
      </x:c>
      <x:c r="K161" s="652" t="n">
        <x:v>0.9434369602763385</x:v>
      </x:c>
      <x:c r="L161" s="18" t="str">
        <x:v>関西すろいべ 全台ピックアップ</x:v>
      </x:c>
      <x:c r="M161" s="18" t="str">
        <x:v>https://kansai-sloeve.com/2026/09/14/9-13-%E3%82%B0%E3%83%A9%E3%83%B3%E3%82%AD%E3%82%B3%E3%83%BC%E3%83%8A%E5%A4%A7%E9%98%AA%E6%9C%AC%E5%BA%97%E7%B5%90%E6%9E%9C%E3%81%BE%E3%81%A8%E3%82%81%E3%80%90%E5%A4%A7%E9%98%AA%E5%BA%9C%E3%80%91-2/</x:v>
      </x:c>
      <x:c r="N161" s="18" t="str">
        <x:v>関西すろいべ 2026/9/13 記事掲載値</x:v>
      </x:c>
    </x:row>
    <x:row r="162">
      <x:c r="A162" s="241" t="n">
        <x:v>46278</x:v>
      </x:c>
      <x:c r="B162" s="18" t="str">
        <x:v>日</x:v>
      </x:c>
      <x:c r="C162" s="18" t="str">
        <x:v>9/13</x:v>
      </x:c>
      <x:c r="D162" s="18" t="str">
        <x:v>カバネリ 海門決戦</x:v>
      </x:c>
      <x:c r="E162" s="18" t="n">
        <x:v>555</x:v>
      </x:c>
      <x:c r="F162" s="651" t="n">
        <x:v>5681</x:v>
      </x:c>
      <x:c r="G162" s="651" t="n">
        <x:v>-183</x:v>
      </x:c>
      <x:c r="H162" s="651" t="n">
        <x:v>0</x:v>
      </x:c>
      <x:c r="I162" s="651" t="n">
        <x:v>28</x:v>
      </x:c>
      <x:c r="J162" s="582" t="n">
        <x:v>203</x:v>
      </x:c>
      <x:c r="K162" s="652" t="n">
        <x:v>0.9892624537933462</x:v>
      </x:c>
      <x:c r="L162" s="18" t="str">
        <x:v>関西すろいべ 全台ピックアップ</x:v>
      </x:c>
      <x:c r="M162" s="18" t="str">
        <x:v>https://kansai-sloeve.com/2026/09/14/9-13-%E3%82%B0%E3%83%A9%E3%83%B3%E3%82%AD%E3%82%B3%E3%83%BC%E3%83%8A%E5%A4%A7%E9%98%AA%E6%9C%AC%E5%BA%97%E7%B5%90%E6%9E%9C%E3%81%BE%E3%81%A8%E3%82%81%E3%80%90%E5%A4%A7%E9%98%AA%E5%BA%9C%E3%80%91-2/</x:v>
      </x:c>
      <x:c r="N162" s="18" t="str">
        <x:v>関西すろいべ 2026/9/13 記事掲載値</x:v>
      </x:c>
    </x:row>
    <x:row r="163">
      <x:c r="A163" s="241" t="n">
        <x:v>46278</x:v>
      </x:c>
      <x:c r="B163" s="18" t="str">
        <x:v>日</x:v>
      </x:c>
      <x:c r="C163" s="18" t="str">
        <x:v>9/13</x:v>
      </x:c>
      <x:c r="D163" s="18" t="str">
        <x:v>カバネリ 海門決戦</x:v>
      </x:c>
      <x:c r="E163" s="18" t="n">
        <x:v>556</x:v>
      </x:c>
      <x:c r="F163" s="651" t="n">
        <x:v>5638</x:v>
      </x:c>
      <x:c r="G163" s="651" t="n">
        <x:v>3663</x:v>
      </x:c>
      <x:c r="H163" s="651" t="n">
        <x:v>0</x:v>
      </x:c>
      <x:c r="I163" s="651" t="n">
        <x:v>32</x:v>
      </x:c>
      <x:c r="J163" s="582" t="n">
        <x:v>176</x:v>
      </x:c>
      <x:c r="K163" s="652" t="n">
        <x:v>1.2165661582121319</x:v>
      </x:c>
      <x:c r="L163" s="18" t="str">
        <x:v>関西すろいべ 全台ピックアップ</x:v>
      </x:c>
      <x:c r="M163" s="18" t="str">
        <x:v>https://kansai-sloeve.com/2026/09/14/9-13-%E3%82%B0%E3%83%A9%E3%83%B3%E3%82%AD%E3%82%B3%E3%83%BC%E3%83%8A%E5%A4%A7%E9%98%AA%E6%9C%AC%E5%BA%97%E7%B5%90%E6%9E%9C%E3%81%BE%E3%81%A8%E3%82%81%E3%80%90%E5%A4%A7%E9%98%AA%E5%BA%9C%E3%80%91-2/</x:v>
      </x:c>
      <x:c r="N163" s="18" t="str">
        <x:v>関西すろいべ 2026/9/13 記事掲載値</x:v>
      </x:c>
    </x:row>
    <x:row r="164">
      <x:c r="A164" s="241" t="n">
        <x:v>46278</x:v>
      </x:c>
      <x:c r="B164" s="18" t="str">
        <x:v>日</x:v>
      </x:c>
      <x:c r="C164" s="18" t="str">
        <x:v>9/13</x:v>
      </x:c>
      <x:c r="D164" s="18" t="str">
        <x:v>カバネリ 海門決戦</x:v>
      </x:c>
      <x:c r="E164" s="18" t="n">
        <x:v>557</x:v>
      </x:c>
      <x:c r="F164" s="651" t="n">
        <x:v>4943</x:v>
      </x:c>
      <x:c r="G164" s="651" t="n">
        <x:v>1053</x:v>
      </x:c>
      <x:c r="H164" s="651" t="n">
        <x:v>0</x:v>
      </x:c>
      <x:c r="I164" s="651" t="n">
        <x:v>27</x:v>
      </x:c>
      <x:c r="J164" s="582" t="n">
        <x:v>183</x:v>
      </x:c>
      <x:c r="K164" s="652" t="n">
        <x:v>1.0710095083957112</x:v>
      </x:c>
      <x:c r="L164" s="18" t="str">
        <x:v>関西すろいべ 全台ピックアップ</x:v>
      </x:c>
      <x:c r="M164" s="18" t="str">
        <x:v>https://kansai-sloeve.com/2026/09/14/9-13-%E3%82%B0%E3%83%A9%E3%83%B3%E3%82%AD%E3%82%B3%E3%83%BC%E3%83%8A%E5%A4%A7%E9%98%AA%E6%9C%AC%E5%BA%97%E7%B5%90%E6%9E%9C%E3%81%BE%E3%81%A8%E3%82%81%E3%80%90%E5%A4%A7%E9%98%AA%E5%BA%9C%E3%80%91-2/</x:v>
      </x:c>
      <x:c r="N164" s="18" t="str">
        <x:v>関西すろいべ 2026/9/13 記事掲載値</x:v>
      </x:c>
    </x:row>
    <x:row r="165">
      <x:c r="A165" s="241" t="n">
        <x:v>46278</x:v>
      </x:c>
      <x:c r="B165" s="18" t="str">
        <x:v>日</x:v>
      </x:c>
      <x:c r="C165" s="18" t="str">
        <x:v>9/13</x:v>
      </x:c>
      <x:c r="D165" s="18" t="str">
        <x:v>カバネリ 海門決戦</x:v>
      </x:c>
      <x:c r="E165" s="18" t="n">
        <x:v>558</x:v>
      </x:c>
      <x:c r="F165" s="651" t="n">
        <x:v>4538</x:v>
      </x:c>
      <x:c r="G165" s="651" t="n">
        <x:v>2874</x:v>
      </x:c>
      <x:c r="H165" s="651" t="n">
        <x:v>0</x:v>
      </x:c>
      <x:c r="I165" s="651" t="n">
        <x:v>21</x:v>
      </x:c>
      <x:c r="J165" s="582" t="n">
        <x:v>216</x:v>
      </x:c>
      <x:c r="K165" s="652" t="n">
        <x:v>1.2111062141912736</x:v>
      </x:c>
      <x:c r="L165" s="18" t="str">
        <x:v>関西すろいべ 全台ピックアップ</x:v>
      </x:c>
      <x:c r="M165" s="18" t="str">
        <x:v>https://kansai-sloeve.com/2026/09/14/9-13-%E3%82%B0%E3%83%A9%E3%83%B3%E3%82%AD%E3%82%B3%E3%83%BC%E3%83%8A%E5%A4%A7%E9%98%AA%E6%9C%AC%E5%BA%97%E7%B5%90%E6%9E%9C%E3%81%BE%E3%81%A8%E3%82%81%E3%80%90%E5%A4%A7%E9%98%AA%E5%BA%9C%E3%80%91-2/</x:v>
      </x:c>
      <x:c r="N165" s="18" t="str">
        <x:v>関西すろいべ 2026/9/13 記事掲載値</x:v>
      </x:c>
    </x:row>
    <x:row r="166">
      <x:c r="A166" s="241" t="n">
        <x:v>46280</x:v>
      </x:c>
      <x:c r="B166" s="18" t="str">
        <x:v>火</x:v>
      </x:c>
      <x:c r="C166" s="18" t="str">
        <x:v>9/15</x:v>
      </x:c>
      <x:c r="D166" s="18" t="str">
        <x:v>ゴーゴージャグラー3</x:v>
      </x:c>
      <x:c r="E166" s="18" t="n">
        <x:v>879</x:v>
      </x:c>
      <x:c r="F166" s="651" t="n">
        <x:v>9231</x:v>
      </x:c>
      <x:c r="G166" s="651" t="n">
        <x:v>1619</x:v>
      </x:c>
      <x:c r="H166" s="651" t="n">
        <x:v>40</x:v>
      </x:c>
      <x:c r="I166" s="651" t="n">
        <x:v>31</x:v>
      </x:c>
      <x:c r="J166" s="582" t="n">
        <x:f>IF(H166+I166=0,"",F166/(H166+I166))</x:f>
        <x:v>130.01408450704224</x:v>
      </x:c>
      <x:c r="K166" s="652" t="n">
        <x:f>IF(F166&gt;0,1+G166/(F166*3),"")</x:f>
        <x:v>1.0584624273282057</x:v>
      </x:c>
      <x:c r="L166" s="18" t="str">
        <x:v>対象確定</x:v>
      </x:c>
      <x:c r="M166" s="18" t="str">
        <x:v>ユーザー提供スクショ</x:v>
      </x:c>
      <x:c r="N166" s="18" t="str">
        <x:v>ユーザー提供スクショ・全27台</x:v>
      </x:c>
    </x:row>
    <x:row r="167">
      <x:c r="A167" s="241" t="n">
        <x:v>46280</x:v>
      </x:c>
      <x:c r="B167" s="18" t="str">
        <x:v>火</x:v>
      </x:c>
      <x:c r="C167" s="18" t="str">
        <x:v>9/15</x:v>
      </x:c>
      <x:c r="D167" s="18" t="str">
        <x:v>ゴーゴージャグラー3</x:v>
      </x:c>
      <x:c r="E167" s="18" t="n">
        <x:v>880</x:v>
      </x:c>
      <x:c r="F167" s="651" t="n">
        <x:v>7847</x:v>
      </x:c>
      <x:c r="G167" s="651" t="n">
        <x:v>-1014</x:v>
      </x:c>
      <x:c r="H167" s="651" t="n">
        <x:v>24</x:v>
      </x:c>
      <x:c r="I167" s="651" t="n">
        <x:v>28</x:v>
      </x:c>
      <x:c r="J167" s="582" t="n">
        <x:f>IF(H167+I167=0,"",F167/(H167+I167))</x:f>
        <x:v>150.90384615384616</x:v>
      </x:c>
      <x:c r="K167" s="652" t="n">
        <x:f>IF(F167&gt;0,1+G167/(F167*3),"")</x:f>
        <x:v>0.9569262138396839</x:v>
      </x:c>
      <x:c r="L167" s="18" t="str">
        <x:v>対象確定</x:v>
      </x:c>
      <x:c r="M167" s="18" t="str">
        <x:v>ユーザー提供スクショ</x:v>
      </x:c>
      <x:c r="N167" s="18" t="str">
        <x:v>ユーザー提供スクショ・全27台</x:v>
      </x:c>
    </x:row>
    <x:row r="168">
      <x:c r="A168" s="241" t="n">
        <x:v>46280</x:v>
      </x:c>
      <x:c r="B168" s="18" t="str">
        <x:v>火</x:v>
      </x:c>
      <x:c r="C168" s="18" t="str">
        <x:v>9/15</x:v>
      </x:c>
      <x:c r="D168" s="18" t="str">
        <x:v>ゴーゴージャグラー3</x:v>
      </x:c>
      <x:c r="E168" s="18" t="n">
        <x:v>881</x:v>
      </x:c>
      <x:c r="F168" s="651" t="n">
        <x:v>5589</x:v>
      </x:c>
      <x:c r="G168" s="651" t="n">
        <x:v>-1282</x:v>
      </x:c>
      <x:c r="H168" s="651" t="n">
        <x:v>18</x:v>
      </x:c>
      <x:c r="I168" s="651" t="n">
        <x:v>15</x:v>
      </x:c>
      <x:c r="J168" s="582" t="n">
        <x:f>IF(H168+I168=0,"",F168/(H168+I168))</x:f>
        <x:v>169.36363636363637</x:v>
      </x:c>
      <x:c r="K168" s="652" t="n">
        <x:f>IF(F168&gt;0,1+G168/(F168*3),"")</x:f>
        <x:v>0.9235402874694341</x:v>
      </x:c>
      <x:c r="L168" s="18" t="str">
        <x:v>対象確定</x:v>
      </x:c>
      <x:c r="M168" s="18" t="str">
        <x:v>ユーザー提供スクショ</x:v>
      </x:c>
      <x:c r="N168" s="18" t="str">
        <x:v>ユーザー提供スクショ・全27台</x:v>
      </x:c>
    </x:row>
    <x:row r="169">
      <x:c r="A169" s="241" t="n">
        <x:v>46280</x:v>
      </x:c>
      <x:c r="B169" s="18" t="str">
        <x:v>火</x:v>
      </x:c>
      <x:c r="C169" s="18" t="str">
        <x:v>9/15</x:v>
      </x:c>
      <x:c r="D169" s="18" t="str">
        <x:v>ゴーゴージャグラー3</x:v>
      </x:c>
      <x:c r="E169" s="18" t="n">
        <x:v>882</x:v>
      </x:c>
      <x:c r="F169" s="651" t="n">
        <x:v>7227</x:v>
      </x:c>
      <x:c r="G169" s="651" t="n">
        <x:v>1835</x:v>
      </x:c>
      <x:c r="H169" s="651" t="n">
        <x:v>35</x:v>
      </x:c>
      <x:c r="I169" s="651" t="n">
        <x:v>20</x:v>
      </x:c>
      <x:c r="J169" s="582" t="n">
        <x:f>IF(H169+I169=0,"",F169/(H169+I169))</x:f>
        <x:v>131.4</x:v>
      </x:c>
      <x:c r="K169" s="652" t="n">
        <x:f>IF(F169&gt;0,1+G169/(F169*3),"")</x:f>
        <x:v>1.0846363175130298</x:v>
      </x:c>
      <x:c r="L169" s="18" t="str">
        <x:v>対象確定</x:v>
      </x:c>
      <x:c r="M169" s="18" t="str">
        <x:v>ユーザー提供スクショ</x:v>
      </x:c>
      <x:c r="N169" s="18" t="str">
        <x:v>ユーザー提供スクショ・全27台</x:v>
      </x:c>
    </x:row>
    <x:row r="170">
      <x:c r="A170" s="241" t="n">
        <x:v>46280</x:v>
      </x:c>
      <x:c r="B170" s="18" t="str">
        <x:v>火</x:v>
      </x:c>
      <x:c r="C170" s="18" t="str">
        <x:v>9/15</x:v>
      </x:c>
      <x:c r="D170" s="18" t="str">
        <x:v>ゴーゴージャグラー3</x:v>
      </x:c>
      <x:c r="E170" s="18" t="n">
        <x:v>883</x:v>
      </x:c>
      <x:c r="F170" s="651" t="n">
        <x:v>7753</x:v>
      </x:c>
      <x:c r="G170" s="651" t="n">
        <x:v>2495</x:v>
      </x:c>
      <x:c r="H170" s="651" t="n">
        <x:v>36</x:v>
      </x:c>
      <x:c r="I170" s="651" t="n">
        <x:v>30</x:v>
      </x:c>
      <x:c r="J170" s="582" t="n">
        <x:f>IF(H170+I170=0,"",F170/(H170+I170))</x:f>
        <x:v>117.46969696969697</x:v>
      </x:c>
      <x:c r="K170" s="652" t="n">
        <x:f>IF(F170&gt;0,1+G170/(F170*3),"")</x:f>
        <x:v>1.1072703039683562</x:v>
      </x:c>
      <x:c r="L170" s="18" t="str">
        <x:v>対象確定</x:v>
      </x:c>
      <x:c r="M170" s="18" t="str">
        <x:v>ユーザー提供スクショ</x:v>
      </x:c>
      <x:c r="N170" s="18" t="str">
        <x:v>ユーザー提供スクショ・全27台</x:v>
      </x:c>
    </x:row>
    <x:row r="171">
      <x:c r="A171" s="241" t="n">
        <x:v>46280</x:v>
      </x:c>
      <x:c r="B171" s="18" t="str">
        <x:v>火</x:v>
      </x:c>
      <x:c r="C171" s="18" t="str">
        <x:v>9/15</x:v>
      </x:c>
      <x:c r="D171" s="18" t="str">
        <x:v>ゴーゴージャグラー3</x:v>
      </x:c>
      <x:c r="E171" s="18" t="n">
        <x:v>884</x:v>
      </x:c>
      <x:c r="F171" s="651" t="n">
        <x:v>6977</x:v>
      </x:c>
      <x:c r="G171" s="651" t="n">
        <x:v>1166</x:v>
      </x:c>
      <x:c r="H171" s="651" t="n">
        <x:v>26</x:v>
      </x:c>
      <x:c r="I171" s="651" t="n">
        <x:v>32</x:v>
      </x:c>
      <x:c r="J171" s="582" t="n">
        <x:f>IF(H171+I171=0,"",F171/(H171+I171))</x:f>
        <x:v>120.29310344827586</x:v>
      </x:c>
      <x:c r="K171" s="652" t="n">
        <x:f>IF(F171&gt;0,1+G171/(F171*3),"")</x:f>
        <x:v>1.0557068463045245</x:v>
      </x:c>
      <x:c r="L171" s="18" t="str">
        <x:v>対象確定</x:v>
      </x:c>
      <x:c r="M171" s="18" t="str">
        <x:v>ユーザー提供スクショ</x:v>
      </x:c>
      <x:c r="N171" s="18" t="str">
        <x:v>ユーザー提供スクショ・全27台</x:v>
      </x:c>
    </x:row>
    <x:row r="172">
      <x:c r="A172" s="241" t="n">
        <x:v>46280</x:v>
      </x:c>
      <x:c r="B172" s="18" t="str">
        <x:v>火</x:v>
      </x:c>
      <x:c r="C172" s="18" t="str">
        <x:v>9/15</x:v>
      </x:c>
      <x:c r="D172" s="18" t="str">
        <x:v>ゴーゴージャグラー3</x:v>
      </x:c>
      <x:c r="E172" s="18" t="n">
        <x:v>885</x:v>
      </x:c>
      <x:c r="F172" s="651" t="n">
        <x:v>7737</x:v>
      </x:c>
      <x:c r="G172" s="651" t="n">
        <x:v>3230</x:v>
      </x:c>
      <x:c r="H172" s="651" t="n">
        <x:v>40</x:v>
      </x:c>
      <x:c r="I172" s="651" t="n">
        <x:v>24</x:v>
      </x:c>
      <x:c r="J172" s="582" t="n">
        <x:f>IF(H172+I172=0,"",F172/(H172+I172))</x:f>
        <x:v>120.890625</x:v>
      </x:c>
      <x:c r="K172" s="652" t="n">
        <x:f>IF(F172&gt;0,1+G172/(F172*3),"")</x:f>
        <x:v>1.139158157770023</x:v>
      </x:c>
      <x:c r="L172" s="18" t="str">
        <x:v>対象確定</x:v>
      </x:c>
      <x:c r="M172" s="18" t="str">
        <x:v>ユーザー提供スクショ</x:v>
      </x:c>
      <x:c r="N172" s="18" t="str">
        <x:v>ユーザー提供スクショ・全27台</x:v>
      </x:c>
    </x:row>
    <x:row r="173">
      <x:c r="A173" s="241" t="n">
        <x:v>46280</x:v>
      </x:c>
      <x:c r="B173" s="18" t="str">
        <x:v>火</x:v>
      </x:c>
      <x:c r="C173" s="18" t="str">
        <x:v>9/15</x:v>
      </x:c>
      <x:c r="D173" s="18" t="str">
        <x:v>ゴーゴージャグラー3</x:v>
      </x:c>
      <x:c r="E173" s="18" t="n">
        <x:v>886</x:v>
      </x:c>
      <x:c r="F173" s="651" t="n">
        <x:v>7894</x:v>
      </x:c>
      <x:c r="G173" s="651" t="n">
        <x:v>1196</x:v>
      </x:c>
      <x:c r="H173" s="651" t="n">
        <x:v>31</x:v>
      </x:c>
      <x:c r="I173" s="651" t="n">
        <x:v>31</x:v>
      </x:c>
      <x:c r="J173" s="582" t="n">
        <x:f>IF(H173+I173=0,"",F173/(H173+I173))</x:f>
        <x:v>127.3225806451613</x:v>
      </x:c>
      <x:c r="K173" s="652" t="n">
        <x:f>IF(F173&gt;0,1+G173/(F173*3),"")</x:f>
        <x:v>1.0505024913436365</x:v>
      </x:c>
      <x:c r="L173" s="18" t="str">
        <x:v>対象確定</x:v>
      </x:c>
      <x:c r="M173" s="18" t="str">
        <x:v>ユーザー提供スクショ</x:v>
      </x:c>
      <x:c r="N173" s="18" t="str">
        <x:v>ユーザー提供スクショ・全27台</x:v>
      </x:c>
    </x:row>
    <x:row r="174">
      <x:c r="A174" s="241" t="n">
        <x:v>46280</x:v>
      </x:c>
      <x:c r="B174" s="18" t="str">
        <x:v>火</x:v>
      </x:c>
      <x:c r="C174" s="18" t="str">
        <x:v>9/15</x:v>
      </x:c>
      <x:c r="D174" s="18" t="str">
        <x:v>ゴーゴージャグラー3</x:v>
      </x:c>
      <x:c r="E174" s="18" t="n">
        <x:v>887</x:v>
      </x:c>
      <x:c r="F174" s="651" t="n">
        <x:v>7588</x:v>
      </x:c>
      <x:c r="G174" s="651" t="n">
        <x:v>3463</x:v>
      </x:c>
      <x:c r="H174" s="651" t="n">
        <x:v>38</x:v>
      </x:c>
      <x:c r="I174" s="651" t="n">
        <x:v>31</x:v>
      </x:c>
      <x:c r="J174" s="582" t="n">
        <x:f>IF(H174+I174=0,"",F174/(H174+I174))</x:f>
        <x:v>109.97101449275362</x:v>
      </x:c>
      <x:c r="K174" s="652" t="n">
        <x:f>IF(F174&gt;0,1+G174/(F174*3),"")</x:f>
        <x:v>1.152126164118784</x:v>
      </x:c>
      <x:c r="L174" s="18" t="str">
        <x:v>対象確定</x:v>
      </x:c>
      <x:c r="M174" s="18" t="str">
        <x:v>ユーザー提供スクショ</x:v>
      </x:c>
      <x:c r="N174" s="18" t="str">
        <x:v>ユーザー提供スクショ・全27台</x:v>
      </x:c>
    </x:row>
    <x:row r="175">
      <x:c r="A175" s="241" t="n">
        <x:v>46280</x:v>
      </x:c>
      <x:c r="B175" s="18" t="str">
        <x:v>火</x:v>
      </x:c>
      <x:c r="C175" s="18" t="str">
        <x:v>9/15</x:v>
      </x:c>
      <x:c r="D175" s="18" t="str">
        <x:v>ゴーゴージャグラー3</x:v>
      </x:c>
      <x:c r="E175" s="18" t="n">
        <x:v>888</x:v>
      </x:c>
      <x:c r="F175" s="651" t="n">
        <x:v>7172</x:v>
      </x:c>
      <x:c r="G175" s="651" t="n">
        <x:v>5640</x:v>
      </x:c>
      <x:c r="H175" s="651" t="n">
        <x:v>43</x:v>
      </x:c>
      <x:c r="I175" s="651" t="n">
        <x:v>38</x:v>
      </x:c>
      <x:c r="J175" s="582" t="n">
        <x:f>IF(H175+I175=0,"",F175/(H175+I175))</x:f>
        <x:v>88.54320987654322</x:v>
      </x:c>
      <x:c r="K175" s="652" t="n">
        <x:f>IF(F175&gt;0,1+G175/(F175*3),"")</x:f>
        <x:v>1.2621305075292806</x:v>
      </x:c>
      <x:c r="L175" s="18" t="str">
        <x:v>対象確定</x:v>
      </x:c>
      <x:c r="M175" s="18" t="str">
        <x:v>ユーザー提供スクショ</x:v>
      </x:c>
      <x:c r="N175" s="18" t="str">
        <x:v>ユーザー提供スクショ・全27台</x:v>
      </x:c>
    </x:row>
    <x:row r="176">
      <x:c r="A176" s="241" t="n">
        <x:v>46280</x:v>
      </x:c>
      <x:c r="B176" s="18" t="str">
        <x:v>火</x:v>
      </x:c>
      <x:c r="C176" s="18" t="str">
        <x:v>9/15</x:v>
      </x:c>
      <x:c r="D176" s="18" t="str">
        <x:v>ゴーゴージャグラー3</x:v>
      </x:c>
      <x:c r="E176" s="18" t="n">
        <x:v>889</x:v>
      </x:c>
      <x:c r="F176" s="651" t="n">
        <x:v>6603</x:v>
      </x:c>
      <x:c r="G176" s="651" t="n">
        <x:v>-1313</x:v>
      </x:c>
      <x:c r="H176" s="651" t="n">
        <x:v>20</x:v>
      </x:c>
      <x:c r="I176" s="651" t="n">
        <x:v>18</x:v>
      </x:c>
      <x:c r="J176" s="582" t="n">
        <x:f>IF(H176+I176=0,"",F176/(H176+I176))</x:f>
        <x:v>173.76315789473685</x:v>
      </x:c>
      <x:c r="K176" s="652" t="n">
        <x:f>IF(F176&gt;0,1+G176/(F176*3),"")</x:f>
        <x:v>0.9337169973244485</x:v>
      </x:c>
      <x:c r="L176" s="18" t="str">
        <x:v>対象確定</x:v>
      </x:c>
      <x:c r="M176" s="18" t="str">
        <x:v>ユーザー提供スクショ</x:v>
      </x:c>
      <x:c r="N176" s="18" t="str">
        <x:v>ユーザー提供スクショ・全27台</x:v>
      </x:c>
    </x:row>
    <x:row r="177">
      <x:c r="A177" s="241" t="n">
        <x:v>46280</x:v>
      </x:c>
      <x:c r="B177" s="18" t="str">
        <x:v>火</x:v>
      </x:c>
      <x:c r="C177" s="18" t="str">
        <x:v>9/15</x:v>
      </x:c>
      <x:c r="D177" s="18" t="str">
        <x:v>ゴーゴージャグラー3</x:v>
      </x:c>
      <x:c r="E177" s="18" t="n">
        <x:v>890</x:v>
      </x:c>
      <x:c r="F177" s="651" t="n">
        <x:v>8520</x:v>
      </x:c>
      <x:c r="G177" s="651" t="n">
        <x:v>1480</x:v>
      </x:c>
      <x:c r="H177" s="651" t="n">
        <x:v>32</x:v>
      </x:c>
      <x:c r="I177" s="651" t="n">
        <x:v>37</x:v>
      </x:c>
      <x:c r="J177" s="582" t="n">
        <x:f>IF(H177+I177=0,"",F177/(H177+I177))</x:f>
        <x:v>123.47826086956522</x:v>
      </x:c>
      <x:c r="K177" s="652" t="n">
        <x:f>IF(F177&gt;0,1+G177/(F177*3),"")</x:f>
        <x:v>1.057902973395931</x:v>
      </x:c>
      <x:c r="L177" s="18" t="str">
        <x:v>対象確定</x:v>
      </x:c>
      <x:c r="M177" s="18" t="str">
        <x:v>ユーザー提供スクショ</x:v>
      </x:c>
      <x:c r="N177" s="18" t="str">
        <x:v>ユーザー提供スクショ・全27台</x:v>
      </x:c>
    </x:row>
    <x:row r="178">
      <x:c r="A178" s="241" t="n">
        <x:v>46280</x:v>
      </x:c>
      <x:c r="B178" s="18" t="str">
        <x:v>火</x:v>
      </x:c>
      <x:c r="C178" s="18" t="str">
        <x:v>9/15</x:v>
      </x:c>
      <x:c r="D178" s="18" t="str">
        <x:v>ゴーゴージャグラー3</x:v>
      </x:c>
      <x:c r="E178" s="18" t="n">
        <x:v>891</x:v>
      </x:c>
      <x:c r="F178" s="651" t="n">
        <x:v>7649</x:v>
      </x:c>
      <x:c r="G178" s="651" t="n">
        <x:v>396</x:v>
      </x:c>
      <x:c r="H178" s="651" t="n">
        <x:v>25</x:v>
      </x:c>
      <x:c r="I178" s="651" t="n">
        <x:v>36</x:v>
      </x:c>
      <x:c r="J178" s="582" t="n">
        <x:f>IF(H178+I178=0,"",F178/(H178+I178))</x:f>
        <x:v>125.39344262295081</x:v>
      </x:c>
      <x:c r="K178" s="652" t="n">
        <x:f>IF(F178&gt;0,1+G178/(F178*3),"")</x:f>
        <x:v>1.017257157798405</x:v>
      </x:c>
      <x:c r="L178" s="18" t="str">
        <x:v>対象確定</x:v>
      </x:c>
      <x:c r="M178" s="18" t="str">
        <x:v>ユーザー提供スクショ</x:v>
      </x:c>
      <x:c r="N178" s="18" t="str">
        <x:v>ユーザー提供スクショ・全27台</x:v>
      </x:c>
    </x:row>
    <x:row r="179">
      <x:c r="A179" s="241" t="n">
        <x:v>46280</x:v>
      </x:c>
      <x:c r="B179" s="18" t="str">
        <x:v>火</x:v>
      </x:c>
      <x:c r="C179" s="18" t="str">
        <x:v>9/15</x:v>
      </x:c>
      <x:c r="D179" s="18" t="str">
        <x:v>ゴーゴージャグラー3</x:v>
      </x:c>
      <x:c r="E179" s="18" t="n">
        <x:v>910</x:v>
      </x:c>
      <x:c r="F179" s="651" t="n">
        <x:v>6633</x:v>
      </x:c>
      <x:c r="G179" s="651" t="n">
        <x:v>-52</x:v>
      </x:c>
      <x:c r="H179" s="651" t="n">
        <x:v>22</x:v>
      </x:c>
      <x:c r="I179" s="651" t="n">
        <x:v>23</x:v>
      </x:c>
      <x:c r="J179" s="582" t="n">
        <x:f>IF(H179+I179=0,"",F179/(H179+I179))</x:f>
        <x:v>147.4</x:v>
      </x:c>
      <x:c r="K179" s="652" t="n">
        <x:f>IF(F179&gt;0,1+G179/(F179*3),"")</x:f>
        <x:v>0.9973868033569526</x:v>
      </x:c>
      <x:c r="L179" s="18" t="str">
        <x:v>対象確定</x:v>
      </x:c>
      <x:c r="M179" s="18" t="str">
        <x:v>ユーザー提供スクショ</x:v>
      </x:c>
      <x:c r="N179" s="18" t="str">
        <x:v>ユーザー提供スクショ・全27台</x:v>
      </x:c>
    </x:row>
    <x:row r="180">
      <x:c r="A180" s="241" t="n">
        <x:v>46280</x:v>
      </x:c>
      <x:c r="B180" s="18" t="str">
        <x:v>火</x:v>
      </x:c>
      <x:c r="C180" s="18" t="str">
        <x:v>9/15</x:v>
      </x:c>
      <x:c r="D180" s="18" t="str">
        <x:v>ゴーゴージャグラー3</x:v>
      </x:c>
      <x:c r="E180" s="18" t="n">
        <x:v>911</x:v>
      </x:c>
      <x:c r="F180" s="651" t="n">
        <x:v>8384</x:v>
      </x:c>
      <x:c r="G180" s="651" t="n">
        <x:v>409</x:v>
      </x:c>
      <x:c r="H180" s="651" t="n">
        <x:v>29</x:v>
      </x:c>
      <x:c r="I180" s="651" t="n">
        <x:v>36</x:v>
      </x:c>
      <x:c r="J180" s="582" t="n">
        <x:f>IF(H180+I180=0,"",F180/(H180+I180))</x:f>
        <x:v>128.98461538461538</x:v>
      </x:c>
      <x:c r="K180" s="652" t="n">
        <x:f>IF(F180&gt;0,1+G180/(F180*3),"")</x:f>
        <x:v>1.0162611323155217</x:v>
      </x:c>
      <x:c r="L180" s="18" t="str">
        <x:v>対象確定</x:v>
      </x:c>
      <x:c r="M180" s="18" t="str">
        <x:v>ユーザー提供スクショ</x:v>
      </x:c>
      <x:c r="N180" s="18" t="str">
        <x:v>ユーザー提供スクショ・全27台</x:v>
      </x:c>
    </x:row>
    <x:row r="181">
      <x:c r="A181" s="241" t="n">
        <x:v>46280</x:v>
      </x:c>
      <x:c r="B181" s="18" t="str">
        <x:v>火</x:v>
      </x:c>
      <x:c r="C181" s="18" t="str">
        <x:v>9/15</x:v>
      </x:c>
      <x:c r="D181" s="18" t="str">
        <x:v>ゴーゴージャグラー3</x:v>
      </x:c>
      <x:c r="E181" s="18" t="n">
        <x:v>912</x:v>
      </x:c>
      <x:c r="F181" s="651" t="n">
        <x:v>6745</x:v>
      </x:c>
      <x:c r="G181" s="651" t="n">
        <x:v>1338</x:v>
      </x:c>
      <x:c r="H181" s="651" t="n">
        <x:v>28</x:v>
      </x:c>
      <x:c r="I181" s="651" t="n">
        <x:v>22</x:v>
      </x:c>
      <x:c r="J181" s="582" t="n">
        <x:f>IF(H181+I181=0,"",F181/(H181+I181))</x:f>
        <x:v>134.9</x:v>
      </x:c>
      <x:c r="K181" s="652" t="n">
        <x:f>IF(F181&gt;0,1+G181/(F181*3),"")</x:f>
        <x:v>1.0661230541141586</x:v>
      </x:c>
      <x:c r="L181" s="18" t="str">
        <x:v>対象確定</x:v>
      </x:c>
      <x:c r="M181" s="18" t="str">
        <x:v>ユーザー提供スクショ</x:v>
      </x:c>
      <x:c r="N181" s="18" t="str">
        <x:v>ユーザー提供スクショ・全27台</x:v>
      </x:c>
    </x:row>
    <x:row r="182">
      <x:c r="A182" s="241" t="n">
        <x:v>46280</x:v>
      </x:c>
      <x:c r="B182" s="18" t="str">
        <x:v>火</x:v>
      </x:c>
      <x:c r="C182" s="18" t="str">
        <x:v>9/15</x:v>
      </x:c>
      <x:c r="D182" s="18" t="str">
        <x:v>ゴーゴージャグラー3</x:v>
      </x:c>
      <x:c r="E182" s="18" t="n">
        <x:v>913</x:v>
      </x:c>
      <x:c r="F182" s="651" t="n">
        <x:v>8182</x:v>
      </x:c>
      <x:c r="G182" s="651" t="n">
        <x:v>2310</x:v>
      </x:c>
      <x:c r="H182" s="651" t="n">
        <x:v>34</x:v>
      </x:c>
      <x:c r="I182" s="651" t="n">
        <x:v>42</x:v>
      </x:c>
      <x:c r="J182" s="582" t="n">
        <x:f>IF(H182+I182=0,"",F182/(H182+I182))</x:f>
        <x:v>107.65789473684211</x:v>
      </x:c>
      <x:c r="K182" s="652" t="n">
        <x:f>IF(F182&gt;0,1+G182/(F182*3),"")</x:f>
        <x:v>1.09410901979956</x:v>
      </x:c>
      <x:c r="L182" s="18" t="str">
        <x:v>対象確定</x:v>
      </x:c>
      <x:c r="M182" s="18" t="str">
        <x:v>ユーザー提供スクショ</x:v>
      </x:c>
      <x:c r="N182" s="18" t="str">
        <x:v>ユーザー提供スクショ・全27台</x:v>
      </x:c>
    </x:row>
    <x:row r="183">
      <x:c r="A183" s="241" t="n">
        <x:v>46280</x:v>
      </x:c>
      <x:c r="B183" s="18" t="str">
        <x:v>火</x:v>
      </x:c>
      <x:c r="C183" s="18" t="str">
        <x:v>9/15</x:v>
      </x:c>
      <x:c r="D183" s="18" t="str">
        <x:v>ゴーゴージャグラー3</x:v>
      </x:c>
      <x:c r="E183" s="18" t="n">
        <x:v>914</x:v>
      </x:c>
      <x:c r="F183" s="651" t="n">
        <x:v>8159</x:v>
      </x:c>
      <x:c r="G183" s="651" t="n">
        <x:v>-730</x:v>
      </x:c>
      <x:c r="H183" s="651" t="n">
        <x:v>23</x:v>
      </x:c>
      <x:c r="I183" s="651" t="n">
        <x:v>35</x:v>
      </x:c>
      <x:c r="J183" s="582" t="n">
        <x:f>IF(H183+I183=0,"",F183/(H183+I183))</x:f>
        <x:v>140.67241379310346</x:v>
      </x:c>
      <x:c r="K183" s="652" t="n">
        <x:f>IF(F183&gt;0,1+G183/(F183*3),"")</x:f>
        <x:v>0.9701760836703844</x:v>
      </x:c>
      <x:c r="L183" s="18" t="str">
        <x:v>対象確定</x:v>
      </x:c>
      <x:c r="M183" s="18" t="str">
        <x:v>ユーザー提供スクショ</x:v>
      </x:c>
      <x:c r="N183" s="18" t="str">
        <x:v>ユーザー提供スクショ・全27台</x:v>
      </x:c>
    </x:row>
    <x:row r="184">
      <x:c r="A184" s="241" t="n">
        <x:v>46280</x:v>
      </x:c>
      <x:c r="B184" s="18" t="str">
        <x:v>火</x:v>
      </x:c>
      <x:c r="C184" s="18" t="str">
        <x:v>9/15</x:v>
      </x:c>
      <x:c r="D184" s="18" t="str">
        <x:v>ゴーゴージャグラー3</x:v>
      </x:c>
      <x:c r="E184" s="18" t="n">
        <x:v>915</x:v>
      </x:c>
      <x:c r="F184" s="651" t="n">
        <x:v>8213</x:v>
      </x:c>
      <x:c r="G184" s="651" t="n">
        <x:v>1486</x:v>
      </x:c>
      <x:c r="H184" s="651" t="n">
        <x:v>34</x:v>
      </x:c>
      <x:c r="I184" s="651" t="n">
        <x:v>28</x:v>
      </x:c>
      <x:c r="J184" s="582" t="n">
        <x:f>IF(H184+I184=0,"",F184/(H184+I184))</x:f>
        <x:v>132.46774193548387</x:v>
      </x:c>
      <x:c r="K184" s="652" t="n">
        <x:f>IF(F184&gt;0,1+G184/(F184*3),"")</x:f>
        <x:v>1.0603108892406348</x:v>
      </x:c>
      <x:c r="L184" s="18" t="str">
        <x:v>対象確定</x:v>
      </x:c>
      <x:c r="M184" s="18" t="str">
        <x:v>ユーザー提供スクショ</x:v>
      </x:c>
      <x:c r="N184" s="18" t="str">
        <x:v>ユーザー提供スクショ・全27台</x:v>
      </x:c>
    </x:row>
    <x:row r="185">
      <x:c r="A185" s="241" t="n">
        <x:v>46280</x:v>
      </x:c>
      <x:c r="B185" s="18" t="str">
        <x:v>火</x:v>
      </x:c>
      <x:c r="C185" s="18" t="str">
        <x:v>9/15</x:v>
      </x:c>
      <x:c r="D185" s="18" t="str">
        <x:v>ゴーゴージャグラー3</x:v>
      </x:c>
      <x:c r="E185" s="18" t="n">
        <x:v>916</x:v>
      </x:c>
      <x:c r="F185" s="651" t="n">
        <x:v>6873</x:v>
      </x:c>
      <x:c r="G185" s="651" t="n">
        <x:v>-1069</x:v>
      </x:c>
      <x:c r="H185" s="651" t="n">
        <x:v>18</x:v>
      </x:c>
      <x:c r="I185" s="651" t="n">
        <x:v>25</x:v>
      </x:c>
      <x:c r="J185" s="582" t="n">
        <x:f>IF(H185+I185=0,"",F185/(H185+I185))</x:f>
        <x:v>159.8372093023256</x:v>
      </x:c>
      <x:c r="K185" s="652" t="n">
        <x:f>IF(F185&gt;0,1+G185/(F185*3),"")</x:f>
        <x:v>0.9481546146757844</x:v>
      </x:c>
      <x:c r="L185" s="18" t="str">
        <x:v>対象確定</x:v>
      </x:c>
      <x:c r="M185" s="18" t="str">
        <x:v>ユーザー提供スクショ</x:v>
      </x:c>
      <x:c r="N185" s="18" t="str">
        <x:v>ユーザー提供スクショ・全27台</x:v>
      </x:c>
    </x:row>
    <x:row r="186">
      <x:c r="A186" s="241" t="n">
        <x:v>46280</x:v>
      </x:c>
      <x:c r="B186" s="18" t="str">
        <x:v>火</x:v>
      </x:c>
      <x:c r="C186" s="18" t="str">
        <x:v>9/15</x:v>
      </x:c>
      <x:c r="D186" s="18" t="str">
        <x:v>ゴーゴージャグラー3</x:v>
      </x:c>
      <x:c r="E186" s="18" t="n">
        <x:v>917</x:v>
      </x:c>
      <x:c r="F186" s="651" t="n">
        <x:v>6938</x:v>
      </x:c>
      <x:c r="G186" s="651" t="n">
        <x:v>744</x:v>
      </x:c>
      <x:c r="H186" s="651" t="n">
        <x:v>28</x:v>
      </x:c>
      <x:c r="I186" s="651" t="n">
        <x:v>23</x:v>
      </x:c>
      <x:c r="J186" s="582" t="n">
        <x:f>IF(H186+I186=0,"",F186/(H186+I186))</x:f>
        <x:v>136.0392156862745</x:v>
      </x:c>
      <x:c r="K186" s="652" t="n">
        <x:f>IF(F186&gt;0,1+G186/(F186*3),"")</x:f>
        <x:v>1.03574517151917</x:v>
      </x:c>
      <x:c r="L186" s="18" t="str">
        <x:v>対象確定</x:v>
      </x:c>
      <x:c r="M186" s="18" t="str">
        <x:v>ユーザー提供スクショ</x:v>
      </x:c>
      <x:c r="N186" s="18" t="str">
        <x:v>ユーザー提供スクショ・全27台</x:v>
      </x:c>
    </x:row>
    <x:row r="187">
      <x:c r="A187" s="241" t="n">
        <x:v>46280</x:v>
      </x:c>
      <x:c r="B187" s="18" t="str">
        <x:v>火</x:v>
      </x:c>
      <x:c r="C187" s="18" t="str">
        <x:v>9/15</x:v>
      </x:c>
      <x:c r="D187" s="18" t="str">
        <x:v>ゴーゴージャグラー3</x:v>
      </x:c>
      <x:c r="E187" s="18" t="n">
        <x:v>918</x:v>
      </x:c>
      <x:c r="F187" s="651" t="n">
        <x:v>9496</x:v>
      </x:c>
      <x:c r="G187" s="651" t="n">
        <x:v>834</x:v>
      </x:c>
      <x:c r="H187" s="651" t="n">
        <x:v>34</x:v>
      </x:c>
      <x:c r="I187" s="651" t="n">
        <x:v>42</x:v>
      </x:c>
      <x:c r="J187" s="582" t="n">
        <x:f>IF(H187+I187=0,"",F187/(H187+I187))</x:f>
        <x:v>124.94736842105263</x:v>
      </x:c>
      <x:c r="K187" s="652" t="n">
        <x:f>IF(F187&gt;0,1+G187/(F187*3),"")</x:f>
        <x:v>1.0292754844144902</x:v>
      </x:c>
      <x:c r="L187" s="18" t="str">
        <x:v>対象確定</x:v>
      </x:c>
      <x:c r="M187" s="18" t="str">
        <x:v>ユーザー提供スクショ</x:v>
      </x:c>
      <x:c r="N187" s="18" t="str">
        <x:v>ユーザー提供スクショ・全27台</x:v>
      </x:c>
    </x:row>
    <x:row r="188">
      <x:c r="A188" s="241" t="n">
        <x:v>46280</x:v>
      </x:c>
      <x:c r="B188" s="18" t="str">
        <x:v>火</x:v>
      </x:c>
      <x:c r="C188" s="18" t="str">
        <x:v>9/15</x:v>
      </x:c>
      <x:c r="D188" s="18" t="str">
        <x:v>ゴーゴージャグラー3</x:v>
      </x:c>
      <x:c r="E188" s="18" t="n">
        <x:v>919</x:v>
      </x:c>
      <x:c r="F188" s="651" t="n">
        <x:v>8413</x:v>
      </x:c>
      <x:c r="G188" s="651" t="n">
        <x:v>1811</x:v>
      </x:c>
      <x:c r="H188" s="651" t="n">
        <x:v>38</x:v>
      </x:c>
      <x:c r="I188" s="651" t="n">
        <x:v>32</x:v>
      </x:c>
      <x:c r="J188" s="582" t="n">
        <x:f>IF(H188+I188=0,"",F188/(H188+I188))</x:f>
        <x:v>120.18571428571428</x:v>
      </x:c>
      <x:c r="K188" s="652" t="n">
        <x:f>IF(F188&gt;0,1+G188/(F188*3),"")</x:f>
        <x:v>1.0717540314592495</x:v>
      </x:c>
      <x:c r="L188" s="18" t="str">
        <x:v>対象確定</x:v>
      </x:c>
      <x:c r="M188" s="18" t="str">
        <x:v>ユーザー提供スクショ</x:v>
      </x:c>
      <x:c r="N188" s="18" t="str">
        <x:v>ユーザー提供スクショ・全27台</x:v>
      </x:c>
    </x:row>
    <x:row r="189">
      <x:c r="A189" s="241" t="n">
        <x:v>46280</x:v>
      </x:c>
      <x:c r="B189" s="18" t="str">
        <x:v>火</x:v>
      </x:c>
      <x:c r="C189" s="18" t="str">
        <x:v>9/15</x:v>
      </x:c>
      <x:c r="D189" s="18" t="str">
        <x:v>ゴーゴージャグラー3</x:v>
      </x:c>
      <x:c r="E189" s="18" t="n">
        <x:v>920</x:v>
      </x:c>
      <x:c r="F189" s="651" t="n">
        <x:v>8484</x:v>
      </x:c>
      <x:c r="G189" s="651" t="n">
        <x:v>64</x:v>
      </x:c>
      <x:c r="H189" s="651" t="n">
        <x:v>30</x:v>
      </x:c>
      <x:c r="I189" s="651" t="n">
        <x:v>33</x:v>
      </x:c>
      <x:c r="J189" s="582" t="n">
        <x:f>IF(H189+I189=0,"",F189/(H189+I189))</x:f>
        <x:v>134.66666666666666</x:v>
      </x:c>
      <x:c r="K189" s="652" t="n">
        <x:f>IF(F189&gt;0,1+G189/(F189*3),"")</x:f>
        <x:v>1.0025145371680024</x:v>
      </x:c>
      <x:c r="L189" s="18" t="str">
        <x:v>対象確定</x:v>
      </x:c>
      <x:c r="M189" s="18" t="str">
        <x:v>ユーザー提供スクショ</x:v>
      </x:c>
      <x:c r="N189" s="18" t="str">
        <x:v>ユーザー提供スクショ・全27台</x:v>
      </x:c>
    </x:row>
    <x:row r="190">
      <x:c r="A190" s="241" t="n">
        <x:v>46280</x:v>
      </x:c>
      <x:c r="B190" s="18" t="str">
        <x:v>火</x:v>
      </x:c>
      <x:c r="C190" s="18" t="str">
        <x:v>9/15</x:v>
      </x:c>
      <x:c r="D190" s="18" t="str">
        <x:v>ゴーゴージャグラー3</x:v>
      </x:c>
      <x:c r="E190" s="18" t="n">
        <x:v>921</x:v>
      </x:c>
      <x:c r="F190" s="651" t="n">
        <x:v>5735</x:v>
      </x:c>
      <x:c r="G190" s="651" t="n">
        <x:v>-86</x:v>
      </x:c>
      <x:c r="H190" s="651" t="n">
        <x:v>23</x:v>
      </x:c>
      <x:c r="I190" s="651" t="n">
        <x:v>12</x:v>
      </x:c>
      <x:c r="J190" s="582" t="n">
        <x:f>IF(H190+I190=0,"",F190/(H190+I190))</x:f>
        <x:v>163.85714285714286</x:v>
      </x:c>
      <x:c r="K190" s="652" t="n">
        <x:f>IF(F190&gt;0,1+G190/(F190*3),"")</x:f>
        <x:v>0.9950014530659692</x:v>
      </x:c>
      <x:c r="L190" s="18" t="str">
        <x:v>対象確定</x:v>
      </x:c>
      <x:c r="M190" s="18" t="str">
        <x:v>ユーザー提供スクショ</x:v>
      </x:c>
      <x:c r="N190" s="18" t="str">
        <x:v>ユーザー提供スクショ・全27台</x:v>
      </x:c>
    </x:row>
    <x:row r="191">
      <x:c r="A191" s="241" t="n">
        <x:v>46280</x:v>
      </x:c>
      <x:c r="B191" s="18" t="str">
        <x:v>火</x:v>
      </x:c>
      <x:c r="C191" s="18" t="str">
        <x:v>9/15</x:v>
      </x:c>
      <x:c r="D191" s="18" t="str">
        <x:v>ゴーゴージャグラー3</x:v>
      </x:c>
      <x:c r="E191" s="18" t="n">
        <x:v>922</x:v>
      </x:c>
      <x:c r="F191" s="651" t="n">
        <x:v>8717</x:v>
      </x:c>
      <x:c r="G191" s="651" t="n">
        <x:v>-164</x:v>
      </x:c>
      <x:c r="H191" s="651" t="n">
        <x:v>33</x:v>
      </x:c>
      <x:c r="I191" s="651" t="n">
        <x:v>29</x:v>
      </x:c>
      <x:c r="J191" s="582" t="n">
        <x:f>IF(H191+I191=0,"",F191/(H191+I191))</x:f>
        <x:v>140.59677419354838</x:v>
      </x:c>
      <x:c r="K191" s="652" t="n">
        <x:f>IF(F191&gt;0,1+G191/(F191*3),"")</x:f>
        <x:v>0.9937287293028947</x:v>
      </x:c>
      <x:c r="L191" s="18" t="str">
        <x:v>対象確定</x:v>
      </x:c>
      <x:c r="M191" s="18" t="str">
        <x:v>ユーザー提供スクショ</x:v>
      </x:c>
      <x:c r="N191" s="18" t="str">
        <x:v>ユーザー提供スクショ・全27台</x:v>
      </x:c>
    </x:row>
    <x:row r="192">
      <x:c r="A192" s="241" t="n">
        <x:v>46280</x:v>
      </x:c>
      <x:c r="B192" s="18" t="str">
        <x:v>火</x:v>
      </x:c>
      <x:c r="C192" s="18" t="str">
        <x:v>9/15</x:v>
      </x:c>
      <x:c r="D192" s="18" t="str">
        <x:v>ゴーゴージャグラー3</x:v>
      </x:c>
      <x:c r="E192" s="18" t="n">
        <x:v>923</x:v>
      </x:c>
      <x:c r="F192" s="651" t="n">
        <x:v>7613</x:v>
      </x:c>
      <x:c r="G192" s="651" t="n">
        <x:v>1338</x:v>
      </x:c>
      <x:c r="H192" s="651" t="n">
        <x:v>33</x:v>
      </x:c>
      <x:c r="I192" s="651" t="n">
        <x:v>27</x:v>
      </x:c>
      <x:c r="J192" s="582" t="n">
        <x:f>IF(H192+I192=0,"",F192/(H192+I192))</x:f>
        <x:v>126.88333333333334</x:v>
      </x:c>
      <x:c r="K192" s="652" t="n">
        <x:f>IF(F192&gt;0,1+G192/(F192*3),"")</x:f>
        <x:v>1.058584001050834</x:v>
      </x:c>
      <x:c r="L192" s="18" t="str">
        <x:v>対象確定</x:v>
      </x:c>
      <x:c r="M192" s="18" t="str">
        <x:v>ユーザー提供スクショ</x:v>
      </x:c>
      <x:c r="N192" s="18" t="str">
        <x:v>ユーザー提供スクショ・全27台</x:v>
      </x:c>
    </x:row>
    <x:row r="193">
      <x:c r="A193" s="241" t="n">
        <x:v>46284</x:v>
      </x:c>
      <x:c r="B193" s="18" t="str">
        <x:v>土</x:v>
      </x:c>
      <x:c r="C193" s="18" t="str">
        <x:v>9/19</x:v>
      </x:c>
      <x:c r="D193" s="18" t="str">
        <x:v>スマスロ北斗の拳</x:v>
      </x:c>
      <x:c r="E193" s="18" t="n">
        <x:v>739</x:v>
      </x:c>
      <x:c r="F193" s="651" t="n">
        <x:v>9028</x:v>
      </x:c>
      <x:c r="G193" s="651" t="n">
        <x:v>2676</x:v>
      </x:c>
      <x:c r="H193" s="651" t="n">
        <x:v>82</x:v>
      </x:c>
      <x:c r="I193" s="651" t="n">
        <x:v>15</x:v>
      </x:c>
      <x:c r="J193" s="582" t="n">
        <x:f>IF(H193+I193=0,"",F193/(H193+I193))</x:f>
        <x:v>93.0721649484536</x:v>
      </x:c>
      <x:c r="K193" s="652" t="n">
        <x:f>IF(F193&gt;0,1+G193/(F193*3),"")</x:f>
        <x:v>1.0988037217545414</x:v>
      </x:c>
      <x:c r="L193" s="18" t="str">
        <x:v>対象確定</x:v>
      </x:c>
      <x:c r="M193" s="18" t="str">
        <x:v>https://hall-navi.com/hole_view?ec=event&amp;hid=531006400000002111&amp;koe=6653</x:v>
      </x:c>
      <x:c r="N193" s="18" t="str">
        <x:v>ユーザー確認＋Hall-navi台データ照合</x:v>
      </x:c>
    </x:row>
    <x:row r="194">
      <x:c r="A194" s="241" t="n">
        <x:v>46284</x:v>
      </x:c>
      <x:c r="B194" s="18" t="str">
        <x:v>土</x:v>
      </x:c>
      <x:c r="C194" s="18" t="str">
        <x:v>9/19</x:v>
      </x:c>
      <x:c r="D194" s="18" t="str">
        <x:v>スマスロ北斗の拳</x:v>
      </x:c>
      <x:c r="E194" s="18" t="n">
        <x:v>740</x:v>
      </x:c>
      <x:c r="F194" s="651" t="n">
        <x:v>8238</x:v>
      </x:c>
      <x:c r="G194" s="651" t="n">
        <x:v>7044</x:v>
      </x:c>
      <x:c r="H194" s="651" t="n">
        <x:v>101</x:v>
      </x:c>
      <x:c r="I194" s="651" t="n">
        <x:v>10</x:v>
      </x:c>
      <x:c r="J194" s="582" t="n">
        <x:f>IF(H194+I194=0,"",F194/(H194+I194))</x:f>
        <x:v>74.21621621621621</x:v>
      </x:c>
      <x:c r="K194" s="652" t="n">
        <x:f>IF(F194&gt;0,1+G194/(F194*3),"")</x:f>
        <x:v>1.2850206360767176</x:v>
      </x:c>
      <x:c r="L194" s="18" t="str">
        <x:v>対象確定</x:v>
      </x:c>
      <x:c r="M194" s="18" t="str">
        <x:v>https://hall-navi.com/hole_view?ec=event&amp;hid=531006400000002111&amp;koe=6653</x:v>
      </x:c>
      <x:c r="N194" s="18" t="str">
        <x:v>ユーザー確認＋Hall-navi台データ照合</x:v>
      </x:c>
    </x:row>
    <x:row r="195">
      <x:c r="A195" s="241" t="n">
        <x:v>46284</x:v>
      </x:c>
      <x:c r="B195" s="18" t="str">
        <x:v>土</x:v>
      </x:c>
      <x:c r="C195" s="18" t="str">
        <x:v>9/19</x:v>
      </x:c>
      <x:c r="D195" s="18" t="str">
        <x:v>スマスロ北斗の拳</x:v>
      </x:c>
      <x:c r="E195" s="18" t="n">
        <x:v>741</x:v>
      </x:c>
      <x:c r="F195" s="651" t="n">
        <x:v>8385</x:v>
      </x:c>
      <x:c r="G195" s="651" t="n">
        <x:v>2771</x:v>
      </x:c>
      <x:c r="H195" s="651" t="n">
        <x:v>83</x:v>
      </x:c>
      <x:c r="I195" s="651" t="n">
        <x:v>18</x:v>
      </x:c>
      <x:c r="J195" s="582" t="n">
        <x:f>IF(H195+I195=0,"",F195/(H195+I195))</x:f>
        <x:v>83.01980198019803</x:v>
      </x:c>
      <x:c r="K195" s="652" t="n">
        <x:f>IF(F195&gt;0,1+G195/(F195*3),"")</x:f>
        <x:v>1.1101570264360963</x:v>
      </x:c>
      <x:c r="L195" s="18" t="str">
        <x:v>対象確定</x:v>
      </x:c>
      <x:c r="M195" s="18" t="str">
        <x:v>https://hall-navi.com/hole_view?ec=event&amp;hid=531006400000002111&amp;koe=6653</x:v>
      </x:c>
      <x:c r="N195" s="18" t="str">
        <x:v>ユーザー確認＋Hall-navi台データ照合</x:v>
      </x:c>
    </x:row>
    <x:row r="196">
      <x:c r="A196" s="241" t="n">
        <x:v>46284</x:v>
      </x:c>
      <x:c r="B196" s="18" t="str">
        <x:v>土</x:v>
      </x:c>
      <x:c r="C196" s="18" t="str">
        <x:v>9/19</x:v>
      </x:c>
      <x:c r="D196" s="18" t="str">
        <x:v>スマスロ北斗の拳</x:v>
      </x:c>
      <x:c r="E196" s="18" t="n">
        <x:v>742</x:v>
      </x:c>
      <x:c r="F196" s="651" t="n">
        <x:v>9126</x:v>
      </x:c>
      <x:c r="G196" s="651" t="n">
        <x:v>3291</x:v>
      </x:c>
      <x:c r="H196" s="651" t="n">
        <x:v>89</x:v>
      </x:c>
      <x:c r="I196" s="651" t="n">
        <x:v>28</x:v>
      </x:c>
      <x:c r="J196" s="582" t="n">
        <x:f>IF(H196+I196=0,"",F196/(H196+I196))</x:f>
        <x:v>78</x:v>
      </x:c>
      <x:c r="K196" s="652" t="n">
        <x:f>IF(F196&gt;0,1+G196/(F196*3),"")</x:f>
        <x:v>1.1202060048213895</x:v>
      </x:c>
      <x:c r="L196" s="18" t="str">
        <x:v>対象確定</x:v>
      </x:c>
      <x:c r="M196" s="18" t="str">
        <x:v>https://hall-navi.com/hole_view?ec=event&amp;hid=531006400000002111&amp;koe=6653</x:v>
      </x:c>
      <x:c r="N196" s="18" t="str">
        <x:v>ユーザー確認＋Hall-navi台データ照合</x:v>
      </x:c>
    </x:row>
    <x:row r="197">
      <x:c r="A197" s="241" t="n">
        <x:v>46284</x:v>
      </x:c>
      <x:c r="B197" s="18" t="str">
        <x:v>土</x:v>
      </x:c>
      <x:c r="C197" s="18" t="str">
        <x:v>9/19</x:v>
      </x:c>
      <x:c r="D197" s="18" t="str">
        <x:v>スマスロ北斗の拳</x:v>
      </x:c>
      <x:c r="E197" s="18" t="n">
        <x:v>743</x:v>
      </x:c>
      <x:c r="F197" s="651" t="n">
        <x:v>8967</x:v>
      </x:c>
      <x:c r="G197" s="651" t="n">
        <x:v>3141</x:v>
      </x:c>
      <x:c r="H197" s="651" t="n">
        <x:v>88</x:v>
      </x:c>
      <x:c r="I197" s="651" t="n">
        <x:v>19</x:v>
      </x:c>
      <x:c r="J197" s="582" t="n">
        <x:f>IF(H197+I197=0,"",F197/(H197+I197))</x:f>
        <x:v>83.80373831775701</x:v>
      </x:c>
      <x:c r="K197" s="652" t="n">
        <x:f>IF(F197&gt;0,1+G197/(F197*3),"")</x:f>
        <x:v>1.1167614586818333</x:v>
      </x:c>
      <x:c r="L197" s="18" t="str">
        <x:v>対象確定</x:v>
      </x:c>
      <x:c r="M197" s="18" t="str">
        <x:v>https://hall-navi.com/hole_view?ec=event&amp;hid=531006400000002111&amp;koe=6653</x:v>
      </x:c>
      <x:c r="N197" s="18" t="str">
        <x:v>ユーザー確認＋Hall-navi台データ照合</x:v>
      </x:c>
    </x:row>
    <x:row r="198">
      <x:c r="A198" s="241" t="n">
        <x:v>46284</x:v>
      </x:c>
      <x:c r="B198" s="18" t="str">
        <x:v>土</x:v>
      </x:c>
      <x:c r="C198" s="18" t="str">
        <x:v>9/19</x:v>
      </x:c>
      <x:c r="D198" s="18" t="str">
        <x:v>スマスロ北斗の拳</x:v>
      </x:c>
      <x:c r="E198" s="18" t="n">
        <x:v>744</x:v>
      </x:c>
      <x:c r="F198" s="651" t="n">
        <x:v>9012</x:v>
      </x:c>
      <x:c r="G198" s="651" t="n">
        <x:v>702</x:v>
      </x:c>
      <x:c r="H198" s="651" t="n">
        <x:v>76</x:v>
      </x:c>
      <x:c r="I198" s="651" t="n">
        <x:v>24</x:v>
      </x:c>
      <x:c r="J198" s="582" t="n">
        <x:f>IF(H198+I198=0,"",F198/(H198+I198))</x:f>
        <x:v>90.12</x:v>
      </x:c>
      <x:c r="K198" s="652" t="n">
        <x:f>IF(F198&gt;0,1+G198/(F198*3),"")</x:f>
        <x:v>1.025965379494008</x:v>
      </x:c>
      <x:c r="L198" s="18" t="str">
        <x:v>対象確定</x:v>
      </x:c>
      <x:c r="M198" s="18" t="str">
        <x:v>https://hall-navi.com/hole_view?ec=event&amp;hid=531006400000002111&amp;koe=6653</x:v>
      </x:c>
      <x:c r="N198" s="18" t="str">
        <x:v>ユーザー確認＋Hall-navi台データ照合</x:v>
      </x:c>
    </x:row>
    <x:row r="199">
      <x:c r="A199" s="241" t="n">
        <x:v>46284</x:v>
      </x:c>
      <x:c r="B199" s="18" t="str">
        <x:v>土</x:v>
      </x:c>
      <x:c r="C199" s="18" t="str">
        <x:v>9/19</x:v>
      </x:c>
      <x:c r="D199" s="18" t="str">
        <x:v>スマスロ北斗の拳</x:v>
      </x:c>
      <x:c r="E199" s="18" t="n">
        <x:v>745</x:v>
      </x:c>
      <x:c r="F199" s="651" t="n">
        <x:v>6632</x:v>
      </x:c>
      <x:c r="G199" s="651" t="n">
        <x:v>1458</x:v>
      </x:c>
      <x:c r="H199" s="651" t="n">
        <x:v>60</x:v>
      </x:c>
      <x:c r="I199" s="651" t="n">
        <x:v>15</x:v>
      </x:c>
      <x:c r="J199" s="582" t="n">
        <x:f>IF(H199+I199=0,"",F199/(H199+I199))</x:f>
        <x:v>88.42666666666666</x:v>
      </x:c>
      <x:c r="K199" s="652" t="n">
        <x:f>IF(F199&gt;0,1+G199/(F199*3),"")</x:f>
        <x:v>1.0732810615199035</x:v>
      </x:c>
      <x:c r="L199" s="18" t="str">
        <x:v>対象確定</x:v>
      </x:c>
      <x:c r="M199" s="18" t="str">
        <x:v>https://hall-navi.com/hole_view?ec=event&amp;hid=531006400000002111&amp;koe=6653</x:v>
      </x:c>
      <x:c r="N199" s="18" t="str">
        <x:v>ユーザー確認＋Hall-navi台データ照合</x:v>
      </x:c>
    </x:row>
    <x:row r="200">
      <x:c r="A200" s="241" t="n">
        <x:v>46284</x:v>
      </x:c>
      <x:c r="B200" s="18" t="str">
        <x:v>土</x:v>
      </x:c>
      <x:c r="C200" s="18" t="str">
        <x:v>9/19</x:v>
      </x:c>
      <x:c r="D200" s="18" t="str">
        <x:v>スマスロ北斗の拳</x:v>
      </x:c>
      <x:c r="E200" s="18" t="n">
        <x:v>746</x:v>
      </x:c>
      <x:c r="F200" s="651" t="n">
        <x:v>8117</x:v>
      </x:c>
      <x:c r="G200" s="651" t="n">
        <x:v>960</x:v>
      </x:c>
      <x:c r="H200" s="651" t="n">
        <x:v>69</x:v>
      </x:c>
      <x:c r="I200" s="651" t="n">
        <x:v>15</x:v>
      </x:c>
      <x:c r="J200" s="582" t="n">
        <x:f>IF(H200+I200=0,"",F200/(H200+I200))</x:f>
        <x:v>96.63095238095238</x:v>
      </x:c>
      <x:c r="K200" s="652" t="n">
        <x:f>IF(F200&gt;0,1+G200/(F200*3),"")</x:f>
        <x:v>1.0394234323025748</x:v>
      </x:c>
      <x:c r="L200" s="18" t="str">
        <x:v>対象確定</x:v>
      </x:c>
      <x:c r="M200" s="18" t="str">
        <x:v>https://hall-navi.com/hole_view?ec=event&amp;hid=531006400000002111&amp;koe=6653</x:v>
      </x:c>
      <x:c r="N200" s="18" t="str">
        <x:v>ユーザー確認＋Hall-navi台データ照合</x:v>
      </x:c>
    </x:row>
    <x:row r="201">
      <x:c r="A201" s="241" t="n">
        <x:v>46284</x:v>
      </x:c>
      <x:c r="B201" s="18" t="str">
        <x:v>土</x:v>
      </x:c>
      <x:c r="C201" s="18" t="str">
        <x:v>9/19</x:v>
      </x:c>
      <x:c r="D201" s="18" t="str">
        <x:v>スマスロ北斗の拳</x:v>
      </x:c>
      <x:c r="E201" s="18" t="n">
        <x:v>747</x:v>
      </x:c>
      <x:c r="F201" s="651" t="n">
        <x:v>7886</x:v>
      </x:c>
      <x:c r="G201" s="651" t="n">
        <x:v>984</x:v>
      </x:c>
      <x:c r="H201" s="651" t="n">
        <x:v>67</x:v>
      </x:c>
      <x:c r="I201" s="651" t="n">
        <x:v>16</x:v>
      </x:c>
      <x:c r="J201" s="582" t="n">
        <x:f>IF(H201+I201=0,"",F201/(H201+I201))</x:f>
        <x:v>95.01204819277109</x:v>
      </x:c>
      <x:c r="K201" s="652" t="n">
        <x:f>IF(F201&gt;0,1+G201/(F201*3),"")</x:f>
        <x:v>1.0415926959168147</x:v>
      </x:c>
      <x:c r="L201" s="18" t="str">
        <x:v>対象確定</x:v>
      </x:c>
      <x:c r="M201" s="18" t="str">
        <x:v>https://hall-navi.com/hole_view?ec=event&amp;hid=531006400000002111&amp;koe=6653</x:v>
      </x:c>
      <x:c r="N201" s="18" t="str">
        <x:v>ユーザー確認＋Hall-navi台データ照合</x:v>
      </x:c>
    </x:row>
    <x:row r="202">
      <x:c r="A202" s="241" t="n">
        <x:v>46284</x:v>
      </x:c>
      <x:c r="B202" s="18" t="str">
        <x:v>土</x:v>
      </x:c>
      <x:c r="C202" s="18" t="str">
        <x:v>9/19</x:v>
      </x:c>
      <x:c r="D202" s="18" t="str">
        <x:v>スマスロ北斗の拳</x:v>
      </x:c>
      <x:c r="E202" s="18" t="n">
        <x:v>748</x:v>
      </x:c>
      <x:c r="F202" s="651" t="n">
        <x:v>9264</x:v>
      </x:c>
      <x:c r="G202" s="651" t="n">
        <x:v>1356</x:v>
      </x:c>
      <x:c r="H202" s="651" t="n">
        <x:v>77</x:v>
      </x:c>
      <x:c r="I202" s="651" t="n">
        <x:v>25</x:v>
      </x:c>
      <x:c r="J202" s="582" t="n">
        <x:f>IF(H202+I202=0,"",F202/(H202+I202))</x:f>
        <x:v>90.82352941176471</x:v>
      </x:c>
      <x:c r="K202" s="652" t="n">
        <x:f>IF(F202&gt;0,1+G202/(F202*3),"")</x:f>
        <x:v>1.048791018998273</x:v>
      </x:c>
      <x:c r="L202" s="18" t="str">
        <x:v>対象確定</x:v>
      </x:c>
      <x:c r="M202" s="18" t="str">
        <x:v>https://hall-navi.com/hole_view?ec=event&amp;hid=531006400000002111&amp;koe=6653</x:v>
      </x:c>
      <x:c r="N202" s="18" t="str">
        <x:v>ユーザー確認＋Hall-navi台データ照合</x:v>
      </x:c>
    </x:row>
    <x:row r="203">
      <x:c r="A203" s="241" t="n">
        <x:v>46284</x:v>
      </x:c>
      <x:c r="B203" s="18" t="str">
        <x:v>土</x:v>
      </x:c>
      <x:c r="C203" s="18" t="str">
        <x:v>9/19</x:v>
      </x:c>
      <x:c r="D203" s="18" t="str">
        <x:v>スマスロ北斗の拳</x:v>
      </x:c>
      <x:c r="E203" s="18" t="n">
        <x:v>749</x:v>
      </x:c>
      <x:c r="F203" s="651" t="n">
        <x:v>8895</x:v>
      </x:c>
      <x:c r="G203" s="651" t="n">
        <x:v>-1999</x:v>
      </x:c>
      <x:c r="H203" s="651" t="n">
        <x:v>57</x:v>
      </x:c>
      <x:c r="I203" s="651" t="n">
        <x:v>16</x:v>
      </x:c>
      <x:c r="J203" s="582" t="n">
        <x:f>IF(H203+I203=0,"",F203/(H203+I203))</x:f>
        <x:v>121.84931506849315</x:v>
      </x:c>
      <x:c r="K203" s="652" t="n">
        <x:f>IF(F203&gt;0,1+G203/(F203*3),"")</x:f>
        <x:v>0.9250890013115983</x:v>
      </x:c>
      <x:c r="L203" s="18" t="str">
        <x:v>対象確定</x:v>
      </x:c>
      <x:c r="M203" s="18" t="str">
        <x:v>https://hall-navi.com/hole_view?ec=event&amp;hid=531006400000002111&amp;koe=6653</x:v>
      </x:c>
      <x:c r="N203" s="18" t="str">
        <x:v>ユーザー確認＋Hall-navi台データ照合</x:v>
      </x:c>
    </x:row>
    <x:row r="204">
      <x:c r="A204" s="241" t="n">
        <x:v>46284</x:v>
      </x:c>
      <x:c r="B204" s="18" t="str">
        <x:v>土</x:v>
      </x:c>
      <x:c r="C204" s="18" t="str">
        <x:v>9/19</x:v>
      </x:c>
      <x:c r="D204" s="18" t="str">
        <x:v>スマスロ北斗の拳</x:v>
      </x:c>
      <x:c r="E204" s="18" t="n">
        <x:v>750</x:v>
      </x:c>
      <x:c r="F204" s="651" t="n">
        <x:v>9402</x:v>
      </x:c>
      <x:c r="G204" s="651" t="n">
        <x:v>6190</x:v>
      </x:c>
      <x:c r="H204" s="651" t="n">
        <x:v>111</x:v>
      </x:c>
      <x:c r="I204" s="651" t="n">
        <x:v>11</x:v>
      </x:c>
      <x:c r="J204" s="582" t="n">
        <x:f>IF(H204+I204=0,"",F204/(H204+I204))</x:f>
        <x:v>77.06557377049181</x:v>
      </x:c>
      <x:c r="K204" s="652" t="n">
        <x:f>IF(F204&gt;0,1+G204/(F204*3),"")</x:f>
        <x:v>1.2194568531518117</x:v>
      </x:c>
      <x:c r="L204" s="18" t="str">
        <x:v>対象確定</x:v>
      </x:c>
      <x:c r="M204" s="18" t="str">
        <x:v>https://hall-navi.com/hole_view?ec=event&amp;hid=531006400000002111&amp;koe=6653</x:v>
      </x:c>
      <x:c r="N204" s="18" t="str">
        <x:v>ユーザー確認＋Hall-navi台データ照合</x:v>
      </x:c>
    </x:row>
    <x:row r="205">
      <x:c r="A205" s="241" t="n">
        <x:v>46284</x:v>
      </x:c>
      <x:c r="B205" s="18" t="str">
        <x:v>土</x:v>
      </x:c>
      <x:c r="C205" s="18" t="str">
        <x:v>9/19</x:v>
      </x:c>
      <x:c r="D205" s="18" t="str">
        <x:v>スマスロ北斗の拳</x:v>
      </x:c>
      <x:c r="E205" s="18" t="n">
        <x:v>751</x:v>
      </x:c>
      <x:c r="F205" s="651" t="n">
        <x:v>7726</x:v>
      </x:c>
      <x:c r="G205" s="651" t="n">
        <x:v>2499</x:v>
      </x:c>
      <x:c r="H205" s="651" t="n">
        <x:v>74</x:v>
      </x:c>
      <x:c r="I205" s="651" t="n">
        <x:v>20</x:v>
      </x:c>
      <x:c r="J205" s="582" t="n">
        <x:f>IF(H205+I205=0,"",F205/(H205+I205))</x:f>
        <x:v>82.19148936170212</x:v>
      </x:c>
      <x:c r="K205" s="652" t="n">
        <x:f>IF(F205&gt;0,1+G205/(F205*3),"")</x:f>
        <x:v>1.1078177582190007</x:v>
      </x:c>
      <x:c r="L205" s="18" t="str">
        <x:v>対象確定</x:v>
      </x:c>
      <x:c r="M205" s="18" t="str">
        <x:v>https://hall-navi.com/hole_view?ec=event&amp;hid=531006400000002111&amp;koe=6653</x:v>
      </x:c>
      <x:c r="N205" s="18" t="str">
        <x:v>ユーザー確認＋Hall-navi台データ照合</x:v>
      </x:c>
    </x:row>
    <x:row r="206">
      <x:c r="A206" s="241" t="n">
        <x:v>46284</x:v>
      </x:c>
      <x:c r="B206" s="18" t="str">
        <x:v>土</x:v>
      </x:c>
      <x:c r="C206" s="18" t="str">
        <x:v>9/19</x:v>
      </x:c>
      <x:c r="D206" s="18" t="str">
        <x:v>スマスロ北斗の拳</x:v>
      </x:c>
      <x:c r="E206" s="18" t="n">
        <x:v>752</x:v>
      </x:c>
      <x:c r="F206" s="651" t="n">
        <x:v>8912</x:v>
      </x:c>
      <x:c r="G206" s="651" t="n">
        <x:v>4712</x:v>
      </x:c>
      <x:c r="H206" s="651" t="n">
        <x:v>98</x:v>
      </x:c>
      <x:c r="I206" s="651" t="n">
        <x:v>27</x:v>
      </x:c>
      <x:c r="J206" s="582" t="n">
        <x:f>IF(H206+I206=0,"",F206/(H206+I206))</x:f>
        <x:v>71.296</x:v>
      </x:c>
      <x:c r="K206" s="652" t="n">
        <x:f>IF(F206&gt;0,1+G206/(F206*3),"")</x:f>
        <x:v>1.1762417713943747</x:v>
      </x:c>
      <x:c r="L206" s="18" t="str">
        <x:v>対象確定</x:v>
      </x:c>
      <x:c r="M206" s="18" t="str">
        <x:v>https://hall-navi.com/hole_view?ec=event&amp;hid=531006400000002111&amp;koe=6653</x:v>
      </x:c>
      <x:c r="N206" s="18" t="str">
        <x:v>ユーザー確認＋Hall-navi台データ照合</x:v>
      </x:c>
    </x:row>
    <x:row r="207">
      <x:c r="A207" s="241" t="n">
        <x:v>46284</x:v>
      </x:c>
      <x:c r="B207" s="18" t="str">
        <x:v>土</x:v>
      </x:c>
      <x:c r="C207" s="18" t="str">
        <x:v>9/19</x:v>
      </x:c>
      <x:c r="D207" s="18" t="str">
        <x:v>スマスロ北斗の拳</x:v>
      </x:c>
      <x:c r="E207" s="18" t="n">
        <x:v>753</x:v>
      </x:c>
      <x:c r="F207" s="651" t="n">
        <x:v>9210</x:v>
      </x:c>
      <x:c r="G207" s="651" t="n">
        <x:v>12996</x:v>
      </x:c>
      <x:c r="H207" s="651" t="n">
        <x:v>143</x:v>
      </x:c>
      <x:c r="I207" s="651" t="n">
        <x:v>11</x:v>
      </x:c>
      <x:c r="J207" s="582" t="n">
        <x:f>IF(H207+I207=0,"",F207/(H207+I207))</x:f>
        <x:v>59.8051948051948</x:v>
      </x:c>
      <x:c r="K207" s="652" t="n">
        <x:f>IF(F207&gt;0,1+G207/(F207*3),"")</x:f>
        <x:v>1.4703583061889252</x:v>
      </x:c>
      <x:c r="L207" s="18" t="str">
        <x:v>対象確定</x:v>
      </x:c>
      <x:c r="M207" s="18" t="str">
        <x:v>https://hall-navi.com/hole_view?ec=event&amp;hid=531006400000002111&amp;koe=6653</x:v>
      </x:c>
      <x:c r="N207" s="18" t="str">
        <x:v>ユーザー確認＋Hall-navi台データ照合</x:v>
      </x:c>
    </x:row>
    <x:row r="208">
      <x:c r="A208" s="241" t="n">
        <x:v>46284</x:v>
      </x:c>
      <x:c r="B208" s="18" t="str">
        <x:v>土</x:v>
      </x:c>
      <x:c r="C208" s="18" t="str">
        <x:v>9/19</x:v>
      </x:c>
      <x:c r="D208" s="18" t="str">
        <x:v>スマスロ北斗の拳</x:v>
      </x:c>
      <x:c r="E208" s="18" t="n">
        <x:v>754</x:v>
      </x:c>
      <x:c r="F208" s="651" t="n">
        <x:v>9532</x:v>
      </x:c>
      <x:c r="G208" s="651" t="n">
        <x:v>1568</x:v>
      </x:c>
      <x:c r="H208" s="651" t="n">
        <x:v>79</x:v>
      </x:c>
      <x:c r="I208" s="651" t="n">
        <x:v>31</x:v>
      </x:c>
      <x:c r="J208" s="582" t="n">
        <x:f>IF(H208+I208=0,"",F208/(H208+I208))</x:f>
        <x:v>86.65454545454546</x:v>
      </x:c>
      <x:c r="K208" s="652" t="n">
        <x:f>IF(F208&gt;0,1+G208/(F208*3),"")</x:f>
        <x:v>1.0548328437543713</x:v>
      </x:c>
      <x:c r="L208" s="18" t="str">
        <x:v>対象確定</x:v>
      </x:c>
      <x:c r="M208" s="18" t="str">
        <x:v>https://hall-navi.com/hole_view?ec=event&amp;hid=531006400000002111&amp;koe=6653</x:v>
      </x:c>
      <x:c r="N208" s="18" t="str">
        <x:v>ユーザー確認＋Hall-navi台データ照合</x:v>
      </x:c>
    </x:row>
    <x:row r="209">
      <x:c r="A209" s="241" t="n">
        <x:v>46284</x:v>
      </x:c>
      <x:c r="B209" s="18" t="str">
        <x:v>土</x:v>
      </x:c>
      <x:c r="C209" s="18" t="str">
        <x:v>9/19</x:v>
      </x:c>
      <x:c r="D209" s="18" t="str">
        <x:v>スマスロ北斗の拳</x:v>
      </x:c>
      <x:c r="E209" s="18" t="n">
        <x:v>755</x:v>
      </x:c>
      <x:c r="F209" s="651" t="n">
        <x:v>9177</x:v>
      </x:c>
      <x:c r="G209" s="651" t="n">
        <x:v>3592</x:v>
      </x:c>
      <x:c r="H209" s="651" t="n">
        <x:v>95</x:v>
      </x:c>
      <x:c r="I209" s="651" t="n">
        <x:v>23</x:v>
      </x:c>
      <x:c r="J209" s="582" t="n">
        <x:f>IF(H209+I209=0,"",F209/(H209+I209))</x:f>
        <x:v>77.77118644067797</x:v>
      </x:c>
      <x:c r="K209" s="652" t="n">
        <x:f>IF(F209&gt;0,1+G209/(F209*3),"")</x:f>
        <x:v>1.1304711052994807</x:v>
      </x:c>
      <x:c r="L209" s="18" t="str">
        <x:v>対象確定</x:v>
      </x:c>
      <x:c r="M209" s="18" t="str">
        <x:v>https://hall-navi.com/hole_view?ec=event&amp;hid=531006400000002111&amp;koe=6653</x:v>
      </x:c>
      <x:c r="N209" s="18" t="str">
        <x:v>ユーザー確認＋Hall-navi台データ照合</x:v>
      </x:c>
    </x:row>
    <x:row r="210">
      <x:c r="A210" s="241" t="n">
        <x:v>46284</x:v>
      </x:c>
      <x:c r="B210" s="18" t="str">
        <x:v>土</x:v>
      </x:c>
      <x:c r="C210" s="18" t="str">
        <x:v>9/19</x:v>
      </x:c>
      <x:c r="D210" s="18" t="str">
        <x:v>スマスロ北斗の拳</x:v>
      </x:c>
      <x:c r="E210" s="18" t="n">
        <x:v>756</x:v>
      </x:c>
      <x:c r="F210" s="651" t="n">
        <x:v>9796</x:v>
      </x:c>
      <x:c r="G210" s="651" t="n">
        <x:v>6563</x:v>
      </x:c>
      <x:c r="H210" s="651" t="n">
        <x:v>113</x:v>
      </x:c>
      <x:c r="I210" s="651" t="n">
        <x:v>19</x:v>
      </x:c>
      <x:c r="J210" s="582" t="n">
        <x:f>IF(H210+I210=0,"",F210/(H210+I210))</x:f>
        <x:v>74.21212121212122</x:v>
      </x:c>
      <x:c r="K210" s="652" t="n">
        <x:f>IF(F210&gt;0,1+G210/(F210*3),"")</x:f>
        <x:v>1.2233224445351845</x:v>
      </x:c>
      <x:c r="L210" s="18" t="str">
        <x:v>対象確定</x:v>
      </x:c>
      <x:c r="M210" s="18" t="str">
        <x:v>https://hall-navi.com/hole_view?ec=event&amp;hid=531006400000002111&amp;koe=6653</x:v>
      </x:c>
      <x:c r="N210" s="18" t="str">
        <x:v>ユーザー確認＋Hall-navi台データ照合</x:v>
      </x:c>
    </x:row>
    <x:row r="211">
      <x:c r="A211" s="241" t="n">
        <x:v>46284</x:v>
      </x:c>
      <x:c r="B211" s="18" t="str">
        <x:v>土</x:v>
      </x:c>
      <x:c r="C211" s="18" t="str">
        <x:v>9/19</x:v>
      </x:c>
      <x:c r="D211" s="18" t="str">
        <x:v>マギアレコード</x:v>
      </x:c>
      <x:c r="E211" s="18" t="n">
        <x:v>721</x:v>
      </x:c>
      <x:c r="F211" s="651" t="n">
        <x:v>8167</x:v>
      </x:c>
      <x:c r="G211" s="651" t="n">
        <x:v>-1714</x:v>
      </x:c>
      <x:c r="H211" s="651" t="n">
        <x:v>20</x:v>
      </x:c>
      <x:c r="I211" s="651" t="n">
        <x:v>0</x:v>
      </x:c>
      <x:c r="J211" s="582" t="n">
        <x:f>IF(H211+I211=0,"",F211/(H211+I211))</x:f>
        <x:v>408.35</x:v>
      </x:c>
      <x:c r="K211" s="652" t="n">
        <x:f>IF(F211&gt;0,1+G211/(F211*3),"")</x:f>
        <x:v>0.93004367168687</x:v>
      </x:c>
      <x:c r="L211" s="18" t="str">
        <x:v>対象確定</x:v>
      </x:c>
      <x:c r="M211" s="18" t="str">
        <x:v>https://hall-navi.com/hole_view?ec=event&amp;hid=531006400000002111&amp;koe=6653</x:v>
      </x:c>
      <x:c r="N211" s="18" t="str">
        <x:v>ユーザー確認＋Hall-navi台データ照合</x:v>
      </x:c>
    </x:row>
    <x:row r="212">
      <x:c r="A212" s="241" t="n">
        <x:v>46284</x:v>
      </x:c>
      <x:c r="B212" s="18" t="str">
        <x:v>土</x:v>
      </x:c>
      <x:c r="C212" s="18" t="str">
        <x:v>9/19</x:v>
      </x:c>
      <x:c r="D212" s="18" t="str">
        <x:v>マギアレコード</x:v>
      </x:c>
      <x:c r="E212" s="18" t="n">
        <x:v>722</x:v>
      </x:c>
      <x:c r="F212" s="651" t="n">
        <x:v>7890</x:v>
      </x:c>
      <x:c r="G212" s="651" t="n">
        <x:v>-1110</x:v>
      </x:c>
      <x:c r="H212" s="651" t="n">
        <x:v>18</x:v>
      </x:c>
      <x:c r="I212" s="651" t="n">
        <x:v>0</x:v>
      </x:c>
      <x:c r="J212" s="582" t="n">
        <x:f>IF(H212+I212=0,"",F212/(H212+I212))</x:f>
        <x:v>438.3333333333333</x:v>
      </x:c>
      <x:c r="K212" s="652" t="n">
        <x:f>IF(F212&gt;0,1+G212/(F212*3),"")</x:f>
        <x:v>0.9531051964512041</x:v>
      </x:c>
      <x:c r="L212" s="18" t="str">
        <x:v>対象確定</x:v>
      </x:c>
      <x:c r="M212" s="18" t="str">
        <x:v>https://hall-navi.com/hole_view?ec=event&amp;hid=531006400000002111&amp;koe=6653</x:v>
      </x:c>
      <x:c r="N212" s="18" t="str">
        <x:v>ユーザー確認＋Hall-navi台データ照合</x:v>
      </x:c>
    </x:row>
    <x:row r="213">
      <x:c r="A213" s="241" t="n">
        <x:v>46284</x:v>
      </x:c>
      <x:c r="B213" s="18" t="str">
        <x:v>土</x:v>
      </x:c>
      <x:c r="C213" s="18" t="str">
        <x:v>9/19</x:v>
      </x:c>
      <x:c r="D213" s="18" t="str">
        <x:v>マギアレコード</x:v>
      </x:c>
      <x:c r="E213" s="18" t="n">
        <x:v>723</x:v>
      </x:c>
      <x:c r="F213" s="651" t="n">
        <x:v>6923</x:v>
      </x:c>
      <x:c r="G213" s="651" t="n">
        <x:v>-125</x:v>
      </x:c>
      <x:c r="H213" s="651" t="n">
        <x:v>20</x:v>
      </x:c>
      <x:c r="I213" s="651" t="n">
        <x:v>0</x:v>
      </x:c>
      <x:c r="J213" s="582" t="n">
        <x:f>IF(H213+I213=0,"",F213/(H213+I213))</x:f>
        <x:v>346.15</x:v>
      </x:c>
      <x:c r="K213" s="652" t="n">
        <x:f>IF(F213&gt;0,1+G213/(F213*3),"")</x:f>
        <x:v>0.9939814146083105</x:v>
      </x:c>
      <x:c r="L213" s="18" t="str">
        <x:v>対象確定</x:v>
      </x:c>
      <x:c r="M213" s="18" t="str">
        <x:v>https://hall-navi.com/hole_view?ec=event&amp;hid=531006400000002111&amp;koe=6653</x:v>
      </x:c>
      <x:c r="N213" s="18" t="str">
        <x:v>ユーザー確認＋Hall-navi台データ照合</x:v>
      </x:c>
    </x:row>
    <x:row r="214">
      <x:c r="A214" s="241" t="n">
        <x:v>46284</x:v>
      </x:c>
      <x:c r="B214" s="18" t="str">
        <x:v>土</x:v>
      </x:c>
      <x:c r="C214" s="18" t="str">
        <x:v>9/19</x:v>
      </x:c>
      <x:c r="D214" s="18" t="str">
        <x:v>マギアレコード</x:v>
      </x:c>
      <x:c r="E214" s="18" t="n">
        <x:v>724</x:v>
      </x:c>
      <x:c r="F214" s="651" t="n">
        <x:v>9970</x:v>
      </x:c>
      <x:c r="G214" s="651" t="n">
        <x:v>3414</x:v>
      </x:c>
      <x:c r="H214" s="651" t="n">
        <x:v>30</x:v>
      </x:c>
      <x:c r="I214" s="651" t="n">
        <x:v>0</x:v>
      </x:c>
      <x:c r="J214" s="582" t="n">
        <x:f>IF(H214+I214=0,"",F214/(H214+I214))</x:f>
        <x:v>332.3333333333333</x:v>
      </x:c>
      <x:c r="K214" s="652" t="n">
        <x:f>IF(F214&gt;0,1+G214/(F214*3),"")</x:f>
        <x:v>1.1141424272818456</x:v>
      </x:c>
      <x:c r="L214" s="18" t="str">
        <x:v>対象確定</x:v>
      </x:c>
      <x:c r="M214" s="18" t="str">
        <x:v>https://hall-navi.com/hole_view?ec=event&amp;hid=531006400000002111&amp;koe=6653</x:v>
      </x:c>
      <x:c r="N214" s="18" t="str">
        <x:v>ユーザー確認＋Hall-navi台データ照合</x:v>
      </x:c>
    </x:row>
    <x:row r="215">
      <x:c r="A215" s="241" t="n">
        <x:v>46284</x:v>
      </x:c>
      <x:c r="B215" s="18" t="str">
        <x:v>土</x:v>
      </x:c>
      <x:c r="C215" s="18" t="str">
        <x:v>9/19</x:v>
      </x:c>
      <x:c r="D215" s="18" t="str">
        <x:v>マギアレコード</x:v>
      </x:c>
      <x:c r="E215" s="18" t="n">
        <x:v>725</x:v>
      </x:c>
      <x:c r="F215" s="651" t="n">
        <x:v>9753</x:v>
      </x:c>
      <x:c r="G215" s="651" t="n">
        <x:v>1541</x:v>
      </x:c>
      <x:c r="H215" s="651" t="n">
        <x:v>25</x:v>
      </x:c>
      <x:c r="I215" s="651" t="n">
        <x:v>0</x:v>
      </x:c>
      <x:c r="J215" s="582" t="n">
        <x:f>IF(H215+I215=0,"",F215/(H215+I215))</x:f>
        <x:v>390.12</x:v>
      </x:c>
      <x:c r="K215" s="652" t="n">
        <x:f>IF(F215&gt;0,1+G215/(F215*3),"")</x:f>
        <x:v>1.0526675552821354</x:v>
      </x:c>
      <x:c r="L215" s="18" t="str">
        <x:v>対象確定</x:v>
      </x:c>
      <x:c r="M215" s="18" t="str">
        <x:v>https://hall-navi.com/hole_view?ec=event&amp;hid=531006400000002111&amp;koe=6653</x:v>
      </x:c>
      <x:c r="N215" s="18" t="str">
        <x:v>ユーザー確認＋Hall-navi台データ照合</x:v>
      </x:c>
    </x:row>
    <x:row r="216">
      <x:c r="A216" s="241" t="n">
        <x:v>46284</x:v>
      </x:c>
      <x:c r="B216" s="18" t="str">
        <x:v>土</x:v>
      </x:c>
      <x:c r="C216" s="18" t="str">
        <x:v>9/19</x:v>
      </x:c>
      <x:c r="D216" s="18" t="str">
        <x:v>マギアレコード</x:v>
      </x:c>
      <x:c r="E216" s="18" t="n">
        <x:v>726</x:v>
      </x:c>
      <x:c r="F216" s="651" t="n">
        <x:v>9253</x:v>
      </x:c>
      <x:c r="G216" s="651" t="n">
        <x:v>3230</x:v>
      </x:c>
      <x:c r="H216" s="651" t="n">
        <x:v>24</x:v>
      </x:c>
      <x:c r="I216" s="651" t="n">
        <x:v>0</x:v>
      </x:c>
      <x:c r="J216" s="582" t="n">
        <x:f>IF(H216+I216=0,"",F216/(H216+I216))</x:f>
        <x:v>385.5416666666667</x:v>
      </x:c>
      <x:c r="K216" s="652" t="n">
        <x:f>IF(F216&gt;0,1+G216/(F216*3),"")</x:f>
        <x:v>1.1163586584531142</x:v>
      </x:c>
      <x:c r="L216" s="18" t="str">
        <x:v>対象確定</x:v>
      </x:c>
      <x:c r="M216" s="18" t="str">
        <x:v>https://hall-navi.com/hole_view?ec=event&amp;hid=531006400000002111&amp;koe=6653</x:v>
      </x:c>
      <x:c r="N216" s="18" t="str">
        <x:v>ユーザー確認＋Hall-navi台データ照合</x:v>
      </x:c>
    </x:row>
    <x:row r="217">
      <x:c r="A217" s="241" t="n">
        <x:v>46284</x:v>
      </x:c>
      <x:c r="B217" s="18" t="str">
        <x:v>土</x:v>
      </x:c>
      <x:c r="C217" s="18" t="str">
        <x:v>9/19</x:v>
      </x:c>
      <x:c r="D217" s="18" t="str">
        <x:v>ヴァルヴレイヴ2</x:v>
      </x:c>
      <x:c r="E217" s="18" t="n">
        <x:v>643</x:v>
      </x:c>
      <x:c r="F217" s="651" t="n">
        <x:v>7380</x:v>
      </x:c>
      <x:c r="G217" s="651" t="n">
        <x:v>156</x:v>
      </x:c>
      <x:c r="H217" s="651" t="n">
        <x:v>55</x:v>
      </x:c>
      <x:c r="I217" s="651" t="n">
        <x:v>1</x:v>
      </x:c>
      <x:c r="J217" s="582" t="n">
        <x:f>IF(H217+I217=0,"",F217/(H217+I217))</x:f>
        <x:v>131.78571428571428</x:v>
      </x:c>
      <x:c r="K217" s="652" t="n">
        <x:f>IF(F217&gt;0,1+G217/(F217*3),"")</x:f>
        <x:v>1.0070460704607047</x:v>
      </x:c>
      <x:c r="L217" s="18" t="str">
        <x:v>対象確定</x:v>
      </x:c>
      <x:c r="M217" s="18" t="str">
        <x:v>https://hall-navi.com/hole_view?ec=event&amp;hid=531006400000002111&amp;koe=6653</x:v>
      </x:c>
      <x:c r="N217" s="18" t="str">
        <x:v>ユーザー確認＋Hall-navi台データ照合</x:v>
      </x:c>
    </x:row>
    <x:row r="218">
      <x:c r="A218" s="241" t="n">
        <x:v>46284</x:v>
      </x:c>
      <x:c r="B218" s="18" t="str">
        <x:v>土</x:v>
      </x:c>
      <x:c r="C218" s="18" t="str">
        <x:v>9/19</x:v>
      </x:c>
      <x:c r="D218" s="18" t="str">
        <x:v>ヴァルヴレイヴ2</x:v>
      </x:c>
      <x:c r="E218" s="18" t="n">
        <x:v>644</x:v>
      </x:c>
      <x:c r="F218" s="651" t="n">
        <x:v>8653</x:v>
      </x:c>
      <x:c r="G218" s="651" t="n">
        <x:v>-1060</x:v>
      </x:c>
      <x:c r="H218" s="651" t="n">
        <x:v>54</x:v>
      </x:c>
      <x:c r="I218" s="651" t="n">
        <x:v>8</x:v>
      </x:c>
      <x:c r="J218" s="582" t="n">
        <x:f>IF(H218+I218=0,"",F218/(H218+I218))</x:f>
        <x:v>139.56451612903226</x:v>
      </x:c>
      <x:c r="K218" s="652" t="n">
        <x:f>IF(F218&gt;0,1+G218/(F218*3),"")</x:f>
        <x:v>0.9591663777495281</x:v>
      </x:c>
      <x:c r="L218" s="18" t="str">
        <x:v>対象確定</x:v>
      </x:c>
      <x:c r="M218" s="18" t="str">
        <x:v>https://hall-navi.com/hole_view?ec=event&amp;hid=531006400000002111&amp;koe=6653</x:v>
      </x:c>
      <x:c r="N218" s="18" t="str">
        <x:v>ユーザー確認＋Hall-navi台データ照合</x:v>
      </x:c>
    </x:row>
    <x:row r="219">
      <x:c r="A219" s="241" t="n">
        <x:v>46284</x:v>
      </x:c>
      <x:c r="B219" s="18" t="str">
        <x:v>土</x:v>
      </x:c>
      <x:c r="C219" s="18" t="str">
        <x:v>9/19</x:v>
      </x:c>
      <x:c r="D219" s="18" t="str">
        <x:v>ヴァルヴレイヴ2</x:v>
      </x:c>
      <x:c r="E219" s="18" t="n">
        <x:v>645</x:v>
      </x:c>
      <x:c r="F219" s="651" t="n">
        <x:v>6758</x:v>
      </x:c>
      <x:c r="G219" s="651" t="n">
        <x:v>3485</x:v>
      </x:c>
      <x:c r="H219" s="651" t="n">
        <x:v>79</x:v>
      </x:c>
      <x:c r="I219" s="651" t="n">
        <x:v>6</x:v>
      </x:c>
      <x:c r="J219" s="582" t="n">
        <x:f>IF(H219+I219=0,"",F219/(H219+I219))</x:f>
        <x:v>79.50588235294117</x:v>
      </x:c>
      <x:c r="K219" s="652" t="n">
        <x:f>IF(F219&gt;0,1+G219/(F219*3),"")</x:f>
        <x:v>1.1718950379796784</x:v>
      </x:c>
      <x:c r="L219" s="18" t="str">
        <x:v>対象確定</x:v>
      </x:c>
      <x:c r="M219" s="18" t="str">
        <x:v>https://hall-navi.com/hole_view?ec=event&amp;hid=531006400000002111&amp;koe=6653</x:v>
      </x:c>
      <x:c r="N219" s="18" t="str">
        <x:v>ユーザー確認＋Hall-navi台データ照合</x:v>
      </x:c>
    </x:row>
    <x:row r="220">
      <x:c r="A220" s="241" t="n">
        <x:v>46284</x:v>
      </x:c>
      <x:c r="B220" s="18" t="str">
        <x:v>土</x:v>
      </x:c>
      <x:c r="C220" s="18" t="str">
        <x:v>9/19</x:v>
      </x:c>
      <x:c r="D220" s="18" t="str">
        <x:v>ヴァルヴレイヴ2</x:v>
      </x:c>
      <x:c r="E220" s="18" t="n">
        <x:v>646</x:v>
      </x:c>
      <x:c r="F220" s="651" t="n">
        <x:v>7914</x:v>
      </x:c>
      <x:c r="G220" s="651" t="n">
        <x:v>563</x:v>
      </x:c>
      <x:c r="H220" s="651" t="n">
        <x:v>66</x:v>
      </x:c>
      <x:c r="I220" s="651" t="n">
        <x:v>5</x:v>
      </x:c>
      <x:c r="J220" s="582" t="n">
        <x:f>IF(H220+I220=0,"",F220/(H220+I220))</x:f>
        <x:v>111.46478873239437</x:v>
      </x:c>
      <x:c r="K220" s="652" t="n">
        <x:f>IF(F220&gt;0,1+G220/(F220*3),"")</x:f>
        <x:v>1.02371325077921</x:v>
      </x:c>
      <x:c r="L220" s="18" t="str">
        <x:v>対象確定</x:v>
      </x:c>
      <x:c r="M220" s="18" t="str">
        <x:v>https://hall-navi.com/hole_view?ec=event&amp;hid=531006400000002111&amp;koe=6653</x:v>
      </x:c>
      <x:c r="N220" s="18" t="str">
        <x:v>ユーザー確認＋Hall-navi台データ照合</x:v>
      </x:c>
    </x:row>
    <x:row r="221">
      <x:c r="A221" s="241" t="n">
        <x:v>46284</x:v>
      </x:c>
      <x:c r="B221" s="18" t="str">
        <x:v>土</x:v>
      </x:c>
      <x:c r="C221" s="18" t="str">
        <x:v>9/19</x:v>
      </x:c>
      <x:c r="D221" s="18" t="str">
        <x:v>ヴァルヴレイヴ2</x:v>
      </x:c>
      <x:c r="E221" s="18" t="n">
        <x:v>647</x:v>
      </x:c>
      <x:c r="F221" s="651" t="n">
        <x:v>9264</x:v>
      </x:c>
      <x:c r="G221" s="651" t="n">
        <x:v>-428</x:v>
      </x:c>
      <x:c r="H221" s="651" t="n">
        <x:v>64</x:v>
      </x:c>
      <x:c r="I221" s="651" t="n">
        <x:v>9</x:v>
      </x:c>
      <x:c r="J221" s="582" t="n">
        <x:f>IF(H221+I221=0,"",F221/(H221+I221))</x:f>
        <x:v>126.9041095890411</x:v>
      </x:c>
      <x:c r="K221" s="652" t="n">
        <x:f>IF(F221&gt;0,1+G221/(F221*3),"")</x:f>
        <x:v>0.9845998848589522</x:v>
      </x:c>
      <x:c r="L221" s="18" t="str">
        <x:v>対象確定</x:v>
      </x:c>
      <x:c r="M221" s="18" t="str">
        <x:v>https://hall-navi.com/hole_view?ec=event&amp;hid=531006400000002111&amp;koe=6653</x:v>
      </x:c>
      <x:c r="N221" s="18" t="str">
        <x:v>ユーザー確認＋Hall-navi台データ照合</x:v>
      </x:c>
    </x:row>
    <x:row r="222">
      <x:c r="A222" s="241" t="n">
        <x:v>46284</x:v>
      </x:c>
      <x:c r="B222" s="18" t="str">
        <x:v>土</x:v>
      </x:c>
      <x:c r="C222" s="18" t="str">
        <x:v>9/19</x:v>
      </x:c>
      <x:c r="D222" s="18" t="str">
        <x:v>ヴァルヴレイヴ2</x:v>
      </x:c>
      <x:c r="E222" s="18" t="n">
        <x:v>648</x:v>
      </x:c>
      <x:c r="F222" s="651" t="n">
        <x:v>7791</x:v>
      </x:c>
      <x:c r="G222" s="651" t="n">
        <x:v>157</x:v>
      </x:c>
      <x:c r="H222" s="651" t="n">
        <x:v>56</x:v>
      </x:c>
      <x:c r="I222" s="651" t="n">
        <x:v>7</x:v>
      </x:c>
      <x:c r="J222" s="582" t="n">
        <x:f>IF(H222+I222=0,"",F222/(H222+I222))</x:f>
        <x:v>123.66666666666667</x:v>
      </x:c>
      <x:c r="K222" s="652" t="n">
        <x:f>IF(F222&gt;0,1+G222/(F222*3),"")</x:f>
        <x:v>1.006717152269713</x:v>
      </x:c>
      <x:c r="L222" s="18" t="str">
        <x:v>対象確定</x:v>
      </x:c>
      <x:c r="M222" s="18" t="str">
        <x:v>https://hall-navi.com/hole_view?ec=event&amp;hid=531006400000002111&amp;koe=6653</x:v>
      </x:c>
      <x:c r="N222" s="18" t="str">
        <x:v>ユーザー確認＋Hall-navi台データ照合</x:v>
      </x:c>
    </x:row>
    <x:row r="223">
      <x:c r="A223" t="n">
        <x:v>46121</x:v>
      </x:c>
      <x:c r="B223" t="str">
        <x:v>木</x:v>
      </x:c>
      <x:c r="C223" t="str">
        <x:v>4/9</x:v>
      </x:c>
      <x:c r="D223" t="str">
        <x:v>スマスロ北斗の拳</x:v>
      </x:c>
      <x:c r="E223" t="n">
        <x:v>739</x:v>
      </x:c>
      <x:c r="F223" t="n">
        <x:v>10013</x:v>
      </x:c>
      <x:c r="G223" t="n">
        <x:v>2024</x:v>
      </x:c>
      <x:c r="H223"/>
      <x:c r="I223"/>
      <x:c r="J223"/>
      <x:c r="K223" t="n">
        <x:v>1.0673790738706348</x:v>
      </x:c>
      <x:c r="L223" t="str">
        <x:v>公開レポート個別PICKUP</x:v>
      </x:c>
      <x:c r="M223" t="str">
        <x:v>https://hall-navi.com/review_post_list?hid=531006400000002111</x:v>
      </x:c>
      <x:c r="N223" t="str">
        <x:v>Hall-Navi 4/9掲載。個別PICKUP実績</x:v>
      </x:c>
    </x:row>
    <x:row r="224">
      <x:c r="A224" t="n">
        <x:v>46121</x:v>
      </x:c>
      <x:c r="B224" t="str">
        <x:v>木</x:v>
      </x:c>
      <x:c r="C224" t="str">
        <x:v>4/9</x:v>
      </x:c>
      <x:c r="D224" t="str">
        <x:v>スマスロ北斗の拳</x:v>
      </x:c>
      <x:c r="E224" t="n">
        <x:v>740</x:v>
      </x:c>
      <x:c r="F224" t="n">
        <x:v>8623</x:v>
      </x:c>
      <x:c r="G224" t="n">
        <x:v>3999</x:v>
      </x:c>
      <x:c r="H224"/>
      <x:c r="I224"/>
      <x:c r="J224"/>
      <x:c r="K224" t="n">
        <x:v>1.154586570799026</x:v>
      </x:c>
      <x:c r="L224" t="str">
        <x:v>公開レポート個別PICKUP</x:v>
      </x:c>
      <x:c r="M224" t="str">
        <x:v>https://hall-navi.com/review_post_list?hid=531006400000002111</x:v>
      </x:c>
      <x:c r="N224" t="str">
        <x:v>Hall-Navi 4/9掲載。個別PICKUP実績</x:v>
      </x:c>
    </x:row>
    <x:row r="225">
      <x:c r="A225" t="n">
        <x:v>46121</x:v>
      </x:c>
      <x:c r="B225" t="str">
        <x:v>木</x:v>
      </x:c>
      <x:c r="C225" t="str">
        <x:v>4/9</x:v>
      </x:c>
      <x:c r="D225" t="str">
        <x:v>スマスロ北斗の拳</x:v>
      </x:c>
      <x:c r="E225" t="n">
        <x:v>741</x:v>
      </x:c>
      <x:c r="F225" t="n">
        <x:v>9416</x:v>
      </x:c>
      <x:c r="G225" t="n">
        <x:v>3124</x:v>
      </x:c>
      <x:c r="H225"/>
      <x:c r="I225"/>
      <x:c r="J225"/>
      <x:c r="K225" t="n">
        <x:v>1.1105919003115265</x:v>
      </x:c>
      <x:c r="L225" t="str">
        <x:v>公開レポート個別PICKUP</x:v>
      </x:c>
      <x:c r="M225" t="str">
        <x:v>https://hall-navi.com/review_post_list?hid=531006400000002111</x:v>
      </x:c>
      <x:c r="N225" t="str">
        <x:v>Hall-Navi 4/9掲載。個別PICKUP実績</x:v>
      </x:c>
    </x:row>
    <x:row r="226">
      <x:c r="A226" t="n">
        <x:v>46121</x:v>
      </x:c>
      <x:c r="B226" t="str">
        <x:v>木</x:v>
      </x:c>
      <x:c r="C226" t="str">
        <x:v>4/9</x:v>
      </x:c>
      <x:c r="D226" t="str">
        <x:v>スマスロ北斗の拳</x:v>
      </x:c>
      <x:c r="E226" t="n">
        <x:v>742</x:v>
      </x:c>
      <x:c r="F226" t="n">
        <x:v>9919</x:v>
      </x:c>
      <x:c r="G226" t="n">
        <x:v>5247</x:v>
      </x:c>
      <x:c r="H226"/>
      <x:c r="I226"/>
      <x:c r="J226"/>
      <x:c r="K226" t="n">
        <x:v>1.1763282588970663</x:v>
      </x:c>
      <x:c r="L226" t="str">
        <x:v>公開レポート個別PICKUP</x:v>
      </x:c>
      <x:c r="M226" t="str">
        <x:v>https://hall-navi.com/review_post_list?hid=531006400000002111</x:v>
      </x:c>
      <x:c r="N226" t="str">
        <x:v>Hall-Navi 4/9掲載。個別PICKUP実績</x:v>
      </x:c>
    </x:row>
    <x:row r="227">
      <x:c r="A227" t="n">
        <x:v>46121</x:v>
      </x:c>
      <x:c r="B227" t="str">
        <x:v>木</x:v>
      </x:c>
      <x:c r="C227" t="str">
        <x:v>4/9</x:v>
      </x:c>
      <x:c r="D227" t="str">
        <x:v>スマスロ北斗の拳</x:v>
      </x:c>
      <x:c r="E227" t="n">
        <x:v>743</x:v>
      </x:c>
      <x:c r="F227" t="n">
        <x:v>9476</x:v>
      </x:c>
      <x:c r="G227" t="n">
        <x:v>734</x:v>
      </x:c>
      <x:c r="H227"/>
      <x:c r="I227"/>
      <x:c r="J227"/>
      <x:c r="K227" t="n">
        <x:v>1.0258196144646123</x:v>
      </x:c>
      <x:c r="L227" t="str">
        <x:v>公開レポート個別PICKUP</x:v>
      </x:c>
      <x:c r="M227" t="str">
        <x:v>https://hall-navi.com/review_post_list?hid=531006400000002111</x:v>
      </x:c>
      <x:c r="N227" t="str">
        <x:v>Hall-Navi 4/9掲載。個別PICKUP実績</x:v>
      </x:c>
    </x:row>
    <x:row r="228">
      <x:c r="A228" t="n">
        <x:v>46121</x:v>
      </x:c>
      <x:c r="B228" t="str">
        <x:v>木</x:v>
      </x:c>
      <x:c r="C228" t="str">
        <x:v>4/9</x:v>
      </x:c>
      <x:c r="D228" t="str">
        <x:v>スマスロ北斗の拳</x:v>
      </x:c>
      <x:c r="E228" t="n">
        <x:v>745</x:v>
      </x:c>
      <x:c r="F228" t="n">
        <x:v>8954</x:v>
      </x:c>
      <x:c r="G228" t="n">
        <x:v>1173</x:v>
      </x:c>
      <x:c r="H228"/>
      <x:c r="I228"/>
      <x:c r="J228"/>
      <x:c r="K228" t="n">
        <x:v>1.0436676345767255</x:v>
      </x:c>
      <x:c r="L228" t="str">
        <x:v>公開レポート個別PICKUP</x:v>
      </x:c>
      <x:c r="M228" t="str">
        <x:v>https://hall-navi.com/review_post_list?hid=531006400000002111</x:v>
      </x:c>
      <x:c r="N228" t="str">
        <x:v>Hall-Navi 4/9掲載。個別PICKUP実績</x:v>
      </x:c>
    </x:row>
    <x:row r="229">
      <x:c r="A229" t="n">
        <x:v>46121</x:v>
      </x:c>
      <x:c r="B229" t="str">
        <x:v>木</x:v>
      </x:c>
      <x:c r="C229" t="str">
        <x:v>4/9</x:v>
      </x:c>
      <x:c r="D229" t="str">
        <x:v>スマスロ北斗の拳</x:v>
      </x:c>
      <x:c r="E229" t="n">
        <x:v>746</x:v>
      </x:c>
      <x:c r="F229" t="n">
        <x:v>7297</x:v>
      </x:c>
      <x:c r="G229" t="n">
        <x:v>5240</x:v>
      </x:c>
      <x:c r="H229"/>
      <x:c r="I229"/>
      <x:c r="J229"/>
      <x:c r="K229" t="n">
        <x:v>1.2393677767118907</x:v>
      </x:c>
      <x:c r="L229" t="str">
        <x:v>公開レポート個別PICKUP</x:v>
      </x:c>
      <x:c r="M229" t="str">
        <x:v>https://hall-navi.com/review_post_list?hid=531006400000002111</x:v>
      </x:c>
      <x:c r="N229" t="str">
        <x:v>Hall-Navi 4/9掲載。個別PICKUP実績</x:v>
      </x:c>
    </x:row>
    <x:row r="230">
      <x:c r="A230" t="n">
        <x:v>46121</x:v>
      </x:c>
      <x:c r="B230" t="str">
        <x:v>木</x:v>
      </x:c>
      <x:c r="C230" t="str">
        <x:v>4/9</x:v>
      </x:c>
      <x:c r="D230" t="str">
        <x:v>スマスロ北斗の拳</x:v>
      </x:c>
      <x:c r="E230" t="n">
        <x:v>747</x:v>
      </x:c>
      <x:c r="F230" t="n">
        <x:v>8042</x:v>
      </x:c>
      <x:c r="G230" t="n">
        <x:v>5332</x:v>
      </x:c>
      <x:c r="H230"/>
      <x:c r="I230"/>
      <x:c r="J230"/>
      <x:c r="K230" t="n">
        <x:v>1.2210063831551023</x:v>
      </x:c>
      <x:c r="L230" t="str">
        <x:v>公開レポート個別PICKUP</x:v>
      </x:c>
      <x:c r="M230" t="str">
        <x:v>https://hall-navi.com/review_post_list?hid=531006400000002111</x:v>
      </x:c>
      <x:c r="N230" t="str">
        <x:v>Hall-Navi 4/9掲載。個別PICKUP実績</x:v>
      </x:c>
    </x:row>
    <x:row r="231">
      <x:c r="A231" t="n">
        <x:v>46121</x:v>
      </x:c>
      <x:c r="B231" t="str">
        <x:v>木</x:v>
      </x:c>
      <x:c r="C231" t="str">
        <x:v>4/9</x:v>
      </x:c>
      <x:c r="D231" t="str">
        <x:v>スマスロ北斗の拳</x:v>
      </x:c>
      <x:c r="E231" t="n">
        <x:v>748</x:v>
      </x:c>
      <x:c r="F231" t="n">
        <x:v>7921</x:v>
      </x:c>
      <x:c r="G231" t="n">
        <x:v>1123</x:v>
      </x:c>
      <x:c r="H231"/>
      <x:c r="I231"/>
      <x:c r="J231"/>
      <x:c r="K231" t="n">
        <x:v>1.0472583428018347</x:v>
      </x:c>
      <x:c r="L231" t="str">
        <x:v>公開レポート個別PICKUP</x:v>
      </x:c>
      <x:c r="M231" t="str">
        <x:v>https://hall-navi.com/review_post_list?hid=531006400000002111</x:v>
      </x:c>
      <x:c r="N231" t="str">
        <x:v>Hall-Navi 4/9掲載。個別PICKUP実績</x:v>
      </x:c>
    </x:row>
    <x:row r="232">
      <x:c r="A232" t="n">
        <x:v>46121</x:v>
      </x:c>
      <x:c r="B232" t="str">
        <x:v>木</x:v>
      </x:c>
      <x:c r="C232" t="str">
        <x:v>4/9</x:v>
      </x:c>
      <x:c r="D232" t="str">
        <x:v>スマスロ北斗の拳</x:v>
      </x:c>
      <x:c r="E232" t="n">
        <x:v>751</x:v>
      </x:c>
      <x:c r="F232" t="n">
        <x:v>6571</x:v>
      </x:c>
      <x:c r="G232" t="n">
        <x:v>10119</x:v>
      </x:c>
      <x:c r="H232"/>
      <x:c r="I232"/>
      <x:c r="J232"/>
      <x:c r="K232" t="n">
        <x:v>1.5133160858316845</x:v>
      </x:c>
      <x:c r="L232" t="str">
        <x:v>公開レポート個別PICKUP</x:v>
      </x:c>
      <x:c r="M232" t="str">
        <x:v>https://hall-navi.com/review_post_list?hid=531006400000002111</x:v>
      </x:c>
      <x:c r="N232" t="str">
        <x:v>Hall-Navi 4/9掲載。個別PICKUP実績</x:v>
      </x:c>
    </x:row>
    <x:row r="233">
      <x:c r="A233" t="n">
        <x:v>46121</x:v>
      </x:c>
      <x:c r="B233" t="str">
        <x:v>木</x:v>
      </x:c>
      <x:c r="C233" t="str">
        <x:v>4/9</x:v>
      </x:c>
      <x:c r="D233" t="str">
        <x:v>スマスロ北斗の拳</x:v>
      </x:c>
      <x:c r="E233" t="n">
        <x:v>753</x:v>
      </x:c>
      <x:c r="F233" t="n">
        <x:v>6415</x:v>
      </x:c>
      <x:c r="G233" t="n">
        <x:v>1517</x:v>
      </x:c>
      <x:c r="H233"/>
      <x:c r="I233"/>
      <x:c r="J233"/>
      <x:c r="K233" t="n">
        <x:v>1.0788256690049363</x:v>
      </x:c>
      <x:c r="L233" t="str">
        <x:v>公開レポート個別PICKUP</x:v>
      </x:c>
      <x:c r="M233" t="str">
        <x:v>https://hall-navi.com/review_post_list?hid=531006400000002111</x:v>
      </x:c>
      <x:c r="N233" t="str">
        <x:v>Hall-Navi 4/9掲載。個別PICKUP実績</x:v>
      </x:c>
    </x:row>
    <x:row r="234">
      <x:c r="A234" t="n">
        <x:v>46123</x:v>
      </x:c>
      <x:c r="B234" t="str">
        <x:v>土</x:v>
      </x:c>
      <x:c r="C234" t="str">
        <x:v>4/11</x:v>
      </x:c>
      <x:c r="D234" t="str">
        <x:v>パチスロ かぐや様は告らせたい</x:v>
      </x:c>
      <x:c r="E234" t="n">
        <x:v>508</x:v>
      </x:c>
      <x:c r="F234" t="n">
        <x:v>6317</x:v>
      </x:c>
      <x:c r="G234" t="n">
        <x:v>5866</x:v>
      </x:c>
      <x:c r="H234"/>
      <x:c r="I234"/>
      <x:c r="J234"/>
      <x:c r="K234" t="n">
        <x:v>1.3095351168803757</x:v>
      </x:c>
      <x:c r="L234" t="str">
        <x:v>公開レポート個別PICKUP</x:v>
      </x:c>
      <x:c r="M234" t="str">
        <x:v>https://hall-navi.com/review_post_list?hid=531006400000002111</x:v>
      </x:c>
      <x:c r="N234" t="str">
        <x:v>Hall-Navi 4/11掲載。個別PICKUP実績</x:v>
      </x:c>
    </x:row>
    <x:row r="235">
      <x:c r="A235" t="n">
        <x:v>46123</x:v>
      </x:c>
      <x:c r="B235" t="str">
        <x:v>土</x:v>
      </x:c>
      <x:c r="C235" t="str">
        <x:v>4/11</x:v>
      </x:c>
      <x:c r="D235" t="str">
        <x:v>パチスロ かぐや様は告らせたい</x:v>
      </x:c>
      <x:c r="E235" t="n">
        <x:v>509</x:v>
      </x:c>
      <x:c r="F235" t="n">
        <x:v>8642</x:v>
      </x:c>
      <x:c r="G235" t="n">
        <x:v>1672</x:v>
      </x:c>
      <x:c r="H235"/>
      <x:c r="I235"/>
      <x:c r="J235"/>
      <x:c r="K235" t="n">
        <x:v>1.0644912443107306</x:v>
      </x:c>
      <x:c r="L235" t="str">
        <x:v>公開レポート個別PICKUP</x:v>
      </x:c>
      <x:c r="M235" t="str">
        <x:v>https://hall-navi.com/review_post_list?hid=531006400000002111</x:v>
      </x:c>
      <x:c r="N235" t="str">
        <x:v>Hall-Navi 4/11掲載。個別PICKUP実績</x:v>
      </x:c>
    </x:row>
    <x:row r="236">
      <x:c r="A236" t="n">
        <x:v>46123</x:v>
      </x:c>
      <x:c r="B236" t="str">
        <x:v>土</x:v>
      </x:c>
      <x:c r="C236" t="str">
        <x:v>4/11</x:v>
      </x:c>
      <x:c r="D236" t="str">
        <x:v>パチスロ かぐや様は告らせたい</x:v>
      </x:c>
      <x:c r="E236" t="n">
        <x:v>510</x:v>
      </x:c>
      <x:c r="F236" t="n">
        <x:v>7433</x:v>
      </x:c>
      <x:c r="G236" t="n">
        <x:v>8115</x:v>
      </x:c>
      <x:c r="H236"/>
      <x:c r="I236"/>
      <x:c r="J236"/>
      <x:c r="K236" t="n">
        <x:v>1.3639176644692588</x:v>
      </x:c>
      <x:c r="L236" t="str">
        <x:v>公開レポート個別PICKUP</x:v>
      </x:c>
      <x:c r="M236" t="str">
        <x:v>https://hall-navi.com/review_post_list?hid=531006400000002111</x:v>
      </x:c>
      <x:c r="N236" t="str">
        <x:v>Hall-Navi 4/11掲載。個別PICKUP実績</x:v>
      </x:c>
    </x:row>
    <x:row r="237">
      <x:c r="A237" t="n">
        <x:v>46123</x:v>
      </x:c>
      <x:c r="B237" t="str">
        <x:v>土</x:v>
      </x:c>
      <x:c r="C237" t="str">
        <x:v>4/11</x:v>
      </x:c>
      <x:c r="D237" t="str">
        <x:v>パチスロ かぐや様は告らせたい</x:v>
      </x:c>
      <x:c r="E237" t="n">
        <x:v>511</x:v>
      </x:c>
      <x:c r="F237" t="n">
        <x:v>8130</x:v>
      </x:c>
      <x:c r="G237" t="n">
        <x:v>4605</x:v>
      </x:c>
      <x:c r="H237"/>
      <x:c r="I237"/>
      <x:c r="J237"/>
      <x:c r="K237" t="n">
        <x:v>1.1888068880688807</x:v>
      </x:c>
      <x:c r="L237" t="str">
        <x:v>公開レポート個別PICKUP</x:v>
      </x:c>
      <x:c r="M237" t="str">
        <x:v>https://hall-navi.com/review_post_list?hid=531006400000002111</x:v>
      </x:c>
      <x:c r="N237" t="str">
        <x:v>Hall-Navi 4/11掲載。個別PICKUP実績</x:v>
      </x:c>
    </x:row>
    <x:row r="238">
      <x:c r="A238" t="n">
        <x:v>46123</x:v>
      </x:c>
      <x:c r="B238" t="str">
        <x:v>土</x:v>
      </x:c>
      <x:c r="C238" t="str">
        <x:v>4/11</x:v>
      </x:c>
      <x:c r="D238" t="str">
        <x:v>パチスロ かぐや様は告らせたい</x:v>
      </x:c>
      <x:c r="E238" t="n">
        <x:v>512</x:v>
      </x:c>
      <x:c r="F238" t="n">
        <x:v>8983</x:v>
      </x:c>
      <x:c r="G238" t="n">
        <x:v>10583</x:v>
      </x:c>
      <x:c r="H238"/>
      <x:c r="I238"/>
      <x:c r="J238"/>
      <x:c r="K238" t="n">
        <x:v>1.3927047385802813</x:v>
      </x:c>
      <x:c r="L238" t="str">
        <x:v>公開レポート個別PICKUP</x:v>
      </x:c>
      <x:c r="M238" t="str">
        <x:v>https://hall-navi.com/review_post_list?hid=531006400000002111</x:v>
      </x:c>
      <x:c r="N238" t="str">
        <x:v>Hall-Navi 4/11掲載。個別PICKUP実績</x:v>
      </x:c>
    </x:row>
    <x:row r="239">
      <x:c r="A239" t="n">
        <x:v>46123</x:v>
      </x:c>
      <x:c r="B239" t="str">
        <x:v>土</x:v>
      </x:c>
      <x:c r="C239" t="str">
        <x:v>4/11</x:v>
      </x:c>
      <x:c r="D239" t="str">
        <x:v>パチスロ かぐや様は告らせたい</x:v>
      </x:c>
      <x:c r="E239" t="n">
        <x:v>515</x:v>
      </x:c>
      <x:c r="F239" t="n">
        <x:v>7829</x:v>
      </x:c>
      <x:c r="G239" t="n">
        <x:v>2801</x:v>
      </x:c>
      <x:c r="H239"/>
      <x:c r="I239"/>
      <x:c r="J239"/>
      <x:c r="K239" t="n">
        <x:v>1.119257461574488</x:v>
      </x:c>
      <x:c r="L239" t="str">
        <x:v>公開レポート個別PICKUP</x:v>
      </x:c>
      <x:c r="M239" t="str">
        <x:v>https://hall-navi.com/review_post_list?hid=531006400000002111</x:v>
      </x:c>
      <x:c r="N239" t="str">
        <x:v>Hall-Navi 4/11掲載。個別PICKUP実績</x:v>
      </x:c>
    </x:row>
    <x:row r="240">
      <x:c r="A240" t="n">
        <x:v>46123</x:v>
      </x:c>
      <x:c r="B240" t="str">
        <x:v>土</x:v>
      </x:c>
      <x:c r="C240" t="str">
        <x:v>4/11</x:v>
      </x:c>
      <x:c r="D240" t="str">
        <x:v>パチスロ かぐや様は告らせたい</x:v>
      </x:c>
      <x:c r="E240" t="n">
        <x:v>516</x:v>
      </x:c>
      <x:c r="F240" t="n">
        <x:v>6642</x:v>
      </x:c>
      <x:c r="G240" t="n">
        <x:v>5129</x:v>
      </x:c>
      <x:c r="H240"/>
      <x:c r="I240"/>
      <x:c r="J240"/>
      <x:c r="K240" t="n">
        <x:v>1.2574023888387031</x:v>
      </x:c>
      <x:c r="L240" t="str">
        <x:v>公開レポート個別PICKUP</x:v>
      </x:c>
      <x:c r="M240" t="str">
        <x:v>https://hall-navi.com/review_post_list?hid=531006400000002111</x:v>
      </x:c>
      <x:c r="N240" t="str">
        <x:v>Hall-Navi 4/11掲載。個別PICKUP実績</x:v>
      </x:c>
    </x:row>
    <x:row r="241">
      <x:c r="A241" t="n">
        <x:v>46123</x:v>
      </x:c>
      <x:c r="B241" t="str">
        <x:v>土</x:v>
      </x:c>
      <x:c r="C241" t="str">
        <x:v>4/11</x:v>
      </x:c>
      <x:c r="D241" t="str">
        <x:v>パチスロ かぐや様は告らせたい</x:v>
      </x:c>
      <x:c r="E241" t="n">
        <x:v>518</x:v>
      </x:c>
      <x:c r="F241" t="n">
        <x:v>8982</x:v>
      </x:c>
      <x:c r="G241" t="n">
        <x:v>-16</x:v>
      </x:c>
      <x:c r="H241"/>
      <x:c r="I241"/>
      <x:c r="J241"/>
      <x:c r="K241" t="n">
        <x:v>0.9994062198471017</x:v>
      </x:c>
      <x:c r="L241" t="str">
        <x:v>公開レポート個別PICKUP</x:v>
      </x:c>
      <x:c r="M241" t="str">
        <x:v>https://hall-navi.com/review_post_list?hid=531006400000002111</x:v>
      </x:c>
      <x:c r="N241" t="str">
        <x:v>Hall-Navi 4/11掲載。個別PICKUP実績</x:v>
      </x:c>
    </x:row>
    <x:row r="242">
      <x:c r="A242" t="n">
        <x:v>46123</x:v>
      </x:c>
      <x:c r="B242" t="str">
        <x:v>土</x:v>
      </x:c>
      <x:c r="C242" t="str">
        <x:v>4/11</x:v>
      </x:c>
      <x:c r="D242" t="str">
        <x:v>パチスロ かぐや様は告らせたい</x:v>
      </x:c>
      <x:c r="E242" t="n">
        <x:v>520</x:v>
      </x:c>
      <x:c r="F242" t="n">
        <x:v>6862</x:v>
      </x:c>
      <x:c r="G242" t="n">
        <x:v>2354</x:v>
      </x:c>
      <x:c r="H242"/>
      <x:c r="I242"/>
      <x:c r="J242"/>
      <x:c r="K242" t="n">
        <x:v>1.1143495579520062</x:v>
      </x:c>
      <x:c r="L242" t="str">
        <x:v>公開レポート個別PICKUP</x:v>
      </x:c>
      <x:c r="M242" t="str">
        <x:v>https://hall-navi.com/review_post_list?hid=531006400000002111</x:v>
      </x:c>
      <x:c r="N242" t="str">
        <x:v>Hall-Navi 4/11掲載。個別PICKUP実績</x:v>
      </x:c>
    </x:row>
    <x:row r="243">
      <x:c r="A243" t="n">
        <x:v>46123</x:v>
      </x:c>
      <x:c r="B243" t="str">
        <x:v>土</x:v>
      </x:c>
      <x:c r="C243" t="str">
        <x:v>4/11</x:v>
      </x:c>
      <x:c r="D243" t="str">
        <x:v>パチスロ かぐや様は告らせたい</x:v>
      </x:c>
      <x:c r="E243" t="n">
        <x:v>521</x:v>
      </x:c>
      <x:c r="F243" t="n">
        <x:v>8493</x:v>
      </x:c>
      <x:c r="G243" t="n">
        <x:v>5304</x:v>
      </x:c>
      <x:c r="H243"/>
      <x:c r="I243"/>
      <x:c r="J243"/>
      <x:c r="K243" t="n">
        <x:v>1.2081714352996586</x:v>
      </x:c>
      <x:c r="L243" t="str">
        <x:v>公開レポート個別PICKUP</x:v>
      </x:c>
      <x:c r="M243" t="str">
        <x:v>https://hall-navi.com/review_post_list?hid=531006400000002111</x:v>
      </x:c>
      <x:c r="N243" t="str">
        <x:v>Hall-Navi 4/11掲載。個別PICKUP実績</x:v>
      </x:c>
    </x:row>
    <x:row r="244">
      <x:c r="A244" t="n">
        <x:v>46123</x:v>
      </x:c>
      <x:c r="B244" t="str">
        <x:v>土</x:v>
      </x:c>
      <x:c r="C244" t="str">
        <x:v>4/11</x:v>
      </x:c>
      <x:c r="D244" t="str">
        <x:v>化物語</x:v>
      </x:c>
      <x:c r="E244" t="n">
        <x:v>706</x:v>
      </x:c>
      <x:c r="F244" t="n">
        <x:v>9008</x:v>
      </x:c>
      <x:c r="G244" t="n">
        <x:v>6989</x:v>
      </x:c>
      <x:c r="H244"/>
      <x:c r="I244"/>
      <x:c r="J244"/>
      <x:c r="K244" t="n">
        <x:v>1.2586219656601538</x:v>
      </x:c>
      <x:c r="L244" t="str">
        <x:v>公開レポート個別PICKUP</x:v>
      </x:c>
      <x:c r="M244" t="str">
        <x:v>https://hall-navi.com/review_post_list?hid=531006400000002111</x:v>
      </x:c>
      <x:c r="N244" t="str">
        <x:v>Hall-Navi 4/11掲載。個別PICKUP実績</x:v>
      </x:c>
    </x:row>
    <x:row r="245">
      <x:c r="A245" t="n">
        <x:v>46123</x:v>
      </x:c>
      <x:c r="B245" t="str">
        <x:v>土</x:v>
      </x:c>
      <x:c r="C245" t="str">
        <x:v>4/11</x:v>
      </x:c>
      <x:c r="D245" t="str">
        <x:v>化物語</x:v>
      </x:c>
      <x:c r="E245" t="n">
        <x:v>707</x:v>
      </x:c>
      <x:c r="F245" t="n">
        <x:v>8520</x:v>
      </x:c>
      <x:c r="G245" t="n">
        <x:v>17006</x:v>
      </x:c>
      <x:c r="H245"/>
      <x:c r="I245"/>
      <x:c r="J245"/>
      <x:c r="K245" t="n">
        <x:v>1.6653364632237873</x:v>
      </x:c>
      <x:c r="L245" t="str">
        <x:v>公開レポート個別PICKUP</x:v>
      </x:c>
      <x:c r="M245" t="str">
        <x:v>https://hall-navi.com/review_post_list?hid=531006400000002111</x:v>
      </x:c>
      <x:c r="N245" t="str">
        <x:v>Hall-Navi 4/11掲載。個別PICKUP実績</x:v>
      </x:c>
    </x:row>
    <x:row r="246">
      <x:c r="A246" t="n">
        <x:v>46123</x:v>
      </x:c>
      <x:c r="B246" t="str">
        <x:v>土</x:v>
      </x:c>
      <x:c r="C246" t="str">
        <x:v>4/11</x:v>
      </x:c>
      <x:c r="D246" t="str">
        <x:v>化物語</x:v>
      </x:c>
      <x:c r="E246" t="n">
        <x:v>708</x:v>
      </x:c>
      <x:c r="F246" t="n">
        <x:v>6349</x:v>
      </x:c>
      <x:c r="G246" t="n">
        <x:v>3392</x:v>
      </x:c>
      <x:c r="H246"/>
      <x:c r="I246"/>
      <x:c r="J246"/>
      <x:c r="K246" t="n">
        <x:v>1.178085787788103</x:v>
      </x:c>
      <x:c r="L246" t="str">
        <x:v>公開レポート個別PICKUP</x:v>
      </x:c>
      <x:c r="M246" t="str">
        <x:v>https://hall-navi.com/review_post_list?hid=531006400000002111</x:v>
      </x:c>
      <x:c r="N246" t="str">
        <x:v>Hall-Navi 4/11掲載。個別PICKUP実績</x:v>
      </x:c>
    </x:row>
    <x:row r="247">
      <x:c r="A247" t="n">
        <x:v>46123</x:v>
      </x:c>
      <x:c r="B247" t="str">
        <x:v>土</x:v>
      </x:c>
      <x:c r="C247" t="str">
        <x:v>4/11</x:v>
      </x:c>
      <x:c r="D247" t="str">
        <x:v>化物語</x:v>
      </x:c>
      <x:c r="E247" t="n">
        <x:v>709</x:v>
      </x:c>
      <x:c r="F247" t="n">
        <x:v>9866</x:v>
      </x:c>
      <x:c r="G247" t="n">
        <x:v>1738</x:v>
      </x:c>
      <x:c r="H247"/>
      <x:c r="I247"/>
      <x:c r="J247"/>
      <x:c r="K247" t="n">
        <x:v>1.0587201837962024</x:v>
      </x:c>
      <x:c r="L247" t="str">
        <x:v>公開レポート個別PICKUP</x:v>
      </x:c>
      <x:c r="M247" t="str">
        <x:v>https://hall-navi.com/review_post_list?hid=531006400000002111</x:v>
      </x:c>
      <x:c r="N247" t="str">
        <x:v>Hall-Navi 4/11掲載。個別PICKUP実績</x:v>
      </x:c>
    </x:row>
    <x:row r="248">
      <x:c r="A248" t="n">
        <x:v>46123</x:v>
      </x:c>
      <x:c r="B248" t="str">
        <x:v>土</x:v>
      </x:c>
      <x:c r="C248" t="str">
        <x:v>4/11</x:v>
      </x:c>
      <x:c r="D248" t="str">
        <x:v>化物語</x:v>
      </x:c>
      <x:c r="E248" t="n">
        <x:v>710</x:v>
      </x:c>
      <x:c r="F248" t="n">
        <x:v>9765</x:v>
      </x:c>
      <x:c r="G248" t="n">
        <x:v>512</x:v>
      </x:c>
      <x:c r="H248"/>
      <x:c r="I248"/>
      <x:c r="J248"/>
      <x:c r="K248" t="n">
        <x:v>1.0174773852193206</x:v>
      </x:c>
      <x:c r="L248" t="str">
        <x:v>公開レポート個別PICKUP</x:v>
      </x:c>
      <x:c r="M248" t="str">
        <x:v>https://hall-navi.com/review_post_list?hid=531006400000002111</x:v>
      </x:c>
      <x:c r="N248" t="str">
        <x:v>Hall-Navi 4/11掲載。個別PICKUP実績</x:v>
      </x:c>
    </x:row>
    <x:row r="249">
      <x:c r="A249" t="n">
        <x:v>46123</x:v>
      </x:c>
      <x:c r="B249" t="str">
        <x:v>土</x:v>
      </x:c>
      <x:c r="C249" t="str">
        <x:v>4/11</x:v>
      </x:c>
      <x:c r="D249" t="str">
        <x:v>化物語</x:v>
      </x:c>
      <x:c r="E249" t="n">
        <x:v>711</x:v>
      </x:c>
      <x:c r="F249" t="n">
        <x:v>9901</x:v>
      </x:c>
      <x:c r="G249" t="n">
        <x:v>3720</x:v>
      </x:c>
      <x:c r="H249"/>
      <x:c r="I249"/>
      <x:c r="J249"/>
      <x:c r="K249" t="n">
        <x:v>1.1252398747601253</x:v>
      </x:c>
      <x:c r="L249" t="str">
        <x:v>公開レポート個別PICKUP</x:v>
      </x:c>
      <x:c r="M249" t="str">
        <x:v>https://hall-navi.com/review_post_list?hid=531006400000002111</x:v>
      </x:c>
      <x:c r="N249" t="str">
        <x:v>Hall-Navi 4/11掲載。個別PICKUP実績</x:v>
      </x:c>
    </x:row>
    <x:row r="250">
      <x:c r="A250" t="n">
        <x:v>46123</x:v>
      </x:c>
      <x:c r="B250" t="str">
        <x:v>土</x:v>
      </x:c>
      <x:c r="C250" t="str">
        <x:v>4/11</x:v>
      </x:c>
      <x:c r="D250" t="str">
        <x:v>スマスロ アクダマドライブ</x:v>
      </x:c>
      <x:c r="E250" t="n">
        <x:v>855</x:v>
      </x:c>
      <x:c r="F250" t="n">
        <x:v>8383</x:v>
      </x:c>
      <x:c r="G250" t="n">
        <x:v>2717</x:v>
      </x:c>
      <x:c r="H250"/>
      <x:c r="I250"/>
      <x:c r="J250"/>
      <x:c r="K250" t="n">
        <x:v>1.108036104815301</x:v>
      </x:c>
      <x:c r="L250" t="str">
        <x:v>公開レポート個別PICKUP</x:v>
      </x:c>
      <x:c r="M250" t="str">
        <x:v>https://hall-navi.com/review_post_list?hid=531006400000002111</x:v>
      </x:c>
      <x:c r="N250" t="str">
        <x:v>Hall-Navi 4/11掲載。個別PICKUP実績</x:v>
      </x:c>
    </x:row>
    <x:row r="251">
      <x:c r="A251" t="n">
        <x:v>46123</x:v>
      </x:c>
      <x:c r="B251" t="str">
        <x:v>土</x:v>
      </x:c>
      <x:c r="C251" t="str">
        <x:v>4/11</x:v>
      </x:c>
      <x:c r="D251" t="str">
        <x:v>スマスロ アクダマドライブ</x:v>
      </x:c>
      <x:c r="E251" t="n">
        <x:v>856</x:v>
      </x:c>
      <x:c r="F251" t="n">
        <x:v>6988</x:v>
      </x:c>
      <x:c r="G251" t="n">
        <x:v>3586</x:v>
      </x:c>
      <x:c r="H251"/>
      <x:c r="I251"/>
      <x:c r="J251"/>
      <x:c r="K251" t="n">
        <x:v>1.171055142148445</x:v>
      </x:c>
      <x:c r="L251" t="str">
        <x:v>公開レポート個別PICKUP</x:v>
      </x:c>
      <x:c r="M251" t="str">
        <x:v>https://hall-navi.com/review_post_list?hid=531006400000002111</x:v>
      </x:c>
      <x:c r="N251" t="str">
        <x:v>Hall-Navi 4/11掲載。個別PICKUP実績</x:v>
      </x:c>
    </x:row>
    <x:row r="252">
      <x:c r="A252" t="n">
        <x:v>46125</x:v>
      </x:c>
      <x:c r="B252" t="str">
        <x:v>月</x:v>
      </x:c>
      <x:c r="C252" t="str">
        <x:v>4/13</x:v>
      </x:c>
      <x:c r="D252" t="str">
        <x:v>東京リベンジャーズ</x:v>
      </x:c>
      <x:c r="E252" t="n">
        <x:v>695</x:v>
      </x:c>
      <x:c r="F252" t="n">
        <x:v>7715</x:v>
      </x:c>
      <x:c r="G252" t="n">
        <x:v>4405</x:v>
      </x:c>
      <x:c r="H252"/>
      <x:c r="I252"/>
      <x:c r="J252"/>
      <x:c r="K252" t="n">
        <x:v>1.1903218837761935</x:v>
      </x:c>
      <x:c r="L252" t="str">
        <x:v>公開レポート個別PICKUP</x:v>
      </x:c>
      <x:c r="M252" t="str">
        <x:v>https://hall-navi.com/review_post_list?hid=531006400000002111</x:v>
      </x:c>
      <x:c r="N252" t="str">
        <x:v>Hall-Navi 4/13掲載。個別PICKUP実績</x:v>
      </x:c>
    </x:row>
    <x:row r="253">
      <x:c r="A253" t="n">
        <x:v>46125</x:v>
      </x:c>
      <x:c r="B253" t="str">
        <x:v>月</x:v>
      </x:c>
      <x:c r="C253" t="str">
        <x:v>4/13</x:v>
      </x:c>
      <x:c r="D253" t="str">
        <x:v>東京リベンジャーズ</x:v>
      </x:c>
      <x:c r="E253" t="n">
        <x:v>696</x:v>
      </x:c>
      <x:c r="F253" t="n">
        <x:v>7982</x:v>
      </x:c>
      <x:c r="G253" t="n">
        <x:v>3964</x:v>
      </x:c>
      <x:c r="H253"/>
      <x:c r="I253"/>
      <x:c r="J253"/>
      <x:c r="K253" t="n">
        <x:v>1.165539129708511</x:v>
      </x:c>
      <x:c r="L253" t="str">
        <x:v>公開レポート個別PICKUP</x:v>
      </x:c>
      <x:c r="M253" t="str">
        <x:v>https://hall-navi.com/review_post_list?hid=531006400000002111</x:v>
      </x:c>
      <x:c r="N253" t="str">
        <x:v>Hall-Navi 4/13掲載。個別PICKUP実績</x:v>
      </x:c>
    </x:row>
    <x:row r="254">
      <x:c r="A254" t="n">
        <x:v>46125</x:v>
      </x:c>
      <x:c r="B254" t="str">
        <x:v>月</x:v>
      </x:c>
      <x:c r="C254" t="str">
        <x:v>4/13</x:v>
      </x:c>
      <x:c r="D254" t="str">
        <x:v>東京リベンジャーズ</x:v>
      </x:c>
      <x:c r="E254" t="n">
        <x:v>697</x:v>
      </x:c>
      <x:c r="F254" t="n">
        <x:v>7064</x:v>
      </x:c>
      <x:c r="G254" t="n">
        <x:v>5960</x:v>
      </x:c>
      <x:c r="H254"/>
      <x:c r="I254"/>
      <x:c r="J254"/>
      <x:c r="K254" t="n">
        <x:v>1.2812382030955076</x:v>
      </x:c>
      <x:c r="L254" t="str">
        <x:v>公開レポート個別PICKUP</x:v>
      </x:c>
      <x:c r="M254" t="str">
        <x:v>https://hall-navi.com/review_post_list?hid=531006400000002111</x:v>
      </x:c>
      <x:c r="N254" t="str">
        <x:v>Hall-Navi 4/13掲載。個別PICKUP実績</x:v>
      </x:c>
    </x:row>
    <x:row r="255">
      <x:c r="A255" t="n">
        <x:v>46125</x:v>
      </x:c>
      <x:c r="B255" t="str">
        <x:v>月</x:v>
      </x:c>
      <x:c r="C255" t="str">
        <x:v>4/13</x:v>
      </x:c>
      <x:c r="D255" t="str">
        <x:v>東京リベンジャーズ</x:v>
      </x:c>
      <x:c r="E255" t="n">
        <x:v>698</x:v>
      </x:c>
      <x:c r="F255" t="n">
        <x:v>8196</x:v>
      </x:c>
      <x:c r="G255" t="n">
        <x:v>11691</x:v>
      </x:c>
      <x:c r="H255"/>
      <x:c r="I255"/>
      <x:c r="J255"/>
      <x:c r="K255" t="n">
        <x:v>1.475475841874085</x:v>
      </x:c>
      <x:c r="L255" t="str">
        <x:v>公開レポート個別PICKUP</x:v>
      </x:c>
      <x:c r="M255" t="str">
        <x:v>https://hall-navi.com/review_post_list?hid=531006400000002111</x:v>
      </x:c>
      <x:c r="N255" t="str">
        <x:v>Hall-Navi 4/13掲載。個別PICKUP実績</x:v>
      </x:c>
    </x:row>
    <x:row r="256">
      <x:c r="A256" t="n">
        <x:v>46125</x:v>
      </x:c>
      <x:c r="B256" t="str">
        <x:v>月</x:v>
      </x:c>
      <x:c r="C256" t="str">
        <x:v>4/13</x:v>
      </x:c>
      <x:c r="D256" t="str">
        <x:v>東京リベンジャーズ</x:v>
      </x:c>
      <x:c r="E256" t="n">
        <x:v>699</x:v>
      </x:c>
      <x:c r="F256" t="n">
        <x:v>7766</x:v>
      </x:c>
      <x:c r="G256" t="n">
        <x:v>4755</x:v>
      </x:c>
      <x:c r="H256"/>
      <x:c r="I256"/>
      <x:c r="J256"/>
      <x:c r="K256" t="n">
        <x:v>1.2040947720834407</x:v>
      </x:c>
      <x:c r="L256" t="str">
        <x:v>公開レポート個別PICKUP</x:v>
      </x:c>
      <x:c r="M256" t="str">
        <x:v>https://hall-navi.com/review_post_list?hid=531006400000002111</x:v>
      </x:c>
      <x:c r="N256" t="str">
        <x:v>Hall-Navi 4/13掲載。個別PICKUP実績</x:v>
      </x:c>
    </x:row>
    <x:row r="257">
      <x:c r="A257" t="n">
        <x:v>46125</x:v>
      </x:c>
      <x:c r="B257" t="str">
        <x:v>月</x:v>
      </x:c>
      <x:c r="C257" t="str">
        <x:v>4/13</x:v>
      </x:c>
      <x:c r="D257" t="str">
        <x:v>東京リベンジャーズ</x:v>
      </x:c>
      <x:c r="E257" t="n">
        <x:v>700</x:v>
      </x:c>
      <x:c r="F257" t="n">
        <x:v>8022</x:v>
      </x:c>
      <x:c r="G257" t="n">
        <x:v>8597</x:v>
      </x:c>
      <x:c r="H257"/>
      <x:c r="I257"/>
      <x:c r="J257"/>
      <x:c r="K257" t="n">
        <x:v>1.3572259619380038</x:v>
      </x:c>
      <x:c r="L257" t="str">
        <x:v>公開レポート個別PICKUP</x:v>
      </x:c>
      <x:c r="M257" t="str">
        <x:v>https://hall-navi.com/review_post_list?hid=531006400000002111</x:v>
      </x:c>
      <x:c r="N257" t="str">
        <x:v>Hall-Navi 4/13掲載。個別PICKUP実績</x:v>
      </x:c>
    </x:row>
    <x:row r="258">
      <x:c r="A258" t="n">
        <x:v>46125</x:v>
      </x:c>
      <x:c r="B258" t="str">
        <x:v>月</x:v>
      </x:c>
      <x:c r="C258" t="str">
        <x:v>4/13</x:v>
      </x:c>
      <x:c r="D258" t="str">
        <x:v>東京喰種</x:v>
      </x:c>
      <x:c r="E258" t="n">
        <x:v>452</x:v>
      </x:c>
      <x:c r="F258" t="n">
        <x:v>9277</x:v>
      </x:c>
      <x:c r="G258" t="n">
        <x:v>5435</x:v>
      </x:c>
      <x:c r="H258"/>
      <x:c r="I258"/>
      <x:c r="J258"/>
      <x:c r="K258" t="n">
        <x:v>1.1952858323452265</x:v>
      </x:c>
      <x:c r="L258" t="str">
        <x:v>公開レポート個別PICKUP</x:v>
      </x:c>
      <x:c r="M258" t="str">
        <x:v>https://hall-navi.com/review_post_list?hid=531006400000002111</x:v>
      </x:c>
      <x:c r="N258" t="str">
        <x:v>Hall-Navi 4/13掲載。個別PICKUP実績</x:v>
      </x:c>
    </x:row>
    <x:row r="259">
      <x:c r="A259" t="n">
        <x:v>46125</x:v>
      </x:c>
      <x:c r="B259" t="str">
        <x:v>月</x:v>
      </x:c>
      <x:c r="C259" t="str">
        <x:v>4/13</x:v>
      </x:c>
      <x:c r="D259" t="str">
        <x:v>東京喰種</x:v>
      </x:c>
      <x:c r="E259" t="n">
        <x:v>453</x:v>
      </x:c>
      <x:c r="F259" t="n">
        <x:v>9369</x:v>
      </x:c>
      <x:c r="G259" t="n">
        <x:v>646</x:v>
      </x:c>
      <x:c r="H259"/>
      <x:c r="I259"/>
      <x:c r="J259"/>
      <x:c r="K259" t="n">
        <x:v>1.0229835983918596</x:v>
      </x:c>
      <x:c r="L259" t="str">
        <x:v>公開レポート個別PICKUP</x:v>
      </x:c>
      <x:c r="M259" t="str">
        <x:v>https://hall-navi.com/review_post_list?hid=531006400000002111</x:v>
      </x:c>
      <x:c r="N259" t="str">
        <x:v>Hall-Navi 4/13掲載。個別PICKUP実績</x:v>
      </x:c>
    </x:row>
    <x:row r="260">
      <x:c r="A260" t="n">
        <x:v>46125</x:v>
      </x:c>
      <x:c r="B260" t="str">
        <x:v>月</x:v>
      </x:c>
      <x:c r="C260" t="str">
        <x:v>4/13</x:v>
      </x:c>
      <x:c r="D260" t="str">
        <x:v>東京喰種</x:v>
      </x:c>
      <x:c r="E260" t="n">
        <x:v>454</x:v>
      </x:c>
      <x:c r="F260" t="n">
        <x:v>9011</x:v>
      </x:c>
      <x:c r="G260" t="n">
        <x:v>2880</x:v>
      </x:c>
      <x:c r="H260"/>
      <x:c r="I260"/>
      <x:c r="J260"/>
      <x:c r="K260" t="n">
        <x:v>1.106536455443347</x:v>
      </x:c>
      <x:c r="L260" t="str">
        <x:v>公開レポート個別PICKUP</x:v>
      </x:c>
      <x:c r="M260" t="str">
        <x:v>https://hall-navi.com/review_post_list?hid=531006400000002111</x:v>
      </x:c>
      <x:c r="N260" t="str">
        <x:v>Hall-Navi 4/13掲載。個別PICKUP実績</x:v>
      </x:c>
    </x:row>
    <x:row r="261">
      <x:c r="A261" t="n">
        <x:v>46125</x:v>
      </x:c>
      <x:c r="B261" t="str">
        <x:v>月</x:v>
      </x:c>
      <x:c r="C261" t="str">
        <x:v>4/13</x:v>
      </x:c>
      <x:c r="D261" t="str">
        <x:v>東京喰種</x:v>
      </x:c>
      <x:c r="E261" t="n">
        <x:v>461</x:v>
      </x:c>
      <x:c r="F261" t="n">
        <x:v>7953</x:v>
      </x:c>
      <x:c r="G261" t="n">
        <x:v>2052</x:v>
      </x:c>
      <x:c r="H261"/>
      <x:c r="I261"/>
      <x:c r="J261"/>
      <x:c r="K261" t="n">
        <x:v>1.086005281026028</x:v>
      </x:c>
      <x:c r="L261" t="str">
        <x:v>公開レポート個別PICKUP</x:v>
      </x:c>
      <x:c r="M261" t="str">
        <x:v>https://hall-navi.com/review_post_list?hid=531006400000002111</x:v>
      </x:c>
      <x:c r="N261" t="str">
        <x:v>Hall-Navi 4/13掲載。個別PICKUP実績</x:v>
      </x:c>
    </x:row>
    <x:row r="262">
      <x:c r="A262" t="n">
        <x:v>46125</x:v>
      </x:c>
      <x:c r="B262" t="str">
        <x:v>月</x:v>
      </x:c>
      <x:c r="C262" t="str">
        <x:v>4/13</x:v>
      </x:c>
      <x:c r="D262" t="str">
        <x:v>東京喰種</x:v>
      </x:c>
      <x:c r="E262" t="n">
        <x:v>462</x:v>
      </x:c>
      <x:c r="F262" t="n">
        <x:v>9941</x:v>
      </x:c>
      <x:c r="G262" t="n">
        <x:v>7647</x:v>
      </x:c>
      <x:c r="H262"/>
      <x:c r="I262"/>
      <x:c r="J262"/>
      <x:c r="K262" t="n">
        <x:v>1.2564128357308118</x:v>
      </x:c>
      <x:c r="L262" t="str">
        <x:v>公開レポート個別PICKUP</x:v>
      </x:c>
      <x:c r="M262" t="str">
        <x:v>https://hall-navi.com/review_post_list?hid=531006400000002111</x:v>
      </x:c>
      <x:c r="N262" t="str">
        <x:v>Hall-Navi 4/13掲載。個別PICKUP実績</x:v>
      </x:c>
    </x:row>
    <x:row r="263">
      <x:c r="A263" t="n">
        <x:v>46125</x:v>
      </x:c>
      <x:c r="B263" t="str">
        <x:v>月</x:v>
      </x:c>
      <x:c r="C263" t="str">
        <x:v>4/13</x:v>
      </x:c>
      <x:c r="D263" t="str">
        <x:v>東京喰種</x:v>
      </x:c>
      <x:c r="E263" t="n">
        <x:v>469</x:v>
      </x:c>
      <x:c r="F263" t="n">
        <x:v>6573</x:v>
      </x:c>
      <x:c r="G263" t="n">
        <x:v>8937</x:v>
      </x:c>
      <x:c r="H263"/>
      <x:c r="I263"/>
      <x:c r="J263"/>
      <x:c r="K263" t="n">
        <x:v>1.4532177088087632</x:v>
      </x:c>
      <x:c r="L263" t="str">
        <x:v>公開レポート個別PICKUP</x:v>
      </x:c>
      <x:c r="M263" t="str">
        <x:v>https://hall-navi.com/review_post_list?hid=531006400000002111</x:v>
      </x:c>
      <x:c r="N263" t="str">
        <x:v>Hall-Navi 4/13掲載。個別PICKUP実績</x:v>
      </x:c>
    </x:row>
    <x:row r="264">
      <x:c r="A264" t="n">
        <x:v>46125</x:v>
      </x:c>
      <x:c r="B264" t="str">
        <x:v>月</x:v>
      </x:c>
      <x:c r="C264" t="str">
        <x:v>4/13</x:v>
      </x:c>
      <x:c r="D264" t="str">
        <x:v>東京喰種</x:v>
      </x:c>
      <x:c r="E264" t="n">
        <x:v>471</x:v>
      </x:c>
      <x:c r="F264" t="n">
        <x:v>6534</x:v>
      </x:c>
      <x:c r="G264" t="n">
        <x:v>2389</x:v>
      </x:c>
      <x:c r="H264"/>
      <x:c r="I264"/>
      <x:c r="J264"/>
      <x:c r="K264" t="n">
        <x:v>1.121875318845016</x:v>
      </x:c>
      <x:c r="L264" t="str">
        <x:v>公開レポート個別PICKUP</x:v>
      </x:c>
      <x:c r="M264" t="str">
        <x:v>https://hall-navi.com/review_post_list?hid=531006400000002111</x:v>
      </x:c>
      <x:c r="N264" t="str">
        <x:v>Hall-Navi 4/13掲載。個別PICKUP実績</x:v>
      </x:c>
    </x:row>
    <x:row r="265">
      <x:c r="A265" t="n">
        <x:v>46125</x:v>
      </x:c>
      <x:c r="B265" t="str">
        <x:v>月</x:v>
      </x:c>
      <x:c r="C265" t="str">
        <x:v>4/13</x:v>
      </x:c>
      <x:c r="D265" t="str">
        <x:v>東京喰種</x:v>
      </x:c>
      <x:c r="E265" t="n">
        <x:v>473</x:v>
      </x:c>
      <x:c r="F265" t="n">
        <x:v>7913</x:v>
      </x:c>
      <x:c r="G265" t="n">
        <x:v>9606</x:v>
      </x:c>
      <x:c r="H265"/>
      <x:c r="I265"/>
      <x:c r="J265"/>
      <x:c r="K265" t="n">
        <x:v>1.4046505750031595</x:v>
      </x:c>
      <x:c r="L265" t="str">
        <x:v>公開レポート個別PICKUP</x:v>
      </x:c>
      <x:c r="M265" t="str">
        <x:v>https://hall-navi.com/review_post_list?hid=531006400000002111</x:v>
      </x:c>
      <x:c r="N265" t="str">
        <x:v>Hall-Navi 4/13掲載。個別PICKUP実績</x:v>
      </x:c>
    </x:row>
    <x:row r="266">
      <x:c r="A266" t="n">
        <x:v>46131</x:v>
      </x:c>
      <x:c r="B266" t="str">
        <x:v>日</x:v>
      </x:c>
      <x:c r="C266" t="str">
        <x:v>4/19</x:v>
      </x:c>
      <x:c r="D266" t="str">
        <x:v>スマスロ北斗の拳</x:v>
      </x:c>
      <x:c r="E266" t="n">
        <x:v>739</x:v>
      </x:c>
      <x:c r="F266" t="n">
        <x:v>8955</x:v>
      </x:c>
      <x:c r="G266" t="n">
        <x:v>1000</x:v>
      </x:c>
      <x:c r="H266"/>
      <x:c r="I266"/>
      <x:c r="J266"/>
      <x:c r="K266" t="n">
        <x:v>1.0372231528010423</x:v>
      </x:c>
      <x:c r="L266" t="str">
        <x:v>公開レポート個別PICKUP</x:v>
      </x:c>
      <x:c r="M266" t="str">
        <x:v>https://hall-navi.com/review_post_list?hid=531006400000002111</x:v>
      </x:c>
      <x:c r="N266" t="str">
        <x:v>Hall-Navi 4/19掲載。個別PICKUP実績</x:v>
      </x:c>
    </x:row>
    <x:row r="267">
      <x:c r="A267" t="n">
        <x:v>46131</x:v>
      </x:c>
      <x:c r="B267" t="str">
        <x:v>日</x:v>
      </x:c>
      <x:c r="C267" t="str">
        <x:v>4/19</x:v>
      </x:c>
      <x:c r="D267" t="str">
        <x:v>スマスロ北斗の拳</x:v>
      </x:c>
      <x:c r="E267" t="n">
        <x:v>740</x:v>
      </x:c>
      <x:c r="F267" t="n">
        <x:v>9346</x:v>
      </x:c>
      <x:c r="G267" t="n">
        <x:v>1259</x:v>
      </x:c>
      <x:c r="H267"/>
      <x:c r="I267"/>
      <x:c r="J267"/>
      <x:c r="K267" t="n">
        <x:v>1.0449033454597332</x:v>
      </x:c>
      <x:c r="L267" t="str">
        <x:v>公開レポート個別PICKUP</x:v>
      </x:c>
      <x:c r="M267" t="str">
        <x:v>https://hall-navi.com/review_post_list?hid=531006400000002111</x:v>
      </x:c>
      <x:c r="N267" t="str">
        <x:v>Hall-Navi 4/19掲載。個別PICKUP実績</x:v>
      </x:c>
    </x:row>
    <x:row r="268">
      <x:c r="A268" t="n">
        <x:v>46131</x:v>
      </x:c>
      <x:c r="B268" t="str">
        <x:v>日</x:v>
      </x:c>
      <x:c r="C268" t="str">
        <x:v>4/19</x:v>
      </x:c>
      <x:c r="D268" t="str">
        <x:v>スマスロ北斗の拳</x:v>
      </x:c>
      <x:c r="E268" t="n">
        <x:v>741</x:v>
      </x:c>
      <x:c r="F268" t="n">
        <x:v>8938</x:v>
      </x:c>
      <x:c r="G268" t="n">
        <x:v>4105</x:v>
      </x:c>
      <x:c r="H268"/>
      <x:c r="I268"/>
      <x:c r="J268"/>
      <x:c r="K268" t="n">
        <x:v>1.1530916685313641</x:v>
      </x:c>
      <x:c r="L268" t="str">
        <x:v>公開レポート個別PICKUP</x:v>
      </x:c>
      <x:c r="M268" t="str">
        <x:v>https://hall-navi.com/review_post_list?hid=531006400000002111</x:v>
      </x:c>
      <x:c r="N268" t="str">
        <x:v>Hall-Navi 4/19掲載。個別PICKUP実績</x:v>
      </x:c>
    </x:row>
    <x:row r="269">
      <x:c r="A269" t="n">
        <x:v>46131</x:v>
      </x:c>
      <x:c r="B269" t="str">
        <x:v>日</x:v>
      </x:c>
      <x:c r="C269" t="str">
        <x:v>4/19</x:v>
      </x:c>
      <x:c r="D269" t="str">
        <x:v>スマスロ北斗の拳</x:v>
      </x:c>
      <x:c r="E269" t="n">
        <x:v>742</x:v>
      </x:c>
      <x:c r="F269" t="n">
        <x:v>9051</x:v>
      </x:c>
      <x:c r="G269" t="n">
        <x:v>4225</x:v>
      </x:c>
      <x:c r="H269"/>
      <x:c r="I269"/>
      <x:c r="J269"/>
      <x:c r="K269" t="n">
        <x:v>1.155599749567267</x:v>
      </x:c>
      <x:c r="L269" t="str">
        <x:v>公開レポート個別PICKUP</x:v>
      </x:c>
      <x:c r="M269" t="str">
        <x:v>https://hall-navi.com/review_post_list?hid=531006400000002111</x:v>
      </x:c>
      <x:c r="N269" t="str">
        <x:v>Hall-Navi 4/19掲載。個別PICKUP実績</x:v>
      </x:c>
    </x:row>
    <x:row r="270">
      <x:c r="A270" t="n">
        <x:v>46131</x:v>
      </x:c>
      <x:c r="B270" t="str">
        <x:v>日</x:v>
      </x:c>
      <x:c r="C270" t="str">
        <x:v>4/19</x:v>
      </x:c>
      <x:c r="D270" t="str">
        <x:v>スマスロ北斗の拳</x:v>
      </x:c>
      <x:c r="E270" t="n">
        <x:v>743</x:v>
      </x:c>
      <x:c r="F270" t="n">
        <x:v>9646</x:v>
      </x:c>
      <x:c r="G270" t="n">
        <x:v>582</x:v>
      </x:c>
      <x:c r="H270"/>
      <x:c r="I270"/>
      <x:c r="J270"/>
      <x:c r="K270" t="n">
        <x:v>1.02011196350819</x:v>
      </x:c>
      <x:c r="L270" t="str">
        <x:v>公開レポート個別PICKUP</x:v>
      </x:c>
      <x:c r="M270" t="str">
        <x:v>https://hall-navi.com/review_post_list?hid=531006400000002111</x:v>
      </x:c>
      <x:c r="N270" t="str">
        <x:v>Hall-Navi 4/19掲載。個別PICKUP実績</x:v>
      </x:c>
    </x:row>
    <x:row r="271">
      <x:c r="A271" t="n">
        <x:v>46131</x:v>
      </x:c>
      <x:c r="B271" t="str">
        <x:v>日</x:v>
      </x:c>
      <x:c r="C271" t="str">
        <x:v>4/19</x:v>
      </x:c>
      <x:c r="D271" t="str">
        <x:v>スマスロ北斗の拳</x:v>
      </x:c>
      <x:c r="E271" t="n">
        <x:v>744</x:v>
      </x:c>
      <x:c r="F271" t="n">
        <x:v>7435</x:v>
      </x:c>
      <x:c r="G271" t="n">
        <x:v>4396</x:v>
      </x:c>
      <x:c r="H271"/>
      <x:c r="I271"/>
      <x:c r="J271"/>
      <x:c r="K271" t="n">
        <x:v>1.1970858551894195</x:v>
      </x:c>
      <x:c r="L271" t="str">
        <x:v>公開レポート個別PICKUP</x:v>
      </x:c>
      <x:c r="M271" t="str">
        <x:v>https://hall-navi.com/review_post_list?hid=531006400000002111</x:v>
      </x:c>
      <x:c r="N271" t="str">
        <x:v>Hall-Navi 4/19掲載。個別PICKUP実績</x:v>
      </x:c>
    </x:row>
    <x:row r="272">
      <x:c r="A272" t="n">
        <x:v>46131</x:v>
      </x:c>
      <x:c r="B272" t="str">
        <x:v>日</x:v>
      </x:c>
      <x:c r="C272" t="str">
        <x:v>4/19</x:v>
      </x:c>
      <x:c r="D272" t="str">
        <x:v>スマスロ北斗の拳</x:v>
      </x:c>
      <x:c r="E272" t="n">
        <x:v>745</x:v>
      </x:c>
      <x:c r="F272" t="n">
        <x:v>9369</x:v>
      </x:c>
      <x:c r="G272" t="n">
        <x:v>1069</x:v>
      </x:c>
      <x:c r="H272"/>
      <x:c r="I272"/>
      <x:c r="J272"/>
      <x:c r="K272" t="n">
        <x:v>1.0380332301561888</x:v>
      </x:c>
      <x:c r="L272" t="str">
        <x:v>公開レポート個別PICKUP</x:v>
      </x:c>
      <x:c r="M272" t="str">
        <x:v>https://hall-navi.com/review_post_list?hid=531006400000002111</x:v>
      </x:c>
      <x:c r="N272" t="str">
        <x:v>Hall-Navi 4/19掲載。個別PICKUP実績</x:v>
      </x:c>
    </x:row>
    <x:row r="273">
      <x:c r="A273" t="n">
        <x:v>46131</x:v>
      </x:c>
      <x:c r="B273" t="str">
        <x:v>日</x:v>
      </x:c>
      <x:c r="C273" t="str">
        <x:v>4/19</x:v>
      </x:c>
      <x:c r="D273" t="str">
        <x:v>スマスロ北斗の拳</x:v>
      </x:c>
      <x:c r="E273" t="n">
        <x:v>746</x:v>
      </x:c>
      <x:c r="F273" t="n">
        <x:v>8970</x:v>
      </x:c>
      <x:c r="G273" t="n">
        <x:v>1774</x:v>
      </x:c>
      <x:c r="H273"/>
      <x:c r="I273"/>
      <x:c r="J273"/>
      <x:c r="K273" t="n">
        <x:v>1.0659234485321443</x:v>
      </x:c>
      <x:c r="L273" t="str">
        <x:v>公開レポート個別PICKUP</x:v>
      </x:c>
      <x:c r="M273" t="str">
        <x:v>https://hall-navi.com/review_post_list?hid=531006400000002111</x:v>
      </x:c>
      <x:c r="N273" t="str">
        <x:v>Hall-Navi 4/19掲載。個別PICKUP実績</x:v>
      </x:c>
    </x:row>
    <x:row r="274">
      <x:c r="A274" t="n">
        <x:v>46131</x:v>
      </x:c>
      <x:c r="B274" t="str">
        <x:v>日</x:v>
      </x:c>
      <x:c r="C274" t="str">
        <x:v>4/19</x:v>
      </x:c>
      <x:c r="D274" t="str">
        <x:v>スマスロ北斗の拳</x:v>
      </x:c>
      <x:c r="E274" t="n">
        <x:v>747</x:v>
      </x:c>
      <x:c r="F274" t="n">
        <x:v>8882</x:v>
      </x:c>
      <x:c r="G274" t="n">
        <x:v>2427</x:v>
      </x:c>
      <x:c r="H274"/>
      <x:c r="I274"/>
      <x:c r="J274"/>
      <x:c r="K274" t="n">
        <x:v>1.0910830893942807</x:v>
      </x:c>
      <x:c r="L274" t="str">
        <x:v>公開レポート個別PICKUP</x:v>
      </x:c>
      <x:c r="M274" t="str">
        <x:v>https://hall-navi.com/review_post_list?hid=531006400000002111</x:v>
      </x:c>
      <x:c r="N274" t="str">
        <x:v>Hall-Navi 4/19掲載。個別PICKUP実績</x:v>
      </x:c>
    </x:row>
    <x:row r="275">
      <x:c r="A275" t="n">
        <x:v>46131</x:v>
      </x:c>
      <x:c r="B275" t="str">
        <x:v>日</x:v>
      </x:c>
      <x:c r="C275" t="str">
        <x:v>4/19</x:v>
      </x:c>
      <x:c r="D275" t="str">
        <x:v>スマスロ北斗の拳</x:v>
      </x:c>
      <x:c r="E275" t="n">
        <x:v>748</x:v>
      </x:c>
      <x:c r="F275" t="n">
        <x:v>8513</x:v>
      </x:c>
      <x:c r="G275" t="n">
        <x:v>7709</x:v>
      </x:c>
      <x:c r="H275"/>
      <x:c r="I275"/>
      <x:c r="J275"/>
      <x:c r="K275" t="n">
        <x:v>1.3018520693840792</x:v>
      </x:c>
      <x:c r="L275" t="str">
        <x:v>公開レポート個別PICKUP</x:v>
      </x:c>
      <x:c r="M275" t="str">
        <x:v>https://hall-navi.com/review_post_list?hid=531006400000002111</x:v>
      </x:c>
      <x:c r="N275" t="str">
        <x:v>Hall-Navi 4/19掲載。個別PICKUP実績</x:v>
      </x:c>
    </x:row>
    <x:row r="276">
      <x:c r="A276" t="n">
        <x:v>46131</x:v>
      </x:c>
      <x:c r="B276" t="str">
        <x:v>日</x:v>
      </x:c>
      <x:c r="C276" t="str">
        <x:v>4/19</x:v>
      </x:c>
      <x:c r="D276" t="str">
        <x:v>スマスロ北斗の拳</x:v>
      </x:c>
      <x:c r="E276" t="n">
        <x:v>749</x:v>
      </x:c>
      <x:c r="F276" t="n">
        <x:v>9270</x:v>
      </x:c>
      <x:c r="G276" t="n">
        <x:v>-150</x:v>
      </x:c>
      <x:c r="H276"/>
      <x:c r="I276"/>
      <x:c r="J276"/>
      <x:c r="K276" t="n">
        <x:v>0.9946062567421791</x:v>
      </x:c>
      <x:c r="L276" t="str">
        <x:v>公開レポート個別PICKUP</x:v>
      </x:c>
      <x:c r="M276" t="str">
        <x:v>https://hall-navi.com/review_post_list?hid=531006400000002111</x:v>
      </x:c>
      <x:c r="N276" t="str">
        <x:v>Hall-Navi 4/19掲載。個別PICKUP実績</x:v>
      </x:c>
    </x:row>
    <x:row r="277">
      <x:c r="A277" t="n">
        <x:v>46131</x:v>
      </x:c>
      <x:c r="B277" t="str">
        <x:v>日</x:v>
      </x:c>
      <x:c r="C277" t="str">
        <x:v>4/19</x:v>
      </x:c>
      <x:c r="D277" t="str">
        <x:v>スマスロ北斗の拳</x:v>
      </x:c>
      <x:c r="E277" t="n">
        <x:v>751</x:v>
      </x:c>
      <x:c r="F277" t="n">
        <x:v>9107</x:v>
      </x:c>
      <x:c r="G277" t="n">
        <x:v>476</x:v>
      </x:c>
      <x:c r="H277"/>
      <x:c r="I277"/>
      <x:c r="J277"/>
      <x:c r="K277" t="n">
        <x:v>1.0174224955162696</x:v>
      </x:c>
      <x:c r="L277" t="str">
        <x:v>公開レポート個別PICKUP</x:v>
      </x:c>
      <x:c r="M277" t="str">
        <x:v>https://hall-navi.com/review_post_list?hid=531006400000002111</x:v>
      </x:c>
      <x:c r="N277" t="str">
        <x:v>Hall-Navi 4/19掲載。個別PICKUP実績</x:v>
      </x:c>
    </x:row>
    <x:row r="278">
      <x:c r="A278" t="n">
        <x:v>46131</x:v>
      </x:c>
      <x:c r="B278" t="str">
        <x:v>日</x:v>
      </x:c>
      <x:c r="C278" t="str">
        <x:v>4/19</x:v>
      </x:c>
      <x:c r="D278" t="str">
        <x:v>スマスロ北斗の拳</x:v>
      </x:c>
      <x:c r="E278" t="n">
        <x:v>752</x:v>
      </x:c>
      <x:c r="F278" t="n">
        <x:v>8529</x:v>
      </x:c>
      <x:c r="G278" t="n">
        <x:v>3175</x:v>
      </x:c>
      <x:c r="H278"/>
      <x:c r="I278"/>
      <x:c r="J278"/>
      <x:c r="K278" t="n">
        <x:v>1.124086450150467</x:v>
      </x:c>
      <x:c r="L278" t="str">
        <x:v>公開レポート個別PICKUP</x:v>
      </x:c>
      <x:c r="M278" t="str">
        <x:v>https://hall-navi.com/review_post_list?hid=531006400000002111</x:v>
      </x:c>
      <x:c r="N278" t="str">
        <x:v>Hall-Navi 4/19掲載。個別PICKUP実績</x:v>
      </x:c>
    </x:row>
    <x:row r="279">
      <x:c r="A279" t="n">
        <x:v>46131</x:v>
      </x:c>
      <x:c r="B279" t="str">
        <x:v>日</x:v>
      </x:c>
      <x:c r="C279" t="str">
        <x:v>4/19</x:v>
      </x:c>
      <x:c r="D279" t="str">
        <x:v>スマスロ北斗の拳</x:v>
      </x:c>
      <x:c r="E279" t="n">
        <x:v>753</x:v>
      </x:c>
      <x:c r="F279" t="n">
        <x:v>9317</x:v>
      </x:c>
      <x:c r="G279" t="n">
        <x:v>5359</x:v>
      </x:c>
      <x:c r="H279"/>
      <x:c r="I279"/>
      <x:c r="J279"/>
      <x:c r="K279" t="n">
        <x:v>1.1917283818110265</x:v>
      </x:c>
      <x:c r="L279" t="str">
        <x:v>公開レポート個別PICKUP</x:v>
      </x:c>
      <x:c r="M279" t="str">
        <x:v>https://hall-navi.com/review_post_list?hid=531006400000002111</x:v>
      </x:c>
      <x:c r="N279" t="str">
        <x:v>Hall-Navi 4/19掲載。個別PICKUP実績</x:v>
      </x:c>
    </x:row>
    <x:row r="280">
      <x:c r="A280" t="n">
        <x:v>46131</x:v>
      </x:c>
      <x:c r="B280" t="str">
        <x:v>日</x:v>
      </x:c>
      <x:c r="C280" t="str">
        <x:v>4/19</x:v>
      </x:c>
      <x:c r="D280" t="str">
        <x:v>スマスロ北斗の拳</x:v>
      </x:c>
      <x:c r="E280" t="n">
        <x:v>754</x:v>
      </x:c>
      <x:c r="F280" t="n">
        <x:v>8919</x:v>
      </x:c>
      <x:c r="G280" t="n">
        <x:v>2372</x:v>
      </x:c>
      <x:c r="H280"/>
      <x:c r="I280"/>
      <x:c r="J280"/>
      <x:c r="K280" t="n">
        <x:v>1.0886496991441492</x:v>
      </x:c>
      <x:c r="L280" t="str">
        <x:v>公開レポート個別PICKUP</x:v>
      </x:c>
      <x:c r="M280" t="str">
        <x:v>https://hall-navi.com/review_post_list?hid=531006400000002111</x:v>
      </x:c>
      <x:c r="N280" t="str">
        <x:v>Hall-Navi 4/19掲載。個別PICKUP実績</x:v>
      </x:c>
    </x:row>
    <x:row r="281">
      <x:c r="A281" t="n">
        <x:v>46131</x:v>
      </x:c>
      <x:c r="B281" t="str">
        <x:v>日</x:v>
      </x:c>
      <x:c r="C281" t="str">
        <x:v>4/19</x:v>
      </x:c>
      <x:c r="D281" t="str">
        <x:v>スマスロ北斗の拳</x:v>
      </x:c>
      <x:c r="E281" t="n">
        <x:v>755</x:v>
      </x:c>
      <x:c r="F281" t="n">
        <x:v>9334</x:v>
      </x:c>
      <x:c r="G281" t="n">
        <x:v>2942</x:v>
      </x:c>
      <x:c r="H281"/>
      <x:c r="I281"/>
      <x:c r="J281"/>
      <x:c r="K281" t="n">
        <x:v>1.105063924005428</x:v>
      </x:c>
      <x:c r="L281" t="str">
        <x:v>公開レポート個別PICKUP</x:v>
      </x:c>
      <x:c r="M281" t="str">
        <x:v>https://hall-navi.com/review_post_list?hid=531006400000002111</x:v>
      </x:c>
      <x:c r="N281" t="str">
        <x:v>Hall-Navi 4/19掲載。個別PICKUP実績</x:v>
      </x:c>
    </x:row>
    <x:row r="282">
      <x:c r="A282" t="n">
        <x:v>46131</x:v>
      </x:c>
      <x:c r="B282" t="str">
        <x:v>日</x:v>
      </x:c>
      <x:c r="C282" t="str">
        <x:v>4/19</x:v>
      </x:c>
      <x:c r="D282" t="str">
        <x:v>スマスロ北斗の拳</x:v>
      </x:c>
      <x:c r="E282" t="n">
        <x:v>756</x:v>
      </x:c>
      <x:c r="F282" t="n">
        <x:v>8484</x:v>
      </x:c>
      <x:c r="G282" t="n">
        <x:v>2552</x:v>
      </x:c>
      <x:c r="H282"/>
      <x:c r="I282"/>
      <x:c r="J282"/>
      <x:c r="K282" t="n">
        <x:v>1.1002671695741002</x:v>
      </x:c>
      <x:c r="L282" t="str">
        <x:v>公開レポート個別PICKUP</x:v>
      </x:c>
      <x:c r="M282" t="str">
        <x:v>https://hall-navi.com/review_post_list?hid=531006400000002111</x:v>
      </x:c>
      <x:c r="N282" t="str">
        <x:v>Hall-Navi 4/19掲載。個別PICKUP実績</x:v>
      </x:c>
    </x:row>
    <x:row r="283">
      <x:c r="A283" t="n">
        <x:v>46131</x:v>
      </x:c>
      <x:c r="B283" t="str">
        <x:v>日</x:v>
      </x:c>
      <x:c r="C283" t="str">
        <x:v>4/19</x:v>
      </x:c>
      <x:c r="D283" t="str">
        <x:v>鉄拳6</x:v>
      </x:c>
      <x:c r="E283" t="n">
        <x:v>757</x:v>
      </x:c>
      <x:c r="F283" t="n">
        <x:v>8469</x:v>
      </x:c>
      <x:c r="G283" t="n">
        <x:v>6554</x:v>
      </x:c>
      <x:c r="H283"/>
      <x:c r="I283"/>
      <x:c r="J283"/>
      <x:c r="K283" t="n">
        <x:v>1.257960404612902</x:v>
      </x:c>
      <x:c r="L283" t="str">
        <x:v>公開レポート個別PICKUP</x:v>
      </x:c>
      <x:c r="M283" t="str">
        <x:v>https://hall-navi.com/review_post_list?hid=531006400000002111</x:v>
      </x:c>
      <x:c r="N283" t="str">
        <x:v>Hall-Navi 4/19掲載。個別PICKUP実績</x:v>
      </x:c>
    </x:row>
    <x:row r="284">
      <x:c r="A284" t="n">
        <x:v>46131</x:v>
      </x:c>
      <x:c r="B284" t="str">
        <x:v>日</x:v>
      </x:c>
      <x:c r="C284" t="str">
        <x:v>4/19</x:v>
      </x:c>
      <x:c r="D284" t="str">
        <x:v>鉄拳6</x:v>
      </x:c>
      <x:c r="E284" t="n">
        <x:v>759</x:v>
      </x:c>
      <x:c r="F284" t="n">
        <x:v>5992</x:v>
      </x:c>
      <x:c r="G284" t="n">
        <x:v>2791</x:v>
      </x:c>
      <x:c r="H284"/>
      <x:c r="I284"/>
      <x:c r="J284"/>
      <x:c r="K284" t="n">
        <x:v>1.1552625723186472</x:v>
      </x:c>
      <x:c r="L284" t="str">
        <x:v>公開レポート個別PICKUP</x:v>
      </x:c>
      <x:c r="M284" t="str">
        <x:v>https://hall-navi.com/review_post_list?hid=531006400000002111</x:v>
      </x:c>
      <x:c r="N284" t="str">
        <x:v>Hall-Navi 4/19掲載。個別PICKUP実績</x:v>
      </x:c>
    </x:row>
    <x:row r="285">
      <x:c r="A285" t="n">
        <x:v>46131</x:v>
      </x:c>
      <x:c r="B285" t="str">
        <x:v>日</x:v>
      </x:c>
      <x:c r="C285" t="str">
        <x:v>4/19</x:v>
      </x:c>
      <x:c r="D285" t="str">
        <x:v>鉄拳6</x:v>
      </x:c>
      <x:c r="E285" t="n">
        <x:v>760</x:v>
      </x:c>
      <x:c r="F285" t="n">
        <x:v>7408</x:v>
      </x:c>
      <x:c r="G285" t="n">
        <x:v>1376</x:v>
      </x:c>
      <x:c r="H285"/>
      <x:c r="I285"/>
      <x:c r="J285"/>
      <x:c r="K285" t="n">
        <x:v>1.0619150467962564</x:v>
      </x:c>
      <x:c r="L285" t="str">
        <x:v>公開レポート個別PICKUP</x:v>
      </x:c>
      <x:c r="M285" t="str">
        <x:v>https://hall-navi.com/review_post_list?hid=531006400000002111</x:v>
      </x:c>
      <x:c r="N285" t="str">
        <x:v>Hall-Navi 4/19掲載。個別PICKUP実績</x:v>
      </x:c>
    </x:row>
    <x:row r="286">
      <x:c r="A286" t="n">
        <x:v>46131</x:v>
      </x:c>
      <x:c r="B286" t="str">
        <x:v>日</x:v>
      </x:c>
      <x:c r="C286" t="str">
        <x:v>4/19</x:v>
      </x:c>
      <x:c r="D286" t="str">
        <x:v>鉄拳6</x:v>
      </x:c>
      <x:c r="E286" t="n">
        <x:v>761</x:v>
      </x:c>
      <x:c r="F286" t="n">
        <x:v>5913</x:v>
      </x:c>
      <x:c r="G286" t="n">
        <x:v>2203</x:v>
      </x:c>
      <x:c r="H286"/>
      <x:c r="I286"/>
      <x:c r="J286"/>
      <x:c r="K286" t="n">
        <x:v>1.1241896386493038</x:v>
      </x:c>
      <x:c r="L286" t="str">
        <x:v>公開レポート個別PICKUP</x:v>
      </x:c>
      <x:c r="M286" t="str">
        <x:v>https://hall-navi.com/review_post_list?hid=531006400000002111</x:v>
      </x:c>
      <x:c r="N286" t="str">
        <x:v>Hall-Navi 4/19掲載。個別PICKUP実績</x:v>
      </x:c>
    </x:row>
    <x:row r="287">
      <x:c r="A287" t="n">
        <x:v>46131</x:v>
      </x:c>
      <x:c r="B287" t="str">
        <x:v>日</x:v>
      </x:c>
      <x:c r="C287" t="str">
        <x:v>4/19</x:v>
      </x:c>
      <x:c r="D287" t="str">
        <x:v>鉄拳6</x:v>
      </x:c>
      <x:c r="E287" t="n">
        <x:v>762</x:v>
      </x:c>
      <x:c r="F287" t="n">
        <x:v>5698</x:v>
      </x:c>
      <x:c r="G287" t="n">
        <x:v>18061</x:v>
      </x:c>
      <x:c r="H287"/>
      <x:c r="I287"/>
      <x:c r="J287"/>
      <x:c r="K287" t="n">
        <x:v>2.0565695565695563</x:v>
      </x:c>
      <x:c r="L287" t="str">
        <x:v>公開レポート個別PICKUP</x:v>
      </x:c>
      <x:c r="M287" t="str">
        <x:v>https://hall-navi.com/review_post_list?hid=531006400000002111</x:v>
      </x:c>
      <x:c r="N287" t="str">
        <x:v>Hall-Navi 4/19掲載。個別PICKUP実績</x:v>
      </x:c>
    </x:row>
    <x:row r="288">
      <x:c r="A288" t="n">
        <x:v>46131</x:v>
      </x:c>
      <x:c r="B288" t="str">
        <x:v>日</x:v>
      </x:c>
      <x:c r="C288" t="str">
        <x:v>4/19</x:v>
      </x:c>
      <x:c r="D288" t="str">
        <x:v>鉄拳6</x:v>
      </x:c>
      <x:c r="E288" t="n">
        <x:v>763</x:v>
      </x:c>
      <x:c r="F288" t="n">
        <x:v>6987</x:v>
      </x:c>
      <x:c r="G288" t="n">
        <x:v>5202</x:v>
      </x:c>
      <x:c r="H288"/>
      <x:c r="I288"/>
      <x:c r="J288"/>
      <x:c r="K288" t="n">
        <x:v>1.2481751824817517</x:v>
      </x:c>
      <x:c r="L288" t="str">
        <x:v>公開レポート個別PICKUP</x:v>
      </x:c>
      <x:c r="M288" t="str">
        <x:v>https://hall-navi.com/review_post_list?hid=531006400000002111</x:v>
      </x:c>
      <x:c r="N288" t="str">
        <x:v>Hall-Navi 4/19掲載。個別PICKUP実績</x:v>
      </x:c>
    </x:row>
    <x:row r="289">
      <x:c r="A289" t="n">
        <x:v>46131</x:v>
      </x:c>
      <x:c r="B289" t="str">
        <x:v>日</x:v>
      </x:c>
      <x:c r="C289" t="str">
        <x:v>4/19</x:v>
      </x:c>
      <x:c r="D289" t="str">
        <x:v>鉄拳6</x:v>
      </x:c>
      <x:c r="E289" t="n">
        <x:v>764</x:v>
      </x:c>
      <x:c r="F289" t="n">
        <x:v>7468</x:v>
      </x:c>
      <x:c r="G289" t="n">
        <x:v>3472</x:v>
      </x:c>
      <x:c r="H289"/>
      <x:c r="I289"/>
      <x:c r="J289"/>
      <x:c r="K289" t="n">
        <x:v>1.1549723263702911</x:v>
      </x:c>
      <x:c r="L289" t="str">
        <x:v>公開レポート個別PICKUP</x:v>
      </x:c>
      <x:c r="M289" t="str">
        <x:v>https://hall-navi.com/review_post_list?hid=531006400000002111</x:v>
      </x:c>
      <x:c r="N289" t="str">
        <x:v>Hall-Navi 4/19掲載。個別PICKUP実績</x:v>
      </x:c>
    </x:row>
    <x:row r="290">
      <x:c r="A290" t="n">
        <x:v>46133</x:v>
      </x:c>
      <x:c r="B290" t="str">
        <x:v>火</x:v>
      </x:c>
      <x:c r="C290" t="str">
        <x:v>4/21</x:v>
      </x:c>
      <x:c r="D290" t="str">
        <x:v>スマスロ モンスターハンターライズ</x:v>
      </x:c>
      <x:c r="E290" t="n">
        <x:v>568</x:v>
      </x:c>
      <x:c r="F290" t="n">
        <x:v>8861</x:v>
      </x:c>
      <x:c r="G290" t="n">
        <x:v>4315</x:v>
      </x:c>
      <x:c r="H290"/>
      <x:c r="I290"/>
      <x:c r="J290"/>
      <x:c r="K290" t="n">
        <x:v>1.16232178459918</x:v>
      </x:c>
      <x:c r="L290" t="str">
        <x:v>公開レポート個別PICKUP</x:v>
      </x:c>
      <x:c r="M290" t="str">
        <x:v>https://hall-navi.com/review_post_list?hid=531006400000002111</x:v>
      </x:c>
      <x:c r="N290" t="str">
        <x:v>Hall-Navi 4/21掲載。個別PICKUP実績</x:v>
      </x:c>
    </x:row>
    <x:row r="291">
      <x:c r="A291" t="n">
        <x:v>46133</x:v>
      </x:c>
      <x:c r="B291" t="str">
        <x:v>火</x:v>
      </x:c>
      <x:c r="C291" t="str">
        <x:v>4/21</x:v>
      </x:c>
      <x:c r="D291" t="str">
        <x:v>スマスロ モンスターハンターライズ</x:v>
      </x:c>
      <x:c r="E291" t="n">
        <x:v>571</x:v>
      </x:c>
      <x:c r="F291" t="n">
        <x:v>9000</x:v>
      </x:c>
      <x:c r="G291" t="n">
        <x:v>3715</x:v>
      </x:c>
      <x:c r="H291"/>
      <x:c r="I291"/>
      <x:c r="J291"/>
      <x:c r="K291" t="n">
        <x:v>1.1375925925925925</x:v>
      </x:c>
      <x:c r="L291" t="str">
        <x:v>公開レポート個別PICKUP</x:v>
      </x:c>
      <x:c r="M291" t="str">
        <x:v>https://hall-navi.com/review_post_list?hid=531006400000002111</x:v>
      </x:c>
      <x:c r="N291" t="str">
        <x:v>Hall-Navi 4/21掲載。個別PICKUP実績</x:v>
      </x:c>
    </x:row>
    <x:row r="292">
      <x:c r="A292" t="n">
        <x:v>46133</x:v>
      </x:c>
      <x:c r="B292" t="str">
        <x:v>火</x:v>
      </x:c>
      <x:c r="C292" t="str">
        <x:v>4/21</x:v>
      </x:c>
      <x:c r="D292" t="str">
        <x:v>スマスロ モンスターハンターライズ</x:v>
      </x:c>
      <x:c r="E292" t="n">
        <x:v>572</x:v>
      </x:c>
      <x:c r="F292" t="n">
        <x:v>7712</x:v>
      </x:c>
      <x:c r="G292" t="n">
        <x:v>1491</x:v>
      </x:c>
      <x:c r="H292"/>
      <x:c r="I292"/>
      <x:c r="J292"/>
      <x:c r="K292" t="n">
        <x:v>1.0644450207468878</x:v>
      </x:c>
      <x:c r="L292" t="str">
        <x:v>公開レポート個別PICKUP</x:v>
      </x:c>
      <x:c r="M292" t="str">
        <x:v>https://hall-navi.com/review_post_list?hid=531006400000002111</x:v>
      </x:c>
      <x:c r="N292" t="str">
        <x:v>Hall-Navi 4/21掲載。個別PICKUP実績</x:v>
      </x:c>
    </x:row>
    <x:row r="293">
      <x:c r="A293" t="n">
        <x:v>46133</x:v>
      </x:c>
      <x:c r="B293" t="str">
        <x:v>火</x:v>
      </x:c>
      <x:c r="C293" t="str">
        <x:v>4/21</x:v>
      </x:c>
      <x:c r="D293" t="str">
        <x:v>スマスロ モンスターハンターライズ</x:v>
      </x:c>
      <x:c r="E293" t="n">
        <x:v>574</x:v>
      </x:c>
      <x:c r="F293" t="n">
        <x:v>10371</x:v>
      </x:c>
      <x:c r="G293" t="n">
        <x:v>10434</x:v>
      </x:c>
      <x:c r="H293"/>
      <x:c r="I293"/>
      <x:c r="J293"/>
      <x:c r="K293" t="n">
        <x:v>1.3353582103943689</x:v>
      </x:c>
      <x:c r="L293" t="str">
        <x:v>公開レポート個別PICKUP</x:v>
      </x:c>
      <x:c r="M293" t="str">
        <x:v>https://hall-navi.com/review_post_list?hid=531006400000002111</x:v>
      </x:c>
      <x:c r="N293" t="str">
        <x:v>Hall-Navi 4/21掲載。個別PICKUP実績</x:v>
      </x:c>
    </x:row>
    <x:row r="294">
      <x:c r="A294" t="n">
        <x:v>46133</x:v>
      </x:c>
      <x:c r="B294" t="str">
        <x:v>火</x:v>
      </x:c>
      <x:c r="C294" t="str">
        <x:v>4/21</x:v>
      </x:c>
      <x:c r="D294" t="str">
        <x:v>スマスロ モンスターハンターライズ</x:v>
      </x:c>
      <x:c r="E294" t="n">
        <x:v>575</x:v>
      </x:c>
      <x:c r="F294" t="n">
        <x:v>7655</x:v>
      </x:c>
      <x:c r="G294" t="n">
        <x:v>11481</x:v>
      </x:c>
      <x:c r="H294"/>
      <x:c r="I294"/>
      <x:c r="J294"/>
      <x:c r="K294" t="n">
        <x:v>1.4999346832135858</x:v>
      </x:c>
      <x:c r="L294" t="str">
        <x:v>公開レポート個別PICKUP</x:v>
      </x:c>
      <x:c r="M294" t="str">
        <x:v>https://hall-navi.com/review_post_list?hid=531006400000002111</x:v>
      </x:c>
      <x:c r="N294" t="str">
        <x:v>Hall-Navi 4/21掲載。個別PICKUP実績</x:v>
      </x:c>
    </x:row>
    <x:row r="295">
      <x:c r="A295" t="n">
        <x:v>46133</x:v>
      </x:c>
      <x:c r="B295" t="str">
        <x:v>火</x:v>
      </x:c>
      <x:c r="C295" t="str">
        <x:v>4/21</x:v>
      </x:c>
      <x:c r="D295" t="str">
        <x:v>スマスロ モンスターハンターライズ</x:v>
      </x:c>
      <x:c r="E295" t="n">
        <x:v>576</x:v>
      </x:c>
      <x:c r="F295" t="n">
        <x:v>7146</x:v>
      </x:c>
      <x:c r="G295" t="n">
        <x:v>4770</x:v>
      </x:c>
      <x:c r="H295"/>
      <x:c r="I295"/>
      <x:c r="J295"/>
      <x:c r="K295" t="n">
        <x:v>1.2225020990764064</x:v>
      </x:c>
      <x:c r="L295" t="str">
        <x:v>公開レポート個別PICKUP</x:v>
      </x:c>
      <x:c r="M295" t="str">
        <x:v>https://hall-navi.com/review_post_list?hid=531006400000002111</x:v>
      </x:c>
      <x:c r="N295" t="str">
        <x:v>Hall-Navi 4/21掲載。個別PICKUP実績</x:v>
      </x:c>
    </x:row>
    <x:row r="296">
      <x:c r="A296" t="n">
        <x:v>46135</x:v>
      </x:c>
      <x:c r="B296" t="str">
        <x:v>木</x:v>
      </x:c>
      <x:c r="C296" t="str">
        <x:v>4/23</x:v>
      </x:c>
      <x:c r="D296" t="str">
        <x:v>スマスロ ミリオンゴッド‐神々の軌跡‐</x:v>
      </x:c>
      <x:c r="E296" t="n">
        <x:v>667</x:v>
      </x:c>
      <x:c r="F296" t="n">
        <x:v>8988</x:v>
      </x:c>
      <x:c r="G296" t="n">
        <x:v>2840</x:v>
      </x:c>
      <x:c r="H296"/>
      <x:c r="I296"/>
      <x:c r="J296"/>
      <x:c r="K296" t="n">
        <x:v>1.1053256193443108</x:v>
      </x:c>
      <x:c r="L296" t="str">
        <x:v>公開レポート個別PICKUP</x:v>
      </x:c>
      <x:c r="M296" t="str">
        <x:v>https://hall-navi.com/review_post_list?hid=531006400000002111</x:v>
      </x:c>
      <x:c r="N296" t="str">
        <x:v>Hall-Navi 4/23掲載。個別PICKUP実績</x:v>
      </x:c>
    </x:row>
    <x:row r="297">
      <x:c r="A297" t="n">
        <x:v>46135</x:v>
      </x:c>
      <x:c r="B297" t="str">
        <x:v>木</x:v>
      </x:c>
      <x:c r="C297" t="str">
        <x:v>4/23</x:v>
      </x:c>
      <x:c r="D297" t="str">
        <x:v>スマスロ ミリオンゴッド‐神々の軌跡‐</x:v>
      </x:c>
      <x:c r="E297" t="n">
        <x:v>668</x:v>
      </x:c>
      <x:c r="F297" t="n">
        <x:v>8663</x:v>
      </x:c>
      <x:c r="G297" t="n">
        <x:v>117</x:v>
      </x:c>
      <x:c r="H297"/>
      <x:c r="I297"/>
      <x:c r="J297"/>
      <x:c r="K297" t="n">
        <x:v>1.004501904651968</x:v>
      </x:c>
      <x:c r="L297" t="str">
        <x:v>公開レポート個別PICKUP</x:v>
      </x:c>
      <x:c r="M297" t="str">
        <x:v>https://hall-navi.com/review_post_list?hid=531006400000002111</x:v>
      </x:c>
      <x:c r="N297" t="str">
        <x:v>Hall-Navi 4/23掲載。個別PICKUP実績</x:v>
      </x:c>
    </x:row>
    <x:row r="298">
      <x:c r="A298" t="n">
        <x:v>46135</x:v>
      </x:c>
      <x:c r="B298" t="str">
        <x:v>木</x:v>
      </x:c>
      <x:c r="C298" t="str">
        <x:v>4/23</x:v>
      </x:c>
      <x:c r="D298" t="str">
        <x:v>スマスロ ミリオンゴッド‐神々の軌跡‐</x:v>
      </x:c>
      <x:c r="E298" t="n">
        <x:v>670</x:v>
      </x:c>
      <x:c r="F298" t="n">
        <x:v>10225</x:v>
      </x:c>
      <x:c r="G298" t="n">
        <x:v>5868</x:v>
      </x:c>
      <x:c r="H298"/>
      <x:c r="I298"/>
      <x:c r="J298"/>
      <x:c r="K298" t="n">
        <x:v>1.1912958435207823</x:v>
      </x:c>
      <x:c r="L298" t="str">
        <x:v>公開レポート個別PICKUP</x:v>
      </x:c>
      <x:c r="M298" t="str">
        <x:v>https://hall-navi.com/review_post_list?hid=531006400000002111</x:v>
      </x:c>
      <x:c r="N298" t="str">
        <x:v>Hall-Navi 4/23掲載。個別PICKUP実績</x:v>
      </x:c>
    </x:row>
    <x:row r="299">
      <x:c r="A299" t="n">
        <x:v>46135</x:v>
      </x:c>
      <x:c r="B299" t="str">
        <x:v>木</x:v>
      </x:c>
      <x:c r="C299" t="str">
        <x:v>4/23</x:v>
      </x:c>
      <x:c r="D299" t="str">
        <x:v>スマスロ ミリオンゴッド‐神々の軌跡‐</x:v>
      </x:c>
      <x:c r="E299" t="n">
        <x:v>671</x:v>
      </x:c>
      <x:c r="F299" t="n">
        <x:v>9593</x:v>
      </x:c>
      <x:c r="G299" t="n">
        <x:v>5559</x:v>
      </x:c>
      <x:c r="H299"/>
      <x:c r="I299"/>
      <x:c r="J299"/>
      <x:c r="K299" t="n">
        <x:v>1.1931616803919525</x:v>
      </x:c>
      <x:c r="L299" t="str">
        <x:v>公開レポート個別PICKUP</x:v>
      </x:c>
      <x:c r="M299" t="str">
        <x:v>https://hall-navi.com/review_post_list?hid=531006400000002111</x:v>
      </x:c>
      <x:c r="N299" t="str">
        <x:v>Hall-Navi 4/23掲載。個別PICKUP実績</x:v>
      </x:c>
    </x:row>
    <x:row r="300">
      <x:c r="A300" t="n">
        <x:v>46135</x:v>
      </x:c>
      <x:c r="B300" t="str">
        <x:v>木</x:v>
      </x:c>
      <x:c r="C300" t="str">
        <x:v>4/23</x:v>
      </x:c>
      <x:c r="D300" t="str">
        <x:v>スマスロ ミリオンゴッド‐神々の軌跡‐</x:v>
      </x:c>
      <x:c r="E300" t="n">
        <x:v>673</x:v>
      </x:c>
      <x:c r="F300" t="n">
        <x:v>9566</x:v>
      </x:c>
      <x:c r="G300" t="n">
        <x:v>2651</x:v>
      </x:c>
      <x:c r="H300"/>
      <x:c r="I300"/>
      <x:c r="J300"/>
      <x:c r="K300" t="n">
        <x:v>1.092375775315353</x:v>
      </x:c>
      <x:c r="L300" t="str">
        <x:v>公開レポート個別PICKUP</x:v>
      </x:c>
      <x:c r="M300" t="str">
        <x:v>https://hall-navi.com/review_post_list?hid=531006400000002111</x:v>
      </x:c>
      <x:c r="N300" t="str">
        <x:v>Hall-Navi 4/23掲載。個別PICKUP実績</x:v>
      </x:c>
    </x:row>
    <x:row r="301">
      <x:c r="A301" t="n">
        <x:v>46135</x:v>
      </x:c>
      <x:c r="B301" t="str">
        <x:v>木</x:v>
      </x:c>
      <x:c r="C301" t="str">
        <x:v>4/23</x:v>
      </x:c>
      <x:c r="D301" t="str">
        <x:v>スマスロ ミリオンゴッド‐神々の軌跡‐</x:v>
      </x:c>
      <x:c r="E301" t="n">
        <x:v>674</x:v>
      </x:c>
      <x:c r="F301" t="n">
        <x:v>7809</x:v>
      </x:c>
      <x:c r="G301" t="n">
        <x:v>4523</x:v>
      </x:c>
      <x:c r="H301"/>
      <x:c r="I301"/>
      <x:c r="J301"/>
      <x:c r="K301" t="n">
        <x:v>1.193067827720152</x:v>
      </x:c>
      <x:c r="L301" t="str">
        <x:v>公開レポート個別PICKUP</x:v>
      </x:c>
      <x:c r="M301" t="str">
        <x:v>https://hall-navi.com/review_post_list?hid=531006400000002111</x:v>
      </x:c>
      <x:c r="N301" t="str">
        <x:v>Hall-Navi 4/23掲載。個別PICKUP実績</x:v>
      </x:c>
    </x:row>
    <x:row r="302">
      <x:c r="A302" t="n">
        <x:v>46135</x:v>
      </x:c>
      <x:c r="B302" t="str">
        <x:v>木</x:v>
      </x:c>
      <x:c r="C302" t="str">
        <x:v>4/23</x:v>
      </x:c>
      <x:c r="D302" t="str">
        <x:v>スマスロ ミリオンゴッド‐神々の軌跡‐</x:v>
      </x:c>
      <x:c r="E302" t="n">
        <x:v>675</x:v>
      </x:c>
      <x:c r="F302" t="n">
        <x:v>7399</x:v>
      </x:c>
      <x:c r="G302" t="n">
        <x:v>4436</x:v>
      </x:c>
      <x:c r="H302"/>
      <x:c r="I302"/>
      <x:c r="J302"/>
      <x:c r="K302" t="n">
        <x:v>1.1998468261476776</x:v>
      </x:c>
      <x:c r="L302" t="str">
        <x:v>公開レポート個別PICKUP</x:v>
      </x:c>
      <x:c r="M302" t="str">
        <x:v>https://hall-navi.com/review_post_list?hid=531006400000002111</x:v>
      </x:c>
      <x:c r="N302" t="str">
        <x:v>Hall-Navi 4/23掲載。個別PICKUP実績</x:v>
      </x:c>
    </x:row>
    <x:row r="303">
      <x:c r="A303" t="n">
        <x:v>46135</x:v>
      </x:c>
      <x:c r="B303" t="str">
        <x:v>木</x:v>
      </x:c>
      <x:c r="C303" t="str">
        <x:v>4/23</x:v>
      </x:c>
      <x:c r="D303" t="str">
        <x:v>スマスロ ミリオンゴッド‐神々の軌跡‐</x:v>
      </x:c>
      <x:c r="E303" t="n">
        <x:v>677</x:v>
      </x:c>
      <x:c r="F303" t="n">
        <x:v>8409</x:v>
      </x:c>
      <x:c r="G303" t="n">
        <x:v>12456</x:v>
      </x:c>
      <x:c r="H303"/>
      <x:c r="I303"/>
      <x:c r="J303"/>
      <x:c r="K303" t="n">
        <x:v>1.4937566892615055</x:v>
      </x:c>
      <x:c r="L303" t="str">
        <x:v>公開レポート個別PICKUP</x:v>
      </x:c>
      <x:c r="M303" t="str">
        <x:v>https://hall-navi.com/review_post_list?hid=531006400000002111</x:v>
      </x:c>
      <x:c r="N303" t="str">
        <x:v>Hall-Navi 4/23掲載。個別PICKUP実績</x:v>
      </x:c>
    </x:row>
    <x:row r="304">
      <x:c r="A304" t="n">
        <x:v>46135</x:v>
      </x:c>
      <x:c r="B304" t="str">
        <x:v>木</x:v>
      </x:c>
      <x:c r="C304" t="str">
        <x:v>4/23</x:v>
      </x:c>
      <x:c r="D304" t="str">
        <x:v>スマスロ ミリオンゴッド‐神々の軌跡‐</x:v>
      </x:c>
      <x:c r="E304" t="n">
        <x:v>679</x:v>
      </x:c>
      <x:c r="F304" t="n">
        <x:v>9565</x:v>
      </x:c>
      <x:c r="G304" t="n">
        <x:v>3107</x:v>
      </x:c>
      <x:c r="H304"/>
      <x:c r="I304"/>
      <x:c r="J304"/>
      <x:c r="K304" t="n">
        <x:v>1.1082767032584073</x:v>
      </x:c>
      <x:c r="L304" t="str">
        <x:v>公開レポート個別PICKUP</x:v>
      </x:c>
      <x:c r="M304" t="str">
        <x:v>https://hall-navi.com/review_post_list?hid=531006400000002111</x:v>
      </x:c>
      <x:c r="N304" t="str">
        <x:v>Hall-Navi 4/23掲載。個別PICKUP実績</x:v>
      </x:c>
    </x:row>
    <x:row r="305">
      <x:c r="A305" t="n">
        <x:v>46135</x:v>
      </x:c>
      <x:c r="B305" t="str">
        <x:v>木</x:v>
      </x:c>
      <x:c r="C305" t="str">
        <x:v>4/23</x:v>
      </x:c>
      <x:c r="D305" t="str">
        <x:v>スマスロ ミリオンゴッド‐神々の軌跡‐</x:v>
      </x:c>
      <x:c r="E305" t="n">
        <x:v>680</x:v>
      </x:c>
      <x:c r="F305" t="n">
        <x:v>6626</x:v>
      </x:c>
      <x:c r="G305" t="n">
        <x:v>3879</x:v>
      </x:c>
      <x:c r="H305"/>
      <x:c r="I305"/>
      <x:c r="J305"/>
      <x:c r="K305" t="n">
        <x:v>1.1951403561726532</x:v>
      </x:c>
      <x:c r="L305" t="str">
        <x:v>公開レポート個別PICKUP</x:v>
      </x:c>
      <x:c r="M305" t="str">
        <x:v>https://hall-navi.com/review_post_list?hid=531006400000002111</x:v>
      </x:c>
      <x:c r="N305" t="str">
        <x:v>Hall-Navi 4/23掲載。個別PICKUP実績</x:v>
      </x:c>
    </x:row>
    <x:row r="306">
      <x:c r="A306" t="n">
        <x:v>46135</x:v>
      </x:c>
      <x:c r="B306" t="str">
        <x:v>木</x:v>
      </x:c>
      <x:c r="C306" t="str">
        <x:v>4/23</x:v>
      </x:c>
      <x:c r="D306" t="str">
        <x:v>スマスロ ミリオンゴッド‐神々の軌跡‐</x:v>
      </x:c>
      <x:c r="E306" t="n">
        <x:v>681</x:v>
      </x:c>
      <x:c r="F306" t="n">
        <x:v>9576</x:v>
      </x:c>
      <x:c r="G306" t="n">
        <x:v>10294</x:v>
      </x:c>
      <x:c r="H306"/>
      <x:c r="I306"/>
      <x:c r="J306"/>
      <x:c r="K306" t="n">
        <x:v>1.3583263714842662</x:v>
      </x:c>
      <x:c r="L306" t="str">
        <x:v>公開レポート個別PICKUP</x:v>
      </x:c>
      <x:c r="M306" t="str">
        <x:v>https://hall-navi.com/review_post_list?hid=531006400000002111</x:v>
      </x:c>
      <x:c r="N306" t="str">
        <x:v>Hall-Navi 4/23掲載。個別PICKUP実績</x:v>
      </x:c>
    </x:row>
    <x:row r="307">
      <x:c r="A307" t="n">
        <x:v>46135</x:v>
      </x:c>
      <x:c r="B307" t="str">
        <x:v>木</x:v>
      </x:c>
      <x:c r="C307" t="str">
        <x:v>4/23</x:v>
      </x:c>
      <x:c r="D307" t="str">
        <x:v>スマスロ ミリオンゴッド‐神々の軌跡‐</x:v>
      </x:c>
      <x:c r="E307" t="n">
        <x:v>682</x:v>
      </x:c>
      <x:c r="F307" t="n">
        <x:v>9336</x:v>
      </x:c>
      <x:c r="G307" t="n">
        <x:v>3674</x:v>
      </x:c>
      <x:c r="H307"/>
      <x:c r="I307"/>
      <x:c r="J307"/>
      <x:c r="K307" t="n">
        <x:v>1.131176806626678</x:v>
      </x:c>
      <x:c r="L307" t="str">
        <x:v>公開レポート個別PICKUP</x:v>
      </x:c>
      <x:c r="M307" t="str">
        <x:v>https://hall-navi.com/review_post_list?hid=531006400000002111</x:v>
      </x:c>
      <x:c r="N307" t="str">
        <x:v>Hall-Navi 4/23掲載。個別PICKUP実績</x:v>
      </x:c>
    </x:row>
    <x:row r="308">
      <x:c r="A308" t="n">
        <x:v>46135</x:v>
      </x:c>
      <x:c r="B308" t="str">
        <x:v>木</x:v>
      </x:c>
      <x:c r="C308" t="str">
        <x:v>4/23</x:v>
      </x:c>
      <x:c r="D308" t="str">
        <x:v>スマスロ ミリオンゴッド‐神々の軌跡‐</x:v>
      </x:c>
      <x:c r="E308" t="n">
        <x:v>683</x:v>
      </x:c>
      <x:c r="F308" t="n">
        <x:v>9634</x:v>
      </x:c>
      <x:c r="G308" t="n">
        <x:v>2466</x:v>
      </x:c>
      <x:c r="H308"/>
      <x:c r="I308"/>
      <x:c r="J308"/>
      <x:c r="K308" t="n">
        <x:v>1.0853228150301018</x:v>
      </x:c>
      <x:c r="L308" t="str">
        <x:v>公開レポート個別PICKUP</x:v>
      </x:c>
      <x:c r="M308" t="str">
        <x:v>https://hall-navi.com/review_post_list?hid=531006400000002111</x:v>
      </x:c>
      <x:c r="N308" t="str">
        <x:v>Hall-Navi 4/23掲載。個別PICKUP実績</x:v>
      </x:c>
    </x:row>
    <x:row r="309">
      <x:c r="A309" t="n">
        <x:v>46135</x:v>
      </x:c>
      <x:c r="B309" t="str">
        <x:v>木</x:v>
      </x:c>
      <x:c r="C309" t="str">
        <x:v>4/23</x:v>
      </x:c>
      <x:c r="D309" t="str">
        <x:v>スマスロ ミリオンゴッド‐神々の軌跡‐</x:v>
      </x:c>
      <x:c r="E309" t="n">
        <x:v>684</x:v>
      </x:c>
      <x:c r="F309" t="n">
        <x:v>9290</x:v>
      </x:c>
      <x:c r="G309" t="n">
        <x:v>8563</x:v>
      </x:c>
      <x:c r="H309"/>
      <x:c r="I309"/>
      <x:c r="J309"/>
      <x:c r="K309" t="n">
        <x:v>1.307247936849659</x:v>
      </x:c>
      <x:c r="L309" t="str">
        <x:v>公開レポート個別PICKUP</x:v>
      </x:c>
      <x:c r="M309" t="str">
        <x:v>https://hall-navi.com/review_post_list?hid=531006400000002111</x:v>
      </x:c>
      <x:c r="N309" t="str">
        <x:v>Hall-Navi 4/23掲載。個別PICKUP実績</x:v>
      </x:c>
    </x:row>
    <x:row r="310">
      <x:c r="A310" t="n">
        <x:v>46135</x:v>
      </x:c>
      <x:c r="B310" t="str">
        <x:v>木</x:v>
      </x:c>
      <x:c r="C310" t="str">
        <x:v>4/23</x:v>
      </x:c>
      <x:c r="D310" t="str">
        <x:v>マギアレコード 魔法少女まどか☆マギカ外伝</x:v>
      </x:c>
      <x:c r="E310" t="n">
        <x:v>721</x:v>
      </x:c>
      <x:c r="F310" t="n">
        <x:v>7844</x:v>
      </x:c>
      <x:c r="G310" t="n">
        <x:v>7413</x:v>
      </x:c>
      <x:c r="H310"/>
      <x:c r="I310"/>
      <x:c r="J310"/>
      <x:c r="K310" t="n">
        <x:v>1.315017848036716</x:v>
      </x:c>
      <x:c r="L310" t="str">
        <x:v>公開レポート個別PICKUP</x:v>
      </x:c>
      <x:c r="M310" t="str">
        <x:v>https://hall-navi.com/review_post_list?hid=531006400000002111</x:v>
      </x:c>
      <x:c r="N310" t="str">
        <x:v>Hall-Navi 4/23掲載。個別PICKUP実績</x:v>
      </x:c>
    </x:row>
    <x:row r="311">
      <x:c r="A311" t="n">
        <x:v>46135</x:v>
      </x:c>
      <x:c r="B311" t="str">
        <x:v>木</x:v>
      </x:c>
      <x:c r="C311" t="str">
        <x:v>4/23</x:v>
      </x:c>
      <x:c r="D311" t="str">
        <x:v>マギアレコード 魔法少女まどか☆マギカ外伝</x:v>
      </x:c>
      <x:c r="E311" t="n">
        <x:v>722</x:v>
      </x:c>
      <x:c r="F311" t="n">
        <x:v>9697</x:v>
      </x:c>
      <x:c r="G311" t="n">
        <x:v>4192</x:v>
      </x:c>
      <x:c r="H311"/>
      <x:c r="I311"/>
      <x:c r="J311"/>
      <x:c r="K311" t="n">
        <x:v>1.1440995496889073</x:v>
      </x:c>
      <x:c r="L311" t="str">
        <x:v>公開レポート個別PICKUP</x:v>
      </x:c>
      <x:c r="M311" t="str">
        <x:v>https://hall-navi.com/review_post_list?hid=531006400000002111</x:v>
      </x:c>
      <x:c r="N311" t="str">
        <x:v>Hall-Navi 4/23掲載。個別PICKUP実績</x:v>
      </x:c>
    </x:row>
    <x:row r="312">
      <x:c r="A312" t="n">
        <x:v>46135</x:v>
      </x:c>
      <x:c r="B312" t="str">
        <x:v>木</x:v>
      </x:c>
      <x:c r="C312" t="str">
        <x:v>4/23</x:v>
      </x:c>
      <x:c r="D312" t="str">
        <x:v>マギアレコード 魔法少女まどか☆マギカ外伝</x:v>
      </x:c>
      <x:c r="E312" t="n">
        <x:v>723</x:v>
      </x:c>
      <x:c r="F312" t="n">
        <x:v>8419</x:v>
      </x:c>
      <x:c r="G312" t="n">
        <x:v>3754</x:v>
      </x:c>
      <x:c r="H312"/>
      <x:c r="I312"/>
      <x:c r="J312"/>
      <x:c r="K312" t="n">
        <x:v>1.1486320623985429</x:v>
      </x:c>
      <x:c r="L312" t="str">
        <x:v>公開レポート個別PICKUP</x:v>
      </x:c>
      <x:c r="M312" t="str">
        <x:v>https://hall-navi.com/review_post_list?hid=531006400000002111</x:v>
      </x:c>
      <x:c r="N312" t="str">
        <x:v>Hall-Navi 4/23掲載。個別PICKUP実績</x:v>
      </x:c>
    </x:row>
    <x:row r="313">
      <x:c r="A313" t="n">
        <x:v>46135</x:v>
      </x:c>
      <x:c r="B313" t="str">
        <x:v>木</x:v>
      </x:c>
      <x:c r="C313" t="str">
        <x:v>4/23</x:v>
      </x:c>
      <x:c r="D313" t="str">
        <x:v>マギアレコード 魔法少女まどか☆マギカ外伝</x:v>
      </x:c>
      <x:c r="E313" t="n">
        <x:v>724</x:v>
      </x:c>
      <x:c r="F313" t="n">
        <x:v>9464</x:v>
      </x:c>
      <x:c r="G313" t="n">
        <x:v>5500</x:v>
      </x:c>
      <x:c r="H313"/>
      <x:c r="I313"/>
      <x:c r="J313"/>
      <x:c r="K313" t="n">
        <x:v>1.193716539870386</x:v>
      </x:c>
      <x:c r="L313" t="str">
        <x:v>公開レポート個別PICKUP</x:v>
      </x:c>
      <x:c r="M313" t="str">
        <x:v>https://hall-navi.com/review_post_list?hid=531006400000002111</x:v>
      </x:c>
      <x:c r="N313" t="str">
        <x:v>Hall-Navi 4/23掲載。個別PICKUP実績</x:v>
      </x:c>
    </x:row>
    <x:row r="314">
      <x:c r="A314" t="n">
        <x:v>46135</x:v>
      </x:c>
      <x:c r="B314" t="str">
        <x:v>木</x:v>
      </x:c>
      <x:c r="C314" t="str">
        <x:v>4/23</x:v>
      </x:c>
      <x:c r="D314" t="str">
        <x:v>モンキーターンV</x:v>
      </x:c>
      <x:c r="E314" t="n">
        <x:v>595</x:v>
      </x:c>
      <x:c r="F314" t="n">
        <x:v>4109</x:v>
      </x:c>
      <x:c r="G314" t="n">
        <x:v>4094</x:v>
      </x:c>
      <x:c r="H314"/>
      <x:c r="I314"/>
      <x:c r="J314"/>
      <x:c r="K314" t="n">
        <x:v>1.3321164922527784</x:v>
      </x:c>
      <x:c r="L314" t="str">
        <x:v>公開レポート個別PICKUP</x:v>
      </x:c>
      <x:c r="M314" t="str">
        <x:v>https://hall-navi.com/review_post_list?hid=531006400000002111</x:v>
      </x:c>
      <x:c r="N314" t="str">
        <x:v>Hall-Navi 4/23掲載。個別PICKUP実績</x:v>
      </x:c>
    </x:row>
    <x:row r="315">
      <x:c r="A315" t="n">
        <x:v>46135</x:v>
      </x:c>
      <x:c r="B315" t="str">
        <x:v>木</x:v>
      </x:c>
      <x:c r="C315" t="str">
        <x:v>4/23</x:v>
      </x:c>
      <x:c r="D315" t="str">
        <x:v>モンキーターンV</x:v>
      </x:c>
      <x:c r="E315" t="n">
        <x:v>599</x:v>
      </x:c>
      <x:c r="F315" t="n">
        <x:v>6471</x:v>
      </x:c>
      <x:c r="G315" t="n">
        <x:v>2240</x:v>
      </x:c>
      <x:c r="H315"/>
      <x:c r="I315"/>
      <x:c r="J315"/>
      <x:c r="K315" t="n">
        <x:v>1.1153865966105188</x:v>
      </x:c>
      <x:c r="L315" t="str">
        <x:v>公開レポート個別PICKUP</x:v>
      </x:c>
      <x:c r="M315" t="str">
        <x:v>https://hall-navi.com/review_post_list?hid=531006400000002111</x:v>
      </x:c>
      <x:c r="N315" t="str">
        <x:v>Hall-Navi 4/23掲載。個別PICKUP実績</x:v>
      </x:c>
    </x:row>
    <x:row r="316">
      <x:c r="A316" t="n">
        <x:v>46135</x:v>
      </x:c>
      <x:c r="B316" t="str">
        <x:v>木</x:v>
      </x:c>
      <x:c r="C316" t="str">
        <x:v>4/23</x:v>
      </x:c>
      <x:c r="D316" t="str">
        <x:v>モンキーターンV</x:v>
      </x:c>
      <x:c r="E316" t="n">
        <x:v>600</x:v>
      </x:c>
      <x:c r="F316" t="n">
        <x:v>9162</x:v>
      </x:c>
      <x:c r="G316" t="n">
        <x:v>5119</x:v>
      </x:c>
      <x:c r="H316"/>
      <x:c r="I316"/>
      <x:c r="J316"/>
      <x:c r="K316" t="n">
        <x:v>1.1862402677726842</x:v>
      </x:c>
      <x:c r="L316" t="str">
        <x:v>公開レポート個別PICKUP</x:v>
      </x:c>
      <x:c r="M316" t="str">
        <x:v>https://hall-navi.com/review_post_list?hid=531006400000002111</x:v>
      </x:c>
      <x:c r="N316" t="str">
        <x:v>Hall-Navi 4/23掲載。個別PICKUP実績</x:v>
      </x:c>
    </x:row>
    <x:row r="317">
      <x:c r="A317" t="n">
        <x:v>46135</x:v>
      </x:c>
      <x:c r="B317" t="str">
        <x:v>木</x:v>
      </x:c>
      <x:c r="C317" t="str">
        <x:v>4/23</x:v>
      </x:c>
      <x:c r="D317" t="str">
        <x:v>モンキーターンV</x:v>
      </x:c>
      <x:c r="E317" t="n">
        <x:v>603</x:v>
      </x:c>
      <x:c r="F317" t="n">
        <x:v>9624</x:v>
      </x:c>
      <x:c r="G317" t="n">
        <x:v>8616</x:v>
      </x:c>
      <x:c r="H317"/>
      <x:c r="I317"/>
      <x:c r="J317"/>
      <x:c r="K317" t="n">
        <x:v>1.2984206151288444</x:v>
      </x:c>
      <x:c r="L317" t="str">
        <x:v>公開レポート個別PICKUP</x:v>
      </x:c>
      <x:c r="M317" t="str">
        <x:v>https://hall-navi.com/review_post_list?hid=531006400000002111</x:v>
      </x:c>
      <x:c r="N317" t="str">
        <x:v>Hall-Navi 4/23掲載。個別PICKUP実績</x:v>
      </x:c>
    </x:row>
    <x:row r="318">
      <x:c r="A318" t="n">
        <x:v>46135</x:v>
      </x:c>
      <x:c r="B318" t="str">
        <x:v>木</x:v>
      </x:c>
      <x:c r="C318" t="str">
        <x:v>4/23</x:v>
      </x:c>
      <x:c r="D318" t="str">
        <x:v>モンキーターンV</x:v>
      </x:c>
      <x:c r="E318" t="n">
        <x:v>604</x:v>
      </x:c>
      <x:c r="F318" t="n">
        <x:v>7308</x:v>
      </x:c>
      <x:c r="G318" t="n">
        <x:v>9524</x:v>
      </x:c>
      <x:c r="H318"/>
      <x:c r="I318"/>
      <x:c r="J318"/>
      <x:c r="K318" t="n">
        <x:v>1.4344097792373653</x:v>
      </x:c>
      <x:c r="L318" t="str">
        <x:v>公開レポート個別PICKUP</x:v>
      </x:c>
      <x:c r="M318" t="str">
        <x:v>https://hall-navi.com/review_post_list?hid=531006400000002111</x:v>
      </x:c>
      <x:c r="N318" t="str">
        <x:v>Hall-Navi 4/23掲載。個別PICKUP実績</x:v>
      </x:c>
    </x:row>
    <x:row r="319">
      <x:c r="A319" t="n">
        <x:v>46135</x:v>
      </x:c>
      <x:c r="B319" t="str">
        <x:v>木</x:v>
      </x:c>
      <x:c r="C319" t="str">
        <x:v>4/23</x:v>
      </x:c>
      <x:c r="D319" t="str">
        <x:v>モンキーターンV</x:v>
      </x:c>
      <x:c r="E319" t="n">
        <x:v>607</x:v>
      </x:c>
      <x:c r="F319" t="n">
        <x:v>8305</x:v>
      </x:c>
      <x:c r="G319" t="n">
        <x:v>4660</x:v>
      </x:c>
      <x:c r="H319"/>
      <x:c r="I319"/>
      <x:c r="J319"/>
      <x:c r="K319" t="n">
        <x:v>1.18703592213526</x:v>
      </x:c>
      <x:c r="L319" t="str">
        <x:v>公開レポート個別PICKUP</x:v>
      </x:c>
      <x:c r="M319" t="str">
        <x:v>https://hall-navi.com/review_post_list?hid=531006400000002111</x:v>
      </x:c>
      <x:c r="N319" t="str">
        <x:v>Hall-Navi 4/23掲載。個別PICKUP実績</x:v>
      </x:c>
    </x:row>
    <x:row r="320">
      <x:c r="A320" t="n">
        <x:v>46135</x:v>
      </x:c>
      <x:c r="B320" t="str">
        <x:v>木</x:v>
      </x:c>
      <x:c r="C320" t="str">
        <x:v>4/23</x:v>
      </x:c>
      <x:c r="D320" t="str">
        <x:v>モンキーターンV</x:v>
      </x:c>
      <x:c r="E320" t="n">
        <x:v>609</x:v>
      </x:c>
      <x:c r="F320" t="n">
        <x:v>3280</x:v>
      </x:c>
      <x:c r="G320" t="n">
        <x:v>5124</x:v>
      </x:c>
      <x:c r="H320"/>
      <x:c r="I320"/>
      <x:c r="J320"/>
      <x:c r="K320" t="n">
        <x:v>1.5207317073170732</x:v>
      </x:c>
      <x:c r="L320" t="str">
        <x:v>公開レポート個別PICKUP</x:v>
      </x:c>
      <x:c r="M320" t="str">
        <x:v>https://hall-navi.com/review_post_list?hid=531006400000002111</x:v>
      </x:c>
      <x:c r="N320" t="str">
        <x:v>Hall-Navi 4/23掲載。個別PICKUP実績</x:v>
      </x:c>
    </x:row>
    <x:row r="321">
      <x:c r="A321" t="n">
        <x:v>46135</x:v>
      </x:c>
      <x:c r="B321" t="str">
        <x:v>木</x:v>
      </x:c>
      <x:c r="C321" t="str">
        <x:v>4/23</x:v>
      </x:c>
      <x:c r="D321" t="str">
        <x:v>モンキーターンV</x:v>
      </x:c>
      <x:c r="E321" t="n">
        <x:v>610</x:v>
      </x:c>
      <x:c r="F321" t="n">
        <x:v>6980</x:v>
      </x:c>
      <x:c r="G321" t="n">
        <x:v>7991</x:v>
      </x:c>
      <x:c r="H321"/>
      <x:c r="I321"/>
      <x:c r="J321"/>
      <x:c r="K321" t="n">
        <x:v>1.3816141356255969</x:v>
      </x:c>
      <x:c r="L321" t="str">
        <x:v>公開レポート個別PICKUP</x:v>
      </x:c>
      <x:c r="M321" t="str">
        <x:v>https://hall-navi.com/review_post_list?hid=531006400000002111</x:v>
      </x:c>
      <x:c r="N321" t="str">
        <x:v>Hall-Navi 4/23掲載。個別PICKUP実績</x:v>
      </x:c>
    </x:row>
    <x:row r="322">
      <x:c r="A322" t="n">
        <x:v>46135</x:v>
      </x:c>
      <x:c r="B322" t="str">
        <x:v>木</x:v>
      </x:c>
      <x:c r="C322" t="str">
        <x:v>4/23</x:v>
      </x:c>
      <x:c r="D322" t="str">
        <x:v>モンキーターンV</x:v>
      </x:c>
      <x:c r="E322" t="n">
        <x:v>614</x:v>
      </x:c>
      <x:c r="F322" t="n">
        <x:v>7089</x:v>
      </x:c>
      <x:c r="G322" t="n">
        <x:v>2399</x:v>
      </x:c>
      <x:c r="H322"/>
      <x:c r="I322"/>
      <x:c r="J322"/>
      <x:c r="K322" t="n">
        <x:v>1.112803874547421</x:v>
      </x:c>
      <x:c r="L322" t="str">
        <x:v>公開レポート個別PICKUP</x:v>
      </x:c>
      <x:c r="M322" t="str">
        <x:v>https://hall-navi.com/review_post_list?hid=531006400000002111</x:v>
      </x:c>
      <x:c r="N322" t="str">
        <x:v>Hall-Navi 4/23掲載。個別PICKUP実績</x:v>
      </x:c>
    </x:row>
    <x:row r="323">
      <x:c r="A323" t="n">
        <x:v>46135</x:v>
      </x:c>
      <x:c r="B323" t="str">
        <x:v>木</x:v>
      </x:c>
      <x:c r="C323" t="str">
        <x:v>4/23</x:v>
      </x:c>
      <x:c r="D323" t="str">
        <x:v>モンキーターンV</x:v>
      </x:c>
      <x:c r="E323" t="n">
        <x:v>627</x:v>
      </x:c>
      <x:c r="F323" t="n">
        <x:v>6456</x:v>
      </x:c>
      <x:c r="G323" t="n">
        <x:v>1765</x:v>
      </x:c>
      <x:c r="H323"/>
      <x:c r="I323"/>
      <x:c r="J323"/>
      <x:c r="K323" t="n">
        <x:v>1.0911296984717058</x:v>
      </x:c>
      <x:c r="L323" t="str">
        <x:v>公開レポート個別PICKUP</x:v>
      </x:c>
      <x:c r="M323" t="str">
        <x:v>https://hall-navi.com/review_post_list?hid=531006400000002111</x:v>
      </x:c>
      <x:c r="N323" t="str">
        <x:v>Hall-Navi 4/23掲載。個別PICKUP実績</x:v>
      </x:c>
    </x:row>
    <x:row r="324">
      <x:c r="A324" t="n">
        <x:v>46139</x:v>
      </x:c>
      <x:c r="B324" t="str">
        <x:v>月</x:v>
      </x:c>
      <x:c r="C324" t="str">
        <x:v>4/27</x:v>
      </x:c>
      <x:c r="D324" t="str">
        <x:v>パチスロ かぐや様は告らせたい</x:v>
      </x:c>
      <x:c r="E324" t="n">
        <x:v>578</x:v>
      </x:c>
      <x:c r="F324" t="n">
        <x:v>9455</x:v>
      </x:c>
      <x:c r="G324" t="n">
        <x:v>6384</x:v>
      </x:c>
      <x:c r="H324"/>
      <x:c r="I324"/>
      <x:c r="J324"/>
      <x:c r="K324" t="n">
        <x:v>1.2250661025912215</x:v>
      </x:c>
      <x:c r="L324" t="str">
        <x:v>公開レポート個別PICKUP</x:v>
      </x:c>
      <x:c r="M324" t="str">
        <x:v>https://hall-navi.com/review_post_list?hid=531006400000002111</x:v>
      </x:c>
      <x:c r="N324" t="str">
        <x:v>Hall-Navi 4/27掲載。個別PICKUP実績</x:v>
      </x:c>
    </x:row>
    <x:row r="325">
      <x:c r="A325" t="n">
        <x:v>46139</x:v>
      </x:c>
      <x:c r="B325" t="str">
        <x:v>月</x:v>
      </x:c>
      <x:c r="C325" t="str">
        <x:v>4/27</x:v>
      </x:c>
      <x:c r="D325" t="str">
        <x:v>パチスロ かぐや様は告らせたい</x:v>
      </x:c>
      <x:c r="E325" t="n">
        <x:v>580</x:v>
      </x:c>
      <x:c r="F325" t="n">
        <x:v>9404</x:v>
      </x:c>
      <x:c r="G325" t="n">
        <x:v>5500</x:v>
      </x:c>
      <x:c r="H325"/>
      <x:c r="I325"/>
      <x:c r="J325"/>
      <x:c r="K325" t="n">
        <x:v>1.1949525024812138</x:v>
      </x:c>
      <x:c r="L325" t="str">
        <x:v>公開レポート個別PICKUP</x:v>
      </x:c>
      <x:c r="M325" t="str">
        <x:v>https://hall-navi.com/review_post_list?hid=531006400000002111</x:v>
      </x:c>
      <x:c r="N325" t="str">
        <x:v>Hall-Navi 4/27掲載。個別PICKUP実績</x:v>
      </x:c>
    </x:row>
    <x:row r="326">
      <x:c r="A326" t="n">
        <x:v>46139</x:v>
      </x:c>
      <x:c r="B326" t="str">
        <x:v>月</x:v>
      </x:c>
      <x:c r="C326" t="str">
        <x:v>4/27</x:v>
      </x:c>
      <x:c r="D326" t="str">
        <x:v>パチスロ かぐや様は告らせたい</x:v>
      </x:c>
      <x:c r="E326" t="n">
        <x:v>581</x:v>
      </x:c>
      <x:c r="F326" t="n">
        <x:v>8188</x:v>
      </x:c>
      <x:c r="G326" t="n">
        <x:v>1840</x:v>
      </x:c>
      <x:c r="H326"/>
      <x:c r="I326"/>
      <x:c r="J326"/>
      <x:c r="K326" t="n">
        <x:v>1.0749063670411985</x:v>
      </x:c>
      <x:c r="L326" t="str">
        <x:v>公開レポート個別PICKUP</x:v>
      </x:c>
      <x:c r="M326" t="str">
        <x:v>https://hall-navi.com/review_post_list?hid=531006400000002111</x:v>
      </x:c>
      <x:c r="N326" t="str">
        <x:v>Hall-Navi 4/27掲載。個別PICKUP実績</x:v>
      </x:c>
    </x:row>
    <x:row r="327">
      <x:c r="A327" t="n">
        <x:v>46139</x:v>
      </x:c>
      <x:c r="B327" t="str">
        <x:v>月</x:v>
      </x:c>
      <x:c r="C327" t="str">
        <x:v>4/27</x:v>
      </x:c>
      <x:c r="D327" t="str">
        <x:v>パチスロ かぐや様は告らせたい</x:v>
      </x:c>
      <x:c r="E327" t="n">
        <x:v>582</x:v>
      </x:c>
      <x:c r="F327" t="n">
        <x:v>8873</x:v>
      </x:c>
      <x:c r="G327" t="n">
        <x:v>4774</x:v>
      </x:c>
      <x:c r="H327"/>
      <x:c r="I327"/>
      <x:c r="J327"/>
      <x:c r="K327" t="n">
        <x:v>1.1793455802246515</x:v>
      </x:c>
      <x:c r="L327" t="str">
        <x:v>公開レポート個別PICKUP</x:v>
      </x:c>
      <x:c r="M327" t="str">
        <x:v>https://hall-navi.com/review_post_list?hid=531006400000002111</x:v>
      </x:c>
      <x:c r="N327" t="str">
        <x:v>Hall-Navi 4/27掲載。個別PICKUP実績</x:v>
      </x:c>
    </x:row>
    <x:row r="328">
      <x:c r="A328" t="n">
        <x:v>46139</x:v>
      </x:c>
      <x:c r="B328" t="str">
        <x:v>月</x:v>
      </x:c>
      <x:c r="C328" t="str">
        <x:v>4/27</x:v>
      </x:c>
      <x:c r="D328" t="str">
        <x:v>パチスロ かぐや様は告らせたい</x:v>
      </x:c>
      <x:c r="E328" t="n">
        <x:v>587</x:v>
      </x:c>
      <x:c r="F328" t="n">
        <x:v>9208</x:v>
      </x:c>
      <x:c r="G328" t="n">
        <x:v>11468</x:v>
      </x:c>
      <x:c r="H328"/>
      <x:c r="I328"/>
      <x:c r="J328"/>
      <x:c r="K328" t="n">
        <x:v>1.415146249637996</x:v>
      </x:c>
      <x:c r="L328" t="str">
        <x:v>公開レポート個別PICKUP</x:v>
      </x:c>
      <x:c r="M328" t="str">
        <x:v>https://hall-navi.com/review_post_list?hid=531006400000002111</x:v>
      </x:c>
      <x:c r="N328" t="str">
        <x:v>Hall-Navi 4/27掲載。個別PICKUP実績</x:v>
      </x:c>
    </x:row>
    <x:row r="329">
      <x:c r="A329" t="n">
        <x:v>46139</x:v>
      </x:c>
      <x:c r="B329" t="str">
        <x:v>月</x:v>
      </x:c>
      <x:c r="C329" t="str">
        <x:v>4/27</x:v>
      </x:c>
      <x:c r="D329" t="str">
        <x:v>パチスロ かぐや様は告らせたい</x:v>
      </x:c>
      <x:c r="E329" t="n">
        <x:v>588</x:v>
      </x:c>
      <x:c r="F329" t="n">
        <x:v>9405</x:v>
      </x:c>
      <x:c r="G329" t="n">
        <x:v>3647</x:v>
      </x:c>
      <x:c r="H329"/>
      <x:c r="I329"/>
      <x:c r="J329"/>
      <x:c r="K329" t="n">
        <x:v>1.129257487152224</x:v>
      </x:c>
      <x:c r="L329" t="str">
        <x:v>公開レポート個別PICKUP</x:v>
      </x:c>
      <x:c r="M329" t="str">
        <x:v>https://hall-navi.com/review_post_list?hid=531006400000002111</x:v>
      </x:c>
      <x:c r="N329" t="str">
        <x:v>Hall-Navi 4/27掲載。個別PICKUP実績</x:v>
      </x:c>
    </x:row>
    <x:row r="330">
      <x:c r="A330" t="n">
        <x:v>46139</x:v>
      </x:c>
      <x:c r="B330" t="str">
        <x:v>月</x:v>
      </x:c>
      <x:c r="C330" t="str">
        <x:v>4/27</x:v>
      </x:c>
      <x:c r="D330" t="str">
        <x:v>パチスロ かぐや様は告らせたい</x:v>
      </x:c>
      <x:c r="E330" t="n">
        <x:v>589</x:v>
      </x:c>
      <x:c r="F330" t="n">
        <x:v>8231</x:v>
      </x:c>
      <x:c r="G330" t="n">
        <x:v>777</x:v>
      </x:c>
      <x:c r="H330"/>
      <x:c r="I330"/>
      <x:c r="J330"/>
      <x:c r="K330" t="n">
        <x:v>1.0314664074839024</x:v>
      </x:c>
      <x:c r="L330" t="str">
        <x:v>公開レポート個別PICKUP</x:v>
      </x:c>
      <x:c r="M330" t="str">
        <x:v>https://hall-navi.com/review_post_list?hid=531006400000002111</x:v>
      </x:c>
      <x:c r="N330" t="str">
        <x:v>Hall-Navi 4/27掲載。個別PICKUP実績</x:v>
      </x:c>
    </x:row>
    <x:row r="331">
      <x:c r="A331" t="n">
        <x:v>46139</x:v>
      </x:c>
      <x:c r="B331" t="str">
        <x:v>月</x:v>
      </x:c>
      <x:c r="C331" t="str">
        <x:v>4/27</x:v>
      </x:c>
      <x:c r="D331" t="str">
        <x:v>パチスロ かぐや様は告らせたい</x:v>
      </x:c>
      <x:c r="E331" t="n">
        <x:v>590</x:v>
      </x:c>
      <x:c r="F331" t="n">
        <x:v>9480</x:v>
      </x:c>
      <x:c r="G331" t="n">
        <x:v>10523</x:v>
      </x:c>
      <x:c r="H331"/>
      <x:c r="I331"/>
      <x:c r="J331"/>
      <x:c r="K331" t="n">
        <x:v>1.3700070323488045</x:v>
      </x:c>
      <x:c r="L331" t="str">
        <x:v>公開レポート個別PICKUP</x:v>
      </x:c>
      <x:c r="M331" t="str">
        <x:v>https://hall-navi.com/review_post_list?hid=531006400000002111</x:v>
      </x:c>
      <x:c r="N331" t="str">
        <x:v>Hall-Navi 4/27掲載。個別PICKUP実績</x:v>
      </x:c>
    </x:row>
    <x:row r="332">
      <x:c r="A332" t="n">
        <x:v>46139</x:v>
      </x:c>
      <x:c r="B332" t="str">
        <x:v>月</x:v>
      </x:c>
      <x:c r="C332" t="str">
        <x:v>4/27</x:v>
      </x:c>
      <x:c r="D332" t="str">
        <x:v>パチスロ かぐや様は告らせたい</x:v>
      </x:c>
      <x:c r="E332" t="n">
        <x:v>592</x:v>
      </x:c>
      <x:c r="F332" t="n">
        <x:v>9797</x:v>
      </x:c>
      <x:c r="G332" t="n">
        <x:v>10640</x:v>
      </x:c>
      <x:c r="H332"/>
      <x:c r="I332"/>
      <x:c r="J332"/>
      <x:c r="K332" t="n">
        <x:v>1.3620155830015992</x:v>
      </x:c>
      <x:c r="L332" t="str">
        <x:v>公開レポート個別PICKUP</x:v>
      </x:c>
      <x:c r="M332" t="str">
        <x:v>https://hall-navi.com/review_post_list?hid=531006400000002111</x:v>
      </x:c>
      <x:c r="N332" t="str">
        <x:v>Hall-Navi 4/27掲載。個別PICKUP実績</x:v>
      </x:c>
    </x:row>
    <x:row r="333">
      <x:c r="A333" t="n">
        <x:v>46139</x:v>
      </x:c>
      <x:c r="B333" t="str">
        <x:v>月</x:v>
      </x:c>
      <x:c r="C333" t="str">
        <x:v>4/27</x:v>
      </x:c>
      <x:c r="D333" t="str">
        <x:v>パチスロ かぐや様は告らせたい</x:v>
      </x:c>
      <x:c r="E333" t="n">
        <x:v>593</x:v>
      </x:c>
      <x:c r="F333" t="n">
        <x:v>9177</x:v>
      </x:c>
      <x:c r="G333" t="n">
        <x:v>17631</x:v>
      </x:c>
      <x:c r="H333"/>
      <x:c r="I333"/>
      <x:c r="J333"/>
      <x:c r="K333" t="n">
        <x:v>1.6404053612291598</x:v>
      </x:c>
      <x:c r="L333" t="str">
        <x:v>公開レポート個別PICKUP</x:v>
      </x:c>
      <x:c r="M333" t="str">
        <x:v>https://hall-navi.com/review_post_list?hid=531006400000002111</x:v>
      </x:c>
      <x:c r="N333" t="str">
        <x:v>Hall-Navi 4/27掲載。個別PICKUP実績</x:v>
      </x:c>
    </x:row>
    <x:row r="334">
      <x:c r="A334" t="n">
        <x:v>46139</x:v>
      </x:c>
      <x:c r="B334" t="str">
        <x:v>月</x:v>
      </x:c>
      <x:c r="C334" t="str">
        <x:v>4/27</x:v>
      </x:c>
      <x:c r="D334" t="str">
        <x:v>パチスロ かぐや様は告らせたい</x:v>
      </x:c>
      <x:c r="E334" t="n">
        <x:v>594</x:v>
      </x:c>
      <x:c r="F334" t="n">
        <x:v>9551</x:v>
      </x:c>
      <x:c r="G334" t="n">
        <x:v>7241</x:v>
      </x:c>
      <x:c r="H334"/>
      <x:c r="I334"/>
      <x:c r="J334"/>
      <x:c r="K334" t="n">
        <x:v>1.2527135029490803</x:v>
      </x:c>
      <x:c r="L334" t="str">
        <x:v>公開レポート個別PICKUP</x:v>
      </x:c>
      <x:c r="M334" t="str">
        <x:v>https://hall-navi.com/review_post_list?hid=531006400000002111</x:v>
      </x:c>
      <x:c r="N334" t="str">
        <x:v>Hall-Navi 4/27掲載。個別PICKUP実績</x:v>
      </x:c>
    </x:row>
    <x:row r="335">
      <x:c r="A335" t="n">
        <x:v>46139</x:v>
      </x:c>
      <x:c r="B335" t="str">
        <x:v>月</x:v>
      </x:c>
      <x:c r="C335" t="str">
        <x:v>4/27</x:v>
      </x:c>
      <x:c r="D335" t="str">
        <x:v>鉄拳6</x:v>
      </x:c>
      <x:c r="E335" t="n">
        <x:v>759</x:v>
      </x:c>
      <x:c r="F335" t="n">
        <x:v>7474</x:v>
      </x:c>
      <x:c r="G335" t="n">
        <x:v>10311</x:v>
      </x:c>
      <x:c r="H335"/>
      <x:c r="I335"/>
      <x:c r="J335"/>
      <x:c r="K335" t="n">
        <x:v>1.4598608509499598</x:v>
      </x:c>
      <x:c r="L335" t="str">
        <x:v>公開レポート個別PICKUP</x:v>
      </x:c>
      <x:c r="M335" t="str">
        <x:v>https://hall-navi.com/review_post_list?hid=531006400000002111</x:v>
      </x:c>
      <x:c r="N335" t="str">
        <x:v>Hall-Navi 4/27掲載。個別PICKUP実績</x:v>
      </x:c>
    </x:row>
    <x:row r="336">
      <x:c r="A336" t="n">
        <x:v>46139</x:v>
      </x:c>
      <x:c r="B336" t="str">
        <x:v>月</x:v>
      </x:c>
      <x:c r="C336" t="str">
        <x:v>4/27</x:v>
      </x:c>
      <x:c r="D336" t="str">
        <x:v>鉄拳6</x:v>
      </x:c>
      <x:c r="E336" t="n">
        <x:v>760</x:v>
      </x:c>
      <x:c r="F336" t="n">
        <x:v>8612</x:v>
      </x:c>
      <x:c r="G336" t="n">
        <x:v>12993</x:v>
      </x:c>
      <x:c r="H336"/>
      <x:c r="I336"/>
      <x:c r="J336"/>
      <x:c r="K336" t="n">
        <x:v>1.5029029261495588</x:v>
      </x:c>
      <x:c r="L336" t="str">
        <x:v>公開レポート個別PICKUP</x:v>
      </x:c>
      <x:c r="M336" t="str">
        <x:v>https://hall-navi.com/review_post_list?hid=531006400000002111</x:v>
      </x:c>
      <x:c r="N336" t="str">
        <x:v>Hall-Navi 4/27掲載。個別PICKUP実績</x:v>
      </x:c>
    </x:row>
    <x:row r="337">
      <x:c r="A337" t="n">
        <x:v>46139</x:v>
      </x:c>
      <x:c r="B337" t="str">
        <x:v>月</x:v>
      </x:c>
      <x:c r="C337" t="str">
        <x:v>4/27</x:v>
      </x:c>
      <x:c r="D337" t="str">
        <x:v>鉄拳6</x:v>
      </x:c>
      <x:c r="E337" t="n">
        <x:v>761</x:v>
      </x:c>
      <x:c r="F337" t="n">
        <x:v>8750</x:v>
      </x:c>
      <x:c r="G337" t="n">
        <x:v>6995</x:v>
      </x:c>
      <x:c r="H337"/>
      <x:c r="I337"/>
      <x:c r="J337"/>
      <x:c r="K337" t="n">
        <x:v>1.2664761904761905</x:v>
      </x:c>
      <x:c r="L337" t="str">
        <x:v>公開レポート個別PICKUP</x:v>
      </x:c>
      <x:c r="M337" t="str">
        <x:v>https://hall-navi.com/review_post_list?hid=531006400000002111</x:v>
      </x:c>
      <x:c r="N337" t="str">
        <x:v>Hall-Navi 4/27掲載。個別PICKUP実績</x:v>
      </x:c>
    </x:row>
    <x:row r="338">
      <x:c r="A338" t="n">
        <x:v>46139</x:v>
      </x:c>
      <x:c r="B338" t="str">
        <x:v>月</x:v>
      </x:c>
      <x:c r="C338" t="str">
        <x:v>4/27</x:v>
      </x:c>
      <x:c r="D338" t="str">
        <x:v>鉄拳6</x:v>
      </x:c>
      <x:c r="E338" t="n">
        <x:v>762</x:v>
      </x:c>
      <x:c r="F338" t="n">
        <x:v>7853</x:v>
      </x:c>
      <x:c r="G338" t="n">
        <x:v>9173</x:v>
      </x:c>
      <x:c r="H338"/>
      <x:c r="I338"/>
      <x:c r="J338"/>
      <x:c r="K338" t="n">
        <x:v>1.3893628761831995</x:v>
      </x:c>
      <x:c r="L338" t="str">
        <x:v>公開レポート個別PICKUP</x:v>
      </x:c>
      <x:c r="M338" t="str">
        <x:v>https://hall-navi.com/review_post_list?hid=531006400000002111</x:v>
      </x:c>
      <x:c r="N338" t="str">
        <x:v>Hall-Navi 4/27掲載。個別PICKUP実績</x:v>
      </x:c>
    </x:row>
    <x:row r="339">
      <x:c r="A339" t="n">
        <x:v>46139</x:v>
      </x:c>
      <x:c r="B339" t="str">
        <x:v>月</x:v>
      </x:c>
      <x:c r="C339" t="str">
        <x:v>4/27</x:v>
      </x:c>
      <x:c r="D339" t="str">
        <x:v>鉄拳6</x:v>
      </x:c>
      <x:c r="E339" t="n">
        <x:v>764</x:v>
      </x:c>
      <x:c r="F339" t="n">
        <x:v>7560</x:v>
      </x:c>
      <x:c r="G339" t="n">
        <x:v>8423</x:v>
      </x:c>
      <x:c r="H339"/>
      <x:c r="I339"/>
      <x:c r="J339"/>
      <x:c r="K339" t="n">
        <x:v>1.371384479717813</x:v>
      </x:c>
      <x:c r="L339" t="str">
        <x:v>公開レポート個別PICKUP</x:v>
      </x:c>
      <x:c r="M339" t="str">
        <x:v>https://hall-navi.com/review_post_list?hid=531006400000002111</x:v>
      </x:c>
      <x:c r="N339" t="str">
        <x:v>Hall-Navi 4/27掲載。個別PICKUP実績</x:v>
      </x:c>
    </x:row>
    <x:row r="340">
      <x:c r="A340" t="n">
        <x:v>46139</x:v>
      </x:c>
      <x:c r="B340" t="str">
        <x:v>月</x:v>
      </x:c>
      <x:c r="C340" t="str">
        <x:v>4/27</x:v>
      </x:c>
      <x:c r="D340" t="str">
        <x:v>鉄拳6</x:v>
      </x:c>
      <x:c r="E340" t="n">
        <x:v>765</x:v>
      </x:c>
      <x:c r="F340" t="n">
        <x:v>7458</x:v>
      </x:c>
      <x:c r="G340" t="n">
        <x:v>5609</x:v>
      </x:c>
      <x:c r="H340"/>
      <x:c r="I340"/>
      <x:c r="J340"/>
      <x:c r="K340" t="n">
        <x:v>1.2506927683918834</x:v>
      </x:c>
      <x:c r="L340" t="str">
        <x:v>公開レポート個別PICKUP</x:v>
      </x:c>
      <x:c r="M340" t="str">
        <x:v>https://hall-navi.com/review_post_list?hid=531006400000002111</x:v>
      </x:c>
      <x:c r="N340" t="str">
        <x:v>Hall-Navi 4/27掲載。個別PICKUP実績</x:v>
      </x:c>
    </x:row>
    <x:row r="341">
      <x:c r="A341" t="n">
        <x:v>46139</x:v>
      </x:c>
      <x:c r="B341" t="str">
        <x:v>月</x:v>
      </x:c>
      <x:c r="C341" t="str">
        <x:v>4/27</x:v>
      </x:c>
      <x:c r="D341" t="str">
        <x:v>スマスロ モンスターハンターライズ</x:v>
      </x:c>
      <x:c r="E341" t="n">
        <x:v>568</x:v>
      </x:c>
      <x:c r="F341" t="n">
        <x:v>8520</x:v>
      </x:c>
      <x:c r="G341" t="n">
        <x:v>4297</x:v>
      </x:c>
      <x:c r="H341"/>
      <x:c r="I341"/>
      <x:c r="J341"/>
      <x:c r="K341" t="n">
        <x:v>1.168114241001565</x:v>
      </x:c>
      <x:c r="L341" t="str">
        <x:v>公開レポート個別PICKUP</x:v>
      </x:c>
      <x:c r="M341" t="str">
        <x:v>https://hall-navi.com/review_post_list?hid=531006400000002111</x:v>
      </x:c>
      <x:c r="N341" t="str">
        <x:v>Hall-Navi 4/27掲載。個別PICKUP実績</x:v>
      </x:c>
    </x:row>
    <x:row r="342">
      <x:c r="A342" t="n">
        <x:v>46139</x:v>
      </x:c>
      <x:c r="B342" t="str">
        <x:v>月</x:v>
      </x:c>
      <x:c r="C342" t="str">
        <x:v>4/27</x:v>
      </x:c>
      <x:c r="D342" t="str">
        <x:v>スマスロ モンスターハンターライズ</x:v>
      </x:c>
      <x:c r="E342" t="n">
        <x:v>569</x:v>
      </x:c>
      <x:c r="F342" t="n">
        <x:v>7715</x:v>
      </x:c>
      <x:c r="G342" t="n">
        <x:v>1514</x:v>
      </x:c>
      <x:c r="H342"/>
      <x:c r="I342"/>
      <x:c r="J342"/>
      <x:c r="K342" t="n">
        <x:v>1.0654136962626917</x:v>
      </x:c>
      <x:c r="L342" t="str">
        <x:v>公開レポート個別PICKUP</x:v>
      </x:c>
      <x:c r="M342" t="str">
        <x:v>https://hall-navi.com/review_post_list?hid=531006400000002111</x:v>
      </x:c>
      <x:c r="N342" t="str">
        <x:v>Hall-Navi 4/27掲載。個別PICKUP実績</x:v>
      </x:c>
    </x:row>
    <x:row r="343">
      <x:c r="A343" t="n">
        <x:v>46139</x:v>
      </x:c>
      <x:c r="B343" t="str">
        <x:v>月</x:v>
      </x:c>
      <x:c r="C343" t="str">
        <x:v>4/27</x:v>
      </x:c>
      <x:c r="D343" t="str">
        <x:v>スマスロ モンスターハンターライズ</x:v>
      </x:c>
      <x:c r="E343" t="n">
        <x:v>570</x:v>
      </x:c>
      <x:c r="F343" t="n">
        <x:v>9454</x:v>
      </x:c>
      <x:c r="G343" t="n">
        <x:v>2931</x:v>
      </x:c>
      <x:c r="H343"/>
      <x:c r="I343"/>
      <x:c r="J343"/>
      <x:c r="K343" t="n">
        <x:v>1.1033425005288766</x:v>
      </x:c>
      <x:c r="L343" t="str">
        <x:v>公開レポート個別PICKUP</x:v>
      </x:c>
      <x:c r="M343" t="str">
        <x:v>https://hall-navi.com/review_post_list?hid=531006400000002111</x:v>
      </x:c>
      <x:c r="N343" t="str">
        <x:v>Hall-Navi 4/27掲載。個別PICKUP実績</x:v>
      </x:c>
    </x:row>
    <x:row r="344">
      <x:c r="A344" t="n">
        <x:v>46139</x:v>
      </x:c>
      <x:c r="B344" t="str">
        <x:v>月</x:v>
      </x:c>
      <x:c r="C344" t="str">
        <x:v>4/27</x:v>
      </x:c>
      <x:c r="D344" t="str">
        <x:v>スマスロ モンスターハンターライズ</x:v>
      </x:c>
      <x:c r="E344" t="n">
        <x:v>571</x:v>
      </x:c>
      <x:c r="F344" t="n">
        <x:v>5737</x:v>
      </x:c>
      <x:c r="G344" t="n">
        <x:v>6231</x:v>
      </x:c>
      <x:c r="H344"/>
      <x:c r="I344"/>
      <x:c r="J344"/>
      <x:c r="K344" t="n">
        <x:v>1.3620359072686072</x:v>
      </x:c>
      <x:c r="L344" t="str">
        <x:v>公開レポート個別PICKUP</x:v>
      </x:c>
      <x:c r="M344" t="str">
        <x:v>https://hall-navi.com/review_post_list?hid=531006400000002111</x:v>
      </x:c>
      <x:c r="N344" t="str">
        <x:v>Hall-Navi 4/27掲載。個別PICKUP実績</x:v>
      </x:c>
    </x:row>
    <x:row r="345">
      <x:c r="A345" t="n">
        <x:v>46139</x:v>
      </x:c>
      <x:c r="B345" t="str">
        <x:v>月</x:v>
      </x:c>
      <x:c r="C345" t="str">
        <x:v>4/27</x:v>
      </x:c>
      <x:c r="D345" t="str">
        <x:v>スマスロ モンスターハンターライズ</x:v>
      </x:c>
      <x:c r="E345" t="n">
        <x:v>572</x:v>
      </x:c>
      <x:c r="F345" t="n">
        <x:v>8645</x:v>
      </x:c>
      <x:c r="G345" t="n">
        <x:v>4838</x:v>
      </x:c>
      <x:c r="H345"/>
      <x:c r="I345"/>
      <x:c r="J345"/>
      <x:c r="K345" t="n">
        <x:v>1.1865432812801233</x:v>
      </x:c>
      <x:c r="L345" t="str">
        <x:v>公開レポート個別PICKUP</x:v>
      </x:c>
      <x:c r="M345" t="str">
        <x:v>https://hall-navi.com/review_post_list?hid=531006400000002111</x:v>
      </x:c>
      <x:c r="N345" t="str">
        <x:v>Hall-Navi 4/27掲載。個別PICKUP実績</x:v>
      </x:c>
    </x:row>
    <x:row r="346">
      <x:c r="A346" t="n">
        <x:v>46139</x:v>
      </x:c>
      <x:c r="B346" t="str">
        <x:v>月</x:v>
      </x:c>
      <x:c r="C346" t="str">
        <x:v>4/27</x:v>
      </x:c>
      <x:c r="D346" t="str">
        <x:v>スマスロ モンスターハンターライズ</x:v>
      </x:c>
      <x:c r="E346" t="n">
        <x:v>573</x:v>
      </x:c>
      <x:c r="F346" t="n">
        <x:v>8459</x:v>
      </x:c>
      <x:c r="G346" t="n">
        <x:v>849</x:v>
      </x:c>
      <x:c r="H346"/>
      <x:c r="I346"/>
      <x:c r="J346"/>
      <x:c r="K346" t="n">
        <x:v>1.0334554911928124</x:v>
      </x:c>
      <x:c r="L346" t="str">
        <x:v>公開レポート個別PICKUP</x:v>
      </x:c>
      <x:c r="M346" t="str">
        <x:v>https://hall-navi.com/review_post_list?hid=531006400000002111</x:v>
      </x:c>
      <x:c r="N346" t="str">
        <x:v>Hall-Navi 4/27掲載。個別PICKUP実績</x:v>
      </x:c>
    </x:row>
    <x:row r="347">
      <x:c r="A347" t="n">
        <x:v>46139</x:v>
      </x:c>
      <x:c r="B347" t="str">
        <x:v>月</x:v>
      </x:c>
      <x:c r="C347" t="str">
        <x:v>4/27</x:v>
      </x:c>
      <x:c r="D347" t="str">
        <x:v>スマスロ モンスターハンターライズ</x:v>
      </x:c>
      <x:c r="E347" t="n">
        <x:v>575</x:v>
      </x:c>
      <x:c r="F347" t="n">
        <x:v>6188</x:v>
      </x:c>
      <x:c r="G347" t="n">
        <x:v>6221</x:v>
      </x:c>
      <x:c r="H347"/>
      <x:c r="I347"/>
      <x:c r="J347"/>
      <x:c r="K347" t="n">
        <x:v>1.3351109674639086</x:v>
      </x:c>
      <x:c r="L347" t="str">
        <x:v>公開レポート個別PICKUP</x:v>
      </x:c>
      <x:c r="M347" t="str">
        <x:v>https://hall-navi.com/review_post_list?hid=531006400000002111</x:v>
      </x:c>
      <x:c r="N347" t="str">
        <x:v>Hall-Navi 4/27掲載。個別PICKUP実績</x:v>
      </x:c>
    </x:row>
    <x:row r="348">
      <x:c r="A348" t="n">
        <x:v>46139</x:v>
      </x:c>
      <x:c r="B348" t="str">
        <x:v>月</x:v>
      </x:c>
      <x:c r="C348" t="str">
        <x:v>4/27</x:v>
      </x:c>
      <x:c r="D348" t="str">
        <x:v>スマスロ モンスターハンターライズ</x:v>
      </x:c>
      <x:c r="E348" t="n">
        <x:v>576</x:v>
      </x:c>
      <x:c r="F348" t="n">
        <x:v>5875</x:v>
      </x:c>
      <x:c r="G348" t="n">
        <x:v>2345</x:v>
      </x:c>
      <x:c r="H348"/>
      <x:c r="I348"/>
      <x:c r="J348"/>
      <x:c r="K348" t="n">
        <x:v>1.133049645390071</x:v>
      </x:c>
      <x:c r="L348" t="str">
        <x:v>公開レポート個別PICKUP</x:v>
      </x:c>
      <x:c r="M348" t="str">
        <x:v>https://hall-navi.com/review_post_list?hid=531006400000002111</x:v>
      </x:c>
      <x:c r="N348" t="str">
        <x:v>Hall-Navi 4/27掲載。個別PICKUP実績</x:v>
      </x:c>
    </x:row>
    <x:row r="349">
      <x:c r="A349" t="n">
        <x:v>46139</x:v>
      </x:c>
      <x:c r="B349" t="str">
        <x:v>月</x:v>
      </x:c>
      <x:c r="C349" t="str">
        <x:v>4/27</x:v>
      </x:c>
      <x:c r="D349" t="str">
        <x:v>スマスロ 甲鉄城のカバネリ 海門決戦</x:v>
      </x:c>
      <x:c r="E349" t="n">
        <x:v>506</x:v>
      </x:c>
      <x:c r="F349" t="n">
        <x:v>8774</x:v>
      </x:c>
      <x:c r="G349" t="n">
        <x:v>910</x:v>
      </x:c>
      <x:c r="H349"/>
      <x:c r="I349"/>
      <x:c r="J349"/>
      <x:c r="K349" t="n">
        <x:v>1.0345718410455134</x:v>
      </x:c>
      <x:c r="L349" t="str">
        <x:v>公開レポート個別PICKUP</x:v>
      </x:c>
      <x:c r="M349" t="str">
        <x:v>https://hall-navi.com/review_post_list?hid=531006400000002111</x:v>
      </x:c>
      <x:c r="N349" t="str">
        <x:v>Hall-Navi 4/27掲載。個別PICKUP実績</x:v>
      </x:c>
    </x:row>
    <x:row r="350">
      <x:c r="A350" t="n">
        <x:v>46139</x:v>
      </x:c>
      <x:c r="B350" t="str">
        <x:v>月</x:v>
      </x:c>
      <x:c r="C350" t="str">
        <x:v>4/27</x:v>
      </x:c>
      <x:c r="D350" t="str">
        <x:v>スマスロ 甲鉄城のカバネリ 海門決戦</x:v>
      </x:c>
      <x:c r="E350" t="n">
        <x:v>507</x:v>
      </x:c>
      <x:c r="F350" t="n">
        <x:v>8589</x:v>
      </x:c>
      <x:c r="G350" t="n">
        <x:v>2038</x:v>
      </x:c>
      <x:c r="H350"/>
      <x:c r="I350"/>
      <x:c r="J350"/>
      <x:c r="K350" t="n">
        <x:v>1.0790934140567392</x:v>
      </x:c>
      <x:c r="L350" t="str">
        <x:v>公開レポート個別PICKUP</x:v>
      </x:c>
      <x:c r="M350" t="str">
        <x:v>https://hall-navi.com/review_post_list?hid=531006400000002111</x:v>
      </x:c>
      <x:c r="N350" t="str">
        <x:v>Hall-Navi 4/27掲載。個別PICKUP実績</x:v>
      </x:c>
    </x:row>
    <x:row r="351">
      <x:c r="A351" t="n">
        <x:v>46139</x:v>
      </x:c>
      <x:c r="B351" t="str">
        <x:v>月</x:v>
      </x:c>
      <x:c r="C351" t="str">
        <x:v>4/27</x:v>
      </x:c>
      <x:c r="D351" t="str">
        <x:v>スマスロ 甲鉄城のカバネリ 海門決戦</x:v>
      </x:c>
      <x:c r="E351" t="n">
        <x:v>509</x:v>
      </x:c>
      <x:c r="F351" t="n">
        <x:v>8900</x:v>
      </x:c>
      <x:c r="G351" t="n">
        <x:v>4049</x:v>
      </x:c>
      <x:c r="H351"/>
      <x:c r="I351"/>
      <x:c r="J351"/>
      <x:c r="K351" t="n">
        <x:v>1.1516479400749065</x:v>
      </x:c>
      <x:c r="L351" t="str">
        <x:v>公開レポート個別PICKUP</x:v>
      </x:c>
      <x:c r="M351" t="str">
        <x:v>https://hall-navi.com/review_post_list?hid=531006400000002111</x:v>
      </x:c>
      <x:c r="N351" t="str">
        <x:v>Hall-Navi 4/27掲載。個別PICKUP実績</x:v>
      </x:c>
    </x:row>
    <x:row r="352">
      <x:c r="A352" t="n">
        <x:v>46139</x:v>
      </x:c>
      <x:c r="B352" t="str">
        <x:v>月</x:v>
      </x:c>
      <x:c r="C352" t="str">
        <x:v>4/27</x:v>
      </x:c>
      <x:c r="D352" t="str">
        <x:v>スマスロ 甲鉄城のカバネリ 海門決戦</x:v>
      </x:c>
      <x:c r="E352" t="n">
        <x:v>511</x:v>
      </x:c>
      <x:c r="F352" t="n">
        <x:v>9187</x:v>
      </x:c>
      <x:c r="G352" t="n">
        <x:v>1606</x:v>
      </x:c>
      <x:c r="H352"/>
      <x:c r="I352"/>
      <x:c r="J352"/>
      <x:c r="K352" t="n">
        <x:v>1.058270744893146</x:v>
      </x:c>
      <x:c r="L352" t="str">
        <x:v>公開レポート個別PICKUP</x:v>
      </x:c>
      <x:c r="M352" t="str">
        <x:v>https://hall-navi.com/review_post_list?hid=531006400000002111</x:v>
      </x:c>
      <x:c r="N352" t="str">
        <x:v>Hall-Navi 4/27掲載。個別PICKUP実績</x:v>
      </x:c>
    </x:row>
    <x:row r="353">
      <x:c r="A353" t="n">
        <x:v>46139</x:v>
      </x:c>
      <x:c r="B353" t="str">
        <x:v>月</x:v>
      </x:c>
      <x:c r="C353" t="str">
        <x:v>4/27</x:v>
      </x:c>
      <x:c r="D353" t="str">
        <x:v>スマスロ 甲鉄城のカバネリ 海門決戦</x:v>
      </x:c>
      <x:c r="E353" t="n">
        <x:v>512</x:v>
      </x:c>
      <x:c r="F353" t="n">
        <x:v>8341</x:v>
      </x:c>
      <x:c r="G353" t="n">
        <x:v>2065</x:v>
      </x:c>
      <x:c r="H353"/>
      <x:c r="I353"/>
      <x:c r="J353"/>
      <x:c r="K353" t="n">
        <x:v>1.0825240778483796</x:v>
      </x:c>
      <x:c r="L353" t="str">
        <x:v>公開レポート個別PICKUP</x:v>
      </x:c>
      <x:c r="M353" t="str">
        <x:v>https://hall-navi.com/review_post_list?hid=531006400000002111</x:v>
      </x:c>
      <x:c r="N353" t="str">
        <x:v>Hall-Navi 4/27掲載。個別PICKUP実績</x:v>
      </x:c>
    </x:row>
    <x:row r="354">
      <x:c r="A354" t="n">
        <x:v>46139</x:v>
      </x:c>
      <x:c r="B354" t="str">
        <x:v>月</x:v>
      </x:c>
      <x:c r="C354" t="str">
        <x:v>4/27</x:v>
      </x:c>
      <x:c r="D354" t="str">
        <x:v>スマスロ 甲鉄城のカバネリ 海門決戦</x:v>
      </x:c>
      <x:c r="E354" t="n">
        <x:v>513</x:v>
      </x:c>
      <x:c r="F354" t="n">
        <x:v>10191</x:v>
      </x:c>
      <x:c r="G354" t="n">
        <x:v>2441</x:v>
      </x:c>
      <x:c r="H354"/>
      <x:c r="I354"/>
      <x:c r="J354"/>
      <x:c r="K354" t="n">
        <x:v>1.079841690380401</x:v>
      </x:c>
      <x:c r="L354" t="str">
        <x:v>公開レポート個別PICKUP</x:v>
      </x:c>
      <x:c r="M354" t="str">
        <x:v>https://hall-navi.com/review_post_list?hid=531006400000002111</x:v>
      </x:c>
      <x:c r="N354" t="str">
        <x:v>Hall-Navi 4/27掲載。個別PICKUP実績</x:v>
      </x:c>
    </x:row>
    <x:row r="355">
      <x:c r="A355" t="n">
        <x:v>46139</x:v>
      </x:c>
      <x:c r="B355" t="str">
        <x:v>月</x:v>
      </x:c>
      <x:c r="C355" t="str">
        <x:v>4/27</x:v>
      </x:c>
      <x:c r="D355" t="str">
        <x:v>スマスロ 甲鉄城のカバネリ 海門決戦</x:v>
      </x:c>
      <x:c r="E355" t="n">
        <x:v>514</x:v>
      </x:c>
      <x:c r="F355" t="n">
        <x:v>9136</x:v>
      </x:c>
      <x:c r="G355" t="n">
        <x:v>5823</x:v>
      </x:c>
      <x:c r="H355"/>
      <x:c r="I355"/>
      <x:c r="J355"/>
      <x:c r="K355" t="n">
        <x:v>1.212456217162872</x:v>
      </x:c>
      <x:c r="L355" t="str">
        <x:v>公開レポート個別PICKUP</x:v>
      </x:c>
      <x:c r="M355" t="str">
        <x:v>https://hall-navi.com/review_post_list?hid=531006400000002111</x:v>
      </x:c>
      <x:c r="N355" t="str">
        <x:v>Hall-Navi 4/27掲載。個別PICKUP実績</x:v>
      </x:c>
    </x:row>
    <x:row r="356">
      <x:c r="A356" t="n">
        <x:v>46139</x:v>
      </x:c>
      <x:c r="B356" t="str">
        <x:v>月</x:v>
      </x:c>
      <x:c r="C356" t="str">
        <x:v>4/27</x:v>
      </x:c>
      <x:c r="D356" t="str">
        <x:v>スマスロ 甲鉄城のカバネリ 海門決戦</x:v>
      </x:c>
      <x:c r="E356" t="n">
        <x:v>515</x:v>
      </x:c>
      <x:c r="F356" t="n">
        <x:v>9127</x:v>
      </x:c>
      <x:c r="G356" t="n">
        <x:v>1621</x:v>
      </x:c>
      <x:c r="H356"/>
      <x:c r="I356"/>
      <x:c r="J356"/>
      <x:c r="K356" t="n">
        <x:v>1.0592016361710674</x:v>
      </x:c>
      <x:c r="L356" t="str">
        <x:v>公開レポート個別PICKUP</x:v>
      </x:c>
      <x:c r="M356" t="str">
        <x:v>https://hall-navi.com/review_post_list?hid=531006400000002111</x:v>
      </x:c>
      <x:c r="N356" t="str">
        <x:v>Hall-Navi 4/27掲載。個別PICKUP実績</x:v>
      </x:c>
    </x:row>
    <x:row r="357">
      <x:c r="A357" t="n">
        <x:v>46139</x:v>
      </x:c>
      <x:c r="B357" t="str">
        <x:v>月</x:v>
      </x:c>
      <x:c r="C357" t="str">
        <x:v>4/27</x:v>
      </x:c>
      <x:c r="D357" t="str">
        <x:v>スマスロ 甲鉄城のカバネリ 海門決戦</x:v>
      </x:c>
      <x:c r="E357" t="n">
        <x:v>519</x:v>
      </x:c>
      <x:c r="F357" t="n">
        <x:v>7743</x:v>
      </x:c>
      <x:c r="G357" t="n">
        <x:v>3773</x:v>
      </x:c>
      <x:c r="H357"/>
      <x:c r="I357"/>
      <x:c r="J357"/>
      <x:c r="K357" t="n">
        <x:v>1.1624262774979552</x:v>
      </x:c>
      <x:c r="L357" t="str">
        <x:v>公開レポート個別PICKUP</x:v>
      </x:c>
      <x:c r="M357" t="str">
        <x:v>https://hall-navi.com/review_post_list?hid=531006400000002111</x:v>
      </x:c>
      <x:c r="N357" t="str">
        <x:v>Hall-Navi 4/27掲載。個別PICKUP実績</x:v>
      </x:c>
    </x:row>
    <x:row r="358">
      <x:c r="A358" t="n">
        <x:v>46139</x:v>
      </x:c>
      <x:c r="B358" t="str">
        <x:v>月</x:v>
      </x:c>
      <x:c r="C358" t="str">
        <x:v>4/27</x:v>
      </x:c>
      <x:c r="D358" t="str">
        <x:v>スマスロ 甲鉄城のカバネリ 海門決戦</x:v>
      </x:c>
      <x:c r="E358" t="n">
        <x:v>520</x:v>
      </x:c>
      <x:c r="F358" t="n">
        <x:v>7703</x:v>
      </x:c>
      <x:c r="G358" t="n">
        <x:v>1889</x:v>
      </x:c>
      <x:c r="H358"/>
      <x:c r="I358"/>
      <x:c r="J358"/>
      <x:c r="K358" t="n">
        <x:v>1.081743043835735</x:v>
      </x:c>
      <x:c r="L358" t="str">
        <x:v>公開レポート個別PICKUP</x:v>
      </x:c>
      <x:c r="M358" t="str">
        <x:v>https://hall-navi.com/review_post_list?hid=531006400000002111</x:v>
      </x:c>
      <x:c r="N358" t="str">
        <x:v>Hall-Navi 4/27掲載。個別PICKUP実績</x:v>
      </x:c>
    </x:row>
    <x:row r="359">
      <x:c r="A359" t="n">
        <x:v>46139</x:v>
      </x:c>
      <x:c r="B359" t="str">
        <x:v>月</x:v>
      </x:c>
      <x:c r="C359" t="str">
        <x:v>4/27</x:v>
      </x:c>
      <x:c r="D359" t="str">
        <x:v>スマスロ 甲鉄城のカバネリ 海門決戦</x:v>
      </x:c>
      <x:c r="E359" t="n">
        <x:v>522</x:v>
      </x:c>
      <x:c r="F359" t="n">
        <x:v>8741</x:v>
      </x:c>
      <x:c r="G359" t="n">
        <x:v>1785</x:v>
      </x:c>
      <x:c r="H359"/>
      <x:c r="I359"/>
      <x:c r="J359"/>
      <x:c r="K359" t="n">
        <x:v>1.0680700148724402</x:v>
      </x:c>
      <x:c r="L359" t="str">
        <x:v>公開レポート個別PICKUP</x:v>
      </x:c>
      <x:c r="M359" t="str">
        <x:v>https://hall-navi.com/review_post_list?hid=531006400000002111</x:v>
      </x:c>
      <x:c r="N359" t="str">
        <x:v>Hall-Navi 4/27掲載。個別PICKUP実績</x:v>
      </x:c>
    </x:row>
    <x:row r="360">
      <x:c r="A360" t="n">
        <x:v>46139</x:v>
      </x:c>
      <x:c r="B360" t="str">
        <x:v>月</x:v>
      </x:c>
      <x:c r="C360" t="str">
        <x:v>4/27</x:v>
      </x:c>
      <x:c r="D360" t="str">
        <x:v>ヴァルヴレイヴ2</x:v>
      </x:c>
      <x:c r="E360" t="n">
        <x:v>631</x:v>
      </x:c>
      <x:c r="F360" t="n">
        <x:v>8475</x:v>
      </x:c>
      <x:c r="G360" t="n">
        <x:v>6512</x:v>
      </x:c>
      <x:c r="H360"/>
      <x:c r="I360"/>
      <x:c r="J360"/>
      <x:c r="K360" t="n">
        <x:v>1.256125860373648</x:v>
      </x:c>
      <x:c r="L360" t="str">
        <x:v>公開レポート個別PICKUP</x:v>
      </x:c>
      <x:c r="M360" t="str">
        <x:v>https://hall-navi.com/review_post_list?hid=531006400000002111</x:v>
      </x:c>
      <x:c r="N360" t="str">
        <x:v>Hall-Navi 4/27掲載。個別PICKUP実績</x:v>
      </x:c>
    </x:row>
    <x:row r="361">
      <x:c r="A361" t="n">
        <x:v>46139</x:v>
      </x:c>
      <x:c r="B361" t="str">
        <x:v>月</x:v>
      </x:c>
      <x:c r="C361" t="str">
        <x:v>4/27</x:v>
      </x:c>
      <x:c r="D361" t="str">
        <x:v>ヴァルヴレイヴ2</x:v>
      </x:c>
      <x:c r="E361" t="n">
        <x:v>632</x:v>
      </x:c>
      <x:c r="F361" t="n">
        <x:v>9322</x:v>
      </x:c>
      <x:c r="G361" t="n">
        <x:v>1303</x:v>
      </x:c>
      <x:c r="H361"/>
      <x:c r="I361"/>
      <x:c r="J361"/>
      <x:c r="K361" t="n">
        <x:v>1.0465922906386327</x:v>
      </x:c>
      <x:c r="L361" t="str">
        <x:v>公開レポート個別PICKUP</x:v>
      </x:c>
      <x:c r="M361" t="str">
        <x:v>https://hall-navi.com/review_post_list?hid=531006400000002111</x:v>
      </x:c>
      <x:c r="N361" t="str">
        <x:v>Hall-Navi 4/27掲載。個別PICKUP実績</x:v>
      </x:c>
    </x:row>
    <x:row r="362">
      <x:c r="A362" t="n">
        <x:v>46139</x:v>
      </x:c>
      <x:c r="B362" t="str">
        <x:v>月</x:v>
      </x:c>
      <x:c r="C362" t="str">
        <x:v>4/27</x:v>
      </x:c>
      <x:c r="D362" t="str">
        <x:v>ヴァルヴレイヴ2</x:v>
      </x:c>
      <x:c r="E362" t="n">
        <x:v>636</x:v>
      </x:c>
      <x:c r="F362" t="n">
        <x:v>8660</x:v>
      </x:c>
      <x:c r="G362" t="n">
        <x:v>5783</x:v>
      </x:c>
      <x:c r="H362"/>
      <x:c r="I362"/>
      <x:c r="J362"/>
      <x:c r="K362" t="n">
        <x:v>1.2225943033102387</x:v>
      </x:c>
      <x:c r="L362" t="str">
        <x:v>公開レポート個別PICKUP</x:v>
      </x:c>
      <x:c r="M362" t="str">
        <x:v>https://hall-navi.com/review_post_list?hid=531006400000002111</x:v>
      </x:c>
      <x:c r="N362" t="str">
        <x:v>Hall-Navi 4/27掲載。個別PICKUP実績</x:v>
      </x:c>
    </x:row>
    <x:row r="363">
      <x:c r="A363" t="n">
        <x:v>46139</x:v>
      </x:c>
      <x:c r="B363" t="str">
        <x:v>月</x:v>
      </x:c>
      <x:c r="C363" t="str">
        <x:v>4/27</x:v>
      </x:c>
      <x:c r="D363" t="str">
        <x:v>ヴァルヴレイヴ2</x:v>
      </x:c>
      <x:c r="E363" t="n">
        <x:v>637</x:v>
      </x:c>
      <x:c r="F363" t="n">
        <x:v>7277</x:v>
      </x:c>
      <x:c r="G363" t="n">
        <x:v>2956</x:v>
      </x:c>
      <x:c r="H363"/>
      <x:c r="I363"/>
      <x:c r="J363"/>
      <x:c r="K363" t="n">
        <x:v>1.1354037836104622</x:v>
      </x:c>
      <x:c r="L363" t="str">
        <x:v>公開レポート個別PICKUP</x:v>
      </x:c>
      <x:c r="M363" t="str">
        <x:v>https://hall-navi.com/review_post_list?hid=531006400000002111</x:v>
      </x:c>
      <x:c r="N363" t="str">
        <x:v>Hall-Navi 4/27掲載。個別PICKUP実績</x:v>
      </x:c>
    </x:row>
    <x:row r="364">
      <x:c r="A364" t="n">
        <x:v>46139</x:v>
      </x:c>
      <x:c r="B364" t="str">
        <x:v>月</x:v>
      </x:c>
      <x:c r="C364" t="str">
        <x:v>4/27</x:v>
      </x:c>
      <x:c r="D364" t="str">
        <x:v>ヴァルヴレイヴ2</x:v>
      </x:c>
      <x:c r="E364" t="n">
        <x:v>638</x:v>
      </x:c>
      <x:c r="F364" t="n">
        <x:v>7868</x:v>
      </x:c>
      <x:c r="G364" t="n">
        <x:v>2482</x:v>
      </x:c>
      <x:c r="H364"/>
      <x:c r="I364"/>
      <x:c r="J364"/>
      <x:c r="K364" t="n">
        <x:v>1.1051516692086087</x:v>
      </x:c>
      <x:c r="L364" t="str">
        <x:v>公開レポート個別PICKUP</x:v>
      </x:c>
      <x:c r="M364" t="str">
        <x:v>https://hall-navi.com/review_post_list?hid=531006400000002111</x:v>
      </x:c>
      <x:c r="N364" t="str">
        <x:v>Hall-Navi 4/27掲載。個別PICKUP実績</x:v>
      </x:c>
    </x:row>
    <x:row r="365">
      <x:c r="A365" t="n">
        <x:v>46139</x:v>
      </x:c>
      <x:c r="B365" t="str">
        <x:v>月</x:v>
      </x:c>
      <x:c r="C365" t="str">
        <x:v>4/27</x:v>
      </x:c>
      <x:c r="D365" t="str">
        <x:v>ヴァルヴレイヴ2</x:v>
      </x:c>
      <x:c r="E365" t="n">
        <x:v>639</x:v>
      </x:c>
      <x:c r="F365" t="n">
        <x:v>8920</x:v>
      </x:c>
      <x:c r="G365" t="n">
        <x:v>6321</x:v>
      </x:c>
      <x:c r="H365"/>
      <x:c r="I365"/>
      <x:c r="J365"/>
      <x:c r="K365" t="n">
        <x:v>1.2362107623318386</x:v>
      </x:c>
      <x:c r="L365" t="str">
        <x:v>公開レポート個別PICKUP</x:v>
      </x:c>
      <x:c r="M365" t="str">
        <x:v>https://hall-navi.com/review_post_list?hid=531006400000002111</x:v>
      </x:c>
      <x:c r="N365" t="str">
        <x:v>Hall-Navi 4/27掲載。個別PICKUP実績</x:v>
      </x:c>
    </x:row>
    <x:row r="366">
      <x:c r="A366" t="n">
        <x:v>46139</x:v>
      </x:c>
      <x:c r="B366" t="str">
        <x:v>月</x:v>
      </x:c>
      <x:c r="C366" t="str">
        <x:v>4/27</x:v>
      </x:c>
      <x:c r="D366" t="str">
        <x:v>ヴァルヴレイヴ2</x:v>
      </x:c>
      <x:c r="E366" t="n">
        <x:v>642</x:v>
      </x:c>
      <x:c r="F366" t="n">
        <x:v>6180</x:v>
      </x:c>
      <x:c r="G366" t="n">
        <x:v>8372</x:v>
      </x:c>
      <x:c r="H366"/>
      <x:c r="I366"/>
      <x:c r="J366"/>
      <x:c r="K366" t="n">
        <x:v>1.451564185544768</x:v>
      </x:c>
      <x:c r="L366" t="str">
        <x:v>公開レポート個別PICKUP</x:v>
      </x:c>
      <x:c r="M366" t="str">
        <x:v>https://hall-navi.com/review_post_list?hid=531006400000002111</x:v>
      </x:c>
      <x:c r="N366" t="str">
        <x:v>Hall-Navi 4/27掲載。個別PICKUP実績</x:v>
      </x:c>
    </x:row>
    <x:row r="367">
      <x:c r="A367" t="n">
        <x:v>46139</x:v>
      </x:c>
      <x:c r="B367" t="str">
        <x:v>月</x:v>
      </x:c>
      <x:c r="C367" t="str">
        <x:v>4/27</x:v>
      </x:c>
      <x:c r="D367" t="str">
        <x:v>ヴァルヴレイヴ2</x:v>
      </x:c>
      <x:c r="E367" t="n">
        <x:v>643</x:v>
      </x:c>
      <x:c r="F367" t="n">
        <x:v>7985</x:v>
      </x:c>
      <x:c r="G367" t="n">
        <x:v>6304</x:v>
      </x:c>
      <x:c r="H367"/>
      <x:c r="I367"/>
      <x:c r="J367"/>
      <x:c r="K367" t="n">
        <x:v>1.2631600918388646</x:v>
      </x:c>
      <x:c r="L367" t="str">
        <x:v>公開レポート個別PICKUP</x:v>
      </x:c>
      <x:c r="M367" t="str">
        <x:v>https://hall-navi.com/review_post_list?hid=531006400000002111</x:v>
      </x:c>
      <x:c r="N367" t="str">
        <x:v>Hall-Navi 4/27掲載。個別PICKUP実績</x:v>
      </x:c>
    </x:row>
    <x:row r="368">
      <x:c r="A368" t="n">
        <x:v>46139</x:v>
      </x:c>
      <x:c r="B368" t="str">
        <x:v>月</x:v>
      </x:c>
      <x:c r="C368" t="str">
        <x:v>4/27</x:v>
      </x:c>
      <x:c r="D368" t="str">
        <x:v>東京喰種</x:v>
      </x:c>
      <x:c r="E368" t="n">
        <x:v>453</x:v>
      </x:c>
      <x:c r="F368" t="n">
        <x:v>4793</x:v>
      </x:c>
      <x:c r="G368" t="n">
        <x:v>10186</x:v>
      </x:c>
      <x:c r="H368"/>
      <x:c r="I368"/>
      <x:c r="J368"/>
      <x:c r="K368" t="n">
        <x:v>1.7083941859656444</x:v>
      </x:c>
      <x:c r="L368" t="str">
        <x:v>公開レポート個別PICKUP</x:v>
      </x:c>
      <x:c r="M368" t="str">
        <x:v>https://hall-navi.com/review_post_list?hid=531006400000002111</x:v>
      </x:c>
      <x:c r="N368" t="str">
        <x:v>Hall-Navi 4/27掲載。個別PICKUP実績</x:v>
      </x:c>
    </x:row>
    <x:row r="369">
      <x:c r="A369" t="n">
        <x:v>46139</x:v>
      </x:c>
      <x:c r="B369" t="str">
        <x:v>月</x:v>
      </x:c>
      <x:c r="C369" t="str">
        <x:v>4/27</x:v>
      </x:c>
      <x:c r="D369" t="str">
        <x:v>東京喰種</x:v>
      </x:c>
      <x:c r="E369" t="n">
        <x:v>455</x:v>
      </x:c>
      <x:c r="F369" t="n">
        <x:v>6428</x:v>
      </x:c>
      <x:c r="G369" t="n">
        <x:v>2006</x:v>
      </x:c>
      <x:c r="H369"/>
      <x:c r="I369"/>
      <x:c r="J369"/>
      <x:c r="K369" t="n">
        <x:v>1.10402406139805</x:v>
      </x:c>
      <x:c r="L369" t="str">
        <x:v>公開レポート個別PICKUP</x:v>
      </x:c>
      <x:c r="M369" t="str">
        <x:v>https://hall-navi.com/review_post_list?hid=531006400000002111</x:v>
      </x:c>
      <x:c r="N369" t="str">
        <x:v>Hall-Navi 4/27掲載。個別PICKUP実績</x:v>
      </x:c>
    </x:row>
    <x:row r="370">
      <x:c r="A370" t="n">
        <x:v>46139</x:v>
      </x:c>
      <x:c r="B370" t="str">
        <x:v>月</x:v>
      </x:c>
      <x:c r="C370" t="str">
        <x:v>4/27</x:v>
      </x:c>
      <x:c r="D370" t="str">
        <x:v>東京喰種</x:v>
      </x:c>
      <x:c r="E370" t="n">
        <x:v>461</x:v>
      </x:c>
      <x:c r="F370" t="n">
        <x:v>6911</x:v>
      </x:c>
      <x:c r="G370" t="n">
        <x:v>14489</x:v>
      </x:c>
      <x:c r="H370"/>
      <x:c r="I370"/>
      <x:c r="J370"/>
      <x:c r="K370" t="n">
        <x:v>1.6988376018907057</x:v>
      </x:c>
      <x:c r="L370" t="str">
        <x:v>公開レポート個別PICKUP</x:v>
      </x:c>
      <x:c r="M370" t="str">
        <x:v>https://hall-navi.com/review_post_list?hid=531006400000002111</x:v>
      </x:c>
      <x:c r="N370" t="str">
        <x:v>Hall-Navi 4/27掲載。個別PICKUP実績</x:v>
      </x:c>
    </x:row>
    <x:row r="371">
      <x:c r="A371" t="n">
        <x:v>46139</x:v>
      </x:c>
      <x:c r="B371" t="str">
        <x:v>月</x:v>
      </x:c>
      <x:c r="C371" t="str">
        <x:v>4/27</x:v>
      </x:c>
      <x:c r="D371" t="str">
        <x:v>東京喰種</x:v>
      </x:c>
      <x:c r="E371" t="n">
        <x:v>463</x:v>
      </x:c>
      <x:c r="F371" t="n">
        <x:v>7348</x:v>
      </x:c>
      <x:c r="G371" t="n">
        <x:v>4570</x:v>
      </x:c>
      <x:c r="H371"/>
      <x:c r="I371"/>
      <x:c r="J371"/>
      <x:c r="K371" t="n">
        <x:v>1.2073126474324078</x:v>
      </x:c>
      <x:c r="L371" t="str">
        <x:v>公開レポート個別PICKUP</x:v>
      </x:c>
      <x:c r="M371" t="str">
        <x:v>https://hall-navi.com/review_post_list?hid=531006400000002111</x:v>
      </x:c>
      <x:c r="N371" t="str">
        <x:v>Hall-Navi 4/27掲載。個別PICKUP実績</x:v>
      </x:c>
    </x:row>
    <x:row r="372">
      <x:c r="A372" t="n">
        <x:v>46139</x:v>
      </x:c>
      <x:c r="B372" t="str">
        <x:v>月</x:v>
      </x:c>
      <x:c r="C372" t="str">
        <x:v>4/27</x:v>
      </x:c>
      <x:c r="D372" t="str">
        <x:v>東京喰種</x:v>
      </x:c>
      <x:c r="E372" t="n">
        <x:v>464</x:v>
      </x:c>
      <x:c r="F372" t="n">
        <x:v>4584</x:v>
      </x:c>
      <x:c r="G372" t="n">
        <x:v>5120</x:v>
      </x:c>
      <x:c r="H372"/>
      <x:c r="I372"/>
      <x:c r="J372"/>
      <x:c r="K372" t="n">
        <x:v>1.3723094822571262</x:v>
      </x:c>
      <x:c r="L372" t="str">
        <x:v>公開レポート個別PICKUP</x:v>
      </x:c>
      <x:c r="M372" t="str">
        <x:v>https://hall-navi.com/review_post_list?hid=531006400000002111</x:v>
      </x:c>
      <x:c r="N372" t="str">
        <x:v>Hall-Navi 4/27掲載。個別PICKUP実績</x:v>
      </x:c>
    </x:row>
    <x:row r="373">
      <x:c r="A373" t="n">
        <x:v>46139</x:v>
      </x:c>
      <x:c r="B373" t="str">
        <x:v>月</x:v>
      </x:c>
      <x:c r="C373" t="str">
        <x:v>4/27</x:v>
      </x:c>
      <x:c r="D373" t="str">
        <x:v>東京喰種</x:v>
      </x:c>
      <x:c r="E373" t="n">
        <x:v>466</x:v>
      </x:c>
      <x:c r="F373" t="n">
        <x:v>8632</x:v>
      </x:c>
      <x:c r="G373" t="n">
        <x:v>890</x:v>
      </x:c>
      <x:c r="H373"/>
      <x:c r="I373"/>
      <x:c r="J373"/>
      <x:c r="K373" t="n">
        <x:v>1.0343682421995675</x:v>
      </x:c>
      <x:c r="L373" t="str">
        <x:v>公開レポート個別PICKUP</x:v>
      </x:c>
      <x:c r="M373" t="str">
        <x:v>https://hall-navi.com/review_post_list?hid=531006400000002111</x:v>
      </x:c>
      <x:c r="N373" t="str">
        <x:v>Hall-Navi 4/27掲載。個別PICKUP実績</x:v>
      </x:c>
    </x:row>
    <x:row r="374">
      <x:c r="A374" t="n">
        <x:v>46139</x:v>
      </x:c>
      <x:c r="B374" t="str">
        <x:v>月</x:v>
      </x:c>
      <x:c r="C374" t="str">
        <x:v>4/27</x:v>
      </x:c>
      <x:c r="D374" t="str">
        <x:v>東京喰種</x:v>
      </x:c>
      <x:c r="E374" t="n">
        <x:v>467</x:v>
      </x:c>
      <x:c r="F374" t="n">
        <x:v>7526</x:v>
      </x:c>
      <x:c r="G374" t="n">
        <x:v>9428</x:v>
      </x:c>
      <x:c r="H374"/>
      <x:c r="I374"/>
      <x:c r="J374"/>
      <x:c r="K374" t="n">
        <x:v>1.4175746301709629</x:v>
      </x:c>
      <x:c r="L374" t="str">
        <x:v>公開レポート個別PICKUP</x:v>
      </x:c>
      <x:c r="M374" t="str">
        <x:v>https://hall-navi.com/review_post_list?hid=531006400000002111</x:v>
      </x:c>
      <x:c r="N374" t="str">
        <x:v>Hall-Navi 4/27掲載。個別PICKUP実績</x:v>
      </x:c>
    </x:row>
    <x:row r="375">
      <x:c r="A375" t="n">
        <x:v>46139</x:v>
      </x:c>
      <x:c r="B375" t="str">
        <x:v>月</x:v>
      </x:c>
      <x:c r="C375" t="str">
        <x:v>4/27</x:v>
      </x:c>
      <x:c r="D375" t="str">
        <x:v>東京喰種</x:v>
      </x:c>
      <x:c r="E375" t="n">
        <x:v>470</x:v>
      </x:c>
      <x:c r="F375" t="n">
        <x:v>6188</x:v>
      </x:c>
      <x:c r="G375" t="n">
        <x:v>1899</x:v>
      </x:c>
      <x:c r="H375"/>
      <x:c r="I375"/>
      <x:c r="J375"/>
      <x:c r="K375" t="n">
        <x:v>1.10229476405947</x:v>
      </x:c>
      <x:c r="L375" t="str">
        <x:v>公開レポート個別PICKUP</x:v>
      </x:c>
      <x:c r="M375" t="str">
        <x:v>https://hall-navi.com/review_post_list?hid=531006400000002111</x:v>
      </x:c>
      <x:c r="N375" t="str">
        <x:v>Hall-Navi 4/27掲載。個別PICKUP実績</x:v>
      </x:c>
    </x:row>
    <x:row r="376">
      <x:c r="A376" t="n">
        <x:v>46139</x:v>
      </x:c>
      <x:c r="B376" t="str">
        <x:v>月</x:v>
      </x:c>
      <x:c r="C376" t="str">
        <x:v>4/27</x:v>
      </x:c>
      <x:c r="D376" t="str">
        <x:v>東京喰種</x:v>
      </x:c>
      <x:c r="E376" t="n">
        <x:v>472</x:v>
      </x:c>
      <x:c r="F376" t="n">
        <x:v>6035</x:v>
      </x:c>
      <x:c r="G376" t="n">
        <x:v>2024</x:v>
      </x:c>
      <x:c r="H376"/>
      <x:c r="I376"/>
      <x:c r="J376"/>
      <x:c r="K376" t="n">
        <x:v>1.111792322562828</x:v>
      </x:c>
      <x:c r="L376" t="str">
        <x:v>公開レポート個別PICKUP</x:v>
      </x:c>
      <x:c r="M376" t="str">
        <x:v>https://hall-navi.com/review_post_list?hid=531006400000002111</x:v>
      </x:c>
      <x:c r="N376" t="str">
        <x:v>Hall-Navi 4/27掲載。個別PICKUP実績</x:v>
      </x:c>
    </x:row>
    <x:row r="377">
      <x:c r="A377" t="n">
        <x:v>46139</x:v>
      </x:c>
      <x:c r="B377" t="str">
        <x:v>月</x:v>
      </x:c>
      <x:c r="C377" t="str">
        <x:v>4/27</x:v>
      </x:c>
      <x:c r="D377" t="str">
        <x:v>東京喰種</x:v>
      </x:c>
      <x:c r="E377" t="n">
        <x:v>475</x:v>
      </x:c>
      <x:c r="F377" t="n">
        <x:v>8147</x:v>
      </x:c>
      <x:c r="G377" t="n">
        <x:v>1023</x:v>
      </x:c>
      <x:c r="H377"/>
      <x:c r="I377"/>
      <x:c r="J377"/>
      <x:c r="K377" t="n">
        <x:v>1.0418558978765189</x:v>
      </x:c>
      <x:c r="L377" t="str">
        <x:v>公開レポート個別PICKUP</x:v>
      </x:c>
      <x:c r="M377" t="str">
        <x:v>https://hall-navi.com/review_post_list?hid=531006400000002111</x:v>
      </x:c>
      <x:c r="N377" t="str">
        <x:v>Hall-Navi 4/27掲載。個別PICKUP実績</x:v>
      </x:c>
    </x:row>
    <x:row r="378">
      <x:c r="A378" t="n">
        <x:v>46139</x:v>
      </x:c>
      <x:c r="B378" t="str">
        <x:v>月</x:v>
      </x:c>
      <x:c r="C378" t="str">
        <x:v>4/27</x:v>
      </x:c>
      <x:c r="D378" t="str">
        <x:v>東京喰種</x:v>
      </x:c>
      <x:c r="E378" t="n">
        <x:v>482</x:v>
      </x:c>
      <x:c r="F378" t="n">
        <x:v>6749</x:v>
      </x:c>
      <x:c r="G378" t="n">
        <x:v>4208</x:v>
      </x:c>
      <x:c r="H378"/>
      <x:c r="I378"/>
      <x:c r="J378"/>
      <x:c r="K378" t="n">
        <x:v>1.2078332592482837</x:v>
      </x:c>
      <x:c r="L378" t="str">
        <x:v>公開レポート個別PICKUP</x:v>
      </x:c>
      <x:c r="M378" t="str">
        <x:v>https://hall-navi.com/review_post_list?hid=531006400000002111</x:v>
      </x:c>
      <x:c r="N378" t="str">
        <x:v>Hall-Navi 4/27掲載。個別PICKUP実績</x:v>
      </x:c>
    </x:row>
    <x:row r="379">
      <x:c r="A379" t="n">
        <x:v>46139</x:v>
      </x:c>
      <x:c r="B379" t="str">
        <x:v>月</x:v>
      </x:c>
      <x:c r="C379" t="str">
        <x:v>4/27</x:v>
      </x:c>
      <x:c r="D379" t="str">
        <x:v>東京喰種</x:v>
      </x:c>
      <x:c r="E379" t="n">
        <x:v>485</x:v>
      </x:c>
      <x:c r="F379" t="n">
        <x:v>7731</x:v>
      </x:c>
      <x:c r="G379" t="n">
        <x:v>2793</x:v>
      </x:c>
      <x:c r="H379"/>
      <x:c r="I379"/>
      <x:c r="J379"/>
      <x:c r="K379" t="n">
        <x:v>1.1204242659423103</x:v>
      </x:c>
      <x:c r="L379" t="str">
        <x:v>公開レポート個別PICKUP</x:v>
      </x:c>
      <x:c r="M379" t="str">
        <x:v>https://hall-navi.com/review_post_list?hid=531006400000002111</x:v>
      </x:c>
      <x:c r="N379" t="str">
        <x:v>Hall-Navi 4/27掲載。個別PICKUP実績</x:v>
      </x:c>
    </x:row>
    <x:row r="380">
      <x:c r="A380" t="n">
        <x:v>46139</x:v>
      </x:c>
      <x:c r="B380" t="str">
        <x:v>月</x:v>
      </x:c>
      <x:c r="C380" t="str">
        <x:v>4/27</x:v>
      </x:c>
      <x:c r="D380" t="str">
        <x:v>東京喰種</x:v>
      </x:c>
      <x:c r="E380" t="n">
        <x:v>486</x:v>
      </x:c>
      <x:c r="F380" t="n">
        <x:v>6581</x:v>
      </x:c>
      <x:c r="G380" t="n">
        <x:v>3403</x:v>
      </x:c>
      <x:c r="H380"/>
      <x:c r="I380"/>
      <x:c r="J380"/>
      <x:c r="K380" t="n">
        <x:v>1.1723648888213545</x:v>
      </x:c>
      <x:c r="L380" t="str">
        <x:v>公開レポート個別PICKUP</x:v>
      </x:c>
      <x:c r="M380" t="str">
        <x:v>https://hall-navi.com/review_post_list?hid=531006400000002111</x:v>
      </x:c>
      <x:c r="N380" t="str">
        <x:v>Hall-Navi 4/27掲載。個別PICKUP実績</x:v>
      </x:c>
    </x:row>
    <x:row r="381">
      <x:c r="A381" t="n">
        <x:v>46155</x:v>
      </x:c>
      <x:c r="B381" t="str">
        <x:v>水</x:v>
      </x:c>
      <x:c r="C381" t="str">
        <x:v>5/13</x:v>
      </x:c>
      <x:c r="D381" t="str">
        <x:v>スマスロ 甲鉄城のカバネリ 海門決戦</x:v>
      </x:c>
      <x:c r="E381" t="n">
        <x:v>559</x:v>
      </x:c>
      <x:c r="F381" t="n">
        <x:v>9516</x:v>
      </x:c>
      <x:c r="G381" t="n">
        <x:v>995</x:v>
      </x:c>
      <x:c r="H381"/>
      <x:c r="I381"/>
      <x:c r="J381"/>
      <x:c r="K381" t="n">
        <x:v>1.0348535799355472</x:v>
      </x:c>
      <x:c r="L381" t="str">
        <x:v>公開レポート個別PICKUP</x:v>
      </x:c>
      <x:c r="M381" t="str">
        <x:v>https://hall-navi.com/review_post_list?hid=531006400000002111</x:v>
      </x:c>
      <x:c r="N381" t="str">
        <x:v>Hall-Navi 5/13掲載。個別PICKUP実績</x:v>
      </x:c>
    </x:row>
    <x:row r="382">
      <x:c r="A382" t="n">
        <x:v>46155</x:v>
      </x:c>
      <x:c r="B382" t="str">
        <x:v>水</x:v>
      </x:c>
      <x:c r="C382" t="str">
        <x:v>5/13</x:v>
      </x:c>
      <x:c r="D382" t="str">
        <x:v>スマスロ 甲鉄城のカバネリ 海門決戦</x:v>
      </x:c>
      <x:c r="E382" t="n">
        <x:v>561</x:v>
      </x:c>
      <x:c r="F382" t="n">
        <x:v>9621</x:v>
      </x:c>
      <x:c r="G382" t="n">
        <x:v>2065</x:v>
      </x:c>
      <x:c r="H382"/>
      <x:c r="I382"/>
      <x:c r="J382"/>
      <x:c r="K382" t="n">
        <x:v>1.0715448844541455</x:v>
      </x:c>
      <x:c r="L382" t="str">
        <x:v>公開レポート個別PICKUP</x:v>
      </x:c>
      <x:c r="M382" t="str">
        <x:v>https://hall-navi.com/review_post_list?hid=531006400000002111</x:v>
      </x:c>
      <x:c r="N382" t="str">
        <x:v>Hall-Navi 5/13掲載。個別PICKUP実績</x:v>
      </x:c>
    </x:row>
    <x:row r="383">
      <x:c r="A383" t="n">
        <x:v>46155</x:v>
      </x:c>
      <x:c r="B383" t="str">
        <x:v>水</x:v>
      </x:c>
      <x:c r="C383" t="str">
        <x:v>5/13</x:v>
      </x:c>
      <x:c r="D383" t="str">
        <x:v>スマスロ 甲鉄城のカバネリ 海門決戦</x:v>
      </x:c>
      <x:c r="E383" t="n">
        <x:v>563</x:v>
      </x:c>
      <x:c r="F383" t="n">
        <x:v>9022</x:v>
      </x:c>
      <x:c r="G383" t="n">
        <x:v>101</x:v>
      </x:c>
      <x:c r="H383"/>
      <x:c r="I383"/>
      <x:c r="J383"/>
      <x:c r="K383" t="n">
        <x:v>1.0037316190053942</x:v>
      </x:c>
      <x:c r="L383" t="str">
        <x:v>公開レポート個別PICKUP</x:v>
      </x:c>
      <x:c r="M383" t="str">
        <x:v>https://hall-navi.com/review_post_list?hid=531006400000002111</x:v>
      </x:c>
      <x:c r="N383" t="str">
        <x:v>Hall-Navi 5/13掲載。個別PICKUP実績</x:v>
      </x:c>
    </x:row>
    <x:row r="384">
      <x:c r="A384" t="n">
        <x:v>46155</x:v>
      </x:c>
      <x:c r="B384" t="str">
        <x:v>水</x:v>
      </x:c>
      <x:c r="C384" t="str">
        <x:v>5/13</x:v>
      </x:c>
      <x:c r="D384" t="str">
        <x:v>スマスロ 甲鉄城のカバネリ 海門決戦</x:v>
      </x:c>
      <x:c r="E384" t="n">
        <x:v>564</x:v>
      </x:c>
      <x:c r="F384" t="n">
        <x:v>9176</x:v>
      </x:c>
      <x:c r="G384" t="n">
        <x:v>10638</x:v>
      </x:c>
      <x:c r="H384"/>
      <x:c r="I384"/>
      <x:c r="J384"/>
      <x:c r="K384" t="n">
        <x:v>1.3864428945074105</x:v>
      </x:c>
      <x:c r="L384" t="str">
        <x:v>公開レポート個別PICKUP</x:v>
      </x:c>
      <x:c r="M384" t="str">
        <x:v>https://hall-navi.com/review_post_list?hid=531006400000002111</x:v>
      </x:c>
      <x:c r="N384" t="str">
        <x:v>Hall-Navi 5/13掲載。個別PICKUP実績</x:v>
      </x:c>
    </x:row>
    <x:row r="385">
      <x:c r="A385" t="n">
        <x:v>46155</x:v>
      </x:c>
      <x:c r="B385" t="str">
        <x:v>水</x:v>
      </x:c>
      <x:c r="C385" t="str">
        <x:v>5/13</x:v>
      </x:c>
      <x:c r="D385" t="str">
        <x:v>スマスロ 甲鉄城のカバネリ 海門決戦</x:v>
      </x:c>
      <x:c r="E385" t="n">
        <x:v>566</x:v>
      </x:c>
      <x:c r="F385" t="n">
        <x:v>9166</x:v>
      </x:c>
      <x:c r="G385" t="n">
        <x:v>365</x:v>
      </x:c>
      <x:c r="H385"/>
      <x:c r="I385"/>
      <x:c r="J385"/>
      <x:c r="K385" t="n">
        <x:v>1.0132736926321915</x:v>
      </x:c>
      <x:c r="L385" t="str">
        <x:v>公開レポート個別PICKUP</x:v>
      </x:c>
      <x:c r="M385" t="str">
        <x:v>https://hall-navi.com/review_post_list?hid=531006400000002111</x:v>
      </x:c>
      <x:c r="N385" t="str">
        <x:v>Hall-Navi 5/13掲載。個別PICKUP実績</x:v>
      </x:c>
    </x:row>
    <x:row r="386">
      <x:c r="A386" t="n">
        <x:v>46155</x:v>
      </x:c>
      <x:c r="B386" t="str">
        <x:v>水</x:v>
      </x:c>
      <x:c r="C386" t="str">
        <x:v>5/13</x:v>
      </x:c>
      <x:c r="D386" t="str">
        <x:v>スマスロ 甲鉄城のカバネリ 海門決戦</x:v>
      </x:c>
      <x:c r="E386" t="n">
        <x:v>567</x:v>
      </x:c>
      <x:c r="F386" t="n">
        <x:v>9469</x:v>
      </x:c>
      <x:c r="G386" t="n">
        <x:v>10949</x:v>
      </x:c>
      <x:c r="H386"/>
      <x:c r="I386"/>
      <x:c r="J386"/>
      <x:c r="K386" t="n">
        <x:v>1.385433167881156</x:v>
      </x:c>
      <x:c r="L386" t="str">
        <x:v>公開レポート個別PICKUP</x:v>
      </x:c>
      <x:c r="M386" t="str">
        <x:v>https://hall-navi.com/review_post_list?hid=531006400000002111</x:v>
      </x:c>
      <x:c r="N386" t="str">
        <x:v>Hall-Navi 5/13掲載。個別PICKUP実績</x:v>
      </x:c>
    </x:row>
    <x:row r="387">
      <x:c r="A387" t="n">
        <x:v>46155</x:v>
      </x:c>
      <x:c r="B387" t="str">
        <x:v>水</x:v>
      </x:c>
      <x:c r="C387" t="str">
        <x:v>5/13</x:v>
      </x:c>
      <x:c r="D387" t="str">
        <x:v>からくりサーカス</x:v>
      </x:c>
      <x:c r="E387" t="n">
        <x:v>715</x:v>
      </x:c>
      <x:c r="F387" t="n">
        <x:v>8025</x:v>
      </x:c>
      <x:c r="G387" t="n">
        <x:v>2075</x:v>
      </x:c>
      <x:c r="H387"/>
      <x:c r="I387"/>
      <x:c r="J387"/>
      <x:c r="K387" t="n">
        <x:v>1.0861889927310489</x:v>
      </x:c>
      <x:c r="L387" t="str">
        <x:v>公開レポート個別PICKUP</x:v>
      </x:c>
      <x:c r="M387" t="str">
        <x:v>https://hall-navi.com/review_post_list?hid=531006400000002111</x:v>
      </x:c>
      <x:c r="N387" t="str">
        <x:v>Hall-Navi 5/13掲載。個別PICKUP実績</x:v>
      </x:c>
    </x:row>
    <x:row r="388">
      <x:c r="A388" t="n">
        <x:v>46155</x:v>
      </x:c>
      <x:c r="B388" t="str">
        <x:v>水</x:v>
      </x:c>
      <x:c r="C388" t="str">
        <x:v>5/13</x:v>
      </x:c>
      <x:c r="D388" t="str">
        <x:v>からくりサーカス</x:v>
      </x:c>
      <x:c r="E388" t="n">
        <x:v>717</x:v>
      </x:c>
      <x:c r="F388" t="n">
        <x:v>7699</x:v>
      </x:c>
      <x:c r="G388" t="n">
        <x:v>7010</x:v>
      </x:c>
      <x:c r="H388"/>
      <x:c r="I388"/>
      <x:c r="J388"/>
      <x:c r="K388" t="n">
        <x:v>1.3035026193877992</x:v>
      </x:c>
      <x:c r="L388" t="str">
        <x:v>公開レポート個別PICKUP</x:v>
      </x:c>
      <x:c r="M388" t="str">
        <x:v>https://hall-navi.com/review_post_list?hid=531006400000002111</x:v>
      </x:c>
      <x:c r="N388" t="str">
        <x:v>Hall-Navi 5/13掲載。個別PICKUP実績</x:v>
      </x:c>
    </x:row>
    <x:row r="389">
      <x:c r="A389" t="n">
        <x:v>46155</x:v>
      </x:c>
      <x:c r="B389" t="str">
        <x:v>水</x:v>
      </x:c>
      <x:c r="C389" t="str">
        <x:v>5/13</x:v>
      </x:c>
      <x:c r="D389" t="str">
        <x:v>からくりサーカス</x:v>
      </x:c>
      <x:c r="E389" t="n">
        <x:v>718</x:v>
      </x:c>
      <x:c r="F389" t="n">
        <x:v>7960</x:v>
      </x:c>
      <x:c r="G389" t="n">
        <x:v>9602</x:v>
      </x:c>
      <x:c r="H389"/>
      <x:c r="I389"/>
      <x:c r="J389"/>
      <x:c r="K389" t="n">
        <x:v>1.4020938023450586</x:v>
      </x:c>
      <x:c r="L389" t="str">
        <x:v>公開レポート個別PICKUP</x:v>
      </x:c>
      <x:c r="M389" t="str">
        <x:v>https://hall-navi.com/review_post_list?hid=531006400000002111</x:v>
      </x:c>
      <x:c r="N389" t="str">
        <x:v>Hall-Navi 5/13掲載。個別PICKUP実績</x:v>
      </x:c>
    </x:row>
    <x:row r="390">
      <x:c r="A390" t="n">
        <x:v>46155</x:v>
      </x:c>
      <x:c r="B390" t="str">
        <x:v>水</x:v>
      </x:c>
      <x:c r="C390" t="str">
        <x:v>5/13</x:v>
      </x:c>
      <x:c r="D390" t="str">
        <x:v>からくりサーカス</x:v>
      </x:c>
      <x:c r="E390" t="n">
        <x:v>719</x:v>
      </x:c>
      <x:c r="F390" t="n">
        <x:v>9012</x:v>
      </x:c>
      <x:c r="G390" t="n">
        <x:v>2429</x:v>
      </x:c>
      <x:c r="H390"/>
      <x:c r="I390"/>
      <x:c r="J390"/>
      <x:c r="K390" t="n">
        <x:v>1.0898431720668738</x:v>
      </x:c>
      <x:c r="L390" t="str">
        <x:v>公開レポート個別PICKUP</x:v>
      </x:c>
      <x:c r="M390" t="str">
        <x:v>https://hall-navi.com/review_post_list?hid=531006400000002111</x:v>
      </x:c>
      <x:c r="N390" t="str">
        <x:v>Hall-Navi 5/13掲載。個別PICKUP実績</x:v>
      </x:c>
    </x:row>
    <x:row r="391">
      <x:c r="A391" t="n">
        <x:v>46161</x:v>
      </x:c>
      <x:c r="B391" t="str">
        <x:v>火</x:v>
      </x:c>
      <x:c r="C391" t="str">
        <x:v>5/19</x:v>
      </x:c>
      <x:c r="D391" t="str">
        <x:v>スマスロ ミリオンゴッド‐神々の軌跡‐</x:v>
      </x:c>
      <x:c r="E391" t="n">
        <x:v>691</x:v>
      </x:c>
      <x:c r="F391" t="n">
        <x:v>7861</x:v>
      </x:c>
      <x:c r="G391" t="n">
        <x:v>13731</x:v>
      </x:c>
      <x:c r="H391"/>
      <x:c r="I391"/>
      <x:c r="J391"/>
      <x:c r="K391" t="n">
        <x:v>1.5822414451087647</x:v>
      </x:c>
      <x:c r="L391" t="str">
        <x:v>公開レポート個別PICKUP</x:v>
      </x:c>
      <x:c r="M391" t="str">
        <x:v>https://hall-navi.com/review_post_list?hid=531006400000002111</x:v>
      </x:c>
      <x:c r="N391" t="str">
        <x:v>Hall-Navi 5/19掲載。個別PICKUP実績</x:v>
      </x:c>
    </x:row>
    <x:row r="392">
      <x:c r="A392" t="n">
        <x:v>46161</x:v>
      </x:c>
      <x:c r="B392" t="str">
        <x:v>火</x:v>
      </x:c>
      <x:c r="C392" t="str">
        <x:v>5/19</x:v>
      </x:c>
      <x:c r="D392" t="str">
        <x:v>スマスロ ミリオンゴッド‐神々の軌跡‐</x:v>
      </x:c>
      <x:c r="E392" t="n">
        <x:v>692</x:v>
      </x:c>
      <x:c r="F392" t="n">
        <x:v>9013</x:v>
      </x:c>
      <x:c r="G392" t="n">
        <x:v>736</x:v>
      </x:c>
      <x:c r="H392"/>
      <x:c r="I392"/>
      <x:c r="J392"/>
      <x:c r="K392" t="n">
        <x:v>1.0272199415658863</x:v>
      </x:c>
      <x:c r="L392" t="str">
        <x:v>公開レポート個別PICKUP</x:v>
      </x:c>
      <x:c r="M392" t="str">
        <x:v>https://hall-navi.com/review_post_list?hid=531006400000002111</x:v>
      </x:c>
      <x:c r="N392" t="str">
        <x:v>Hall-Navi 5/19掲載。個別PICKUP実績</x:v>
      </x:c>
    </x:row>
    <x:row r="393">
      <x:c r="A393" t="n">
        <x:v>46161</x:v>
      </x:c>
      <x:c r="B393" t="str">
        <x:v>火</x:v>
      </x:c>
      <x:c r="C393" t="str">
        <x:v>5/19</x:v>
      </x:c>
      <x:c r="D393" t="str">
        <x:v>スマスロ ミリオンゴッド‐神々の軌跡‐</x:v>
      </x:c>
      <x:c r="E393" t="n">
        <x:v>693</x:v>
      </x:c>
      <x:c r="F393" t="n">
        <x:v>8809</x:v>
      </x:c>
      <x:c r="G393" t="n">
        <x:v>6040</x:v>
      </x:c>
      <x:c r="H393"/>
      <x:c r="I393"/>
      <x:c r="J393"/>
      <x:c r="K393" t="n">
        <x:v>1.2285541302455822</x:v>
      </x:c>
      <x:c r="L393" t="str">
        <x:v>公開レポート個別PICKUP</x:v>
      </x:c>
      <x:c r="M393" t="str">
        <x:v>https://hall-navi.com/review_post_list?hid=531006400000002111</x:v>
      </x:c>
      <x:c r="N393" t="str">
        <x:v>Hall-Navi 5/19掲載。個別PICKUP実績</x:v>
      </x:c>
    </x:row>
    <x:row r="394">
      <x:c r="A394" t="n">
        <x:v>46161</x:v>
      </x:c>
      <x:c r="B394" t="str">
        <x:v>火</x:v>
      </x:c>
      <x:c r="C394" t="str">
        <x:v>5/19</x:v>
      </x:c>
      <x:c r="D394" t="str">
        <x:v>スマスロ ミリオンゴッド‐神々の軌跡‐</x:v>
      </x:c>
      <x:c r="E394" t="n">
        <x:v>694</x:v>
      </x:c>
      <x:c r="F394" t="n">
        <x:v>9974</x:v>
      </x:c>
      <x:c r="G394" t="n">
        <x:v>14995</x:v>
      </x:c>
      <x:c r="H394"/>
      <x:c r="I394"/>
      <x:c r="J394"/>
      <x:c r="K394" t="n">
        <x:v>1.5011362876813048</x:v>
      </x:c>
      <x:c r="L394" t="str">
        <x:v>公開レポート個別PICKUP</x:v>
      </x:c>
      <x:c r="M394" t="str">
        <x:v>https://hall-navi.com/review_post_list?hid=531006400000002111</x:v>
      </x:c>
      <x:c r="N394" t="str">
        <x:v>Hall-Navi 5/19掲載。個別PICKUP実績</x:v>
      </x:c>
    </x:row>
    <x:row r="395">
      <x:c r="A395" t="n">
        <x:v>46161</x:v>
      </x:c>
      <x:c r="B395" t="str">
        <x:v>火</x:v>
      </x:c>
      <x:c r="C395" t="str">
        <x:v>5/19</x:v>
      </x:c>
      <x:c r="D395" t="str">
        <x:v>スマスロ ミリオンゴッド‐神々の軌跡‐</x:v>
      </x:c>
      <x:c r="E395" t="n">
        <x:v>696</x:v>
      </x:c>
      <x:c r="F395" t="n">
        <x:v>9016</x:v>
      </x:c>
      <x:c r="G395" t="n">
        <x:v>5396</x:v>
      </x:c>
      <x:c r="H395"/>
      <x:c r="I395"/>
      <x:c r="J395"/>
      <x:c r="K395" t="n">
        <x:v>1.19949719018042</x:v>
      </x:c>
      <x:c r="L395" t="str">
        <x:v>公開レポート個別PICKUP</x:v>
      </x:c>
      <x:c r="M395" t="str">
        <x:v>https://hall-navi.com/review_post_list?hid=531006400000002111</x:v>
      </x:c>
      <x:c r="N395" t="str">
        <x:v>Hall-Navi 5/19掲載。個別PICKUP実績</x:v>
      </x:c>
    </x:row>
    <x:row r="396">
      <x:c r="A396" t="n">
        <x:v>46161</x:v>
      </x:c>
      <x:c r="B396" t="str">
        <x:v>火</x:v>
      </x:c>
      <x:c r="C396" t="str">
        <x:v>5/19</x:v>
      </x:c>
      <x:c r="D396" t="str">
        <x:v>スマスロ ミリオンゴッド‐神々の軌跡‐</x:v>
      </x:c>
      <x:c r="E396" t="n">
        <x:v>698</x:v>
      </x:c>
      <x:c r="F396" t="n">
        <x:v>9847</x:v>
      </x:c>
      <x:c r="G396" t="n">
        <x:v>2091</x:v>
      </x:c>
      <x:c r="H396"/>
      <x:c r="I396"/>
      <x:c r="J396"/>
      <x:c r="K396" t="n">
        <x:v>1.0707829795876918</x:v>
      </x:c>
      <x:c r="L396" t="str">
        <x:v>公開レポート個別PICKUP</x:v>
      </x:c>
      <x:c r="M396" t="str">
        <x:v>https://hall-navi.com/review_post_list?hid=531006400000002111</x:v>
      </x:c>
      <x:c r="N396" t="str">
        <x:v>Hall-Navi 5/19掲載。個別PICKUP実績</x:v>
      </x:c>
    </x:row>
    <x:row r="397">
      <x:c r="A397" t="n">
        <x:v>46161</x:v>
      </x:c>
      <x:c r="B397" t="str">
        <x:v>火</x:v>
      </x:c>
      <x:c r="C397" t="str">
        <x:v>5/19</x:v>
      </x:c>
      <x:c r="D397" t="str">
        <x:v>スマスロ ミリオンゴッド‐神々の軌跡‐</x:v>
      </x:c>
      <x:c r="E397" t="n">
        <x:v>699</x:v>
      </x:c>
      <x:c r="F397" t="n">
        <x:v>9474</x:v>
      </x:c>
      <x:c r="G397" t="n">
        <x:v>-429</x:v>
      </x:c>
      <x:c r="H397"/>
      <x:c r="I397"/>
      <x:c r="J397"/>
      <x:c r="K397" t="n">
        <x:v>0.9849060586869327</x:v>
      </x:c>
      <x:c r="L397" t="str">
        <x:v>公開レポート個別PICKUP</x:v>
      </x:c>
      <x:c r="M397" t="str">
        <x:v>https://hall-navi.com/review_post_list?hid=531006400000002111</x:v>
      </x:c>
      <x:c r="N397" t="str">
        <x:v>Hall-Navi 5/19掲載。個別PICKUP実績</x:v>
      </x:c>
    </x:row>
    <x:row r="398">
      <x:c r="A398" t="n">
        <x:v>46161</x:v>
      </x:c>
      <x:c r="B398" t="str">
        <x:v>火</x:v>
      </x:c>
      <x:c r="C398" t="str">
        <x:v>5/19</x:v>
      </x:c>
      <x:c r="D398" t="str">
        <x:v>スマスロ ミリオンゴッド‐神々の軌跡‐</x:v>
      </x:c>
      <x:c r="E398" t="n">
        <x:v>700</x:v>
      </x:c>
      <x:c r="F398" t="n">
        <x:v>9366</x:v>
      </x:c>
      <x:c r="G398" t="n">
        <x:v>2058</x:v>
      </x:c>
      <x:c r="H398"/>
      <x:c r="I398"/>
      <x:c r="J398"/>
      <x:c r="K398" t="n">
        <x:v>1.0732436472346787</x:v>
      </x:c>
      <x:c r="L398" t="str">
        <x:v>公開レポート個別PICKUP</x:v>
      </x:c>
      <x:c r="M398" t="str">
        <x:v>https://hall-navi.com/review_post_list?hid=531006400000002111</x:v>
      </x:c>
      <x:c r="N398" t="str">
        <x:v>Hall-Navi 5/19掲載。個別PICKUP実績</x:v>
      </x:c>
    </x:row>
    <x:row r="399">
      <x:c r="A399" t="n">
        <x:v>46161</x:v>
      </x:c>
      <x:c r="B399" t="str">
        <x:v>火</x:v>
      </x:c>
      <x:c r="C399" t="str">
        <x:v>5/19</x:v>
      </x:c>
      <x:c r="D399" t="str">
        <x:v>スマスロ ミリオンゴッド‐神々の軌跡‐</x:v>
      </x:c>
      <x:c r="E399" t="n">
        <x:v>701</x:v>
      </x:c>
      <x:c r="F399" t="n">
        <x:v>9991</x:v>
      </x:c>
      <x:c r="G399" t="n">
        <x:v>2909</x:v>
      </x:c>
      <x:c r="H399"/>
      <x:c r="I399"/>
      <x:c r="J399"/>
      <x:c r="K399" t="n">
        <x:v>1.0970540152804191</x:v>
      </x:c>
      <x:c r="L399" t="str">
        <x:v>公開レポート個別PICKUP</x:v>
      </x:c>
      <x:c r="M399" t="str">
        <x:v>https://hall-navi.com/review_post_list?hid=531006400000002111</x:v>
      </x:c>
      <x:c r="N399" t="str">
        <x:v>Hall-Navi 5/19掲載。個別PICKUP実績</x:v>
      </x:c>
    </x:row>
    <x:row r="400">
      <x:c r="A400" t="n">
        <x:v>46163</x:v>
      </x:c>
      <x:c r="B400" t="str">
        <x:v>木</x:v>
      </x:c>
      <x:c r="C400" t="str">
        <x:v>5/21</x:v>
      </x:c>
      <x:c r="D400" t="str">
        <x:v>ファンキージャグラー2</x:v>
      </x:c>
      <x:c r="E400" t="n">
        <x:v>866</x:v>
      </x:c>
      <x:c r="F400" t="n">
        <x:v>8955</x:v>
      </x:c>
      <x:c r="G400" t="n">
        <x:v>211</x:v>
      </x:c>
      <x:c r="H400" t="n">
        <x:v>29</x:v>
      </x:c>
      <x:c r="I400" t="n">
        <x:v>29</x:v>
      </x:c>
      <x:c r="J400"/>
      <x:c r="K400" t="n">
        <x:v>1.0078540852410198</x:v>
      </x:c>
      <x:c r="L400" t="str">
        <x:v>公開レポート個別PICKUP</x:v>
      </x:c>
      <x:c r="M400" t="str">
        <x:v>https://hall-navi.com/review_post_list?hid=531006400000002111</x:v>
      </x:c>
      <x:c r="N400" t="str">
        <x:v>Hall-Navi 5/21掲載。個別PICKUP実績</x:v>
      </x:c>
    </x:row>
    <x:row r="401">
      <x:c r="A401" t="n">
        <x:v>46163</x:v>
      </x:c>
      <x:c r="B401" t="str">
        <x:v>木</x:v>
      </x:c>
      <x:c r="C401" t="str">
        <x:v>5/21</x:v>
      </x:c>
      <x:c r="D401" t="str">
        <x:v>ファンキージャグラー2</x:v>
      </x:c>
      <x:c r="E401" t="n">
        <x:v>867</x:v>
      </x:c>
      <x:c r="F401" t="n">
        <x:v>9672</x:v>
      </x:c>
      <x:c r="G401" t="n">
        <x:v>4872</x:v>
      </x:c>
      <x:c r="H401" t="n">
        <x:v>47</x:v>
      </x:c>
      <x:c r="I401" t="n">
        <x:v>32</x:v>
      </x:c>
      <x:c r="J401"/>
      <x:c r="K401" t="n">
        <x:v>1.1679073614557485</x:v>
      </x:c>
      <x:c r="L401" t="str">
        <x:v>公開レポート個別PICKUP</x:v>
      </x:c>
      <x:c r="M401" t="str">
        <x:v>https://hall-navi.com/review_post_list?hid=531006400000002111</x:v>
      </x:c>
      <x:c r="N401" t="str">
        <x:v>Hall-Navi 5/21掲載。個別PICKUP実績</x:v>
      </x:c>
    </x:row>
    <x:row r="402">
      <x:c r="A402" t="n">
        <x:v>46163</x:v>
      </x:c>
      <x:c r="B402" t="str">
        <x:v>木</x:v>
      </x:c>
      <x:c r="C402" t="str">
        <x:v>5/21</x:v>
      </x:c>
      <x:c r="D402" t="str">
        <x:v>ファンキージャグラー2</x:v>
      </x:c>
      <x:c r="E402" t="n">
        <x:v>868</x:v>
      </x:c>
      <x:c r="F402" t="n">
        <x:v>8342</x:v>
      </x:c>
      <x:c r="G402" t="n">
        <x:v>6656</x:v>
      </x:c>
      <x:c r="H402" t="n">
        <x:v>49</x:v>
      </x:c>
      <x:c r="I402" t="n">
        <x:v>33</x:v>
      </x:c>
      <x:c r="J402"/>
      <x:c r="K402" t="n">
        <x:v>1.2659633980660114</x:v>
      </x:c>
      <x:c r="L402" t="str">
        <x:v>公開レポート個別PICKUP</x:v>
      </x:c>
      <x:c r="M402" t="str">
        <x:v>https://hall-navi.com/review_post_list?hid=531006400000002111</x:v>
      </x:c>
      <x:c r="N402" t="str">
        <x:v>Hall-Navi 5/21掲載。個別PICKUP実績</x:v>
      </x:c>
    </x:row>
    <x:row r="403">
      <x:c r="A403" t="n">
        <x:v>46163</x:v>
      </x:c>
      <x:c r="B403" t="str">
        <x:v>木</x:v>
      </x:c>
      <x:c r="C403" t="str">
        <x:v>5/21</x:v>
      </x:c>
      <x:c r="D403" t="str">
        <x:v>ファンキージャグラー2</x:v>
      </x:c>
      <x:c r="E403" t="n">
        <x:v>869</x:v>
      </x:c>
      <x:c r="F403" t="n">
        <x:v>7818</x:v>
      </x:c>
      <x:c r="G403" t="n">
        <x:v>603</x:v>
      </x:c>
      <x:c r="H403" t="n">
        <x:v>28</x:v>
      </x:c>
      <x:c r="I403" t="n">
        <x:v>23</x:v>
      </x:c>
      <x:c r="J403"/>
      <x:c r="K403" t="n">
        <x:v>1.025709900230238</x:v>
      </x:c>
      <x:c r="L403" t="str">
        <x:v>公開レポート個別PICKUP</x:v>
      </x:c>
      <x:c r="M403" t="str">
        <x:v>https://hall-navi.com/review_post_list?hid=531006400000002111</x:v>
      </x:c>
      <x:c r="N403" t="str">
        <x:v>Hall-Navi 5/21掲載。個別PICKUP実績</x:v>
      </x:c>
    </x:row>
    <x:row r="404">
      <x:c r="A404" t="n">
        <x:v>46163</x:v>
      </x:c>
      <x:c r="B404" t="str">
        <x:v>木</x:v>
      </x:c>
      <x:c r="C404" t="str">
        <x:v>5/21</x:v>
      </x:c>
      <x:c r="D404" t="str">
        <x:v>ファンキージャグラー2</x:v>
      </x:c>
      <x:c r="E404" t="n">
        <x:v>870</x:v>
      </x:c>
      <x:c r="F404" t="n">
        <x:v>6324</x:v>
      </x:c>
      <x:c r="G404" t="n">
        <x:v>784</x:v>
      </x:c>
      <x:c r="H404" t="n">
        <x:v>26</x:v>
      </x:c>
      <x:c r="I404" t="n">
        <x:v>15</x:v>
      </x:c>
      <x:c r="J404"/>
      <x:c r="K404" t="n">
        <x:v>1.0413240565043222</x:v>
      </x:c>
      <x:c r="L404" t="str">
        <x:v>公開レポート個別PICKUP</x:v>
      </x:c>
      <x:c r="M404" t="str">
        <x:v>https://hall-navi.com/review_post_list?hid=531006400000002111</x:v>
      </x:c>
      <x:c r="N404" t="str">
        <x:v>Hall-Navi 5/21掲載。個別PICKUP実績</x:v>
      </x:c>
    </x:row>
    <x:row r="405">
      <x:c r="A405" t="n">
        <x:v>46169</x:v>
      </x:c>
      <x:c r="B405" t="str">
        <x:v>水</x:v>
      </x:c>
      <x:c r="C405" t="str">
        <x:v>5/27</x:v>
      </x:c>
      <x:c r="D405" t="str">
        <x:v>ゴーゴージャグラー3</x:v>
      </x:c>
      <x:c r="E405" t="n">
        <x:v>910</x:v>
      </x:c>
      <x:c r="F405" t="n">
        <x:v>9109</x:v>
      </x:c>
      <x:c r="G405" t="n">
        <x:v>3975</x:v>
      </x:c>
      <x:c r="H405" t="n">
        <x:v>43</x:v>
      </x:c>
      <x:c r="I405" t="n">
        <x:v>38</x:v>
      </x:c>
      <x:c r="J405"/>
      <x:c r="K405" t="n">
        <x:v>1.1454605335382588</x:v>
      </x:c>
      <x:c r="L405" t="str">
        <x:v>公開レポート個別PICKUP</x:v>
      </x:c>
      <x:c r="M405" t="str">
        <x:v>https://hall-navi.com/review_post_list?hid=531006400000002111</x:v>
      </x:c>
      <x:c r="N405" t="str">
        <x:v>Hall-Navi 5/27掲載。個別PICKUP実績</x:v>
      </x:c>
    </x:row>
    <x:row r="406">
      <x:c r="A406" t="n">
        <x:v>46169</x:v>
      </x:c>
      <x:c r="B406" t="str">
        <x:v>水</x:v>
      </x:c>
      <x:c r="C406" t="str">
        <x:v>5/27</x:v>
      </x:c>
      <x:c r="D406" t="str">
        <x:v>ゴーゴージャグラー3</x:v>
      </x:c>
      <x:c r="E406" t="n">
        <x:v>913</x:v>
      </x:c>
      <x:c r="F406" t="n">
        <x:v>6832</x:v>
      </x:c>
      <x:c r="G406" t="n">
        <x:v>2589</x:v>
      </x:c>
      <x:c r="H406" t="n">
        <x:v>30</x:v>
      </x:c>
      <x:c r="I406" t="n">
        <x:v>29</x:v>
      </x:c>
      <x:c r="J406"/>
      <x:c r="K406" t="n">
        <x:v>1.1263173302107727</x:v>
      </x:c>
      <x:c r="L406" t="str">
        <x:v>公開レポート個別PICKUP</x:v>
      </x:c>
      <x:c r="M406" t="str">
        <x:v>https://hall-navi.com/review_post_list?hid=531006400000002111</x:v>
      </x:c>
      <x:c r="N406" t="str">
        <x:v>Hall-Navi 5/27掲載。個別PICKUP実績</x:v>
      </x:c>
    </x:row>
    <x:row r="407">
      <x:c r="A407" t="n">
        <x:v>46169</x:v>
      </x:c>
      <x:c r="B407" t="str">
        <x:v>水</x:v>
      </x:c>
      <x:c r="C407" t="str">
        <x:v>5/27</x:v>
      </x:c>
      <x:c r="D407" t="str">
        <x:v>ゴーゴージャグラー3</x:v>
      </x:c>
      <x:c r="E407" t="n">
        <x:v>915</x:v>
      </x:c>
      <x:c r="F407" t="n">
        <x:v>9806</x:v>
      </x:c>
      <x:c r="G407" t="n">
        <x:v>4065</x:v>
      </x:c>
      <x:c r="H407" t="n">
        <x:v>39</x:v>
      </x:c>
      <x:c r="I407" t="n">
        <x:v>52</x:v>
      </x:c>
      <x:c r="J407"/>
      <x:c r="K407" t="n">
        <x:v>1.1381807056903936</x:v>
      </x:c>
      <x:c r="L407" t="str">
        <x:v>公開レポート個別PICKUP</x:v>
      </x:c>
      <x:c r="M407" t="str">
        <x:v>https://hall-navi.com/review_post_list?hid=531006400000002111</x:v>
      </x:c>
      <x:c r="N407" t="str">
        <x:v>Hall-Navi 5/27掲載。個別PICKUP実績</x:v>
      </x:c>
    </x:row>
    <x:row r="408">
      <x:c r="A408" t="n">
        <x:v>46169</x:v>
      </x:c>
      <x:c r="B408" t="str">
        <x:v>水</x:v>
      </x:c>
      <x:c r="C408" t="str">
        <x:v>5/27</x:v>
      </x:c>
      <x:c r="D408" t="str">
        <x:v>ゴーゴージャグラー3</x:v>
      </x:c>
      <x:c r="E408" t="n">
        <x:v>918</x:v>
      </x:c>
      <x:c r="F408" t="n">
        <x:v>8754</x:v>
      </x:c>
      <x:c r="G408" t="n">
        <x:v>1770</x:v>
      </x:c>
      <x:c r="H408" t="n">
        <x:v>31</x:v>
      </x:c>
      <x:c r="I408" t="n">
        <x:v>42</x:v>
      </x:c>
      <x:c r="J408"/>
      <x:c r="K408" t="n">
        <x:v>1.0673977610235321</x:v>
      </x:c>
      <x:c r="L408" t="str">
        <x:v>公開レポート個別PICKUP</x:v>
      </x:c>
      <x:c r="M408" t="str">
        <x:v>https://hall-navi.com/review_post_list?hid=531006400000002111</x:v>
      </x:c>
      <x:c r="N408" t="str">
        <x:v>Hall-Navi 5/27掲載。個別PICKUP実績</x:v>
      </x:c>
    </x:row>
    <x:row r="409">
      <x:c r="A409" t="n">
        <x:v>46169</x:v>
      </x:c>
      <x:c r="B409" t="str">
        <x:v>水</x:v>
      </x:c>
      <x:c r="C409" t="str">
        <x:v>5/27</x:v>
      </x:c>
      <x:c r="D409" t="str">
        <x:v>ゴーゴージャグラー3</x:v>
      </x:c>
      <x:c r="E409" t="n">
        <x:v>919</x:v>
      </x:c>
      <x:c r="F409" t="n">
        <x:v>8531</x:v>
      </x:c>
      <x:c r="G409" t="n">
        <x:v>5208</x:v>
      </x:c>
      <x:c r="H409" t="n">
        <x:v>45</x:v>
      </x:c>
      <x:c r="I409" t="n">
        <x:v>34</x:v>
      </x:c>
      <x:c r="J409"/>
      <x:c r="K409" t="n">
        <x:v>1.203493142656195</x:v>
      </x:c>
      <x:c r="L409" t="str">
        <x:v>公開レポート個別PICKUP</x:v>
      </x:c>
      <x:c r="M409" t="str">
        <x:v>https://hall-navi.com/review_post_list?hid=531006400000002111</x:v>
      </x:c>
      <x:c r="N409" t="str">
        <x:v>Hall-Navi 5/27掲載。個別PICKUP実績</x:v>
      </x:c>
    </x:row>
    <x:row r="410">
      <x:c r="A410" t="n">
        <x:v>46169</x:v>
      </x:c>
      <x:c r="B410" t="str">
        <x:v>水</x:v>
      </x:c>
      <x:c r="C410" t="str">
        <x:v>5/27</x:v>
      </x:c>
      <x:c r="D410" t="str">
        <x:v>ゴーゴージャグラー3</x:v>
      </x:c>
      <x:c r="E410" t="n">
        <x:v>920</x:v>
      </x:c>
      <x:c r="F410" t="n">
        <x:v>8556</x:v>
      </x:c>
      <x:c r="G410" t="n">
        <x:v>3089</x:v>
      </x:c>
      <x:c r="H410" t="n">
        <x:v>38</x:v>
      </x:c>
      <x:c r="I410" t="n">
        <x:v>34</x:v>
      </x:c>
      <x:c r="J410"/>
      <x:c r="K410" t="n">
        <x:v>1.1203443976936263</x:v>
      </x:c>
      <x:c r="L410" t="str">
        <x:v>公開レポート個別PICKUP</x:v>
      </x:c>
      <x:c r="M410" t="str">
        <x:v>https://hall-navi.com/review_post_list?hid=531006400000002111</x:v>
      </x:c>
      <x:c r="N410" t="str">
        <x:v>Hall-Navi 5/27掲載。個別PICKUP実績</x:v>
      </x:c>
    </x:row>
    <x:row r="411">
      <x:c r="A411" t="n">
        <x:v>46169</x:v>
      </x:c>
      <x:c r="B411" t="str">
        <x:v>水</x:v>
      </x:c>
      <x:c r="C411" t="str">
        <x:v>5/27</x:v>
      </x:c>
      <x:c r="D411" t="str">
        <x:v>ゴーゴージャグラー3</x:v>
      </x:c>
      <x:c r="E411" t="n">
        <x:v>922</x:v>
      </x:c>
      <x:c r="F411" t="n">
        <x:v>9938</x:v>
      </x:c>
      <x:c r="G411" t="n">
        <x:v>3798</x:v>
      </x:c>
      <x:c r="H411" t="n">
        <x:v>44</x:v>
      </x:c>
      <x:c r="I411" t="n">
        <x:v>43</x:v>
      </x:c>
      <x:c r="J411"/>
      <x:c r="K411" t="n">
        <x:v>1.1273898168645602</x:v>
      </x:c>
      <x:c r="L411" t="str">
        <x:v>公開レポート個別PICKUP</x:v>
      </x:c>
      <x:c r="M411" t="str">
        <x:v>https://hall-navi.com/review_post_list?hid=531006400000002111</x:v>
      </x:c>
      <x:c r="N411" t="str">
        <x:v>Hall-Navi 5/27掲載。個別PICKUP実績</x:v>
      </x:c>
    </x:row>
    <x:row r="412">
      <x:c r="A412" t="n">
        <x:v>46169</x:v>
      </x:c>
      <x:c r="B412" t="str">
        <x:v>水</x:v>
      </x:c>
      <x:c r="C412" t="str">
        <x:v>5/27</x:v>
      </x:c>
      <x:c r="D412" t="str">
        <x:v>ゴーゴージャグラー3</x:v>
      </x:c>
      <x:c r="E412" t="n">
        <x:v>923</x:v>
      </x:c>
      <x:c r="F412" t="n">
        <x:v>9915</x:v>
      </x:c>
      <x:c r="G412" t="n">
        <x:v>5458</x:v>
      </x:c>
      <x:c r="H412" t="n">
        <x:v>47</x:v>
      </x:c>
      <x:c r="I412" t="n">
        <x:v>50</x:v>
      </x:c>
      <x:c r="J412"/>
      <x:c r="K412" t="n">
        <x:v>1.1834930240376533</x:v>
      </x:c>
      <x:c r="L412" t="str">
        <x:v>公開レポート個別PICKUP</x:v>
      </x:c>
      <x:c r="M412" t="str">
        <x:v>https://hall-navi.com/review_post_list?hid=531006400000002111</x:v>
      </x:c>
      <x:c r="N412" t="str">
        <x:v>Hall-Navi 5/27掲載。個別PICKUP実績</x:v>
      </x:c>
    </x:row>
    <x:row r="413">
      <x:c r="A413" t="n">
        <x:v>46278</x:v>
      </x:c>
      <x:c r="B413" t="str">
        <x:v>日</x:v>
      </x:c>
      <x:c r="C413" t="str">
        <x:v>9/13</x:v>
      </x:c>
      <x:c r="D413" t="str">
        <x:v>東京喰種</x:v>
      </x:c>
      <x:c r="E413" t="n">
        <x:v>454</x:v>
      </x:c>
      <x:c r="F413" t="n">
        <x:v>4432</x:v>
      </x:c>
      <x:c r="G413" t="n">
        <x:v>3738</x:v>
      </x:c>
      <x:c r="H413" t="n">
        <x:v>0</x:v>
      </x:c>
      <x:c r="I413" t="n">
        <x:v>19</x:v>
      </x:c>
      <x:c r="J413" t="n">
        <x:v>233</x:v>
      </x:c>
      <x:c r="K413" t="n">
        <x:v>1.2811371841155235</x:v>
      </x:c>
      <x:c r="L413" t="str">
        <x:v>関西すろいべ 機種ピックアップ</x:v>
      </x:c>
      <x:c r="M413" t="str">
        <x:v>https://kansai-sloeve.com/2026/09/14/9-13-%E3%82%B0%E3%83%A9%E3%83%B3%E3%82%AD%E3%82%B3%E3%83%BC%E3%83%8A%E5%A4%A7%E9%98%AA%E6%9C%AC%E5%BA%97%E7%B5%90%E6%9E%9C%E3%81%BE%E3%81%A8%E3%82%81%E3%80%90%E5%A4%A7%E9%98%AA%E5%BA%9C%E3%80%91-2/</x:v>
      </x:c>
      <x:c r="N413" t="str">
        <x:v>関西すろいべ 2026/9/13 記事掲載値</x:v>
      </x:c>
    </x:row>
    <x:row r="414">
      <x:c r="A414" t="n">
        <x:v>46278</x:v>
      </x:c>
      <x:c r="B414" t="str">
        <x:v>日</x:v>
      </x:c>
      <x:c r="C414" t="str">
        <x:v>9/13</x:v>
      </x:c>
      <x:c r="D414" t="str">
        <x:v>東京喰種</x:v>
      </x:c>
      <x:c r="E414" t="n">
        <x:v>456</x:v>
      </x:c>
      <x:c r="F414" t="n">
        <x:v>5315</x:v>
      </x:c>
      <x:c r="G414" t="n">
        <x:v>5074</x:v>
      </x:c>
      <x:c r="H414" t="n">
        <x:v>0</x:v>
      </x:c>
      <x:c r="I414" t="n">
        <x:v>22</x:v>
      </x:c>
      <x:c r="J414" t="n">
        <x:v>242</x:v>
      </x:c>
      <x:c r="K414" t="n">
        <x:v>1.3182188773910317</x:v>
      </x:c>
      <x:c r="L414" t="str">
        <x:v>関西すろいべ 機種ピックアップ</x:v>
      </x:c>
      <x:c r="M414" t="str">
        <x:v>https://kansai-sloeve.com/2026/09/14/9-13-%E3%82%B0%E3%83%A9%E3%83%B3%E3%82%AD%E3%82%B3%E3%83%BC%E3%83%8A%E5%A4%A7%E9%98%AA%E6%9C%AC%E5%BA%97%E7%B5%90%E6%9E%9C%E3%81%BE%E3%81%A8%E3%82%81%E3%80%90%E5%A4%A7%E9%98%AA%E5%BA%9C%E3%80%91-2/</x:v>
      </x:c>
      <x:c r="N414" t="str">
        <x:v>関西すろいべ 2026/9/13 記事掲載値</x:v>
      </x:c>
    </x:row>
    <x:row r="415">
      <x:c r="A415" t="n">
        <x:v>46278</x:v>
      </x:c>
      <x:c r="B415" t="str">
        <x:v>日</x:v>
      </x:c>
      <x:c r="C415" t="str">
        <x:v>9/13</x:v>
      </x:c>
      <x:c r="D415" t="str">
        <x:v>東京喰種</x:v>
      </x:c>
      <x:c r="E415" t="n">
        <x:v>457</x:v>
      </x:c>
      <x:c r="F415" t="n">
        <x:v>3526</x:v>
      </x:c>
      <x:c r="G415" t="n">
        <x:v>3534</x:v>
      </x:c>
      <x:c r="H415" t="n">
        <x:v>0</x:v>
      </x:c>
      <x:c r="I415" t="n">
        <x:v>15</x:v>
      </x:c>
      <x:c r="J415" t="n">
        <x:v>235</x:v>
      </x:c>
      <x:c r="K415" t="n">
        <x:v>1.334089619965967</x:v>
      </x:c>
      <x:c r="L415" t="str">
        <x:v>関西すろいべ 機種ピックアップ</x:v>
      </x:c>
      <x:c r="M415" t="str">
        <x:v>https://kansai-sloeve.com/2026/09/14/9-13-%E3%82%B0%E3%83%A9%E3%83%B3%E3%82%AD%E3%82%B3%E3%83%BC%E3%83%8A%E5%A4%A7%E9%98%AA%E6%9C%AC%E5%BA%97%E7%B5%90%E6%9E%9C%E3%81%BE%E3%81%A8%E3%82%81%E3%80%90%E5%A4%A7%E9%98%AA%E5%BA%9C%E3%80%91-2/</x:v>
      </x:c>
      <x:c r="N415" t="str">
        <x:v>関西すろいべ 2026/9/13 記事掲載値</x:v>
      </x:c>
    </x:row>
    <x:row r="416">
      <x:c r="A416" t="n">
        <x:v>46278</x:v>
      </x:c>
      <x:c r="B416" t="str">
        <x:v>日</x:v>
      </x:c>
      <x:c r="C416" t="str">
        <x:v>9/13</x:v>
      </x:c>
      <x:c r="D416" t="str">
        <x:v>東京喰種</x:v>
      </x:c>
      <x:c r="E416" t="n">
        <x:v>459</x:v>
      </x:c>
      <x:c r="F416" t="n">
        <x:v>3570</x:v>
      </x:c>
      <x:c r="G416" t="n">
        <x:v>2254</x:v>
      </x:c>
      <x:c r="H416" t="n">
        <x:v>0</x:v>
      </x:c>
      <x:c r="I416" t="n">
        <x:v>16</x:v>
      </x:c>
      <x:c r="J416" t="n">
        <x:v>223</x:v>
      </x:c>
      <x:c r="K416" t="n">
        <x:v>1.2104575163398692</x:v>
      </x:c>
      <x:c r="L416" t="str">
        <x:v>関西すろいべ 機種ピックアップ</x:v>
      </x:c>
      <x:c r="M416" t="str">
        <x:v>https://kansai-sloeve.com/2026/09/14/9-13-%E3%82%B0%E3%83%A9%E3%83%B3%E3%82%AD%E3%82%B3%E3%83%BC%E3%83%8A%E5%A4%A7%E9%98%AA%E6%9C%AC%E5%BA%97%E7%B5%90%E6%9E%9C%E3%81%BE%E3%81%A8%E3%82%81%E3%80%90%E5%A4%A7%E9%98%AA%E5%BA%9C%E3%80%91-2/</x:v>
      </x:c>
      <x:c r="N416" t="str">
        <x:v>関西すろいべ 2026/9/13 記事掲載値</x:v>
      </x:c>
    </x:row>
    <x:row r="417">
      <x:c r="A417" t="n">
        <x:v>46278</x:v>
      </x:c>
      <x:c r="B417" t="str">
        <x:v>日</x:v>
      </x:c>
      <x:c r="C417" t="str">
        <x:v>9/13</x:v>
      </x:c>
      <x:c r="D417" t="str">
        <x:v>東京喰種</x:v>
      </x:c>
      <x:c r="E417" t="n">
        <x:v>464</x:v>
      </x:c>
      <x:c r="F417" t="n">
        <x:v>3962</x:v>
      </x:c>
      <x:c r="G417" t="n">
        <x:v>2495</x:v>
      </x:c>
      <x:c r="H417" t="n">
        <x:v>0</x:v>
      </x:c>
      <x:c r="I417" t="n">
        <x:v>20</x:v>
      </x:c>
      <x:c r="J417" t="n">
        <x:v>198</x:v>
      </x:c>
      <x:c r="K417" t="n">
        <x:v>1.2099108194514554</x:v>
      </x:c>
      <x:c r="L417" t="str">
        <x:v>関西すろいべ 機種ピックアップ</x:v>
      </x:c>
      <x:c r="M417" t="str">
        <x:v>https://kansai-sloeve.com/2026/09/14/9-13-%E3%82%B0%E3%83%A9%E3%83%B3%E3%82%AD%E3%82%B3%E3%83%BC%E3%83%8A%E5%A4%A7%E9%98%AA%E6%9C%AC%E5%BA%97%E7%B5%90%E6%9E%9C%E3%81%BE%E3%81%A8%E3%82%81%E3%80%90%E5%A4%A7%E9%98%AA%E5%BA%9C%E3%80%91-2/</x:v>
      </x:c>
      <x:c r="N417" t="str">
        <x:v>関西すろいべ 2026/9/13 記事掲載値</x:v>
      </x:c>
    </x:row>
    <x:row r="418">
      <x:c r="A418" t="n">
        <x:v>46278</x:v>
      </x:c>
      <x:c r="B418" t="str">
        <x:v>日</x:v>
      </x:c>
      <x:c r="C418" t="str">
        <x:v>9/13</x:v>
      </x:c>
      <x:c r="D418" t="str">
        <x:v>東京喰種</x:v>
      </x:c>
      <x:c r="E418" t="n">
        <x:v>469</x:v>
      </x:c>
      <x:c r="F418" t="n">
        <x:v>3669</x:v>
      </x:c>
      <x:c r="G418" t="n">
        <x:v>3498</x:v>
      </x:c>
      <x:c r="H418" t="n">
        <x:v>0</x:v>
      </x:c>
      <x:c r="I418" t="n">
        <x:v>13</x:v>
      </x:c>
      <x:c r="J418" t="n">
        <x:v>282</x:v>
      </x:c>
      <x:c r="K418" t="n">
        <x:v>1.317797765058599</x:v>
      </x:c>
      <x:c r="L418" t="str">
        <x:v>関西すろいべ 機種ピックアップ</x:v>
      </x:c>
      <x:c r="M418" t="str">
        <x:v>https://kansai-sloeve.com/2026/09/14/9-13-%E3%82%B0%E3%83%A9%E3%83%B3%E3%82%AD%E3%82%B3%E3%83%BC%E3%83%8A%E5%A4%A7%E9%98%AA%E6%9C%AC%E5%BA%97%E7%B5%90%E6%9E%9C%E3%81%BE%E3%81%A8%E3%82%81%E3%80%90%E5%A4%A7%E9%98%AA%E5%BA%9C%E3%80%91-2/</x:v>
      </x:c>
      <x:c r="N418" t="str">
        <x:v>関西すろいべ 2026/9/13 記事掲載値</x:v>
      </x:c>
    </x:row>
    <x:row r="419">
      <x:c r="A419" t="n">
        <x:v>46278</x:v>
      </x:c>
      <x:c r="B419" t="str">
        <x:v>日</x:v>
      </x:c>
      <x:c r="C419" t="str">
        <x:v>9/13</x:v>
      </x:c>
      <x:c r="D419" t="str">
        <x:v>東京喰種</x:v>
      </x:c>
      <x:c r="E419" t="n">
        <x:v>471</x:v>
      </x:c>
      <x:c r="F419" t="n">
        <x:v>5626</x:v>
      </x:c>
      <x:c r="G419" t="n">
        <x:v>1290</x:v>
      </x:c>
      <x:c r="H419" t="n">
        <x:v>0</x:v>
      </x:c>
      <x:c r="I419" t="n">
        <x:v>26</x:v>
      </x:c>
      <x:c r="J419" t="n">
        <x:v>216</x:v>
      </x:c>
      <x:c r="K419" t="n">
        <x:v>1.0764308567365801</x:v>
      </x:c>
      <x:c r="L419" t="str">
        <x:v>関西すろいべ 機種ピックアップ</x:v>
      </x:c>
      <x:c r="M419" t="str">
        <x:v>https://kansai-sloeve.com/2026/09/14/9-13-%E3%82%B0%E3%83%A9%E3%83%B3%E3%82%AD%E3%82%B3%E3%83%BC%E3%83%8A%E5%A4%A7%E9%98%AA%E6%9C%AC%E5%BA%97%E7%B5%90%E6%9E%9C%E3%81%BE%E3%81%A8%E3%82%81%E3%80%90%E5%A4%A7%E9%98%AA%E5%BA%9C%E3%80%91-2/</x:v>
      </x:c>
      <x:c r="N419" t="str">
        <x:v>関西すろいべ 2026/9/13 記事掲載値</x:v>
      </x:c>
    </x:row>
    <x:row r="420">
      <x:c r="A420" t="n">
        <x:v>46278</x:v>
      </x:c>
      <x:c r="B420" t="str">
        <x:v>日</x:v>
      </x:c>
      <x:c r="C420" t="str">
        <x:v>9/13</x:v>
      </x:c>
      <x:c r="D420" t="str">
        <x:v>東京喰種</x:v>
      </x:c>
      <x:c r="E420" t="n">
        <x:v>472</x:v>
      </x:c>
      <x:c r="F420" t="n">
        <x:v>4059</x:v>
      </x:c>
      <x:c r="G420" t="n">
        <x:v>6734</x:v>
      </x:c>
      <x:c r="H420" t="n">
        <x:v>0</x:v>
      </x:c>
      <x:c r="I420" t="n">
        <x:v>12</x:v>
      </x:c>
      <x:c r="J420" t="n">
        <x:v>338</x:v>
      </x:c>
      <x:c r="K420" t="n">
        <x:v>1.5530097725219676</x:v>
      </x:c>
      <x:c r="L420" t="str">
        <x:v>関西すろいべ 機種ピックアップ</x:v>
      </x:c>
      <x:c r="M420" t="str">
        <x:v>https://kansai-sloeve.com/2026/09/14/9-13-%E3%82%B0%E3%83%A9%E3%83%B3%E3%82%AD%E3%82%B3%E3%83%BC%E3%83%8A%E5%A4%A7%E9%98%AA%E6%9C%AC%E5%BA%97%E7%B5%90%E6%9E%9C%E3%81%BE%E3%81%A8%E3%82%81%E3%80%90%E5%A4%A7%E9%98%AA%E5%BA%9C%E3%80%91-2/</x:v>
      </x:c>
      <x:c r="N420" t="str">
        <x:v>関西すろいべ 2026/9/13 記事掲載値</x:v>
      </x:c>
    </x:row>
    <x:row r="421">
      <x:c r="A421" t="n">
        <x:v>46278</x:v>
      </x:c>
      <x:c r="B421" t="str">
        <x:v>日</x:v>
      </x:c>
      <x:c r="C421" t="str">
        <x:v>9/13</x:v>
      </x:c>
      <x:c r="D421" t="str">
        <x:v>東京喰種</x:v>
      </x:c>
      <x:c r="E421" t="n">
        <x:v>473</x:v>
      </x:c>
      <x:c r="F421" t="n">
        <x:v>5046</x:v>
      </x:c>
      <x:c r="G421" t="n">
        <x:v>1297</x:v>
      </x:c>
      <x:c r="H421" t="n">
        <x:v>0</x:v>
      </x:c>
      <x:c r="I421" t="n">
        <x:v>25</x:v>
      </x:c>
      <x:c r="J421" t="n">
        <x:v>202</x:v>
      </x:c>
      <x:c r="K421" t="n">
        <x:v>1.0856784251552385</x:v>
      </x:c>
      <x:c r="L421" t="str">
        <x:v>関西すろいべ 機種ピックアップ</x:v>
      </x:c>
      <x:c r="M421" t="str">
        <x:v>https://kansai-sloeve.com/2026/09/14/9-13-%E3%82%B0%E3%83%A9%E3%83%B3%E3%82%AD%E3%82%B3%E3%83%BC%E3%83%8A%E5%A4%A7%E9%98%AA%E6%9C%AC%E5%BA%97%E7%B5%90%E6%9E%9C%E3%81%BE%E3%81%A8%E3%82%81%E3%80%90%E5%A4%A7%E9%98%AA%E5%BA%9C%E3%80%91-2/</x:v>
      </x:c>
      <x:c r="N421" t="str">
        <x:v>関西すろいべ 2026/9/13 記事掲載値</x:v>
      </x:c>
    </x:row>
    <x:row r="422">
      <x:c r="A422" t="n">
        <x:v>46278</x:v>
      </x:c>
      <x:c r="B422" t="str">
        <x:v>日</x:v>
      </x:c>
      <x:c r="C422" t="str">
        <x:v>9/13</x:v>
      </x:c>
      <x:c r="D422" t="str">
        <x:v>東京喰種</x:v>
      </x:c>
      <x:c r="E422" t="n">
        <x:v>477</x:v>
      </x:c>
      <x:c r="F422" t="n">
        <x:v>2988</x:v>
      </x:c>
      <x:c r="G422" t="n">
        <x:v>2169</x:v>
      </x:c>
      <x:c r="H422" t="n">
        <x:v>0</x:v>
      </x:c>
      <x:c r="I422" t="n">
        <x:v>13</x:v>
      </x:c>
      <x:c r="J422" t="n">
        <x:v>230</x:v>
      </x:c>
      <x:c r="K422" t="n">
        <x:v>1.2419678714859437</x:v>
      </x:c>
      <x:c r="L422" t="str">
        <x:v>関西すろいべ 機種ピックアップ</x:v>
      </x:c>
      <x:c r="M422" t="str">
        <x:v>https://kansai-sloeve.com/2026/09/14/9-13-%E3%82%B0%E3%83%A9%E3%83%B3%E3%82%AD%E3%82%B3%E3%83%BC%E3%83%8A%E5%A4%A7%E9%98%AA%E6%9C%AC%E5%BA%97%E7%B5%90%E6%9E%9C%E3%81%BE%E3%81%A8%E3%82%81%E3%80%90%E5%A4%A7%E9%98%AA%E5%BA%9C%E3%80%91-2/</x:v>
      </x:c>
      <x:c r="N422" t="str">
        <x:v>関西すろいべ 2026/9/13 記事掲載値</x:v>
      </x:c>
    </x:row>
    <x:row r="423">
      <x:c r="A423" t="n">
        <x:v>46278</x:v>
      </x:c>
      <x:c r="B423" t="str">
        <x:v>日</x:v>
      </x:c>
      <x:c r="C423" t="str">
        <x:v>9/13</x:v>
      </x:c>
      <x:c r="D423" t="str">
        <x:v>東京喰種</x:v>
      </x:c>
      <x:c r="E423" t="n">
        <x:v>486</x:v>
      </x:c>
      <x:c r="F423" t="n">
        <x:v>3362</x:v>
      </x:c>
      <x:c r="G423" t="n">
        <x:v>5922</x:v>
      </x:c>
      <x:c r="H423" t="n">
        <x:v>0</x:v>
      </x:c>
      <x:c r="I423" t="n">
        <x:v>16</x:v>
      </x:c>
      <x:c r="J423" t="n">
        <x:v>210</x:v>
      </x:c>
      <x:c r="K423" t="n">
        <x:v>1.587150505651398</x:v>
      </x:c>
      <x:c r="L423" t="str">
        <x:v>関西すろいべ 機種ピックアップ</x:v>
      </x:c>
      <x:c r="M423" t="str">
        <x:v>https://kansai-sloeve.com/2026/09/14/9-13-%E3%82%B0%E3%83%A9%E3%83%B3%E3%82%AD%E3%82%B3%E3%83%BC%E3%83%8A%E5%A4%A7%E9%98%AA%E6%9C%AC%E5%BA%97%E7%B5%90%E6%9E%9C%E3%81%BE%E3%81%A8%E3%82%81%E3%80%90%E5%A4%A7%E9%98%AA%E5%BA%9C%E3%80%91-2/</x:v>
      </x:c>
      <x:c r="N423" t="str">
        <x:v>関西すろいべ 2026/9/13 記事掲載値</x:v>
      </x:c>
    </x:row>
    <x:row r="424">
      <x:c r="A424" t="n">
        <x:v>46278</x:v>
      </x:c>
      <x:c r="B424" t="str">
        <x:v>日</x:v>
      </x:c>
      <x:c r="C424" t="str">
        <x:v>9/13</x:v>
      </x:c>
      <x:c r="D424" t="str">
        <x:v>A-SLOT+ ディスクアップ ULTRAREMIX</x:v>
      </x:c>
      <x:c r="E424" t="n">
        <x:v>841</x:v>
      </x:c>
      <x:c r="F424" t="n">
        <x:v>6477</x:v>
      </x:c>
      <x:c r="G424" t="n">
        <x:v>1820</x:v>
      </x:c>
      <x:c r="H424" t="n">
        <x:v>25</x:v>
      </x:c>
      <x:c r="I424" t="n">
        <x:v>16</x:v>
      </x:c>
      <x:c r="J424" t="n">
        <x:v>158</x:v>
      </x:c>
      <x:c r="K424" t="n">
        <x:v>1.0936647624929237</x:v>
      </x:c>
      <x:c r="L424" t="str">
        <x:v>関西すろいべ 全台ピックアップ</x:v>
      </x:c>
      <x:c r="M424" t="str">
        <x:v>https://kansai-sloeve.com/2026/09/14/9-13-%E3%82%B0%E3%83%A9%E3%83%B3%E3%82%AD%E3%82%B3%E3%83%BC%E3%83%8A%E5%A4%A7%E9%98%AA%E6%9C%AC%E5%BA%97%E7%B5%90%E6%9E%9C%E3%81%BE%E3%81%A8%E3%82%81%E3%80%90%E5%A4%A7%E9%98%AA%E5%BA%9C%E3%80%91-2/</x:v>
      </x:c>
      <x:c r="N424" t="str">
        <x:v>関西すろいべ 2026/9/13 記事掲載値</x:v>
      </x:c>
    </x:row>
    <x:row r="425">
      <x:c r="A425" t="n">
        <x:v>46278</x:v>
      </x:c>
      <x:c r="B425" t="str">
        <x:v>日</x:v>
      </x:c>
      <x:c r="C425" t="str">
        <x:v>9/13</x:v>
      </x:c>
      <x:c r="D425" t="str">
        <x:v>A-SLOT+ ディスクアップ ULTRAREMIX</x:v>
      </x:c>
      <x:c r="E425" t="n">
        <x:v>842</x:v>
      </x:c>
      <x:c r="F425" t="n">
        <x:v>6252</x:v>
      </x:c>
      <x:c r="G425" t="n">
        <x:v>551</x:v>
      </x:c>
      <x:c r="H425" t="n">
        <x:v>23</x:v>
      </x:c>
      <x:c r="I425" t="n">
        <x:v>10</x:v>
      </x:c>
      <x:c r="J425" t="n">
        <x:v>189</x:v>
      </x:c>
      <x:c r="K425" t="n">
        <x:v>1.0293772659415654</x:v>
      </x:c>
      <x:c r="L425" t="str">
        <x:v>関西すろいべ 全台ピックアップ</x:v>
      </x:c>
      <x:c r="M425" t="str">
        <x:v>https://kansai-sloeve.com/2026/09/14/9-13-%E3%82%B0%E3%83%A9%E3%83%B3%E3%82%AD%E3%82%B3%E3%83%BC%E3%83%8A%E5%A4%A7%E9%98%AA%E6%9C%AC%E5%BA%97%E7%B5%90%E6%9E%9C%E3%81%BE%E3%81%A8%E3%82%81%E3%80%90%E5%A4%A7%E9%98%AA%E5%BA%9C%E3%80%91-2/</x:v>
      </x:c>
      <x:c r="N425" t="str">
        <x:v>関西すろいべ 2026/9/13 記事掲載値</x:v>
      </x:c>
    </x:row>
    <x:row r="426">
      <x:c r="A426" t="n">
        <x:v>46278</x:v>
      </x:c>
      <x:c r="B426" t="str">
        <x:v>日</x:v>
      </x:c>
      <x:c r="C426" t="str">
        <x:v>9/13</x:v>
      </x:c>
      <x:c r="D426" t="str">
        <x:v>A-SLOT+ ディスクアップ ULTRAREMIX</x:v>
      </x:c>
      <x:c r="E426" t="n">
        <x:v>843</x:v>
      </x:c>
      <x:c r="F426" t="n">
        <x:v>6244</x:v>
      </x:c>
      <x:c r="G426" t="n">
        <x:v>962</x:v>
      </x:c>
      <x:c r="H426" t="n">
        <x:v>23</x:v>
      </x:c>
      <x:c r="I426" t="n">
        <x:v>12</x:v>
      </x:c>
      <x:c r="J426" t="n">
        <x:v>178</x:v>
      </x:c>
      <x:c r="K426" t="n">
        <x:v>1.0513559683963272</x:v>
      </x:c>
      <x:c r="L426" t="str">
        <x:v>関西すろいべ 全台ピックアップ</x:v>
      </x:c>
      <x:c r="M426" t="str">
        <x:v>https://kansai-sloeve.com/2026/09/14/9-13-%E3%82%B0%E3%83%A9%E3%83%B3%E3%82%AD%E3%82%B3%E3%83%BC%E3%83%8A%E5%A4%A7%E9%98%AA%E6%9C%AC%E5%BA%97%E7%B5%90%E6%9E%9C%E3%81%BE%E3%81%A8%E3%82%81%E3%80%90%E5%A4%A7%E9%98%AA%E5%BA%9C%E3%80%91-2/</x:v>
      </x:c>
      <x:c r="N426" t="str">
        <x:v>関西すろいべ 2026/9/13 記事掲載値</x:v>
      </x:c>
    </x:row>
    <x:row r="427">
      <x:c r="A427" t="n">
        <x:v>46278</x:v>
      </x:c>
      <x:c r="B427" t="str">
        <x:v>日</x:v>
      </x:c>
      <x:c r="C427" t="str">
        <x:v>9/13</x:v>
      </x:c>
      <x:c r="D427" t="str">
        <x:v>スマスロ ミリオンゴッド‐神々の軌跡‐</x:v>
      </x:c>
      <x:c r="E427" t="n">
        <x:v>667</x:v>
      </x:c>
      <x:c r="F427" t="n">
        <x:v>4949</x:v>
      </x:c>
      <x:c r="G427" t="n">
        <x:v>5853</x:v>
      </x:c>
      <x:c r="H427" t="n">
        <x:v>0</x:v>
      </x:c>
      <x:c r="I427" t="n">
        <x:v>0</x:v>
      </x:c>
      <x:c r="J427"/>
      <x:c r="K427" t="n">
        <x:v>1.3942210547585372</x:v>
      </x:c>
      <x:c r="L427" t="str">
        <x:v>関西すろいべ 機種ピックアップ</x:v>
      </x:c>
      <x:c r="M427" t="str">
        <x:v>https://kansai-sloeve.com/2026/09/14/9-13-%E3%82%B0%E3%83%A9%E3%83%B3%E3%82%AD%E3%82%B3%E3%83%BC%E3%83%8A%E5%A4%A7%E9%98%AA%E6%9C%AC%E5%BA%97%E7%B5%90%E6%9E%9C%E3%81%BE%E3%81%A8%E3%82%81%E3%80%90%E5%A4%A7%E9%98%AA%E5%BA%9C%E3%80%91-2/</x:v>
      </x:c>
      <x:c r="N427" t="str">
        <x:v>関西すろいべ 2026/9/13 記事掲載値</x:v>
      </x:c>
    </x:row>
    <x:row r="428">
      <x:c r="A428" t="n">
        <x:v>46278</x:v>
      </x:c>
      <x:c r="B428" t="str">
        <x:v>日</x:v>
      </x:c>
      <x:c r="C428" t="str">
        <x:v>9/13</x:v>
      </x:c>
      <x:c r="D428" t="str">
        <x:v>スマスロ ミリオンゴッド‐神々の軌跡‐</x:v>
      </x:c>
      <x:c r="E428" t="n">
        <x:v>676</x:v>
      </x:c>
      <x:c r="F428" t="n">
        <x:v>5756</x:v>
      </x:c>
      <x:c r="G428" t="n">
        <x:v>5867</x:v>
      </x:c>
      <x:c r="H428" t="n">
        <x:v>12</x:v>
      </x:c>
      <x:c r="I428" t="n">
        <x:v>0</x:v>
      </x:c>
      <x:c r="J428" t="n">
        <x:v>480</x:v>
      </x:c>
      <x:c r="K428" t="n">
        <x:v>1.3397614083854528</x:v>
      </x:c>
      <x:c r="L428" t="str">
        <x:v>関西すろいべ 機種ピックアップ</x:v>
      </x:c>
      <x:c r="M428" t="str">
        <x:v>https://kansai-sloeve.com/2026/09/14/9-13-%E3%82%B0%E3%83%A9%E3%83%B3%E3%82%AD%E3%82%B3%E3%83%BC%E3%83%8A%E5%A4%A7%E9%98%AA%E6%9C%AC%E5%BA%97%E7%B5%90%E6%9E%9C%E3%81%BE%E3%81%A8%E3%82%81%E3%80%90%E5%A4%A7%E9%98%AA%E5%BA%9C%E3%80%91-2/</x:v>
      </x:c>
      <x:c r="N428" t="str">
        <x:v>関西すろいべ 2026/9/13 記事掲載値</x:v>
      </x:c>
    </x:row>
    <x:row r="429">
      <x:c r="A429" t="n">
        <x:v>46278</x:v>
      </x:c>
      <x:c r="B429" t="str">
        <x:v>日</x:v>
      </x:c>
      <x:c r="C429" t="str">
        <x:v>9/13</x:v>
      </x:c>
      <x:c r="D429" t="str">
        <x:v>スマスロ ミリオンゴッド‐神々の軌跡‐</x:v>
      </x:c>
      <x:c r="E429" t="n">
        <x:v>677</x:v>
      </x:c>
      <x:c r="F429" t="n">
        <x:v>6400</x:v>
      </x:c>
      <x:c r="G429" t="n">
        <x:v>-15</x:v>
      </x:c>
      <x:c r="H429" t="n">
        <x:v>0</x:v>
      </x:c>
      <x:c r="I429" t="n">
        <x:v>0</x:v>
      </x:c>
      <x:c r="J429"/>
      <x:c r="K429" t="n">
        <x:v>0.99921875</x:v>
      </x:c>
      <x:c r="L429" t="str">
        <x:v>関西すろいべ 機種ピックアップ</x:v>
      </x:c>
      <x:c r="M429" t="str">
        <x:v>https://kansai-sloeve.com/2026/09/14/9-13-%E3%82%B0%E3%83%A9%E3%83%B3%E3%82%AD%E3%82%B3%E3%83%BC%E3%83%8A%E5%A4%A7%E9%98%AA%E6%9C%AC%E5%BA%97%E7%B5%90%E6%9E%9C%E3%81%BE%E3%81%A8%E3%82%81%E3%80%90%E5%A4%A7%E9%98%AA%E5%BA%9C%E3%80%91-2/</x:v>
      </x:c>
      <x:c r="N429" t="str">
        <x:v>関西すろいべ 2026/9/13 記事掲載値</x:v>
      </x:c>
    </x:row>
    <x:row r="430">
      <x:c r="A430" t="n">
        <x:v>46278</x:v>
      </x:c>
      <x:c r="B430" t="str">
        <x:v>日</x:v>
      </x:c>
      <x:c r="C430" t="str">
        <x:v>9/13</x:v>
      </x:c>
      <x:c r="D430" t="str">
        <x:v>スマスロ ミリオンゴッド‐神々の軌跡‐</x:v>
      </x:c>
      <x:c r="E430" t="n">
        <x:v>680</x:v>
      </x:c>
      <x:c r="F430" t="n">
        <x:v>3918</x:v>
      </x:c>
      <x:c r="G430" t="n">
        <x:v>8035</x:v>
      </x:c>
      <x:c r="H430" t="n">
        <x:v>0</x:v>
      </x:c>
      <x:c r="I430" t="n">
        <x:v>0</x:v>
      </x:c>
      <x:c r="J430"/>
      <x:c r="K430" t="n">
        <x:v>1.6835970733367365</x:v>
      </x:c>
      <x:c r="L430" t="str">
        <x:v>関西すろいべ 機種ピックアップ</x:v>
      </x:c>
      <x:c r="M430" t="str">
        <x:v>https://kansai-sloeve.com/2026/09/14/9-13-%E3%82%B0%E3%83%A9%E3%83%B3%E3%82%AD%E3%82%B3%E3%83%BC%E3%83%8A%E5%A4%A7%E9%98%AA%E6%9C%AC%E5%BA%97%E7%B5%90%E6%9E%9C%E3%81%BE%E3%81%A8%E3%82%81%E3%80%90%E5%A4%A7%E9%98%AA%E5%BA%9C%E3%80%91-2/</x:v>
      </x:c>
      <x:c r="N430" t="str">
        <x:v>関西すろいべ 2026/9/13 記事掲載値</x:v>
      </x:c>
    </x:row>
    <x:row r="431">
      <x:c r="A431" t="n">
        <x:v>46278</x:v>
      </x:c>
      <x:c r="B431" t="str">
        <x:v>日</x:v>
      </x:c>
      <x:c r="C431" t="str">
        <x:v>9/13</x:v>
      </x:c>
      <x:c r="D431" t="str">
        <x:v>スマスロ ミリオンゴッド‐神々の軌跡‐</x:v>
      </x:c>
      <x:c r="E431" t="n">
        <x:v>682</x:v>
      </x:c>
      <x:c r="F431" t="n">
        <x:v>4781</x:v>
      </x:c>
      <x:c r="G431" t="n">
        <x:v>9225</x:v>
      </x:c>
      <x:c r="H431" t="n">
        <x:v>6</x:v>
      </x:c>
      <x:c r="I431" t="n">
        <x:v>0</x:v>
      </x:c>
      <x:c r="J431" t="n">
        <x:v>797</x:v>
      </x:c>
      <x:c r="K431" t="n">
        <x:v>1.643170884752144</x:v>
      </x:c>
      <x:c r="L431" t="str">
        <x:v>関西すろいべ 機種ピックアップ</x:v>
      </x:c>
      <x:c r="M431" t="str">
        <x:v>https://kansai-sloeve.com/2026/09/14/9-13-%E3%82%B0%E3%83%A9%E3%83%B3%E3%82%AD%E3%82%B3%E3%83%BC%E3%83%8A%E5%A4%A7%E9%98%AA%E6%9C%AC%E5%BA%97%E7%B5%90%E6%9E%9C%E3%81%BE%E3%81%A8%E3%82%81%E3%80%90%E5%A4%A7%E9%98%AA%E5%BA%9C%E3%80%91-2/</x:v>
      </x:c>
      <x:c r="N431" t="str">
        <x:v>関西すろいべ 2026/9/13 記事掲載値</x:v>
      </x:c>
    </x:row>
    <x:row r="432">
      <x:c r="A432" t="n">
        <x:v>46278</x:v>
      </x:c>
      <x:c r="B432" t="str">
        <x:v>日</x:v>
      </x:c>
      <x:c r="C432" t="str">
        <x:v>9/13</x:v>
      </x:c>
      <x:c r="D432" t="str">
        <x:v>スマスロ ミリオンゴッド‐神々の軌跡‐</x:v>
      </x:c>
      <x:c r="E432" t="n">
        <x:v>690</x:v>
      </x:c>
      <x:c r="F432" t="n">
        <x:v>4681</x:v>
      </x:c>
      <x:c r="G432" t="n">
        <x:v>7952</x:v>
      </x:c>
      <x:c r="H432" t="n">
        <x:v>4</x:v>
      </x:c>
      <x:c r="I432" t="n">
        <x:v>0</x:v>
      </x:c>
      <x:c r="J432" t="n">
        <x:v>1170</x:v>
      </x:c>
      <x:c r="K432" t="n">
        <x:v>1.566260770490636</x:v>
      </x:c>
      <x:c r="L432" t="str">
        <x:v>関西すろいべ 機種ピックアップ</x:v>
      </x:c>
      <x:c r="M432" t="str">
        <x:v>https://kansai-sloeve.com/2026/09/14/9-13-%E3%82%B0%E3%83%A9%E3%83%B3%E3%82%AD%E3%82%B3%E3%83%BC%E3%83%8A%E5%A4%A7%E9%98%AA%E6%9C%AC%E5%BA%97%E7%B5%90%E6%9E%9C%E3%81%BE%E3%81%A8%E3%82%81%E3%80%90%E5%A4%A7%E9%98%AA%E5%BA%9C%E3%80%91-2/</x:v>
      </x:c>
      <x:c r="N432" t="str">
        <x:v>関西すろいべ 2026/9/13 記事掲載値</x:v>
      </x:c>
    </x:row>
    <x:row r="433">
      <x:c r="A433" t="n">
        <x:v>46278</x:v>
      </x:c>
      <x:c r="B433" t="str">
        <x:v>日</x:v>
      </x:c>
      <x:c r="C433" t="str">
        <x:v>9/13</x:v>
      </x:c>
      <x:c r="D433" t="str">
        <x:v>スマスロ ミリオンゴッド‐神々の軌跡‐</x:v>
      </x:c>
      <x:c r="E433" t="n">
        <x:v>693</x:v>
      </x:c>
      <x:c r="F433" t="n">
        <x:v>6493</x:v>
      </x:c>
      <x:c r="G433" t="n">
        <x:v>4525</x:v>
      </x:c>
      <x:c r="H433" t="n">
        <x:v>15</x:v>
      </x:c>
      <x:c r="I433" t="n">
        <x:v>0</x:v>
      </x:c>
      <x:c r="J433" t="n">
        <x:v>433</x:v>
      </x:c>
      <x:c r="K433" t="n">
        <x:v>1.2323014528466554</x:v>
      </x:c>
      <x:c r="L433" t="str">
        <x:v>関西すろいべ 機種ピックアップ</x:v>
      </x:c>
      <x:c r="M433" t="str">
        <x:v>https://kansai-sloeve.com/2026/09/14/9-13-%E3%82%B0%E3%83%A9%E3%83%B3%E3%82%AD%E3%82%B3%E3%83%BC%E3%83%8A%E5%A4%A7%E9%98%AA%E6%9C%AC%E5%BA%97%E7%B5%90%E6%9E%9C%E3%81%BE%E3%81%A8%E3%82%81%E3%80%90%E5%A4%A7%E9%98%AA%E5%BA%9C%E3%80%91-2/</x:v>
      </x:c>
      <x:c r="N433" t="str">
        <x:v>関西すろいべ 2026/9/13 記事掲載値</x:v>
      </x:c>
    </x:row>
    <x:row r="434">
      <x:c r="A434" t="n">
        <x:v>46278</x:v>
      </x:c>
      <x:c r="B434" t="str">
        <x:v>日</x:v>
      </x:c>
      <x:c r="C434" t="str">
        <x:v>9/13</x:v>
      </x:c>
      <x:c r="D434" t="str">
        <x:v>スマスロ ミリオンゴッド‐神々の軌跡‐</x:v>
      </x:c>
      <x:c r="E434" t="n">
        <x:v>699</x:v>
      </x:c>
      <x:c r="F434" t="n">
        <x:v>4090</x:v>
      </x:c>
      <x:c r="G434" t="n">
        <x:v>4785</x:v>
      </x:c>
      <x:c r="H434" t="n">
        <x:v>5</x:v>
      </x:c>
      <x:c r="I434" t="n">
        <x:v>0</x:v>
      </x:c>
      <x:c r="J434" t="n">
        <x:v>818</x:v>
      </x:c>
      <x:c r="K434" t="n">
        <x:v>1.3899755501222493</x:v>
      </x:c>
      <x:c r="L434" t="str">
        <x:v>関西すろいべ 機種ピックアップ</x:v>
      </x:c>
      <x:c r="M434" t="str">
        <x:v>https://kansai-sloeve.com/2026/09/14/9-13-%E3%82%B0%E3%83%A9%E3%83%B3%E3%82%AD%E3%82%B3%E3%83%BC%E3%83%8A%E5%A4%A7%E9%98%AA%E6%9C%AC%E5%BA%97%E7%B5%90%E6%9E%9C%E3%81%BE%E3%81%A8%E3%82%81%E3%80%90%E5%A4%A7%E9%98%AA%E5%BA%9C%E3%80%91-2/</x:v>
      </x:c>
      <x:c r="N434" t="str">
        <x:v>関西すろいべ 2026/9/13 記事掲載値</x:v>
      </x:c>
    </x:row>
    <x:row r="435">
      <x:c r="A435" t="n">
        <x:v>46278</x:v>
      </x:c>
      <x:c r="B435" t="str">
        <x:v>日</x:v>
      </x:c>
      <x:c r="C435" t="str">
        <x:v>9/13</x:v>
      </x:c>
      <x:c r="D435" t="str">
        <x:v>スマスロ ミリオンゴッド‐神々の軌跡‐</x:v>
      </x:c>
      <x:c r="E435" t="n">
        <x:v>700</x:v>
      </x:c>
      <x:c r="F435" t="n">
        <x:v>4699</x:v>
      </x:c>
      <x:c r="G435" t="n">
        <x:v>2967</x:v>
      </x:c>
      <x:c r="H435" t="n">
        <x:v>8</x:v>
      </x:c>
      <x:c r="I435" t="n">
        <x:v>0</x:v>
      </x:c>
      <x:c r="J435" t="n">
        <x:v>587</x:v>
      </x:c>
      <x:c r="K435" t="n">
        <x:v>1.2104703128325176</x:v>
      </x:c>
      <x:c r="L435" t="str">
        <x:v>関西すろいべ 機種ピックアップ</x:v>
      </x:c>
      <x:c r="M435" t="str">
        <x:v>https://kansai-sloeve.com/2026/09/14/9-13-%E3%82%B0%E3%83%A9%E3%83%B3%E3%82%AD%E3%82%B3%E3%83%BC%E3%83%8A%E5%A4%A7%E9%98%AA%E6%9C%AC%E5%BA%97%E7%B5%90%E6%9E%9C%E3%81%BE%E3%81%A8%E3%82%81%E3%80%90%E5%A4%A7%E9%98%AA%E5%BA%9C%E3%80%91-2/</x:v>
      </x:c>
      <x:c r="N435" t="str">
        <x:v>関西すろいべ 2026/9/13 記事掲載値</x:v>
      </x:c>
    </x:row>
    <x:row r="436">
      <x:c r="A436" t="n">
        <x:v>46278</x:v>
      </x:c>
      <x:c r="B436" t="str">
        <x:v>日</x:v>
      </x:c>
      <x:c r="C436" t="str">
        <x:v>9/13</x:v>
      </x:c>
      <x:c r="D436" t="str">
        <x:v>スマスロ ミリオンゴッド‐神々の軌跡‐</x:v>
      </x:c>
      <x:c r="E436" t="n">
        <x:v>702</x:v>
      </x:c>
      <x:c r="F436" t="n">
        <x:v>6535</x:v>
      </x:c>
      <x:c r="G436" t="n">
        <x:v>5162</x:v>
      </x:c>
      <x:c r="H436" t="n">
        <x:v>4</x:v>
      </x:c>
      <x:c r="I436" t="n">
        <x:v>0</x:v>
      </x:c>
      <x:c r="J436" t="n">
        <x:v>1634</x:v>
      </x:c>
      <x:c r="K436" t="n">
        <x:v>1.2633001785258862</x:v>
      </x:c>
      <x:c r="L436" t="str">
        <x:v>関西すろいべ 機種ピックアップ</x:v>
      </x:c>
      <x:c r="M436" t="str">
        <x:v>https://kansai-sloeve.com/2026/09/14/9-13-%E3%82%B0%E3%83%A9%E3%83%B3%E3%82%AD%E3%82%B3%E3%83%BC%E3%83%8A%E5%A4%A7%E9%98%AA%E6%9C%AC%E5%BA%97%E7%B5%90%E6%9E%9C%E3%81%BE%E3%81%A8%E3%82%81%E3%80%90%E5%A4%A7%E9%98%AA%E5%BA%9C%E3%80%91-2/</x:v>
      </x:c>
      <x:c r="N436" t="str">
        <x:v>関西すろいべ 2026/9/13 記事掲載値</x:v>
      </x:c>
    </x:row>
    <x:row r="437">
      <x:c r="A437" t="n">
        <x:v>46278</x:v>
      </x:c>
      <x:c r="B437" t="str">
        <x:v>日</x:v>
      </x:c>
      <x:c r="C437" t="str">
        <x:v>9/13</x:v>
      </x:c>
      <x:c r="D437" t="str">
        <x:v>ゴーゴージャグラー3</x:v>
      </x:c>
      <x:c r="E437" t="n">
        <x:v>880</x:v>
      </x:c>
      <x:c r="F437" t="n">
        <x:v>6594</x:v>
      </x:c>
      <x:c r="G437" t="n">
        <x:v>-895</x:v>
      </x:c>
      <x:c r="H437" t="n">
        <x:v>20</x:v>
      </x:c>
      <x:c r="I437" t="n">
        <x:v>29</x:v>
      </x:c>
      <x:c r="J437" t="n">
        <x:v>135</x:v>
      </x:c>
      <x:c r="K437" t="n">
        <x:v>0.9547568496613082</x:v>
      </x:c>
      <x:c r="L437" t="str">
        <x:v>関西すろいべ 機種ピックアップ</x:v>
      </x:c>
      <x:c r="M437" t="str">
        <x:v>https://kansai-sloeve.com/2026/09/14/9-13-%E3%82%B0%E3%83%A9%E3%83%B3%E3%82%AD%E3%82%B3%E3%83%BC%E3%83%8A%E5%A4%A7%E9%98%AA%E6%9C%AC%E5%BA%97%E7%B5%90%E6%9E%9C%E3%81%BE%E3%81%A8%E3%82%81%E3%80%90%E5%A4%A7%E9%98%AA%E5%BA%9C%E3%80%91-2/</x:v>
      </x:c>
      <x:c r="N437" t="str">
        <x:v>関西すろいべ 2026/9/13 記事掲載値</x:v>
      </x:c>
    </x:row>
    <x:row r="438">
      <x:c r="A438" t="n">
        <x:v>46278</x:v>
      </x:c>
      <x:c r="B438" t="str">
        <x:v>日</x:v>
      </x:c>
      <x:c r="C438" t="str">
        <x:v>9/13</x:v>
      </x:c>
      <x:c r="D438" t="str">
        <x:v>ゴーゴージャグラー3</x:v>
      </x:c>
      <x:c r="E438" t="n">
        <x:v>884</x:v>
      </x:c>
      <x:c r="F438" t="n">
        <x:v>8652</x:v>
      </x:c>
      <x:c r="G438" t="n">
        <x:v>1767</x:v>
      </x:c>
      <x:c r="H438" t="n">
        <x:v>35</x:v>
      </x:c>
      <x:c r="I438" t="n">
        <x:v>39</x:v>
      </x:c>
      <x:c r="J438" t="n">
        <x:v>117</x:v>
      </x:c>
      <x:c r="K438" t="n">
        <x:v>1.0680767452612112</x:v>
      </x:c>
      <x:c r="L438" t="str">
        <x:v>関西すろいべ 機種ピックアップ</x:v>
      </x:c>
      <x:c r="M438" t="str">
        <x:v>https://kansai-sloeve.com/2026/09/14/9-13-%E3%82%B0%E3%83%A9%E3%83%B3%E3%82%AD%E3%82%B3%E3%83%BC%E3%83%8A%E5%A4%A7%E9%98%AA%E6%9C%AC%E5%BA%97%E7%B5%90%E6%9E%9C%E3%81%BE%E3%81%A8%E3%82%81%E3%80%90%E5%A4%A7%E9%98%AA%E5%BA%9C%E3%80%91-2/</x:v>
      </x:c>
      <x:c r="N438" t="str">
        <x:v>関西すろいべ 2026/9/13 記事掲載値</x:v>
      </x:c>
    </x:row>
    <x:row r="439">
      <x:c r="A439" t="n">
        <x:v>46278</x:v>
      </x:c>
      <x:c r="B439" t="str">
        <x:v>日</x:v>
      </x:c>
      <x:c r="C439" t="str">
        <x:v>9/13</x:v>
      </x:c>
      <x:c r="D439" t="str">
        <x:v>ゴーゴージャグラー3</x:v>
      </x:c>
      <x:c r="E439" t="n">
        <x:v>885</x:v>
      </x:c>
      <x:c r="F439" t="n">
        <x:v>8832</x:v>
      </x:c>
      <x:c r="G439" t="n">
        <x:v>2555</x:v>
      </x:c>
      <x:c r="H439" t="n">
        <x:v>41</x:v>
      </x:c>
      <x:c r="I439" t="n">
        <x:v>36</x:v>
      </x:c>
      <x:c r="J439" t="n">
        <x:v>115</x:v>
      </x:c>
      <x:c r="K439" t="n">
        <x:v>1.096429649758454</x:v>
      </x:c>
      <x:c r="L439" t="str">
        <x:v>関西すろいべ 機種ピックアップ</x:v>
      </x:c>
      <x:c r="M439" t="str">
        <x:v>https://kansai-sloeve.com/2026/09/14/9-13-%E3%82%B0%E3%83%A9%E3%83%B3%E3%82%AD%E3%82%B3%E3%83%BC%E3%83%8A%E5%A4%A7%E9%98%AA%E6%9C%AC%E5%BA%97%E7%B5%90%E6%9E%9C%E3%81%BE%E3%81%A8%E3%82%81%E3%80%90%E5%A4%A7%E9%98%AA%E5%BA%9C%E3%80%91-2/</x:v>
      </x:c>
      <x:c r="N439" t="str">
        <x:v>関西すろいべ 2026/9/13 記事掲載値</x:v>
      </x:c>
    </x:row>
    <x:row r="440">
      <x:c r="A440" t="n">
        <x:v>46278</x:v>
      </x:c>
      <x:c r="B440" t="str">
        <x:v>日</x:v>
      </x:c>
      <x:c r="C440" t="str">
        <x:v>9/13</x:v>
      </x:c>
      <x:c r="D440" t="str">
        <x:v>ゴーゴージャグラー3</x:v>
      </x:c>
      <x:c r="E440" t="n">
        <x:v>887</x:v>
      </x:c>
      <x:c r="F440" t="n">
        <x:v>8032</x:v>
      </x:c>
      <x:c r="G440" t="n">
        <x:v>2192</x:v>
      </x:c>
      <x:c r="H440" t="n">
        <x:v>38</x:v>
      </x:c>
      <x:c r="I440" t="n">
        <x:v>27</x:v>
      </x:c>
      <x:c r="J440" t="n">
        <x:v>124</x:v>
      </x:c>
      <x:c r="K440" t="n">
        <x:v>1.090969455511288</x:v>
      </x:c>
      <x:c r="L440" t="str">
        <x:v>関西すろいべ 機種ピックアップ</x:v>
      </x:c>
      <x:c r="M440" t="str">
        <x:v>https://kansai-sloeve.com/2026/09/14/9-13-%E3%82%B0%E3%83%A9%E3%83%B3%E3%82%AD%E3%82%B3%E3%83%BC%E3%83%8A%E5%A4%A7%E9%98%AA%E6%9C%AC%E5%BA%97%E7%B5%90%E6%9E%9C%E3%81%BE%E3%81%A8%E3%82%81%E3%80%90%E5%A4%A7%E9%98%AA%E5%BA%9C%E3%80%91-2/</x:v>
      </x:c>
      <x:c r="N440" t="str">
        <x:v>関西すろいべ 2026/9/13 記事掲載値</x:v>
      </x:c>
    </x:row>
    <x:row r="441">
      <x:c r="A441" t="n">
        <x:v>46278</x:v>
      </x:c>
      <x:c r="B441" t="str">
        <x:v>日</x:v>
      </x:c>
      <x:c r="C441" t="str">
        <x:v>9/13</x:v>
      </x:c>
      <x:c r="D441" t="str">
        <x:v>ゴーゴージャグラー3</x:v>
      </x:c>
      <x:c r="E441" t="n">
        <x:v>888</x:v>
      </x:c>
      <x:c r="F441" t="n">
        <x:v>8615</x:v>
      </x:c>
      <x:c r="G441" t="n">
        <x:v>2127</x:v>
      </x:c>
      <x:c r="H441" t="n">
        <x:v>39</x:v>
      </x:c>
      <x:c r="I441" t="n">
        <x:v>33</x:v>
      </x:c>
      <x:c r="J441" t="n">
        <x:v>120</x:v>
      </x:c>
      <x:c r="K441" t="n">
        <x:v>1.082298316889147</x:v>
      </x:c>
      <x:c r="L441" t="str">
        <x:v>関西すろいべ 機種ピックアップ</x:v>
      </x:c>
      <x:c r="M441" t="str">
        <x:v>https://kansai-sloeve.com/2026/09/14/9-13-%E3%82%B0%E3%83%A9%E3%83%B3%E3%82%AD%E3%82%B3%E3%83%BC%E3%83%8A%E5%A4%A7%E9%98%AA%E6%9C%AC%E5%BA%97%E7%B5%90%E6%9E%9C%E3%81%BE%E3%81%A8%E3%82%81%E3%80%90%E5%A4%A7%E9%98%AA%E5%BA%9C%E3%80%91-2/</x:v>
      </x:c>
      <x:c r="N441" t="str">
        <x:v>関西すろいべ 2026/9/13 記事掲載値</x:v>
      </x:c>
    </x:row>
    <x:row r="442">
      <x:c r="A442" t="n">
        <x:v>46278</x:v>
      </x:c>
      <x:c r="B442" t="str">
        <x:v>日</x:v>
      </x:c>
      <x:c r="C442" t="str">
        <x:v>9/13</x:v>
      </x:c>
      <x:c r="D442" t="str">
        <x:v>ゴーゴージャグラー3</x:v>
      </x:c>
      <x:c r="E442" t="n">
        <x:v>891</x:v>
      </x:c>
      <x:c r="F442" t="n">
        <x:v>7863</x:v>
      </x:c>
      <x:c r="G442" t="n">
        <x:v>1045</x:v>
      </x:c>
      <x:c r="H442" t="n">
        <x:v>32</x:v>
      </x:c>
      <x:c r="I442" t="n">
        <x:v>33</x:v>
      </x:c>
      <x:c r="J442" t="n">
        <x:v>121</x:v>
      </x:c>
      <x:c r="K442" t="n">
        <x:v>1.0443003094662766</x:v>
      </x:c>
      <x:c r="L442" t="str">
        <x:v>関西すろいべ 機種ピックアップ</x:v>
      </x:c>
      <x:c r="M442" t="str">
        <x:v>https://kansai-sloeve.com/2026/09/14/9-13-%E3%82%B0%E3%83%A9%E3%83%B3%E3%82%AD%E3%82%B3%E3%83%BC%E3%83%8A%E5%A4%A7%E9%98%AA%E6%9C%AC%E5%BA%97%E7%B5%90%E6%9E%9C%E3%81%BE%E3%81%A8%E3%82%81%E3%80%90%E5%A4%A7%E9%98%AA%E5%BA%9C%E3%80%91-2/</x:v>
      </x:c>
      <x:c r="N442" t="str">
        <x:v>関西すろいべ 2026/9/13 記事掲載値</x:v>
      </x:c>
    </x:row>
    <x:row r="443">
      <x:c r="A443" t="n">
        <x:v>46278</x:v>
      </x:c>
      <x:c r="B443" t="str">
        <x:v>日</x:v>
      </x:c>
      <x:c r="C443" t="str">
        <x:v>9/13</x:v>
      </x:c>
      <x:c r="D443" t="str">
        <x:v>ゴーゴージャグラー3</x:v>
      </x:c>
      <x:c r="E443" t="n">
        <x:v>911</x:v>
      </x:c>
      <x:c r="F443" t="n">
        <x:v>7343</x:v>
      </x:c>
      <x:c r="G443" t="n">
        <x:v>1124</x:v>
      </x:c>
      <x:c r="H443" t="n">
        <x:v>30</x:v>
      </x:c>
      <x:c r="I443" t="n">
        <x:v>26</x:v>
      </x:c>
      <x:c r="J443" t="n">
        <x:v>131</x:v>
      </x:c>
      <x:c r="K443" t="n">
        <x:v>1.0510236506423352</x:v>
      </x:c>
      <x:c r="L443" t="str">
        <x:v>関西すろいべ 機種ピックアップ</x:v>
      </x:c>
      <x:c r="M443" t="str">
        <x:v>https://kansai-sloeve.com/2026/09/14/9-13-%E3%82%B0%E3%83%A9%E3%83%B3%E3%82%AD%E3%82%B3%E3%83%BC%E3%83%8A%E5%A4%A7%E9%98%AA%E6%9C%AC%E5%BA%97%E7%B5%90%E6%9E%9C%E3%81%BE%E3%81%A8%E3%82%81%E3%80%90%E5%A4%A7%E9%98%AA%E5%BA%9C%E3%80%91-2/</x:v>
      </x:c>
      <x:c r="N443" t="str">
        <x:v>関西すろいべ 2026/9/13 記事掲載値</x:v>
      </x:c>
    </x:row>
    <x:row r="444">
      <x:c r="A444" t="n">
        <x:v>46278</x:v>
      </x:c>
      <x:c r="B444" t="str">
        <x:v>日</x:v>
      </x:c>
      <x:c r="C444" t="str">
        <x:v>9/13</x:v>
      </x:c>
      <x:c r="D444" t="str">
        <x:v>ゴーゴージャグラー3</x:v>
      </x:c>
      <x:c r="E444" t="n">
        <x:v>912</x:v>
      </x:c>
      <x:c r="F444" t="n">
        <x:v>6514</x:v>
      </x:c>
      <x:c r="G444" t="n">
        <x:v>799</x:v>
      </x:c>
      <x:c r="H444" t="n">
        <x:v>29</x:v>
      </x:c>
      <x:c r="I444" t="n">
        <x:v>25</x:v>
      </x:c>
      <x:c r="J444" t="n">
        <x:v>121</x:v>
      </x:c>
      <x:c r="K444" t="n">
        <x:v>1.040886296182581</x:v>
      </x:c>
      <x:c r="L444" t="str">
        <x:v>関西すろいべ 機種ピックアップ</x:v>
      </x:c>
      <x:c r="M444" t="str">
        <x:v>https://kansai-sloeve.com/2026/09/14/9-13-%E3%82%B0%E3%83%A9%E3%83%B3%E3%82%AD%E3%82%B3%E3%83%BC%E3%83%8A%E5%A4%A7%E9%98%AA%E6%9C%AC%E5%BA%97%E7%B5%90%E6%9E%9C%E3%81%BE%E3%81%A8%E3%82%81%E3%80%90%E5%A4%A7%E9%98%AA%E5%BA%9C%E3%80%91-2/</x:v>
      </x:c>
      <x:c r="N444" t="str">
        <x:v>関西すろいべ 2026/9/13 記事掲載値</x:v>
      </x:c>
    </x:row>
    <x:row r="445">
      <x:c r="A445" t="n">
        <x:v>46278</x:v>
      </x:c>
      <x:c r="B445" t="str">
        <x:v>日</x:v>
      </x:c>
      <x:c r="C445" t="str">
        <x:v>9/13</x:v>
      </x:c>
      <x:c r="D445" t="str">
        <x:v>ゴーゴージャグラー3</x:v>
      </x:c>
      <x:c r="E445" t="n">
        <x:v>914</x:v>
      </x:c>
      <x:c r="F445" t="n">
        <x:v>7662</x:v>
      </x:c>
      <x:c r="G445" t="n">
        <x:v>3084</x:v>
      </x:c>
      <x:c r="H445" t="n">
        <x:v>38</x:v>
      </x:c>
      <x:c r="I445" t="n">
        <x:v>37</x:v>
      </x:c>
      <x:c r="J445" t="n">
        <x:v>102</x:v>
      </x:c>
      <x:c r="K445" t="n">
        <x:v>1.1341686243800575</x:v>
      </x:c>
      <x:c r="L445" t="str">
        <x:v>関西すろいべ 機種ピックアップ</x:v>
      </x:c>
      <x:c r="M445" t="str">
        <x:v>https://kansai-sloeve.com/2026/09/14/9-13-%E3%82%B0%E3%83%A9%E3%83%B3%E3%82%AD%E3%82%B3%E3%83%BC%E3%83%8A%E5%A4%A7%E9%98%AA%E6%9C%AC%E5%BA%97%E7%B5%90%E6%9E%9C%E3%81%BE%E3%81%A8%E3%82%81%E3%80%90%E5%A4%A7%E9%98%AA%E5%BA%9C%E3%80%91-2/</x:v>
      </x:c>
      <x:c r="N445" t="str">
        <x:v>関西すろいべ 2026/9/13 記事掲載値</x:v>
      </x:c>
    </x:row>
    <x:row r="446">
      <x:c r="A446" t="n">
        <x:v>46278</x:v>
      </x:c>
      <x:c r="B446" t="str">
        <x:v>日</x:v>
      </x:c>
      <x:c r="C446" t="str">
        <x:v>9/13</x:v>
      </x:c>
      <x:c r="D446" t="str">
        <x:v>ゴーゴージャグラー3</x:v>
      </x:c>
      <x:c r="E446" t="n">
        <x:v>915</x:v>
      </x:c>
      <x:c r="F446" t="n">
        <x:v>8149</x:v>
      </x:c>
      <x:c r="G446" t="n">
        <x:v>-872</x:v>
      </x:c>
      <x:c r="H446" t="n">
        <x:v>24</x:v>
      </x:c>
      <x:c r="I446" t="n">
        <x:v>39</x:v>
      </x:c>
      <x:c r="J446" t="n">
        <x:v>129</x:v>
      </x:c>
      <x:c r="K446" t="n">
        <x:v>0.9643310017589071</x:v>
      </x:c>
      <x:c r="L446" t="str">
        <x:v>関西すろいべ 機種ピックアップ</x:v>
      </x:c>
      <x:c r="M446" t="str">
        <x:v>https://kansai-sloeve.com/2026/09/14/9-13-%E3%82%B0%E3%83%A9%E3%83%B3%E3%82%AD%E3%82%B3%E3%83%BC%E3%83%8A%E5%A4%A7%E9%98%AA%E6%9C%AC%E5%BA%97%E7%B5%90%E6%9E%9C%E3%81%BE%E3%81%A8%E3%82%81%E3%80%90%E5%A4%A7%E9%98%AA%E5%BA%9C%E3%80%91-2/</x:v>
      </x:c>
      <x:c r="N446" t="str">
        <x:v>関西すろいべ 2026/9/13 記事掲載値</x:v>
      </x:c>
    </x:row>
    <x:row r="447">
      <x:c r="A447" t="n">
        <x:v>46278</x:v>
      </x:c>
      <x:c r="B447" t="str">
        <x:v>日</x:v>
      </x:c>
      <x:c r="C447" t="str">
        <x:v>9/13</x:v>
      </x:c>
      <x:c r="D447" t="str">
        <x:v>ゴーゴージャグラー3</x:v>
      </x:c>
      <x:c r="E447" t="n">
        <x:v>917</x:v>
      </x:c>
      <x:c r="F447" t="n">
        <x:v>5914</x:v>
      </x:c>
      <x:c r="G447" t="n">
        <x:v>1342</x:v>
      </x:c>
      <x:c r="H447" t="n">
        <x:v>33</x:v>
      </x:c>
      <x:c r="I447" t="n">
        <x:v>10</x:v>
      </x:c>
      <x:c r="J447" t="n">
        <x:v>138</x:v>
      </x:c>
      <x:c r="K447" t="n">
        <x:v>1.0756397249464547</x:v>
      </x:c>
      <x:c r="L447" t="str">
        <x:v>関西すろいべ 機種ピックアップ</x:v>
      </x:c>
      <x:c r="M447" t="str">
        <x:v>https://kansai-sloeve.com/2026/09/14/9-13-%E3%82%B0%E3%83%A9%E3%83%B3%E3%82%AD%E3%82%B3%E3%83%BC%E3%83%8A%E5%A4%A7%E9%98%AA%E6%9C%AC%E5%BA%97%E7%B5%90%E6%9E%9C%E3%81%BE%E3%81%A8%E3%82%81%E3%80%90%E5%A4%A7%E9%98%AA%E5%BA%9C%E3%80%91-2/</x:v>
      </x:c>
      <x:c r="N447" t="str">
        <x:v>関西すろいべ 2026/9/13 記事掲載値</x:v>
      </x:c>
    </x:row>
    <x:row r="448">
      <x:c r="A448" t="n">
        <x:v>46278</x:v>
      </x:c>
      <x:c r="B448" t="str">
        <x:v>日</x:v>
      </x:c>
      <x:c r="C448" t="str">
        <x:v>9/13</x:v>
      </x:c>
      <x:c r="D448" t="str">
        <x:v>ゴーゴージャグラー3</x:v>
      </x:c>
      <x:c r="E448" t="n">
        <x:v>918</x:v>
      </x:c>
      <x:c r="F448" t="n">
        <x:v>8555</x:v>
      </x:c>
      <x:c r="G448" t="n">
        <x:v>-133</x:v>
      </x:c>
      <x:c r="H448" t="n">
        <x:v>26</x:v>
      </x:c>
      <x:c r="I448" t="n">
        <x:v>41</x:v>
      </x:c>
      <x:c r="J448" t="n">
        <x:v>128</x:v>
      </x:c>
      <x:c r="K448" t="n">
        <x:v>0.9948178453146308</x:v>
      </x:c>
      <x:c r="L448" t="str">
        <x:v>関西すろいべ 機種ピックアップ</x:v>
      </x:c>
      <x:c r="M448" t="str">
        <x:v>https://kansai-sloeve.com/2026/09/14/9-13-%E3%82%B0%E3%83%A9%E3%83%B3%E3%82%AD%E3%82%B3%E3%83%BC%E3%83%8A%E5%A4%A7%E9%98%AA%E6%9C%AC%E5%BA%97%E7%B5%90%E6%9E%9C%E3%81%BE%E3%81%A8%E3%82%81%E3%80%90%E5%A4%A7%E9%98%AA%E5%BA%9C%E3%80%91-2/</x:v>
      </x:c>
      <x:c r="N448" t="str">
        <x:v>関西すろいべ 2026/9/13 記事掲載値</x:v>
      </x:c>
    </x:row>
    <x:row r="449">
      <x:c r="A449" t="n">
        <x:v>46278</x:v>
      </x:c>
      <x:c r="B449" t="str">
        <x:v>日</x:v>
      </x:c>
      <x:c r="C449" t="str">
        <x:v>9/13</x:v>
      </x:c>
      <x:c r="D449" t="str">
        <x:v>ファンキージャグラー2</x:v>
      </x:c>
      <x:c r="E449" t="n">
        <x:v>865</x:v>
      </x:c>
      <x:c r="F449" t="n">
        <x:v>8278</x:v>
      </x:c>
      <x:c r="G449" t="n">
        <x:v>2474</x:v>
      </x:c>
      <x:c r="H449" t="n">
        <x:v>41</x:v>
      </x:c>
      <x:c r="I449" t="n">
        <x:v>22</x:v>
      </x:c>
      <x:c r="J449" t="n">
        <x:v>131</x:v>
      </x:c>
      <x:c r="K449" t="n">
        <x:v>1.0996214866714988</x:v>
      </x:c>
      <x:c r="L449" t="str">
        <x:v>関西すろいべ 機種ピックアップ</x:v>
      </x:c>
      <x:c r="M449" t="str">
        <x:v>https://kansai-sloeve.com/2026/09/14/9-13-%E3%82%B0%E3%83%A9%E3%83%B3%E3%82%AD%E3%82%B3%E3%83%BC%E3%83%8A%E5%A4%A7%E9%98%AA%E6%9C%AC%E5%BA%97%E7%B5%90%E6%9E%9C%E3%81%BE%E3%81%A8%E3%82%81%E3%80%90%E5%A4%A7%E9%98%AA%E5%BA%9C%E3%80%91-2/</x:v>
      </x:c>
      <x:c r="N449" t="str">
        <x:v>関西すろいべ 2026/9/13 記事掲載値</x:v>
      </x:c>
    </x:row>
    <x:row r="450">
      <x:c r="A450" t="n">
        <x:v>46278</x:v>
      </x:c>
      <x:c r="B450" t="str">
        <x:v>日</x:v>
      </x:c>
      <x:c r="C450" t="str">
        <x:v>9/13</x:v>
      </x:c>
      <x:c r="D450" t="str">
        <x:v>ファンキージャグラー2</x:v>
      </x:c>
      <x:c r="E450" t="n">
        <x:v>866</x:v>
      </x:c>
      <x:c r="F450" t="n">
        <x:v>8248</x:v>
      </x:c>
      <x:c r="G450" t="n">
        <x:v>2378</x:v>
      </x:c>
      <x:c r="H450" t="n">
        <x:v>38</x:v>
      </x:c>
      <x:c r="I450" t="n">
        <x:v>27</x:v>
      </x:c>
      <x:c r="J450" t="n">
        <x:v>127</x:v>
      </x:c>
      <x:c r="K450" t="n">
        <x:v>1.09610410604591</x:v>
      </x:c>
      <x:c r="L450" t="str">
        <x:v>関西すろいべ 機種ピックアップ</x:v>
      </x:c>
      <x:c r="M450" t="str">
        <x:v>https://kansai-sloeve.com/2026/09/14/9-13-%E3%82%B0%E3%83%A9%E3%83%B3%E3%82%AD%E3%82%B3%E3%83%BC%E3%83%8A%E5%A4%A7%E9%98%AA%E6%9C%AC%E5%BA%97%E7%B5%90%E6%9E%9C%E3%81%BE%E3%81%A8%E3%82%81%E3%80%90%E5%A4%A7%E9%98%AA%E5%BA%9C%E3%80%91-2/</x:v>
      </x:c>
      <x:c r="N450" t="str">
        <x:v>関西すろいべ 2026/9/13 記事掲載値</x:v>
      </x:c>
    </x:row>
    <x:row r="451">
      <x:c r="A451" t="n">
        <x:v>46278</x:v>
      </x:c>
      <x:c r="B451" t="str">
        <x:v>日</x:v>
      </x:c>
      <x:c r="C451" t="str">
        <x:v>9/13</x:v>
      </x:c>
      <x:c r="D451" t="str">
        <x:v>ファンキージャグラー2</x:v>
      </x:c>
      <x:c r="E451" t="n">
        <x:v>867</x:v>
      </x:c>
      <x:c r="F451" t="n">
        <x:v>6505</x:v>
      </x:c>
      <x:c r="G451" t="n">
        <x:v>1269</x:v>
      </x:c>
      <x:c r="H451" t="n">
        <x:v>30</x:v>
      </x:c>
      <x:c r="I451" t="n">
        <x:v>17</x:v>
      </x:c>
      <x:c r="J451" t="n">
        <x:v>138</x:v>
      </x:c>
      <x:c r="K451" t="n">
        <x:v>1.0650269023827825</x:v>
      </x:c>
      <x:c r="L451" t="str">
        <x:v>関西すろいべ 機種ピックアップ</x:v>
      </x:c>
      <x:c r="M451" t="str">
        <x:v>https://kansai-sloeve.com/2026/09/14/9-13-%E3%82%B0%E3%83%A9%E3%83%B3%E3%82%AD%E3%82%B3%E3%83%BC%E3%83%8A%E5%A4%A7%E9%98%AA%E6%9C%AC%E5%BA%97%E7%B5%90%E6%9E%9C%E3%81%BE%E3%81%A8%E3%82%81%E3%80%90%E5%A4%A7%E9%98%AA%E5%BA%9C%E3%80%91-2/</x:v>
      </x:c>
      <x:c r="N451" t="str">
        <x:v>関西すろいべ 2026/9/13 記事掲載値</x:v>
      </x:c>
    </x:row>
    <x:row r="452">
      <x:c r="A452" t="n">
        <x:v>46278</x:v>
      </x:c>
      <x:c r="B452" t="str">
        <x:v>日</x:v>
      </x:c>
      <x:c r="C452" t="str">
        <x:v>9/13</x:v>
      </x:c>
      <x:c r="D452" t="str">
        <x:v>ウルトラミラクルジャグラー</x:v>
      </x:c>
      <x:c r="E452" t="n">
        <x:v>930</x:v>
      </x:c>
      <x:c r="F452" t="n">
        <x:v>8432</x:v>
      </x:c>
      <x:c r="G452" t="n">
        <x:v>588</x:v>
      </x:c>
      <x:c r="H452" t="n">
        <x:v>35</x:v>
      </x:c>
      <x:c r="I452" t="n">
        <x:v>26</x:v>
      </x:c>
      <x:c r="J452" t="n">
        <x:v>138</x:v>
      </x:c>
      <x:c r="K452" t="n">
        <x:v>1.0232447817836812</x:v>
      </x:c>
      <x:c r="L452" t="str">
        <x:v>関西すろいべ 機種ピックアップ</x:v>
      </x:c>
      <x:c r="M452" t="str">
        <x:v>https://kansai-sloeve.com/2026/09/14/9-13-%E3%82%B0%E3%83%A9%E3%83%B3%E3%82%AD%E3%82%B3%E3%83%BC%E3%83%8A%E5%A4%A7%E9%98%AA%E6%9C%AC%E5%BA%97%E7%B5%90%E6%9E%9C%E3%81%BE%E3%81%A8%E3%82%81%E3%80%90%E5%A4%A7%E9%98%AA%E5%BA%9C%E3%80%91-2/</x:v>
      </x:c>
      <x:c r="N452" t="str">
        <x:v>関西すろいべ 2026/9/13 記事掲載値</x:v>
      </x:c>
    </x:row>
    <x:row r="453">
      <x:c r="A453" t="n">
        <x:v>46278</x:v>
      </x:c>
      <x:c r="B453" t="str">
        <x:v>日</x:v>
      </x:c>
      <x:c r="C453" t="str">
        <x:v>9/13</x:v>
      </x:c>
      <x:c r="D453" t="str">
        <x:v>ミスタージャグラー</x:v>
      </x:c>
      <x:c r="E453" t="n">
        <x:v>934</x:v>
      </x:c>
      <x:c r="F453" t="n">
        <x:v>8765</x:v>
      </x:c>
      <x:c r="G453" t="n">
        <x:v>655</x:v>
      </x:c>
      <x:c r="H453" t="n">
        <x:v>37</x:v>
      </x:c>
      <x:c r="I453" t="n">
        <x:v>26</x:v>
      </x:c>
      <x:c r="J453" t="n">
        <x:v>139</x:v>
      </x:c>
      <x:c r="K453" t="n">
        <x:v>1.0249096786461305</x:v>
      </x:c>
      <x:c r="L453" t="str">
        <x:v>関西すろいべ 機種ピックアップ</x:v>
      </x:c>
      <x:c r="M453" t="str">
        <x:v>https://kansai-sloeve.com/2026/09/14/9-13-%E3%82%B0%E3%83%A9%E3%83%B3%E3%82%AD%E3%82%B3%E3%83%BC%E3%83%8A%E5%A4%A7%E9%98%AA%E6%9C%AC%E5%BA%97%E7%B5%90%E6%9E%9C%E3%81%BE%E3%81%A8%E3%82%81%E3%80%90%E5%A4%A7%E9%98%AA%E5%BA%9C%E3%80%91-2/</x:v>
      </x:c>
      <x:c r="N453" t="str">
        <x:v>関西すろいべ 2026/9/13 記事掲載値</x:v>
      </x:c>
    </x:row>
    <x:row r="454">
      <x:c r="A454" t="n">
        <x:v>46278</x:v>
      </x:c>
      <x:c r="B454" t="str">
        <x:v>日</x:v>
      </x:c>
      <x:c r="C454" t="str">
        <x:v>9/13</x:v>
      </x:c>
      <x:c r="D454" t="str">
        <x:v>ミスタージャグラー</x:v>
      </x:c>
      <x:c r="E454" t="n">
        <x:v>935</x:v>
      </x:c>
      <x:c r="F454" t="n">
        <x:v>8504</x:v>
      </x:c>
      <x:c r="G454" t="n">
        <x:v>970</x:v>
      </x:c>
      <x:c r="H454" t="n">
        <x:v>35</x:v>
      </x:c>
      <x:c r="I454" t="n">
        <x:v>27</x:v>
      </x:c>
      <x:c r="J454" t="n">
        <x:v>137</x:v>
      </x:c>
      <x:c r="K454" t="n">
        <x:v>1.0380213232988398</x:v>
      </x:c>
      <x:c r="L454" t="str">
        <x:v>関西すろいべ 機種ピックアップ</x:v>
      </x:c>
      <x:c r="M454" t="str">
        <x:v>https://kansai-sloeve.com/2026/09/14/9-13-%E3%82%B0%E3%83%A9%E3%83%B3%E3%82%AD%E3%82%B3%E3%83%BC%E3%83%8A%E5%A4%A7%E9%98%AA%E6%9C%AC%E5%BA%97%E7%B5%90%E6%9E%9C%E3%81%BE%E3%81%A8%E3%82%81%E3%80%90%E5%A4%A7%E9%98%AA%E5%BA%9C%E3%80%91-2/</x:v>
      </x:c>
      <x:c r="N454" t="str">
        <x:v>関西すろいべ 2026/9/13 記事掲載値</x:v>
      </x:c>
    </x:row>
    <x:row r="455">
      <x:c r="A455" t="n">
        <x:v>46278</x:v>
      </x:c>
      <x:c r="B455" t="str">
        <x:v>日</x:v>
      </x:c>
      <x:c r="C455" t="str">
        <x:v>9/13</x:v>
      </x:c>
      <x:c r="D455" t="str">
        <x:v>ネオアイムジャグラーEX</x:v>
      </x:c>
      <x:c r="E455" t="n">
        <x:v>944</x:v>
      </x:c>
      <x:c r="F455" t="n">
        <x:v>7892</x:v>
      </x:c>
      <x:c r="G455" t="n">
        <x:v>1724</x:v>
      </x:c>
      <x:c r="H455" t="n">
        <x:v>37</x:v>
      </x:c>
      <x:c r="I455" t="n">
        <x:v>23</x:v>
      </x:c>
      <x:c r="J455" t="n">
        <x:v>132</x:v>
      </x:c>
      <x:c r="K455" t="n">
        <x:v>1.0728163541138707</x:v>
      </x:c>
      <x:c r="L455" t="str">
        <x:v>関西すろいべ 機種ピックアップ</x:v>
      </x:c>
      <x:c r="M455" t="str">
        <x:v>https://kansai-sloeve.com/2026/09/14/9-13-%E3%82%B0%E3%83%A9%E3%83%B3%E3%82%AD%E3%82%B3%E3%83%BC%E3%83%8A%E5%A4%A7%E9%98%AA%E6%9C%AC%E5%BA%97%E7%B5%90%E6%9E%9C%E3%81%BE%E3%81%A8%E3%82%81%E3%80%90%E5%A4%A7%E9%98%AA%E5%BA%9C%E3%80%91-2/</x:v>
      </x:c>
      <x:c r="N455" t="str">
        <x:v>関西すろいべ 2026/9/13 記事掲載値</x:v>
      </x:c>
    </x:row>
    <x:row r="456">
      <x:c r="A456" t="n">
        <x:v>46278</x:v>
      </x:c>
      <x:c r="B456" t="str">
        <x:v>日</x:v>
      </x:c>
      <x:c r="C456" t="str">
        <x:v>9/13</x:v>
      </x:c>
      <x:c r="D456" t="str">
        <x:v>ネオアイムジャグラーEX</x:v>
      </x:c>
      <x:c r="E456" t="n">
        <x:v>993</x:v>
      </x:c>
      <x:c r="F456" t="n">
        <x:v>8502</x:v>
      </x:c>
      <x:c r="G456" t="n">
        <x:v>2069</x:v>
      </x:c>
      <x:c r="H456" t="n">
        <x:v>38</x:v>
      </x:c>
      <x:c r="I456" t="n">
        <x:v>29</x:v>
      </x:c>
      <x:c r="J456" t="n">
        <x:v>127</x:v>
      </x:c>
      <x:c r="K456" t="n">
        <x:v>1.0811181682741315</x:v>
      </x:c>
      <x:c r="L456" t="str">
        <x:v>関西すろいべ 機種ピックアップ</x:v>
      </x:c>
      <x:c r="M456" t="str">
        <x:v>https://kansai-sloeve.com/2026/09/14/9-13-%E3%82%B0%E3%83%A9%E3%83%B3%E3%82%AD%E3%82%B3%E3%83%BC%E3%83%8A%E5%A4%A7%E9%98%AA%E6%9C%AC%E5%BA%97%E7%B5%90%E6%9E%9C%E3%81%BE%E3%81%A8%E3%82%81%E3%80%90%E5%A4%A7%E9%98%AA%E5%BA%9C%E3%80%91-2/</x:v>
      </x:c>
      <x:c r="N456" t="str">
        <x:v>関西すろいべ 2026/9/13 記事掲載値</x:v>
      </x:c>
    </x:row>
    <x:row r="457">
      <x:c r="A457" t="n">
        <x:v>46278</x:v>
      </x:c>
      <x:c r="B457" t="str">
        <x:v>日</x:v>
      </x:c>
      <x:c r="C457" t="str">
        <x:v>9/13</x:v>
      </x:c>
      <x:c r="D457" t="str">
        <x:v>ネオアイムジャグラーEX</x:v>
      </x:c>
      <x:c r="E457" t="n">
        <x:v>1002</x:v>
      </x:c>
      <x:c r="F457" t="n">
        <x:v>7262</x:v>
      </x:c>
      <x:c r="G457" t="n">
        <x:v>652</x:v>
      </x:c>
      <x:c r="H457" t="n">
        <x:v>28</x:v>
      </x:c>
      <x:c r="I457" t="n">
        <x:v>25</x:v>
      </x:c>
      <x:c r="J457" t="n">
        <x:v>137</x:v>
      </x:c>
      <x:c r="K457" t="n">
        <x:v>1.0299274763609658</x:v>
      </x:c>
      <x:c r="L457" t="str">
        <x:v>関西すろいべ 機種ピックアップ</x:v>
      </x:c>
      <x:c r="M457" t="str">
        <x:v>https://kansai-sloeve.com/2026/09/14/9-13-%E3%82%B0%E3%83%A9%E3%83%B3%E3%82%AD%E3%82%B3%E3%83%BC%E3%83%8A%E5%A4%A7%E9%98%AA%E6%9C%AC%E5%BA%97%E7%B5%90%E6%9E%9C%E3%81%BE%E3%81%A8%E3%82%81%E3%80%90%E5%A4%A7%E9%98%AA%E5%BA%9C%E3%80%91-2/</x:v>
      </x:c>
      <x:c r="N457" t="str">
        <x:v>関西すろいべ 2026/9/13 記事掲載値</x:v>
      </x:c>
    </x:row>
    <x:row r="458">
      <x:c r="A458" t="n">
        <x:v>46278</x:v>
      </x:c>
      <x:c r="B458" t="str">
        <x:v>日</x:v>
      </x:c>
      <x:c r="C458" t="str">
        <x:v>9/13</x:v>
      </x:c>
      <x:c r="D458" t="str">
        <x:v>スマスロ リコリス・リコイル</x:v>
      </x:c>
      <x:c r="E458" t="n">
        <x:v>505</x:v>
      </x:c>
      <x:c r="F458" t="n">
        <x:v>7548</x:v>
      </x:c>
      <x:c r="G458" t="n">
        <x:v>1812</x:v>
      </x:c>
      <x:c r="H458" t="n">
        <x:v>0</x:v>
      </x:c>
      <x:c r="I458" t="n">
        <x:v>15</x:v>
      </x:c>
      <x:c r="J458" t="n">
        <x:v>503</x:v>
      </x:c>
      <x:c r="K458" t="n">
        <x:v>1.0800211976682565</x:v>
      </x:c>
      <x:c r="L458" t="str">
        <x:v>関西すろいべ 単品ピックアップ</x:v>
      </x:c>
      <x:c r="M458" t="str">
        <x:v>https://kansai-sloeve.com/2026/09/14/9-13-%E3%82%B0%E3%83%A9%E3%83%B3%E3%82%AD%E3%82%B3%E3%83%BC%E3%83%8A%E5%A4%A7%E9%98%AA%E6%9C%AC%E5%BA%97%E7%B5%90%E6%9E%9C%E3%81%BE%E3%81%A8%E3%82%81%E3%80%90%E5%A4%A7%E9%98%AA%E5%BA%9C%E3%80%91-2/</x:v>
      </x:c>
      <x:c r="N458" t="str">
        <x:v>関西すろいべ 2026/9/13 記事掲載値</x:v>
      </x:c>
    </x:row>
    <x:row r="459">
      <x:c r="A459" t="n">
        <x:v>46278</x:v>
      </x:c>
      <x:c r="B459" t="str">
        <x:v>日</x:v>
      </x:c>
      <x:c r="C459" t="str">
        <x:v>9/13</x:v>
      </x:c>
      <x:c r="D459" t="str">
        <x:v>スマスロ リコリス・リコイル</x:v>
      </x:c>
      <x:c r="E459" t="n">
        <x:v>512</x:v>
      </x:c>
      <x:c r="F459" t="n">
        <x:v>9025</x:v>
      </x:c>
      <x:c r="G459" t="n">
        <x:v>5233</x:v>
      </x:c>
      <x:c r="H459" t="n">
        <x:v>0</x:v>
      </x:c>
      <x:c r="I459" t="n">
        <x:v>13</x:v>
      </x:c>
      <x:c r="J459" t="n">
        <x:v>694</x:v>
      </x:c>
      <x:c r="K459" t="n">
        <x:v>1.1932779316712834</x:v>
      </x:c>
      <x:c r="L459" t="str">
        <x:v>関西すろいべ 単品ピックアップ</x:v>
      </x:c>
      <x:c r="M459" t="str">
        <x:v>https://kansai-sloeve.com/2026/09/14/9-13-%E3%82%B0%E3%83%A9%E3%83%B3%E3%82%AD%E3%82%B3%E3%83%BC%E3%83%8A%E5%A4%A7%E9%98%AA%E6%9C%AC%E5%BA%97%E7%B5%90%E6%9E%9C%E3%81%BE%E3%81%A8%E3%82%81%E3%80%90%E5%A4%A7%E9%98%AA%E5%BA%9C%E3%80%91-2/</x:v>
      </x:c>
      <x:c r="N459" t="str">
        <x:v>関西すろいべ 2026/9/13 記事掲載値</x:v>
      </x:c>
    </x:row>
    <x:row r="460">
      <x:c r="A460" t="n">
        <x:v>46278</x:v>
      </x:c>
      <x:c r="B460" t="str">
        <x:v>日</x:v>
      </x:c>
      <x:c r="C460" t="str">
        <x:v>9/13</x:v>
      </x:c>
      <x:c r="D460" t="str">
        <x:v>スマスロ リコリス・リコイル</x:v>
      </x:c>
      <x:c r="E460" t="n">
        <x:v>515</x:v>
      </x:c>
      <x:c r="F460" t="n">
        <x:v>7980</x:v>
      </x:c>
      <x:c r="G460" t="n">
        <x:v>2916</x:v>
      </x:c>
      <x:c r="H460" t="n">
        <x:v>0</x:v>
      </x:c>
      <x:c r="I460" t="n">
        <x:v>16</x:v>
      </x:c>
      <x:c r="J460" t="n">
        <x:v>499</x:v>
      </x:c>
      <x:c r="K460" t="n">
        <x:v>1.1218045112781956</x:v>
      </x:c>
      <x:c r="L460" t="str">
        <x:v>関西すろいべ 単品ピックアップ</x:v>
      </x:c>
      <x:c r="M460" t="str">
        <x:v>https://kansai-sloeve.com/2026/09/14/9-13-%E3%82%B0%E3%83%A9%E3%83%B3%E3%82%AD%E3%82%B3%E3%83%BC%E3%83%8A%E5%A4%A7%E9%98%AA%E6%9C%AC%E5%BA%97%E7%B5%90%E6%9E%9C%E3%81%BE%E3%81%A8%E3%82%81%E3%80%90%E5%A4%A7%E9%98%AA%E5%BA%9C%E3%80%91-2/</x:v>
      </x:c>
      <x:c r="N460" t="str">
        <x:v>関西すろいべ 2026/9/13 記事掲載値</x:v>
      </x:c>
    </x:row>
    <x:row r="461">
      <x:c r="A461" t="n">
        <x:v>46278</x:v>
      </x:c>
      <x:c r="B461" t="str">
        <x:v>日</x:v>
      </x:c>
      <x:c r="C461" t="str">
        <x:v>9/13</x:v>
      </x:c>
      <x:c r="D461" t="str">
        <x:v>スマスロ リコリス・リコイル</x:v>
      </x:c>
      <x:c r="E461" t="n">
        <x:v>517</x:v>
      </x:c>
      <x:c r="F461" t="n">
        <x:v>7010</x:v>
      </x:c>
      <x:c r="G461" t="n">
        <x:v>4030</x:v>
      </x:c>
      <x:c r="H461" t="n">
        <x:v>0</x:v>
      </x:c>
      <x:c r="I461" t="n">
        <x:v>13</x:v>
      </x:c>
      <x:c r="J461" t="n">
        <x:v>539</x:v>
      </x:c>
      <x:c r="K461" t="n">
        <x:v>1.1916310033285782</x:v>
      </x:c>
      <x:c r="L461" t="str">
        <x:v>関西すろいべ 単品ピックアップ</x:v>
      </x:c>
      <x:c r="M461" t="str">
        <x:v>https://kansai-sloeve.com/2026/09/14/9-13-%E3%82%B0%E3%83%A9%E3%83%B3%E3%82%AD%E3%82%B3%E3%83%BC%E3%83%8A%E5%A4%A7%E9%98%AA%E6%9C%AC%E5%BA%97%E7%B5%90%E6%9E%9C%E3%81%BE%E3%81%A8%E3%82%81%E3%80%90%E5%A4%A7%E9%98%AA%E5%BA%9C%E3%80%91-2/</x:v>
      </x:c>
      <x:c r="N461" t="str">
        <x:v>関西すろいべ 2026/9/13 記事掲載値</x:v>
      </x:c>
    </x:row>
    <x:row r="462">
      <x:c r="A462" t="n">
        <x:v>46278</x:v>
      </x:c>
      <x:c r="B462" t="str">
        <x:v>日</x:v>
      </x:c>
      <x:c r="C462" t="str">
        <x:v>9/13</x:v>
      </x:c>
      <x:c r="D462" t="str">
        <x:v>スマスロ リコリス・リコイル</x:v>
      </x:c>
      <x:c r="E462" t="n">
        <x:v>561</x:v>
      </x:c>
      <x:c r="F462" t="n">
        <x:v>8258</x:v>
      </x:c>
      <x:c r="G462" t="n">
        <x:v>2065</x:v>
      </x:c>
      <x:c r="H462" t="n">
        <x:v>0</x:v>
      </x:c>
      <x:c r="I462" t="n">
        <x:v>12</x:v>
      </x:c>
      <x:c r="J462" t="n">
        <x:v>688</x:v>
      </x:c>
      <x:c r="K462" t="n">
        <x:v>1.0833535157826755</x:v>
      </x:c>
      <x:c r="L462" t="str">
        <x:v>関西すろいべ 単品ピックアップ</x:v>
      </x:c>
      <x:c r="M462" t="str">
        <x:v>https://kansai-sloeve.com/2026/09/14/9-13-%E3%82%B0%E3%83%A9%E3%83%B3%E3%82%AD%E3%82%B3%E3%83%BC%E3%83%8A%E5%A4%A7%E9%98%AA%E6%9C%AC%E5%BA%97%E7%B5%90%E6%9E%9C%E3%81%BE%E3%81%A8%E3%82%81%E3%80%90%E5%A4%A7%E9%98%AA%E5%BA%9C%E3%80%91-2/</x:v>
      </x:c>
      <x:c r="N462" t="str">
        <x:v>関西すろいべ 2026/9/13 記事掲載値</x:v>
      </x:c>
    </x:row>
    <x:row r="463">
      <x:c r="A463" t="n">
        <x:v>46278</x:v>
      </x:c>
      <x:c r="B463" t="str">
        <x:v>日</x:v>
      </x:c>
      <x:c r="C463" t="str">
        <x:v>9/13</x:v>
      </x:c>
      <x:c r="D463" t="str">
        <x:v>スマスロ リコリス・リコイル</x:v>
      </x:c>
      <x:c r="E463" t="n">
        <x:v>564</x:v>
      </x:c>
      <x:c r="F463" t="n">
        <x:v>8677</x:v>
      </x:c>
      <x:c r="G463" t="n">
        <x:v>1569</x:v>
      </x:c>
      <x:c r="H463" t="n">
        <x:v>0</x:v>
      </x:c>
      <x:c r="I463" t="n">
        <x:v>15</x:v>
      </x:c>
      <x:c r="J463" t="n">
        <x:v>578</x:v>
      </x:c>
      <x:c r="K463" t="n">
        <x:v>1.0602742883485075</x:v>
      </x:c>
      <x:c r="L463" t="str">
        <x:v>関西すろいべ 単品ピックアップ</x:v>
      </x:c>
      <x:c r="M463" t="str">
        <x:v>https://kansai-sloeve.com/2026/09/14/9-13-%E3%82%B0%E3%83%A9%E3%83%B3%E3%82%AD%E3%82%B3%E3%83%BC%E3%83%8A%E5%A4%A7%E9%98%AA%E6%9C%AC%E5%BA%97%E7%B5%90%E6%9E%9C%E3%81%BE%E3%81%A8%E3%82%81%E3%80%90%E5%A4%A7%E9%98%AA%E5%BA%9C%E3%80%91-2/</x:v>
      </x:c>
      <x:c r="N463" t="str">
        <x:v>関西すろいべ 2026/9/13 記事掲載値</x:v>
      </x:c>
    </x:row>
    <x:row r="464">
      <x:c r="A464" t="n">
        <x:v>46278</x:v>
      </x:c>
      <x:c r="B464" t="str">
        <x:v>日</x:v>
      </x:c>
      <x:c r="C464" t="str">
        <x:v>9/13</x:v>
      </x:c>
      <x:c r="D464" t="str">
        <x:v>スマスロ リコリス・リコイル</x:v>
      </x:c>
      <x:c r="E464" t="n">
        <x:v>567</x:v>
      </x:c>
      <x:c r="F464" t="n">
        <x:v>8936</x:v>
      </x:c>
      <x:c r="G464" t="n">
        <x:v>8604</x:v>
      </x:c>
      <x:c r="H464" t="n">
        <x:v>0</x:v>
      </x:c>
      <x:c r="I464" t="n">
        <x:v>14</x:v>
      </x:c>
      <x:c r="J464" t="n">
        <x:v>638</x:v>
      </x:c>
      <x:c r="K464" t="n">
        <x:v>1.32094897045658</x:v>
      </x:c>
      <x:c r="L464" t="str">
        <x:v>関西すろいべ 単品ピックアップ</x:v>
      </x:c>
      <x:c r="M464" t="str">
        <x:v>https://kansai-sloeve.com/2026/09/14/9-13-%E3%82%B0%E3%83%A9%E3%83%B3%E3%82%AD%E3%82%B3%E3%83%BC%E3%83%8A%E5%A4%A7%E9%98%AA%E6%9C%AC%E5%BA%97%E7%B5%90%E6%9E%9C%E3%81%BE%E3%81%A8%E3%82%81%E3%80%90%E5%A4%A7%E9%98%AA%E5%BA%9C%E3%80%91-2/</x:v>
      </x:c>
      <x:c r="N464" t="str">
        <x:v>関西すろいべ 2026/9/13 記事掲載値</x:v>
      </x:c>
    </x:row>
    <x:row r="465">
      <x:c r="A465" t="n">
        <x:v>46278</x:v>
      </x:c>
      <x:c r="B465" t="str">
        <x:v>日</x:v>
      </x:c>
      <x:c r="C465" t="str">
        <x:v>9/13</x:v>
      </x:c>
      <x:c r="D465" t="str">
        <x:v>とある魔術の禁書目録2</x:v>
      </x:c>
      <x:c r="E465" t="n">
        <x:v>579</x:v>
      </x:c>
      <x:c r="F465" t="n">
        <x:v>5175</x:v>
      </x:c>
      <x:c r="G465" t="n">
        <x:v>1588</x:v>
      </x:c>
      <x:c r="H465" t="n">
        <x:v>0</x:v>
      </x:c>
      <x:c r="I465" t="n">
        <x:v>26</x:v>
      </x:c>
      <x:c r="J465" t="n">
        <x:v>199</x:v>
      </x:c>
      <x:c r="K465" t="n">
        <x:v>1.1022866344605475</x:v>
      </x:c>
      <x:c r="L465" t="str">
        <x:v>関西すろいべ 単品ピックアップ</x:v>
      </x:c>
      <x:c r="M465" t="str">
        <x:v>https://kansai-sloeve.com/2026/09/14/9-13-%E3%82%B0%E3%83%A9%E3%83%B3%E3%82%AD%E3%82%B3%E3%83%BC%E3%83%8A%E5%A4%A7%E9%98%AA%E6%9C%AC%E5%BA%97%E7%B5%90%E6%9E%9C%E3%81%BE%E3%81%A8%E3%82%81%E3%80%90%E5%A4%A7%E9%98%AA%E5%BA%9C%E3%80%91-2/</x:v>
      </x:c>
      <x:c r="N465" t="str">
        <x:v>関西すろいべ 2026/9/13 記事掲載値</x:v>
      </x:c>
    </x:row>
    <x:row r="466">
      <x:c r="A466" t="n">
        <x:v>46278</x:v>
      </x:c>
      <x:c r="B466" t="str">
        <x:v>日</x:v>
      </x:c>
      <x:c r="C466" t="str">
        <x:v>9/13</x:v>
      </x:c>
      <x:c r="D466" t="str">
        <x:v>とある魔術の禁書目録2</x:v>
      </x:c>
      <x:c r="E466" t="n">
        <x:v>587</x:v>
      </x:c>
      <x:c r="F466" t="n">
        <x:v>4169</x:v>
      </x:c>
      <x:c r="G466" t="n">
        <x:v>4578</x:v>
      </x:c>
      <x:c r="H466" t="n">
        <x:v>0</x:v>
      </x:c>
      <x:c r="I466" t="n">
        <x:v>19</x:v>
      </x:c>
      <x:c r="J466" t="n">
        <x:v>219</x:v>
      </x:c>
      <x:c r="K466" t="n">
        <x:v>1.3660350203885825</x:v>
      </x:c>
      <x:c r="L466" t="str">
        <x:v>関西すろいべ 単品ピックアップ</x:v>
      </x:c>
      <x:c r="M466" t="str">
        <x:v>https://kansai-sloeve.com/2026/09/14/9-13-%E3%82%B0%E3%83%A9%E3%83%B3%E3%82%AD%E3%82%B3%E3%83%BC%E3%83%8A%E5%A4%A7%E9%98%AA%E6%9C%AC%E5%BA%97%E7%B5%90%E6%9E%9C%E3%81%BE%E3%81%A8%E3%82%81%E3%80%90%E5%A4%A7%E9%98%AA%E5%BA%9C%E3%80%91-2/</x:v>
      </x:c>
      <x:c r="N466" t="str">
        <x:v>関西すろいべ 2026/9/13 記事掲載値</x:v>
      </x:c>
    </x:row>
    <x:row r="467">
      <x:c r="A467" t="n">
        <x:v>46278</x:v>
      </x:c>
      <x:c r="B467" t="str">
        <x:v>日</x:v>
      </x:c>
      <x:c r="C467" t="str">
        <x:v>9/13</x:v>
      </x:c>
      <x:c r="D467" t="str">
        <x:v>とある魔術の禁書目録2</x:v>
      </x:c>
      <x:c r="E467" t="n">
        <x:v>589</x:v>
      </x:c>
      <x:c r="F467" t="n">
        <x:v>4169</x:v>
      </x:c>
      <x:c r="G467" t="n">
        <x:v>4219</x:v>
      </x:c>
      <x:c r="H467" t="n">
        <x:v>0</x:v>
      </x:c>
      <x:c r="I467" t="n">
        <x:v>20</x:v>
      </x:c>
      <x:c r="J467" t="n">
        <x:v>208</x:v>
      </x:c>
      <x:c r="K467" t="n">
        <x:v>1.3373310945870314</x:v>
      </x:c>
      <x:c r="L467" t="str">
        <x:v>関西すろいべ 単品ピックアップ</x:v>
      </x:c>
      <x:c r="M467" t="str">
        <x:v>https://kansai-sloeve.com/2026/09/14/9-13-%E3%82%B0%E3%83%A9%E3%83%B3%E3%82%AD%E3%82%B3%E3%83%BC%E3%83%8A%E5%A4%A7%E9%98%AA%E6%9C%AC%E5%BA%97%E7%B5%90%E6%9E%9C%E3%81%BE%E3%81%A8%E3%82%81%E3%80%90%E5%A4%A7%E9%98%AA%E5%BA%9C%E3%80%91-2/</x:v>
      </x:c>
      <x:c r="N467" t="str">
        <x:v>関西すろいべ 2026/9/13 記事掲載値</x:v>
      </x:c>
    </x:row>
    <x:row r="468">
      <x:c r="A468" t="n">
        <x:v>46278</x:v>
      </x:c>
      <x:c r="B468" t="str">
        <x:v>日</x:v>
      </x:c>
      <x:c r="C468" t="str">
        <x:v>9/13</x:v>
      </x:c>
      <x:c r="D468" t="str">
        <x:v>モンキーターンV</x:v>
      </x:c>
      <x:c r="E468" t="n">
        <x:v>606</x:v>
      </x:c>
      <x:c r="F468" t="n">
        <x:v>5197</x:v>
      </x:c>
      <x:c r="G468" t="n">
        <x:v>-1011</x:v>
      </x:c>
      <x:c r="H468" t="n">
        <x:v>0</x:v>
      </x:c>
      <x:c r="I468" t="n">
        <x:v>21</x:v>
      </x:c>
      <x:c r="J468" t="n">
        <x:v>247</x:v>
      </x:c>
      <x:c r="K468" t="n">
        <x:v>0.9351548970559939</x:v>
      </x:c>
      <x:c r="L468" t="str">
        <x:v>関西すろいべ 単品ピックアップ</x:v>
      </x:c>
      <x:c r="M468" t="str">
        <x:v>https://kansai-sloeve.com/2026/09/14/9-13-%E3%82%B0%E3%83%A9%E3%83%B3%E3%82%AD%E3%82%B3%E3%83%BC%E3%83%8A%E5%A4%A7%E9%98%AA%E6%9C%AC%E5%BA%97%E7%B5%90%E6%9E%9C%E3%81%BE%E3%81%A8%E3%82%81%E3%80%90%E5%A4%A7%E9%98%AA%E5%BA%9C%E3%80%91-2/</x:v>
      </x:c>
      <x:c r="N468" t="str">
        <x:v>関西すろいべ 2026/9/13 記事掲載値</x:v>
      </x:c>
    </x:row>
    <x:row r="469">
      <x:c r="A469" t="n">
        <x:v>46278</x:v>
      </x:c>
      <x:c r="B469" t="str">
        <x:v>日</x:v>
      </x:c>
      <x:c r="C469" t="str">
        <x:v>9/13</x:v>
      </x:c>
      <x:c r="D469" t="str">
        <x:v>モンキーターンV</x:v>
      </x:c>
      <x:c r="E469" t="n">
        <x:v>607</x:v>
      </x:c>
      <x:c r="F469" t="n">
        <x:v>6164</x:v>
      </x:c>
      <x:c r="G469" t="n">
        <x:v>-1349</x:v>
      </x:c>
      <x:c r="H469" t="n">
        <x:v>0</x:v>
      </x:c>
      <x:c r="I469" t="n">
        <x:v>21</x:v>
      </x:c>
      <x:c r="J469" t="n">
        <x:v>294</x:v>
      </x:c>
      <x:c r="K469" t="n">
        <x:v>0.9270495349340255</x:v>
      </x:c>
      <x:c r="L469" t="str">
        <x:v>関西すろいべ 単品ピックアップ</x:v>
      </x:c>
      <x:c r="M469" t="str">
        <x:v>https://kansai-sloeve.com/2026/09/14/9-13-%E3%82%B0%E3%83%A9%E3%83%B3%E3%82%AD%E3%82%B3%E3%83%BC%E3%83%8A%E5%A4%A7%E9%98%AA%E6%9C%AC%E5%BA%97%E7%B5%90%E6%9E%9C%E3%81%BE%E3%81%A8%E3%82%81%E3%80%90%E5%A4%A7%E9%98%AA%E5%BA%9C%E3%80%91-2/</x:v>
      </x:c>
      <x:c r="N469" t="str">
        <x:v>関西すろいべ 2026/9/13 記事掲載値</x:v>
      </x:c>
    </x:row>
    <x:row r="470">
      <x:c r="A470" t="n">
        <x:v>46278</x:v>
      </x:c>
      <x:c r="B470" t="str">
        <x:v>日</x:v>
      </x:c>
      <x:c r="C470" t="str">
        <x:v>9/13</x:v>
      </x:c>
      <x:c r="D470" t="str">
        <x:v>モンキーターンV</x:v>
      </x:c>
      <x:c r="E470" t="n">
        <x:v>608</x:v>
      </x:c>
      <x:c r="F470" t="n">
        <x:v>5468</x:v>
      </x:c>
      <x:c r="G470" t="n">
        <x:v>467</x:v>
      </x:c>
      <x:c r="H470" t="n">
        <x:v>0</x:v>
      </x:c>
      <x:c r="I470" t="n">
        <x:v>19</x:v>
      </x:c>
      <x:c r="J470" t="n">
        <x:v>288</x:v>
      </x:c>
      <x:c r="K470" t="n">
        <x:v>1.0284686661789808</x:v>
      </x:c>
      <x:c r="L470" t="str">
        <x:v>関西すろいべ 単品ピックアップ</x:v>
      </x:c>
      <x:c r="M470" t="str">
        <x:v>https://kansai-sloeve.com/2026/09/14/9-13-%E3%82%B0%E3%83%A9%E3%83%B3%E3%82%AD%E3%82%B3%E3%83%BC%E3%83%8A%E5%A4%A7%E9%98%AA%E6%9C%AC%E5%BA%97%E7%B5%90%E6%9E%9C%E3%81%BE%E3%81%A8%E3%82%81%E3%80%90%E5%A4%A7%E9%98%AA%E5%BA%9C%E3%80%91-2/</x:v>
      </x:c>
      <x:c r="N470" t="str">
        <x:v>関西すろいべ 2026/9/13 記事掲載値</x:v>
      </x:c>
    </x:row>
    <x:row r="471">
      <x:c r="A471" t="n">
        <x:v>46278</x:v>
      </x:c>
      <x:c r="B471" t="str">
        <x:v>日</x:v>
      </x:c>
      <x:c r="C471" t="str">
        <x:v>9/13</x:v>
      </x:c>
      <x:c r="D471" t="str">
        <x:v>モンキーターンV</x:v>
      </x:c>
      <x:c r="E471" t="n">
        <x:v>609</x:v>
      </x:c>
      <x:c r="F471" t="n">
        <x:v>4439</x:v>
      </x:c>
      <x:c r="G471" t="n">
        <x:v>2911</x:v>
      </x:c>
      <x:c r="H471" t="n">
        <x:v>0</x:v>
      </x:c>
      <x:c r="I471" t="n">
        <x:v>21</x:v>
      </x:c>
      <x:c r="J471" t="n">
        <x:v>211</x:v>
      </x:c>
      <x:c r="K471" t="n">
        <x:v>1.2185927761507847</x:v>
      </x:c>
      <x:c r="L471" t="str">
        <x:v>関西すろいべ 単品ピックアップ</x:v>
      </x:c>
      <x:c r="M471" t="str">
        <x:v>https://kansai-sloeve.com/2026/09/14/9-13-%E3%82%B0%E3%83%A9%E3%83%B3%E3%82%AD%E3%82%B3%E3%83%BC%E3%83%8A%E5%A4%A7%E9%98%AA%E6%9C%AC%E5%BA%97%E7%B5%90%E6%9E%9C%E3%81%BE%E3%81%A8%E3%82%81%E3%80%90%E5%A4%A7%E9%98%AA%E5%BA%9C%E3%80%91-2/</x:v>
      </x:c>
      <x:c r="N471" t="str">
        <x:v>関西すろいべ 2026/9/13 記事掲載値</x:v>
      </x:c>
    </x:row>
    <x:row r="472">
      <x:c r="A472" t="n">
        <x:v>46278</x:v>
      </x:c>
      <x:c r="B472" t="str">
        <x:v>日</x:v>
      </x:c>
      <x:c r="C472" t="str">
        <x:v>9/13</x:v>
      </x:c>
      <x:c r="D472" t="str">
        <x:v>スマスロ北斗の拳 転生の章2</x:v>
      </x:c>
      <x:c r="E472" t="n">
        <x:v>615</x:v>
      </x:c>
      <x:c r="F472" t="n">
        <x:v>3621</x:v>
      </x:c>
      <x:c r="G472" t="n">
        <x:v>6707</x:v>
      </x:c>
      <x:c r="H472" t="n">
        <x:v>0</x:v>
      </x:c>
      <x:c r="I472" t="n">
        <x:v>9</x:v>
      </x:c>
      <x:c r="J472" t="n">
        <x:v>402</x:v>
      </x:c>
      <x:c r="K472" t="n">
        <x:v>1.6174169198195711</x:v>
      </x:c>
      <x:c r="L472" t="str">
        <x:v>関西すろいべ 単品ピックアップ</x:v>
      </x:c>
      <x:c r="M472" t="str">
        <x:v>https://kansai-sloeve.com/2026/09/14/9-13-%E3%82%B0%E3%83%A9%E3%83%B3%E3%82%AD%E3%82%B3%E3%83%BC%E3%83%8A%E5%A4%A7%E9%98%AA%E6%9C%AC%E5%BA%97%E7%B5%90%E6%9E%9C%E3%81%BE%E3%81%A8%E3%82%81%E3%80%90%E5%A4%A7%E9%98%AA%E5%BA%9C%E3%80%91-2/</x:v>
      </x:c>
      <x:c r="N472" t="str">
        <x:v>関西すろいべ 2026/9/13 記事掲載値</x:v>
      </x:c>
    </x:row>
    <x:row r="473">
      <x:c r="A473" t="n">
        <x:v>46278</x:v>
      </x:c>
      <x:c r="B473" t="str">
        <x:v>日</x:v>
      </x:c>
      <x:c r="C473" t="str">
        <x:v>9/13</x:v>
      </x:c>
      <x:c r="D473" t="str">
        <x:v>スマスロ北斗の拳 転生の章2</x:v>
      </x:c>
      <x:c r="E473" t="n">
        <x:v>616</x:v>
      </x:c>
      <x:c r="F473" t="n">
        <x:v>1924</x:v>
      </x:c>
      <x:c r="G473" t="n">
        <x:v>2541</x:v>
      </x:c>
      <x:c r="H473" t="n">
        <x:v>0</x:v>
      </x:c>
      <x:c r="I473" t="n">
        <x:v>5</x:v>
      </x:c>
      <x:c r="J473" t="n">
        <x:v>385</x:v>
      </x:c>
      <x:c r="K473" t="n">
        <x:v>1.4402286902286903</x:v>
      </x:c>
      <x:c r="L473" t="str">
        <x:v>関西すろいべ 単品ピックアップ</x:v>
      </x:c>
      <x:c r="M473" t="str">
        <x:v>https://kansai-sloeve.com/2026/09/14/9-13-%E3%82%B0%E3%83%A9%E3%83%B3%E3%82%AD%E3%82%B3%E3%83%BC%E3%83%8A%E5%A4%A7%E9%98%AA%E6%9C%AC%E5%BA%97%E7%B5%90%E6%9E%9C%E3%81%BE%E3%81%A8%E3%82%81%E3%80%90%E5%A4%A7%E9%98%AA%E5%BA%9C%E3%80%91-2/</x:v>
      </x:c>
      <x:c r="N473" t="str">
        <x:v>関西すろいべ 2026/9/13 記事掲載値</x:v>
      </x:c>
    </x:row>
    <x:row r="474">
      <x:c r="A474" t="n">
        <x:v>46278</x:v>
      </x:c>
      <x:c r="B474" t="str">
        <x:v>日</x:v>
      </x:c>
      <x:c r="C474" t="str">
        <x:v>9/13</x:v>
      </x:c>
      <x:c r="D474" t="str">
        <x:v>スマスロ北斗の拳 転生の章2</x:v>
      </x:c>
      <x:c r="E474" t="n">
        <x:v>628</x:v>
      </x:c>
      <x:c r="F474" t="n">
        <x:v>2697</x:v>
      </x:c>
      <x:c r="G474" t="n">
        <x:v>5487</x:v>
      </x:c>
      <x:c r="H474" t="n">
        <x:v>0</x:v>
      </x:c>
      <x:c r="I474" t="n">
        <x:v>10</x:v>
      </x:c>
      <x:c r="J474" t="n">
        <x:v>270</x:v>
      </x:c>
      <x:c r="K474" t="n">
        <x:v>1.6781609195402298</x:v>
      </x:c>
      <x:c r="L474" t="str">
        <x:v>関西すろいべ 単品ピックアップ</x:v>
      </x:c>
      <x:c r="M474" t="str">
        <x:v>https://kansai-sloeve.com/2026/09/14/9-13-%E3%82%B0%E3%83%A9%E3%83%B3%E3%82%AD%E3%82%B3%E3%83%BC%E3%83%8A%E5%A4%A7%E9%98%AA%E6%9C%AC%E5%BA%97%E7%B5%90%E6%9E%9C%E3%81%BE%E3%81%A8%E3%82%81%E3%80%90%E5%A4%A7%E9%98%AA%E5%BA%9C%E3%80%91-2/</x:v>
      </x:c>
      <x:c r="N474" t="str">
        <x:v>関西すろいべ 2026/9/13 記事掲載値</x:v>
      </x:c>
    </x:row>
    <x:row r="475">
      <x:c r="A475" t="n">
        <x:v>46278</x:v>
      </x:c>
      <x:c r="B475" t="str">
        <x:v>日</x:v>
      </x:c>
      <x:c r="C475" t="str">
        <x:v>9/13</x:v>
      </x:c>
      <x:c r="D475" t="str">
        <x:v>ソードアート・オンラインⅡ</x:v>
      </x:c>
      <x:c r="E475" t="n">
        <x:v>632</x:v>
      </x:c>
      <x:c r="F475" t="n">
        <x:v>8165</x:v>
      </x:c>
      <x:c r="G475" t="n">
        <x:v>5096</x:v>
      </x:c>
      <x:c r="H475" t="n">
        <x:v>0</x:v>
      </x:c>
      <x:c r="I475" t="n">
        <x:v>0</x:v>
      </x:c>
      <x:c r="J475"/>
      <x:c r="K475" t="n">
        <x:v>1.2080424576444173</x:v>
      </x:c>
      <x:c r="L475" t="str">
        <x:v>関西すろいべ 単品ピックアップ</x:v>
      </x:c>
      <x:c r="M475" t="str">
        <x:v>https://kansai-sloeve.com/2026/09/14/9-13-%E3%82%B0%E3%83%A9%E3%83%B3%E3%82%AD%E3%82%B3%E3%83%BC%E3%83%8A%E5%A4%A7%E9%98%AA%E6%9C%AC%E5%BA%97%E7%B5%90%E6%9E%9C%E3%81%BE%E3%81%A8%E3%82%81%E3%80%90%E5%A4%A7%E9%98%AA%E5%BA%9C%E3%80%91-2/</x:v>
      </x:c>
      <x:c r="N475" t="str">
        <x:v>関西すろいべ 2026/9/13 記事掲載値</x:v>
      </x:c>
    </x:row>
    <x:row r="476">
      <x:c r="A476" t="n">
        <x:v>46278</x:v>
      </x:c>
      <x:c r="B476" t="str">
        <x:v>日</x:v>
      </x:c>
      <x:c r="C476" t="str">
        <x:v>9/13</x:v>
      </x:c>
      <x:c r="D476" t="str">
        <x:v>ソードアート・オンラインⅡ</x:v>
      </x:c>
      <x:c r="E476" t="n">
        <x:v>637</x:v>
      </x:c>
      <x:c r="F476" t="n">
        <x:v>9837</x:v>
      </x:c>
      <x:c r="G476" t="n">
        <x:v>2325</x:v>
      </x:c>
      <x:c r="H476" t="n">
        <x:v>0</x:v>
      </x:c>
      <x:c r="I476" t="n">
        <x:v>0</x:v>
      </x:c>
      <x:c r="J476"/>
      <x:c r="K476" t="n">
        <x:v>1.0787841821693607</x:v>
      </x:c>
      <x:c r="L476" t="str">
        <x:v>関西すろいべ 単品ピックアップ</x:v>
      </x:c>
      <x:c r="M476" t="str">
        <x:v>https://kansai-sloeve.com/2026/09/14/9-13-%E3%82%B0%E3%83%A9%E3%83%B3%E3%82%AD%E3%82%B3%E3%83%BC%E3%83%8A%E5%A4%A7%E9%98%AA%E6%9C%AC%E5%BA%97%E7%B5%90%E6%9E%9C%E3%81%BE%E3%81%A8%E3%82%81%E3%80%90%E5%A4%A7%E9%98%AA%E5%BA%9C%E3%80%91-2/</x:v>
      </x:c>
      <x:c r="N476" t="str">
        <x:v>関西すろいべ 2026/9/13 記事掲載値</x:v>
      </x:c>
    </x:row>
    <x:row r="477">
      <x:c r="A477" t="n">
        <x:v>46278</x:v>
      </x:c>
      <x:c r="B477" t="str">
        <x:v>日</x:v>
      </x:c>
      <x:c r="C477" t="str">
        <x:v>9/13</x:v>
      </x:c>
      <x:c r="D477" t="str">
        <x:v>ソードアート・オンラインⅡ</x:v>
      </x:c>
      <x:c r="E477" t="n">
        <x:v>639</x:v>
      </x:c>
      <x:c r="F477" t="n">
        <x:v>7332</x:v>
      </x:c>
      <x:c r="G477" t="n">
        <x:v>3085</x:v>
      </x:c>
      <x:c r="H477" t="n">
        <x:v>0</x:v>
      </x:c>
      <x:c r="I477" t="n">
        <x:v>0</x:v>
      </x:c>
      <x:c r="J477"/>
      <x:c r="K477" t="n">
        <x:v>1.1402527732314967</x:v>
      </x:c>
      <x:c r="L477" t="str">
        <x:v>関西すろいべ 単品ピックアップ</x:v>
      </x:c>
      <x:c r="M477" t="str">
        <x:v>https://kansai-sloeve.com/2026/09/14/9-13-%E3%82%B0%E3%83%A9%E3%83%B3%E3%82%AD%E3%82%B3%E3%83%BC%E3%83%8A%E5%A4%A7%E9%98%AA%E6%9C%AC%E5%BA%97%E7%B5%90%E6%9E%9C%E3%81%BE%E3%81%A8%E3%82%81%E3%80%90%E5%A4%A7%E9%98%AA%E5%BA%9C%E3%80%91-2/</x:v>
      </x:c>
      <x:c r="N477" t="str">
        <x:v>関西すろいべ 2026/9/13 記事掲載値</x:v>
      </x:c>
    </x:row>
    <x:row r="478">
      <x:c r="A478" t="n">
        <x:v>46278</x:v>
      </x:c>
      <x:c r="B478" t="str">
        <x:v>日</x:v>
      </x:c>
      <x:c r="C478" t="str">
        <x:v>9/13</x:v>
      </x:c>
      <x:c r="D478" t="str">
        <x:v>ヴァルヴレイヴ2</x:v>
      </x:c>
      <x:c r="E478" t="n">
        <x:v>644</x:v>
      </x:c>
      <x:c r="F478" t="n">
        <x:v>6548</x:v>
      </x:c>
      <x:c r="G478" t="n">
        <x:v>3104</x:v>
      </x:c>
      <x:c r="H478" t="n">
        <x:v>90</x:v>
      </x:c>
      <x:c r="I478" t="n">
        <x:v>5</x:v>
      </x:c>
      <x:c r="J478" t="n">
        <x:v>69</x:v>
      </x:c>
      <x:c r="K478" t="n">
        <x:v>1.1580126247200162</x:v>
      </x:c>
      <x:c r="L478" t="str">
        <x:v>関西すろいべ 単品ピックアップ</x:v>
      </x:c>
      <x:c r="M478" t="str">
        <x:v>https://kansai-sloeve.com/2026/09/14/9-13-%E3%82%B0%E3%83%A9%E3%83%B3%E3%82%AD%E3%82%B3%E3%83%BC%E3%83%8A%E5%A4%A7%E9%98%AA%E6%9C%AC%E5%BA%97%E7%B5%90%E6%9E%9C%E3%81%BE%E3%81%A8%E3%82%81%E3%80%90%E5%A4%A7%E9%98%AA%E5%BA%9C%E3%80%91-2/</x:v>
      </x:c>
      <x:c r="N478" t="str">
        <x:v>関西すろいべ 2026/9/13 記事掲載値</x:v>
      </x:c>
    </x:row>
    <x:row r="479">
      <x:c r="A479" t="n">
        <x:v>46278</x:v>
      </x:c>
      <x:c r="B479" t="str">
        <x:v>日</x:v>
      </x:c>
      <x:c r="C479" t="str">
        <x:v>9/13</x:v>
      </x:c>
      <x:c r="D479" t="str">
        <x:v>ヴァルヴレイヴ2</x:v>
      </x:c>
      <x:c r="E479" t="n">
        <x:v>646</x:v>
      </x:c>
      <x:c r="F479" t="n">
        <x:v>6443</x:v>
      </x:c>
      <x:c r="G479" t="n">
        <x:v>6657</x:v>
      </x:c>
      <x:c r="H479" t="n">
        <x:v>112</x:v>
      </x:c>
      <x:c r="I479" t="n">
        <x:v>8</x:v>
      </x:c>
      <x:c r="J479" t="n">
        <x:v>54</x:v>
      </x:c>
      <x:c r="K479" t="n">
        <x:v>1.3444047803818098</x:v>
      </x:c>
      <x:c r="L479" t="str">
        <x:v>関西すろいべ 単品ピックアップ</x:v>
      </x:c>
      <x:c r="M479" t="str">
        <x:v>https://kansai-sloeve.com/2026/09/14/9-13-%E3%82%B0%E3%83%A9%E3%83%B3%E3%82%AD%E3%82%B3%E3%83%BC%E3%83%8A%E5%A4%A7%E9%98%AA%E6%9C%AC%E5%BA%97%E7%B5%90%E6%9E%9C%E3%81%BE%E3%81%A8%E3%82%81%E3%80%90%E5%A4%A7%E9%98%AA%E5%BA%9C%E3%80%91-2/</x:v>
      </x:c>
      <x:c r="N479" t="str">
        <x:v>関西すろいべ 2026/9/13 記事掲載値</x:v>
      </x:c>
    </x:row>
    <x:row r="480">
      <x:c r="A480" t="n">
        <x:v>46278</x:v>
      </x:c>
      <x:c r="B480" t="str">
        <x:v>日</x:v>
      </x:c>
      <x:c r="C480" t="str">
        <x:v>9/13</x:v>
      </x:c>
      <x:c r="D480" t="str">
        <x:v>真打 吉宗</x:v>
      </x:c>
      <x:c r="E480" t="n">
        <x:v>654</x:v>
      </x:c>
      <x:c r="F480" t="n">
        <x:v>3487</x:v>
      </x:c>
      <x:c r="G480" t="n">
        <x:v>2013</x:v>
      </x:c>
      <x:c r="H480" t="n">
        <x:v>0</x:v>
      </x:c>
      <x:c r="I480" t="n">
        <x:v>10</x:v>
      </x:c>
      <x:c r="J480" t="n">
        <x:v>349</x:v>
      </x:c>
      <x:c r="K480" t="n">
        <x:v>1.1924290220820188</x:v>
      </x:c>
      <x:c r="L480" t="str">
        <x:v>関西すろいべ 単品ピックアップ</x:v>
      </x:c>
      <x:c r="M480" t="str">
        <x:v>https://kansai-sloeve.com/2026/09/14/9-13-%E3%82%B0%E3%83%A9%E3%83%B3%E3%82%AD%E3%82%B3%E3%83%BC%E3%83%8A%E5%A4%A7%E9%98%AA%E6%9C%AC%E5%BA%97%E7%B5%90%E6%9E%9C%E3%81%BE%E3%81%A8%E3%82%81%E3%80%90%E5%A4%A7%E9%98%AA%E5%BA%9C%E3%80%91-2/</x:v>
      </x:c>
      <x:c r="N480" t="str">
        <x:v>関西すろいべ 2026/9/13 記事掲載値</x:v>
      </x:c>
    </x:row>
    <x:row r="481">
      <x:c r="A481" t="n">
        <x:v>46278</x:v>
      </x:c>
      <x:c r="B481" t="str">
        <x:v>日</x:v>
      </x:c>
      <x:c r="C481" t="str">
        <x:v>9/13</x:v>
      </x:c>
      <x:c r="D481" t="str">
        <x:v>真打 吉宗</x:v>
      </x:c>
      <x:c r="E481" t="n">
        <x:v>656</x:v>
      </x:c>
      <x:c r="F481" t="n">
        <x:v>5193</x:v>
      </x:c>
      <x:c r="G481" t="n">
        <x:v>1099</x:v>
      </x:c>
      <x:c r="H481" t="n">
        <x:v>0</x:v>
      </x:c>
      <x:c r="I481" t="n">
        <x:v>21</x:v>
      </x:c>
      <x:c r="J481" t="n">
        <x:v>247</x:v>
      </x:c>
      <x:c r="K481" t="n">
        <x:v>1.0705436805956736</x:v>
      </x:c>
      <x:c r="L481" t="str">
        <x:v>関西すろいべ 単品ピックアップ</x:v>
      </x:c>
      <x:c r="M481" t="str">
        <x:v>https://kansai-sloeve.com/2026/09/14/9-13-%E3%82%B0%E3%83%A9%E3%83%B3%E3%82%AD%E3%82%B3%E3%83%BC%E3%83%8A%E5%A4%A7%E9%98%AA%E6%9C%AC%E5%BA%97%E7%B5%90%E6%9E%9C%E3%81%BE%E3%81%A8%E3%82%81%E3%80%90%E5%A4%A7%E9%98%AA%E5%BA%9C%E3%80%91-2/</x:v>
      </x:c>
      <x:c r="N481" t="str">
        <x:v>関西すろいべ 2026/9/13 記事掲載値</x:v>
      </x:c>
    </x:row>
    <x:row r="482">
      <x:c r="A482" t="n">
        <x:v>46278</x:v>
      </x:c>
      <x:c r="B482" t="str">
        <x:v>日</x:v>
      </x:c>
      <x:c r="C482" t="str">
        <x:v>9/13</x:v>
      </x:c>
      <x:c r="D482" t="str">
        <x:v>やじきた道中記</x:v>
      </x:c>
      <x:c r="E482" t="n">
        <x:v>658</x:v>
      </x:c>
      <x:c r="F482" t="n">
        <x:v>2342</x:v>
      </x:c>
      <x:c r="G482" t="n">
        <x:v>10693</x:v>
      </x:c>
      <x:c r="H482" t="n">
        <x:v>0</x:v>
      </x:c>
      <x:c r="I482" t="n">
        <x:v>18</x:v>
      </x:c>
      <x:c r="J482" t="n">
        <x:v>130</x:v>
      </x:c>
      <x:c r="K482" t="n">
        <x:v>2.5219185881013377</x:v>
      </x:c>
      <x:c r="L482" t="str">
        <x:v>関西すろいべ 単品ピックアップ</x:v>
      </x:c>
      <x:c r="M482" t="str">
        <x:v>https://kansai-sloeve.com/2026/09/14/9-13-%E3%82%B0%E3%83%A9%E3%83%B3%E3%82%AD%E3%82%B3%E3%83%BC%E3%83%8A%E5%A4%A7%E9%98%AA%E6%9C%AC%E5%BA%97%E7%B5%90%E6%9E%9C%E3%81%BE%E3%81%A8%E3%82%81%E3%80%90%E5%A4%A7%E9%98%AA%E5%BA%9C%E3%80%91-2/</x:v>
      </x:c>
      <x:c r="N482" t="str">
        <x:v>関西すろいべ 2026/9/13 記事掲載値</x:v>
      </x:c>
    </x:row>
    <x:row r="483">
      <x:c r="A483" t="n">
        <x:v>46278</x:v>
      </x:c>
      <x:c r="B483" t="str">
        <x:v>日</x:v>
      </x:c>
      <x:c r="C483" t="str">
        <x:v>9/13</x:v>
      </x:c>
      <x:c r="D483" t="str">
        <x:v>やじきた道中記</x:v>
      </x:c>
      <x:c r="E483" t="n">
        <x:v>661</x:v>
      </x:c>
      <x:c r="F483" t="n">
        <x:v>3441</x:v>
      </x:c>
      <x:c r="G483" t="n">
        <x:v>2262</x:v>
      </x:c>
      <x:c r="H483" t="n">
        <x:v>0</x:v>
      </x:c>
      <x:c r="I483" t="n">
        <x:v>18</x:v>
      </x:c>
      <x:c r="J483" t="n">
        <x:v>191</x:v>
      </x:c>
      <x:c r="K483" t="n">
        <x:v>1.2191223481546063</x:v>
      </x:c>
      <x:c r="L483" t="str">
        <x:v>関西すろいべ 単品ピックアップ</x:v>
      </x:c>
      <x:c r="M483" t="str">
        <x:v>https://kansai-sloeve.com/2026/09/14/9-13-%E3%82%B0%E3%83%A9%E3%83%B3%E3%82%AD%E3%82%B3%E3%83%BC%E3%83%8A%E5%A4%A7%E9%98%AA%E6%9C%AC%E5%BA%97%E7%B5%90%E6%9E%9C%E3%81%BE%E3%81%A8%E3%82%81%E3%80%90%E5%A4%A7%E9%98%AA%E5%BA%9C%E3%80%91-2/</x:v>
      </x:c>
      <x:c r="N483" t="str">
        <x:v>関西すろいべ 2026/9/13 記事掲載値</x:v>
      </x:c>
    </x:row>
    <x:row r="484">
      <x:c r="A484" t="n">
        <x:v>46278</x:v>
      </x:c>
      <x:c r="B484" t="str">
        <x:v>日</x:v>
      </x:c>
      <x:c r="C484" t="str">
        <x:v>9/13</x:v>
      </x:c>
      <x:c r="D484" t="str">
        <x:v>やじきた道中記</x:v>
      </x:c>
      <x:c r="E484" t="n">
        <x:v>663</x:v>
      </x:c>
      <x:c r="F484" t="n">
        <x:v>3177</x:v>
      </x:c>
      <x:c r="G484" t="n">
        <x:v>2457</x:v>
      </x:c>
      <x:c r="H484" t="n">
        <x:v>0</x:v>
      </x:c>
      <x:c r="I484" t="n">
        <x:v>22</x:v>
      </x:c>
      <x:c r="J484" t="n">
        <x:v>144</x:v>
      </x:c>
      <x:c r="K484" t="n">
        <x:v>1.2577903682719547</x:v>
      </x:c>
      <x:c r="L484" t="str">
        <x:v>関西すろいべ 単品ピックアップ</x:v>
      </x:c>
      <x:c r="M484" t="str">
        <x:v>https://kansai-sloeve.com/2026/09/14/9-13-%E3%82%B0%E3%83%A9%E3%83%B3%E3%82%AD%E3%82%B3%E3%83%BC%E3%83%8A%E5%A4%A7%E9%98%AA%E6%9C%AC%E5%BA%97%E7%B5%90%E6%9E%9C%E3%81%BE%E3%81%A8%E3%82%81%E3%80%90%E5%A4%A7%E9%98%AA%E5%BA%9C%E3%80%91-2/</x:v>
      </x:c>
      <x:c r="N484" t="str">
        <x:v>関西すろいべ 2026/9/13 記事掲載値</x:v>
      </x:c>
    </x:row>
    <x:row r="485">
      <x:c r="A485" t="n">
        <x:v>46278</x:v>
      </x:c>
      <x:c r="B485" t="str">
        <x:v>日</x:v>
      </x:c>
      <x:c r="C485" t="str">
        <x:v>9/13</x:v>
      </x:c>
      <x:c r="D485" t="str">
        <x:v>戦国乙女5</x:v>
      </x:c>
      <x:c r="E485" t="n">
        <x:v>706</x:v>
      </x:c>
      <x:c r="F485" t="n">
        <x:v>5021</x:v>
      </x:c>
      <x:c r="G485" t="n">
        <x:v>2670</x:v>
      </x:c>
      <x:c r="H485" t="n">
        <x:v>0</x:v>
      </x:c>
      <x:c r="I485" t="n">
        <x:v>21</x:v>
      </x:c>
      <x:c r="J485" t="n">
        <x:v>239</x:v>
      </x:c>
      <x:c r="K485" t="n">
        <x:v>1.1772555267874925</x:v>
      </x:c>
      <x:c r="L485" t="str">
        <x:v>関西すろいべ 単品ピックアップ</x:v>
      </x:c>
      <x:c r="M485" t="str">
        <x:v>https://kansai-sloeve.com/2026/09/14/9-13-%E3%82%B0%E3%83%A9%E3%83%B3%E3%82%AD%E3%82%B3%E3%83%BC%E3%83%8A%E5%A4%A7%E9%98%AA%E6%9C%AC%E5%BA%97%E7%B5%90%E6%9E%9C%E3%81%BE%E3%81%A8%E3%82%81%E3%80%90%E5%A4%A7%E9%98%AA%E5%BA%9C%E3%80%91-2/</x:v>
      </x:c>
      <x:c r="N485" t="str">
        <x:v>関西すろいべ 2026/9/13 記事掲載値</x:v>
      </x:c>
    </x:row>
    <x:row r="486">
      <x:c r="A486" t="n">
        <x:v>46278</x:v>
      </x:c>
      <x:c r="B486" t="str">
        <x:v>日</x:v>
      </x:c>
      <x:c r="C486" t="str">
        <x:v>9/13</x:v>
      </x:c>
      <x:c r="D486" t="str">
        <x:v>戦国乙女5</x:v>
      </x:c>
      <x:c r="E486" t="n">
        <x:v>710</x:v>
      </x:c>
      <x:c r="F486" t="n">
        <x:v>4870</x:v>
      </x:c>
      <x:c r="G486" t="n">
        <x:v>4933</x:v>
      </x:c>
      <x:c r="H486" t="n">
        <x:v>0</x:v>
      </x:c>
      <x:c r="I486" t="n">
        <x:v>24</x:v>
      </x:c>
      <x:c r="J486" t="n">
        <x:v>203</x:v>
      </x:c>
      <x:c r="K486" t="n">
        <x:v>1.3376454483230664</x:v>
      </x:c>
      <x:c r="L486" t="str">
        <x:v>関西すろいべ 単品ピックアップ</x:v>
      </x:c>
      <x:c r="M486" t="str">
        <x:v>https://kansai-sloeve.com/2026/09/14/9-13-%E3%82%B0%E3%83%A9%E3%83%B3%E3%82%AD%E3%82%B3%E3%83%BC%E3%83%8A%E5%A4%A7%E9%98%AA%E6%9C%AC%E5%BA%97%E7%B5%90%E6%9E%9C%E3%81%BE%E3%81%A8%E3%82%81%E3%80%90%E5%A4%A7%E9%98%AA%E5%BA%9C%E3%80%91-2/</x:v>
      </x:c>
      <x:c r="N486" t="str">
        <x:v>関西すろいべ 2026/9/13 記事掲載値</x:v>
      </x:c>
    </x:row>
    <x:row r="487">
      <x:c r="A487" t="n">
        <x:v>46278</x:v>
      </x:c>
      <x:c r="B487" t="str">
        <x:v>日</x:v>
      </x:c>
      <x:c r="C487" t="str">
        <x:v>9/13</x:v>
      </x:c>
      <x:c r="D487" t="str">
        <x:v>戦国乙女5</x:v>
      </x:c>
      <x:c r="E487" t="n">
        <x:v>711</x:v>
      </x:c>
      <x:c r="F487" t="n">
        <x:v>4082</x:v>
      </x:c>
      <x:c r="G487" t="n">
        <x:v>2658</x:v>
      </x:c>
      <x:c r="H487" t="n">
        <x:v>0</x:v>
      </x:c>
      <x:c r="I487" t="n">
        <x:v>16</x:v>
      </x:c>
      <x:c r="J487" t="n">
        <x:v>255</x:v>
      </x:c>
      <x:c r="K487" t="n">
        <x:v>1.2170504654581087</x:v>
      </x:c>
      <x:c r="L487" t="str">
        <x:v>関西すろいべ 単品ピックアップ</x:v>
      </x:c>
      <x:c r="M487" t="str">
        <x:v>https://kansai-sloeve.com/2026/09/14/9-13-%E3%82%B0%E3%83%A9%E3%83%B3%E3%82%AD%E3%82%B3%E3%83%BC%E3%83%8A%E5%A4%A7%E9%98%AA%E6%9C%AC%E5%BA%97%E7%B5%90%E6%9E%9C%E3%81%BE%E3%81%A8%E3%82%81%E3%80%90%E5%A4%A7%E9%98%AA%E5%BA%9C%E3%80%91-2/</x:v>
      </x:c>
      <x:c r="N487" t="str">
        <x:v>関西すろいべ 2026/9/13 記事掲載値</x:v>
      </x:c>
    </x:row>
    <x:row r="488">
      <x:c r="A488" t="n">
        <x:v>46278</x:v>
      </x:c>
      <x:c r="B488" t="str">
        <x:v>日</x:v>
      </x:c>
      <x:c r="C488" t="str">
        <x:v>9/13</x:v>
      </x:c>
      <x:c r="D488" t="str">
        <x:v>戦国乙女5</x:v>
      </x:c>
      <x:c r="E488" t="n">
        <x:v>716</x:v>
      </x:c>
      <x:c r="F488" t="n">
        <x:v>4398</x:v>
      </x:c>
      <x:c r="G488" t="n">
        <x:v>3162</x:v>
      </x:c>
      <x:c r="H488" t="n">
        <x:v>0</x:v>
      </x:c>
      <x:c r="I488" t="n">
        <x:v>25</x:v>
      </x:c>
      <x:c r="J488" t="n">
        <x:v>176</x:v>
      </x:c>
      <x:c r="K488" t="n">
        <x:v>1.2396543883583446</x:v>
      </x:c>
      <x:c r="L488" t="str">
        <x:v>関西すろいべ 単品ピックアップ</x:v>
      </x:c>
      <x:c r="M488" t="str">
        <x:v>https://kansai-sloeve.com/2026/09/14/9-13-%E3%82%B0%E3%83%A9%E3%83%B3%E3%82%AD%E3%82%B3%E3%83%BC%E3%83%8A%E5%A4%A7%E9%98%AA%E6%9C%AC%E5%BA%97%E7%B5%90%E6%9E%9C%E3%81%BE%E3%81%A8%E3%82%81%E3%80%90%E5%A4%A7%E9%98%AA%E5%BA%9C%E3%80%91-2/</x:v>
      </x:c>
      <x:c r="N488" t="str">
        <x:v>関西すろいべ 2026/9/13 記事掲載値</x:v>
      </x:c>
    </x:row>
    <x:row r="489">
      <x:c r="A489" t="n">
        <x:v>46230</x:v>
      </x:c>
      <x:c r="B489" t="str">
        <x:v>月</x:v>
      </x:c>
      <x:c r="C489" t="str">
        <x:v>7/27</x:v>
      </x:c>
      <x:c r="D489" t="str">
        <x:v>カバネリ 海門決戦</x:v>
      </x:c>
      <x:c r="E489" t="n">
        <x:v>523</x:v>
      </x:c>
      <x:c r="F489" t="n">
        <x:v>3253</x:v>
      </x:c>
      <x:c r="G489" t="n">
        <x:v>8397</x:v>
      </x:c>
      <x:c r="H489" t="n">
        <x:v>0</x:v>
      </x:c>
      <x:c r="I489" t="n">
        <x:v>14</x:v>
      </x:c>
      <x:c r="J489" t="n">
        <x:v>232</x:v>
      </x:c>
      <x:c r="K489" t="n">
        <x:v>1.8604365201352597</x:v>
      </x:c>
      <x:c r="L489" t="str">
        <x:v>関西すろいべ 全台ピックアップ</x:v>
      </x:c>
      <x:c r="M489" t="str">
        <x:v>https://kansai-sloeve.com/2026/07/28/7-27-%E3%82%B0%E3%83%A9%E3%83%B3%E3%82%AD%E3%82%B3%E3%83%BC%E3%83%8A%E5%A4%A7%E9%98%AA%E6%9C%AC%E5%BA%97%E7%B5%90%E6%9E%9C%E3%81%BE%E3%81%A8%E3%82%81%E3%80%90%E5%A4%A7%E9%98%AA%E5%BA%9C%E3%80%91/</x:v>
      </x:c>
      <x:c r="N489" t="str">
        <x:v>関西すろいべ 2026/7/27 記事掲載値</x:v>
      </x:c>
    </x:row>
    <x:row r="490">
      <x:c r="A490" t="n">
        <x:v>46230</x:v>
      </x:c>
      <x:c r="B490" t="str">
        <x:v>月</x:v>
      </x:c>
      <x:c r="C490" t="str">
        <x:v>7/27</x:v>
      </x:c>
      <x:c r="D490" t="str">
        <x:v>カバネリ 海門決戦</x:v>
      </x:c>
      <x:c r="E490" t="n">
        <x:v>524</x:v>
      </x:c>
      <x:c r="F490" t="n">
        <x:v>4761</x:v>
      </x:c>
      <x:c r="G490" t="n">
        <x:v>461</x:v>
      </x:c>
      <x:c r="H490" t="n">
        <x:v>0</x:v>
      </x:c>
      <x:c r="I490" t="n">
        <x:v>20</x:v>
      </x:c>
      <x:c r="J490" t="n">
        <x:v>238</x:v>
      </x:c>
      <x:c r="K490" t="n">
        <x:v>1.0322761324651684</x:v>
      </x:c>
      <x:c r="L490" t="str">
        <x:v>関西すろいべ 全台ピックアップ</x:v>
      </x:c>
      <x:c r="M490" t="str">
        <x:v>https://kansai-sloeve.com/2026/07/28/7-27-%E3%82%B0%E3%83%A9%E3%83%B3%E3%82%AD%E3%82%B3%E3%83%BC%E3%83%8A%E5%A4%A7%E9%98%AA%E6%9C%AC%E5%BA%97%E7%B5%90%E6%9E%9C%E3%81%BE%E3%81%A8%E3%82%81%E3%80%90%E5%A4%A7%E9%98%AA%E5%BA%9C%E3%80%91/</x:v>
      </x:c>
      <x:c r="N490" t="str">
        <x:v>関西すろいべ 2026/7/27 記事掲載値</x:v>
      </x:c>
    </x:row>
    <x:row r="491">
      <x:c r="A491" t="n">
        <x:v>46230</x:v>
      </x:c>
      <x:c r="B491" t="str">
        <x:v>月</x:v>
      </x:c>
      <x:c r="C491" t="str">
        <x:v>7/27</x:v>
      </x:c>
      <x:c r="D491" t="str">
        <x:v>カバネリ 海門決戦</x:v>
      </x:c>
      <x:c r="E491" t="n">
        <x:v>525</x:v>
      </x:c>
      <x:c r="F491" t="n">
        <x:v>4980</x:v>
      </x:c>
      <x:c r="G491" t="n">
        <x:v>864</x:v>
      </x:c>
      <x:c r="H491" t="n">
        <x:v>0</x:v>
      </x:c>
      <x:c r="I491" t="n">
        <x:v>24</x:v>
      </x:c>
      <x:c r="J491" t="n">
        <x:v>208</x:v>
      </x:c>
      <x:c r="K491" t="n">
        <x:v>1.0578313253012048</x:v>
      </x:c>
      <x:c r="L491" t="str">
        <x:v>関西すろいべ 全台ピックアップ</x:v>
      </x:c>
      <x:c r="M491" t="str">
        <x:v>https://kansai-sloeve.com/2026/07/28/7-27-%E3%82%B0%E3%83%A9%E3%83%B3%E3%82%AD%E3%82%B3%E3%83%BC%E3%83%8A%E5%A4%A7%E9%98%AA%E6%9C%AC%E5%BA%97%E7%B5%90%E6%9E%9C%E3%81%BE%E3%81%A8%E3%82%81%E3%80%90%E5%A4%A7%E9%98%AA%E5%BA%9C%E3%80%91/</x:v>
      </x:c>
      <x:c r="N491" t="str">
        <x:v>関西すろいべ 2026/7/27 記事掲載値</x:v>
      </x:c>
    </x:row>
    <x:row r="492">
      <x:c r="A492" t="n">
        <x:v>46230</x:v>
      </x:c>
      <x:c r="B492" t="str">
        <x:v>月</x:v>
      </x:c>
      <x:c r="C492" t="str">
        <x:v>7/27</x:v>
      </x:c>
      <x:c r="D492" t="str">
        <x:v>カバネリ 海門決戦</x:v>
      </x:c>
      <x:c r="E492" t="n">
        <x:v>526</x:v>
      </x:c>
      <x:c r="F492" t="n">
        <x:v>5182</x:v>
      </x:c>
      <x:c r="G492" t="n">
        <x:v>2734</x:v>
      </x:c>
      <x:c r="H492" t="n">
        <x:v>0</x:v>
      </x:c>
      <x:c r="I492" t="n">
        <x:v>27</x:v>
      </x:c>
      <x:c r="J492" t="n">
        <x:v>192</x:v>
      </x:c>
      <x:c r="K492" t="n">
        <x:v>1.1758651743213688</x:v>
      </x:c>
      <x:c r="L492" t="str">
        <x:v>関西すろいべ 全台ピックアップ</x:v>
      </x:c>
      <x:c r="M492" t="str">
        <x:v>https://kansai-sloeve.com/2026/07/28/7-27-%E3%82%B0%E3%83%A9%E3%83%B3%E3%82%AD%E3%82%B3%E3%83%BC%E3%83%8A%E5%A4%A7%E9%98%AA%E6%9C%AC%E5%BA%97%E7%B5%90%E6%9E%9C%E3%81%BE%E3%81%A8%E3%82%81%E3%80%90%E5%A4%A7%E9%98%AA%E5%BA%9C%E3%80%91/</x:v>
      </x:c>
      <x:c r="N492" t="str">
        <x:v>関西すろいべ 2026/7/27 記事掲載値</x:v>
      </x:c>
    </x:row>
    <x:row r="493">
      <x:c r="A493" t="n">
        <x:v>46230</x:v>
      </x:c>
      <x:c r="B493" t="str">
        <x:v>月</x:v>
      </x:c>
      <x:c r="C493" t="str">
        <x:v>7/27</x:v>
      </x:c>
      <x:c r="D493" t="str">
        <x:v>カバネリ 海門決戦</x:v>
      </x:c>
      <x:c r="E493" t="n">
        <x:v>527</x:v>
      </x:c>
      <x:c r="F493" t="n">
        <x:v>5282</x:v>
      </x:c>
      <x:c r="G493" t="n">
        <x:v>1791</x:v>
      </x:c>
      <x:c r="H493" t="n">
        <x:v>0</x:v>
      </x:c>
      <x:c r="I493" t="n">
        <x:v>23</x:v>
      </x:c>
      <x:c r="J493" t="n">
        <x:v>230</x:v>
      </x:c>
      <x:c r="K493" t="n">
        <x:v>1.1130253691783416</x:v>
      </x:c>
      <x:c r="L493" t="str">
        <x:v>関西すろいべ 全台ピックアップ</x:v>
      </x:c>
      <x:c r="M493" t="str">
        <x:v>https://kansai-sloeve.com/2026/07/28/7-27-%E3%82%B0%E3%83%A9%E3%83%B3%E3%82%AD%E3%82%B3%E3%83%BC%E3%83%8A%E5%A4%A7%E9%98%AA%E6%9C%AC%E5%BA%97%E7%B5%90%E6%9E%9C%E3%81%BE%E3%81%A8%E3%82%81%E3%80%90%E5%A4%A7%E9%98%AA%E5%BA%9C%E3%80%91/</x:v>
      </x:c>
      <x:c r="N493" t="str">
        <x:v>関西すろいべ 2026/7/27 記事掲載値</x:v>
      </x:c>
    </x:row>
    <x:row r="494">
      <x:c r="A494" t="n">
        <x:v>46230</x:v>
      </x:c>
      <x:c r="B494" t="str">
        <x:v>月</x:v>
      </x:c>
      <x:c r="C494" t="str">
        <x:v>7/27</x:v>
      </x:c>
      <x:c r="D494" t="str">
        <x:v>カバネリ 海門決戦</x:v>
      </x:c>
      <x:c r="E494" t="n">
        <x:v>528</x:v>
      </x:c>
      <x:c r="F494" t="n">
        <x:v>5314</x:v>
      </x:c>
      <x:c r="G494" t="n">
        <x:v>1221</x:v>
      </x:c>
      <x:c r="H494" t="n">
        <x:v>0</x:v>
      </x:c>
      <x:c r="I494" t="n">
        <x:v>21</x:v>
      </x:c>
      <x:c r="J494" t="n">
        <x:v>253</x:v>
      </x:c>
      <x:c r="K494" t="n">
        <x:v>1.0765901392547987</x:v>
      </x:c>
      <x:c r="L494" t="str">
        <x:v>関西すろいべ 全台ピックアップ</x:v>
      </x:c>
      <x:c r="M494" t="str">
        <x:v>https://kansai-sloeve.com/2026/07/28/7-27-%E3%82%B0%E3%83%A9%E3%83%B3%E3%82%AD%E3%82%B3%E3%83%BC%E3%83%8A%E5%A4%A7%E9%98%AA%E6%9C%AC%E5%BA%97%E7%B5%90%E6%9E%9C%E3%81%BE%E3%81%A8%E3%82%81%E3%80%90%E5%A4%A7%E9%98%AA%E5%BA%9C%E3%80%91/</x:v>
      </x:c>
      <x:c r="N494" t="str">
        <x:v>関西すろいべ 2026/7/27 記事掲載値</x:v>
      </x:c>
    </x:row>
    <x:row r="495">
      <x:c r="A495" t="n">
        <x:v>46230</x:v>
      </x:c>
      <x:c r="B495" t="str">
        <x:v>月</x:v>
      </x:c>
      <x:c r="C495" t="str">
        <x:v>7/27</x:v>
      </x:c>
      <x:c r="D495" t="str">
        <x:v>カバネリ 海門決戦</x:v>
      </x:c>
      <x:c r="E495" t="n">
        <x:v>529</x:v>
      </x:c>
      <x:c r="F495" t="n">
        <x:v>5392</x:v>
      </x:c>
      <x:c r="G495" t="n">
        <x:v>620</x:v>
      </x:c>
      <x:c r="H495" t="n">
        <x:v>0</x:v>
      </x:c>
      <x:c r="I495" t="n">
        <x:v>20</x:v>
      </x:c>
      <x:c r="J495" t="n">
        <x:v>270</x:v>
      </x:c>
      <x:c r="K495" t="n">
        <x:v>1.0383283877349159</x:v>
      </x:c>
      <x:c r="L495" t="str">
        <x:v>関西すろいべ 全台ピックアップ</x:v>
      </x:c>
      <x:c r="M495" t="str">
        <x:v>https://kansai-sloeve.com/2026/07/28/7-27-%E3%82%B0%E3%83%A9%E3%83%B3%E3%82%AD%E3%82%B3%E3%83%BC%E3%83%8A%E5%A4%A7%E9%98%AA%E6%9C%AC%E5%BA%97%E7%B5%90%E6%9E%9C%E3%81%BE%E3%81%A8%E3%82%81%E3%80%90%E5%A4%A7%E9%98%AA%E5%BA%9C%E3%80%91/</x:v>
      </x:c>
      <x:c r="N495" t="str">
        <x:v>関西すろいべ 2026/7/27 記事掲載値</x:v>
      </x:c>
    </x:row>
    <x:row r="496">
      <x:c r="A496" t="n">
        <x:v>46230</x:v>
      </x:c>
      <x:c r="B496" t="str">
        <x:v>月</x:v>
      </x:c>
      <x:c r="C496" t="str">
        <x:v>7/27</x:v>
      </x:c>
      <x:c r="D496" t="str">
        <x:v>カバネリ 海門決戦</x:v>
      </x:c>
      <x:c r="E496" t="n">
        <x:v>530</x:v>
      </x:c>
      <x:c r="F496" t="n">
        <x:v>4528</x:v>
      </x:c>
      <x:c r="G496" t="n">
        <x:v>6794</x:v>
      </x:c>
      <x:c r="H496" t="n">
        <x:v>0</x:v>
      </x:c>
      <x:c r="I496" t="n">
        <x:v>21</x:v>
      </x:c>
      <x:c r="J496" t="n">
        <x:v>216</x:v>
      </x:c>
      <x:c r="K496" t="n">
        <x:v>1.5001472320376914</x:v>
      </x:c>
      <x:c r="L496" t="str">
        <x:v>関西すろいべ 全台ピックアップ</x:v>
      </x:c>
      <x:c r="M496" t="str">
        <x:v>https://kansai-sloeve.com/2026/07/28/7-27-%E3%82%B0%E3%83%A9%E3%83%B3%E3%82%AD%E3%82%B3%E3%83%BC%E3%83%8A%E5%A4%A7%E9%98%AA%E6%9C%AC%E5%BA%97%E7%B5%90%E6%9E%9C%E3%81%BE%E3%81%A8%E3%82%81%E3%80%90%E5%A4%A7%E9%98%AA%E5%BA%9C%E3%80%91/</x:v>
      </x:c>
      <x:c r="N496" t="str">
        <x:v>関西すろいべ 2026/7/27 記事掲載値</x:v>
      </x:c>
    </x:row>
    <x:row r="497">
      <x:c r="A497" t="n">
        <x:v>46230</x:v>
      </x:c>
      <x:c r="B497" t="str">
        <x:v>月</x:v>
      </x:c>
      <x:c r="C497" t="str">
        <x:v>7/27</x:v>
      </x:c>
      <x:c r="D497" t="str">
        <x:v>カバネリ 海門決戦</x:v>
      </x:c>
      <x:c r="E497" t="n">
        <x:v>531</x:v>
      </x:c>
      <x:c r="F497" t="n">
        <x:v>5483</x:v>
      </x:c>
      <x:c r="G497" t="n">
        <x:v>-1876</x:v>
      </x:c>
      <x:c r="H497" t="n">
        <x:v>0</x:v>
      </x:c>
      <x:c r="I497" t="n">
        <x:v>24</x:v>
      </x:c>
      <x:c r="J497" t="n">
        <x:v>228</x:v>
      </x:c>
      <x:c r="K497" t="n">
        <x:v>0.8859505137090401</x:v>
      </x:c>
      <x:c r="L497" t="str">
        <x:v>関西すろいべ 全台ピックアップ</x:v>
      </x:c>
      <x:c r="M497" t="str">
        <x:v>https://kansai-sloeve.com/2026/07/28/7-27-%E3%82%B0%E3%83%A9%E3%83%B3%E3%82%AD%E3%82%B3%E3%83%BC%E3%83%8A%E5%A4%A7%E9%98%AA%E6%9C%AC%E5%BA%97%E7%B5%90%E6%9E%9C%E3%81%BE%E3%81%A8%E3%82%81%E3%80%90%E5%A4%A7%E9%98%AA%E5%BA%9C%E3%80%91/</x:v>
      </x:c>
      <x:c r="N497" t="str">
        <x:v>関西すろいべ 2026/7/27 記事掲載値</x:v>
      </x:c>
    </x:row>
    <x:row r="498">
      <x:c r="A498" t="n">
        <x:v>46230</x:v>
      </x:c>
      <x:c r="B498" t="str">
        <x:v>月</x:v>
      </x:c>
      <x:c r="C498" t="str">
        <x:v>7/27</x:v>
      </x:c>
      <x:c r="D498" t="str">
        <x:v>カバネリ 海門決戦</x:v>
      </x:c>
      <x:c r="E498" t="n">
        <x:v>532</x:v>
      </x:c>
      <x:c r="F498" t="n">
        <x:v>4176</x:v>
      </x:c>
      <x:c r="G498" t="n">
        <x:v>6440</x:v>
      </x:c>
      <x:c r="H498" t="n">
        <x:v>0</x:v>
      </x:c>
      <x:c r="I498" t="n">
        <x:v>20</x:v>
      </x:c>
      <x:c r="J498" t="n">
        <x:v>209</x:v>
      </x:c>
      <x:c r="K498" t="n">
        <x:v>1.5140485312899106</x:v>
      </x:c>
      <x:c r="L498" t="str">
        <x:v>関西すろいべ 全台ピックアップ</x:v>
      </x:c>
      <x:c r="M498" t="str">
        <x:v>https://kansai-sloeve.com/2026/07/28/7-27-%E3%82%B0%E3%83%A9%E3%83%B3%E3%82%AD%E3%82%B3%E3%83%BC%E3%83%8A%E5%A4%A7%E9%98%AA%E6%9C%AC%E5%BA%97%E7%B5%90%E6%9E%9C%E3%81%BE%E3%81%A8%E3%82%81%E3%80%90%E5%A4%A7%E9%98%AA%E5%BA%9C%E3%80%91/</x:v>
      </x:c>
      <x:c r="N498" t="str">
        <x:v>関西すろいべ 2026/7/27 記事掲載値</x:v>
      </x:c>
    </x:row>
    <x:row r="499">
      <x:c r="A499" t="n">
        <x:v>46230</x:v>
      </x:c>
      <x:c r="B499" t="str">
        <x:v>月</x:v>
      </x:c>
      <x:c r="C499" t="str">
        <x:v>7/27</x:v>
      </x:c>
      <x:c r="D499" t="str">
        <x:v>カバネリ 海門決戦</x:v>
      </x:c>
      <x:c r="E499" t="n">
        <x:v>533</x:v>
      </x:c>
      <x:c r="F499" t="n">
        <x:v>6373</x:v>
      </x:c>
      <x:c r="G499" t="n">
        <x:v>-1995</x:v>
      </x:c>
      <x:c r="H499" t="n">
        <x:v>0</x:v>
      </x:c>
      <x:c r="I499" t="n">
        <x:v>25</x:v>
      </x:c>
      <x:c r="J499" t="n">
        <x:v>255</x:v>
      </x:c>
      <x:c r="K499" t="n">
        <x:v>0.8956535383649773</x:v>
      </x:c>
      <x:c r="L499" t="str">
        <x:v>関西すろいべ 全台ピックアップ</x:v>
      </x:c>
      <x:c r="M499" t="str">
        <x:v>https://kansai-sloeve.com/2026/07/28/7-27-%E3%82%B0%E3%83%A9%E3%83%B3%E3%82%AD%E3%82%B3%E3%83%BC%E3%83%8A%E5%A4%A7%E9%98%AA%E6%9C%AC%E5%BA%97%E7%B5%90%E6%9E%9C%E3%81%BE%E3%81%A8%E3%82%81%E3%80%90%E5%A4%A7%E9%98%AA%E5%BA%9C%E3%80%91/</x:v>
      </x:c>
      <x:c r="N499" t="str">
        <x:v>関西すろいべ 2026/7/27 記事掲載値</x:v>
      </x:c>
    </x:row>
    <x:row r="500">
      <x:c r="A500" t="n">
        <x:v>46230</x:v>
      </x:c>
      <x:c r="B500" t="str">
        <x:v>月</x:v>
      </x:c>
      <x:c r="C500" t="str">
        <x:v>7/27</x:v>
      </x:c>
      <x:c r="D500" t="str">
        <x:v>カバネリ 海門決戦</x:v>
      </x:c>
      <x:c r="E500" t="n">
        <x:v>534</x:v>
      </x:c>
      <x:c r="F500" t="n">
        <x:v>3601</x:v>
      </x:c>
      <x:c r="G500" t="n">
        <x:v>8026</x:v>
      </x:c>
      <x:c r="H500" t="n">
        <x:v>0</x:v>
      </x:c>
      <x:c r="I500" t="n">
        <x:v>19</x:v>
      </x:c>
      <x:c r="J500" t="n">
        <x:v>190</x:v>
      </x:c>
      <x:c r="K500" t="n">
        <x:v>1.74294177543275</x:v>
      </x:c>
      <x:c r="L500" t="str">
        <x:v>関西すろいべ 全台ピックアップ</x:v>
      </x:c>
      <x:c r="M500" t="str">
        <x:v>https://kansai-sloeve.com/2026/07/28/7-27-%E3%82%B0%E3%83%A9%E3%83%B3%E3%82%AD%E3%82%B3%E3%83%BC%E3%83%8A%E5%A4%A7%E9%98%AA%E6%9C%AC%E5%BA%97%E7%B5%90%E6%9E%9C%E3%81%BE%E3%81%A8%E3%82%81%E3%80%90%E5%A4%A7%E9%98%AA%E5%BA%9C%E3%80%91/</x:v>
      </x:c>
      <x:c r="N500" t="str">
        <x:v>関西すろいべ 2026/7/27 記事掲載値</x:v>
      </x:c>
    </x:row>
    <x:row r="501">
      <x:c r="A501" t="n">
        <x:v>46230</x:v>
      </x:c>
      <x:c r="B501" t="str">
        <x:v>月</x:v>
      </x:c>
      <x:c r="C501" t="str">
        <x:v>7/27</x:v>
      </x:c>
      <x:c r="D501" t="str">
        <x:v>カバネリ 海門決戦</x:v>
      </x:c>
      <x:c r="E501" t="n">
        <x:v>535</x:v>
      </x:c>
      <x:c r="F501" t="n">
        <x:v>6255</x:v>
      </x:c>
      <x:c r="G501" t="n">
        <x:v>-1251</x:v>
      </x:c>
      <x:c r="H501" t="n">
        <x:v>0</x:v>
      </x:c>
      <x:c r="I501" t="n">
        <x:v>26</x:v>
      </x:c>
      <x:c r="J501" t="n">
        <x:v>241</x:v>
      </x:c>
      <x:c r="K501" t="n">
        <x:v>0.9333333333333333</x:v>
      </x:c>
      <x:c r="L501" t="str">
        <x:v>関西すろいべ 全台ピックアップ</x:v>
      </x:c>
      <x:c r="M501" t="str">
        <x:v>https://kansai-sloeve.com/2026/07/28/7-27-%E3%82%B0%E3%83%A9%E3%83%B3%E3%82%AD%E3%82%B3%E3%83%BC%E3%83%8A%E5%A4%A7%E9%98%AA%E6%9C%AC%E5%BA%97%E7%B5%90%E6%9E%9C%E3%81%BE%E3%81%A8%E3%82%81%E3%80%90%E5%A4%A7%E9%98%AA%E5%BA%9C%E3%80%91/</x:v>
      </x:c>
      <x:c r="N501" t="str">
        <x:v>関西すろいべ 2026/7/27 記事掲載値</x:v>
      </x:c>
    </x:row>
    <x:row r="502">
      <x:c r="A502" t="n">
        <x:v>46230</x:v>
      </x:c>
      <x:c r="B502" t="str">
        <x:v>月</x:v>
      </x:c>
      <x:c r="C502" t="str">
        <x:v>7/27</x:v>
      </x:c>
      <x:c r="D502" t="str">
        <x:v>カバネリ 海門決戦</x:v>
      </x:c>
      <x:c r="E502" t="n">
        <x:v>536</x:v>
      </x:c>
      <x:c r="F502" t="n">
        <x:v>4557</x:v>
      </x:c>
      <x:c r="G502" t="n">
        <x:v>6069</x:v>
      </x:c>
      <x:c r="H502" t="n">
        <x:v>0</x:v>
      </x:c>
      <x:c r="I502" t="n">
        <x:v>20</x:v>
      </x:c>
      <x:c r="J502" t="n">
        <x:v>228</x:v>
      </x:c>
      <x:c r="K502" t="n">
        <x:v>1.4439324116743473</x:v>
      </x:c>
      <x:c r="L502" t="str">
        <x:v>関西すろいべ 全台ピックアップ</x:v>
      </x:c>
      <x:c r="M502" t="str">
        <x:v>https://kansai-sloeve.com/2026/07/28/7-27-%E3%82%B0%E3%83%A9%E3%83%B3%E3%82%AD%E3%82%B3%E3%83%BC%E3%83%8A%E5%A4%A7%E9%98%AA%E6%9C%AC%E5%BA%97%E7%B5%90%E6%9E%9C%E3%81%BE%E3%81%A8%E3%82%81%E3%80%90%E5%A4%A7%E9%98%AA%E5%BA%9C%E3%80%91/</x:v>
      </x:c>
      <x:c r="N502" t="str">
        <x:v>関西すろいべ 2026/7/27 記事掲載値</x:v>
      </x:c>
    </x:row>
    <x:row r="503">
      <x:c r="A503" t="n">
        <x:v>46230</x:v>
      </x:c>
      <x:c r="B503" t="str">
        <x:v>月</x:v>
      </x:c>
      <x:c r="C503" t="str">
        <x:v>7/27</x:v>
      </x:c>
      <x:c r="D503" t="str">
        <x:v>カバネリ 海門決戦</x:v>
      </x:c>
      <x:c r="E503" t="n">
        <x:v>537</x:v>
      </x:c>
      <x:c r="F503" t="n">
        <x:v>5531</x:v>
      </x:c>
      <x:c r="G503" t="n">
        <x:v>295</x:v>
      </x:c>
      <x:c r="H503" t="n">
        <x:v>0</x:v>
      </x:c>
      <x:c r="I503" t="n">
        <x:v>28</x:v>
      </x:c>
      <x:c r="J503" t="n">
        <x:v>198</x:v>
      </x:c>
      <x:c r="K503" t="n">
        <x:v>1.0177785813294762</x:v>
      </x:c>
      <x:c r="L503" t="str">
        <x:v>関西すろいべ 全台ピックアップ</x:v>
      </x:c>
      <x:c r="M503" t="str">
        <x:v>https://kansai-sloeve.com/2026/07/28/7-27-%E3%82%B0%E3%83%A9%E3%83%B3%E3%82%AD%E3%82%B3%E3%83%BC%E3%83%8A%E5%A4%A7%E9%98%AA%E6%9C%AC%E5%BA%97%E7%B5%90%E6%9E%9C%E3%81%BE%E3%81%A8%E3%82%81%E3%80%90%E5%A4%A7%E9%98%AA%E5%BA%9C%E3%80%91/</x:v>
      </x:c>
      <x:c r="N503" t="str">
        <x:v>関西すろいべ 2026/7/27 記事掲載値</x:v>
      </x:c>
    </x:row>
    <x:row r="504">
      <x:c r="A504" t="n">
        <x:v>46230</x:v>
      </x:c>
      <x:c r="B504" t="str">
        <x:v>月</x:v>
      </x:c>
      <x:c r="C504" t="str">
        <x:v>7/27</x:v>
      </x:c>
      <x:c r="D504" t="str">
        <x:v>カバネリ 海門決戦</x:v>
      </x:c>
      <x:c r="E504" t="n">
        <x:v>538</x:v>
      </x:c>
      <x:c r="F504" t="n">
        <x:v>5190</x:v>
      </x:c>
      <x:c r="G504" t="n">
        <x:v>945</x:v>
      </x:c>
      <x:c r="H504" t="n">
        <x:v>0</x:v>
      </x:c>
      <x:c r="I504" t="n">
        <x:v>26</x:v>
      </x:c>
      <x:c r="J504" t="n">
        <x:v>200</x:v>
      </x:c>
      <x:c r="K504" t="n">
        <x:v>1.060693641618497</x:v>
      </x:c>
      <x:c r="L504" t="str">
        <x:v>関西すろいべ 全台ピックアップ</x:v>
      </x:c>
      <x:c r="M504" t="str">
        <x:v>https://kansai-sloeve.com/2026/07/28/7-27-%E3%82%B0%E3%83%A9%E3%83%B3%E3%82%AD%E3%82%B3%E3%83%BC%E3%83%8A%E5%A4%A7%E9%98%AA%E6%9C%AC%E5%BA%97%E7%B5%90%E6%9E%9C%E3%81%BE%E3%81%A8%E3%82%81%E3%80%90%E5%A4%A7%E9%98%AA%E5%BA%9C%E3%80%91/</x:v>
      </x:c>
      <x:c r="N504" t="str">
        <x:v>関西すろいべ 2026/7/27 記事掲載値</x:v>
      </x:c>
    </x:row>
    <x:row r="505">
      <x:c r="A505" t="n">
        <x:v>46230</x:v>
      </x:c>
      <x:c r="B505" t="str">
        <x:v>月</x:v>
      </x:c>
      <x:c r="C505" t="str">
        <x:v>7/27</x:v>
      </x:c>
      <x:c r="D505" t="str">
        <x:v>カバネリ 海門決戦</x:v>
      </x:c>
      <x:c r="E505" t="n">
        <x:v>539</x:v>
      </x:c>
      <x:c r="F505" t="n">
        <x:v>5175</x:v>
      </x:c>
      <x:c r="G505" t="n">
        <x:v>5393</x:v>
      </x:c>
      <x:c r="H505" t="n">
        <x:v>0</x:v>
      </x:c>
      <x:c r="I505" t="n">
        <x:v>16</x:v>
      </x:c>
      <x:c r="J505" t="n">
        <x:v>323</x:v>
      </x:c>
      <x:c r="K505" t="n">
        <x:v>1.3473752012882447</x:v>
      </x:c>
      <x:c r="L505" t="str">
        <x:v>関西すろいべ 全台ピックアップ</x:v>
      </x:c>
      <x:c r="M505" t="str">
        <x:v>https://kansai-sloeve.com/2026/07/28/7-27-%E3%82%B0%E3%83%A9%E3%83%B3%E3%82%AD%E3%82%B3%E3%83%BC%E3%83%8A%E5%A4%A7%E9%98%AA%E6%9C%AC%E5%BA%97%E7%B5%90%E6%9E%9C%E3%81%BE%E3%81%A8%E3%82%81%E3%80%90%E5%A4%A7%E9%98%AA%E5%BA%9C%E3%80%91/</x:v>
      </x:c>
      <x:c r="N505" t="str">
        <x:v>関西すろいべ 2026/7/27 記事掲載値</x:v>
      </x:c>
    </x:row>
    <x:row r="506">
      <x:c r="A506" t="n">
        <x:v>46230</x:v>
      </x:c>
      <x:c r="B506" t="str">
        <x:v>月</x:v>
      </x:c>
      <x:c r="C506" t="str">
        <x:v>7/27</x:v>
      </x:c>
      <x:c r="D506" t="str">
        <x:v>カバネリ 海門決戦</x:v>
      </x:c>
      <x:c r="E506" t="n">
        <x:v>540</x:v>
      </x:c>
      <x:c r="F506" t="n">
        <x:v>5485</x:v>
      </x:c>
      <x:c r="G506" t="n">
        <x:v>3337</x:v>
      </x:c>
      <x:c r="H506" t="n">
        <x:v>0</x:v>
      </x:c>
      <x:c r="I506" t="n">
        <x:v>23</x:v>
      </x:c>
      <x:c r="J506" t="n">
        <x:v>238</x:v>
      </x:c>
      <x:c r="K506" t="n">
        <x:v>1.2027955028866606</x:v>
      </x:c>
      <x:c r="L506" t="str">
        <x:v>関西すろいべ 全台ピックアップ</x:v>
      </x:c>
      <x:c r="M506" t="str">
        <x:v>https://kansai-sloeve.com/2026/07/28/7-27-%E3%82%B0%E3%83%A9%E3%83%B3%E3%82%AD%E3%82%B3%E3%83%BC%E3%83%8A%E5%A4%A7%E9%98%AA%E6%9C%AC%E5%BA%97%E7%B5%90%E6%9E%9C%E3%81%BE%E3%81%A8%E3%82%81%E3%80%90%E5%A4%A7%E9%98%AA%E5%BA%9C%E3%80%91/</x:v>
      </x:c>
      <x:c r="N506" t="str">
        <x:v>関西すろいべ 2026/7/27 記事掲載値</x:v>
      </x:c>
    </x:row>
    <x:row r="507">
      <x:c r="A507" t="n">
        <x:v>46230</x:v>
      </x:c>
      <x:c r="B507" t="str">
        <x:v>月</x:v>
      </x:c>
      <x:c r="C507" t="str">
        <x:v>7/27</x:v>
      </x:c>
      <x:c r="D507" t="str">
        <x:v>カバネリ 海門決戦</x:v>
      </x:c>
      <x:c r="E507" t="n">
        <x:v>541</x:v>
      </x:c>
      <x:c r="F507" t="n">
        <x:v>4225</x:v>
      </x:c>
      <x:c r="G507" t="n">
        <x:v>4757</x:v>
      </x:c>
      <x:c r="H507" t="n">
        <x:v>0</x:v>
      </x:c>
      <x:c r="I507" t="n">
        <x:v>20</x:v>
      </x:c>
      <x:c r="J507" t="n">
        <x:v>211</x:v>
      </x:c>
      <x:c r="K507" t="n">
        <x:v>1.3753057199211045</x:v>
      </x:c>
      <x:c r="L507" t="str">
        <x:v>関西すろいべ 全台ピックアップ</x:v>
      </x:c>
      <x:c r="M507" t="str">
        <x:v>https://kansai-sloeve.com/2026/07/28/7-27-%E3%82%B0%E3%83%A9%E3%83%B3%E3%82%AD%E3%82%B3%E3%83%BC%E3%83%8A%E5%A4%A7%E9%98%AA%E6%9C%AC%E5%BA%97%E7%B5%90%E6%9E%9C%E3%81%BE%E3%81%A8%E3%82%81%E3%80%90%E5%A4%A7%E9%98%AA%E5%BA%9C%E3%80%91/</x:v>
      </x:c>
      <x:c r="N507" t="str">
        <x:v>関西すろいべ 2026/7/27 記事掲載値</x:v>
      </x:c>
    </x:row>
    <x:row r="508">
      <x:c r="A508" t="n">
        <x:v>46230</x:v>
      </x:c>
      <x:c r="B508" t="str">
        <x:v>月</x:v>
      </x:c>
      <x:c r="C508" t="str">
        <x:v>7/27</x:v>
      </x:c>
      <x:c r="D508" t="str">
        <x:v>カバネリ 海門決戦</x:v>
      </x:c>
      <x:c r="E508" t="n">
        <x:v>542</x:v>
      </x:c>
      <x:c r="F508" t="n">
        <x:v>4975</x:v>
      </x:c>
      <x:c r="G508" t="n">
        <x:v>5613</x:v>
      </x:c>
      <x:c r="H508" t="n">
        <x:v>0</x:v>
      </x:c>
      <x:c r="I508" t="n">
        <x:v>22</x:v>
      </x:c>
      <x:c r="J508" t="n">
        <x:v>226</x:v>
      </x:c>
      <x:c r="K508" t="n">
        <x:v>1.3760804020100503</x:v>
      </x:c>
      <x:c r="L508" t="str">
        <x:v>関西すろいべ 全台ピックアップ</x:v>
      </x:c>
      <x:c r="M508" t="str">
        <x:v>https://kansai-sloeve.com/2026/07/28/7-27-%E3%82%B0%E3%83%A9%E3%83%B3%E3%82%AD%E3%82%B3%E3%83%BC%E3%83%8A%E5%A4%A7%E9%98%AA%E6%9C%AC%E5%BA%97%E7%B5%90%E6%9E%9C%E3%81%BE%E3%81%A8%E3%82%81%E3%80%90%E5%A4%A7%E9%98%AA%E5%BA%9C%E3%80%91/</x:v>
      </x:c>
      <x:c r="N508" t="str">
        <x:v>関西すろいべ 2026/7/27 記事掲載値</x:v>
      </x:c>
    </x:row>
    <x:row r="509">
      <x:c r="A509" t="n">
        <x:v>46230</x:v>
      </x:c>
      <x:c r="B509" t="str">
        <x:v>月</x:v>
      </x:c>
      <x:c r="C509" t="str">
        <x:v>7/27</x:v>
      </x:c>
      <x:c r="D509" t="str">
        <x:v>カバネリ 海門決戦</x:v>
      </x:c>
      <x:c r="E509" t="n">
        <x:v>543</x:v>
      </x:c>
      <x:c r="F509" t="n">
        <x:v>5441</x:v>
      </x:c>
      <x:c r="G509" t="n">
        <x:v>1099</x:v>
      </x:c>
      <x:c r="H509" t="n">
        <x:v>0</x:v>
      </x:c>
      <x:c r="I509" t="n">
        <x:v>27</x:v>
      </x:c>
      <x:c r="J509" t="n">
        <x:v>202</x:v>
      </x:c>
      <x:c r="K509" t="n">
        <x:v>1.0673283097469828</x:v>
      </x:c>
      <x:c r="L509" t="str">
        <x:v>関西すろいべ 全台ピックアップ</x:v>
      </x:c>
      <x:c r="M509" t="str">
        <x:v>https://kansai-sloeve.com/2026/07/28/7-27-%E3%82%B0%E3%83%A9%E3%83%B3%E3%82%AD%E3%82%B3%E3%83%BC%E3%83%8A%E5%A4%A7%E9%98%AA%E6%9C%AC%E5%BA%97%E7%B5%90%E6%9E%9C%E3%81%BE%E3%81%A8%E3%82%81%E3%80%90%E5%A4%A7%E9%98%AA%E5%BA%9C%E3%80%91/</x:v>
      </x:c>
      <x:c r="N509" t="str">
        <x:v>関西すろいべ 2026/7/27 記事掲載値</x:v>
      </x:c>
    </x:row>
    <x:row r="510">
      <x:c r="A510" t="n">
        <x:v>46230</x:v>
      </x:c>
      <x:c r="B510" t="str">
        <x:v>月</x:v>
      </x:c>
      <x:c r="C510" t="str">
        <x:v>7/27</x:v>
      </x:c>
      <x:c r="D510" t="str">
        <x:v>カバネリ 海門決戦</x:v>
      </x:c>
      <x:c r="E510" t="n">
        <x:v>544</x:v>
      </x:c>
      <x:c r="F510" t="n">
        <x:v>5129</x:v>
      </x:c>
      <x:c r="G510" t="n">
        <x:v>2123</x:v>
      </x:c>
      <x:c r="H510" t="n">
        <x:v>0</x:v>
      </x:c>
      <x:c r="I510" t="n">
        <x:v>25</x:v>
      </x:c>
      <x:c r="J510" t="n">
        <x:v>205</x:v>
      </x:c>
      <x:c r="K510" t="n">
        <x:v>1.137973614089816</x:v>
      </x:c>
      <x:c r="L510" t="str">
        <x:v>関西すろいべ 全台ピックアップ</x:v>
      </x:c>
      <x:c r="M510" t="str">
        <x:v>https://kansai-sloeve.com/2026/07/28/7-27-%E3%82%B0%E3%83%A9%E3%83%B3%E3%82%AD%E3%82%B3%E3%83%BC%E3%83%8A%E5%A4%A7%E9%98%AA%E6%9C%AC%E5%BA%97%E7%B5%90%E6%9E%9C%E3%81%BE%E3%81%A8%E3%82%81%E3%80%90%E5%A4%A7%E9%98%AA%E5%BA%9C%E3%80%91/</x:v>
      </x:c>
      <x:c r="N510" t="str">
        <x:v>関西すろいべ 2026/7/27 記事掲載値</x:v>
      </x:c>
    </x:row>
    <x:row r="511">
      <x:c r="A511" t="n">
        <x:v>46230</x:v>
      </x:c>
      <x:c r="B511" t="str">
        <x:v>月</x:v>
      </x:c>
      <x:c r="C511" t="str">
        <x:v>7/27</x:v>
      </x:c>
      <x:c r="D511" t="str">
        <x:v>カバネリ 海門決戦</x:v>
      </x:c>
      <x:c r="E511" t="n">
        <x:v>545</x:v>
      </x:c>
      <x:c r="F511" t="n">
        <x:v>5577</x:v>
      </x:c>
      <x:c r="G511" t="n">
        <x:v>-2155</x:v>
      </x:c>
      <x:c r="H511" t="n">
        <x:v>0</x:v>
      </x:c>
      <x:c r="I511" t="n">
        <x:v>20</x:v>
      </x:c>
      <x:c r="J511" t="n">
        <x:v>279</x:v>
      </x:c>
      <x:c r="K511" t="n">
        <x:v>0.8711971788894866</x:v>
      </x:c>
      <x:c r="L511" t="str">
        <x:v>関西すろいべ 全台ピックアップ</x:v>
      </x:c>
      <x:c r="M511" t="str">
        <x:v>https://kansai-sloeve.com/2026/07/28/7-27-%E3%82%B0%E3%83%A9%E3%83%B3%E3%82%AD%E3%82%B3%E3%83%BC%E3%83%8A%E5%A4%A7%E9%98%AA%E6%9C%AC%E5%BA%97%E7%B5%90%E6%9E%9C%E3%81%BE%E3%81%A8%E3%82%81%E3%80%90%E5%A4%A7%E9%98%AA%E5%BA%9C%E3%80%91/</x:v>
      </x:c>
      <x:c r="N511" t="str">
        <x:v>関西すろいべ 2026/7/27 記事掲載値</x:v>
      </x:c>
    </x:row>
    <x:row r="512">
      <x:c r="A512" t="n">
        <x:v>46230</x:v>
      </x:c>
      <x:c r="B512" t="str">
        <x:v>月</x:v>
      </x:c>
      <x:c r="C512" t="str">
        <x:v>7/27</x:v>
      </x:c>
      <x:c r="D512" t="str">
        <x:v>カバネリ 海門決戦</x:v>
      </x:c>
      <x:c r="E512" t="n">
        <x:v>546</x:v>
      </x:c>
      <x:c r="F512" t="n">
        <x:v>6115</x:v>
      </x:c>
      <x:c r="G512" t="n">
        <x:v>-1978</x:v>
      </x:c>
      <x:c r="H512" t="n">
        <x:v>0</x:v>
      </x:c>
      <x:c r="I512" t="n">
        <x:v>26</x:v>
      </x:c>
      <x:c r="J512" t="n">
        <x:v>235</x:v>
      </x:c>
      <x:c r="K512" t="n">
        <x:v>0.8921777050967566</x:v>
      </x:c>
      <x:c r="L512" t="str">
        <x:v>関西すろいべ 全台ピックアップ</x:v>
      </x:c>
      <x:c r="M512" t="str">
        <x:v>https://kansai-sloeve.com/2026/07/28/7-27-%E3%82%B0%E3%83%A9%E3%83%B3%E3%82%AD%E3%82%B3%E3%83%BC%E3%83%8A%E5%A4%A7%E9%98%AA%E6%9C%AC%E5%BA%97%E7%B5%90%E6%9E%9C%E3%81%BE%E3%81%A8%E3%82%81%E3%80%90%E5%A4%A7%E9%98%AA%E5%BA%9C%E3%80%91/</x:v>
      </x:c>
      <x:c r="N512" t="str">
        <x:v>関西すろいべ 2026/7/27 記事掲載値</x:v>
      </x:c>
    </x:row>
    <x:row r="513">
      <x:c r="A513" t="n">
        <x:v>46230</x:v>
      </x:c>
      <x:c r="B513" t="str">
        <x:v>月</x:v>
      </x:c>
      <x:c r="C513" t="str">
        <x:v>7/27</x:v>
      </x:c>
      <x:c r="D513" t="str">
        <x:v>カバネリ 海門決戦</x:v>
      </x:c>
      <x:c r="E513" t="n">
        <x:v>547</x:v>
      </x:c>
      <x:c r="F513" t="n">
        <x:v>4617</x:v>
      </x:c>
      <x:c r="G513" t="n">
        <x:v>5485</x:v>
      </x:c>
      <x:c r="H513" t="n">
        <x:v>0</x:v>
      </x:c>
      <x:c r="I513" t="n">
        <x:v>24</x:v>
      </x:c>
      <x:c r="J513" t="n">
        <x:v>192</x:v>
      </x:c>
      <x:c r="K513" t="n">
        <x:v>1.3960002887878131</x:v>
      </x:c>
      <x:c r="L513" t="str">
        <x:v>関西すろいべ 全台ピックアップ</x:v>
      </x:c>
      <x:c r="M513" t="str">
        <x:v>https://kansai-sloeve.com/2026/07/28/7-27-%E3%82%B0%E3%83%A9%E3%83%B3%E3%82%AD%E3%82%B3%E3%83%BC%E3%83%8A%E5%A4%A7%E9%98%AA%E6%9C%AC%E5%BA%97%E7%B5%90%E6%9E%9C%E3%81%BE%E3%81%A8%E3%82%81%E3%80%90%E5%A4%A7%E9%98%AA%E5%BA%9C%E3%80%91/</x:v>
      </x:c>
      <x:c r="N513" t="str">
        <x:v>関西すろいべ 2026/7/27 記事掲載値</x:v>
      </x:c>
    </x:row>
    <x:row r="514">
      <x:c r="A514" t="n">
        <x:v>46230</x:v>
      </x:c>
      <x:c r="B514" t="str">
        <x:v>月</x:v>
      </x:c>
      <x:c r="C514" t="str">
        <x:v>7/27</x:v>
      </x:c>
      <x:c r="D514" t="str">
        <x:v>カバネリ 海門決戦</x:v>
      </x:c>
      <x:c r="E514" t="n">
        <x:v>548</x:v>
      </x:c>
      <x:c r="F514" t="n">
        <x:v>4243</x:v>
      </x:c>
      <x:c r="G514" t="n">
        <x:v>4205</x:v>
      </x:c>
      <x:c r="H514" t="n">
        <x:v>0</x:v>
      </x:c>
      <x:c r="I514" t="n">
        <x:v>23</x:v>
      </x:c>
      <x:c r="J514" t="n">
        <x:v>184</x:v>
      </x:c>
      <x:c r="K514" t="n">
        <x:v>1.330348024196716</x:v>
      </x:c>
      <x:c r="L514" t="str">
        <x:v>関西すろいべ 全台ピックアップ</x:v>
      </x:c>
      <x:c r="M514" t="str">
        <x:v>https://kansai-sloeve.com/2026/07/28/7-27-%E3%82%B0%E3%83%A9%E3%83%B3%E3%82%AD%E3%82%B3%E3%83%BC%E3%83%8A%E5%A4%A7%E9%98%AA%E6%9C%AC%E5%BA%97%E7%B5%90%E6%9E%9C%E3%81%BE%E3%81%A8%E3%82%81%E3%80%90%E5%A4%A7%E9%98%AA%E5%BA%9C%E3%80%91/</x:v>
      </x:c>
      <x:c r="N514" t="str">
        <x:v>関西すろいべ 2026/7/27 記事掲載値</x:v>
      </x:c>
    </x:row>
    <x:row r="515">
      <x:c r="A515" t="n">
        <x:v>46230</x:v>
      </x:c>
      <x:c r="B515" t="str">
        <x:v>月</x:v>
      </x:c>
      <x:c r="C515" t="str">
        <x:v>7/27</x:v>
      </x:c>
      <x:c r="D515" t="str">
        <x:v>カバネリ 海門決戦</x:v>
      </x:c>
      <x:c r="E515" t="n">
        <x:v>549</x:v>
      </x:c>
      <x:c r="F515" t="n">
        <x:v>5577</x:v>
      </x:c>
      <x:c r="G515" t="n">
        <x:v>-677</x:v>
      </x:c>
      <x:c r="H515" t="n">
        <x:v>0</x:v>
      </x:c>
      <x:c r="I515" t="n">
        <x:v>24</x:v>
      </x:c>
      <x:c r="J515" t="n">
        <x:v>232</x:v>
      </x:c>
      <x:c r="K515" t="n">
        <x:v>0.959536190305421</x:v>
      </x:c>
      <x:c r="L515" t="str">
        <x:v>関西すろいべ 全台ピックアップ</x:v>
      </x:c>
      <x:c r="M515" t="str">
        <x:v>https://kansai-sloeve.com/2026/07/28/7-27-%E3%82%B0%E3%83%A9%E3%83%B3%E3%82%AD%E3%82%B3%E3%83%BC%E3%83%8A%E5%A4%A7%E9%98%AA%E6%9C%AC%E5%BA%97%E7%B5%90%E6%9E%9C%E3%81%BE%E3%81%A8%E3%82%81%E3%80%90%E5%A4%A7%E9%98%AA%E5%BA%9C%E3%80%91/</x:v>
      </x:c>
      <x:c r="N515" t="str">
        <x:v>関西すろいべ 2026/7/27 記事掲載値</x:v>
      </x:c>
    </x:row>
    <x:row r="516">
      <x:c r="A516" t="n">
        <x:v>46230</x:v>
      </x:c>
      <x:c r="B516" t="str">
        <x:v>月</x:v>
      </x:c>
      <x:c r="C516" t="str">
        <x:v>7/27</x:v>
      </x:c>
      <x:c r="D516" t="str">
        <x:v>カバネリ 海門決戦</x:v>
      </x:c>
      <x:c r="E516" t="n">
        <x:v>550</x:v>
      </x:c>
      <x:c r="F516" t="n">
        <x:v>5308</x:v>
      </x:c>
      <x:c r="G516" t="n">
        <x:v>3195</x:v>
      </x:c>
      <x:c r="H516" t="n">
        <x:v>0</x:v>
      </x:c>
      <x:c r="I516" t="n">
        <x:v>25</x:v>
      </x:c>
      <x:c r="J516" t="n">
        <x:v>212</x:v>
      </x:c>
      <x:c r="K516" t="n">
        <x:v>1.200640542577242</x:v>
      </x:c>
      <x:c r="L516" t="str">
        <x:v>関西すろいべ 全台ピックアップ</x:v>
      </x:c>
      <x:c r="M516" t="str">
        <x:v>https://kansai-sloeve.com/2026/07/28/7-27-%E3%82%B0%E3%83%A9%E3%83%B3%E3%82%AD%E3%82%B3%E3%83%BC%E3%83%8A%E5%A4%A7%E9%98%AA%E6%9C%AC%E5%BA%97%E7%B5%90%E6%9E%9C%E3%81%BE%E3%81%A8%E3%82%81%E3%80%90%E5%A4%A7%E9%98%AA%E5%BA%9C%E3%80%91/</x:v>
      </x:c>
      <x:c r="N516" t="str">
        <x:v>関西すろいべ 2026/7/27 記事掲載値</x:v>
      </x:c>
    </x:row>
    <x:row r="517">
      <x:c r="A517" t="n">
        <x:v>46230</x:v>
      </x:c>
      <x:c r="B517" t="str">
        <x:v>月</x:v>
      </x:c>
      <x:c r="C517" t="str">
        <x:v>7/27</x:v>
      </x:c>
      <x:c r="D517" t="str">
        <x:v>カバネリ 海門決戦</x:v>
      </x:c>
      <x:c r="E517" t="n">
        <x:v>551</x:v>
      </x:c>
      <x:c r="F517" t="n">
        <x:v>3753</x:v>
      </x:c>
      <x:c r="G517" t="n">
        <x:v>10173</x:v>
      </x:c>
      <x:c r="H517" t="n">
        <x:v>0</x:v>
      </x:c>
      <x:c r="I517" t="n">
        <x:v>15</x:v>
      </x:c>
      <x:c r="J517" t="n">
        <x:v>250</x:v>
      </x:c>
      <x:c r="K517" t="n">
        <x:v>1.9035438316013855</x:v>
      </x:c>
      <x:c r="L517" t="str">
        <x:v>関西すろいべ 全台ピックアップ</x:v>
      </x:c>
      <x:c r="M517" t="str">
        <x:v>https://kansai-sloeve.com/2026/07/28/7-27-%E3%82%B0%E3%83%A9%E3%83%B3%E3%82%AD%E3%82%B3%E3%83%BC%E3%83%8A%E5%A4%A7%E9%98%AA%E6%9C%AC%E5%BA%97%E7%B5%90%E6%9E%9C%E3%81%BE%E3%81%A8%E3%82%81%E3%80%90%E5%A4%A7%E9%98%AA%E5%BA%9C%E3%80%91/</x:v>
      </x:c>
      <x:c r="N517" t="str">
        <x:v>関西すろいべ 2026/7/27 記事掲載値</x:v>
      </x:c>
    </x:row>
    <x:row r="518">
      <x:c r="A518" t="n">
        <x:v>46230</x:v>
      </x:c>
      <x:c r="B518" t="str">
        <x:v>月</x:v>
      </x:c>
      <x:c r="C518" t="str">
        <x:v>7/27</x:v>
      </x:c>
      <x:c r="D518" t="str">
        <x:v>カバネリ 海門決戦</x:v>
      </x:c>
      <x:c r="E518" t="n">
        <x:v>552</x:v>
      </x:c>
      <x:c r="F518" t="n">
        <x:v>5123</x:v>
      </x:c>
      <x:c r="G518" t="n">
        <x:v>1626</x:v>
      </x:c>
      <x:c r="H518" t="n">
        <x:v>0</x:v>
      </x:c>
      <x:c r="I518" t="n">
        <x:v>19</x:v>
      </x:c>
      <x:c r="J518" t="n">
        <x:v>270</x:v>
      </x:c>
      <x:c r="K518" t="n">
        <x:v>1.1057973843451103</x:v>
      </x:c>
      <x:c r="L518" t="str">
        <x:v>関西すろいべ 全台ピックアップ</x:v>
      </x:c>
      <x:c r="M518" t="str">
        <x:v>https://kansai-sloeve.com/2026/07/28/7-27-%E3%82%B0%E3%83%A9%E3%83%B3%E3%82%AD%E3%82%B3%E3%83%BC%E3%83%8A%E5%A4%A7%E9%98%AA%E6%9C%AC%E5%BA%97%E7%B5%90%E6%9E%9C%E3%81%BE%E3%81%A8%E3%82%81%E3%80%90%E5%A4%A7%E9%98%AA%E5%BA%9C%E3%80%91/</x:v>
      </x:c>
      <x:c r="N518" t="str">
        <x:v>関西すろいべ 2026/7/27 記事掲載値</x:v>
      </x:c>
    </x:row>
    <x:row r="519">
      <x:c r="A519" t="n">
        <x:v>46230</x:v>
      </x:c>
      <x:c r="B519" t="str">
        <x:v>月</x:v>
      </x:c>
      <x:c r="C519" t="str">
        <x:v>7/27</x:v>
      </x:c>
      <x:c r="D519" t="str">
        <x:v>カバネリ 海門決戦</x:v>
      </x:c>
      <x:c r="E519" t="n">
        <x:v>553</x:v>
      </x:c>
      <x:c r="F519" t="n">
        <x:v>4409</x:v>
      </x:c>
      <x:c r="G519" t="n">
        <x:v>3516</x:v>
      </x:c>
      <x:c r="H519" t="n">
        <x:v>0</x:v>
      </x:c>
      <x:c r="I519" t="n">
        <x:v>23</x:v>
      </x:c>
      <x:c r="J519" t="n">
        <x:v>192</x:v>
      </x:c>
      <x:c r="K519" t="n">
        <x:v>1.2658199138126558</x:v>
      </x:c>
      <x:c r="L519" t="str">
        <x:v>関西すろいべ 全台ピックアップ</x:v>
      </x:c>
      <x:c r="M519" t="str">
        <x:v>https://kansai-sloeve.com/2026/07/28/7-27-%E3%82%B0%E3%83%A9%E3%83%B3%E3%82%AD%E3%82%B3%E3%83%BC%E3%83%8A%E5%A4%A7%E9%98%AA%E6%9C%AC%E5%BA%97%E7%B5%90%E6%9E%9C%E3%81%BE%E3%81%A8%E3%82%81%E3%80%90%E5%A4%A7%E9%98%AA%E5%BA%9C%E3%80%91/</x:v>
      </x:c>
      <x:c r="N519" t="str">
        <x:v>関西すろいべ 2026/7/27 記事掲載値</x:v>
      </x:c>
    </x:row>
    <x:row r="520">
      <x:c r="A520" t="n">
        <x:v>46230</x:v>
      </x:c>
      <x:c r="B520" t="str">
        <x:v>月</x:v>
      </x:c>
      <x:c r="C520" t="str">
        <x:v>7/27</x:v>
      </x:c>
      <x:c r="D520" t="str">
        <x:v>カバネリ 海門決戦</x:v>
      </x:c>
      <x:c r="E520" t="n">
        <x:v>554</x:v>
      </x:c>
      <x:c r="F520" t="n">
        <x:v>0</x:v>
      </x:c>
      <x:c r="G520" t="n">
        <x:v>0</x:v>
      </x:c>
      <x:c r="H520" t="n">
        <x:v>0</x:v>
      </x:c>
      <x:c r="I520" t="n">
        <x:v>0</x:v>
      </x:c>
      <x:c r="J520"/>
      <x:c r="K520"/>
      <x:c r="L520" t="str">
        <x:v>関西すろいべ 全台ピックアップ</x:v>
      </x:c>
      <x:c r="M520" t="str">
        <x:v>https://kansai-sloeve.com/2026/07/28/7-27-%E3%82%B0%E3%83%A9%E3%83%B3%E3%82%AD%E3%82%B3%E3%83%BC%E3%83%8A%E5%A4%A7%E9%98%AA%E6%9C%AC%E5%BA%97%E7%B5%90%E6%9E%9C%E3%81%BE%E3%81%A8%E3%82%81%E3%80%90%E5%A4%A7%E9%98%AA%E5%BA%9C%E3%80%91/</x:v>
      </x:c>
      <x:c r="N520" t="str">
        <x:v>関西すろいべ 2026/7/27 記事掲載値</x:v>
      </x:c>
    </x:row>
    <x:row r="521">
      <x:c r="A521" t="n">
        <x:v>46230</x:v>
      </x:c>
      <x:c r="B521" t="str">
        <x:v>月</x:v>
      </x:c>
      <x:c r="C521" t="str">
        <x:v>7/27</x:v>
      </x:c>
      <x:c r="D521" t="str">
        <x:v>カバネリ 海門決戦</x:v>
      </x:c>
      <x:c r="E521" t="n">
        <x:v>555</x:v>
      </x:c>
      <x:c r="F521" t="n">
        <x:v>5385</x:v>
      </x:c>
      <x:c r="G521" t="n">
        <x:v>1718</x:v>
      </x:c>
      <x:c r="H521" t="n">
        <x:v>0</x:v>
      </x:c>
      <x:c r="I521" t="n">
        <x:v>21</x:v>
      </x:c>
      <x:c r="J521" t="n">
        <x:v>256</x:v>
      </x:c>
      <x:c r="K521" t="n">
        <x:v>1.1063447848963168</x:v>
      </x:c>
      <x:c r="L521" t="str">
        <x:v>関西すろいべ 全台ピックアップ</x:v>
      </x:c>
      <x:c r="M521" t="str">
        <x:v>https://kansai-sloeve.com/2026/07/28/7-27-%E3%82%B0%E3%83%A9%E3%83%B3%E3%82%AD%E3%82%B3%E3%83%BC%E3%83%8A%E5%A4%A7%E9%98%AA%E6%9C%AC%E5%BA%97%E7%B5%90%E6%9E%9C%E3%81%BE%E3%81%A8%E3%82%81%E3%80%90%E5%A4%A7%E9%98%AA%E5%BA%9C%E3%80%91/</x:v>
      </x:c>
      <x:c r="N521" t="str">
        <x:v>関西すろいべ 2026/7/27 記事掲載値</x:v>
      </x:c>
    </x:row>
    <x:row r="522">
      <x:c r="A522" t="n">
        <x:v>46230</x:v>
      </x:c>
      <x:c r="B522" t="str">
        <x:v>月</x:v>
      </x:c>
      <x:c r="C522" t="str">
        <x:v>7/27</x:v>
      </x:c>
      <x:c r="D522" t="str">
        <x:v>カバネリ 海門決戦</x:v>
      </x:c>
      <x:c r="E522" t="n">
        <x:v>556</x:v>
      </x:c>
      <x:c r="F522" t="n">
        <x:v>5670</x:v>
      </x:c>
      <x:c r="G522" t="n">
        <x:v>-190</x:v>
      </x:c>
      <x:c r="H522" t="n">
        <x:v>0</x:v>
      </x:c>
      <x:c r="I522" t="n">
        <x:v>22</x:v>
      </x:c>
      <x:c r="J522" t="n">
        <x:v>258</x:v>
      </x:c>
      <x:c r="K522" t="n">
        <x:v>0.9888300999412111</x:v>
      </x:c>
      <x:c r="L522" t="str">
        <x:v>関西すろいべ 全台ピックアップ</x:v>
      </x:c>
      <x:c r="M522" t="str">
        <x:v>https://kansai-sloeve.com/2026/07/28/7-27-%E3%82%B0%E3%83%A9%E3%83%B3%E3%82%AD%E3%82%B3%E3%83%BC%E3%83%8A%E5%A4%A7%E9%98%AA%E6%9C%AC%E5%BA%97%E7%B5%90%E6%9E%9C%E3%81%BE%E3%81%A8%E3%82%81%E3%80%90%E5%A4%A7%E9%98%AA%E5%BA%9C%E3%80%91/</x:v>
      </x:c>
      <x:c r="N522" t="str">
        <x:v>関西すろいべ 2026/7/27 記事掲載値</x:v>
      </x:c>
    </x:row>
    <x:row r="523">
      <x:c r="A523" t="n">
        <x:v>46230</x:v>
      </x:c>
      <x:c r="B523" t="str">
        <x:v>月</x:v>
      </x:c>
      <x:c r="C523" t="str">
        <x:v>7/27</x:v>
      </x:c>
      <x:c r="D523" t="str">
        <x:v>カバネリ 海門決戦</x:v>
      </x:c>
      <x:c r="E523" t="n">
        <x:v>557</x:v>
      </x:c>
      <x:c r="F523" t="n">
        <x:v>5949</x:v>
      </x:c>
      <x:c r="G523" t="n">
        <x:v>-243</x:v>
      </x:c>
      <x:c r="H523" t="n">
        <x:v>0</x:v>
      </x:c>
      <x:c r="I523" t="n">
        <x:v>29</x:v>
      </x:c>
      <x:c r="J523" t="n">
        <x:v>205</x:v>
      </x:c>
      <x:c r="K523" t="n">
        <x:v>0.9863842662632375</x:v>
      </x:c>
      <x:c r="L523" t="str">
        <x:v>関西すろいべ 全台ピックアップ</x:v>
      </x:c>
      <x:c r="M523" t="str">
        <x:v>https://kansai-sloeve.com/2026/07/28/7-27-%E3%82%B0%E3%83%A9%E3%83%B3%E3%82%AD%E3%82%B3%E3%83%BC%E3%83%8A%E5%A4%A7%E9%98%AA%E6%9C%AC%E5%BA%97%E7%B5%90%E6%9E%9C%E3%81%BE%E3%81%A8%E3%82%81%E3%80%90%E5%A4%A7%E9%98%AA%E5%BA%9C%E3%80%91/</x:v>
      </x:c>
      <x:c r="N523" t="str">
        <x:v>関西すろいべ 2026/7/27 記事掲載値</x:v>
      </x:c>
    </x:row>
    <x:row r="524">
      <x:c r="A524" t="n">
        <x:v>46230</x:v>
      </x:c>
      <x:c r="B524" t="str">
        <x:v>月</x:v>
      </x:c>
      <x:c r="C524" t="str">
        <x:v>7/27</x:v>
      </x:c>
      <x:c r="D524" t="str">
        <x:v>カバネリ 海門決戦</x:v>
      </x:c>
      <x:c r="E524" t="n">
        <x:v>558</x:v>
      </x:c>
      <x:c r="F524" t="n">
        <x:v>4819</x:v>
      </x:c>
      <x:c r="G524" t="n">
        <x:v>2777</x:v>
      </x:c>
      <x:c r="H524" t="n">
        <x:v>0</x:v>
      </x:c>
      <x:c r="I524" t="n">
        <x:v>27</x:v>
      </x:c>
      <x:c r="J524" t="n">
        <x:v>178</x:v>
      </x:c>
      <x:c r="K524" t="n">
        <x:v>1.1920868783288372</x:v>
      </x:c>
      <x:c r="L524" t="str">
        <x:v>関西すろいべ 全台ピックアップ</x:v>
      </x:c>
      <x:c r="M524" t="str">
        <x:v>https://kansai-sloeve.com/2026/07/28/7-27-%E3%82%B0%E3%83%A9%E3%83%B3%E3%82%AD%E3%82%B3%E3%83%BC%E3%83%8A%E5%A4%A7%E9%98%AA%E6%9C%AC%E5%BA%97%E7%B5%90%E6%9E%9C%E3%81%BE%E3%81%A8%E3%82%81%E3%80%90%E5%A4%A7%E9%98%AA%E5%BA%9C%E3%80%91/</x:v>
      </x:c>
      <x:c r="N524" t="str">
        <x:v>関西すろいべ 2026/7/27 記事掲載値</x:v>
      </x:c>
    </x:row>
    <x:row r="525">
      <x:c r="A525" t="n">
        <x:v>46230</x:v>
      </x:c>
      <x:c r="B525" t="str">
        <x:v>月</x:v>
      </x:c>
      <x:c r="C525" t="str">
        <x:v>7/27</x:v>
      </x:c>
      <x:c r="D525" t="str">
        <x:v>東京喰種</x:v>
      </x:c>
      <x:c r="E525" t="n">
        <x:v>451</x:v>
      </x:c>
      <x:c r="F525" t="n">
        <x:v>5060</x:v>
      </x:c>
      <x:c r="G525" t="n">
        <x:v>3326</x:v>
      </x:c>
      <x:c r="H525" t="n">
        <x:v>0</x:v>
      </x:c>
      <x:c r="I525" t="n">
        <x:v>28</x:v>
      </x:c>
      <x:c r="J525" t="n">
        <x:v>181</x:v>
      </x:c>
      <x:c r="K525" t="n">
        <x:v>1.2191040843214755</x:v>
      </x:c>
      <x:c r="L525" t="str">
        <x:v>関西すろいべ 全台ピックアップ</x:v>
      </x:c>
      <x:c r="M525" t="str">
        <x:v>https://kansai-sloeve.com/2026/07/28/7-27-%E3%82%B0%E3%83%A9%E3%83%B3%E3%82%AD%E3%82%B3%E3%83%BC%E3%83%8A%E5%A4%A7%E9%98%AA%E6%9C%AC%E5%BA%97%E7%B5%90%E6%9E%9C%E3%81%BE%E3%81%A8%E3%82%81%E3%80%90%E5%A4%A7%E9%98%AA%E5%BA%9C%E3%80%91/</x:v>
      </x:c>
      <x:c r="N525" t="str">
        <x:v>関西すろいべ 2026/7/27 記事掲載値</x:v>
      </x:c>
    </x:row>
    <x:row r="526">
      <x:c r="A526" t="n">
        <x:v>46230</x:v>
      </x:c>
      <x:c r="B526" t="str">
        <x:v>月</x:v>
      </x:c>
      <x:c r="C526" t="str">
        <x:v>7/27</x:v>
      </x:c>
      <x:c r="D526" t="str">
        <x:v>東京喰種</x:v>
      </x:c>
      <x:c r="E526" t="n">
        <x:v>452</x:v>
      </x:c>
      <x:c r="F526" t="n">
        <x:v>5811</x:v>
      </x:c>
      <x:c r="G526" t="n">
        <x:v>-187</x:v>
      </x:c>
      <x:c r="H526" t="n">
        <x:v>0</x:v>
      </x:c>
      <x:c r="I526" t="n">
        <x:v>31</x:v>
      </x:c>
      <x:c r="J526" t="n">
        <x:v>187</x:v>
      </x:c>
      <x:c r="K526" t="n">
        <x:v>0.9892732174611369</x:v>
      </x:c>
      <x:c r="L526" t="str">
        <x:v>関西すろいべ 全台ピックアップ</x:v>
      </x:c>
      <x:c r="M526" t="str">
        <x:v>https://kansai-sloeve.com/2026/07/28/7-27-%E3%82%B0%E3%83%A9%E3%83%B3%E3%82%AD%E3%82%B3%E3%83%BC%E3%83%8A%E5%A4%A7%E9%98%AA%E6%9C%AC%E5%BA%97%E7%B5%90%E6%9E%9C%E3%81%BE%E3%81%A8%E3%82%81%E3%80%90%E5%A4%A7%E9%98%AA%E5%BA%9C%E3%80%91/</x:v>
      </x:c>
      <x:c r="N526" t="str">
        <x:v>関西すろいべ 2026/7/27 記事掲載値</x:v>
      </x:c>
    </x:row>
    <x:row r="527">
      <x:c r="A527" t="n">
        <x:v>46230</x:v>
      </x:c>
      <x:c r="B527" t="str">
        <x:v>月</x:v>
      </x:c>
      <x:c r="C527" t="str">
        <x:v>7/27</x:v>
      </x:c>
      <x:c r="D527" t="str">
        <x:v>東京喰種</x:v>
      </x:c>
      <x:c r="E527" t="n">
        <x:v>453</x:v>
      </x:c>
      <x:c r="F527" t="n">
        <x:v>5027</x:v>
      </x:c>
      <x:c r="G527" t="n">
        <x:v>7269</x:v>
      </x:c>
      <x:c r="H527" t="n">
        <x:v>0</x:v>
      </x:c>
      <x:c r="I527" t="n">
        <x:v>27</x:v>
      </x:c>
      <x:c r="J527" t="n">
        <x:v>186</x:v>
      </x:c>
      <x:c r="K527" t="n">
        <x:v>1.4819972150387906</x:v>
      </x:c>
      <x:c r="L527" t="str">
        <x:v>関西すろいべ 全台ピックアップ</x:v>
      </x:c>
      <x:c r="M527" t="str">
        <x:v>https://kansai-sloeve.com/2026/07/28/7-27-%E3%82%B0%E3%83%A9%E3%83%B3%E3%82%AD%E3%82%B3%E3%83%BC%E3%83%8A%E5%A4%A7%E9%98%AA%E6%9C%AC%E5%BA%97%E7%B5%90%E6%9E%9C%E3%81%BE%E3%81%A8%E3%82%81%E3%80%90%E5%A4%A7%E9%98%AA%E5%BA%9C%E3%80%91/</x:v>
      </x:c>
      <x:c r="N527" t="str">
        <x:v>関西すろいべ 2026/7/27 記事掲載値</x:v>
      </x:c>
    </x:row>
    <x:row r="528">
      <x:c r="A528" t="n">
        <x:v>46230</x:v>
      </x:c>
      <x:c r="B528" t="str">
        <x:v>月</x:v>
      </x:c>
      <x:c r="C528" t="str">
        <x:v>7/27</x:v>
      </x:c>
      <x:c r="D528" t="str">
        <x:v>東京喰種</x:v>
      </x:c>
      <x:c r="E528" t="n">
        <x:v>454</x:v>
      </x:c>
      <x:c r="F528" t="n">
        <x:v>4920</x:v>
      </x:c>
      <x:c r="G528" t="n">
        <x:v>2210</x:v>
      </x:c>
      <x:c r="H528" t="n">
        <x:v>0</x:v>
      </x:c>
      <x:c r="I528" t="n">
        <x:v>22</x:v>
      </x:c>
      <x:c r="J528" t="n">
        <x:v>224</x:v>
      </x:c>
      <x:c r="K528" t="n">
        <x:v>1.149728997289973</x:v>
      </x:c>
      <x:c r="L528" t="str">
        <x:v>関西すろいべ 全台ピックアップ</x:v>
      </x:c>
      <x:c r="M528" t="str">
        <x:v>https://kansai-sloeve.com/2026/07/28/7-27-%E3%82%B0%E3%83%A9%E3%83%B3%E3%82%AD%E3%82%B3%E3%83%BC%E3%83%8A%E5%A4%A7%E9%98%AA%E6%9C%AC%E5%BA%97%E7%B5%90%E6%9E%9C%E3%81%BE%E3%81%A8%E3%82%81%E3%80%90%E5%A4%A7%E9%98%AA%E5%BA%9C%E3%80%91/</x:v>
      </x:c>
      <x:c r="N528" t="str">
        <x:v>関西すろいべ 2026/7/27 記事掲載値</x:v>
      </x:c>
    </x:row>
    <x:row r="529">
      <x:c r="A529" t="n">
        <x:v>46230</x:v>
      </x:c>
      <x:c r="B529" t="str">
        <x:v>月</x:v>
      </x:c>
      <x:c r="C529" t="str">
        <x:v>7/27</x:v>
      </x:c>
      <x:c r="D529" t="str">
        <x:v>東京喰種</x:v>
      </x:c>
      <x:c r="E529" t="n">
        <x:v>455</x:v>
      </x:c>
      <x:c r="F529" t="n">
        <x:v>5743</x:v>
      </x:c>
      <x:c r="G529" t="n">
        <x:v>5113</x:v>
      </x:c>
      <x:c r="H529" t="n">
        <x:v>0</x:v>
      </x:c>
      <x:c r="I529" t="n">
        <x:v>28</x:v>
      </x:c>
      <x:c r="J529" t="n">
        <x:v>205</x:v>
      </x:c>
      <x:c r="K529" t="n">
        <x:v>1.2967670787625516</x:v>
      </x:c>
      <x:c r="L529" t="str">
        <x:v>関西すろいべ 全台ピックアップ</x:v>
      </x:c>
      <x:c r="M529" t="str">
        <x:v>https://kansai-sloeve.com/2026/07/28/7-27-%E3%82%B0%E3%83%A9%E3%83%B3%E3%82%AD%E3%82%B3%E3%83%BC%E3%83%8A%E5%A4%A7%E9%98%AA%E6%9C%AC%E5%BA%97%E7%B5%90%E6%9E%9C%E3%81%BE%E3%81%A8%E3%82%81%E3%80%90%E5%A4%A7%E9%98%AA%E5%BA%9C%E3%80%91/</x:v>
      </x:c>
      <x:c r="N529" t="str">
        <x:v>関西すろいべ 2026/7/27 記事掲載値</x:v>
      </x:c>
    </x:row>
    <x:row r="530">
      <x:c r="A530" t="n">
        <x:v>46230</x:v>
      </x:c>
      <x:c r="B530" t="str">
        <x:v>月</x:v>
      </x:c>
      <x:c r="C530" t="str">
        <x:v>7/27</x:v>
      </x:c>
      <x:c r="D530" t="str">
        <x:v>東京喰種</x:v>
      </x:c>
      <x:c r="E530" t="n">
        <x:v>456</x:v>
      </x:c>
      <x:c r="F530" t="n">
        <x:v>4577</x:v>
      </x:c>
      <x:c r="G530" t="n">
        <x:v>5848</x:v>
      </x:c>
      <x:c r="H530" t="n">
        <x:v>0</x:v>
      </x:c>
      <x:c r="I530" t="n">
        <x:v>20</x:v>
      </x:c>
      <x:c r="J530" t="n">
        <x:v>229</x:v>
      </x:c>
      <x:c r="K530" t="n">
        <x:v>1.4258976039618383</x:v>
      </x:c>
      <x:c r="L530" t="str">
        <x:v>関西すろいべ 全台ピックアップ</x:v>
      </x:c>
      <x:c r="M530" t="str">
        <x:v>https://kansai-sloeve.com/2026/07/28/7-27-%E3%82%B0%E3%83%A9%E3%83%B3%E3%82%AD%E3%82%B3%E3%83%BC%E3%83%8A%E5%A4%A7%E9%98%AA%E6%9C%AC%E5%BA%97%E7%B5%90%E6%9E%9C%E3%81%BE%E3%81%A8%E3%82%81%E3%80%90%E5%A4%A7%E9%98%AA%E5%BA%9C%E3%80%91/</x:v>
      </x:c>
      <x:c r="N530" t="str">
        <x:v>関西すろいべ 2026/7/27 記事掲載値</x:v>
      </x:c>
    </x:row>
    <x:row r="531">
      <x:c r="A531" t="n">
        <x:v>46230</x:v>
      </x:c>
      <x:c r="B531" t="str">
        <x:v>月</x:v>
      </x:c>
      <x:c r="C531" t="str">
        <x:v>7/27</x:v>
      </x:c>
      <x:c r="D531" t="str">
        <x:v>東京喰種</x:v>
      </x:c>
      <x:c r="E531" t="n">
        <x:v>457</x:v>
      </x:c>
      <x:c r="F531" t="n">
        <x:v>5388</x:v>
      </x:c>
      <x:c r="G531" t="n">
        <x:v>2163</x:v>
      </x:c>
      <x:c r="H531" t="n">
        <x:v>0</x:v>
      </x:c>
      <x:c r="I531" t="n">
        <x:v>24</x:v>
      </x:c>
      <x:c r="J531" t="n">
        <x:v>225</x:v>
      </x:c>
      <x:c r="K531" t="n">
        <x:v>1.1338158871566444</x:v>
      </x:c>
      <x:c r="L531" t="str">
        <x:v>関西すろいべ 全台ピックアップ</x:v>
      </x:c>
      <x:c r="M531" t="str">
        <x:v>https://kansai-sloeve.com/2026/07/28/7-27-%E3%82%B0%E3%83%A9%E3%83%B3%E3%82%AD%E3%82%B3%E3%83%BC%E3%83%8A%E5%A4%A7%E9%98%AA%E6%9C%AC%E5%BA%97%E7%B5%90%E6%9E%9C%E3%81%BE%E3%81%A8%E3%82%81%E3%80%90%E5%A4%A7%E9%98%AA%E5%BA%9C%E3%80%91/</x:v>
      </x:c>
      <x:c r="N531" t="str">
        <x:v>関西すろいべ 2026/7/27 記事掲載値</x:v>
      </x:c>
    </x:row>
    <x:row r="532">
      <x:c r="A532" t="n">
        <x:v>46230</x:v>
      </x:c>
      <x:c r="B532" t="str">
        <x:v>月</x:v>
      </x:c>
      <x:c r="C532" t="str">
        <x:v>7/27</x:v>
      </x:c>
      <x:c r="D532" t="str">
        <x:v>東京喰種</x:v>
      </x:c>
      <x:c r="E532" t="n">
        <x:v>458</x:v>
      </x:c>
      <x:c r="F532" t="n">
        <x:v>3596</x:v>
      </x:c>
      <x:c r="G532" t="n">
        <x:v>10505</x:v>
      </x:c>
      <x:c r="H532" t="n">
        <x:v>0</x:v>
      </x:c>
      <x:c r="I532" t="n">
        <x:v>21</x:v>
      </x:c>
      <x:c r="J532" t="n">
        <x:v>171</x:v>
      </x:c>
      <x:c r="K532" t="n">
        <x:v>1.9737671486837227</x:v>
      </x:c>
      <x:c r="L532" t="str">
        <x:v>関西すろいべ 全台ピックアップ</x:v>
      </x:c>
      <x:c r="M532" t="str">
        <x:v>https://kansai-sloeve.com/2026/07/28/7-27-%E3%82%B0%E3%83%A9%E3%83%B3%E3%82%AD%E3%82%B3%E3%83%BC%E3%83%8A%E5%A4%A7%E9%98%AA%E6%9C%AC%E5%BA%97%E7%B5%90%E6%9E%9C%E3%81%BE%E3%81%A8%E3%82%81%E3%80%90%E5%A4%A7%E9%98%AA%E5%BA%9C%E3%80%91/</x:v>
      </x:c>
      <x:c r="N532" t="str">
        <x:v>関西すろいべ 2026/7/27 記事掲載値</x:v>
      </x:c>
    </x:row>
    <x:row r="533">
      <x:c r="A533" t="n">
        <x:v>46230</x:v>
      </x:c>
      <x:c r="B533" t="str">
        <x:v>月</x:v>
      </x:c>
      <x:c r="C533" t="str">
        <x:v>7/27</x:v>
      </x:c>
      <x:c r="D533" t="str">
        <x:v>東京喰種</x:v>
      </x:c>
      <x:c r="E533" t="n">
        <x:v>459</x:v>
      </x:c>
      <x:c r="F533" t="n">
        <x:v>4357</x:v>
      </x:c>
      <x:c r="G533" t="n">
        <x:v>5192</x:v>
      </x:c>
      <x:c r="H533" t="n">
        <x:v>0</x:v>
      </x:c>
      <x:c r="I533" t="n">
        <x:v>21</x:v>
      </x:c>
      <x:c r="J533" t="n">
        <x:v>207</x:v>
      </x:c>
      <x:c r="K533" t="n">
        <x:v>1.397215209241833</x:v>
      </x:c>
      <x:c r="L533" t="str">
        <x:v>関西すろいべ 全台ピックアップ</x:v>
      </x:c>
      <x:c r="M533" t="str">
        <x:v>https://kansai-sloeve.com/2026/07/28/7-27-%E3%82%B0%E3%83%A9%E3%83%B3%E3%82%AD%E3%82%B3%E3%83%BC%E3%83%8A%E5%A4%A7%E9%98%AA%E6%9C%AC%E5%BA%97%E7%B5%90%E6%9E%9C%E3%81%BE%E3%81%A8%E3%82%81%E3%80%90%E5%A4%A7%E9%98%AA%E5%BA%9C%E3%80%91/</x:v>
      </x:c>
      <x:c r="N533" t="str">
        <x:v>関西すろいべ 2026/7/27 記事掲載値</x:v>
      </x:c>
    </x:row>
    <x:row r="534">
      <x:c r="A534" t="n">
        <x:v>46230</x:v>
      </x:c>
      <x:c r="B534" t="str">
        <x:v>月</x:v>
      </x:c>
      <x:c r="C534" t="str">
        <x:v>7/27</x:v>
      </x:c>
      <x:c r="D534" t="str">
        <x:v>東京喰種</x:v>
      </x:c>
      <x:c r="E534" t="n">
        <x:v>460</x:v>
      </x:c>
      <x:c r="F534" t="n">
        <x:v>5660</x:v>
      </x:c>
      <x:c r="G534" t="n">
        <x:v>2730</x:v>
      </x:c>
      <x:c r="H534" t="n">
        <x:v>0</x:v>
      </x:c>
      <x:c r="I534" t="n">
        <x:v>23</x:v>
      </x:c>
      <x:c r="J534" t="n">
        <x:v>246</x:v>
      </x:c>
      <x:c r="K534" t="n">
        <x:v>1.1607773851590106</x:v>
      </x:c>
      <x:c r="L534" t="str">
        <x:v>関西すろいべ 全台ピックアップ</x:v>
      </x:c>
      <x:c r="M534" t="str">
        <x:v>https://kansai-sloeve.com/2026/07/28/7-27-%E3%82%B0%E3%83%A9%E3%83%B3%E3%82%AD%E3%82%B3%E3%83%BC%E3%83%8A%E5%A4%A7%E9%98%AA%E6%9C%AC%E5%BA%97%E7%B5%90%E6%9E%9C%E3%81%BE%E3%81%A8%E3%82%81%E3%80%90%E5%A4%A7%E9%98%AA%E5%BA%9C%E3%80%91/</x:v>
      </x:c>
      <x:c r="N534" t="str">
        <x:v>関西すろいべ 2026/7/27 記事掲載値</x:v>
      </x:c>
    </x:row>
    <x:row r="535">
      <x:c r="A535" t="n">
        <x:v>46230</x:v>
      </x:c>
      <x:c r="B535" t="str">
        <x:v>月</x:v>
      </x:c>
      <x:c r="C535" t="str">
        <x:v>7/27</x:v>
      </x:c>
      <x:c r="D535" t="str">
        <x:v>東京喰種</x:v>
      </x:c>
      <x:c r="E535" t="n">
        <x:v>461</x:v>
      </x:c>
      <x:c r="F535" t="n">
        <x:v>5312</x:v>
      </x:c>
      <x:c r="G535" t="n">
        <x:v>3891</x:v>
      </x:c>
      <x:c r="H535" t="n">
        <x:v>0</x:v>
      </x:c>
      <x:c r="I535" t="n">
        <x:v>25</x:v>
      </x:c>
      <x:c r="J535" t="n">
        <x:v>212</x:v>
      </x:c>
      <x:c r="K535" t="n">
        <x:v>1.244164156626506</x:v>
      </x:c>
      <x:c r="L535" t="str">
        <x:v>関西すろいべ 全台ピックアップ</x:v>
      </x:c>
      <x:c r="M535" t="str">
        <x:v>https://kansai-sloeve.com/2026/07/28/7-27-%E3%82%B0%E3%83%A9%E3%83%B3%E3%82%AD%E3%82%B3%E3%83%BC%E3%83%8A%E5%A4%A7%E9%98%AA%E6%9C%AC%E5%BA%97%E7%B5%90%E6%9E%9C%E3%81%BE%E3%81%A8%E3%82%81%E3%80%90%E5%A4%A7%E9%98%AA%E5%BA%9C%E3%80%91/</x:v>
      </x:c>
      <x:c r="N535" t="str">
        <x:v>関西すろいべ 2026/7/27 記事掲載値</x:v>
      </x:c>
    </x:row>
    <x:row r="536">
      <x:c r="A536" t="n">
        <x:v>46230</x:v>
      </x:c>
      <x:c r="B536" t="str">
        <x:v>月</x:v>
      </x:c>
      <x:c r="C536" t="str">
        <x:v>7/27</x:v>
      </x:c>
      <x:c r="D536" t="str">
        <x:v>東京喰種</x:v>
      </x:c>
      <x:c r="E536" t="n">
        <x:v>462</x:v>
      </x:c>
      <x:c r="F536" t="n">
        <x:v>4594</x:v>
      </x:c>
      <x:c r="G536" t="n">
        <x:v>9745</x:v>
      </x:c>
      <x:c r="H536" t="n">
        <x:v>0</x:v>
      </x:c>
      <x:c r="I536" t="n">
        <x:v>26</x:v>
      </x:c>
      <x:c r="J536" t="n">
        <x:v>177</x:v>
      </x:c>
      <x:c r="K536" t="n">
        <x:v>1.7070817007691192</x:v>
      </x:c>
      <x:c r="L536" t="str">
        <x:v>関西すろいべ 全台ピックアップ</x:v>
      </x:c>
      <x:c r="M536" t="str">
        <x:v>https://kansai-sloeve.com/2026/07/28/7-27-%E3%82%B0%E3%83%A9%E3%83%B3%E3%82%AD%E3%82%B3%E3%83%BC%E3%83%8A%E5%A4%A7%E9%98%AA%E6%9C%AC%E5%BA%97%E7%B5%90%E6%9E%9C%E3%81%BE%E3%81%A8%E3%82%81%E3%80%90%E5%A4%A7%E9%98%AA%E5%BA%9C%E3%80%91/</x:v>
      </x:c>
      <x:c r="N536" t="str">
        <x:v>関西すろいべ 2026/7/27 記事掲載値</x:v>
      </x:c>
    </x:row>
    <x:row r="537">
      <x:c r="A537" t="n">
        <x:v>46230</x:v>
      </x:c>
      <x:c r="B537" t="str">
        <x:v>月</x:v>
      </x:c>
      <x:c r="C537" t="str">
        <x:v>7/27</x:v>
      </x:c>
      <x:c r="D537" t="str">
        <x:v>東京喰種</x:v>
      </x:c>
      <x:c r="E537" t="n">
        <x:v>463</x:v>
      </x:c>
      <x:c r="F537" t="n">
        <x:v>6498</x:v>
      </x:c>
      <x:c r="G537" t="n">
        <x:v>-2713</x:v>
      </x:c>
      <x:c r="H537" t="n">
        <x:v>0</x:v>
      </x:c>
      <x:c r="I537" t="n">
        <x:v>31</x:v>
      </x:c>
      <x:c r="J537" t="n">
        <x:v>210</x:v>
      </x:c>
      <x:c r="K537" t="n">
        <x:v>0.8608289730173386</x:v>
      </x:c>
      <x:c r="L537" t="str">
        <x:v>関西すろいべ 全台ピックアップ</x:v>
      </x:c>
      <x:c r="M537" t="str">
        <x:v>https://kansai-sloeve.com/2026/07/28/7-27-%E3%82%B0%E3%83%A9%E3%83%B3%E3%82%AD%E3%82%B3%E3%83%BC%E3%83%8A%E5%A4%A7%E9%98%AA%E6%9C%AC%E5%BA%97%E7%B5%90%E6%9E%9C%E3%81%BE%E3%81%A8%E3%82%81%E3%80%90%E5%A4%A7%E9%98%AA%E5%BA%9C%E3%80%91/</x:v>
      </x:c>
      <x:c r="N537" t="str">
        <x:v>関西すろいべ 2026/7/27 記事掲載値</x:v>
      </x:c>
    </x:row>
    <x:row r="538">
      <x:c r="A538" t="n">
        <x:v>46230</x:v>
      </x:c>
      <x:c r="B538" t="str">
        <x:v>月</x:v>
      </x:c>
      <x:c r="C538" t="str">
        <x:v>7/27</x:v>
      </x:c>
      <x:c r="D538" t="str">
        <x:v>東京喰種</x:v>
      </x:c>
      <x:c r="E538" t="n">
        <x:v>464</x:v>
      </x:c>
      <x:c r="F538" t="n">
        <x:v>4549</x:v>
      </x:c>
      <x:c r="G538" t="n">
        <x:v>4207</x:v>
      </x:c>
      <x:c r="H538" t="n">
        <x:v>0</x:v>
      </x:c>
      <x:c r="I538" t="n">
        <x:v>25</x:v>
      </x:c>
      <x:c r="J538" t="n">
        <x:v>182</x:v>
      </x:c>
      <x:c r="K538" t="n">
        <x:v>1.3082728804865538</x:v>
      </x:c>
      <x:c r="L538" t="str">
        <x:v>関西すろいべ 全台ピックアップ</x:v>
      </x:c>
      <x:c r="M538" t="str">
        <x:v>https://kansai-sloeve.com/2026/07/28/7-27-%E3%82%B0%E3%83%A9%E3%83%B3%E3%82%AD%E3%82%B3%E3%83%BC%E3%83%8A%E5%A4%A7%E9%98%AA%E6%9C%AC%E5%BA%97%E7%B5%90%E6%9E%9C%E3%81%BE%E3%81%A8%E3%82%81%E3%80%90%E5%A4%A7%E9%98%AA%E5%BA%9C%E3%80%91/</x:v>
      </x:c>
      <x:c r="N538" t="str">
        <x:v>関西すろいべ 2026/7/27 記事掲載値</x:v>
      </x:c>
    </x:row>
    <x:row r="539">
      <x:c r="A539" t="n">
        <x:v>46230</x:v>
      </x:c>
      <x:c r="B539" t="str">
        <x:v>月</x:v>
      </x:c>
      <x:c r="C539" t="str">
        <x:v>7/27</x:v>
      </x:c>
      <x:c r="D539" t="str">
        <x:v>東京喰種</x:v>
      </x:c>
      <x:c r="E539" t="n">
        <x:v>465</x:v>
      </x:c>
      <x:c r="F539" t="n">
        <x:v>5693</x:v>
      </x:c>
      <x:c r="G539" t="n">
        <x:v>-213</x:v>
      </x:c>
      <x:c r="H539" t="n">
        <x:v>0</x:v>
      </x:c>
      <x:c r="I539" t="n">
        <x:v>24</x:v>
      </x:c>
      <x:c r="J539" t="n">
        <x:v>237</x:v>
      </x:c>
      <x:c r="K539" t="n">
        <x:v>0.987528543825751</x:v>
      </x:c>
      <x:c r="L539" t="str">
        <x:v>関西すろいべ 全台ピックアップ</x:v>
      </x:c>
      <x:c r="M539" t="str">
        <x:v>https://kansai-sloeve.com/2026/07/28/7-27-%E3%82%B0%E3%83%A9%E3%83%B3%E3%82%AD%E3%82%B3%E3%83%BC%E3%83%8A%E5%A4%A7%E9%98%AA%E6%9C%AC%E5%BA%97%E7%B5%90%E6%9E%9C%E3%81%BE%E3%81%A8%E3%82%81%E3%80%90%E5%A4%A7%E9%98%AA%E5%BA%9C%E3%80%91/</x:v>
      </x:c>
      <x:c r="N539" t="str">
        <x:v>関西すろいべ 2026/7/27 記事掲載値</x:v>
      </x:c>
    </x:row>
    <x:row r="540">
      <x:c r="A540" t="n">
        <x:v>46230</x:v>
      </x:c>
      <x:c r="B540" t="str">
        <x:v>月</x:v>
      </x:c>
      <x:c r="C540" t="str">
        <x:v>7/27</x:v>
      </x:c>
      <x:c r="D540" t="str">
        <x:v>東京喰種</x:v>
      </x:c>
      <x:c r="E540" t="n">
        <x:v>466</x:v>
      </x:c>
      <x:c r="F540" t="n">
        <x:v>7109</x:v>
      </x:c>
      <x:c r="G540" t="n">
        <x:v>-3480</x:v>
      </x:c>
      <x:c r="H540" t="n">
        <x:v>0</x:v>
      </x:c>
      <x:c r="I540" t="n">
        <x:v>32</x:v>
      </x:c>
      <x:c r="J540" t="n">
        <x:v>222</x:v>
      </x:c>
      <x:c r="K540" t="n">
        <x:v>0.8368265578843719</x:v>
      </x:c>
      <x:c r="L540" t="str">
        <x:v>関西すろいべ 全台ピックアップ</x:v>
      </x:c>
      <x:c r="M540" t="str">
        <x:v>https://kansai-sloeve.com/2026/07/28/7-27-%E3%82%B0%E3%83%A9%E3%83%B3%E3%82%AD%E3%82%B3%E3%83%BC%E3%83%8A%E5%A4%A7%E9%98%AA%E6%9C%AC%E5%BA%97%E7%B5%90%E6%9E%9C%E3%81%BE%E3%81%A8%E3%82%81%E3%80%90%E5%A4%A7%E9%98%AA%E5%BA%9C%E3%80%91/</x:v>
      </x:c>
      <x:c r="N540" t="str">
        <x:v>関西すろいべ 2026/7/27 記事掲載値</x:v>
      </x:c>
    </x:row>
    <x:row r="541">
      <x:c r="A541" t="n">
        <x:v>46230</x:v>
      </x:c>
      <x:c r="B541" t="str">
        <x:v>月</x:v>
      </x:c>
      <x:c r="C541" t="str">
        <x:v>7/27</x:v>
      </x:c>
      <x:c r="D541" t="str">
        <x:v>東京喰種</x:v>
      </x:c>
      <x:c r="E541" t="n">
        <x:v>467</x:v>
      </x:c>
      <x:c r="F541" t="n">
        <x:v>5653</x:v>
      </x:c>
      <x:c r="G541" t="n">
        <x:v>1296</x:v>
      </x:c>
      <x:c r="H541" t="n">
        <x:v>0</x:v>
      </x:c>
      <x:c r="I541" t="n">
        <x:v>24</x:v>
      </x:c>
      <x:c r="J541" t="n">
        <x:v>236</x:v>
      </x:c>
      <x:c r="K541" t="n">
        <x:v>1.0764196002122768</x:v>
      </x:c>
      <x:c r="L541" t="str">
        <x:v>関西すろいべ 全台ピックアップ</x:v>
      </x:c>
      <x:c r="M541" t="str">
        <x:v>https://kansai-sloeve.com/2026/07/28/7-27-%E3%82%B0%E3%83%A9%E3%83%B3%E3%82%AD%E3%82%B3%E3%83%BC%E3%83%8A%E5%A4%A7%E9%98%AA%E6%9C%AC%E5%BA%97%E7%B5%90%E6%9E%9C%E3%81%BE%E3%81%A8%E3%82%81%E3%80%90%E5%A4%A7%E9%98%AA%E5%BA%9C%E3%80%91/</x:v>
      </x:c>
      <x:c r="N541" t="str">
        <x:v>関西すろいべ 2026/7/27 記事掲載値</x:v>
      </x:c>
    </x:row>
    <x:row r="542">
      <x:c r="A542" t="n">
        <x:v>46230</x:v>
      </x:c>
      <x:c r="B542" t="str">
        <x:v>月</x:v>
      </x:c>
      <x:c r="C542" t="str">
        <x:v>7/27</x:v>
      </x:c>
      <x:c r="D542" t="str">
        <x:v>東京喰種</x:v>
      </x:c>
      <x:c r="E542" t="n">
        <x:v>468</x:v>
      </x:c>
      <x:c r="F542" t="n">
        <x:v>4925</x:v>
      </x:c>
      <x:c r="G542" t="n">
        <x:v>6861</x:v>
      </x:c>
      <x:c r="H542" t="n">
        <x:v>0</x:v>
      </x:c>
      <x:c r="I542" t="n">
        <x:v>20</x:v>
      </x:c>
      <x:c r="J542" t="n">
        <x:v>246</x:v>
      </x:c>
      <x:c r="K542" t="n">
        <x:v>1.4643654822335026</x:v>
      </x:c>
      <x:c r="L542" t="str">
        <x:v>関西すろいべ 全台ピックアップ</x:v>
      </x:c>
      <x:c r="M542" t="str">
        <x:v>https://kansai-sloeve.com/2026/07/28/7-27-%E3%82%B0%E3%83%A9%E3%83%B3%E3%82%AD%E3%82%B3%E3%83%BC%E3%83%8A%E5%A4%A7%E9%98%AA%E6%9C%AC%E5%BA%97%E7%B5%90%E6%9E%9C%E3%81%BE%E3%81%A8%E3%82%81%E3%80%90%E5%A4%A7%E9%98%AA%E5%BA%9C%E3%80%91/</x:v>
      </x:c>
      <x:c r="N542" t="str">
        <x:v>関西すろいべ 2026/7/27 記事掲載値</x:v>
      </x:c>
    </x:row>
    <x:row r="543">
      <x:c r="A543" t="n">
        <x:v>46230</x:v>
      </x:c>
      <x:c r="B543" t="str">
        <x:v>月</x:v>
      </x:c>
      <x:c r="C543" t="str">
        <x:v>7/27</x:v>
      </x:c>
      <x:c r="D543" t="str">
        <x:v>東京喰種</x:v>
      </x:c>
      <x:c r="E543" t="n">
        <x:v>469</x:v>
      </x:c>
      <x:c r="F543" t="n">
        <x:v>4965</x:v>
      </x:c>
      <x:c r="G543" t="n">
        <x:v>1398</x:v>
      </x:c>
      <x:c r="H543" t="n">
        <x:v>0</x:v>
      </x:c>
      <x:c r="I543" t="n">
        <x:v>21</x:v>
      </x:c>
      <x:c r="J543" t="n">
        <x:v>236</x:v>
      </x:c>
      <x:c r="K543" t="n">
        <x:v>1.0938569989929507</x:v>
      </x:c>
      <x:c r="L543" t="str">
        <x:v>関西すろいべ 全台ピックアップ</x:v>
      </x:c>
      <x:c r="M543" t="str">
        <x:v>https://kansai-sloeve.com/2026/07/28/7-27-%E3%82%B0%E3%83%A9%E3%83%B3%E3%82%AD%E3%82%B3%E3%83%BC%E3%83%8A%E5%A4%A7%E9%98%AA%E6%9C%AC%E5%BA%97%E7%B5%90%E6%9E%9C%E3%81%BE%E3%81%A8%E3%82%81%E3%80%90%E5%A4%A7%E9%98%AA%E5%BA%9C%E3%80%91/</x:v>
      </x:c>
      <x:c r="N543" t="str">
        <x:v>関西すろいべ 2026/7/27 記事掲載値</x:v>
      </x:c>
    </x:row>
    <x:row r="544">
      <x:c r="A544" t="n">
        <x:v>46230</x:v>
      </x:c>
      <x:c r="B544" t="str">
        <x:v>月</x:v>
      </x:c>
      <x:c r="C544" t="str">
        <x:v>7/27</x:v>
      </x:c>
      <x:c r="D544" t="str">
        <x:v>東京喰種</x:v>
      </x:c>
      <x:c r="E544" t="n">
        <x:v>470</x:v>
      </x:c>
      <x:c r="F544" t="n">
        <x:v>5472</x:v>
      </x:c>
      <x:c r="G544" t="n">
        <x:v>6683</x:v>
      </x:c>
      <x:c r="H544" t="n">
        <x:v>0</x:v>
      </x:c>
      <x:c r="I544" t="n">
        <x:v>25</x:v>
      </x:c>
      <x:c r="J544" t="n">
        <x:v>219</x:v>
      </x:c>
      <x:c r="K544" t="n">
        <x:v>1.4071028265107213</x:v>
      </x:c>
      <x:c r="L544" t="str">
        <x:v>関西すろいべ 全台ピックアップ</x:v>
      </x:c>
      <x:c r="M544" t="str">
        <x:v>https://kansai-sloeve.com/2026/07/28/7-27-%E3%82%B0%E3%83%A9%E3%83%B3%E3%82%AD%E3%82%B3%E3%83%BC%E3%83%8A%E5%A4%A7%E9%98%AA%E6%9C%AC%E5%BA%97%E7%B5%90%E6%9E%9C%E3%81%BE%E3%81%A8%E3%82%81%E3%80%90%E5%A4%A7%E9%98%AA%E5%BA%9C%E3%80%91/</x:v>
      </x:c>
      <x:c r="N544" t="str">
        <x:v>関西すろいべ 2026/7/27 記事掲載値</x:v>
      </x:c>
    </x:row>
    <x:row r="545">
      <x:c r="A545" t="n">
        <x:v>46230</x:v>
      </x:c>
      <x:c r="B545" t="str">
        <x:v>月</x:v>
      </x:c>
      <x:c r="C545" t="str">
        <x:v>7/27</x:v>
      </x:c>
      <x:c r="D545" t="str">
        <x:v>東京喰種</x:v>
      </x:c>
      <x:c r="E545" t="n">
        <x:v>471</x:v>
      </x:c>
      <x:c r="F545" t="n">
        <x:v>4157</x:v>
      </x:c>
      <x:c r="G545" t="n">
        <x:v>3358</x:v>
      </x:c>
      <x:c r="H545" t="n">
        <x:v>0</x:v>
      </x:c>
      <x:c r="I545" t="n">
        <x:v>17</x:v>
      </x:c>
      <x:c r="J545" t="n">
        <x:v>245</x:v>
      </x:c>
      <x:c r="K545" t="n">
        <x:v>1.2692646940902894</x:v>
      </x:c>
      <x:c r="L545" t="str">
        <x:v>関西すろいべ 全台ピックアップ</x:v>
      </x:c>
      <x:c r="M545" t="str">
        <x:v>https://kansai-sloeve.com/2026/07/28/7-27-%E3%82%B0%E3%83%A9%E3%83%B3%E3%82%AD%E3%82%B3%E3%83%BC%E3%83%8A%E5%A4%A7%E9%98%AA%E6%9C%AC%E5%BA%97%E7%B5%90%E6%9E%9C%E3%81%BE%E3%81%A8%E3%82%81%E3%80%90%E5%A4%A7%E9%98%AA%E5%BA%9C%E3%80%91/</x:v>
      </x:c>
      <x:c r="N545" t="str">
        <x:v>関西すろいべ 2026/7/27 記事掲載値</x:v>
      </x:c>
    </x:row>
    <x:row r="546">
      <x:c r="A546" t="n">
        <x:v>46230</x:v>
      </x:c>
      <x:c r="B546" t="str">
        <x:v>月</x:v>
      </x:c>
      <x:c r="C546" t="str">
        <x:v>7/27</x:v>
      </x:c>
      <x:c r="D546" t="str">
        <x:v>東京喰種</x:v>
      </x:c>
      <x:c r="E546" t="n">
        <x:v>472</x:v>
      </x:c>
      <x:c r="F546" t="n">
        <x:v>5528</x:v>
      </x:c>
      <x:c r="G546" t="n">
        <x:v>-1857</x:v>
      </x:c>
      <x:c r="H546" t="n">
        <x:v>0</x:v>
      </x:c>
      <x:c r="I546" t="n">
        <x:v>28</x:v>
      </x:c>
      <x:c r="J546" t="n">
        <x:v>197</x:v>
      </x:c>
      <x:c r="K546" t="n">
        <x:v>0.8880246020260492</x:v>
      </x:c>
      <x:c r="L546" t="str">
        <x:v>関西すろいべ 全台ピックアップ</x:v>
      </x:c>
      <x:c r="M546" t="str">
        <x:v>https://kansai-sloeve.com/2026/07/28/7-27-%E3%82%B0%E3%83%A9%E3%83%B3%E3%82%AD%E3%82%B3%E3%83%BC%E3%83%8A%E5%A4%A7%E9%98%AA%E6%9C%AC%E5%BA%97%E7%B5%90%E6%9E%9C%E3%81%BE%E3%81%A8%E3%82%81%E3%80%90%E5%A4%A7%E9%98%AA%E5%BA%9C%E3%80%91/</x:v>
      </x:c>
      <x:c r="N546" t="str">
        <x:v>関西すろいべ 2026/7/27 記事掲載値</x:v>
      </x:c>
    </x:row>
    <x:row r="547">
      <x:c r="A547" t="n">
        <x:v>46230</x:v>
      </x:c>
      <x:c r="B547" t="str">
        <x:v>月</x:v>
      </x:c>
      <x:c r="C547" t="str">
        <x:v>7/27</x:v>
      </x:c>
      <x:c r="D547" t="str">
        <x:v>東京喰種</x:v>
      </x:c>
      <x:c r="E547" t="n">
        <x:v>473</x:v>
      </x:c>
      <x:c r="F547" t="n">
        <x:v>5081</x:v>
      </x:c>
      <x:c r="G547" t="n">
        <x:v>-756</x:v>
      </x:c>
      <x:c r="H547" t="n">
        <x:v>0</x:v>
      </x:c>
      <x:c r="I547" t="n">
        <x:v>26</x:v>
      </x:c>
      <x:c r="J547" t="n">
        <x:v>195</x:v>
      </x:c>
      <x:c r="K547" t="n">
        <x:v>0.950403463885062</x:v>
      </x:c>
      <x:c r="L547" t="str">
        <x:v>関西すろいべ 全台ピックアップ</x:v>
      </x:c>
      <x:c r="M547" t="str">
        <x:v>https://kansai-sloeve.com/2026/07/28/7-27-%E3%82%B0%E3%83%A9%E3%83%B3%E3%82%AD%E3%82%B3%E3%83%BC%E3%83%8A%E5%A4%A7%E9%98%AA%E6%9C%AC%E5%BA%97%E7%B5%90%E6%9E%9C%E3%81%BE%E3%81%A8%E3%82%81%E3%80%90%E5%A4%A7%E9%98%AA%E5%BA%9C%E3%80%91/</x:v>
      </x:c>
      <x:c r="N547" t="str">
        <x:v>関西すろいべ 2026/7/27 記事掲載値</x:v>
      </x:c>
    </x:row>
    <x:row r="548">
      <x:c r="A548" t="n">
        <x:v>46230</x:v>
      </x:c>
      <x:c r="B548" t="str">
        <x:v>月</x:v>
      </x:c>
      <x:c r="C548" t="str">
        <x:v>7/27</x:v>
      </x:c>
      <x:c r="D548" t="str">
        <x:v>東京喰種</x:v>
      </x:c>
      <x:c r="E548" t="n">
        <x:v>474</x:v>
      </x:c>
      <x:c r="F548" t="n">
        <x:v>6446</x:v>
      </x:c>
      <x:c r="G548" t="n">
        <x:v>-490</x:v>
      </x:c>
      <x:c r="H548" t="n">
        <x:v>0</x:v>
      </x:c>
      <x:c r="I548" t="n">
        <x:v>26</x:v>
      </x:c>
      <x:c r="J548" t="n">
        <x:v>248</x:v>
      </x:c>
      <x:c r="K548" t="n">
        <x:v>0.9746612886544627</x:v>
      </x:c>
      <x:c r="L548" t="str">
        <x:v>関西すろいべ 全台ピックアップ</x:v>
      </x:c>
      <x:c r="M548" t="str">
        <x:v>https://kansai-sloeve.com/2026/07/28/7-27-%E3%82%B0%E3%83%A9%E3%83%B3%E3%82%AD%E3%82%B3%E3%83%BC%E3%83%8A%E5%A4%A7%E9%98%AA%E6%9C%AC%E5%BA%97%E7%B5%90%E6%9E%9C%E3%81%BE%E3%81%A8%E3%82%81%E3%80%90%E5%A4%A7%E9%98%AA%E5%BA%9C%E3%80%91/</x:v>
      </x:c>
      <x:c r="N548" t="str">
        <x:v>関西すろいべ 2026/7/27 記事掲載値</x:v>
      </x:c>
    </x:row>
    <x:row r="549">
      <x:c r="A549" t="n">
        <x:v>46230</x:v>
      </x:c>
      <x:c r="B549" t="str">
        <x:v>月</x:v>
      </x:c>
      <x:c r="C549" t="str">
        <x:v>7/27</x:v>
      </x:c>
      <x:c r="D549" t="str">
        <x:v>東京喰種</x:v>
      </x:c>
      <x:c r="E549" t="n">
        <x:v>475</x:v>
      </x:c>
      <x:c r="F549" t="n">
        <x:v>5677</x:v>
      </x:c>
      <x:c r="G549" t="n">
        <x:v>-1328</x:v>
      </x:c>
      <x:c r="H549" t="n">
        <x:v>0</x:v>
      </x:c>
      <x:c r="I549" t="n">
        <x:v>26</x:v>
      </x:c>
      <x:c r="J549" t="n">
        <x:v>218</x:v>
      </x:c>
      <x:c r="K549" t="n">
        <x:v>0.9220245434795373</x:v>
      </x:c>
      <x:c r="L549" t="str">
        <x:v>関西すろいべ 全台ピックアップ</x:v>
      </x:c>
      <x:c r="M549" t="str">
        <x:v>https://kansai-sloeve.com/2026/07/28/7-27-%E3%82%B0%E3%83%A9%E3%83%B3%E3%82%AD%E3%82%B3%E3%83%BC%E3%83%8A%E5%A4%A7%E9%98%AA%E6%9C%AC%E5%BA%97%E7%B5%90%E6%9E%9C%E3%81%BE%E3%81%A8%E3%82%81%E3%80%90%E5%A4%A7%E9%98%AA%E5%BA%9C%E3%80%91/</x:v>
      </x:c>
      <x:c r="N549" t="str">
        <x:v>関西すろいべ 2026/7/27 記事掲載値</x:v>
      </x:c>
    </x:row>
    <x:row r="550">
      <x:c r="A550" t="n">
        <x:v>46230</x:v>
      </x:c>
      <x:c r="B550" t="str">
        <x:v>月</x:v>
      </x:c>
      <x:c r="C550" t="str">
        <x:v>7/27</x:v>
      </x:c>
      <x:c r="D550" t="str">
        <x:v>東京喰種</x:v>
      </x:c>
      <x:c r="E550" t="n">
        <x:v>476</x:v>
      </x:c>
      <x:c r="F550" t="n">
        <x:v>5910</x:v>
      </x:c>
      <x:c r="G550" t="n">
        <x:v>1099</x:v>
      </x:c>
      <x:c r="H550" t="n">
        <x:v>0</x:v>
      </x:c>
      <x:c r="I550" t="n">
        <x:v>26</x:v>
      </x:c>
      <x:c r="J550" t="n">
        <x:v>227</x:v>
      </x:c>
      <x:c r="K550" t="n">
        <x:v>1.0619853355893965</x:v>
      </x:c>
      <x:c r="L550" t="str">
        <x:v>関西すろいべ 全台ピックアップ</x:v>
      </x:c>
      <x:c r="M550" t="str">
        <x:v>https://kansai-sloeve.com/2026/07/28/7-27-%E3%82%B0%E3%83%A9%E3%83%B3%E3%82%AD%E3%82%B3%E3%83%BC%E3%83%8A%E5%A4%A7%E9%98%AA%E6%9C%AC%E5%BA%97%E7%B5%90%E6%9E%9C%E3%81%BE%E3%81%A8%E3%82%81%E3%80%90%E5%A4%A7%E9%98%AA%E5%BA%9C%E3%80%91/</x:v>
      </x:c>
      <x:c r="N550" t="str">
        <x:v>関西すろいべ 2026/7/27 記事掲載値</x:v>
      </x:c>
    </x:row>
    <x:row r="551">
      <x:c r="A551" t="n">
        <x:v>46230</x:v>
      </x:c>
      <x:c r="B551" t="str">
        <x:v>月</x:v>
      </x:c>
      <x:c r="C551" t="str">
        <x:v>7/27</x:v>
      </x:c>
      <x:c r="D551" t="str">
        <x:v>東京喰種</x:v>
      </x:c>
      <x:c r="E551" t="n">
        <x:v>477</x:v>
      </x:c>
      <x:c r="F551" t="n">
        <x:v>5824</x:v>
      </x:c>
      <x:c r="G551" t="n">
        <x:v>-4402</x:v>
      </x:c>
      <x:c r="H551" t="n">
        <x:v>0</x:v>
      </x:c>
      <x:c r="I551" t="n">
        <x:v>25</x:v>
      </x:c>
      <x:c r="J551" t="n">
        <x:v>233</x:v>
      </x:c>
      <x:c r="K551" t="n">
        <x:v>0.7480540293040293</x:v>
      </x:c>
      <x:c r="L551" t="str">
        <x:v>関西すろいべ 全台ピックアップ</x:v>
      </x:c>
      <x:c r="M551" t="str">
        <x:v>https://kansai-sloeve.com/2026/07/28/7-27-%E3%82%B0%E3%83%A9%E3%83%B3%E3%82%AD%E3%82%B3%E3%83%BC%E3%83%8A%E5%A4%A7%E9%98%AA%E6%9C%AC%E5%BA%97%E7%B5%90%E6%9E%9C%E3%81%BE%E3%81%A8%E3%82%81%E3%80%90%E5%A4%A7%E9%98%AA%E5%BA%9C%E3%80%91/</x:v>
      </x:c>
      <x:c r="N551" t="str">
        <x:v>関西すろいべ 2026/7/27 記事掲載値</x:v>
      </x:c>
    </x:row>
    <x:row r="552">
      <x:c r="A552" t="n">
        <x:v>46230</x:v>
      </x:c>
      <x:c r="B552" t="str">
        <x:v>月</x:v>
      </x:c>
      <x:c r="C552" t="str">
        <x:v>7/27</x:v>
      </x:c>
      <x:c r="D552" t="str">
        <x:v>東京喰種</x:v>
      </x:c>
      <x:c r="E552" t="n">
        <x:v>478</x:v>
      </x:c>
      <x:c r="F552" t="n">
        <x:v>5760</x:v>
      </x:c>
      <x:c r="G552" t="n">
        <x:v>-3309</x:v>
      </x:c>
      <x:c r="H552" t="n">
        <x:v>0</x:v>
      </x:c>
      <x:c r="I552" t="n">
        <x:v>23</x:v>
      </x:c>
      <x:c r="J552" t="n">
        <x:v>250</x:v>
      </x:c>
      <x:c r="K552" t="n">
        <x:v>0.8085069444444444</x:v>
      </x:c>
      <x:c r="L552" t="str">
        <x:v>関西すろいべ 全台ピックアップ</x:v>
      </x:c>
      <x:c r="M552" t="str">
        <x:v>https://kansai-sloeve.com/2026/07/28/7-27-%E3%82%B0%E3%83%A9%E3%83%B3%E3%82%AD%E3%82%B3%E3%83%BC%E3%83%8A%E5%A4%A7%E9%98%AA%E6%9C%AC%E5%BA%97%E7%B5%90%E6%9E%9C%E3%81%BE%E3%81%A8%E3%82%81%E3%80%90%E5%A4%A7%E9%98%AA%E5%BA%9C%E3%80%91/</x:v>
      </x:c>
      <x:c r="N552" t="str">
        <x:v>関西すろいべ 2026/7/27 記事掲載値</x:v>
      </x:c>
    </x:row>
    <x:row r="553">
      <x:c r="A553" t="n">
        <x:v>46230</x:v>
      </x:c>
      <x:c r="B553" t="str">
        <x:v>月</x:v>
      </x:c>
      <x:c r="C553" t="str">
        <x:v>7/27</x:v>
      </x:c>
      <x:c r="D553" t="str">
        <x:v>東京喰種</x:v>
      </x:c>
      <x:c r="E553" t="n">
        <x:v>479</x:v>
      </x:c>
      <x:c r="F553" t="n">
        <x:v>4255</x:v>
      </x:c>
      <x:c r="G553" t="n">
        <x:v>4856</x:v>
      </x:c>
      <x:c r="H553" t="n">
        <x:v>0</x:v>
      </x:c>
      <x:c r="I553" t="n">
        <x:v>18</x:v>
      </x:c>
      <x:c r="J553" t="n">
        <x:v>236</x:v>
      </x:c>
      <x:c r="K553" t="n">
        <x:v>1.3804151978065022</x:v>
      </x:c>
      <x:c r="L553" t="str">
        <x:v>関西すろいべ 全台ピックアップ</x:v>
      </x:c>
      <x:c r="M553" t="str">
        <x:v>https://kansai-sloeve.com/2026/07/28/7-27-%E3%82%B0%E3%83%A9%E3%83%B3%E3%82%AD%E3%82%B3%E3%83%BC%E3%83%8A%E5%A4%A7%E9%98%AA%E6%9C%AC%E5%BA%97%E7%B5%90%E6%9E%9C%E3%81%BE%E3%81%A8%E3%82%81%E3%80%90%E5%A4%A7%E9%98%AA%E5%BA%9C%E3%80%91/</x:v>
      </x:c>
      <x:c r="N553" t="str">
        <x:v>関西すろいべ 2026/7/27 記事掲載値</x:v>
      </x:c>
    </x:row>
    <x:row r="554">
      <x:c r="A554" t="n">
        <x:v>46230</x:v>
      </x:c>
      <x:c r="B554" t="str">
        <x:v>月</x:v>
      </x:c>
      <x:c r="C554" t="str">
        <x:v>7/27</x:v>
      </x:c>
      <x:c r="D554" t="str">
        <x:v>東京喰種</x:v>
      </x:c>
      <x:c r="E554" t="n">
        <x:v>480</x:v>
      </x:c>
      <x:c r="F554" t="n">
        <x:v>6990</x:v>
      </x:c>
      <x:c r="G554" t="n">
        <x:v>-4215</x:v>
      </x:c>
      <x:c r="H554" t="n">
        <x:v>0</x:v>
      </x:c>
      <x:c r="I554" t="n">
        <x:v>28</x:v>
      </x:c>
      <x:c r="J554" t="n">
        <x:v>250</x:v>
      </x:c>
      <x:c r="K554" t="n">
        <x:v>0.7989985693848355</x:v>
      </x:c>
      <x:c r="L554" t="str">
        <x:v>関西すろいべ 全台ピックアップ</x:v>
      </x:c>
      <x:c r="M554" t="str">
        <x:v>https://kansai-sloeve.com/2026/07/28/7-27-%E3%82%B0%E3%83%A9%E3%83%B3%E3%82%AD%E3%82%B3%E3%83%BC%E3%83%8A%E5%A4%A7%E9%98%AA%E6%9C%AC%E5%BA%97%E7%B5%90%E6%9E%9C%E3%81%BE%E3%81%A8%E3%82%81%E3%80%90%E5%A4%A7%E9%98%AA%E5%BA%9C%E3%80%91/</x:v>
      </x:c>
      <x:c r="N554" t="str">
        <x:v>関西すろいべ 2026/7/27 記事掲載値</x:v>
      </x:c>
    </x:row>
    <x:row r="555">
      <x:c r="A555" t="n">
        <x:v>46230</x:v>
      </x:c>
      <x:c r="B555" t="str">
        <x:v>月</x:v>
      </x:c>
      <x:c r="C555" t="str">
        <x:v>7/27</x:v>
      </x:c>
      <x:c r="D555" t="str">
        <x:v>東京喰種</x:v>
      </x:c>
      <x:c r="E555" t="n">
        <x:v>481</x:v>
      </x:c>
      <x:c r="F555" t="n">
        <x:v>5377</x:v>
      </x:c>
      <x:c r="G555" t="n">
        <x:v>1483</x:v>
      </x:c>
      <x:c r="H555" t="n">
        <x:v>0</x:v>
      </x:c>
      <x:c r="I555" t="n">
        <x:v>32</x:v>
      </x:c>
      <x:c r="J555" t="n">
        <x:v>168</x:v>
      </x:c>
      <x:c r="K555" t="n">
        <x:v>1.0919347839563573</x:v>
      </x:c>
      <x:c r="L555" t="str">
        <x:v>関西すろいべ 全台ピックアップ</x:v>
      </x:c>
      <x:c r="M555" t="str">
        <x:v>https://kansai-sloeve.com/2026/07/28/7-27-%E3%82%B0%E3%83%A9%E3%83%B3%E3%82%AD%E3%82%B3%E3%83%BC%E3%83%8A%E5%A4%A7%E9%98%AA%E6%9C%AC%E5%BA%97%E7%B5%90%E6%9E%9C%E3%81%BE%E3%81%A8%E3%82%81%E3%80%90%E5%A4%A7%E9%98%AA%E5%BA%9C%E3%80%91/</x:v>
      </x:c>
      <x:c r="N555" t="str">
        <x:v>関西すろいべ 2026/7/27 記事掲載値</x:v>
      </x:c>
    </x:row>
    <x:row r="556">
      <x:c r="A556" t="n">
        <x:v>46230</x:v>
      </x:c>
      <x:c r="B556" t="str">
        <x:v>月</x:v>
      </x:c>
      <x:c r="C556" t="str">
        <x:v>7/27</x:v>
      </x:c>
      <x:c r="D556" t="str">
        <x:v>東京喰種</x:v>
      </x:c>
      <x:c r="E556" t="n">
        <x:v>482</x:v>
      </x:c>
      <x:c r="F556" t="n">
        <x:v>5869</x:v>
      </x:c>
      <x:c r="G556" t="n">
        <x:v>2372</x:v>
      </x:c>
      <x:c r="H556" t="n">
        <x:v>0</x:v>
      </x:c>
      <x:c r="I556" t="n">
        <x:v>29</x:v>
      </x:c>
      <x:c r="J556" t="n">
        <x:v>202</x:v>
      </x:c>
      <x:c r="K556" t="n">
        <x:v>1.1347191457942865</x:v>
      </x:c>
      <x:c r="L556" t="str">
        <x:v>関西すろいべ 全台ピックアップ</x:v>
      </x:c>
      <x:c r="M556" t="str">
        <x:v>https://kansai-sloeve.com/2026/07/28/7-27-%E3%82%B0%E3%83%A9%E3%83%B3%E3%82%AD%E3%82%B3%E3%83%BC%E3%83%8A%E5%A4%A7%E9%98%AA%E6%9C%AC%E5%BA%97%E7%B5%90%E6%9E%9C%E3%81%BE%E3%81%A8%E3%82%81%E3%80%90%E5%A4%A7%E9%98%AA%E5%BA%9C%E3%80%91/</x:v>
      </x:c>
      <x:c r="N556" t="str">
        <x:v>関西すろいべ 2026/7/27 記事掲載値</x:v>
      </x:c>
    </x:row>
    <x:row r="557">
      <x:c r="A557" t="n">
        <x:v>46230</x:v>
      </x:c>
      <x:c r="B557" t="str">
        <x:v>月</x:v>
      </x:c>
      <x:c r="C557" t="str">
        <x:v>7/27</x:v>
      </x:c>
      <x:c r="D557" t="str">
        <x:v>東京喰種</x:v>
      </x:c>
      <x:c r="E557" t="n">
        <x:v>483</x:v>
      </x:c>
      <x:c r="F557" t="n">
        <x:v>5344</x:v>
      </x:c>
      <x:c r="G557" t="n">
        <x:v>6156</x:v>
      </x:c>
      <x:c r="H557" t="n">
        <x:v>0</x:v>
      </x:c>
      <x:c r="I557" t="n">
        <x:v>26</x:v>
      </x:c>
      <x:c r="J557" t="n">
        <x:v>206</x:v>
      </x:c>
      <x:c r="K557" t="n">
        <x:v>1.3839820359281436</x:v>
      </x:c>
      <x:c r="L557" t="str">
        <x:v>関西すろいべ 全台ピックアップ</x:v>
      </x:c>
      <x:c r="M557" t="str">
        <x:v>https://kansai-sloeve.com/2026/07/28/7-27-%E3%82%B0%E3%83%A9%E3%83%B3%E3%82%AD%E3%82%B3%E3%83%BC%E3%83%8A%E5%A4%A7%E9%98%AA%E6%9C%AC%E5%BA%97%E7%B5%90%E6%9E%9C%E3%81%BE%E3%81%A8%E3%82%81%E3%80%90%E5%A4%A7%E9%98%AA%E5%BA%9C%E3%80%91/</x:v>
      </x:c>
      <x:c r="N557" t="str">
        <x:v>関西すろいべ 2026/7/27 記事掲載値</x:v>
      </x:c>
    </x:row>
    <x:row r="558">
      <x:c r="A558" t="n">
        <x:v>46230</x:v>
      </x:c>
      <x:c r="B558" t="str">
        <x:v>月</x:v>
      </x:c>
      <x:c r="C558" t="str">
        <x:v>7/27</x:v>
      </x:c>
      <x:c r="D558" t="str">
        <x:v>東京喰種</x:v>
      </x:c>
      <x:c r="E558" t="n">
        <x:v>484</x:v>
      </x:c>
      <x:c r="F558" t="n">
        <x:v>4768</x:v>
      </x:c>
      <x:c r="G558" t="n">
        <x:v>4560</x:v>
      </x:c>
      <x:c r="H558" t="n">
        <x:v>0</x:v>
      </x:c>
      <x:c r="I558" t="n">
        <x:v>23</x:v>
      </x:c>
      <x:c r="J558" t="n">
        <x:v>207</x:v>
      </x:c>
      <x:c r="K558" t="n">
        <x:v>1.3187919463087248</x:v>
      </x:c>
      <x:c r="L558" t="str">
        <x:v>関西すろいべ 全台ピックアップ</x:v>
      </x:c>
      <x:c r="M558" t="str">
        <x:v>https://kansai-sloeve.com/2026/07/28/7-27-%E3%82%B0%E3%83%A9%E3%83%B3%E3%82%AD%E3%82%B3%E3%83%BC%E3%83%8A%E5%A4%A7%E9%98%AA%E6%9C%AC%E5%BA%97%E7%B5%90%E6%9E%9C%E3%81%BE%E3%81%A8%E3%82%81%E3%80%90%E5%A4%A7%E9%98%AA%E5%BA%9C%E3%80%91/</x:v>
      </x:c>
      <x:c r="N558" t="str">
        <x:v>関西すろいべ 2026/7/27 記事掲載値</x:v>
      </x:c>
    </x:row>
    <x:row r="559">
      <x:c r="A559" t="n">
        <x:v>46230</x:v>
      </x:c>
      <x:c r="B559" t="str">
        <x:v>月</x:v>
      </x:c>
      <x:c r="C559" t="str">
        <x:v>7/27</x:v>
      </x:c>
      <x:c r="D559" t="str">
        <x:v>東京喰種</x:v>
      </x:c>
      <x:c r="E559" t="n">
        <x:v>485</x:v>
      </x:c>
      <x:c r="F559" t="n">
        <x:v>4527</x:v>
      </x:c>
      <x:c r="G559" t="n">
        <x:v>2797</x:v>
      </x:c>
      <x:c r="H559" t="n">
        <x:v>0</x:v>
      </x:c>
      <x:c r="I559" t="n">
        <x:v>24</x:v>
      </x:c>
      <x:c r="J559" t="n">
        <x:v>189</x:v>
      </x:c>
      <x:c r="K559" t="n">
        <x:v>1.2059494882556512</x:v>
      </x:c>
      <x:c r="L559" t="str">
        <x:v>関西すろいべ 全台ピックアップ</x:v>
      </x:c>
      <x:c r="M559" t="str">
        <x:v>https://kansai-sloeve.com/2026/07/28/7-27-%E3%82%B0%E3%83%A9%E3%83%B3%E3%82%AD%E3%82%B3%E3%83%BC%E3%83%8A%E5%A4%A7%E9%98%AA%E6%9C%AC%E5%BA%97%E7%B5%90%E6%9E%9C%E3%81%BE%E3%81%A8%E3%82%81%E3%80%90%E5%A4%A7%E9%98%AA%E5%BA%9C%E3%80%91/</x:v>
      </x:c>
      <x:c r="N559" t="str">
        <x:v>関西すろいべ 2026/7/27 記事掲載値</x:v>
      </x:c>
    </x:row>
    <x:row r="560">
      <x:c r="A560" t="n">
        <x:v>46230</x:v>
      </x:c>
      <x:c r="B560" t="str">
        <x:v>月</x:v>
      </x:c>
      <x:c r="C560" t="str">
        <x:v>7/27</x:v>
      </x:c>
      <x:c r="D560" t="str">
        <x:v>東京喰種</x:v>
      </x:c>
      <x:c r="E560" t="n">
        <x:v>486</x:v>
      </x:c>
      <x:c r="F560" t="n">
        <x:v>4943</x:v>
      </x:c>
      <x:c r="G560" t="n">
        <x:v>5459</x:v>
      </x:c>
      <x:c r="H560" t="n">
        <x:v>0</x:v>
      </x:c>
      <x:c r="I560" t="n">
        <x:v>28</x:v>
      </x:c>
      <x:c r="J560" t="n">
        <x:v>177</x:v>
      </x:c>
      <x:c r="K560" t="n">
        <x:v>1.368130015510149</x:v>
      </x:c>
      <x:c r="L560" t="str">
        <x:v>関西すろいべ 全台ピックアップ</x:v>
      </x:c>
      <x:c r="M560" t="str">
        <x:v>https://kansai-sloeve.com/2026/07/28/7-27-%E3%82%B0%E3%83%A9%E3%83%B3%E3%82%AD%E3%82%B3%E3%83%BC%E3%83%8A%E5%A4%A7%E9%98%AA%E6%9C%AC%E5%BA%97%E7%B5%90%E6%9E%9C%E3%81%BE%E3%81%A8%E3%82%81%E3%80%90%E5%A4%A7%E9%98%AA%E5%BA%9C%E3%80%91/</x:v>
      </x:c>
      <x:c r="N560" t="str">
        <x:v>関西すろいべ 2026/7/27 記事掲載値</x:v>
      </x:c>
    </x:row>
    <x:row r="561">
      <x:c r="A561" t="n">
        <x:v>46230</x:v>
      </x:c>
      <x:c r="B561" t="str">
        <x:v>月</x:v>
      </x:c>
      <x:c r="C561" t="str">
        <x:v>7/27</x:v>
      </x:c>
      <x:c r="D561" t="str">
        <x:v>新鬼武者3</x:v>
      </x:c>
      <x:c r="E561" t="n">
        <x:v>757</x:v>
      </x:c>
      <x:c r="F561" t="n">
        <x:v>4107</x:v>
      </x:c>
      <x:c r="G561" t="n">
        <x:v>2252</x:v>
      </x:c>
      <x:c r="H561" t="n">
        <x:v>0</x:v>
      </x:c>
      <x:c r="I561" t="n">
        <x:v>17</x:v>
      </x:c>
      <x:c r="J561" t="n">
        <x:v>242</x:v>
      </x:c>
      <x:c r="K561" t="n">
        <x:v>1.182777371966561</x:v>
      </x:c>
      <x:c r="L561" t="str">
        <x:v>関西すろいべ 超強かった機種</x:v>
      </x:c>
      <x:c r="M561" t="str">
        <x:v>https://kansai-sloeve.com/2026/07/28/7-27-%E3%82%B0%E3%83%A9%E3%83%B3%E3%82%AD%E3%82%B3%E3%83%BC%E3%83%8A%E5%A4%A7%E9%98%AA%E6%9C%AC%E5%BA%97%E7%B5%90%E6%9E%9C%E3%81%BE%E3%81%A8%E3%82%81%E3%80%90%E5%A4%A7%E9%98%AA%E5%BA%9C%E3%80%91/</x:v>
      </x:c>
      <x:c r="N561" t="str">
        <x:v>関西すろいべ 2026/7/27 記事掲載値</x:v>
      </x:c>
    </x:row>
    <x:row r="562">
      <x:c r="A562" t="n">
        <x:v>46230</x:v>
      </x:c>
      <x:c r="B562" t="str">
        <x:v>月</x:v>
      </x:c>
      <x:c r="C562" t="str">
        <x:v>7/27</x:v>
      </x:c>
      <x:c r="D562" t="str">
        <x:v>新鬼武者3</x:v>
      </x:c>
      <x:c r="E562" t="n">
        <x:v>758</x:v>
      </x:c>
      <x:c r="F562" t="n">
        <x:v>3180</x:v>
      </x:c>
      <x:c r="G562" t="n">
        <x:v>209</x:v>
      </x:c>
      <x:c r="H562" t="n">
        <x:v>0</x:v>
      </x:c>
      <x:c r="I562" t="n">
        <x:v>14</x:v>
      </x:c>
      <x:c r="J562" t="n">
        <x:v>227</x:v>
      </x:c>
      <x:c r="K562" t="n">
        <x:v>1.0219077568134172</x:v>
      </x:c>
      <x:c r="L562" t="str">
        <x:v>関西すろいべ 超強かった機種</x:v>
      </x:c>
      <x:c r="M562" t="str">
        <x:v>https://kansai-sloeve.com/2026/07/28/7-27-%E3%82%B0%E3%83%A9%E3%83%B3%E3%82%AD%E3%82%B3%E3%83%BC%E3%83%8A%E5%A4%A7%E9%98%AA%E6%9C%AC%E5%BA%97%E7%B5%90%E6%9E%9C%E3%81%BE%E3%81%A8%E3%82%81%E3%80%90%E5%A4%A7%E9%98%AA%E5%BA%9C%E3%80%91/</x:v>
      </x:c>
      <x:c r="N562" t="str">
        <x:v>関西すろいべ 2026/7/27 記事掲載値</x:v>
      </x:c>
    </x:row>
    <x:row r="563">
      <x:c r="A563" t="n">
        <x:v>46230</x:v>
      </x:c>
      <x:c r="B563" t="str">
        <x:v>月</x:v>
      </x:c>
      <x:c r="C563" t="str">
        <x:v>7/27</x:v>
      </x:c>
      <x:c r="D563" t="str">
        <x:v>新鬼武者3</x:v>
      </x:c>
      <x:c r="E563" t="n">
        <x:v>759</x:v>
      </x:c>
      <x:c r="F563" t="n">
        <x:v>2857</x:v>
      </x:c>
      <x:c r="G563" t="n">
        <x:v>7820</x:v>
      </x:c>
      <x:c r="H563" t="n">
        <x:v>0</x:v>
      </x:c>
      <x:c r="I563" t="n">
        <x:v>19</x:v>
      </x:c>
      <x:c r="J563" t="n">
        <x:v>150</x:v>
      </x:c>
      <x:c r="K563" t="n">
        <x:v>1.9123789522809473</x:v>
      </x:c>
      <x:c r="L563" t="str">
        <x:v>関西すろいべ 超強かった機種</x:v>
      </x:c>
      <x:c r="M563" t="str">
        <x:v>https://kansai-sloeve.com/2026/07/28/7-27-%E3%82%B0%E3%83%A9%E3%83%B3%E3%82%AD%E3%82%B3%E3%83%BC%E3%83%8A%E5%A4%A7%E9%98%AA%E6%9C%AC%E5%BA%97%E7%B5%90%E6%9E%9C%E3%81%BE%E3%81%A8%E3%82%81%E3%80%90%E5%A4%A7%E9%98%AA%E5%BA%9C%E3%80%91/</x:v>
      </x:c>
      <x:c r="N563" t="str">
        <x:v>関西すろいべ 2026/7/27 記事掲載値</x:v>
      </x:c>
    </x:row>
    <x:row r="564">
      <x:c r="A564" t="n">
        <x:v>46230</x:v>
      </x:c>
      <x:c r="B564" t="str">
        <x:v>月</x:v>
      </x:c>
      <x:c r="C564" t="str">
        <x:v>7/27</x:v>
      </x:c>
      <x:c r="D564" t="str">
        <x:v>新鬼武者3</x:v>
      </x:c>
      <x:c r="E564" t="n">
        <x:v>760</x:v>
      </x:c>
      <x:c r="F564" t="n">
        <x:v>3360</x:v>
      </x:c>
      <x:c r="G564" t="n">
        <x:v>1191</x:v>
      </x:c>
      <x:c r="H564" t="n">
        <x:v>0</x:v>
      </x:c>
      <x:c r="I564" t="n">
        <x:v>13</x:v>
      </x:c>
      <x:c r="J564" t="n">
        <x:v>258</x:v>
      </x:c>
      <x:c r="K564" t="n">
        <x:v>1.1181547619047618</x:v>
      </x:c>
      <x:c r="L564" t="str">
        <x:v>関西すろいべ 超強かった機種</x:v>
      </x:c>
      <x:c r="M564" t="str">
        <x:v>https://kansai-sloeve.com/2026/07/28/7-27-%E3%82%B0%E3%83%A9%E3%83%B3%E3%82%AD%E3%82%B3%E3%83%BC%E3%83%8A%E5%A4%A7%E9%98%AA%E6%9C%AC%E5%BA%97%E7%B5%90%E6%9E%9C%E3%81%BE%E3%81%A8%E3%82%81%E3%80%90%E5%A4%A7%E9%98%AA%E5%BA%9C%E3%80%91/</x:v>
      </x:c>
      <x:c r="N564" t="str">
        <x:v>関西すろいべ 2026/7/27 記事掲載値</x:v>
      </x:c>
    </x:row>
    <x:row r="565">
      <x:c r="A565" t="n">
        <x:v>46230</x:v>
      </x:c>
      <x:c r="B565" t="str">
        <x:v>月</x:v>
      </x:c>
      <x:c r="C565" t="str">
        <x:v>7/27</x:v>
      </x:c>
      <x:c r="D565" t="str">
        <x:v>ToLOVEるダークネス</x:v>
      </x:c>
      <x:c r="E565" t="n">
        <x:v>724</x:v>
      </x:c>
      <x:c r="F565" t="n">
        <x:v>3003</x:v>
      </x:c>
      <x:c r="G565" t="n">
        <x:v>2401</x:v>
      </x:c>
      <x:c r="H565" t="n">
        <x:v>24</x:v>
      </x:c>
      <x:c r="I565" t="n">
        <x:v>0</x:v>
      </x:c>
      <x:c r="J565" t="n">
        <x:v>125</x:v>
      </x:c>
      <x:c r="K565" t="n">
        <x:v>1.2665112665112666</x:v>
      </x:c>
      <x:c r="L565" t="str">
        <x:v>関西すろいべ 超強かった機種</x:v>
      </x:c>
      <x:c r="M565" t="str">
        <x:v>https://kansai-sloeve.com/2026/07/28/7-27-%E3%82%B0%E3%83%A9%E3%83%B3%E3%82%AD%E3%82%B3%E3%83%BC%E3%83%8A%E5%A4%A7%E9%98%AA%E6%9C%AC%E5%BA%97%E7%B5%90%E6%9E%9C%E3%81%BE%E3%81%A8%E3%82%81%E3%80%90%E5%A4%A7%E9%98%AA%E5%BA%9C%E3%80%91/</x:v>
      </x:c>
      <x:c r="N565" t="str">
        <x:v>関西すろいべ 2026/7/27 記事掲載値</x:v>
      </x:c>
    </x:row>
    <x:row r="566">
      <x:c r="A566" t="n">
        <x:v>46230</x:v>
      </x:c>
      <x:c r="B566" t="str">
        <x:v>月</x:v>
      </x:c>
      <x:c r="C566" t="str">
        <x:v>7/27</x:v>
      </x:c>
      <x:c r="D566" t="str">
        <x:v>ToLOVEるダークネス</x:v>
      </x:c>
      <x:c r="E566" t="n">
        <x:v>725</x:v>
      </x:c>
      <x:c r="F566" t="n">
        <x:v>3551</x:v>
      </x:c>
      <x:c r="G566" t="n">
        <x:v>-1556</x:v>
      </x:c>
      <x:c r="H566" t="n">
        <x:v>22</x:v>
      </x:c>
      <x:c r="I566" t="n">
        <x:v>0</x:v>
      </x:c>
      <x:c r="J566" t="n">
        <x:v>161</x:v>
      </x:c>
      <x:c r="K566" t="n">
        <x:v>0.8539378578804093</x:v>
      </x:c>
      <x:c r="L566" t="str">
        <x:v>関西すろいべ 超強かった機種</x:v>
      </x:c>
      <x:c r="M566" t="str">
        <x:v>https://kansai-sloeve.com/2026/07/28/7-27-%E3%82%B0%E3%83%A9%E3%83%B3%E3%82%AD%E3%82%B3%E3%83%BC%E3%83%8A%E5%A4%A7%E9%98%AA%E6%9C%AC%E5%BA%97%E7%B5%90%E6%9E%9C%E3%81%BE%E3%81%A8%E3%82%81%E3%80%90%E5%A4%A7%E9%98%AA%E5%BA%9C%E3%80%91/</x:v>
      </x:c>
      <x:c r="N566" t="str">
        <x:v>関西すろいべ 2026/7/27 記事掲載値</x:v>
      </x:c>
    </x:row>
    <x:row r="567">
      <x:c r="A567" t="n">
        <x:v>46230</x:v>
      </x:c>
      <x:c r="B567" t="str">
        <x:v>月</x:v>
      </x:c>
      <x:c r="C567" t="str">
        <x:v>7/27</x:v>
      </x:c>
      <x:c r="D567" t="str">
        <x:v>ToLOVEるダークネス</x:v>
      </x:c>
      <x:c r="E567" t="n">
        <x:v>726</x:v>
      </x:c>
      <x:c r="F567" t="n">
        <x:v>5367</x:v>
      </x:c>
      <x:c r="G567" t="n">
        <x:v>5678</x:v>
      </x:c>
      <x:c r="H567" t="n">
        <x:v>54</x:v>
      </x:c>
      <x:c r="I567" t="n">
        <x:v>0</x:v>
      </x:c>
      <x:c r="J567" t="n">
        <x:v>99</x:v>
      </x:c>
      <x:c r="K567" t="n">
        <x:v>1.3526489037947953</x:v>
      </x:c>
      <x:c r="L567" t="str">
        <x:v>関西すろいべ 超強かった機種</x:v>
      </x:c>
      <x:c r="M567" t="str">
        <x:v>https://kansai-sloeve.com/2026/07/28/7-27-%E3%82%B0%E3%83%A9%E3%83%B3%E3%82%AD%E3%82%B3%E3%83%BC%E3%83%8A%E5%A4%A7%E9%98%AA%E6%9C%AC%E5%BA%97%E7%B5%90%E6%9E%9C%E3%81%BE%E3%81%A8%E3%82%81%E3%80%90%E5%A4%A7%E9%98%AA%E5%BA%9C%E3%80%91/</x:v>
      </x:c>
      <x:c r="N567" t="str">
        <x:v>関西すろいべ 2026/7/27 記事掲載値</x:v>
      </x:c>
    </x:row>
    <x:row r="568">
      <x:c r="A568" t="n">
        <x:v>46230</x:v>
      </x:c>
      <x:c r="B568" t="str">
        <x:v>月</x:v>
      </x:c>
      <x:c r="C568" t="str">
        <x:v>7/27</x:v>
      </x:c>
      <x:c r="D568" t="str">
        <x:v>ソードアート・オンラインⅡ</x:v>
      </x:c>
      <x:c r="E568" t="n">
        <x:v>631</x:v>
      </x:c>
      <x:c r="F568" t="n">
        <x:v>10081</x:v>
      </x:c>
      <x:c r="G568" t="n">
        <x:v>3654</x:v>
      </x:c>
      <x:c r="H568" t="n">
        <x:v>0</x:v>
      </x:c>
      <x:c r="I568" t="n">
        <x:v>0</x:v>
      </x:c>
      <x:c r="J568"/>
      <x:c r="K568" t="n">
        <x:v>1.1208213470885824</x:v>
      </x:c>
      <x:c r="L568" t="str">
        <x:v>関西すろいべ 超強かった機種</x:v>
      </x:c>
      <x:c r="M568" t="str">
        <x:v>https://kansai-sloeve.com/2026/07/28/7-27-%E3%82%B0%E3%83%A9%E3%83%B3%E3%82%AD%E3%82%B3%E3%83%BC%E3%83%8A%E5%A4%A7%E9%98%AA%E6%9C%AC%E5%BA%97%E7%B5%90%E6%9E%9C%E3%81%BE%E3%81%A8%E3%82%81%E3%80%90%E5%A4%A7%E9%98%AA%E5%BA%9C%E3%80%91/</x:v>
      </x:c>
      <x:c r="N568" t="str">
        <x:v>関西すろいべ 2026/7/27 記事掲載値</x:v>
      </x:c>
    </x:row>
    <x:row r="569">
      <x:c r="A569" t="n">
        <x:v>46230</x:v>
      </x:c>
      <x:c r="B569" t="str">
        <x:v>月</x:v>
      </x:c>
      <x:c r="C569" t="str">
        <x:v>7/27</x:v>
      </x:c>
      <x:c r="D569" t="str">
        <x:v>ソードアート・オンラインⅡ</x:v>
      </x:c>
      <x:c r="E569" t="n">
        <x:v>632</x:v>
      </x:c>
      <x:c r="F569" t="n">
        <x:v>8243</x:v>
      </x:c>
      <x:c r="G569" t="n">
        <x:v>-4739</x:v>
      </x:c>
      <x:c r="H569" t="n">
        <x:v>0</x:v>
      </x:c>
      <x:c r="I569" t="n">
        <x:v>0</x:v>
      </x:c>
      <x:c r="J569"/>
      <x:c r="K569" t="n">
        <x:v>0.8083626511383396</x:v>
      </x:c>
      <x:c r="L569" t="str">
        <x:v>関西すろいべ 超強かった機種</x:v>
      </x:c>
      <x:c r="M569" t="str">
        <x:v>https://kansai-sloeve.com/2026/07/28/7-27-%E3%82%B0%E3%83%A9%E3%83%B3%E3%82%AD%E3%82%B3%E3%83%BC%E3%83%8A%E5%A4%A7%E9%98%AA%E6%9C%AC%E5%BA%97%E7%B5%90%E6%9E%9C%E3%81%BE%E3%81%A8%E3%82%81%E3%80%90%E5%A4%A7%E9%98%AA%E5%BA%9C%E3%80%91/</x:v>
      </x:c>
      <x:c r="N569" t="str">
        <x:v>関西すろいべ 2026/7/27 記事掲載値</x:v>
      </x:c>
    </x:row>
    <x:row r="570">
      <x:c r="A570" t="n">
        <x:v>46230</x:v>
      </x:c>
      <x:c r="B570" t="str">
        <x:v>月</x:v>
      </x:c>
      <x:c r="C570" t="str">
        <x:v>7/27</x:v>
      </x:c>
      <x:c r="D570" t="str">
        <x:v>ソードアート・オンラインⅡ</x:v>
      </x:c>
      <x:c r="E570" t="n">
        <x:v>633</x:v>
      </x:c>
      <x:c r="F570" t="n">
        <x:v>7872</x:v>
      </x:c>
      <x:c r="G570" t="n">
        <x:v>2370</x:v>
      </x:c>
      <x:c r="H570" t="n">
        <x:v>0</x:v>
      </x:c>
      <x:c r="I570" t="n">
        <x:v>0</x:v>
      </x:c>
      <x:c r="J570"/>
      <x:c r="K570" t="n">
        <x:v>1.1003556910569106</x:v>
      </x:c>
      <x:c r="L570" t="str">
        <x:v>関西すろいべ 超強かった機種</x:v>
      </x:c>
      <x:c r="M570" t="str">
        <x:v>https://kansai-sloeve.com/2026/07/28/7-27-%E3%82%B0%E3%83%A9%E3%83%B3%E3%82%AD%E3%82%B3%E3%83%BC%E3%83%8A%E5%A4%A7%E9%98%AA%E6%9C%AC%E5%BA%97%E7%B5%90%E6%9E%9C%E3%81%BE%E3%81%A8%E3%82%81%E3%80%90%E5%A4%A7%E9%98%AA%E5%BA%9C%E3%80%91/</x:v>
      </x:c>
      <x:c r="N570" t="str">
        <x:v>関西すろいべ 2026/7/27 記事掲載値</x:v>
      </x:c>
    </x:row>
    <x:row r="571">
      <x:c r="A571" t="n">
        <x:v>46230</x:v>
      </x:c>
      <x:c r="B571" t="str">
        <x:v>月</x:v>
      </x:c>
      <x:c r="C571" t="str">
        <x:v>7/27</x:v>
      </x:c>
      <x:c r="D571" t="str">
        <x:v>ソードアート・オンラインⅡ</x:v>
      </x:c>
      <x:c r="E571" t="n">
        <x:v>634</x:v>
      </x:c>
      <x:c r="F571" t="n">
        <x:v>7933</x:v>
      </x:c>
      <x:c r="G571" t="n">
        <x:v>-2362</x:v>
      </x:c>
      <x:c r="H571" t="n">
        <x:v>0</x:v>
      </x:c>
      <x:c r="I571" t="n">
        <x:v>0</x:v>
      </x:c>
      <x:c r="J571"/>
      <x:c r="K571" t="n">
        <x:v>0.9007521324425396</x:v>
      </x:c>
      <x:c r="L571" t="str">
        <x:v>関西すろいべ 超強かった機種</x:v>
      </x:c>
      <x:c r="M571" t="str">
        <x:v>https://kansai-sloeve.com/2026/07/28/7-27-%E3%82%B0%E3%83%A9%E3%83%B3%E3%82%AD%E3%82%B3%E3%83%BC%E3%83%8A%E5%A4%A7%E9%98%AA%E6%9C%AC%E5%BA%97%E7%B5%90%E6%9E%9C%E3%81%BE%E3%81%A8%E3%82%81%E3%80%90%E5%A4%A7%E9%98%AA%E5%BA%9C%E3%80%91/</x:v>
      </x:c>
      <x:c r="N571" t="str">
        <x:v>関西すろいべ 2026/7/27 記事掲載値</x:v>
      </x:c>
    </x:row>
    <x:row r="572">
      <x:c r="A572" t="n">
        <x:v>46230</x:v>
      </x:c>
      <x:c r="B572" t="str">
        <x:v>月</x:v>
      </x:c>
      <x:c r="C572" t="str">
        <x:v>7/27</x:v>
      </x:c>
      <x:c r="D572" t="str">
        <x:v>ソードアート・オンラインⅡ</x:v>
      </x:c>
      <x:c r="E572" t="n">
        <x:v>635</x:v>
      </x:c>
      <x:c r="F572" t="n">
        <x:v>9316</x:v>
      </x:c>
      <x:c r="G572" t="n">
        <x:v>3907</x:v>
      </x:c>
      <x:c r="H572" t="n">
        <x:v>0</x:v>
      </x:c>
      <x:c r="I572" t="n">
        <x:v>0</x:v>
      </x:c>
      <x:c r="J572"/>
      <x:c r="K572" t="n">
        <x:v>1.139795334192071</x:v>
      </x:c>
      <x:c r="L572" t="str">
        <x:v>関西すろいべ 超強かった機種</x:v>
      </x:c>
      <x:c r="M572" t="str">
        <x:v>https://kansai-sloeve.com/2026/07/28/7-27-%E3%82%B0%E3%83%A9%E3%83%B3%E3%82%AD%E3%82%B3%E3%83%BC%E3%83%8A%E5%A4%A7%E9%98%AA%E6%9C%AC%E5%BA%97%E7%B5%90%E6%9E%9C%E3%81%BE%E3%81%A8%E3%82%81%E3%80%90%E5%A4%A7%E9%98%AA%E5%BA%9C%E3%80%91/</x:v>
      </x:c>
      <x:c r="N572" t="str">
        <x:v>関西すろいべ 2026/7/27 記事掲載値</x:v>
      </x:c>
    </x:row>
    <x:row r="573">
      <x:c r="A573" t="n">
        <x:v>46230</x:v>
      </x:c>
      <x:c r="B573" t="str">
        <x:v>月</x:v>
      </x:c>
      <x:c r="C573" t="str">
        <x:v>7/27</x:v>
      </x:c>
      <x:c r="D573" t="str">
        <x:v>ソードアート・オンラインⅡ</x:v>
      </x:c>
      <x:c r="E573" t="n">
        <x:v>636</x:v>
      </x:c>
      <x:c r="F573" t="n">
        <x:v>9403</x:v>
      </x:c>
      <x:c r="G573" t="n">
        <x:v>4829</x:v>
      </x:c>
      <x:c r="H573" t="n">
        <x:v>0</x:v>
      </x:c>
      <x:c r="I573" t="n">
        <x:v>0</x:v>
      </x:c>
      <x:c r="J573"/>
      <x:c r="K573" t="n">
        <x:v>1.171186500762168</x:v>
      </x:c>
      <x:c r="L573" t="str">
        <x:v>関西すろいべ 超強かった機種</x:v>
      </x:c>
      <x:c r="M573" t="str">
        <x:v>https://kansai-sloeve.com/2026/07/28/7-27-%E3%82%B0%E3%83%A9%E3%83%B3%E3%82%AD%E3%82%B3%E3%83%BC%E3%83%8A%E5%A4%A7%E9%98%AA%E6%9C%AC%E5%BA%97%E7%B5%90%E6%9E%9C%E3%81%BE%E3%81%A8%E3%82%81%E3%80%90%E5%A4%A7%E9%98%AA%E5%BA%9C%E3%80%91/</x:v>
      </x:c>
      <x:c r="N573" t="str">
        <x:v>関西すろいべ 2026/7/27 記事掲載値</x:v>
      </x:c>
    </x:row>
    <x:row r="574">
      <x:c r="A574" t="n">
        <x:v>46230</x:v>
      </x:c>
      <x:c r="B574" t="str">
        <x:v>月</x:v>
      </x:c>
      <x:c r="C574" t="str">
        <x:v>7/27</x:v>
      </x:c>
      <x:c r="D574" t="str">
        <x:v>ソードアート・オンラインⅡ</x:v>
      </x:c>
      <x:c r="E574" t="n">
        <x:v>637</x:v>
      </x:c>
      <x:c r="F574" t="n">
        <x:v>9018</x:v>
      </x:c>
      <x:c r="G574" t="n">
        <x:v>10329</x:v>
      </x:c>
      <x:c r="H574" t="n">
        <x:v>0</x:v>
      </x:c>
      <x:c r="I574" t="n">
        <x:v>0</x:v>
      </x:c>
      <x:c r="J574"/>
      <x:c r="K574" t="n">
        <x:v>1.3817919716123308</x:v>
      </x:c>
      <x:c r="L574" t="str">
        <x:v>関西すろいべ 超強かった機種</x:v>
      </x:c>
      <x:c r="M574" t="str">
        <x:v>https://kansai-sloeve.com/2026/07/28/7-27-%E3%82%B0%E3%83%A9%E3%83%B3%E3%82%AD%E3%82%B3%E3%83%BC%E3%83%8A%E5%A4%A7%E9%98%AA%E6%9C%AC%E5%BA%97%E7%B5%90%E6%9E%9C%E3%81%BE%E3%81%A8%E3%82%81%E3%80%90%E5%A4%A7%E9%98%AA%E5%BA%9C%E3%80%91/</x:v>
      </x:c>
      <x:c r="N574" t="str">
        <x:v>関西すろいべ 2026/7/27 記事掲載値</x:v>
      </x:c>
    </x:row>
    <x:row r="575">
      <x:c r="A575" t="n">
        <x:v>46230</x:v>
      </x:c>
      <x:c r="B575" t="str">
        <x:v>月</x:v>
      </x:c>
      <x:c r="C575" t="str">
        <x:v>7/27</x:v>
      </x:c>
      <x:c r="D575" t="str">
        <x:v>ソードアート・オンラインⅡ</x:v>
      </x:c>
      <x:c r="E575" t="n">
        <x:v>638</x:v>
      </x:c>
      <x:c r="F575" t="n">
        <x:v>8309</x:v>
      </x:c>
      <x:c r="G575" t="n">
        <x:v>-4127</x:v>
      </x:c>
      <x:c r="H575" t="n">
        <x:v>0</x:v>
      </x:c>
      <x:c r="I575" t="n">
        <x:v>0</x:v>
      </x:c>
      <x:c r="J575"/>
      <x:c r="K575" t="n">
        <x:v>0.8344365547398404</x:v>
      </x:c>
      <x:c r="L575" t="str">
        <x:v>関西すろいべ 超強かった機種</x:v>
      </x:c>
      <x:c r="M575" t="str">
        <x:v>https://kansai-sloeve.com/2026/07/28/7-27-%E3%82%B0%E3%83%A9%E3%83%B3%E3%82%AD%E3%82%B3%E3%83%BC%E3%83%8A%E5%A4%A7%E9%98%AA%E6%9C%AC%E5%BA%97%E7%B5%90%E6%9E%9C%E3%81%BE%E3%81%A8%E3%82%81%E3%80%90%E5%A4%A7%E9%98%AA%E5%BA%9C%E3%80%91/</x:v>
      </x:c>
      <x:c r="N575" t="str">
        <x:v>関西すろいべ 2026/7/27 記事掲載値</x:v>
      </x:c>
    </x:row>
    <x:row r="576">
      <x:c r="A576" t="n">
        <x:v>46230</x:v>
      </x:c>
      <x:c r="B576" t="str">
        <x:v>月</x:v>
      </x:c>
      <x:c r="C576" t="str">
        <x:v>7/27</x:v>
      </x:c>
      <x:c r="D576" t="str">
        <x:v>ソードアート・オンラインⅡ</x:v>
      </x:c>
      <x:c r="E576" t="n">
        <x:v>639</x:v>
      </x:c>
      <x:c r="F576" t="n">
        <x:v>8657</x:v>
      </x:c>
      <x:c r="G576" t="n">
        <x:v>9282</x:v>
      </x:c>
      <x:c r="H576" t="n">
        <x:v>0</x:v>
      </x:c>
      <x:c r="I576" t="n">
        <x:v>0</x:v>
      </x:c>
      <x:c r="J576"/>
      <x:c r="K576" t="n">
        <x:v>1.3573986369412037</x:v>
      </x:c>
      <x:c r="L576" t="str">
        <x:v>関西すろいべ 超強かった機種</x:v>
      </x:c>
      <x:c r="M576" t="str">
        <x:v>https://kansai-sloeve.com/2026/07/28/7-27-%E3%82%B0%E3%83%A9%E3%83%B3%E3%82%AD%E3%82%B3%E3%83%BC%E3%83%8A%E5%A4%A7%E9%98%AA%E6%9C%AC%E5%BA%97%E7%B5%90%E6%9E%9C%E3%81%BE%E3%81%A8%E3%82%81%E3%80%90%E5%A4%A7%E9%98%AA%E5%BA%9C%E3%80%91/</x:v>
      </x:c>
      <x:c r="N576" t="str">
        <x:v>関西すろいべ 2026/7/27 記事掲載値</x:v>
      </x:c>
    </x:row>
    <x:row r="577">
      <x:c r="A577" t="n">
        <x:v>46230</x:v>
      </x:c>
      <x:c r="B577" t="str">
        <x:v>月</x:v>
      </x:c>
      <x:c r="C577" t="str">
        <x:v>7/27</x:v>
      </x:c>
      <x:c r="D577" t="str">
        <x:v>ソードアート・オンラインⅡ</x:v>
      </x:c>
      <x:c r="E577" t="n">
        <x:v>640</x:v>
      </x:c>
      <x:c r="F577" t="n">
        <x:v>8102</x:v>
      </x:c>
      <x:c r="G577" t="n">
        <x:v>-5754</x:v>
      </x:c>
      <x:c r="H577" t="n">
        <x:v>0</x:v>
      </x:c>
      <x:c r="I577" t="n">
        <x:v>0</x:v>
      </x:c>
      <x:c r="J577"/>
      <x:c r="K577" t="n">
        <x:v>0.7632683288077018</x:v>
      </x:c>
      <x:c r="L577" t="str">
        <x:v>関西すろいべ 超強かった機種</x:v>
      </x:c>
      <x:c r="M577" t="str">
        <x:v>https://kansai-sloeve.com/2026/07/28/7-27-%E3%82%B0%E3%83%A9%E3%83%B3%E3%82%AD%E3%82%B3%E3%83%BC%E3%83%8A%E5%A4%A7%E9%98%AA%E6%9C%AC%E5%BA%97%E7%B5%90%E6%9E%9C%E3%81%BE%E3%81%A8%E3%82%81%E3%80%90%E5%A4%A7%E9%98%AA%E5%BA%9C%E3%80%91/</x:v>
      </x:c>
      <x:c r="N577" t="str">
        <x:v>関西すろいべ 2026/7/27 記事掲載値</x:v>
      </x:c>
    </x:row>
    <x:row r="578">
      <x:c r="A578" t="n">
        <x:v>46230</x:v>
      </x:c>
      <x:c r="B578" t="str">
        <x:v>月</x:v>
      </x:c>
      <x:c r="C578" t="str">
        <x:v>7/27</x:v>
      </x:c>
      <x:c r="D578" t="str">
        <x:v>ヤバチバ</x:v>
      </x:c>
      <x:c r="E578" t="n">
        <x:v>799</x:v>
      </x:c>
      <x:c r="F578" t="n">
        <x:v>2052</x:v>
      </x:c>
      <x:c r="G578" t="n">
        <x:v>2821</x:v>
      </x:c>
      <x:c r="H578" t="n">
        <x:v>12</x:v>
      </x:c>
      <x:c r="I578" t="n">
        <x:v>4</x:v>
      </x:c>
      <x:c r="J578" t="n">
        <x:v>128</x:v>
      </x:c>
      <x:c r="K578" t="n">
        <x:v>1.4582521117608838</x:v>
      </x:c>
      <x:c r="L578" t="str">
        <x:v>関西すろいべ 超強かった機種</x:v>
      </x:c>
      <x:c r="M578" t="str">
        <x:v>https://kansai-sloeve.com/2026/07/28/7-27-%E3%82%B0%E3%83%A9%E3%83%B3%E3%82%AD%E3%82%B3%E3%83%BC%E3%83%8A%E5%A4%A7%E9%98%AA%E6%9C%AC%E5%BA%97%E7%B5%90%E6%9E%9C%E3%81%BE%E3%81%A8%E3%82%81%E3%80%90%E5%A4%A7%E9%98%AA%E5%BA%9C%E3%80%91/</x:v>
      </x:c>
      <x:c r="N578" t="str">
        <x:v>関西すろいべ 2026/7/27 記事掲載値</x:v>
      </x:c>
    </x:row>
    <x:row r="579">
      <x:c r="A579" t="n">
        <x:v>46230</x:v>
      </x:c>
      <x:c r="B579" t="str">
        <x:v>月</x:v>
      </x:c>
      <x:c r="C579" t="str">
        <x:v>7/27</x:v>
      </x:c>
      <x:c r="D579" t="str">
        <x:v>ヤバチバ</x:v>
      </x:c>
      <x:c r="E579" t="n">
        <x:v>800</x:v>
      </x:c>
      <x:c r="F579" t="n">
        <x:v>3332</x:v>
      </x:c>
      <x:c r="G579" t="n">
        <x:v>1444</x:v>
      </x:c>
      <x:c r="H579" t="n">
        <x:v>17</x:v>
      </x:c>
      <x:c r="I579" t="n">
        <x:v>7</x:v>
      </x:c>
      <x:c r="J579" t="n">
        <x:v>139</x:v>
      </x:c>
      <x:c r="K579" t="n">
        <x:v>1.1444577831132454</x:v>
      </x:c>
      <x:c r="L579" t="str">
        <x:v>関西すろいべ 超強かった機種</x:v>
      </x:c>
      <x:c r="M579" t="str">
        <x:v>https://kansai-sloeve.com/2026/07/28/7-27-%E3%82%B0%E3%83%A9%E3%83%B3%E3%82%AD%E3%82%B3%E3%83%BC%E3%83%8A%E5%A4%A7%E9%98%AA%E6%9C%AC%E5%BA%97%E7%B5%90%E6%9E%9C%E3%81%BE%E3%81%A8%E3%82%81%E3%80%90%E5%A4%A7%E9%98%AA%E5%BA%9C%E3%80%91/</x:v>
      </x:c>
      <x:c r="N579" t="str">
        <x:v>関西すろいべ 2026/7/27 記事掲載値</x:v>
      </x:c>
    </x:row>
    <x:row r="580">
      <x:c r="A580" t="n">
        <x:v>46230</x:v>
      </x:c>
      <x:c r="B580" t="str">
        <x:v>月</x:v>
      </x:c>
      <x:c r="C580" t="str">
        <x:v>7/27</x:v>
      </x:c>
      <x:c r="D580" t="str">
        <x:v>ヤバチバ</x:v>
      </x:c>
      <x:c r="E580" t="n">
        <x:v>801</x:v>
      </x:c>
      <x:c r="F580" t="n">
        <x:v>3072</x:v>
      </x:c>
      <x:c r="G580" t="n">
        <x:v>-3974</x:v>
      </x:c>
      <x:c r="H580" t="n">
        <x:v>6</x:v>
      </x:c>
      <x:c r="I580" t="n">
        <x:v>7</x:v>
      </x:c>
      <x:c r="J580" t="n">
        <x:v>236</x:v>
      </x:c>
      <x:c r="K580" t="n">
        <x:v>0.5687934027777778</x:v>
      </x:c>
      <x:c r="L580" t="str">
        <x:v>関西すろいべ 超強かった機種</x:v>
      </x:c>
      <x:c r="M580" t="str">
        <x:v>https://kansai-sloeve.com/2026/07/28/7-27-%E3%82%B0%E3%83%A9%E3%83%B3%E3%82%AD%E3%82%B3%E3%83%BC%E3%83%8A%E5%A4%A7%E9%98%AA%E6%9C%AC%E5%BA%97%E7%B5%90%E6%9E%9C%E3%81%BE%E3%81%A8%E3%82%81%E3%80%90%E5%A4%A7%E9%98%AA%E5%BA%9C%E3%80%91/</x:v>
      </x:c>
      <x:c r="N580" t="str">
        <x:v>関西すろいべ 2026/7/27 記事掲載値</x:v>
      </x:c>
    </x:row>
    <x:row r="581">
      <x:c r="A581" t="n">
        <x:v>46230</x:v>
      </x:c>
      <x:c r="B581" t="str">
        <x:v>月</x:v>
      </x:c>
      <x:c r="C581" t="str">
        <x:v>7/27</x:v>
      </x:c>
      <x:c r="D581" t="str">
        <x:v>ヤバチバ</x:v>
      </x:c>
      <x:c r="E581" t="n">
        <x:v>802</x:v>
      </x:c>
      <x:c r="F581" t="n">
        <x:v>3982</x:v>
      </x:c>
      <x:c r="G581" t="n">
        <x:v>453</x:v>
      </x:c>
      <x:c r="H581" t="n">
        <x:v>20</x:v>
      </x:c>
      <x:c r="I581" t="n">
        <x:v>8</x:v>
      </x:c>
      <x:c r="J581" t="n">
        <x:v>142</x:v>
      </x:c>
      <x:c r="K581" t="n">
        <x:v>1.0379206428930186</x:v>
      </x:c>
      <x:c r="L581" t="str">
        <x:v>関西すろいべ 超強かった機種</x:v>
      </x:c>
      <x:c r="M581" t="str">
        <x:v>https://kansai-sloeve.com/2026/07/28/7-27-%E3%82%B0%E3%83%A9%E3%83%B3%E3%82%AD%E3%82%B3%E3%83%BC%E3%83%8A%E5%A4%A7%E9%98%AA%E6%9C%AC%E5%BA%97%E7%B5%90%E6%9E%9C%E3%81%BE%E3%81%A8%E3%82%81%E3%80%90%E5%A4%A7%E9%98%AA%E5%BA%9C%E3%80%91/</x:v>
      </x:c>
      <x:c r="N581" t="str">
        <x:v>関西すろいべ 2026/7/27 記事掲載値</x:v>
      </x:c>
    </x:row>
    <x:row r="582">
      <x:c r="A582" t="n">
        <x:v>46230</x:v>
      </x:c>
      <x:c r="B582" t="str">
        <x:v>月</x:v>
      </x:c>
      <x:c r="C582" t="str">
        <x:v>7/27</x:v>
      </x:c>
      <x:c r="D582" t="str">
        <x:v>ヤバチバ</x:v>
      </x:c>
      <x:c r="E582" t="n">
        <x:v>803</x:v>
      </x:c>
      <x:c r="F582" t="n">
        <x:v>4706</x:v>
      </x:c>
      <x:c r="G582" t="n">
        <x:v>3978</x:v>
      </x:c>
      <x:c r="H582" t="n">
        <x:v>20</x:v>
      </x:c>
      <x:c r="I582" t="n">
        <x:v>13</x:v>
      </x:c>
      <x:c r="J582" t="n">
        <x:v>143</x:v>
      </x:c>
      <x:c r="K582" t="n">
        <x:v>1.281767955801105</x:v>
      </x:c>
      <x:c r="L582" t="str">
        <x:v>関西すろいべ 超強かった機種</x:v>
      </x:c>
      <x:c r="M582" t="str">
        <x:v>https://kansai-sloeve.com/2026/07/28/7-27-%E3%82%B0%E3%83%A9%E3%83%B3%E3%82%AD%E3%82%B3%E3%83%BC%E3%83%8A%E5%A4%A7%E9%98%AA%E6%9C%AC%E5%BA%97%E7%B5%90%E6%9E%9C%E3%81%BE%E3%81%A8%E3%82%81%E3%80%90%E5%A4%A7%E9%98%AA%E5%BA%9C%E3%80%91/</x:v>
      </x:c>
      <x:c r="N582" t="str">
        <x:v>関西すろいべ 2026/7/27 記事掲載値</x:v>
      </x:c>
    </x:row>
    <x:row r="583">
      <x:c r="A583" t="n">
        <x:v>46230</x:v>
      </x:c>
      <x:c r="B583" t="str">
        <x:v>月</x:v>
      </x:c>
      <x:c r="C583" t="str">
        <x:v>7/27</x:v>
      </x:c>
      <x:c r="D583" t="str">
        <x:v>ヤバチバ</x:v>
      </x:c>
      <x:c r="E583" t="n">
        <x:v>804</x:v>
      </x:c>
      <x:c r="F583" t="n">
        <x:v>1994</x:v>
      </x:c>
      <x:c r="G583" t="n">
        <x:v>4548</x:v>
      </x:c>
      <x:c r="H583" t="n">
        <x:v>13</x:v>
      </x:c>
      <x:c r="I583" t="n">
        <x:v>9</x:v>
      </x:c>
      <x:c r="J583" t="n">
        <x:v>91</x:v>
      </x:c>
      <x:c r="K583" t="n">
        <x:v>1.7602808425275827</x:v>
      </x:c>
      <x:c r="L583" t="str">
        <x:v>関西すろいべ 超強かった機種</x:v>
      </x:c>
      <x:c r="M583" t="str">
        <x:v>https://kansai-sloeve.com/2026/07/28/7-27-%E3%82%B0%E3%83%A9%E3%83%B3%E3%82%AD%E3%82%B3%E3%83%BC%E3%83%8A%E5%A4%A7%E9%98%AA%E6%9C%AC%E5%BA%97%E7%B5%90%E6%9E%9C%E3%81%BE%E3%81%A8%E3%82%81%E3%80%90%E5%A4%A7%E9%98%AA%E5%BA%9C%E3%80%91/</x:v>
      </x:c>
      <x:c r="N583" t="str">
        <x:v>関西すろいべ 2026/7/27 記事掲載値</x:v>
      </x:c>
    </x:row>
  </x:sheetData>
  <x:conditionalFormatting sqref="G4:G222">
    <x:cfRule type="colorScale" priority="1">
      <x:colorScale>
        <x:cfvo type="min"/>
        <x:cfvo type="percentile" val="50"/>
        <x:cfvo type="max"/>
        <x:color rgb="FFFECACA"/>
        <x:color rgb="FFFEF3C7"/>
        <x:color rgb="FFDCFCE7"/>
      </x:colorScale>
    </x:cfRule>
  </x:conditionalFormatting>
  <x:conditionalFormatting sqref="K4:K222">
    <x:cfRule type="colorScale" priority="2">
      <x:colorScale>
        <x:cfvo type="min"/>
        <x:cfvo type="percentile" val="50"/>
        <x:cfvo type="max"/>
        <x:color rgb="FFFECACA"/>
        <x:color rgb="FFFEF3C7"/>
        <x:color rgb="FFDCFCE7"/>
      </x:colorScale>
    </x:cfRule>
  </x:conditionalFormatting>
  <x:pageMargins left="0.7" right="0.7" top="0.75" bottom="0.75" header="0.3" footer="0.3"/>
  <x:tableParts count="1">
    <x:tablePart xmlns:r="http://schemas.openxmlformats.org/officeDocument/2006/relationships" r:id="Rbd8d6df5bdf04236"/>
  </x:tableParts>
</x:worksheet>
</file>

<file path=xl/worksheets/sheet3.xml><?xml version="1.0" encoding="utf-8"?>
<x:worksheet xmlns:x="http://schemas.openxmlformats.org/spreadsheetml/2006/main">
  <x:sheetFormatPr defaultRowHeight="15"/>
  <x:cols>
    <x:col min="3" max="3" width="8.5" hidden="0" customWidth="1"/>
    <x:col min="6" max="6" width="8.5" hidden="0" customWidth="1"/>
    <x:col min="7" max="7" width="8.5" hidden="0" customWidth="1"/>
    <x:col min="10" max="10" width="8.5" hidden="0" customWidth="1"/>
    <x:col min="11" max="11" width="5.199999809265137" hidden="0" customWidth="1"/>
    <x:col min="14" max="14" width="5.199999809265137" hidden="0" customWidth="1"/>
    <x:col min="15" max="15" width="5.199999809265137" hidden="0" customWidth="1"/>
    <x:col min="18" max="18" width="5.199999809265137" hidden="0" customWidth="1"/>
    <x:col min="19" max="19" width="8.5" hidden="0" customWidth="1"/>
    <x:col min="22" max="22" width="8.5" hidden="0" customWidth="1"/>
    <x:col min="23" max="23" width="5.199999809265137" hidden="0" customWidth="1"/>
    <x:col min="26" max="26" width="5.199999809265137" hidden="0" customWidth="1"/>
    <x:col min="27" max="27" width="5.199999809265137" hidden="0" customWidth="1"/>
    <x:col min="30" max="30" width="5.199999809265137" hidden="0" customWidth="1"/>
    <x:col min="31" max="31" width="8.5" hidden="0" customWidth="1"/>
    <x:col min="34" max="34" width="8.5" hidden="0" customWidth="1"/>
    <x:col min="4" max="4" width="5.199999809265137" hidden="0" customWidth="1"/>
    <x:col min="5" max="5" width="5.199999809265137" hidden="0" customWidth="1"/>
    <x:col min="8" max="8" width="5.199999809265137" hidden="0" customWidth="1"/>
    <x:col min="9" max="9" width="5.199999809265137" hidden="0" customWidth="1"/>
    <x:col min="12" max="12" width="5.199999809265137" hidden="0" customWidth="1"/>
    <x:col min="13" max="13" width="8.5" hidden="0" customWidth="1"/>
    <x:col min="16" max="16" width="8.5" hidden="0" customWidth="1"/>
    <x:col min="17" max="17" width="5.199999809265137" hidden="0" customWidth="1"/>
    <x:col min="20" max="20" width="5.199999809265137" hidden="0" customWidth="1"/>
    <x:col min="21" max="21" width="5.199999809265137" hidden="0" customWidth="1"/>
    <x:col min="24" max="24" width="5.199999809265137" hidden="0" customWidth="1"/>
    <x:col min="25" max="25" width="8.5" hidden="0" customWidth="1"/>
    <x:col min="28" max="28" width="8.5" hidden="0" customWidth="1"/>
    <x:col min="29" max="29" width="5.199999809265137" hidden="0" customWidth="1"/>
    <x:col min="32" max="32" width="5.199999809265137" hidden="0" customWidth="1"/>
    <x:col min="33" max="33" width="5.199999809265137" hidden="0" customWidth="1"/>
    <x:col min="1" max="1" width="5.199999809265137" hidden="0" customWidth="1"/>
    <x:col min="2" max="2" width="5.199999809265137" hidden="0" customWidth="1"/>
  </x:cols>
  <x:sheetData>
    <x:row r="1" ht="28" customHeight="1">
      <x:c r="A1" s="755" t="str">
        <x:v>グランキコーナ大阪本店　直近3カ月 対象箇所ヒートマップ（6/23～9/22確認分）</x:v>
      </x:c>
      <x:c r="B1" s="755"/>
      <x:c r="C1" s="755"/>
      <x:c r="D1" s="755"/>
      <x:c r="E1" s="755"/>
      <x:c r="F1" s="755"/>
      <x:c r="G1" s="755"/>
      <x:c r="H1" s="755"/>
      <x:c r="I1" s="755"/>
      <x:c r="J1" s="755"/>
      <x:c r="K1" s="755"/>
      <x:c r="L1" s="755"/>
      <x:c r="M1" s="755"/>
      <x:c r="N1" s="755"/>
      <x:c r="O1" s="755"/>
      <x:c r="P1" s="755"/>
      <x:c r="Q1" s="755"/>
      <x:c r="R1" s="755"/>
      <x:c r="S1" s="755"/>
      <x:c r="T1" s="755"/>
      <x:c r="U1" s="755"/>
      <x:c r="V1" s="755"/>
      <x:c r="W1" s="755"/>
      <x:c r="X1" s="755"/>
      <x:c r="Y1" s="755"/>
      <x:c r="Z1" s="755"/>
      <x:c r="AA1" s="755"/>
      <x:c r="AB1" s="755"/>
      <x:c r="AC1" s="755"/>
      <x:c r="AD1" s="755"/>
      <x:c r="AE1" s="755"/>
      <x:c r="AF1" s="755"/>
      <x:c r="AG1" s="755"/>
      <x:c r="AH1" s="755"/>
      <x:c r="AI1" s="713"/>
      <x:c r="AJ1" s="713"/>
    </x:row>
    <x:row r="2" ht="18" customHeight="1">
      <x:c r="A2" s="752"/>
      <x:c r="B2" s="752"/>
      <x:c r="C2" s="752"/>
      <x:c r="D2" s="752"/>
      <x:c r="E2" s="752"/>
      <x:c r="F2" s="752"/>
      <x:c r="G2" s="752"/>
      <x:c r="H2" s="752"/>
      <x:c r="I2" s="752"/>
      <x:c r="J2" s="752"/>
      <x:c r="K2" s="752"/>
      <x:c r="L2" s="752"/>
      <x:c r="M2" s="752"/>
      <x:c r="N2" s="752"/>
      <x:c r="O2" s="752"/>
      <x:c r="P2" s="752"/>
      <x:c r="Q2" s="752"/>
      <x:c r="R2" s="752"/>
      <x:c r="S2" s="752"/>
      <x:c r="T2" s="759" t="str">
        <x:v>未確認</x:v>
      </x:c>
      <x:c r="U2" s="760" t="str">
        <x:v>1回</x:v>
      </x:c>
      <x:c r="V2" s="758" t="str">
        <x:v>2回</x:v>
      </x:c>
      <x:c r="W2" s="756" t="str">
        <x:v>3回</x:v>
      </x:c>
      <x:c r="X2" s="761" t="str">
        <x:v>4回</x:v>
      </x:c>
      <x:c r="Y2" s="763" t="str">
        <x:v>5回以上</x:v>
      </x:c>
      <x:c r="Z2" s="752"/>
      <x:c r="AA2" s="752"/>
      <x:c r="AB2" s="752"/>
      <x:c r="AC2" s="752"/>
      <x:c r="AD2" s="752"/>
      <x:c r="AE2" s="752"/>
      <x:c r="AF2" s="752"/>
      <x:c r="AG2" s="752"/>
      <x:c r="AH2" s="752"/>
      <x:c r="AI2" s="712"/>
      <x:c r="AJ2" s="712"/>
    </x:row>
    <x:row r="3" ht="18" customHeight="1">
      <x:c r="A3" s="752"/>
      <x:c r="B3" s="752"/>
      <x:c r="C3" s="752"/>
      <x:c r="D3" s="752"/>
      <x:c r="E3" s="752"/>
      <x:c r="F3" s="752"/>
      <x:c r="G3" s="752"/>
      <x:c r="H3" s="752"/>
      <x:c r="I3" s="752"/>
      <x:c r="J3" s="752"/>
      <x:c r="K3" s="752"/>
      <x:c r="L3" s="752"/>
      <x:c r="M3" s="752"/>
      <x:c r="N3" s="752"/>
      <x:c r="O3" s="752"/>
      <x:c r="P3" s="752"/>
      <x:c r="Q3" s="752"/>
      <x:c r="R3" s="752"/>
      <x:c r="S3" s="752"/>
      <x:c r="T3" s="752"/>
      <x:c r="U3" s="752"/>
      <x:c r="V3" s="752"/>
      <x:c r="W3" s="752"/>
      <x:c r="X3" s="752"/>
      <x:c r="Y3" s="752"/>
      <x:c r="Z3" s="752"/>
      <x:c r="AA3" s="752"/>
      <x:c r="AB3" s="752"/>
      <x:c r="AC3" s="752"/>
      <x:c r="AD3" s="752"/>
      <x:c r="AE3" s="752"/>
      <x:c r="AF3" s="752"/>
      <x:c r="AG3" s="752"/>
      <x:c r="AH3" s="752"/>
      <x:c r="AI3" s="712"/>
      <x:c r="AJ3" s="712"/>
    </x:row>
    <x:row r="4" ht="18" customHeight="1">
      <x:c r="A4" s="752"/>
      <x:c r="B4" s="752"/>
      <x:c r="C4" s="752"/>
      <x:c r="D4" s="752"/>
      <x:c r="E4" s="752"/>
      <x:c r="F4" s="752"/>
      <x:c r="G4" s="752"/>
      <x:c r="H4" s="752"/>
      <x:c r="I4" s="752"/>
      <x:c r="J4" s="752"/>
      <x:c r="K4" s="752"/>
      <x:c r="L4" s="752"/>
      <x:c r="M4" s="752"/>
      <x:c r="N4" s="752"/>
      <x:c r="O4" s="752"/>
      <x:c r="P4" s="752"/>
      <x:c r="Q4" s="752"/>
      <x:c r="R4" s="752"/>
      <x:c r="S4" s="752"/>
      <x:c r="T4" s="752"/>
      <x:c r="U4" s="752"/>
      <x:c r="V4" s="752"/>
      <x:c r="W4" s="752"/>
      <x:c r="X4" s="752"/>
      <x:c r="Y4" s="752"/>
      <x:c r="Z4" s="752"/>
      <x:c r="AA4" s="752"/>
      <x:c r="AB4" s="752"/>
      <x:c r="AC4" s="752"/>
      <x:c r="AD4" s="752"/>
      <x:c r="AE4" s="752"/>
      <x:c r="AF4" s="752"/>
      <x:c r="AG4" s="752"/>
      <x:c r="AH4" s="752"/>
      <x:c r="AI4" s="712"/>
      <x:c r="AJ4" s="712"/>
    </x:row>
    <x:row r="5" ht="18" customHeight="1">
      <x:c r="A5" s="752"/>
      <x:c r="B5" s="752"/>
      <x:c r="C5" s="752"/>
      <x:c r="D5" s="752"/>
      <x:c r="E5" s="752"/>
      <x:c r="F5" s="752"/>
      <x:c r="G5" s="752"/>
      <x:c r="H5" s="752"/>
      <x:c r="I5" s="752"/>
      <x:c r="J5" s="752"/>
      <x:c r="K5" s="752"/>
      <x:c r="L5" s="752"/>
      <x:c r="M5" s="752"/>
      <x:c r="N5" s="752"/>
      <x:c r="O5" s="752"/>
      <x:c r="P5" s="752"/>
      <x:c r="Q5" s="752"/>
      <x:c r="R5" s="752"/>
      <x:c r="S5" s="752"/>
      <x:c r="T5" s="752"/>
      <x:c r="U5" s="752"/>
      <x:c r="V5" s="752"/>
      <x:c r="W5" s="752"/>
      <x:c r="X5" s="752"/>
      <x:c r="Y5" s="752"/>
      <x:c r="Z5" s="752"/>
      <x:c r="AA5" s="752"/>
      <x:c r="AB5" s="752"/>
      <x:c r="AC5" s="752"/>
      <x:c r="AD5" s="752"/>
      <x:c r="AE5" s="752"/>
      <x:c r="AF5" s="752"/>
      <x:c r="AG5" s="752"/>
      <x:c r="AH5" s="752"/>
      <x:c r="AI5" s="712"/>
      <x:c r="AJ5" s="712"/>
    </x:row>
    <x:row r="6" ht="18" customHeight="1">
      <x:c r="A6" s="752"/>
      <x:c r="B6" s="752"/>
      <x:c r="C6" s="752"/>
      <x:c r="D6" s="752"/>
      <x:c r="E6" s="752"/>
      <x:c r="F6" s="752"/>
      <x:c r="G6" s="752"/>
      <x:c r="H6" s="752"/>
      <x:c r="I6" s="752"/>
      <x:c r="J6" s="752"/>
      <x:c r="K6" s="752"/>
      <x:c r="L6" s="752"/>
      <x:c r="M6" s="752"/>
      <x:c r="N6" s="752"/>
      <x:c r="O6" s="752"/>
      <x:c r="P6" s="752"/>
      <x:c r="Q6" s="752"/>
      <x:c r="R6" s="752"/>
      <x:c r="S6" s="752"/>
      <x:c r="T6" s="752"/>
      <x:c r="U6" s="752"/>
      <x:c r="V6" s="752"/>
      <x:c r="W6" s="752"/>
      <x:c r="X6" s="752"/>
      <x:c r="Y6" s="752"/>
      <x:c r="Z6" s="752"/>
      <x:c r="AA6" s="752"/>
      <x:c r="AB6" s="752"/>
      <x:c r="AC6" s="752"/>
      <x:c r="AD6" s="752"/>
      <x:c r="AE6" s="752"/>
      <x:c r="AF6" s="752"/>
      <x:c r="AG6" s="752"/>
      <x:c r="AH6" s="752"/>
      <x:c r="AI6" s="712"/>
      <x:c r="AJ6" s="712"/>
    </x:row>
    <x:row r="7" ht="18" customHeight="1">
      <x:c r="A7" s="752"/>
      <x:c r="B7" s="752"/>
      <x:c r="C7" s="752"/>
      <x:c r="D7" s="752"/>
      <x:c r="E7" s="752"/>
      <x:c r="F7" s="752"/>
      <x:c r="G7" s="752"/>
      <x:c r="H7" s="752"/>
      <x:c r="I7" s="752"/>
      <x:c r="J7" s="752"/>
      <x:c r="K7" s="752"/>
      <x:c r="L7" s="752"/>
      <x:c r="M7" s="752"/>
      <x:c r="N7" s="752"/>
      <x:c r="O7" s="752"/>
      <x:c r="P7" s="752"/>
      <x:c r="Q7" s="752"/>
      <x:c r="R7" s="752"/>
      <x:c r="S7" s="752"/>
      <x:c r="T7" s="752"/>
      <x:c r="U7" s="752"/>
      <x:c r="V7" s="752"/>
      <x:c r="W7" s="752"/>
      <x:c r="X7" s="752"/>
      <x:c r="Y7" s="752"/>
      <x:c r="Z7" s="752"/>
      <x:c r="AA7" s="752"/>
      <x:c r="AB7" s="752"/>
      <x:c r="AC7" s="752"/>
      <x:c r="AD7" s="752"/>
      <x:c r="AE7" s="752"/>
      <x:c r="AF7" s="752"/>
      <x:c r="AG7" s="752"/>
      <x:c r="AH7" s="752"/>
      <x:c r="AI7" s="712"/>
      <x:c r="AJ7" s="712"/>
    </x:row>
    <x:row r="8" ht="42" customHeight="1">
      <x:c r="A8" s="752"/>
      <x:c r="B8" s="752"/>
      <x:c r="C8" s="757" t="str">
        <x:v>973
マイジャグV
対象3回</x:v>
      </x:c>
      <x:c r="D8" s="752"/>
      <x:c r="E8" s="752"/>
      <x:c r="F8" s="758" t="str">
        <x:v>972
マイジャグV
対象2回</x:v>
      </x:c>
      <x:c r="G8" s="759" t="str">
        <x:v>901
マイジャグV</x:v>
      </x:c>
      <x:c r="H8" s="752"/>
      <x:c r="I8" s="752"/>
      <x:c r="J8" s="759" t="str">
        <x:v>900
マイジャグV</x:v>
      </x:c>
      <x:c r="K8" s="759" t="str">
        <x:v>829
ディスクUR</x:v>
      </x:c>
      <x:c r="L8" s="752"/>
      <x:c r="M8" s="752"/>
      <x:c r="N8" s="759" t="str">
        <x:v>828
ディスクUR</x:v>
      </x:c>
      <x:c r="O8" s="759" t="str">
        <x:v>757
東リベ</x:v>
      </x:c>
      <x:c r="P8" s="752"/>
      <x:c r="Q8" s="752"/>
      <x:c r="R8" s="757" t="str">
        <x:v>756
北斗
対象3回</x:v>
      </x:c>
      <x:c r="S8" s="760" t="str">
        <x:v>685
北斗転生2
対象1回</x:v>
      </x:c>
      <x:c r="T8" s="752"/>
      <x:c r="U8" s="752"/>
      <x:c r="V8" s="760" t="str">
        <x:v>684
北斗転生2
対象1回</x:v>
      </x:c>
      <x:c r="W8" s="758" t="str">
        <x:v>613
ミリオンゴッド
対象2回</x:v>
      </x:c>
      <x:c r="X8" s="752"/>
      <x:c r="Y8" s="752"/>
      <x:c r="Z8" s="758" t="str">
        <x:v>612
モンキーV
対象2回</x:v>
      </x:c>
      <x:c r="AA8" s="757" t="str">
        <x:v>541
カバネリ2
対象3回</x:v>
      </x:c>
      <x:c r="AB8" s="752"/>
      <x:c r="AC8" s="752"/>
      <x:c r="AD8" s="757" t="str">
        <x:v>540
カバネリ2
対象3回</x:v>
      </x:c>
      <x:c r="AE8" s="757" t="str">
        <x:v>469
東京喰種
対象3回</x:v>
      </x:c>
      <x:c r="AF8" s="752"/>
      <x:c r="AG8" s="752"/>
      <x:c r="AH8" s="757" t="str">
        <x:v>468
東京喰種
対象3回</x:v>
      </x:c>
      <x:c r="AI8" s="712"/>
      <x:c r="AJ8" s="712"/>
    </x:row>
    <x:row r="9" ht="42" customHeight="1">
      <x:c r="A9" s="752"/>
      <x:c r="B9" s="752"/>
      <x:c r="C9" s="757" t="str">
        <x:v>974
マイジャグV
対象3回</x:v>
      </x:c>
      <x:c r="D9" s="752"/>
      <x:c r="E9" s="752"/>
      <x:c r="F9" s="758" t="str">
        <x:v>971
マイジャグV
対象2回</x:v>
      </x:c>
      <x:c r="G9" s="759" t="str">
        <x:v>902
マイジャグV</x:v>
      </x:c>
      <x:c r="H9" s="752"/>
      <x:c r="I9" s="752"/>
      <x:c r="J9" s="759" t="str">
        <x:v>899
マイジャグV</x:v>
      </x:c>
      <x:c r="K9" s="759" t="str">
        <x:v>830
ディスクUR</x:v>
      </x:c>
      <x:c r="L9" s="752"/>
      <x:c r="M9" s="752"/>
      <x:c r="N9" s="759" t="str">
        <x:v>827
ディスクUR</x:v>
      </x:c>
      <x:c r="O9" s="759" t="str">
        <x:v>758
東リベ</x:v>
      </x:c>
      <x:c r="P9" s="752"/>
      <x:c r="Q9" s="752"/>
      <x:c r="R9" s="757" t="str">
        <x:v>755
北斗
対象3回</x:v>
      </x:c>
      <x:c r="S9" s="760" t="str">
        <x:v>686
北斗転生2
対象1回</x:v>
      </x:c>
      <x:c r="T9" s="752"/>
      <x:c r="U9" s="752"/>
      <x:c r="V9" s="760" t="str">
        <x:v>683
北斗転生2
対象1回</x:v>
      </x:c>
      <x:c r="W9" s="758" t="str">
        <x:v>614
ミリオンゴッド
対象2回</x:v>
      </x:c>
      <x:c r="X9" s="752"/>
      <x:c r="Y9" s="752"/>
      <x:c r="Z9" s="758" t="str">
        <x:v>611
モンキーV
対象2回</x:v>
      </x:c>
      <x:c r="AA9" s="757" t="str">
        <x:v>542
カバネリ2
対象3回</x:v>
      </x:c>
      <x:c r="AB9" s="752"/>
      <x:c r="AC9" s="752"/>
      <x:c r="AD9" s="757" t="str">
        <x:v>539
カバネリ2
対象3回</x:v>
      </x:c>
      <x:c r="AE9" s="757" t="str">
        <x:v>470
東京喰種
対象3回</x:v>
      </x:c>
      <x:c r="AF9" s="752"/>
      <x:c r="AG9" s="752"/>
      <x:c r="AH9" s="757" t="str">
        <x:v>467
東京喰種
対象3回</x:v>
      </x:c>
      <x:c r="AI9" s="712"/>
      <x:c r="AJ9" s="712"/>
    </x:row>
    <x:row r="10" ht="42" customHeight="1">
      <x:c r="A10" s="752"/>
      <x:c r="B10" s="752"/>
      <x:c r="C10" s="757" t="str">
        <x:v>975
マイジャグV
対象3回</x:v>
      </x:c>
      <x:c r="D10" s="752"/>
      <x:c r="E10" s="752"/>
      <x:c r="F10" s="758" t="str">
        <x:v>970
マイジャグV
対象2回</x:v>
      </x:c>
      <x:c r="G10" s="759" t="str">
        <x:v>903
マイジャグV</x:v>
      </x:c>
      <x:c r="H10" s="752"/>
      <x:c r="I10" s="752"/>
      <x:c r="J10" s="759" t="str">
        <x:v>898
マイジャグV</x:v>
      </x:c>
      <x:c r="K10" s="759" t="str">
        <x:v>831
ハナビ</x:v>
      </x:c>
      <x:c r="L10" s="752"/>
      <x:c r="M10" s="752"/>
      <x:c r="N10" s="759" t="str">
        <x:v>826
ディスクUR</x:v>
      </x:c>
      <x:c r="O10" s="759" t="str">
        <x:v>759
東リベ</x:v>
      </x:c>
      <x:c r="P10" s="752"/>
      <x:c r="Q10" s="752"/>
      <x:c r="R10" s="757" t="str">
        <x:v>754
北斗
対象3回</x:v>
      </x:c>
      <x:c r="S10" s="760" t="str">
        <x:v>687
北斗転生2
対象1回</x:v>
      </x:c>
      <x:c r="T10" s="752"/>
      <x:c r="U10" s="752"/>
      <x:c r="V10" s="760" t="str">
        <x:v>682
北斗転生2
対象1回</x:v>
      </x:c>
      <x:c r="W10" s="758" t="str">
        <x:v>615
ミリオンゴッド
対象2回</x:v>
      </x:c>
      <x:c r="X10" s="752"/>
      <x:c r="Y10" s="752"/>
      <x:c r="Z10" s="758" t="str">
        <x:v>610
モンキーV
対象2回</x:v>
      </x:c>
      <x:c r="AA10" s="757" t="str">
        <x:v>543
カバネリ2
対象3回</x:v>
      </x:c>
      <x:c r="AB10" s="752"/>
      <x:c r="AC10" s="752"/>
      <x:c r="AD10" s="757" t="str">
        <x:v>538
カバネリ2
対象3回</x:v>
      </x:c>
      <x:c r="AE10" s="757" t="str">
        <x:v>471
東京喰種
対象3回</x:v>
      </x:c>
      <x:c r="AF10" s="752"/>
      <x:c r="AG10" s="752"/>
      <x:c r="AH10" s="757" t="str">
        <x:v>466
東京喰種
対象3回</x:v>
      </x:c>
      <x:c r="AI10" s="712"/>
      <x:c r="AJ10" s="712"/>
    </x:row>
    <x:row r="11" ht="42" customHeight="1">
      <x:c r="A11" s="752"/>
      <x:c r="B11" s="752"/>
      <x:c r="C11" s="757" t="str">
        <x:v>976
マイジャグV
対象3回</x:v>
      </x:c>
      <x:c r="D11" s="752"/>
      <x:c r="E11" s="752"/>
      <x:c r="F11" s="758" t="str">
        <x:v>969
マイジャグV
対象2回</x:v>
      </x:c>
      <x:c r="G11" s="759" t="str">
        <x:v>904
マイジャグV</x:v>
      </x:c>
      <x:c r="H11" s="752"/>
      <x:c r="I11" s="752"/>
      <x:c r="J11" s="759" t="str">
        <x:v>897
マイジャグV</x:v>
      </x:c>
      <x:c r="K11" s="759" t="str">
        <x:v>832
ハナビ</x:v>
      </x:c>
      <x:c r="L11" s="752"/>
      <x:c r="M11" s="752"/>
      <x:c r="N11" s="759" t="str">
        <x:v>825
ディスクUR</x:v>
      </x:c>
      <x:c r="O11" s="759" t="str">
        <x:v>760
東リベ</x:v>
      </x:c>
      <x:c r="P11" s="752"/>
      <x:c r="Q11" s="752"/>
      <x:c r="R11" s="757" t="str">
        <x:v>753
北斗
対象3回</x:v>
      </x:c>
      <x:c r="S11" s="760" t="str">
        <x:v>688
北斗転生2
対象1回</x:v>
      </x:c>
      <x:c r="T11" s="752"/>
      <x:c r="U11" s="752"/>
      <x:c r="V11" s="760" t="str">
        <x:v>681
北斗転生2
対象1回</x:v>
      </x:c>
      <x:c r="W11" s="758" t="str">
        <x:v>616
ミリオンゴッド
対象2回</x:v>
      </x:c>
      <x:c r="X11" s="752"/>
      <x:c r="Y11" s="752"/>
      <x:c r="Z11" s="758" t="str">
        <x:v>609
モンキーV
対象2回</x:v>
      </x:c>
      <x:c r="AA11" s="757" t="str">
        <x:v>544
カバネリ2
対象3回</x:v>
      </x:c>
      <x:c r="AB11" s="752"/>
      <x:c r="AC11" s="752"/>
      <x:c r="AD11" s="757" t="str">
        <x:v>537
カバネリ2
対象3回</x:v>
      </x:c>
      <x:c r="AE11" s="757" t="str">
        <x:v>472
東京喰種
対象3回</x:v>
      </x:c>
      <x:c r="AF11" s="752"/>
      <x:c r="AG11" s="752"/>
      <x:c r="AH11" s="757" t="str">
        <x:v>465
東京喰種
対象3回</x:v>
      </x:c>
      <x:c r="AI11" s="712"/>
      <x:c r="AJ11" s="712"/>
    </x:row>
    <x:row r="12" ht="42" customHeight="1">
      <x:c r="A12" s="752"/>
      <x:c r="B12" s="752"/>
      <x:c r="C12" s="757" t="str">
        <x:v>977
マイジャグV
対象3回</x:v>
      </x:c>
      <x:c r="D12" s="752"/>
      <x:c r="E12" s="752"/>
      <x:c r="F12" s="758" t="str">
        <x:v>968
マイジャグV
対象2回</x:v>
      </x:c>
      <x:c r="G12" s="759" t="str">
        <x:v>905
マイジャグV</x:v>
      </x:c>
      <x:c r="H12" s="752"/>
      <x:c r="I12" s="752"/>
      <x:c r="J12" s="759" t="str">
        <x:v>896
マイジャグV</x:v>
      </x:c>
      <x:c r="K12" s="759" t="str">
        <x:v>833
ハナビ</x:v>
      </x:c>
      <x:c r="L12" s="752"/>
      <x:c r="M12" s="752"/>
      <x:c r="N12" s="759" t="str">
        <x:v>824
ディスクUR</x:v>
      </x:c>
      <x:c r="O12" s="759" t="str">
        <x:v>761
東リベ</x:v>
      </x:c>
      <x:c r="P12" s="752"/>
      <x:c r="Q12" s="752"/>
      <x:c r="R12" s="757" t="str">
        <x:v>752
北斗
対象3回</x:v>
      </x:c>
      <x:c r="S12" s="760" t="str">
        <x:v>689
北斗転生2
対象1回</x:v>
      </x:c>
      <x:c r="T12" s="752"/>
      <x:c r="U12" s="752"/>
      <x:c r="V12" s="760" t="str">
        <x:v>680
北斗転生2
対象1回</x:v>
      </x:c>
      <x:c r="W12" s="758" t="str">
        <x:v>617
ミリオンゴッド
対象2回</x:v>
      </x:c>
      <x:c r="X12" s="752"/>
      <x:c r="Y12" s="752"/>
      <x:c r="Z12" s="758" t="str">
        <x:v>608
モンキーV
対象2回</x:v>
      </x:c>
      <x:c r="AA12" s="757" t="str">
        <x:v>545
カバネリ2
対象3回</x:v>
      </x:c>
      <x:c r="AB12" s="752"/>
      <x:c r="AC12" s="752"/>
      <x:c r="AD12" s="757" t="str">
        <x:v>536
カバネリ2
対象3回</x:v>
      </x:c>
      <x:c r="AE12" s="757" t="str">
        <x:v>473
東京喰種
対象3回</x:v>
      </x:c>
      <x:c r="AF12" s="752"/>
      <x:c r="AG12" s="752"/>
      <x:c r="AH12" s="757" t="str">
        <x:v>464
東京喰種
対象3回</x:v>
      </x:c>
      <x:c r="AI12" s="712"/>
      <x:c r="AJ12" s="712"/>
    </x:row>
    <x:row r="13" ht="42" customHeight="1">
      <x:c r="A13" s="752"/>
      <x:c r="B13" s="752"/>
      <x:c r="C13" s="757" t="str">
        <x:v>978
マイジャグV
対象3回</x:v>
      </x:c>
      <x:c r="D13" s="752"/>
      <x:c r="E13" s="752"/>
      <x:c r="F13" s="758" t="str">
        <x:v>967
マイジャグV
対象2回</x:v>
      </x:c>
      <x:c r="G13" s="759" t="str">
        <x:v>906
マイジャグV</x:v>
      </x:c>
      <x:c r="H13" s="752"/>
      <x:c r="I13" s="752"/>
      <x:c r="J13" s="759" t="str">
        <x:v>895
マイジャグV</x:v>
      </x:c>
      <x:c r="K13" s="759" t="str">
        <x:v>834
ハナビ</x:v>
      </x:c>
      <x:c r="L13" s="752"/>
      <x:c r="M13" s="752"/>
      <x:c r="N13" s="759" t="str">
        <x:v>823
ディスクUR</x:v>
      </x:c>
      <x:c r="O13" s="759" t="str">
        <x:v>762
東リベ</x:v>
      </x:c>
      <x:c r="P13" s="752"/>
      <x:c r="Q13" s="752"/>
      <x:c r="R13" s="757" t="str">
        <x:v>751
北斗
対象3回</x:v>
      </x:c>
      <x:c r="S13" s="760" t="str">
        <x:v>690
北斗転生2
対象1回</x:v>
      </x:c>
      <x:c r="T13" s="752"/>
      <x:c r="U13" s="752"/>
      <x:c r="V13" s="760" t="str">
        <x:v>679
北斗転生2
対象1回</x:v>
      </x:c>
      <x:c r="W13" s="758" t="str">
        <x:v>618
ミリオンゴッド
対象2回</x:v>
      </x:c>
      <x:c r="X13" s="752"/>
      <x:c r="Y13" s="752"/>
      <x:c r="Z13" s="758" t="str">
        <x:v>607
モンキーV
対象2回</x:v>
      </x:c>
      <x:c r="AA13" s="757" t="str">
        <x:v>546
カバネリ2
対象3回</x:v>
      </x:c>
      <x:c r="AB13" s="752"/>
      <x:c r="AC13" s="752"/>
      <x:c r="AD13" s="757" t="str">
        <x:v>535
カバネリ2
対象3回</x:v>
      </x:c>
      <x:c r="AE13" s="757" t="str">
        <x:v>474
東京喰種
対象3回</x:v>
      </x:c>
      <x:c r="AF13" s="752"/>
      <x:c r="AG13" s="752"/>
      <x:c r="AH13" s="757" t="str">
        <x:v>463
東京喰種
対象3回</x:v>
      </x:c>
      <x:c r="AI13" s="712"/>
      <x:c r="AJ13" s="712"/>
    </x:row>
    <x:row r="14" ht="42" customHeight="1">
      <x:c r="A14" s="752"/>
      <x:c r="B14" s="752"/>
      <x:c r="C14" s="758" t="str">
        <x:v>979
マイジャグV
対象2回</x:v>
      </x:c>
      <x:c r="D14" s="752"/>
      <x:c r="E14" s="752"/>
      <x:c r="F14" s="758" t="str">
        <x:v>966
マイジャグV
対象2回</x:v>
      </x:c>
      <x:c r="G14" s="759" t="str">
        <x:v>907
マイジャグV</x:v>
      </x:c>
      <x:c r="H14" s="752"/>
      <x:c r="I14" s="752"/>
      <x:c r="J14" s="759" t="str">
        <x:v>894
マイジャグV</x:v>
      </x:c>
      <x:c r="K14" s="759" t="str">
        <x:v>835
ハナビ</x:v>
      </x:c>
      <x:c r="L14" s="752"/>
      <x:c r="M14" s="752"/>
      <x:c r="N14" s="759" t="str">
        <x:v>822
スト6</x:v>
      </x:c>
      <x:c r="O14" s="759" t="str">
        <x:v>763
モンハン</x:v>
      </x:c>
      <x:c r="P14" s="752"/>
      <x:c r="Q14" s="752"/>
      <x:c r="R14" s="757" t="str">
        <x:v>750
北斗
対象3回</x:v>
      </x:c>
      <x:c r="S14" s="760" t="str">
        <x:v>691
北斗転生2
対象1回</x:v>
      </x:c>
      <x:c r="T14" s="752"/>
      <x:c r="U14" s="752"/>
      <x:c r="V14" s="759" t="str">
        <x:v>678
炎炎2</x:v>
      </x:c>
      <x:c r="W14" s="758" t="str">
        <x:v>619
ミリオンゴッド
対象2回</x:v>
      </x:c>
      <x:c r="X14" s="752"/>
      <x:c r="Y14" s="752"/>
      <x:c r="Z14" s="758" t="str">
        <x:v>606
モンキーV
対象2回</x:v>
      </x:c>
      <x:c r="AA14" s="757" t="str">
        <x:v>547
カバネリ2
対象3回</x:v>
      </x:c>
      <x:c r="AB14" s="752"/>
      <x:c r="AC14" s="752"/>
      <x:c r="AD14" s="757" t="str">
        <x:v>534
カバネリ2
対象3回</x:v>
      </x:c>
      <x:c r="AE14" s="757" t="str">
        <x:v>475
東京喰種
対象3回</x:v>
      </x:c>
      <x:c r="AF14" s="752"/>
      <x:c r="AG14" s="752"/>
      <x:c r="AH14" s="757" t="str">
        <x:v>462
東京喰種
対象3回</x:v>
      </x:c>
      <x:c r="AI14" s="712"/>
      <x:c r="AJ14" s="712"/>
    </x:row>
    <x:row r="15" ht="42" customHeight="1">
      <x:c r="A15" s="752"/>
      <x:c r="B15" s="752"/>
      <x:c r="C15" s="758" t="str">
        <x:v>980
マイジャグV
対象2回</x:v>
      </x:c>
      <x:c r="D15" s="752"/>
      <x:c r="E15" s="752"/>
      <x:c r="F15" s="758" t="str">
        <x:v>965
マイジャグV
対象2回</x:v>
      </x:c>
      <x:c r="G15" s="759" t="str">
        <x:v>908
マイジャグV</x:v>
      </x:c>
      <x:c r="H15" s="752"/>
      <x:c r="I15" s="752"/>
      <x:c r="J15" s="759" t="str">
        <x:v>893
マイジャグV</x:v>
      </x:c>
      <x:c r="K15" s="759" t="str">
        <x:v>836
SHAKE</x:v>
      </x:c>
      <x:c r="L15" s="752"/>
      <x:c r="M15" s="752"/>
      <x:c r="N15" s="759" t="str">
        <x:v>821
スト6</x:v>
      </x:c>
      <x:c r="O15" s="759" t="str">
        <x:v>764
モンハン</x:v>
      </x:c>
      <x:c r="P15" s="752"/>
      <x:c r="Q15" s="752"/>
      <x:c r="R15" s="757" t="str">
        <x:v>749
北斗
対象3回</x:v>
      </x:c>
      <x:c r="S15" s="760" t="str">
        <x:v>692
北斗転生2
対象1回</x:v>
      </x:c>
      <x:c r="T15" s="752"/>
      <x:c r="U15" s="752"/>
      <x:c r="V15" s="759" t="str">
        <x:v>677
炎炎2</x:v>
      </x:c>
      <x:c r="W15" s="758" t="str">
        <x:v>620
ミリオンゴッド
対象2回</x:v>
      </x:c>
      <x:c r="X15" s="752"/>
      <x:c r="Y15" s="752"/>
      <x:c r="Z15" s="758" t="str">
        <x:v>605
モンキーV
対象2回</x:v>
      </x:c>
      <x:c r="AA15" s="757" t="str">
        <x:v>548
カバネリ2
対象3回</x:v>
      </x:c>
      <x:c r="AB15" s="752"/>
      <x:c r="AC15" s="752"/>
      <x:c r="AD15" s="757" t="str">
        <x:v>533
カバネリ2
対象3回</x:v>
      </x:c>
      <x:c r="AE15" s="757" t="str">
        <x:v>476
東京喰種
対象3回</x:v>
      </x:c>
      <x:c r="AF15" s="752"/>
      <x:c r="AG15" s="752"/>
      <x:c r="AH15" s="757" t="str">
        <x:v>461
東京喰種
対象3回</x:v>
      </x:c>
      <x:c r="AI15" s="712"/>
      <x:c r="AJ15" s="712"/>
    </x:row>
    <x:row r="16" ht="42" customHeight="1">
      <x:c r="A16" s="752"/>
      <x:c r="B16" s="752"/>
      <x:c r="C16" s="758" t="str">
        <x:v>981
マイジャグV
対象2回</x:v>
      </x:c>
      <x:c r="D16" s="752"/>
      <x:c r="E16" s="752"/>
      <x:c r="F16" s="758" t="str">
        <x:v>964
マイジャグV
対象2回</x:v>
      </x:c>
      <x:c r="G16" s="759" t="str">
        <x:v>909
マイジャグV</x:v>
      </x:c>
      <x:c r="H16" s="752"/>
      <x:c r="I16" s="752"/>
      <x:c r="J16" s="759" t="str">
        <x:v>892
マイジャグV</x:v>
      </x:c>
      <x:c r="K16" s="759" t="str">
        <x:v>837
SHAKE</x:v>
      </x:c>
      <x:c r="L16" s="752"/>
      <x:c r="M16" s="752"/>
      <x:c r="N16" s="759" t="str">
        <x:v>820
スト6</x:v>
      </x:c>
      <x:c r="O16" s="759" t="str">
        <x:v>765
モンハン</x:v>
      </x:c>
      <x:c r="P16" s="752"/>
      <x:c r="Q16" s="752"/>
      <x:c r="R16" s="757" t="str">
        <x:v>748
北斗
対象3回</x:v>
      </x:c>
      <x:c r="S16" s="760" t="str">
        <x:v>693
北斗転生2
対象1回</x:v>
      </x:c>
      <x:c r="T16" s="752"/>
      <x:c r="U16" s="752"/>
      <x:c r="V16" s="759" t="str">
        <x:v>676
炎炎2</x:v>
      </x:c>
      <x:c r="W16" s="758" t="str">
        <x:v>621
ミリオンゴッド
対象2回</x:v>
      </x:c>
      <x:c r="X16" s="752"/>
      <x:c r="Y16" s="752"/>
      <x:c r="Z16" s="758" t="str">
        <x:v>604
モンキーV
対象2回</x:v>
      </x:c>
      <x:c r="AA16" s="757" t="str">
        <x:v>549
カバネリ2
対象3回</x:v>
      </x:c>
      <x:c r="AB16" s="752"/>
      <x:c r="AC16" s="752"/>
      <x:c r="AD16" s="757" t="str">
        <x:v>532
カバネリ2
対象3回</x:v>
      </x:c>
      <x:c r="AE16" s="757" t="str">
        <x:v>477
東京喰種
対象3回</x:v>
      </x:c>
      <x:c r="AF16" s="752"/>
      <x:c r="AG16" s="752"/>
      <x:c r="AH16" s="757" t="str">
        <x:v>460
東京喰種
対象3回</x:v>
      </x:c>
      <x:c r="AI16" s="712"/>
      <x:c r="AJ16" s="712"/>
    </x:row>
    <x:row r="17" ht="42" customHeight="1">
      <x:c r="A17" s="752"/>
      <x:c r="B17" s="752"/>
      <x:c r="C17" s="758" t="str">
        <x:v>982
マイジャグV
対象2回</x:v>
      </x:c>
      <x:c r="D17" s="752"/>
      <x:c r="E17" s="752"/>
      <x:c r="F17" s="758" t="str">
        <x:v>963
マイジャグV
対象2回</x:v>
      </x:c>
      <x:c r="G17" s="760" t="str">
        <x:v>910
ゴージャグ3
対象1回</x:v>
      </x:c>
      <x:c r="H17" s="752"/>
      <x:c r="I17" s="752"/>
      <x:c r="J17" s="760" t="str">
        <x:v>891
ゴージャグ3
対象1回</x:v>
      </x:c>
      <x:c r="K17" s="759" t="str">
        <x:v>838
サンダーV</x:v>
      </x:c>
      <x:c r="L17" s="752"/>
      <x:c r="M17" s="752"/>
      <x:c r="N17" s="759" t="str">
        <x:v>819
スト6</x:v>
      </x:c>
      <x:c r="O17" s="759" t="str">
        <x:v>766
モンハン</x:v>
      </x:c>
      <x:c r="P17" s="752"/>
      <x:c r="Q17" s="752"/>
      <x:c r="R17" s="757" t="str">
        <x:v>747
北斗
対象3回</x:v>
      </x:c>
      <x:c r="S17" s="760" t="str">
        <x:v>694
北斗転生2
対象1回</x:v>
      </x:c>
      <x:c r="T17" s="752"/>
      <x:c r="U17" s="752"/>
      <x:c r="V17" s="759" t="str">
        <x:v>675
炎炎2</x:v>
      </x:c>
      <x:c r="W17" s="758" t="str">
        <x:v>622
ミリオンゴッド
対象2回</x:v>
      </x:c>
      <x:c r="X17" s="752"/>
      <x:c r="Y17" s="752"/>
      <x:c r="Z17" s="758" t="str">
        <x:v>603
モンキーV
対象2回</x:v>
      </x:c>
      <x:c r="AA17" s="757" t="str">
        <x:v>550
カバネリ2
対象3回</x:v>
      </x:c>
      <x:c r="AB17" s="752"/>
      <x:c r="AC17" s="752"/>
      <x:c r="AD17" s="757" t="str">
        <x:v>531
カバネリ2
対象3回</x:v>
      </x:c>
      <x:c r="AE17" s="757" t="str">
        <x:v>478
東京喰種
対象3回</x:v>
      </x:c>
      <x:c r="AF17" s="752"/>
      <x:c r="AG17" s="752"/>
      <x:c r="AH17" s="757" t="str">
        <x:v>459
東京喰種
対象3回</x:v>
      </x:c>
      <x:c r="AI17" s="712"/>
      <x:c r="AJ17" s="712"/>
    </x:row>
    <x:row r="18" ht="42" customHeight="1">
      <x:c r="A18" s="752"/>
      <x:c r="B18" s="752"/>
      <x:c r="C18" s="758" t="str">
        <x:v>983
マイジャグV
対象2回</x:v>
      </x:c>
      <x:c r="D18" s="752"/>
      <x:c r="E18" s="752"/>
      <x:c r="F18" s="758" t="str">
        <x:v>962
マイジャグV
対象2回</x:v>
      </x:c>
      <x:c r="G18" s="760" t="str">
        <x:v>911
ゴージャグ3
対象1回</x:v>
      </x:c>
      <x:c r="H18" s="752"/>
      <x:c r="I18" s="752"/>
      <x:c r="J18" s="760" t="str">
        <x:v>890
ゴージャグ3
対象1回</x:v>
      </x:c>
      <x:c r="K18" s="759" t="str">
        <x:v>839
サンダーV</x:v>
      </x:c>
      <x:c r="L18" s="752"/>
      <x:c r="M18" s="752"/>
      <x:c r="N18" s="759" t="str">
        <x:v>818
スト6</x:v>
      </x:c>
      <x:c r="O18" s="760" t="str">
        <x:v>767
かぐや
対象1回</x:v>
      </x:c>
      <x:c r="P18" s="752"/>
      <x:c r="Q18" s="752"/>
      <x:c r="R18" s="757" t="str">
        <x:v>746
北斗
対象3回</x:v>
      </x:c>
      <x:c r="S18" s="760" t="str">
        <x:v>695
北斗転生2
対象1回</x:v>
      </x:c>
      <x:c r="T18" s="752"/>
      <x:c r="U18" s="752"/>
      <x:c r="V18" s="759" t="str">
        <x:v>674
炎炎2</x:v>
      </x:c>
      <x:c r="W18" s="758" t="str">
        <x:v>623
ミリオンゴッド
対象2回</x:v>
      </x:c>
      <x:c r="X18" s="752"/>
      <x:c r="Y18" s="752"/>
      <x:c r="Z18" s="758" t="str">
        <x:v>602
モンキーV
対象2回</x:v>
      </x:c>
      <x:c r="AA18" s="757" t="str">
        <x:v>551
カバネリ2
対象3回</x:v>
      </x:c>
      <x:c r="AB18" s="752"/>
      <x:c r="AC18" s="752"/>
      <x:c r="AD18" s="757" t="str">
        <x:v>530
カバネリ2
対象3回</x:v>
      </x:c>
      <x:c r="AE18" s="757" t="str">
        <x:v>479
東京喰種
対象3回</x:v>
      </x:c>
      <x:c r="AF18" s="752"/>
      <x:c r="AG18" s="752"/>
      <x:c r="AH18" s="757" t="str">
        <x:v>458
東京喰種
対象3回</x:v>
      </x:c>
      <x:c r="AI18" s="712"/>
      <x:c r="AJ18" s="712"/>
    </x:row>
    <x:row r="19" ht="42" customHeight="1">
      <x:c r="A19" s="752"/>
      <x:c r="B19" s="752"/>
      <x:c r="C19" s="758" t="str">
        <x:v>984
マイジャグV
対象2回</x:v>
      </x:c>
      <x:c r="D19" s="752"/>
      <x:c r="E19" s="752"/>
      <x:c r="F19" s="758" t="str">
        <x:v>961
マイジャグV
対象2回</x:v>
      </x:c>
      <x:c r="G19" s="760" t="str">
        <x:v>912
ゴージャグ3
対象1回</x:v>
      </x:c>
      <x:c r="H19" s="752"/>
      <x:c r="I19" s="752"/>
      <x:c r="J19" s="760" t="str">
        <x:v>889
ゴージャグ3
対象1回</x:v>
      </x:c>
      <x:c r="K19" s="759" t="str">
        <x:v>840
サンダーV</x:v>
      </x:c>
      <x:c r="L19" s="752"/>
      <x:c r="M19" s="752"/>
      <x:c r="N19" s="759" t="str">
        <x:v>817
スト6</x:v>
      </x:c>
      <x:c r="O19" s="760" t="str">
        <x:v>768
かぐや
対象1回</x:v>
      </x:c>
      <x:c r="P19" s="752"/>
      <x:c r="Q19" s="752"/>
      <x:c r="R19" s="757" t="str">
        <x:v>745
北斗
対象3回</x:v>
      </x:c>
      <x:c r="S19" s="760" t="str">
        <x:v>696
北斗転生2
対象1回</x:v>
      </x:c>
      <x:c r="T19" s="752"/>
      <x:c r="U19" s="752"/>
      <x:c r="V19" s="759" t="str">
        <x:v>673
炎炎2</x:v>
      </x:c>
      <x:c r="W19" s="758" t="str">
        <x:v>624
ミリオンゴッド
対象2回</x:v>
      </x:c>
      <x:c r="X19" s="752"/>
      <x:c r="Y19" s="752"/>
      <x:c r="Z19" s="758" t="str">
        <x:v>601
モンキーV
対象2回</x:v>
      </x:c>
      <x:c r="AA19" s="757" t="str">
        <x:v>552
カバネリ2
対象3回</x:v>
      </x:c>
      <x:c r="AB19" s="752"/>
      <x:c r="AC19" s="752"/>
      <x:c r="AD19" s="757" t="str">
        <x:v>529
カバネリ2
対象3回</x:v>
      </x:c>
      <x:c r="AE19" s="757" t="str">
        <x:v>480
東京喰種
対象3回</x:v>
      </x:c>
      <x:c r="AF19" s="752"/>
      <x:c r="AG19" s="752"/>
      <x:c r="AH19" s="757" t="str">
        <x:v>457
東京喰種
対象3回</x:v>
      </x:c>
      <x:c r="AI19" s="712"/>
      <x:c r="AJ19" s="712"/>
    </x:row>
    <x:row r="20" ht="42" customHeight="1">
      <x:c r="A20" s="752"/>
      <x:c r="B20" s="752"/>
      <x:c r="C20" s="758" t="str">
        <x:v>985
マイジャグV
対象2回</x:v>
      </x:c>
      <x:c r="D20" s="752"/>
      <x:c r="E20" s="752"/>
      <x:c r="F20" s="758" t="str">
        <x:v>960
マイジャグV
対象2回</x:v>
      </x:c>
      <x:c r="G20" s="760" t="str">
        <x:v>913
ゴージャグ3
対象1回</x:v>
      </x:c>
      <x:c r="H20" s="752"/>
      <x:c r="I20" s="752"/>
      <x:c r="J20" s="760" t="str">
        <x:v>888
ゴージャグ3
対象1回</x:v>
      </x:c>
      <x:c r="K20" s="760" t="str">
        <x:v>841
ケロット5
対象1回</x:v>
      </x:c>
      <x:c r="L20" s="752"/>
      <x:c r="M20" s="752"/>
      <x:c r="N20" s="759" t="str">
        <x:v>816
スト6</x:v>
      </x:c>
      <x:c r="O20" s="760" t="str">
        <x:v>769
かぐや
対象1回</x:v>
      </x:c>
      <x:c r="P20" s="752"/>
      <x:c r="Q20" s="752"/>
      <x:c r="R20" s="757" t="str">
        <x:v>744
北斗
対象3回</x:v>
      </x:c>
      <x:c r="S20" s="760" t="str">
        <x:v>697
北斗転生2
対象1回</x:v>
      </x:c>
      <x:c r="T20" s="752"/>
      <x:c r="U20" s="752"/>
      <x:c r="V20" s="759" t="str">
        <x:v>672
炎炎2</x:v>
      </x:c>
      <x:c r="W20" s="758" t="str">
        <x:v>625
ミリオンゴッド
対象2回</x:v>
      </x:c>
      <x:c r="X20" s="752"/>
      <x:c r="Y20" s="752"/>
      <x:c r="Z20" s="758" t="str">
        <x:v>600
モンキーV
対象2回</x:v>
      </x:c>
      <x:c r="AA20" s="757" t="str">
        <x:v>553
カバネリ2
対象3回</x:v>
      </x:c>
      <x:c r="AB20" s="752"/>
      <x:c r="AC20" s="752"/>
      <x:c r="AD20" s="757" t="str">
        <x:v>528
カバネリ2
対象3回</x:v>
      </x:c>
      <x:c r="AE20" s="757" t="str">
        <x:v>481
東京喰種
対象3回</x:v>
      </x:c>
      <x:c r="AF20" s="752"/>
      <x:c r="AG20" s="752"/>
      <x:c r="AH20" s="757" t="str">
        <x:v>456
東京喰種
対象3回</x:v>
      </x:c>
      <x:c r="AI20" s="712"/>
      <x:c r="AJ20" s="712"/>
    </x:row>
    <x:row r="21" ht="42" customHeight="1">
      <x:c r="A21" s="752"/>
      <x:c r="B21" s="752"/>
      <x:c r="C21" s="758" t="str">
        <x:v>986
マイジャグV
対象2回</x:v>
      </x:c>
      <x:c r="D21" s="752"/>
      <x:c r="E21" s="752"/>
      <x:c r="F21" s="758" t="str">
        <x:v>959
マイジャグV
対象2回</x:v>
      </x:c>
      <x:c r="G21" s="760" t="str">
        <x:v>914
ゴージャグ3
対象1回</x:v>
      </x:c>
      <x:c r="H21" s="752"/>
      <x:c r="I21" s="752"/>
      <x:c r="J21" s="760" t="str">
        <x:v>887
ゴージャグ3
対象1回</x:v>
      </x:c>
      <x:c r="K21" s="760" t="str">
        <x:v>842
ケロット5
対象1回</x:v>
      </x:c>
      <x:c r="L21" s="752"/>
      <x:c r="M21" s="752"/>
      <x:c r="N21" s="759" t="str">
        <x:v>815
スト6</x:v>
      </x:c>
      <x:c r="O21" s="760" t="str">
        <x:v>770
かぐや
対象1回</x:v>
      </x:c>
      <x:c r="P21" s="752"/>
      <x:c r="Q21" s="752"/>
      <x:c r="R21" s="757" t="str">
        <x:v>743
北斗
対象3回</x:v>
      </x:c>
      <x:c r="S21" s="760" t="str">
        <x:v>698
北斗転生2
対象1回</x:v>
      </x:c>
      <x:c r="T21" s="752"/>
      <x:c r="U21" s="752"/>
      <x:c r="V21" s="759" t="str">
        <x:v>671
炎炎2</x:v>
      </x:c>
      <x:c r="W21" s="758" t="str">
        <x:v>626
ミリオンゴッド
対象2回</x:v>
      </x:c>
      <x:c r="X21" s="752"/>
      <x:c r="Y21" s="752"/>
      <x:c r="Z21" s="758" t="str">
        <x:v>599
モンキーV
対象2回</x:v>
      </x:c>
      <x:c r="AA21" s="757" t="str">
        <x:v>554
カバネリ2
対象3回</x:v>
      </x:c>
      <x:c r="AB21" s="752"/>
      <x:c r="AC21" s="752"/>
      <x:c r="AD21" s="757" t="str">
        <x:v>527
カバネリ2
対象3回</x:v>
      </x:c>
      <x:c r="AE21" s="757" t="str">
        <x:v>482
東京喰種
対象3回</x:v>
      </x:c>
      <x:c r="AF21" s="752"/>
      <x:c r="AG21" s="752"/>
      <x:c r="AH21" s="757" t="str">
        <x:v>455
東京喰種
対象3回</x:v>
      </x:c>
      <x:c r="AI21" s="712"/>
      <x:c r="AJ21" s="712"/>
    </x:row>
    <x:row r="22" ht="42" customHeight="1">
      <x:c r="A22" s="752"/>
      <x:c r="B22" s="752"/>
      <x:c r="C22" s="758" t="str">
        <x:v>987
マイジャグV
対象2回</x:v>
      </x:c>
      <x:c r="D22" s="752"/>
      <x:c r="E22" s="752"/>
      <x:c r="F22" s="758" t="str">
        <x:v>958
マイジャグV
対象2回</x:v>
      </x:c>
      <x:c r="G22" s="760" t="str">
        <x:v>915
ゴージャグ3
対象1回</x:v>
      </x:c>
      <x:c r="H22" s="752"/>
      <x:c r="I22" s="752"/>
      <x:c r="J22" s="760" t="str">
        <x:v>886
ゴージャグ3
対象1回</x:v>
      </x:c>
      <x:c r="K22" s="760" t="str">
        <x:v>843
ケロット5
対象1回</x:v>
      </x:c>
      <x:c r="L22" s="752"/>
      <x:c r="M22" s="752"/>
      <x:c r="N22" s="760" t="str">
        <x:v>814
やじきた
対象1回</x:v>
      </x:c>
      <x:c r="O22" s="760" t="str">
        <x:v>771
ワーダイ
対象1回</x:v>
      </x:c>
      <x:c r="P22" s="752"/>
      <x:c r="Q22" s="752"/>
      <x:c r="R22" s="757" t="str">
        <x:v>742
北斗
対象3回</x:v>
      </x:c>
      <x:c r="S22" s="760" t="str">
        <x:v>699
北斗転生2
対象1回</x:v>
      </x:c>
      <x:c r="T22" s="752"/>
      <x:c r="U22" s="752"/>
      <x:c r="V22" s="759" t="str">
        <x:v>670
炎炎2</x:v>
      </x:c>
      <x:c r="W22" s="758" t="str">
        <x:v>627
ミリオンゴッド
対象2回</x:v>
      </x:c>
      <x:c r="X22" s="752"/>
      <x:c r="Y22" s="752"/>
      <x:c r="Z22" s="758" t="str">
        <x:v>598
モンキーV
対象2回</x:v>
      </x:c>
      <x:c r="AA22" s="757" t="str">
        <x:v>555
カバネリ2
対象3回</x:v>
      </x:c>
      <x:c r="AB22" s="752"/>
      <x:c r="AC22" s="752"/>
      <x:c r="AD22" s="757" t="str">
        <x:v>526
カバネリ2
対象3回</x:v>
      </x:c>
      <x:c r="AE22" s="757" t="str">
        <x:v>483
東京喰種
対象3回</x:v>
      </x:c>
      <x:c r="AF22" s="752"/>
      <x:c r="AG22" s="752"/>
      <x:c r="AH22" s="757" t="str">
        <x:v>454
東京喰種
対象3回</x:v>
      </x:c>
      <x:c r="AI22" s="712"/>
      <x:c r="AJ22" s="712"/>
    </x:row>
    <x:row r="23" ht="42" customHeight="1">
      <x:c r="A23" s="752"/>
      <x:c r="B23" s="752"/>
      <x:c r="C23" s="758" t="str">
        <x:v>988
マイジャグV
対象2回</x:v>
      </x:c>
      <x:c r="D23" s="752"/>
      <x:c r="E23" s="752"/>
      <x:c r="F23" s="758" t="str">
        <x:v>957
マイジャグV
対象2回</x:v>
      </x:c>
      <x:c r="G23" s="760" t="str">
        <x:v>916
ゴージャグ3
対象1回</x:v>
      </x:c>
      <x:c r="H23" s="752"/>
      <x:c r="I23" s="752"/>
      <x:c r="J23" s="760" t="str">
        <x:v>885
ゴージャグ3
対象1回</x:v>
      </x:c>
      <x:c r="K23" s="759" t="str">
        <x:v>844
アレックス</x:v>
      </x:c>
      <x:c r="L23" s="752"/>
      <x:c r="M23" s="752"/>
      <x:c r="N23" s="760" t="str">
        <x:v>813
やじきた
対象1回</x:v>
      </x:c>
      <x:c r="O23" s="760" t="str">
        <x:v>772
ワーダイ
対象1回</x:v>
      </x:c>
      <x:c r="P23" s="752"/>
      <x:c r="Q23" s="752"/>
      <x:c r="R23" s="757" t="str">
        <x:v>741
北斗
対象3回</x:v>
      </x:c>
      <x:c r="S23" s="760" t="str">
        <x:v>700
北斗転生2
対象1回</x:v>
      </x:c>
      <x:c r="T23" s="752"/>
      <x:c r="U23" s="752"/>
      <x:c r="V23" s="759" t="str">
        <x:v>669
炎炎2</x:v>
      </x:c>
      <x:c r="W23" s="758" t="str">
        <x:v>628
ミリオンゴッド
対象2回</x:v>
      </x:c>
      <x:c r="X23" s="752"/>
      <x:c r="Y23" s="752"/>
      <x:c r="Z23" s="758" t="str">
        <x:v>597
モンキーV
対象2回</x:v>
      </x:c>
      <x:c r="AA23" s="757" t="str">
        <x:v>556
カバネリ2
対象3回</x:v>
      </x:c>
      <x:c r="AB23" s="752"/>
      <x:c r="AC23" s="752"/>
      <x:c r="AD23" s="757" t="str">
        <x:v>525
カバネリ2
対象3回</x:v>
      </x:c>
      <x:c r="AE23" s="757" t="str">
        <x:v>484
東京喰種
対象3回</x:v>
      </x:c>
      <x:c r="AF23" s="752"/>
      <x:c r="AG23" s="752"/>
      <x:c r="AH23" s="757" t="str">
        <x:v>453
東京喰種
対象3回</x:v>
      </x:c>
      <x:c r="AI23" s="712"/>
      <x:c r="AJ23" s="712"/>
    </x:row>
    <x:row r="24" ht="42" customHeight="1">
      <x:c r="A24" s="752"/>
      <x:c r="B24" s="752"/>
      <x:c r="C24" s="758" t="str">
        <x:v>989
マイジャグV
対象2回</x:v>
      </x:c>
      <x:c r="D24" s="752"/>
      <x:c r="E24" s="752"/>
      <x:c r="F24" s="758" t="str">
        <x:v>956
マイジャグV
対象2回</x:v>
      </x:c>
      <x:c r="G24" s="760" t="str">
        <x:v>917
ゴージャグ3
対象1回</x:v>
      </x:c>
      <x:c r="H24" s="752"/>
      <x:c r="I24" s="752"/>
      <x:c r="J24" s="760" t="str">
        <x:v>884
ゴージャグ3
対象1回</x:v>
      </x:c>
      <x:c r="K24" s="759" t="str">
        <x:v>845
アレックス</x:v>
      </x:c>
      <x:c r="L24" s="752"/>
      <x:c r="M24" s="752"/>
      <x:c r="N24" s="760" t="str">
        <x:v>812
やじきた
対象1回</x:v>
      </x:c>
      <x:c r="O24" s="760" t="str">
        <x:v>773
ワーダイ
対象1回</x:v>
      </x:c>
      <x:c r="P24" s="752"/>
      <x:c r="Q24" s="752"/>
      <x:c r="R24" s="757" t="str">
        <x:v>740
北斗
対象3回</x:v>
      </x:c>
      <x:c r="S24" s="760" t="str">
        <x:v>701
北斗転生2
対象1回</x:v>
      </x:c>
      <x:c r="T24" s="752"/>
      <x:c r="U24" s="752"/>
      <x:c r="V24" s="759" t="str">
        <x:v>668
炎炎2</x:v>
      </x:c>
      <x:c r="W24" s="758" t="str">
        <x:v>629
ミリオンゴッド
対象2回</x:v>
      </x:c>
      <x:c r="X24" s="752"/>
      <x:c r="Y24" s="752"/>
      <x:c r="Z24" s="758" t="str">
        <x:v>596
モンキーV
対象2回</x:v>
      </x:c>
      <x:c r="AA24" s="757" t="str">
        <x:v>557
カバネリ2
対象3回</x:v>
      </x:c>
      <x:c r="AB24" s="752"/>
      <x:c r="AC24" s="752"/>
      <x:c r="AD24" s="757" t="str">
        <x:v>524
カバネリ2
対象3回</x:v>
      </x:c>
      <x:c r="AE24" s="757" t="str">
        <x:v>485
東京喰種
対象3回</x:v>
      </x:c>
      <x:c r="AF24" s="752"/>
      <x:c r="AG24" s="752"/>
      <x:c r="AH24" s="757" t="str">
        <x:v>452
東京喰種
対象3回</x:v>
      </x:c>
      <x:c r="AI24" s="712"/>
      <x:c r="AJ24" s="712"/>
    </x:row>
    <x:row r="25" ht="42" customHeight="1">
      <x:c r="A25" s="752"/>
      <x:c r="B25" s="752"/>
      <x:c r="C25" s="758" t="str">
        <x:v>990
マイジャグV
対象2回</x:v>
      </x:c>
      <x:c r="D25" s="752"/>
      <x:c r="E25" s="752"/>
      <x:c r="F25" s="758" t="str">
        <x:v>955
マイジャグV
対象2回</x:v>
      </x:c>
      <x:c r="G25" s="760" t="str">
        <x:v>918
ゴージャグ3
対象1回</x:v>
      </x:c>
      <x:c r="H25" s="752"/>
      <x:c r="I25" s="752"/>
      <x:c r="J25" s="760" t="str">
        <x:v>883
ゴージャグ3
対象1回</x:v>
      </x:c>
      <x:c r="K25" s="759" t="str">
        <x:v>846
アレックス</x:v>
      </x:c>
      <x:c r="L25" s="752"/>
      <x:c r="M25" s="752"/>
      <x:c r="N25" s="760" t="str">
        <x:v>811
やじきた
対象1回</x:v>
      </x:c>
      <x:c r="O25" s="760" t="str">
        <x:v>774
ワーダイ
対象1回</x:v>
      </x:c>
      <x:c r="P25" s="752"/>
      <x:c r="Q25" s="752"/>
      <x:c r="R25" s="757" t="str">
        <x:v>739
北斗
対象3回</x:v>
      </x:c>
      <x:c r="S25" s="760" t="str">
        <x:v>702
北斗転生2
対象1回</x:v>
      </x:c>
      <x:c r="T25" s="752"/>
      <x:c r="U25" s="752"/>
      <x:c r="V25" s="759" t="str">
        <x:v>667
炎炎2</x:v>
      </x:c>
      <x:c r="W25" s="758" t="str">
        <x:v>630
ミリオンゴッド
対象2回</x:v>
      </x:c>
      <x:c r="X25" s="752"/>
      <x:c r="Y25" s="752"/>
      <x:c r="Z25" s="758" t="str">
        <x:v>595
モンキーV
対象2回</x:v>
      </x:c>
      <x:c r="AA25" s="757" t="str">
        <x:v>558
カバネリ2
対象3回</x:v>
      </x:c>
      <x:c r="AB25" s="752"/>
      <x:c r="AC25" s="752"/>
      <x:c r="AD25" s="757" t="str">
        <x:v>523
カバネリ2
対象3回</x:v>
      </x:c>
      <x:c r="AE25" s="757" t="str">
        <x:v>486
東京喰種
対象3回</x:v>
      </x:c>
      <x:c r="AF25" s="752"/>
      <x:c r="AG25" s="752"/>
      <x:c r="AH25" s="757" t="str">
        <x:v>451
東京喰種
対象3回</x:v>
      </x:c>
      <x:c r="AI25" s="712"/>
      <x:c r="AJ25" s="712"/>
    </x:row>
    <x:row r="26" ht="42" customHeight="1">
      <x:c r="A26" s="752"/>
      <x:c r="B26" s="752"/>
      <x:c r="C26" s="752"/>
      <x:c r="D26" s="752"/>
      <x:c r="E26" s="752"/>
      <x:c r="F26" s="752"/>
      <x:c r="G26" s="752"/>
      <x:c r="H26" s="752"/>
      <x:c r="I26" s="752"/>
      <x:c r="J26" s="752"/>
      <x:c r="K26" s="752"/>
      <x:c r="L26" s="752"/>
      <x:c r="M26" s="752"/>
      <x:c r="N26" s="752"/>
      <x:c r="O26" s="752"/>
      <x:c r="P26" s="752"/>
      <x:c r="Q26" s="752"/>
      <x:c r="R26" s="752"/>
      <x:c r="S26" s="752"/>
      <x:c r="T26" s="752"/>
      <x:c r="U26" s="752"/>
      <x:c r="V26" s="752"/>
      <x:c r="W26" s="752"/>
      <x:c r="X26" s="752"/>
      <x:c r="Y26" s="752"/>
      <x:c r="Z26" s="752"/>
      <x:c r="AA26" s="752"/>
      <x:c r="AB26" s="752"/>
      <x:c r="AC26" s="752"/>
      <x:c r="AD26" s="752"/>
      <x:c r="AE26" s="752"/>
      <x:c r="AF26" s="752"/>
      <x:c r="AG26" s="752"/>
      <x:c r="AH26" s="752"/>
      <x:c r="AI26" s="712"/>
      <x:c r="AJ26" s="712"/>
    </x:row>
    <x:row r="27" ht="42" customHeight="1">
      <x:c r="A27" s="752"/>
      <x:c r="B27" s="752"/>
      <x:c r="C27" s="752"/>
      <x:c r="D27" s="752"/>
      <x:c r="E27" s="752"/>
      <x:c r="F27" s="752"/>
      <x:c r="G27" s="752"/>
      <x:c r="H27" s="752"/>
      <x:c r="I27" s="752"/>
      <x:c r="J27" s="752"/>
      <x:c r="K27" s="752"/>
      <x:c r="L27" s="752"/>
      <x:c r="M27" s="752"/>
      <x:c r="N27" s="752"/>
      <x:c r="O27" s="752"/>
      <x:c r="P27" s="752"/>
      <x:c r="Q27" s="752"/>
      <x:c r="R27" s="752"/>
      <x:c r="S27" s="752"/>
      <x:c r="T27" s="752"/>
      <x:c r="U27" s="752"/>
      <x:c r="V27" s="752"/>
      <x:c r="W27" s="752"/>
      <x:c r="X27" s="752"/>
      <x:c r="Y27" s="752"/>
      <x:c r="Z27" s="752"/>
      <x:c r="AA27" s="752"/>
      <x:c r="AB27" s="752"/>
      <x:c r="AC27" s="752"/>
      <x:c r="AD27" s="752"/>
      <x:c r="AE27" s="752"/>
      <x:c r="AF27" s="752"/>
      <x:c r="AG27" s="752"/>
      <x:c r="AH27" s="752"/>
      <x:c r="AI27" s="712"/>
      <x:c r="AJ27" s="712"/>
    </x:row>
    <x:row r="28" ht="42" customHeight="1">
      <x:c r="A28" s="752"/>
      <x:c r="B28" s="752"/>
      <x:c r="C28" s="752"/>
      <x:c r="D28" s="752"/>
      <x:c r="E28" s="752"/>
      <x:c r="F28" s="752"/>
      <x:c r="G28" s="752"/>
      <x:c r="H28" s="752"/>
      <x:c r="I28" s="752"/>
      <x:c r="J28" s="752"/>
      <x:c r="K28" s="752"/>
      <x:c r="L28" s="752"/>
      <x:c r="M28" s="752"/>
      <x:c r="N28" s="752"/>
      <x:c r="O28" s="752"/>
      <x:c r="P28" s="752"/>
      <x:c r="Q28" s="752"/>
      <x:c r="R28" s="752"/>
      <x:c r="S28" s="752"/>
      <x:c r="T28" s="752"/>
      <x:c r="U28" s="752"/>
      <x:c r="V28" s="752"/>
      <x:c r="W28" s="752"/>
      <x:c r="X28" s="752"/>
      <x:c r="Y28" s="752"/>
      <x:c r="Z28" s="752"/>
      <x:c r="AA28" s="752"/>
      <x:c r="AB28" s="752"/>
      <x:c r="AC28" s="752"/>
      <x:c r="AD28" s="752"/>
      <x:c r="AE28" s="752"/>
      <x:c r="AF28" s="752"/>
      <x:c r="AG28" s="752"/>
      <x:c r="AH28" s="752"/>
      <x:c r="AI28" s="712"/>
      <x:c r="AJ28" s="712"/>
    </x:row>
    <x:row r="29" ht="42" customHeight="1">
      <x:c r="A29" s="752"/>
      <x:c r="B29" s="752"/>
      <x:c r="C29" s="752"/>
      <x:c r="D29" s="752"/>
      <x:c r="E29" s="752"/>
      <x:c r="F29" s="752"/>
      <x:c r="G29" s="752"/>
      <x:c r="H29" s="752"/>
      <x:c r="I29" s="752"/>
      <x:c r="J29" s="752"/>
      <x:c r="K29" s="752"/>
      <x:c r="L29" s="752"/>
      <x:c r="M29" s="752"/>
      <x:c r="N29" s="752"/>
      <x:c r="O29" s="752"/>
      <x:c r="P29" s="752"/>
      <x:c r="Q29" s="752"/>
      <x:c r="R29" s="752"/>
      <x:c r="S29" s="752"/>
      <x:c r="T29" s="752"/>
      <x:c r="U29" s="752"/>
      <x:c r="V29" s="752"/>
      <x:c r="W29" s="752"/>
      <x:c r="X29" s="752"/>
      <x:c r="Y29" s="752"/>
      <x:c r="Z29" s="752"/>
      <x:c r="AA29" s="752"/>
      <x:c r="AB29" s="752"/>
      <x:c r="AC29" s="752"/>
      <x:c r="AD29" s="752"/>
      <x:c r="AE29" s="752"/>
      <x:c r="AF29" s="752"/>
      <x:c r="AG29" s="752"/>
      <x:c r="AH29" s="752"/>
      <x:c r="AI29" s="712"/>
      <x:c r="AJ29" s="712"/>
    </x:row>
    <x:row r="30" ht="42" customHeight="1">
      <x:c r="A30" s="752"/>
      <x:c r="B30" s="752"/>
      <x:c r="C30" s="752"/>
      <x:c r="D30" s="752"/>
      <x:c r="E30" s="752"/>
      <x:c r="F30" s="752"/>
      <x:c r="G30" s="752"/>
      <x:c r="H30" s="752"/>
      <x:c r="I30" s="752"/>
      <x:c r="J30" s="752"/>
      <x:c r="K30" s="752"/>
      <x:c r="L30" s="752"/>
      <x:c r="M30" s="752"/>
      <x:c r="N30" s="752"/>
      <x:c r="O30" s="752"/>
      <x:c r="P30" s="752"/>
      <x:c r="Q30" s="752"/>
      <x:c r="R30" s="752"/>
      <x:c r="S30" s="752"/>
      <x:c r="T30" s="752"/>
      <x:c r="U30" s="752"/>
      <x:c r="V30" s="752"/>
      <x:c r="W30" s="752"/>
      <x:c r="X30" s="752"/>
      <x:c r="Y30" s="752"/>
      <x:c r="Z30" s="752"/>
      <x:c r="AA30" s="752"/>
      <x:c r="AB30" s="752"/>
      <x:c r="AC30" s="752"/>
      <x:c r="AD30" s="752"/>
      <x:c r="AE30" s="752"/>
      <x:c r="AF30" s="752"/>
      <x:c r="AG30" s="752"/>
      <x:c r="AH30" s="752"/>
      <x:c r="AI30" s="712"/>
      <x:c r="AJ30" s="712"/>
    </x:row>
    <x:row r="31" ht="42" customHeight="1">
      <x:c r="A31" s="752"/>
      <x:c r="B31" s="752"/>
      <x:c r="C31" s="759" t="str">
        <x:v>991
アイム</x:v>
      </x:c>
      <x:c r="D31" s="752"/>
      <x:c r="E31" s="752"/>
      <x:c r="F31" s="759" t="str">
        <x:v>954
アイム</x:v>
      </x:c>
      <x:c r="G31" s="760" t="str">
        <x:v>919
ゴージャグ3
対象1回</x:v>
      </x:c>
      <x:c r="H31" s="752"/>
      <x:c r="I31" s="752"/>
      <x:c r="J31" s="760" t="str">
        <x:v>882
ゴージャグ3
対象1回</x:v>
      </x:c>
      <x:c r="K31" s="760" t="str">
        <x:v>847
ゴッドイーター
対象1回</x:v>
      </x:c>
      <x:c r="L31" s="752"/>
      <x:c r="M31" s="752"/>
      <x:c r="N31" s="760" t="str">
        <x:v>810
やじきた
対象1回</x:v>
      </x:c>
      <x:c r="O31" s="758" t="str">
        <x:v>775
からサー
対象2回</x:v>
      </x:c>
      <x:c r="P31" s="752"/>
      <x:c r="Q31" s="752"/>
      <x:c r="R31" s="759" t="str">
        <x:v>738
戦コレ6</x:v>
      </x:c>
      <x:c r="S31" s="762" t="str">
        <x:v>703
乙女5
対象4回</x:v>
      </x:c>
      <x:c r="T31" s="752"/>
      <x:c r="U31" s="752"/>
      <x:c r="V31" s="759" t="str">
        <x:v>666
やじきた</x:v>
      </x:c>
      <x:c r="W31" s="760" t="str">
        <x:v>631
SAO2
対象1回</x:v>
      </x:c>
      <x:c r="X31" s="752"/>
      <x:c r="Y31" s="752"/>
      <x:c r="Z31" s="760" t="str">
        <x:v>594
禁書目録2
対象2回</x:v>
      </x:c>
      <x:c r="AA31" s="759" t="str">
        <x:v>559
リコリコ</x:v>
      </x:c>
      <x:c r="AB31" s="752"/>
      <x:c r="AC31" s="752"/>
      <x:c r="AD31" s="759" t="str">
        <x:v>522
カバネリ2</x:v>
      </x:c>
      <x:c r="AE31" s="759" t="str">
        <x:v>487
リコリコ</x:v>
      </x:c>
      <x:c r="AF31" s="752"/>
      <x:c r="AG31" s="752"/>
      <x:c r="AH31" s="752"/>
      <x:c r="AI31" s="712"/>
      <x:c r="AJ31" s="712"/>
    </x:row>
    <x:row r="32" ht="42" customHeight="1">
      <x:c r="A32" s="752"/>
      <x:c r="B32" s="752"/>
      <x:c r="C32" s="759" t="str">
        <x:v>992
アイム</x:v>
      </x:c>
      <x:c r="D32" s="752"/>
      <x:c r="E32" s="752"/>
      <x:c r="F32" s="759" t="str">
        <x:v>953
アイム</x:v>
      </x:c>
      <x:c r="G32" s="760" t="str">
        <x:v>920
ゴージャグ3
対象1回</x:v>
      </x:c>
      <x:c r="H32" s="752"/>
      <x:c r="I32" s="752"/>
      <x:c r="J32" s="760" t="str">
        <x:v>881
ゴージャグ3
対象1回</x:v>
      </x:c>
      <x:c r="K32" s="760" t="str">
        <x:v>848
ゴッドイーター
対象1回</x:v>
      </x:c>
      <x:c r="L32" s="752"/>
      <x:c r="M32" s="752"/>
      <x:c r="N32" s="760" t="str">
        <x:v>809
やじきた
対象1回</x:v>
      </x:c>
      <x:c r="O32" s="758" t="str">
        <x:v>776
からサー
対象2回</x:v>
      </x:c>
      <x:c r="P32" s="752"/>
      <x:c r="Q32" s="752"/>
      <x:c r="R32" s="759" t="str">
        <x:v>737
戦コレ6</x:v>
      </x:c>
      <x:c r="S32" s="762" t="str">
        <x:v>704
乙女5
対象4回</x:v>
      </x:c>
      <x:c r="T32" s="752"/>
      <x:c r="U32" s="752"/>
      <x:c r="V32" s="759" t="str">
        <x:v>665
やじきた</x:v>
      </x:c>
      <x:c r="W32" s="760" t="str">
        <x:v>632
SAO2
対象1回</x:v>
      </x:c>
      <x:c r="X32" s="752"/>
      <x:c r="Y32" s="752"/>
      <x:c r="Z32" s="760" t="str">
        <x:v>593
禁書目録2
対象2回</x:v>
      </x:c>
      <x:c r="AA32" s="759" t="str">
        <x:v>560
リコリコ</x:v>
      </x:c>
      <x:c r="AB32" s="752"/>
      <x:c r="AC32" s="752"/>
      <x:c r="AD32" s="759" t="str">
        <x:v>521
リコリコ</x:v>
      </x:c>
      <x:c r="AE32" s="759" t="str">
        <x:v>488
リコリコ</x:v>
      </x:c>
      <x:c r="AF32" s="752"/>
      <x:c r="AG32" s="752"/>
      <x:c r="AH32" s="752"/>
      <x:c r="AI32" s="712"/>
      <x:c r="AJ32" s="712"/>
    </x:row>
    <x:row r="33" ht="42" customHeight="1">
      <x:c r="A33" s="752"/>
      <x:c r="B33" s="752"/>
      <x:c r="C33" s="759" t="str">
        <x:v>993
アイム</x:v>
      </x:c>
      <x:c r="D33" s="752"/>
      <x:c r="E33" s="752"/>
      <x:c r="F33" s="759" t="str">
        <x:v>952
アイム</x:v>
      </x:c>
      <x:c r="G33" s="760" t="str">
        <x:v>921
ゴージャグ3
対象1回</x:v>
      </x:c>
      <x:c r="H33" s="752"/>
      <x:c r="I33" s="752"/>
      <x:c r="J33" s="760" t="str">
        <x:v>880
ゴージャグ3
対象1回</x:v>
      </x:c>
      <x:c r="K33" s="760" t="str">
        <x:v>849
ゴッドイーター
対象1回</x:v>
      </x:c>
      <x:c r="L33" s="752"/>
      <x:c r="M33" s="752"/>
      <x:c r="N33" s="760" t="str">
        <x:v>808
やじきた
対象1回</x:v>
      </x:c>
      <x:c r="O33" s="758" t="str">
        <x:v>777
からサー
対象2回</x:v>
      </x:c>
      <x:c r="P33" s="752"/>
      <x:c r="Q33" s="752"/>
      <x:c r="R33" s="759" t="str">
        <x:v>736
戦コレ6</x:v>
      </x:c>
      <x:c r="S33" s="762" t="str">
        <x:v>705
乙女5
対象4回</x:v>
      </x:c>
      <x:c r="T33" s="752"/>
      <x:c r="U33" s="752"/>
      <x:c r="V33" s="759" t="str">
        <x:v>664
やじきた</x:v>
      </x:c>
      <x:c r="W33" s="760" t="str">
        <x:v>633
SAO2
対象1回</x:v>
      </x:c>
      <x:c r="X33" s="752"/>
      <x:c r="Y33" s="752"/>
      <x:c r="Z33" s="760" t="str">
        <x:v>592
禁書目録2
対象2回</x:v>
      </x:c>
      <x:c r="AA33" s="759" t="str">
        <x:v>561
リコリコ</x:v>
      </x:c>
      <x:c r="AB33" s="752"/>
      <x:c r="AC33" s="752"/>
      <x:c r="AD33" s="759" t="str">
        <x:v>520
リコリコ</x:v>
      </x:c>
      <x:c r="AE33" s="759" t="str">
        <x:v>489
リコリコ</x:v>
      </x:c>
      <x:c r="AF33" s="752"/>
      <x:c r="AG33" s="752"/>
      <x:c r="AH33" s="752"/>
      <x:c r="AI33" s="712"/>
      <x:c r="AJ33" s="712"/>
    </x:row>
    <x:row r="34" ht="42" customHeight="1">
      <x:c r="A34" s="752"/>
      <x:c r="B34" s="752"/>
      <x:c r="C34" s="759" t="str">
        <x:v>994
アイム</x:v>
      </x:c>
      <x:c r="D34" s="752"/>
      <x:c r="E34" s="752"/>
      <x:c r="F34" s="759" t="str">
        <x:v>951
アイム</x:v>
      </x:c>
      <x:c r="G34" s="760" t="str">
        <x:v>922
ゴージャグ3
対象1回</x:v>
      </x:c>
      <x:c r="H34" s="752"/>
      <x:c r="I34" s="752"/>
      <x:c r="J34" s="760" t="str">
        <x:v>879
ゴージャグ3
対象1回</x:v>
      </x:c>
      <x:c r="K34" s="759" t="str">
        <x:v>850
沖ドキG</x:v>
      </x:c>
      <x:c r="L34" s="752"/>
      <x:c r="M34" s="752"/>
      <x:c r="N34" s="760" t="str">
        <x:v>807
やじきた
対象1回</x:v>
      </x:c>
      <x:c r="O34" s="758" t="str">
        <x:v>778
からサー
対象2回</x:v>
      </x:c>
      <x:c r="P34" s="752"/>
      <x:c r="Q34" s="752"/>
      <x:c r="R34" s="759" t="str">
        <x:v>735
戦コレ6</x:v>
      </x:c>
      <x:c r="S34" s="762" t="str">
        <x:v>706
乙女5
対象4回</x:v>
      </x:c>
      <x:c r="T34" s="752"/>
      <x:c r="U34" s="752"/>
      <x:c r="V34" s="759" t="str">
        <x:v>663
やじきた</x:v>
      </x:c>
      <x:c r="W34" s="760" t="str">
        <x:v>634
SAO2
対象1回</x:v>
      </x:c>
      <x:c r="X34" s="752"/>
      <x:c r="Y34" s="752"/>
      <x:c r="Z34" s="760" t="str">
        <x:v>591
禁書目録2
対象2回</x:v>
      </x:c>
      <x:c r="AA34" s="759" t="str">
        <x:v>562
リコリコ</x:v>
      </x:c>
      <x:c r="AB34" s="752"/>
      <x:c r="AC34" s="752"/>
      <x:c r="AD34" s="759" t="str">
        <x:v>519
リコリコ</x:v>
      </x:c>
      <x:c r="AE34" s="759" t="str">
        <x:v>490
リコリコ</x:v>
      </x:c>
      <x:c r="AF34" s="752"/>
      <x:c r="AG34" s="752"/>
      <x:c r="AH34" s="752"/>
      <x:c r="AI34" s="712"/>
      <x:c r="AJ34" s="712"/>
    </x:row>
    <x:row r="35" ht="42" customHeight="1">
      <x:c r="A35" s="752"/>
      <x:c r="B35" s="752"/>
      <x:c r="C35" s="759" t="str">
        <x:v>995
アイム</x:v>
      </x:c>
      <x:c r="D35" s="752"/>
      <x:c r="E35" s="752"/>
      <x:c r="F35" s="759" t="str">
        <x:v>950
アイム</x:v>
      </x:c>
      <x:c r="G35" s="760" t="str">
        <x:v>923
ゴージャグ3
対象1回</x:v>
      </x:c>
      <x:c r="H35" s="752"/>
      <x:c r="I35" s="752"/>
      <x:c r="J35" s="759" t="str">
        <x:v>878
ファンキー2</x:v>
      </x:c>
      <x:c r="K35" s="759" t="str">
        <x:v>851
沖ドキG</x:v>
      </x:c>
      <x:c r="L35" s="752"/>
      <x:c r="M35" s="752"/>
      <x:c r="N35" s="759" t="str">
        <x:v>806
化物語</x:v>
      </x:c>
      <x:c r="O35" s="758" t="str">
        <x:v>779
からサー
対象2回</x:v>
      </x:c>
      <x:c r="P35" s="752"/>
      <x:c r="Q35" s="752"/>
      <x:c r="R35" s="759" t="str">
        <x:v>734
戦コレ6</x:v>
      </x:c>
      <x:c r="S35" s="762" t="str">
        <x:v>707
乙女5
対象4回</x:v>
      </x:c>
      <x:c r="T35" s="752"/>
      <x:c r="U35" s="752"/>
      <x:c r="V35" s="759" t="str">
        <x:v>662
やじきた</x:v>
      </x:c>
      <x:c r="W35" s="760" t="str">
        <x:v>635
SAO2
対象1回</x:v>
      </x:c>
      <x:c r="X35" s="752"/>
      <x:c r="Y35" s="752"/>
      <x:c r="Z35" s="760" t="str">
        <x:v>590
禁書目録2
対象2回</x:v>
      </x:c>
      <x:c r="AA35" s="759" t="str">
        <x:v>563
リコリコ</x:v>
      </x:c>
      <x:c r="AB35" s="752"/>
      <x:c r="AC35" s="752"/>
      <x:c r="AD35" s="759" t="str">
        <x:v>518
リコリコ</x:v>
      </x:c>
      <x:c r="AE35" s="759" t="str">
        <x:v>491
リコリコ</x:v>
      </x:c>
      <x:c r="AF35" s="752"/>
      <x:c r="AG35" s="752"/>
      <x:c r="AH35" s="752"/>
      <x:c r="AI35" s="712"/>
      <x:c r="AJ35" s="712"/>
    </x:row>
    <x:row r="36" ht="42" customHeight="1">
      <x:c r="A36" s="752"/>
      <x:c r="B36" s="752"/>
      <x:c r="C36" s="759" t="str">
        <x:v>996
アイム</x:v>
      </x:c>
      <x:c r="D36" s="752"/>
      <x:c r="E36" s="752"/>
      <x:c r="F36" s="757" t="str">
        <x:v>949
アイム
対象3回</x:v>
      </x:c>
      <x:c r="G36" s="759" t="str">
        <x:v>924
ウルミラ</x:v>
      </x:c>
      <x:c r="H36" s="752"/>
      <x:c r="I36" s="752"/>
      <x:c r="J36" s="759" t="str">
        <x:v>877
ファンキー2</x:v>
      </x:c>
      <x:c r="K36" s="759" t="str">
        <x:v>852
沖ドキG</x:v>
      </x:c>
      <x:c r="L36" s="752"/>
      <x:c r="M36" s="752"/>
      <x:c r="N36" s="759" t="str">
        <x:v>805
化物語</x:v>
      </x:c>
      <x:c r="O36" s="758" t="str">
        <x:v>780
からサー
対象2回</x:v>
      </x:c>
      <x:c r="P36" s="752"/>
      <x:c r="Q36" s="752"/>
      <x:c r="R36" s="759" t="str">
        <x:v>733
戦コレ6</x:v>
      </x:c>
      <x:c r="S36" s="762" t="str">
        <x:v>708
乙女5
対象4回</x:v>
      </x:c>
      <x:c r="T36" s="752"/>
      <x:c r="U36" s="752"/>
      <x:c r="V36" s="759" t="str">
        <x:v>661
やじきた</x:v>
      </x:c>
      <x:c r="W36" s="760" t="str">
        <x:v>636
SAO2
対象1回</x:v>
      </x:c>
      <x:c r="X36" s="752"/>
      <x:c r="Y36" s="752"/>
      <x:c r="Z36" s="760" t="str">
        <x:v>589
禁書目録2
対象2回</x:v>
      </x:c>
      <x:c r="AA36" s="759" t="str">
        <x:v>564
リコリコ</x:v>
      </x:c>
      <x:c r="AB36" s="752"/>
      <x:c r="AC36" s="752"/>
      <x:c r="AD36" s="759" t="str">
        <x:v>517
リコリコ</x:v>
      </x:c>
      <x:c r="AE36" s="759" t="str">
        <x:v>492
リコリコ</x:v>
      </x:c>
      <x:c r="AF36" s="752"/>
      <x:c r="AG36" s="752"/>
      <x:c r="AH36" s="752"/>
      <x:c r="AI36" s="712"/>
      <x:c r="AJ36" s="712"/>
    </x:row>
    <x:row r="37" ht="42" customHeight="1">
      <x:c r="A37" s="752"/>
      <x:c r="B37" s="752"/>
      <x:c r="C37" s="759" t="str">
        <x:v>997
アイム</x:v>
      </x:c>
      <x:c r="D37" s="752"/>
      <x:c r="E37" s="752"/>
      <x:c r="F37" s="757" t="str">
        <x:v>948
アイム
対象3回</x:v>
      </x:c>
      <x:c r="G37" s="759" t="str">
        <x:v>925
ウルミラ</x:v>
      </x:c>
      <x:c r="H37" s="752"/>
      <x:c r="I37" s="752"/>
      <x:c r="J37" s="759" t="str">
        <x:v>876
ファンキー2</x:v>
      </x:c>
      <x:c r="K37" s="759" t="str">
        <x:v>853
沖ドキG</x:v>
      </x:c>
      <x:c r="L37" s="752"/>
      <x:c r="M37" s="752"/>
      <x:c r="N37" s="759" t="str">
        <x:v>804
化物語</x:v>
      </x:c>
      <x:c r="O37" s="758" t="str">
        <x:v>781
からサー
対象2回</x:v>
      </x:c>
      <x:c r="P37" s="752"/>
      <x:c r="Q37" s="752"/>
      <x:c r="R37" s="760" t="str">
        <x:v>732
攻殻
対象1回</x:v>
      </x:c>
      <x:c r="S37" s="762" t="str">
        <x:v>709
乙女5
対象4回</x:v>
      </x:c>
      <x:c r="T37" s="752"/>
      <x:c r="U37" s="752"/>
      <x:c r="V37" s="759" t="str">
        <x:v>660
やじきた</x:v>
      </x:c>
      <x:c r="W37" s="760" t="str">
        <x:v>637
SAO2
対象1回</x:v>
      </x:c>
      <x:c r="X37" s="752"/>
      <x:c r="Y37" s="752"/>
      <x:c r="Z37" s="760" t="str">
        <x:v>588
禁書目録2
対象2回</x:v>
      </x:c>
      <x:c r="AA37" s="759" t="str">
        <x:v>565
リコリコ</x:v>
      </x:c>
      <x:c r="AB37" s="752"/>
      <x:c r="AC37" s="752"/>
      <x:c r="AD37" s="759" t="str">
        <x:v>516
リコリコ</x:v>
      </x:c>
      <x:c r="AE37" s="759" t="str">
        <x:v>493
リコリコ</x:v>
      </x:c>
      <x:c r="AF37" s="752"/>
      <x:c r="AG37" s="752"/>
      <x:c r="AH37" s="752"/>
      <x:c r="AI37" s="712"/>
      <x:c r="AJ37" s="712"/>
    </x:row>
    <x:row r="38" ht="42" customHeight="1">
      <x:c r="A38" s="752"/>
      <x:c r="B38" s="752"/>
      <x:c r="C38" s="759" t="str">
        <x:v>998
アイム</x:v>
      </x:c>
      <x:c r="D38" s="752"/>
      <x:c r="E38" s="752"/>
      <x:c r="F38" s="757" t="str">
        <x:v>947
アイム
対象3回</x:v>
      </x:c>
      <x:c r="G38" s="759" t="str">
        <x:v>926
ウルミラ</x:v>
      </x:c>
      <x:c r="H38" s="752"/>
      <x:c r="I38" s="752"/>
      <x:c r="J38" s="759" t="str">
        <x:v>875
ファンキー2</x:v>
      </x:c>
      <x:c r="K38" s="759" t="str">
        <x:v>854
沖ドキG</x:v>
      </x:c>
      <x:c r="L38" s="752"/>
      <x:c r="M38" s="752"/>
      <x:c r="N38" s="759" t="str">
        <x:v>803
化物語</x:v>
      </x:c>
      <x:c r="O38" s="758" t="str">
        <x:v>782
からサー
対象2回</x:v>
      </x:c>
      <x:c r="P38" s="752"/>
      <x:c r="Q38" s="752"/>
      <x:c r="R38" s="760" t="str">
        <x:v>731
攻殻
対象1回</x:v>
      </x:c>
      <x:c r="S38" s="762" t="str">
        <x:v>710
乙女5
対象4回</x:v>
      </x:c>
      <x:c r="T38" s="752"/>
      <x:c r="U38" s="752"/>
      <x:c r="V38" s="759" t="str">
        <x:v>659
やじきた</x:v>
      </x:c>
      <x:c r="W38" s="760" t="str">
        <x:v>638
SAO2
対象1回</x:v>
      </x:c>
      <x:c r="X38" s="752"/>
      <x:c r="Y38" s="752"/>
      <x:c r="Z38" s="760" t="str">
        <x:v>587
禁書目録2
対象2回</x:v>
      </x:c>
      <x:c r="AA38" s="759" t="str">
        <x:v>566
リコリコ</x:v>
      </x:c>
      <x:c r="AB38" s="752"/>
      <x:c r="AC38" s="752"/>
      <x:c r="AD38" s="759" t="str">
        <x:v>515
リコリコ</x:v>
      </x:c>
      <x:c r="AE38" s="759" t="str">
        <x:v>494
リコリコ</x:v>
      </x:c>
      <x:c r="AF38" s="752"/>
      <x:c r="AG38" s="752"/>
      <x:c r="AH38" s="752"/>
      <x:c r="AI38" s="712"/>
      <x:c r="AJ38" s="712"/>
    </x:row>
    <x:row r="39" ht="42" customHeight="1">
      <x:c r="A39" s="752"/>
      <x:c r="B39" s="752"/>
      <x:c r="C39" s="759" t="str">
        <x:v>999
アイム</x:v>
      </x:c>
      <x:c r="D39" s="752"/>
      <x:c r="E39" s="752"/>
      <x:c r="F39" s="757" t="str">
        <x:v>946
アイム
対象3回</x:v>
      </x:c>
      <x:c r="G39" s="759" t="str">
        <x:v>927
ウルミラ</x:v>
      </x:c>
      <x:c r="H39" s="752"/>
      <x:c r="I39" s="752"/>
      <x:c r="J39" s="759" t="str">
        <x:v>874
ファンキー2</x:v>
      </x:c>
      <x:c r="K39" s="759" t="str">
        <x:v>855
沖ドキG</x:v>
      </x:c>
      <x:c r="L39" s="752"/>
      <x:c r="M39" s="752"/>
      <x:c r="N39" s="759" t="str">
        <x:v>802
化物語</x:v>
      </x:c>
      <x:c r="O39" s="760" t="str">
        <x:v>783
バイオRE3
対象1回</x:v>
      </x:c>
      <x:c r="P39" s="752"/>
      <x:c r="Q39" s="752"/>
      <x:c r="R39" s="760" t="str">
        <x:v>730
攻殻
対象1回</x:v>
      </x:c>
      <x:c r="S39" s="762" t="str">
        <x:v>711
乙女5
対象4回</x:v>
      </x:c>
      <x:c r="T39" s="752"/>
      <x:c r="U39" s="752"/>
      <x:c r="V39" s="759" t="str">
        <x:v>658
やじきた</x:v>
      </x:c>
      <x:c r="W39" s="760" t="str">
        <x:v>639
SAO2
対象1回</x:v>
      </x:c>
      <x:c r="X39" s="752"/>
      <x:c r="Y39" s="752"/>
      <x:c r="Z39" s="760" t="str">
        <x:v>586
禁書目録2
対象2回</x:v>
      </x:c>
      <x:c r="AA39" s="759" t="str">
        <x:v>567
リコリコ</x:v>
      </x:c>
      <x:c r="AB39" s="752"/>
      <x:c r="AC39" s="752"/>
      <x:c r="AD39" s="759" t="str">
        <x:v>514
リコリコ</x:v>
      </x:c>
      <x:c r="AE39" s="759" t="str">
        <x:v>495
リコリコ</x:v>
      </x:c>
      <x:c r="AF39" s="752"/>
      <x:c r="AG39" s="752"/>
      <x:c r="AH39" s="752"/>
      <x:c r="AI39" s="712"/>
      <x:c r="AJ39" s="712"/>
    </x:row>
    <x:row r="40" ht="42" customHeight="1">
      <x:c r="A40" s="752"/>
      <x:c r="B40" s="752"/>
      <x:c r="C40" s="759" t="str">
        <x:v>1000
アイム</x:v>
      </x:c>
      <x:c r="D40" s="752"/>
      <x:c r="E40" s="752"/>
      <x:c r="F40" s="757" t="str">
        <x:v>945
アイム
対象3回</x:v>
      </x:c>
      <x:c r="G40" s="759" t="str">
        <x:v>928
ウルミラ</x:v>
      </x:c>
      <x:c r="H40" s="752"/>
      <x:c r="I40" s="752"/>
      <x:c r="J40" s="759" t="str">
        <x:v>873
ファンキー2</x:v>
      </x:c>
      <x:c r="K40" s="759" t="str">
        <x:v>856
沖ドキG</x:v>
      </x:c>
      <x:c r="L40" s="752"/>
      <x:c r="M40" s="752"/>
      <x:c r="N40" s="759" t="str">
        <x:v>801
化物語</x:v>
      </x:c>
      <x:c r="O40" s="760" t="str">
        <x:v>784
バイオRE3
対象1回</x:v>
      </x:c>
      <x:c r="P40" s="752"/>
      <x:c r="Q40" s="752"/>
      <x:c r="R40" s="760" t="str">
        <x:v>729
攻殻
対象1回</x:v>
      </x:c>
      <x:c r="S40" s="762" t="str">
        <x:v>712
乙女5
対象4回</x:v>
      </x:c>
      <x:c r="T40" s="752"/>
      <x:c r="U40" s="752"/>
      <x:c r="V40" s="759" t="str">
        <x:v>657
やじきた</x:v>
      </x:c>
      <x:c r="W40" s="760" t="str">
        <x:v>640
SAO2
対象1回</x:v>
      </x:c>
      <x:c r="X40" s="752"/>
      <x:c r="Y40" s="752"/>
      <x:c r="Z40" s="760" t="str">
        <x:v>585
禁書目録2
対象2回</x:v>
      </x:c>
      <x:c r="AA40" s="759" t="str">
        <x:v>568
からくり2</x:v>
      </x:c>
      <x:c r="AB40" s="752"/>
      <x:c r="AC40" s="752"/>
      <x:c r="AD40" s="759" t="str">
        <x:v>513
リコリコ</x:v>
      </x:c>
      <x:c r="AE40" s="759" t="str">
        <x:v>496
リコリコ</x:v>
      </x:c>
      <x:c r="AF40" s="752"/>
      <x:c r="AG40" s="752"/>
      <x:c r="AH40" s="752"/>
      <x:c r="AI40" s="712"/>
      <x:c r="AJ40" s="712"/>
    </x:row>
    <x:row r="41" ht="42" customHeight="1">
      <x:c r="A41" s="752"/>
      <x:c r="B41" s="752"/>
      <x:c r="C41" s="759" t="str">
        <x:v>1001
アイム</x:v>
      </x:c>
      <x:c r="D41" s="752"/>
      <x:c r="E41" s="752"/>
      <x:c r="F41" s="757" t="str">
        <x:v>944
アイム
対象3回</x:v>
      </x:c>
      <x:c r="G41" s="759" t="str">
        <x:v>929
ウルミラ</x:v>
      </x:c>
      <x:c r="H41" s="752"/>
      <x:c r="I41" s="752"/>
      <x:c r="J41" s="759" t="str">
        <x:v>872
ファンキー2</x:v>
      </x:c>
      <x:c r="K41" s="759" t="str">
        <x:v>857
沖ドキG</x:v>
      </x:c>
      <x:c r="L41" s="752"/>
      <x:c r="M41" s="752"/>
      <x:c r="N41" s="759" t="str">
        <x:v>800
化物語</x:v>
      </x:c>
      <x:c r="O41" s="760" t="str">
        <x:v>785
バイオRE3
対象1回</x:v>
      </x:c>
      <x:c r="P41" s="752"/>
      <x:c r="Q41" s="752"/>
      <x:c r="R41" s="760" t="str">
        <x:v>728
攻殻
対象1回</x:v>
      </x:c>
      <x:c r="S41" s="762" t="str">
        <x:v>713
乙女5
対象4回</x:v>
      </x:c>
      <x:c r="T41" s="752"/>
      <x:c r="U41" s="752"/>
      <x:c r="V41" s="759" t="str">
        <x:v>656
やじきた</x:v>
      </x:c>
      <x:c r="W41" s="760" t="str">
        <x:v>641
SAO2
対象1回</x:v>
      </x:c>
      <x:c r="X41" s="752"/>
      <x:c r="Y41" s="752"/>
      <x:c r="Z41" s="760" t="str">
        <x:v>584
禁書目録2
対象2回</x:v>
      </x:c>
      <x:c r="AA41" s="759" t="str">
        <x:v>569
からくり2</x:v>
      </x:c>
      <x:c r="AB41" s="752"/>
      <x:c r="AC41" s="752"/>
      <x:c r="AD41" s="759" t="str">
        <x:v>512
リコリコ</x:v>
      </x:c>
      <x:c r="AE41" s="759" t="str">
        <x:v>497
リコリコ</x:v>
      </x:c>
      <x:c r="AF41" s="752"/>
      <x:c r="AG41" s="752"/>
      <x:c r="AH41" s="752"/>
      <x:c r="AI41" s="712"/>
      <x:c r="AJ41" s="712"/>
    </x:row>
    <x:row r="42" ht="42" customHeight="1">
      <x:c r="A42" s="752"/>
      <x:c r="B42" s="752"/>
      <x:c r="C42" s="759" t="str">
        <x:v>1002
アイム</x:v>
      </x:c>
      <x:c r="D42" s="752"/>
      <x:c r="E42" s="752"/>
      <x:c r="F42" s="757" t="str">
        <x:v>943
アイム
対象3回</x:v>
      </x:c>
      <x:c r="G42" s="759" t="str">
        <x:v>930
ウルミラ</x:v>
      </x:c>
      <x:c r="H42" s="752"/>
      <x:c r="I42" s="752"/>
      <x:c r="J42" s="759" t="str">
        <x:v>871
ファンキー2</x:v>
      </x:c>
      <x:c r="K42" s="759" t="str">
        <x:v>858
無職転生</x:v>
      </x:c>
      <x:c r="L42" s="752"/>
      <x:c r="M42" s="752"/>
      <x:c r="N42" s="759" t="str">
        <x:v>799
化物語</x:v>
      </x:c>
      <x:c r="O42" s="760" t="str">
        <x:v>786
バイオRE3
対象1回</x:v>
      </x:c>
      <x:c r="P42" s="752"/>
      <x:c r="Q42" s="752"/>
      <x:c r="R42" s="760" t="str">
        <x:v>727
攻殻
対象1回</x:v>
      </x:c>
      <x:c r="S42" s="762" t="str">
        <x:v>714
乙女5
対象4回</x:v>
      </x:c>
      <x:c r="T42" s="752"/>
      <x:c r="U42" s="752"/>
      <x:c r="V42" s="759" t="str">
        <x:v>655
やじきた</x:v>
      </x:c>
      <x:c r="W42" s="760" t="str">
        <x:v>642
SAO2
対象1回</x:v>
      </x:c>
      <x:c r="X42" s="752"/>
      <x:c r="Y42" s="752"/>
      <x:c r="Z42" s="760" t="str">
        <x:v>583
禁書目録2
対象2回</x:v>
      </x:c>
      <x:c r="AA42" s="759" t="str">
        <x:v>570
からくり2</x:v>
      </x:c>
      <x:c r="AB42" s="752"/>
      <x:c r="AC42" s="752"/>
      <x:c r="AD42" s="759" t="str">
        <x:v>511
リコリコ</x:v>
      </x:c>
      <x:c r="AE42" s="759" t="str">
        <x:v>498
リコリコ</x:v>
      </x:c>
      <x:c r="AF42" s="752"/>
      <x:c r="AG42" s="752"/>
      <x:c r="AH42" s="752"/>
      <x:c r="AI42" s="712"/>
      <x:c r="AJ42" s="712"/>
    </x:row>
    <x:row r="43" ht="42" customHeight="1">
      <x:c r="A43" s="752"/>
      <x:c r="B43" s="752"/>
      <x:c r="C43" s="759" t="str">
        <x:v>1003
アイム</x:v>
      </x:c>
      <x:c r="D43" s="752"/>
      <x:c r="E43" s="752"/>
      <x:c r="F43" s="757" t="str">
        <x:v>942
アイム
対象3回</x:v>
      </x:c>
      <x:c r="G43" s="759" t="str">
        <x:v>931
ウルミラ</x:v>
      </x:c>
      <x:c r="H43" s="752"/>
      <x:c r="I43" s="752"/>
      <x:c r="J43" s="759" t="str">
        <x:v>870
ファンキー2</x:v>
      </x:c>
      <x:c r="K43" s="759" t="str">
        <x:v>859
無職転生</x:v>
      </x:c>
      <x:c r="L43" s="752"/>
      <x:c r="M43" s="752"/>
      <x:c r="N43" s="760" t="str">
        <x:v>798
新鬼3
対象1回</x:v>
      </x:c>
      <x:c r="O43" s="760" t="str">
        <x:v>787
バイオRE3
対象1回</x:v>
      </x:c>
      <x:c r="P43" s="752"/>
      <x:c r="Q43" s="752"/>
      <x:c r="R43" s="758" t="str">
        <x:v>726
ToLOVEる
対象2回</x:v>
      </x:c>
      <x:c r="S43" s="762" t="str">
        <x:v>715
乙女5
対象4回</x:v>
      </x:c>
      <x:c r="T43" s="752"/>
      <x:c r="U43" s="752"/>
      <x:c r="V43" s="759" t="str">
        <x:v>654
吉宗</x:v>
      </x:c>
      <x:c r="W43" s="757" t="str">
        <x:v>643
VVV2
対象3回</x:v>
      </x:c>
      <x:c r="X43" s="752"/>
      <x:c r="Y43" s="752"/>
      <x:c r="Z43" s="760" t="str">
        <x:v>582
禁書目録2
対象2回</x:v>
      </x:c>
      <x:c r="AA43" s="759" t="str">
        <x:v>571
からくり2</x:v>
      </x:c>
      <x:c r="AB43" s="752"/>
      <x:c r="AC43" s="752"/>
      <x:c r="AD43" s="759" t="str">
        <x:v>510
リコリコ</x:v>
      </x:c>
      <x:c r="AE43" s="759" t="str">
        <x:v>499
リコリコ</x:v>
      </x:c>
      <x:c r="AF43" s="752"/>
      <x:c r="AG43" s="752"/>
      <x:c r="AH43" s="752"/>
      <x:c r="AI43" s="712"/>
      <x:c r="AJ43" s="712"/>
    </x:row>
    <x:row r="44" ht="42" customHeight="1">
      <x:c r="A44" s="752"/>
      <x:c r="B44" s="752"/>
      <x:c r="C44" s="759" t="str">
        <x:v>1004
アイム</x:v>
      </x:c>
      <x:c r="D44" s="752"/>
      <x:c r="E44" s="752"/>
      <x:c r="F44" s="757" t="str">
        <x:v>941
アイム
対象3回</x:v>
      </x:c>
      <x:c r="G44" s="759" t="str">
        <x:v>932
ミスター</x:v>
      </x:c>
      <x:c r="H44" s="752"/>
      <x:c r="I44" s="752"/>
      <x:c r="J44" s="759" t="str">
        <x:v>869
ファンキー2</x:v>
      </x:c>
      <x:c r="K44" s="760" t="str">
        <x:v>860
ジャグガール
対象1回</x:v>
      </x:c>
      <x:c r="L44" s="752"/>
      <x:c r="M44" s="752"/>
      <x:c r="N44" s="760" t="str">
        <x:v>797
新鬼3
対象1回</x:v>
      </x:c>
      <x:c r="O44" s="760" t="str">
        <x:v>788
バイオRE3
対象1回</x:v>
      </x:c>
      <x:c r="P44" s="752"/>
      <x:c r="Q44" s="752"/>
      <x:c r="R44" s="758" t="str">
        <x:v>725
ToLOVEる
対象2回</x:v>
      </x:c>
      <x:c r="S44" s="762" t="str">
        <x:v>716
乙女5
対象4回</x:v>
      </x:c>
      <x:c r="T44" s="752"/>
      <x:c r="U44" s="752"/>
      <x:c r="V44" s="759" t="str">
        <x:v>653
吉宗</x:v>
      </x:c>
      <x:c r="W44" s="757" t="str">
        <x:v>644
VVV2
対象3回</x:v>
      </x:c>
      <x:c r="X44" s="752"/>
      <x:c r="Y44" s="752"/>
      <x:c r="Z44" s="760" t="str">
        <x:v>581
禁書目録2
対象2回</x:v>
      </x:c>
      <x:c r="AA44" s="759" t="str">
        <x:v>572
からくり2</x:v>
      </x:c>
      <x:c r="AB44" s="752"/>
      <x:c r="AC44" s="752"/>
      <x:c r="AD44" s="759" t="str">
        <x:v>509
リコリコ</x:v>
      </x:c>
      <x:c r="AE44" s="759" t="str">
        <x:v>500
リコリコ</x:v>
      </x:c>
      <x:c r="AF44" s="752"/>
      <x:c r="AG44" s="752"/>
      <x:c r="AH44" s="752"/>
      <x:c r="AI44" s="712"/>
      <x:c r="AJ44" s="712"/>
    </x:row>
    <x:row r="45" ht="42" customHeight="1">
      <x:c r="A45" s="752"/>
      <x:c r="B45" s="752"/>
      <x:c r="C45" s="759" t="str">
        <x:v>1005
アイム</x:v>
      </x:c>
      <x:c r="D45" s="752"/>
      <x:c r="E45" s="752"/>
      <x:c r="F45" s="757" t="str">
        <x:v>940
アイム
対象3回</x:v>
      </x:c>
      <x:c r="G45" s="759" t="str">
        <x:v>933
ミスター</x:v>
      </x:c>
      <x:c r="H45" s="752"/>
      <x:c r="I45" s="752"/>
      <x:c r="J45" s="759" t="str">
        <x:v>868
ファンキー2</x:v>
      </x:c>
      <x:c r="K45" s="760" t="str">
        <x:v>861
ジャグガール
対象1回</x:v>
      </x:c>
      <x:c r="L45" s="752"/>
      <x:c r="M45" s="752"/>
      <x:c r="N45" s="760" t="str">
        <x:v>796
新鬼3
対象1回</x:v>
      </x:c>
      <x:c r="O45" s="760" t="str">
        <x:v>789
バイオRE3
対象1回</x:v>
      </x:c>
      <x:c r="P45" s="752"/>
      <x:c r="Q45" s="752"/>
      <x:c r="R45" s="758" t="str">
        <x:v>724
ToLOVEる
対象2回</x:v>
      </x:c>
      <x:c r="S45" s="762" t="str">
        <x:v>717
乙女5
対象4回</x:v>
      </x:c>
      <x:c r="T45" s="752"/>
      <x:c r="U45" s="752"/>
      <x:c r="V45" s="759" t="str">
        <x:v>652
吉宗</x:v>
      </x:c>
      <x:c r="W45" s="757" t="str">
        <x:v>645
VVV2
対象3回</x:v>
      </x:c>
      <x:c r="X45" s="752"/>
      <x:c r="Y45" s="752"/>
      <x:c r="Z45" s="760" t="str">
        <x:v>580
禁書目録2
対象2回</x:v>
      </x:c>
      <x:c r="AA45" s="759" t="str">
        <x:v>573
からくり2</x:v>
      </x:c>
      <x:c r="AB45" s="752"/>
      <x:c r="AC45" s="752"/>
      <x:c r="AD45" s="759" t="str">
        <x:v>508
リコリコ</x:v>
      </x:c>
      <x:c r="AE45" s="759" t="str">
        <x:v>501
リコリコ</x:v>
      </x:c>
      <x:c r="AF45" s="752"/>
      <x:c r="AG45" s="752"/>
      <x:c r="AH45" s="752"/>
      <x:c r="AI45" s="712"/>
      <x:c r="AJ45" s="712"/>
    </x:row>
    <x:row r="46" ht="42" customHeight="1">
      <x:c r="A46" s="752"/>
      <x:c r="B46" s="752"/>
      <x:c r="C46" s="759" t="str">
        <x:v>1006
アイム</x:v>
      </x:c>
      <x:c r="D46" s="752"/>
      <x:c r="E46" s="752"/>
      <x:c r="F46" s="757" t="str">
        <x:v>939
アイム
対象3回</x:v>
      </x:c>
      <x:c r="G46" s="759" t="str">
        <x:v>934
ミスター</x:v>
      </x:c>
      <x:c r="H46" s="752"/>
      <x:c r="I46" s="752"/>
      <x:c r="J46" s="759" t="str">
        <x:v>867
ファンキー2</x:v>
      </x:c>
      <x:c r="K46" s="760" t="str">
        <x:v>862
ジャグガール
対象1回</x:v>
      </x:c>
      <x:c r="L46" s="752"/>
      <x:c r="M46" s="752"/>
      <x:c r="N46" s="760" t="str">
        <x:v>795
新鬼3
対象1回</x:v>
      </x:c>
      <x:c r="O46" s="760" t="str">
        <x:v>790
バイオRE3
対象1回</x:v>
      </x:c>
      <x:c r="P46" s="752"/>
      <x:c r="Q46" s="752"/>
      <x:c r="R46" s="758" t="str">
        <x:v>723
マギレコ
対象2回</x:v>
      </x:c>
      <x:c r="S46" s="762" t="str">
        <x:v>718
乙女5
対象4回</x:v>
      </x:c>
      <x:c r="T46" s="752"/>
      <x:c r="U46" s="752"/>
      <x:c r="V46" s="759" t="str">
        <x:v>651
吉宗</x:v>
      </x:c>
      <x:c r="W46" s="757" t="str">
        <x:v>646
VVV2
対象3回</x:v>
      </x:c>
      <x:c r="X46" s="752"/>
      <x:c r="Y46" s="752"/>
      <x:c r="Z46" s="760" t="str">
        <x:v>579
禁書目録2
対象2回</x:v>
      </x:c>
      <x:c r="AA46" s="759" t="str">
        <x:v>574
からくり2</x:v>
      </x:c>
      <x:c r="AB46" s="752"/>
      <x:c r="AC46" s="752"/>
      <x:c r="AD46" s="759" t="str">
        <x:v>507
リコリコ</x:v>
      </x:c>
      <x:c r="AE46" s="759" t="str">
        <x:v>502
リコリコ</x:v>
      </x:c>
      <x:c r="AF46" s="752"/>
      <x:c r="AG46" s="752"/>
      <x:c r="AH46" s="752"/>
      <x:c r="AI46" s="712"/>
      <x:c r="AJ46" s="712"/>
    </x:row>
    <x:row r="47" ht="42" customHeight="1">
      <x:c r="A47" s="752"/>
      <x:c r="B47" s="752"/>
      <x:c r="C47" s="759" t="str">
        <x:v>1007
アイム</x:v>
      </x:c>
      <x:c r="D47" s="752"/>
      <x:c r="E47" s="752"/>
      <x:c r="F47" s="759" t="str">
        <x:v>938
ミスター</x:v>
      </x:c>
      <x:c r="G47" s="759" t="str">
        <x:v>935
ミスター</x:v>
      </x:c>
      <x:c r="H47" s="752"/>
      <x:c r="I47" s="752"/>
      <x:c r="J47" s="759" t="str">
        <x:v>866
ファンキー2</x:v>
      </x:c>
      <x:c r="K47" s="760" t="str">
        <x:v>863
ジャグガール
対象1回</x:v>
      </x:c>
      <x:c r="L47" s="752"/>
      <x:c r="M47" s="752"/>
      <x:c r="N47" s="760" t="str">
        <x:v>794
新鬼3
対象1回</x:v>
      </x:c>
      <x:c r="O47" s="760" t="str">
        <x:v>791
新鬼3
対象1回</x:v>
      </x:c>
      <x:c r="P47" s="752"/>
      <x:c r="Q47" s="752"/>
      <x:c r="R47" s="758" t="str">
        <x:v>722
マギレコ
対象2回</x:v>
      </x:c>
      <x:c r="S47" s="762" t="str">
        <x:v>719
乙女5
対象4回</x:v>
      </x:c>
      <x:c r="T47" s="752"/>
      <x:c r="U47" s="752"/>
      <x:c r="V47" s="759" t="str">
        <x:v>650
吉宗</x:v>
      </x:c>
      <x:c r="W47" s="757" t="str">
        <x:v>647
VVV2
対象3回</x:v>
      </x:c>
      <x:c r="X47" s="752"/>
      <x:c r="Y47" s="752"/>
      <x:c r="Z47" s="760" t="str">
        <x:v>578
禁書目録2
対象2回</x:v>
      </x:c>
      <x:c r="AA47" s="759" t="str">
        <x:v>575
からくり2</x:v>
      </x:c>
      <x:c r="AB47" s="752"/>
      <x:c r="AC47" s="752"/>
      <x:c r="AD47" s="759" t="str">
        <x:v>506
リコリコ</x:v>
      </x:c>
      <x:c r="AE47" s="759" t="str">
        <x:v>503
リコリコ</x:v>
      </x:c>
      <x:c r="AF47" s="752"/>
      <x:c r="AG47" s="752"/>
      <x:c r="AH47" s="752"/>
      <x:c r="AI47" s="712"/>
      <x:c r="AJ47" s="712"/>
    </x:row>
    <x:row r="48" ht="42" customHeight="1">
      <x:c r="A48" s="752"/>
      <x:c r="B48" s="752"/>
      <x:c r="C48" s="759" t="str">
        <x:v>1008
アイム</x:v>
      </x:c>
      <x:c r="D48" s="752"/>
      <x:c r="E48" s="752"/>
      <x:c r="F48" s="759" t="str">
        <x:v>937
ミスター</x:v>
      </x:c>
      <x:c r="G48" s="759" t="str">
        <x:v>936
ミスター</x:v>
      </x:c>
      <x:c r="H48" s="752"/>
      <x:c r="I48" s="752"/>
      <x:c r="J48" s="760" t="str">
        <x:v>865
ジャグガール
対象1回</x:v>
      </x:c>
      <x:c r="K48" s="760" t="str">
        <x:v>864
ジャグガール
対象1回</x:v>
      </x:c>
      <x:c r="L48" s="752"/>
      <x:c r="M48" s="752"/>
      <x:c r="N48" s="760" t="str">
        <x:v>793
新鬼3
対象1回</x:v>
      </x:c>
      <x:c r="O48" s="760" t="str">
        <x:v>792
新鬼3
対象1回</x:v>
      </x:c>
      <x:c r="P48" s="752"/>
      <x:c r="Q48" s="752"/>
      <x:c r="R48" s="758" t="str">
        <x:v>721
マギレコ
対象2回</x:v>
      </x:c>
      <x:c r="S48" s="762" t="str">
        <x:v>720
乙女5
対象4回</x:v>
      </x:c>
      <x:c r="T48" s="752"/>
      <x:c r="U48" s="752"/>
      <x:c r="V48" s="759" t="str">
        <x:v>649
吉宗</x:v>
      </x:c>
      <x:c r="W48" s="757" t="str">
        <x:v>648
VVV2
対象3回</x:v>
      </x:c>
      <x:c r="X48" s="752"/>
      <x:c r="Y48" s="752"/>
      <x:c r="Z48" s="760" t="str">
        <x:v>577
禁書目録2
対象2回</x:v>
      </x:c>
      <x:c r="AA48" s="759" t="str">
        <x:v>576
からくり2</x:v>
      </x:c>
      <x:c r="AB48" s="752"/>
      <x:c r="AC48" s="752"/>
      <x:c r="AD48" s="759" t="str">
        <x:v>505
リコリコ</x:v>
      </x:c>
      <x:c r="AE48" s="759" t="str">
        <x:v>504
リコリコ</x:v>
      </x:c>
      <x:c r="AF48" s="752"/>
      <x:c r="AG48" s="752"/>
      <x:c r="AH48" s="752"/>
      <x:c r="AI48" s="712"/>
      <x:c r="AJ48" s="712"/>
    </x:row>
    <x:row r="49" ht="18" customHeight="1">
      <x:c r="A49" s="752"/>
      <x:c r="B49" s="752"/>
      <x:c r="C49" s="752"/>
      <x:c r="D49" s="752"/>
      <x:c r="E49" s="752"/>
      <x:c r="F49" s="752"/>
      <x:c r="G49" s="752"/>
      <x:c r="H49" s="752"/>
      <x:c r="I49" s="752"/>
      <x:c r="J49" s="752"/>
      <x:c r="K49" s="752"/>
      <x:c r="L49" s="752"/>
      <x:c r="M49" s="752"/>
      <x:c r="N49" s="752"/>
      <x:c r="O49" s="752"/>
      <x:c r="P49" s="752"/>
      <x:c r="Q49" s="752"/>
      <x:c r="R49" s="752"/>
      <x:c r="S49" s="752"/>
      <x:c r="T49" s="752"/>
      <x:c r="U49" s="752"/>
      <x:c r="V49" s="752"/>
      <x:c r="W49" s="752"/>
      <x:c r="X49" s="752"/>
      <x:c r="Y49" s="752"/>
      <x:c r="Z49" s="752"/>
      <x:c r="AA49" s="752"/>
      <x:c r="AB49" s="752"/>
      <x:c r="AC49" s="752"/>
      <x:c r="AD49" s="752"/>
      <x:c r="AE49" s="752"/>
      <x:c r="AF49" s="752"/>
      <x:c r="AG49" s="752"/>
      <x:c r="AH49" s="752"/>
      <x:c r="AI49" s="712"/>
      <x:c r="AJ49" s="712"/>
    </x:row>
    <x:row r="50" ht="18" customHeight="1">
      <x:c r="A50" s="752"/>
      <x:c r="B50" s="752"/>
      <x:c r="C50" s="752"/>
      <x:c r="D50" s="752"/>
      <x:c r="E50" s="752"/>
      <x:c r="F50" s="752"/>
      <x:c r="G50" s="752"/>
      <x:c r="H50" s="752"/>
      <x:c r="I50" s="752"/>
      <x:c r="J50" s="752"/>
      <x:c r="K50" s="752"/>
      <x:c r="L50" s="752"/>
      <x:c r="M50" s="752"/>
      <x:c r="N50" s="752"/>
      <x:c r="O50" s="752"/>
      <x:c r="P50" s="752"/>
      <x:c r="Q50" s="752"/>
      <x:c r="R50" s="752"/>
      <x:c r="S50" s="752"/>
      <x:c r="T50" s="752"/>
      <x:c r="U50" s="752"/>
      <x:c r="V50" s="752"/>
      <x:c r="W50" s="752"/>
      <x:c r="X50" s="752"/>
      <x:c r="Y50" s="752"/>
      <x:c r="Z50" s="752"/>
      <x:c r="AA50" s="752"/>
      <x:c r="AB50" s="752"/>
      <x:c r="AC50" s="752"/>
      <x:c r="AD50" s="752"/>
      <x:c r="AE50" s="752"/>
      <x:c r="AF50" s="752"/>
      <x:c r="AG50" s="752"/>
      <x:c r="AH50" s="752"/>
      <x:c r="AI50" s="712"/>
      <x:c r="AJ50" s="712"/>
    </x:row>
    <x:row r="51" ht="18" customHeight="1">
      <x:c r="A51" s="752"/>
      <x:c r="B51" s="752"/>
      <x:c r="C51" s="752"/>
      <x:c r="D51" s="752"/>
      <x:c r="E51" s="752"/>
      <x:c r="F51" s="752"/>
      <x:c r="G51" s="752"/>
      <x:c r="H51" s="752"/>
      <x:c r="I51" s="752"/>
      <x:c r="J51" s="752"/>
      <x:c r="K51" s="752"/>
      <x:c r="L51" s="752"/>
      <x:c r="M51" s="752"/>
      <x:c r="N51" s="752"/>
      <x:c r="O51" s="752"/>
      <x:c r="P51" s="752"/>
      <x:c r="Q51" s="752"/>
      <x:c r="R51" s="752"/>
      <x:c r="S51" s="752"/>
      <x:c r="T51" s="752"/>
      <x:c r="U51" s="752"/>
      <x:c r="V51" s="752"/>
      <x:c r="W51" s="752"/>
      <x:c r="X51" s="752"/>
      <x:c r="Y51" s="752"/>
      <x:c r="Z51" s="752"/>
      <x:c r="AA51" s="752"/>
      <x:c r="AB51" s="752"/>
      <x:c r="AC51" s="752"/>
      <x:c r="AD51" s="752"/>
      <x:c r="AE51" s="752"/>
      <x:c r="AF51" s="752"/>
      <x:c r="AG51" s="752"/>
      <x:c r="AH51" s="752"/>
      <x:c r="AI51" s="712"/>
      <x:c r="AJ51" s="712"/>
    </x:row>
    <x:row r="52" ht="18" customHeight="1">
      <x:c r="A52" s="752" t="str">
        <x:v>集計期間</x:v>
      </x:c>
      <x:c r="B52" s="752" t="str">
        <x:v>2026/6/23～2026/9/22</x:v>
      </x:c>
      <x:c r="C52" s="752"/>
      <x:c r="D52" s="752"/>
      <x:c r="E52" s="752"/>
      <x:c r="F52" s="752"/>
      <x:c r="G52" s="752"/>
      <x:c r="H52" s="752"/>
      <x:c r="I52" s="752"/>
      <x:c r="J52" s="752"/>
      <x:c r="K52" s="752"/>
      <x:c r="L52" s="752"/>
      <x:c r="M52" s="752"/>
      <x:c r="N52" s="752"/>
      <x:c r="O52" s="752"/>
      <x:c r="P52" s="752"/>
      <x:c r="Q52" s="752"/>
      <x:c r="R52" s="752"/>
      <x:c r="S52" s="752"/>
      <x:c r="T52" s="752"/>
      <x:c r="U52" s="752"/>
      <x:c r="V52" s="752"/>
      <x:c r="W52" s="752"/>
      <x:c r="X52" s="752"/>
      <x:c r="Y52" s="752"/>
      <x:c r="Z52" s="752"/>
      <x:c r="AA52" s="752"/>
      <x:c r="AB52" s="752"/>
      <x:c r="AC52" s="752"/>
      <x:c r="AD52" s="752"/>
      <x:c r="AE52" s="752"/>
      <x:c r="AF52" s="752"/>
      <x:c r="AG52" s="752"/>
      <x:c r="AH52" s="752"/>
      <x:c r="AI52" s="712"/>
      <x:c r="AJ52" s="712"/>
    </x:row>
    <x:row r="53" ht="18" customHeight="1">
      <x:c r="A53" s="752" t="str">
        <x:v>色</x:v>
      </x:c>
      <x:c r="B53" s="752" t="str">
        <x:v>未確認</x:v>
      </x:c>
      <x:c r="C53" s="752" t="str">
        <x:v>1回</x:v>
      </x:c>
      <x:c r="D53" s="752" t="str">
        <x:v>2回</x:v>
      </x:c>
      <x:c r="E53" s="752" t="str">
        <x:v>3回</x:v>
      </x:c>
      <x:c r="F53" s="752" t="str">
        <x:v>4回</x:v>
      </x:c>
      <x:c r="G53" s="752" t="str">
        <x:v>5回以上</x:v>
      </x:c>
      <x:c r="H53" s="752"/>
      <x:c r="I53" s="752"/>
      <x:c r="J53" s="752"/>
      <x:c r="K53" s="752"/>
      <x:c r="L53" s="752"/>
      <x:c r="M53" s="752"/>
      <x:c r="N53" s="752"/>
      <x:c r="O53" s="752"/>
      <x:c r="P53" s="752"/>
      <x:c r="Q53" s="752"/>
      <x:c r="R53" s="752"/>
      <x:c r="S53" s="752"/>
      <x:c r="T53" s="752"/>
      <x:c r="U53" s="752"/>
      <x:c r="V53" s="752"/>
      <x:c r="W53" s="752"/>
      <x:c r="X53" s="752"/>
      <x:c r="Y53" s="752"/>
      <x:c r="Z53" s="752"/>
      <x:c r="AA53" s="752"/>
      <x:c r="AB53" s="752"/>
      <x:c r="AC53" s="752"/>
      <x:c r="AD53" s="752"/>
      <x:c r="AE53" s="752"/>
      <x:c r="AF53" s="752"/>
      <x:c r="AG53" s="752"/>
      <x:c r="AH53" s="752"/>
      <x:c r="AI53" s="712"/>
      <x:c r="AJ53" s="712"/>
    </x:row>
    <x:row r="54" ht="18" customHeight="1">
      <x:c r="A54" s="752" t="str">
        <x:v>注記</x:v>
      </x:c>
      <x:c r="B54" s="752" t="str">
        <x:v>禁書目録2: 9/13の個別対象記録に加え、9/22の機種単位対象をユーザー確認。9/22の台番別差枚・回転数は未提供。</x:v>
      </x:c>
      <x:c r="C54" s="752"/>
      <x:c r="D54" s="752"/>
      <x:c r="E54" s="752"/>
      <x:c r="F54" s="752"/>
      <x:c r="G54" s="752"/>
      <x:c r="H54" s="752"/>
      <x:c r="I54" s="752"/>
      <x:c r="J54" s="752"/>
      <x:c r="K54" s="752"/>
      <x:c r="L54" s="752"/>
      <x:c r="M54" s="752"/>
      <x:c r="N54" s="752"/>
      <x:c r="O54" s="752"/>
      <x:c r="P54" s="752"/>
      <x:c r="Q54" s="752"/>
      <x:c r="R54" s="752"/>
      <x:c r="S54" s="752"/>
      <x:c r="T54" s="752"/>
      <x:c r="U54" s="752"/>
      <x:c r="V54" s="752"/>
      <x:c r="W54" s="752"/>
      <x:c r="X54" s="752"/>
      <x:c r="Y54" s="752"/>
      <x:c r="Z54" s="752"/>
      <x:c r="AA54" s="752"/>
      <x:c r="AB54" s="752"/>
      <x:c r="AC54" s="752"/>
      <x:c r="AD54" s="752"/>
      <x:c r="AE54" s="752"/>
      <x:c r="AF54" s="752"/>
      <x:c r="AG54" s="752"/>
      <x:c r="AH54" s="752"/>
      <x:c r="AI54" s="712"/>
      <x:c r="AJ54" s="712"/>
    </x:row>
    <x:row r="55">
      <x:c r="A55" s="712"/>
      <x:c r="B55" s="712"/>
      <x:c r="C55" s="712"/>
      <x:c r="D55" s="712"/>
      <x:c r="E55" s="712"/>
      <x:c r="F55" s="712"/>
      <x:c r="G55" s="712"/>
      <x:c r="H55" s="712"/>
      <x:c r="I55" s="712"/>
      <x:c r="J55" s="712"/>
      <x:c r="K55" s="712"/>
      <x:c r="L55" s="712"/>
      <x:c r="M55" s="712"/>
      <x:c r="N55" s="712"/>
      <x:c r="O55" s="712"/>
      <x:c r="P55" s="712"/>
      <x:c r="Q55" s="712"/>
      <x:c r="R55" s="712"/>
      <x:c r="S55" s="712"/>
      <x:c r="T55" s="712"/>
      <x:c r="U55" s="712"/>
      <x:c r="V55" s="712"/>
      <x:c r="W55" s="712"/>
      <x:c r="X55" s="712"/>
      <x:c r="Y55" s="712"/>
      <x:c r="Z55" s="712"/>
      <x:c r="AA55" s="712"/>
      <x:c r="AB55" s="712"/>
      <x:c r="AC55" s="712"/>
      <x:c r="AD55" s="712"/>
      <x:c r="AE55" s="712"/>
      <x:c r="AF55" s="712"/>
      <x:c r="AG55" s="712"/>
      <x:c r="AH55" s="712"/>
      <x:c r="AI55" s="712"/>
      <x:c r="AJ55" s="712"/>
    </x:row>
    <x:row r="56">
      <x:c r="A56" s="712"/>
      <x:c r="B56" s="712"/>
      <x:c r="C56" s="712"/>
      <x:c r="D56" s="712"/>
      <x:c r="E56" s="712"/>
      <x:c r="F56" s="712"/>
      <x:c r="G56" s="712"/>
      <x:c r="H56" s="712"/>
      <x:c r="I56" s="712"/>
      <x:c r="J56" s="712"/>
      <x:c r="K56" s="712"/>
      <x:c r="L56" s="712"/>
      <x:c r="M56" s="712"/>
      <x:c r="N56" s="712"/>
      <x:c r="O56" s="712"/>
      <x:c r="P56" s="712"/>
      <x:c r="Q56" s="712"/>
      <x:c r="R56" s="712"/>
      <x:c r="S56" s="712"/>
      <x:c r="T56" s="712"/>
      <x:c r="U56" s="712"/>
      <x:c r="V56" s="712"/>
      <x:c r="W56" s="712"/>
      <x:c r="X56" s="712"/>
      <x:c r="Y56" s="712"/>
      <x:c r="Z56" s="712"/>
      <x:c r="AA56" s="712"/>
      <x:c r="AB56" s="712"/>
      <x:c r="AC56" s="712"/>
      <x:c r="AD56" s="712"/>
      <x:c r="AE56" s="712"/>
      <x:c r="AF56" s="712"/>
      <x:c r="AG56" s="712"/>
      <x:c r="AH56" s="712"/>
      <x:c r="AI56" s="712"/>
      <x:c r="AJ56" s="712"/>
    </x:row>
    <x:row r="57">
      <x:c r="A57" s="712"/>
      <x:c r="B57" s="712"/>
      <x:c r="C57" s="712"/>
      <x:c r="D57" s="712"/>
      <x:c r="E57" s="712"/>
      <x:c r="F57" s="712"/>
      <x:c r="G57" s="712"/>
      <x:c r="H57" s="712"/>
      <x:c r="I57" s="712"/>
      <x:c r="J57" s="712"/>
      <x:c r="K57" s="712"/>
      <x:c r="L57" s="712"/>
      <x:c r="M57" s="712"/>
      <x:c r="N57" s="712"/>
      <x:c r="O57" s="712"/>
      <x:c r="P57" s="712"/>
      <x:c r="Q57" s="712"/>
      <x:c r="R57" s="712"/>
      <x:c r="S57" s="712"/>
      <x:c r="T57" s="712"/>
      <x:c r="U57" s="712"/>
      <x:c r="V57" s="712"/>
      <x:c r="W57" s="712"/>
      <x:c r="X57" s="712"/>
      <x:c r="Y57" s="712"/>
      <x:c r="Z57" s="712"/>
      <x:c r="AA57" s="712"/>
      <x:c r="AB57" s="712"/>
      <x:c r="AC57" s="712"/>
      <x:c r="AD57" s="712"/>
      <x:c r="AE57" s="712"/>
      <x:c r="AF57" s="712"/>
      <x:c r="AG57" s="712"/>
      <x:c r="AH57" s="712"/>
      <x:c r="AI57" s="712"/>
      <x:c r="AJ57" s="712"/>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18" hidden="0" customWidth="1"/>
    <x:col min="3" max="3" width="16" hidden="0" customWidth="1"/>
    <x:col min="4" max="4" width="24" hidden="0" customWidth="1"/>
    <x:col min="5" max="5" width="40" hidden="0" customWidth="1"/>
    <x:col min="6" max="6" width="34" hidden="0" customWidth="1"/>
    <x:col min="7" max="7" width="38" hidden="0" customWidth="1"/>
  </x:cols>
  <x:sheetData>
    <x:row r="1">
      <x:c r="A1" s="877" t="str">
        <x:v>9/27予想｜coba結果・画像投稿＋過去履歴＋配置再利用を統合</x:v>
      </x:c>
      <x:c r="B1" s="877"/>
      <x:c r="C1" s="877"/>
      <x:c r="D1" s="877"/>
      <x:c r="E1" s="877"/>
      <x:c r="F1" s="877"/>
      <x:c r="G1" s="877"/>
      <x:c r="H1" s="877"/>
    </x:row>
    <x:row r="3">
      <x:c r="A3" s="880" t="str">
        <x:v>優先</x:v>
      </x:c>
      <x:c r="B3" s="880" t="str">
        <x:v>機種</x:v>
      </x:c>
      <x:c r="C3" s="880" t="str">
        <x:v>台番帯</x:v>
      </x:c>
      <x:c r="D3" s="880" t="str">
        <x:v>想定仕掛け</x:v>
      </x:c>
      <x:c r="E3" s="880" t="str">
        <x:v>coba反映</x:v>
      </x:c>
      <x:c r="F3" s="880" t="str">
        <x:v>配置/周期</x:v>
      </x:c>
      <x:c r="G3" s="880" t="str">
        <x:v>注意点</x:v>
      </x:c>
      <x:c r="H3" s="882" t="str">
        <x:v>見るポイント</x:v>
      </x:c>
    </x:row>
    <x:row r="4">
      <x:c r="A4" s="18" t="str">
        <x:v>A</x:v>
      </x:c>
      <x:c r="B4" s="18" t="str">
        <x:v>モンキーV</x:v>
      </x:c>
      <x:c r="C4" s="18" t="str">
        <x:v>595-612</x:v>
      </x:c>
      <x:c r="D4" s="18" t="str">
        <x:v>ニブイチ～3/6台塊</x:v>
      </x:c>
      <x:c r="E4" s="18" t="str">
        <x:v>8/27ニブイチ実績</x:v>
      </x:c>
      <x:c r="F4" s="18" t="str">
        <x:v>27日実績＋主力帯</x:v>
      </x:c>
      <x:c r="G4" s="18" t="str">
        <x:v>全台断定しない</x:v>
      </x:c>
      <x:c r="H4" s="18" t="str">
        <x:v>602-604含む塊・初当り/CZ</x:v>
      </x:c>
    </x:row>
    <x:row r="5">
      <x:c r="A5" s="18" t="str">
        <x:v>A</x:v>
      </x:c>
      <x:c r="B5" s="18" t="str">
        <x:v>からくり2</x:v>
      </x:c>
      <x:c r="C5" s="18" t="str">
        <x:v>568-576</x:v>
      </x:c>
      <x:c r="D5" s="18" t="str">
        <x:v>全台系候補/半列</x:v>
      </x:c>
      <x:c r="E5" s="18" t="str">
        <x:v>8/9に27台全台系</x:v>
      </x:c>
      <x:c r="F5" s="18" t="str">
        <x:v>モンキー隣接帯</x:v>
      </x:c>
      <x:c r="G5" s="18" t="str">
        <x:v>8/9から間隔あり</x:v>
      </x:c>
      <x:c r="H5" s="18" t="str">
        <x:v>島全体の初当り密度</x:v>
      </x:c>
    </x:row>
    <x:row r="6">
      <x:c r="A6" s="18" t="str">
        <x:v>A-</x:v>
      </x:c>
      <x:c r="B6" s="18" t="str">
        <x:v>東京喰種</x:v>
      </x:c>
      <x:c r="C6" s="18" t="str">
        <x:v>451-468</x:v>
      </x:c>
      <x:c r="D6" s="18" t="str">
        <x:v>2～6台並び/ニブイチ</x:v>
      </x:c>
      <x:c r="E6" s="18" t="str">
        <x:v>7/27全→8/27半→9/19小並び→9/23半</x:v>
      </x:c>
      <x:c r="F6" s="18" t="str">
        <x:v>27日再利用が強い</x:v>
      </x:c>
      <x:c r="G6" s="18" t="str">
        <x:v>9/23直後で全台は減点</x:v>
      </x:c>
      <x:c r="H6" s="18" t="str">
        <x:v>455-468の位置ずらし</x:v>
      </x:c>
    </x:row>
    <x:row r="7">
      <x:c r="A7" s="18" t="str">
        <x:v>B+</x:v>
      </x:c>
      <x:c r="B7" s="18" t="str">
        <x:v>Lカバネリ</x:v>
      </x:c>
      <x:c r="C7" s="18" t="str">
        <x:v>523-558</x:v>
      </x:c>
      <x:c r="D7" s="18" t="str">
        <x:v>ニブイチ/列一部</x:v>
      </x:c>
      <x:c r="E7" s="18" t="str">
        <x:v>7/27全・9/23半</x:v>
      </x:c>
      <x:c r="F7" s="18" t="str">
        <x:v>27日強化実績</x:v>
      </x:c>
      <x:c r="G7" s="18" t="str">
        <x:v>9/23直後</x:v>
      </x:c>
      <x:c r="H7" s="18" t="str">
        <x:v>列内位置変更・初当り</x:v>
      </x:c>
    </x:row>
    <x:row r="8">
      <x:c r="A8" s="18" t="str">
        <x:v>B</x:v>
      </x:c>
      <x:c r="B8" s="18" t="str">
        <x:v>乙女5</x:v>
      </x:c>
      <x:c r="C8" s="18" t="str">
        <x:v>設置帯</x:v>
      </x:c>
      <x:c r="D8" s="18" t="str">
        <x:v>全台/ニブイチ</x:v>
      </x:c>
      <x:c r="E8" s="18" t="str">
        <x:v>8/27全台+3600枚15/18</x:v>
      </x:c>
      <x:c r="F8" s="18" t="str">
        <x:v>27日実績</x:v>
      </x:c>
      <x:c r="G8" s="18" t="str">
        <x:v>連続27日採用を確認</x:v>
      </x:c>
      <x:c r="H8" s="18" t="str">
        <x:v>機種単位の挙動</x:v>
      </x:c>
    </x:row>
    <x:row r="9">
      <x:c r="A9" s="18" t="str">
        <x:v>B-</x:v>
      </x:c>
      <x:c r="B9" s="18" t="str">
        <x:v>北斗系</x:v>
      </x:c>
      <x:c r="C9" s="18" t="str">
        <x:v>685-756</x:v>
      </x:c>
      <x:c r="D9" s="18" t="str">
        <x:v>6台塊/部分</x:v>
      </x:c>
      <x:c r="E9" s="18" t="str">
        <x:v>9/19全台+2930枚6/7</x:v>
      </x:c>
      <x:c r="F9" s="18" t="str">
        <x:v>大型帯</x:v>
      </x:c>
      <x:c r="G9" s="18" t="str">
        <x:v>直近使用済み</x:v>
      </x:c>
      <x:c r="H9" s="18" t="str">
        <x:v>全台より6台前後</x:v>
      </x:c>
    </x:row>
    <x:row r="10">
      <x:c r="A10" s="18" t="str">
        <x:v>C+</x:v>
      </x:c>
      <x:c r="B10" s="18" t="str">
        <x:v>ジャグラー</x:v>
      </x:c>
      <x:c r="C10" s="18" t="str">
        <x:v>892-1008</x:v>
      </x:c>
      <x:c r="D10" s="18" t="str">
        <x:v>別BOX/別列</x:v>
      </x:c>
      <x:c r="E10" s="18" t="str">
        <x:v>9/9・15・21に列/BOX</x:v>
      </x:c>
      <x:c r="F10" s="18" t="str">
        <x:v>位置移動重視</x:v>
      </x:c>
      <x:c r="G10" s="18" t="str">
        <x:v>955-1008再使用は減点</x:v>
      </x:c>
      <x:c r="H10" s="18" t="str">
        <x:v>REG・合算＋連続挙動</x:v>
      </x:c>
    </x:row>
    <x:row r="12">
      <x:c r="A12" s="885" t="str">
        <x:v>coba反映後：同じ主力機を繰り返し使いながら、全台→ニブイチ→小並びのように仕掛け形を変える傾向を重視。9/27は「完全ローテーション」より「主力再利用＋位置/配分変更」を強めに評価。</x:v>
      </x:c>
      <x:c r="B12" s="885"/>
      <x:c r="C12" s="885"/>
      <x:c r="D12" s="885"/>
      <x:c r="E12" s="885"/>
      <x:c r="F12" s="885"/>
      <x:c r="G12" s="885"/>
      <x:c r="H12" s="885"/>
    </x:row>
    <x:row r="14">
      <x:c r="A14" s="892" t="str">
        <x:v>coba追加調査後の重点順位</x:v>
      </x:c>
      <x:c r="B14" s="892"/>
      <x:c r="C14" s="892"/>
      <x:c r="D14" s="892"/>
      <x:c r="E14" s="892"/>
      <x:c r="F14" s="892"/>
      <x:c r="G14" s="892"/>
      <x:c r="H14" s="892"/>
    </x:row>
    <x:row r="15">
      <x:c r="A15" s="895" t="str">
        <x:v>順位</x:v>
      </x:c>
      <x:c r="B15" s="895" t="str">
        <x:v>候補</x:v>
      </x:c>
      <x:c r="C15" s="895" t="str">
        <x:v>範囲</x:v>
      </x:c>
      <x:c r="D15" s="895" t="str">
        <x:v>狙う形</x:v>
      </x:c>
      <x:c r="E15" s="895" t="str">
        <x:v>根拠</x:v>
      </x:c>
      <x:c r="F15" s="895" t="str">
        <x:v>直近使用補正</x:v>
      </x:c>
      <x:c r="G15" s="895" t="str">
        <x:v>現場で見る数値</x:v>
      </x:c>
      <x:c r="H15" s="895" t="str">
        <x:v>判定</x:v>
      </x:c>
    </x:row>
    <x:row r="16">
      <x:c r="A16" s="18" t="n">
        <x:v>1</x:v>
      </x:c>
      <x:c r="B16" s="18" t="str">
        <x:v>モンキーV</x:v>
      </x:c>
      <x:c r="C16" s="18" t="str">
        <x:v>595-612</x:v>
      </x:c>
      <x:c r="D16" s="18" t="str">
        <x:v>3～6台塊/ニブイチ</x:v>
      </x:c>
      <x:c r="E16" s="18" t="str">
        <x:v>8/27ニブイチ＋物理帯ローテ</x:v>
      </x:c>
      <x:c r="F16" s="18" t="str">
        <x:v>○</x:v>
      </x:c>
      <x:c r="G16" s="18" t="str">
        <x:v>初当り/CZの横並び</x:v>
      </x:c>
      <x:c r="H16" s="18" t="str">
        <x:v>最重点</x:v>
      </x:c>
    </x:row>
    <x:row r="17">
      <x:c r="A17" s="18" t="n">
        <x:v>2</x:v>
      </x:c>
      <x:c r="B17" s="18" t="str">
        <x:v>からくり2</x:v>
      </x:c>
      <x:c r="C17" s="18" t="str">
        <x:v>568-576</x:v>
      </x:c>
      <x:c r="D17" s="18" t="str">
        <x:v>半列～全台系</x:v>
      </x:c>
      <x:c r="E17" s="18" t="str">
        <x:v>8/9 27台全台系＋隣接帯</x:v>
      </x:c>
      <x:c r="F17" s="18" t="str">
        <x:v>○</x:v>
      </x:c>
      <x:c r="G17" s="18" t="str">
        <x:v>初当り密度・弱ATでも当たり回数</x:v>
      </x:c>
      <x:c r="H17" s="18" t="str">
        <x:v>最重点</x:v>
      </x:c>
    </x:row>
    <x:row r="18">
      <x:c r="A18" s="18" t="n">
        <x:v>3</x:v>
      </x:c>
      <x:c r="B18" s="18" t="str">
        <x:v>東京喰種</x:v>
      </x:c>
      <x:c r="C18" s="18" t="str">
        <x:v>451-468</x:v>
      </x:c>
      <x:c r="D18" s="18" t="str">
        <x:v>2～6台位置ずらし</x:v>
      </x:c>
      <x:c r="E18" s="18" t="str">
        <x:v>7/27全→8/27半→9/19並び→9/23半</x:v>
      </x:c>
      <x:c r="F18" s="18" t="str">
        <x:v>△</x:v>
      </x:c>
      <x:c r="G18" s="18" t="str">
        <x:v>455-468の並び・初当り</x:v>
      </x:c>
      <x:c r="H18" s="18" t="str">
        <x:v>継続警戒</x:v>
      </x:c>
    </x:row>
    <x:row r="19">
      <x:c r="A19" s="18" t="n">
        <x:v>4</x:v>
      </x:c>
      <x:c r="B19" s="18" t="str">
        <x:v>Lカバネリ</x:v>
      </x:c>
      <x:c r="C19" s="18" t="str">
        <x:v>523-558</x:v>
      </x:c>
      <x:c r="D19" s="18" t="str">
        <x:v>列の一部/ニブイチ</x:v>
      </x:c>
      <x:c r="E19" s="18" t="str">
        <x:v>7/27全→9/23半</x:v>
      </x:c>
      <x:c r="F19" s="18" t="str">
        <x:v>△</x:v>
      </x:c>
      <x:c r="G19" s="18" t="str">
        <x:v>初当り/CZの列密度</x:v>
      </x:c>
      <x:c r="H19" s="18" t="str">
        <x:v>継続警戒</x:v>
      </x:c>
    </x:row>
    <x:row r="20">
      <x:c r="A20" s="18" t="n">
        <x:v>5</x:v>
      </x:c>
      <x:c r="B20" s="18" t="str">
        <x:v>乙女5</x:v>
      </x:c>
      <x:c r="C20" s="18" t="str">
        <x:v>現設置帯</x:v>
      </x:c>
      <x:c r="D20" s="18" t="str">
        <x:v>全台/ニブイチ</x:v>
      </x:c>
      <x:c r="E20" s="18" t="str">
        <x:v>8/27全台15/18</x:v>
      </x:c>
      <x:c r="F20" s="18" t="str">
        <x:v>○</x:v>
      </x:c>
      <x:c r="G20" s="18" t="str">
        <x:v>機種全体の初当り</x:v>
      </x:c>
      <x:c r="H20" s="18" t="str">
        <x:v>穴候補</x:v>
      </x:c>
    </x:row>
    <x:row r="21">
      <x:c r="A21" s="18" t="n">
        <x:v>6</x:v>
      </x:c>
      <x:c r="B21" s="18" t="str">
        <x:v>北斗系</x:v>
      </x:c>
      <x:c r="C21" s="18" t="str">
        <x:v>685-756</x:v>
      </x:c>
      <x:c r="D21" s="18" t="str">
        <x:v>6台前後</x:v>
      </x:c>
      <x:c r="E21" s="18" t="str">
        <x:v>9/19直近全台系</x:v>
      </x:c>
      <x:c r="F21" s="18" t="str">
        <x:v>×</x:v>
      </x:c>
      <x:c r="G21" s="18" t="str">
        <x:v>6台単位の初当り密度</x:v>
      </x:c>
      <x:c r="H21" s="18" t="str">
        <x:v>一段下げ</x:v>
      </x:c>
    </x:row>
    <x:row r="22">
      <x:c r="A22" s="18" t="n">
        <x:v>7</x:v>
      </x:c>
      <x:c r="B22" s="18" t="str">
        <x:v>ジャグラー</x:v>
      </x:c>
      <x:c r="C22" s="18" t="str">
        <x:v>892-1008</x:v>
      </x:c>
      <x:c r="D22" s="18" t="str">
        <x:v>別列/別BOX</x:v>
      </x:c>
      <x:c r="E22" s="18" t="str">
        <x:v>9/9→9/15→9/21と位置移動</x:v>
      </x:c>
      <x:c r="F22" s="18" t="str">
        <x:v>△</x:v>
      </x:c>
      <x:c r="G22" s="18" t="str">
        <x:v>REG・合算・6台以上連続</x:v>
      </x:c>
      <x:c r="H22" s="18" t="str">
        <x:v>位置優先</x:v>
      </x:c>
    </x:row>
    <x:row r="24">
      <x:c r="A24" s="905" t="str">
        <x:v>27日履歴を4～8月まで深掘りした補正</x:v>
      </x:c>
      <x:c r="B24" s="905"/>
      <x:c r="C24" s="905"/>
      <x:c r="D24" s="905"/>
      <x:c r="E24" s="905"/>
      <x:c r="F24" s="905"/>
      <x:c r="G24" s="905"/>
      <x:c r="H24" s="905"/>
    </x:row>
    <x:row r="25">
      <x:c r="A25" s="904" t="str">
        <x:v>評価</x:v>
      </x:c>
      <x:c r="B25" s="904" t="str">
        <x:v>機種/帯</x:v>
      </x:c>
      <x:c r="C25" s="904" t="str">
        <x:v>台番帯</x:v>
      </x:c>
      <x:c r="D25" s="904" t="str">
        <x:v>27日履歴</x:v>
      </x:c>
      <x:c r="E25" s="904" t="str">
        <x:v>今回の想定</x:v>
      </x:c>
      <x:c r="F25" s="904" t="str">
        <x:v>強化/減点</x:v>
      </x:c>
      <x:c r="G25" s="904" t="str">
        <x:v>理由</x:v>
      </x:c>
      <x:c r="H25" s="904" t="str">
        <x:v>当日確認</x:v>
      </x:c>
    </x:row>
    <x:row r="26">
      <x:c r="A26" s="18" t="str">
        <x:v>最重点</x:v>
      </x:c>
      <x:c r="B26" s="18" t="str">
        <x:v>モンキーV</x:v>
      </x:c>
      <x:c r="C26" s="18" t="str">
        <x:v>595-612</x:v>
      </x:c>
      <x:c r="D26" s="18" t="str">
        <x:v>4/27強配分・6/27強配分・8/27ニブイチ</x:v>
      </x:c>
      <x:c r="E26" s="18" t="str">
        <x:v>3～6台塊～ニブイチ</x:v>
      </x:c>
      <x:c r="F26" s="18" t="str">
        <x:v>↑</x:v>
      </x:c>
      <x:c r="G26" s="18" t="str">
        <x:v>27日に同じ物理帯が繰り返し強い</x:v>
      </x:c>
      <x:c r="H26" s="18" t="str">
        <x:v>602-604だけでなく帯全体の初当り密度</x:v>
      </x:c>
    </x:row>
    <x:row r="27">
      <x:c r="A27" s="18" t="str">
        <x:v>最重点</x:v>
      </x:c>
      <x:c r="B27" s="18" t="str">
        <x:v>からくり2</x:v>
      </x:c>
      <x:c r="C27" s="18" t="str">
        <x:v>613-631</x:v>
      </x:c>
      <x:c r="D27" s="18" t="str">
        <x:v>4/27全台系・6/27超高配分＋8/9全台系</x:v>
      </x:c>
      <x:c r="E27" s="18" t="str">
        <x:v>半列～全台系</x:v>
      </x:c>
      <x:c r="F27" s="18" t="str">
        <x:v>↑</x:v>
      </x:c>
      <x:c r="G27" s="18" t="str">
        <x:v>差枚が弱い全台系実績もあり、結果枚数だけでは見逃す</x:v>
      </x:c>
      <x:c r="H27" s="18" t="str">
        <x:v>初当り/CZ・弱ATを含む横並び</x:v>
      </x:c>
    </x:row>
    <x:row r="28">
      <x:c r="A28" s="18" t="str">
        <x:v>継続警戒</x:v>
      </x:c>
      <x:c r="B28" s="18" t="str">
        <x:v>東京喰種</x:v>
      </x:c>
      <x:c r="C28" s="18" t="str">
        <x:v>568-576</x:v>
      </x:c>
      <x:c r="D28" s="18" t="str">
        <x:v>6/27全→7/27全→8/27半→9/23半</x:v>
      </x:c>
      <x:c r="E28" s="18" t="str">
        <x:v>小並び～ニブイチ</x:v>
      </x:c>
      <x:c r="F28" s="18" t="str">
        <x:v>→</x:v>
      </x:c>
      <x:c r="G28" s="18" t="str">
        <x:v>27日の再利用頻度が非常に高い</x:v>
      </x:c>
      <x:c r="H28" s="18" t="str">
        <x:v>455-468中心の位置ずらし</x:v>
      </x:c>
    </x:row>
    <x:row r="29">
      <x:c r="A29" s="18" t="str">
        <x:v>継続警戒</x:v>
      </x:c>
      <x:c r="B29" s="18" t="str">
        <x:v>Lカバネリ</x:v>
      </x:c>
      <x:c r="C29" s="18" t="str">
        <x:v>523-558</x:v>
      </x:c>
      <x:c r="D29" s="18" t="str">
        <x:v>7/27全＋9/23半</x:v>
      </x:c>
      <x:c r="E29" s="18" t="str">
        <x:v>列一部～ニブイチ</x:v>
      </x:c>
      <x:c r="F29" s="18" t="str">
        <x:v>→</x:v>
      </x:c>
      <x:c r="G29" s="18" t="str">
        <x:v>直近でも強いが27日全台実績あり</x:v>
      </x:c>
      <x:c r="H29" s="18" t="str">
        <x:v>列単位の初当り密度</x:v>
      </x:c>
    </x:row>
    <x:row r="30">
      <x:c r="A30" s="18" t="str">
        <x:v>穴</x:v>
      </x:c>
      <x:c r="B30" s="18" t="str">
        <x:v>乙女5</x:v>
      </x:c>
      <x:c r="C30" s="18" t="str">
        <x:v>現設置帯</x:v>
      </x:c>
      <x:c r="D30" s="18" t="str">
        <x:v>8/27全台15/18</x:v>
      </x:c>
      <x:c r="E30" s="18" t="str">
        <x:v>全台/ニブイチ</x:v>
      </x:c>
      <x:c r="F30" s="18" t="str">
        <x:v>↑</x:v>
      </x:c>
      <x:c r="G30" s="18" t="str">
        <x:v>直近27日の主役機種</x:v>
      </x:c>
      <x:c r="H30" s="18" t="str">
        <x:v>機種全体の初当り</x:v>
      </x:c>
    </x:row>
    <x:row r="31">
      <x:c r="A31" s="18" t="str">
        <x:v>注意</x:v>
      </x:c>
      <x:c r="B31" s="18" t="str">
        <x:v>ジャグラー</x:v>
      </x:c>
      <x:c r="C31" s="18" t="str">
        <x:v>892-1008</x:v>
      </x:c>
      <x:c r="D31" s="18" t="str">
        <x:v>6/27ゴージャグ全＋9月列/BOX多用</x:v>
      </x:c>
      <x:c r="E31" s="18" t="str">
        <x:v>別列/別BOX</x:v>
      </x:c>
      <x:c r="F31" s="18" t="str">
        <x:v>→</x:v>
      </x:c>
      <x:c r="G31" s="18" t="str">
        <x:v>27日にも全台系あり、ただし直近位置は使用済み</x:v>
      </x:c>
      <x:c r="H31" s="18" t="str">
        <x:v>REG・合算と6台以上の連続</x:v>
      </x:c>
    </x:row>
    <x:row r="33">
      <x:c r="A33" s="915" t="str">
        <x:v>9/27 台番まで絞った最終監視プラン（来店条件＋27日実績反映）</x:v>
      </x:c>
      <x:c r="B33" s="915"/>
      <x:c r="C33" s="915"/>
      <x:c r="D33" s="915"/>
      <x:c r="E33" s="915"/>
      <x:c r="F33" s="915"/>
      <x:c r="G33" s="915"/>
      <x:c r="H33" s="915"/>
    </x:row>
    <x:row r="34">
      <x:c r="A34" s="918" t="str">
        <x:v>優先</x:v>
      </x:c>
      <x:c r="B34" s="918" t="str">
        <x:v>機種</x:v>
      </x:c>
      <x:c r="C34" s="918" t="str">
        <x:v>第一監視</x:v>
      </x:c>
      <x:c r="D34" s="918" t="str">
        <x:v>第二監視</x:v>
      </x:c>
      <x:c r="E34" s="918" t="str">
        <x:v>想定形</x:v>
      </x:c>
      <x:c r="F34" s="918" t="str">
        <x:v>過去根拠</x:v>
      </x:c>
      <x:c r="G34" s="918" t="str">
        <x:v>朝の判定材料</x:v>
      </x:c>
      <x:c r="H34" s="918" t="str">
        <x:v>補正</x:v>
      </x:c>
    </x:row>
    <x:row r="35">
      <x:c r="A35" s="18" t="str">
        <x:v>最重点</x:v>
      </x:c>
      <x:c r="B35" s="18" t="str">
        <x:v>モンキーV</x:v>
      </x:c>
      <x:c r="C35" s="18" t="str">
        <x:v>602-607</x:v>
      </x:c>
      <x:c r="D35" s="18" t="str">
        <x:v>595-601 / 608-612</x:v>
      </x:c>
      <x:c r="E35" s="18" t="str">
        <x:v>3～6台塊～ニブイチ</x:v>
      </x:c>
      <x:c r="F35" s="18" t="str">
        <x:v>8/27超高配分＋27日帯再利用</x:v>
      </x:c>
      <x:c r="G35" s="18" t="str">
        <x:v>複数台の早い初当り/CZが横並び</x:v>
      </x:c>
      <x:c r="H35" s="18" t="str">
        <x:v>差枚単発は無視</x:v>
      </x:c>
    </x:row>
    <x:row r="36">
      <x:c r="A36" s="18" t="str">
        <x:v>最重点</x:v>
      </x:c>
      <x:c r="B36" s="18" t="str">
        <x:v>からくり2</x:v>
      </x:c>
      <x:c r="C36" s="18" t="str">
        <x:v>568-576</x:v>
      </x:c>
      <x:c r="D36" s="18" t="str">
        <x:v>—</x:v>
      </x:c>
      <x:c r="E36" s="18" t="str">
        <x:v>9台全体</x:v>
      </x:c>
      <x:c r="F36" s="18" t="str">
        <x:v>8/9全台系＋27日高配分</x:v>
      </x:c>
      <x:c r="G36" s="18" t="str">
        <x:v>初当りが複数台で軽いか</x:v>
      </x:c>
      <x:c r="H36" s="18" t="str">
        <x:v>モンキーとの跨ぎも見る</x:v>
      </x:c>
    </x:row>
    <x:row r="37">
      <x:c r="A37" s="18" t="str">
        <x:v>高</x:v>
      </x:c>
      <x:c r="B37" s="18" t="str">
        <x:v>東京喰種</x:v>
      </x:c>
      <x:c r="C37" s="18" t="str">
        <x:v>455-460</x:v>
      </x:c>
      <x:c r="D37" s="18" t="str">
        <x:v>463-468 / 451-454</x:v>
      </x:c>
      <x:c r="E37" s="18" t="str">
        <x:v>2～6台並び～半分</x:v>
      </x:c>
      <x:c r="F37" s="18" t="str">
        <x:v>6/27・7/27・8/27反復＋9/19並び</x:v>
      </x:c>
      <x:c r="G37" s="18" t="str">
        <x:v>初当り回数が塊で高いか</x:v>
      </x:c>
      <x:c r="H37" s="18" t="str">
        <x:v>9/23直後なので全台想定は下げ</x:v>
      </x:c>
    </x:row>
    <x:row r="38">
      <x:c r="A38" s="18" t="str">
        <x:v>高</x:v>
      </x:c>
      <x:c r="B38" s="18" t="str">
        <x:v>Lカバネリ</x:v>
      </x:c>
      <x:c r="C38" s="18" t="str">
        <x:v>523-528</x:v>
      </x:c>
      <x:c r="D38" s="18" t="str">
        <x:v>535-540 / 547-552</x:v>
      </x:c>
      <x:c r="E38" s="18" t="str">
        <x:v>6台前後～列一部</x:v>
      </x:c>
      <x:c r="F38" s="18" t="str">
        <x:v>7/27全台＋9/23半</x:v>
      </x:c>
      <x:c r="G38" s="18" t="str">
        <x:v>CZ/初当りの連続性</x:v>
      </x:c>
      <x:c r="H38" s="18" t="str">
        <x:v>36台全体より局所を優先</x:v>
      </x:c>
    </x:row>
    <x:row r="39">
      <x:c r="A39" s="18" t="str">
        <x:v>穴</x:v>
      </x:c>
      <x:c r="B39" s="18" t="str">
        <x:v>乙女5</x:v>
      </x:c>
      <x:c r="C39" s="18" t="str">
        <x:v>703-708</x:v>
      </x:c>
      <x:c r="D39" s="18" t="str">
        <x:v>715-720</x:v>
      </x:c>
      <x:c r="E39" s="18" t="str">
        <x:v>6台塊～全台</x:v>
      </x:c>
      <x:c r="F39" s="18" t="str">
        <x:v>8/27 703-720全台</x:v>
      </x:c>
      <x:c r="G39" s="18" t="str">
        <x:v>機種全体で初当りが軽いか</x:v>
      </x:c>
      <x:c r="H39" s="18" t="str">
        <x:v>前月27日全台の再使用確認</x:v>
      </x:c>
    </x:row>
    <x:row r="40">
      <x:c r="A40" s="18" t="str">
        <x:v>中</x:v>
      </x:c>
      <x:c r="B40" s="18" t="str">
        <x:v>北斗系</x:v>
      </x:c>
      <x:c r="C40" s="18" t="str">
        <x:v>739-744</x:v>
      </x:c>
      <x:c r="D40" s="18" t="str">
        <x:v>745-750</x:v>
      </x:c>
      <x:c r="E40" s="18" t="str">
        <x:v>6台塊</x:v>
      </x:c>
      <x:c r="F40" s="18" t="str">
        <x:v>過去739帯＋9/19全台</x:v>
      </x:c>
      <x:c r="G40" s="18" t="str">
        <x:v>6台単位の初当り</x:v>
      </x:c>
      <x:c r="H40" s="18" t="str">
        <x:v>直近使用で減点</x:v>
      </x:c>
    </x:row>
    <x:row r="41">
      <x:c r="A41" s="18" t="str">
        <x:v>中</x:v>
      </x:c>
      <x:c r="B41" s="18" t="str">
        <x:v>ジャグラー</x:v>
      </x:c>
      <x:c r="C41" s="18" t="str">
        <x:v>892-909側</x:v>
      </x:c>
      <x:c r="D41" s="18" t="str">
        <x:v>919-936側など未使用寄り</x:v>
      </x:c>
      <x:c r="E41" s="18" t="str">
        <x:v>6～18台列/BOX</x:v>
      </x:c>
      <x:c r="F41" s="18" t="str">
        <x:v>9月は955-1008を複数回使用</x:v>
      </x:c>
      <x:c r="G41" s="18" t="str">
        <x:v>REGと合算が6台以上連続</x:v>
      </x:c>
      <x:c r="H41" s="18" t="str">
        <x:v>955-1008は優先度低下</x:v>
      </x:c>
    </x:row>
    <x:row r="43">
      <x:c r="A43" s="930" t="str">
        <x:v>ホールナビ蓄積データ反映｜予想補正</x:v>
      </x:c>
      <x:c r="B43" s="930"/>
      <x:c r="C43" s="930"/>
      <x:c r="D43" s="930"/>
      <x:c r="E43" s="930"/>
      <x:c r="F43" s="930"/>
      <x:c r="G43" s="930"/>
      <x:c r="H43" s="930"/>
    </x:row>
    <x:row r="44">
      <x:c r="A44" s="929" t="str">
        <x:v>候補</x:v>
      </x:c>
      <x:c r="B44" s="929" t="str">
        <x:v>補正</x:v>
      </x:c>
      <x:c r="C44" s="929" t="str">
        <x:v>Hall-Naviで追加確認</x:v>
      </x:c>
      <x:c r="D44" s="929" t="str">
        <x:v>位置情報</x:v>
      </x:c>
      <x:c r="E44" s="929" t="str">
        <x:v>短期使用</x:v>
      </x:c>
      <x:c r="F44" s="929" t="str">
        <x:v>9/27想定</x:v>
      </x:c>
      <x:c r="G44" s="929" t="str">
        <x:v>当日見るもの</x:v>
      </x:c>
      <x:c r="H44" s="929" t="str">
        <x:v>メモ</x:v>
      </x:c>
    </x:row>
    <x:row r="45">
      <x:c r="A45" s="18" t="str">
        <x:v>モンキーV</x:v>
      </x:c>
      <x:c r="B45" s="18" t="str">
        <x:v>↑↑</x:v>
      </x:c>
      <x:c r="C45" s="18" t="str">
        <x:v>7/13 595-612で平均+2759枚・12/18</x:v>
      </x:c>
      <x:c r="D45" s="18" t="str">
        <x:v>595-612</x:v>
      </x:c>
      <x:c r="E45" s="18" t="str">
        <x:v>9月も使用履歴あり</x:v>
      </x:c>
      <x:c r="F45" s="18" t="str">
        <x:v>3～6台塊～半分</x:v>
      </x:c>
      <x:c r="G45" s="18" t="str">
        <x:v>初当り/CZの横並び</x:v>
      </x:c>
      <x:c r="H45" s="18" t="str">
        <x:v>最重点維持</x:v>
      </x:c>
    </x:row>
    <x:row r="46">
      <x:c r="A46" s="18" t="str">
        <x:v>からくり2</x:v>
      </x:c>
      <x:c r="B46" s="18" t="str">
        <x:v>↑</x:v>
      </x:c>
      <x:c r="C46" s="18" t="str">
        <x:v>過去からくり系の全台/高配分＋隣接帯履歴</x:v>
      </x:c>
      <x:c r="D46" s="18" t="str">
        <x:v>568-576</x:v>
      </x:c>
      <x:c r="E46" s="18" t="str">
        <x:v>直近主役ではない</x:v>
      </x:c>
      <x:c r="F46" s="18" t="str">
        <x:v>半列～全台系</x:v>
      </x:c>
      <x:c r="G46" s="18" t="str">
        <x:v>初当り密度</x:v>
      </x:c>
      <x:c r="H46" s="18" t="str">
        <x:v>差枚マイナスでも切らない</x:v>
      </x:c>
    </x:row>
    <x:row r="47">
      <x:c r="A47" s="18" t="str">
        <x:v>東京喰種</x:v>
      </x:c>
      <x:c r="B47" s="18" t="str">
        <x:v>→</x:v>
      </x:c>
      <x:c r="C47" s="18" t="str">
        <x:v>8/23 36台平均+2425枚・23/36</x:v>
      </x:c>
      <x:c r="D47" s="18" t="str">
        <x:v>451帯</x:v>
      </x:c>
      <x:c r="E47" s="18" t="str">
        <x:v>9/23ニブイチ</x:v>
      </x:c>
      <x:c r="F47" s="18" t="str">
        <x:v>小並び～半分</x:v>
      </x:c>
      <x:c r="G47" s="18" t="str">
        <x:v>位置ずらし</x:v>
      </x:c>
      <x:c r="H47" s="18" t="str">
        <x:v>反復頻度は高い</x:v>
      </x:c>
    </x:row>
    <x:row r="48">
      <x:c r="A48" s="18" t="str">
        <x:v>カバネリ</x:v>
      </x:c>
      <x:c r="B48" s="18" t="str">
        <x:v>→</x:v>
      </x:c>
      <x:c r="C48" s="18" t="str">
        <x:v>6/19,7/9,7/11,7/13,7/27,9/13で反復</x:v>
      </x:c>
      <x:c r="D48" s="18" t="str">
        <x:v>523-558</x:v>
      </x:c>
      <x:c r="E48" s="18" t="str">
        <x:v>9/23ニブイチ</x:v>
      </x:c>
      <x:c r="F48" s="18" t="str">
        <x:v>6台～列一部</x:v>
      </x:c>
      <x:c r="G48" s="18" t="str">
        <x:v>初当り/CZ密度</x:v>
      </x:c>
      <x:c r="H48" s="18" t="str">
        <x:v>非常に反復性高い</x:v>
      </x:c>
    </x:row>
    <x:row r="49">
      <x:c r="A49" s="18" t="str">
        <x:v>北斗系</x:v>
      </x:c>
      <x:c r="B49" s="18" t="str">
        <x:v>↓</x:v>
      </x:c>
      <x:c r="C49" s="18" t="str">
        <x:v>7/1 739-756が17/18・平均+3149枚</x:v>
      </x:c>
      <x:c r="D49" s="18" t="str">
        <x:v>739-756</x:v>
      </x:c>
      <x:c r="E49" s="18" t="str">
        <x:v>9/19対象</x:v>
      </x:c>
      <x:c r="F49" s="18" t="str">
        <x:v>6台塊</x:v>
      </x:c>
      <x:c r="G49" s="18" t="str">
        <x:v>739帯の横並び</x:v>
      </x:c>
      <x:c r="H49" s="18" t="str">
        <x:v>全台想定は下げ</x:v>
      </x:c>
    </x:row>
    <x:row r="50">
      <x:c r="A50" s="18" t="str">
        <x:v>ジャグラー</x:v>
      </x:c>
      <x:c r="B50" s="18" t="str">
        <x:v>位置重視</x:v>
      </x:c>
      <x:c r="C50" s="18" t="str">
        <x:v>5/21・6/9ファンキー、6/21・7/21ゴージャグ、8/6・8/23ネオ</x:v>
      </x:c>
      <x:c r="D50" s="18" t="str">
        <x:v>865-1008各帯</x:v>
      </x:c>
      <x:c r="E50" s="18" t="str">
        <x:v>9月複数回使用</x:v>
      </x:c>
      <x:c r="F50" s="18" t="str">
        <x:v>未使用寄り列/BOX</x:v>
      </x:c>
      <x:c r="G50" s="18" t="str">
        <x:v>REG・合算</x:v>
      </x:c>
      <x:c r="H50" s="18" t="str">
        <x:v>機種名より配置を見る</x:v>
      </x:c>
    </x:row>
    <x:row r="52">
      <x:c r="A52" s="939" t="str">
        <x:v>Hall-Navi個別台まで追加した位置再利用の結論</x:v>
      </x:c>
      <x:c r="B52" s="939"/>
      <x:c r="C52" s="939"/>
      <x:c r="D52" s="939"/>
      <x:c r="E52" s="939"/>
      <x:c r="F52" s="939"/>
      <x:c r="G52" s="939"/>
      <x:c r="H52" s="939"/>
    </x:row>
    <x:row r="53">
      <x:c r="A53" s="938" t="str">
        <x:v>帯</x:v>
      </x:c>
      <x:c r="B53" s="938" t="str">
        <x:v>確認例</x:v>
      </x:c>
      <x:c r="C53" s="938" t="str">
        <x:v>再利用性</x:v>
      </x:c>
      <x:c r="D53" s="938" t="str">
        <x:v>9/27評価</x:v>
      </x:c>
      <x:c r="E53" s="938" t="str">
        <x:v>優先範囲</x:v>
      </x:c>
      <x:c r="F53" s="938" t="str">
        <x:v>避ける読み</x:v>
      </x:c>
      <x:c r="G53" s="938" t="str">
        <x:v>設定側の見方</x:v>
      </x:c>
      <x:c r="H53" s="938" t="str">
        <x:v>結論</x:v>
      </x:c>
    </x:row>
    <x:row r="54">
      <x:c r="A54" s="18" t="str">
        <x:v>595-612</x:v>
      </x:c>
      <x:c r="B54" s="18" t="str">
        <x:v>7/13モンキー全体強＋9/1 595単品</x:v>
      </x:c>
      <x:c r="C54" s="18" t="str">
        <x:v>高</x:v>
      </x:c>
      <x:c r="D54" s="18" t="str">
        <x:v>最重点</x:v>
      </x:c>
      <x:c r="E54" s="18" t="str">
        <x:v>602-607→帯全体</x:v>
      </x:c>
      <x:c r="F54" s="18" t="str">
        <x:v>末尾だけで決める</x:v>
      </x:c>
      <x:c r="G54" s="18" t="str">
        <x:v>初当り/CZの横並び</x:v>
      </x:c>
      <x:c r="H54" s="18" t="str">
        <x:v>モンキー最優先維持</x:v>
      </x:c>
    </x:row>
    <x:row r="55">
      <x:c r="A55" s="18" t="str">
        <x:v>613-642</x:v>
      </x:c>
      <x:c r="B55" s="18" t="str">
        <x:v>過去の613-642帯記録＋9/1 SAO631-642強</x:v>
      </x:c>
      <x:c r="C55" s="18" t="str">
        <x:v>高</x:v>
      </x:c>
      <x:c r="D55" s="18" t="str">
        <x:v>最重点</x:v>
      </x:c>
      <x:c r="E55" s="18" t="str">
        <x:v>613-618→619-624</x:v>
      </x:c>
      <x:c r="F55" s="18" t="str">
        <x:v>機種名だけ固定</x:v>
      </x:c>
      <x:c r="G55" s="18" t="str">
        <x:v>隣接帯を跨ぐ塊</x:v>
      </x:c>
      <x:c r="H55" s="18" t="str">
        <x:v>物理帯として強い</x:v>
      </x:c>
    </x:row>
    <x:row r="56">
      <x:c r="A56" s="18" t="str">
        <x:v>451-468</x:v>
      </x:c>
      <x:c r="B56" s="18" t="str">
        <x:v>喰種反復＋9/1 464単品</x:v>
      </x:c>
      <x:c r="C56" s="18" t="str">
        <x:v>非常に高</x:v>
      </x:c>
      <x:c r="D56" s="18" t="str">
        <x:v>高</x:v>
      </x:c>
      <x:c r="E56" s="18" t="str">
        <x:v>455-460/463-468</x:v>
      </x:c>
      <x:c r="F56" s="18" t="str">
        <x:v>9/23だから全切り</x:v>
      </x:c>
      <x:c r="G56" s="18" t="str">
        <x:v>初当り密度</x:v>
      </x:c>
      <x:c r="H56" s="18" t="str">
        <x:v>位置ずらし警戒</x:v>
      </x:c>
    </x:row>
    <x:row r="57">
      <x:c r="A57" s="18" t="str">
        <x:v>523-567</x:v>
      </x:c>
      <x:c r="B57" s="18" t="str">
        <x:v>カバネリ反復＋5/13旧559-567＋9/1 536</x:v>
      </x:c>
      <x:c r="C57" s="18" t="str">
        <x:v>非常に高</x:v>
      </x:c>
      <x:c r="D57" s="18" t="str">
        <x:v>高</x:v>
      </x:c>
      <x:c r="E57" s="18" t="str">
        <x:v>523-528等6台塊</x:v>
      </x:c>
      <x:c r="F57" s="18" t="str">
        <x:v>36台全台だけ想定</x:v>
      </x:c>
      <x:c r="G57" s="18" t="str">
        <x:v>CZ/初当り</x:v>
      </x:c>
      <x:c r="H57" s="18" t="str">
        <x:v>局所投入も重視</x:v>
      </x:c>
    </x:row>
    <x:row r="58">
      <x:c r="A58" s="18" t="str">
        <x:v>865-919</x:v>
      </x:c>
      <x:c r="B58" s="18" t="str">
        <x:v>5/21・6/9ファンキー、6/21ゴージャグ</x:v>
      </x:c>
      <x:c r="C58" s="18" t="str">
        <x:v>高</x:v>
      </x:c>
      <x:c r="D58" s="18" t="str">
        <x:v>中</x:v>
      </x:c>
      <x:c r="E58" s="18" t="str">
        <x:v>未使用寄り6台以上</x:v>
      </x:c>
      <x:c r="F58" s="18" t="str">
        <x:v>差枚だけ</x:v>
      </x:c>
      <x:c r="G58" s="18" t="str">
        <x:v>REG/合算</x:v>
      </x:c>
      <x:c r="H58" s="18" t="str">
        <x:v>ジャグは帯移動を見る</x:v>
      </x:c>
    </x:row>
    <x:row r="59">
      <x:c r="A59" s="18" t="str">
        <x:v>667-702</x:v>
      </x:c>
      <x:c r="B59" s="18" t="str">
        <x:v>5/29 GOD30台→6/29 691-702</x:v>
      </x:c>
      <x:c r="C59" s="18" t="str">
        <x:v>高</x:v>
      </x:c>
      <x:c r="D59" s="18" t="str">
        <x:v>参考</x:v>
      </x:c>
      <x:c r="E59" s="18" t="str">
        <x:v>現設置機種で同帯</x:v>
      </x:c>
      <x:c r="F59" s="18" t="str">
        <x:v>旧機種名に拘る</x:v>
      </x:c>
      <x:c r="G59" s="18" t="str">
        <x:v>物理帯の横並び</x:v>
      </x:c>
      <x:c r="H59" s="18" t="str">
        <x:v>機種入替後も帯履歴保持</x:v>
      </x:c>
    </x:row>
    <x:row r="61">
      <x:c r="A61" s="946" t="str">
        <x:v>Hall-Navi追加深掘り②：単品PICKUPまで含めた配置補正</x:v>
      </x:c>
      <x:c r="B61" s="946"/>
      <x:c r="C61" s="946"/>
      <x:c r="D61" s="946"/>
      <x:c r="E61" s="946"/>
      <x:c r="F61" s="946"/>
      <x:c r="G61" s="946"/>
      <x:c r="H61" s="946"/>
    </x:row>
    <x:row r="62">
      <x:c r="A62" s="945" t="str">
        <x:v>台番帯</x:v>
      </x:c>
      <x:c r="B62" s="945" t="str">
        <x:v>追加根拠</x:v>
      </x:c>
      <x:c r="C62" s="945" t="str">
        <x:v>反復</x:v>
      </x:c>
      <x:c r="D62" s="945" t="str">
        <x:v>9/27扱い</x:v>
      </x:c>
      <x:c r="E62" s="945" t="str">
        <x:v>中心監視</x:v>
      </x:c>
      <x:c r="F62" s="945" t="str">
        <x:v>周辺監視</x:v>
      </x:c>
      <x:c r="G62" s="945" t="str">
        <x:v>判定材料</x:v>
      </x:c>
      <x:c r="H62" s="945" t="str">
        <x:v>備考</x:v>
      </x:c>
    </x:row>
    <x:row r="63">
      <x:c r="A63" s="18" t="str">
        <x:v>595-612</x:v>
      </x:c>
      <x:c r="B63" s="18" t="str">
        <x:v>4/21 597単品+7295 / 7/13帯全体強 / 8/27高配分</x:v>
      </x:c>
      <x:c r="C63" s="18" t="str">
        <x:v>強</x:v>
      </x:c>
      <x:c r="D63" s="18" t="str">
        <x:v>最重点</x:v>
      </x:c>
      <x:c r="E63" s="18" t="str">
        <x:v>602-607</x:v>
      </x:c>
      <x:c r="F63" s="18" t="str">
        <x:v>595-601,608-612</x:v>
      </x:c>
      <x:c r="G63" s="18" t="str">
        <x:v>初当り/CZ横並び</x:v>
      </x:c>
      <x:c r="H63" s="18" t="str">
        <x:v>単品→帯対象の両方あり</x:v>
      </x:c>
    </x:row>
    <x:row r="64">
      <x:c r="A64" s="18" t="str">
        <x:v>613-642</x:v>
      </x:c>
      <x:c r="B64" s="18" t="str">
        <x:v>現配置:613-630 GOD / 631-642 SAO II</x:v>
      </x:c>
      <x:c r="C64" s="18" t="str">
        <x:v>強</x:v>
      </x:c>
      <x:c r="D64" s="18" t="str">
        <x:v>最重点</x:v>
      </x:c>
      <x:c r="E64" s="18" t="str">
        <x:v>機種名と現配置は分離</x:v>
      </x:c>
      <x:c r="F64" s="18" t="str">
        <x:v>619-631</x:v>
      </x:c>
      <x:c r="G64" s="18" t="str">
        <x:v>隣接6台塊</x:v>
      </x:c>
      <x:c r="H64" s="18" t="str">
        <x:v>機種変更後も物理帯を見る</x:v>
      </x:c>
    </x:row>
    <x:row r="65">
      <x:c r="A65" s="18" t="str">
        <x:v>451-486</x:v>
      </x:c>
      <x:c r="B65" s="18" t="str">
        <x:v>4/21 473単品 / 6-8月27日反復 / 9/23半</x:v>
      </x:c>
      <x:c r="C65" s="18" t="str">
        <x:v>非常に強</x:v>
      </x:c>
      <x:c r="D65" s="18" t="str">
        <x:v>高</x:v>
      </x:c>
      <x:c r="E65" s="18" t="str">
        <x:v>455-460</x:v>
      </x:c>
      <x:c r="F65" s="18" t="str">
        <x:v>463-468</x:v>
      </x:c>
      <x:c r="G65" s="18" t="str">
        <x:v>初当り密度</x:v>
      </x:c>
      <x:c r="H65" s="18" t="str">
        <x:v>単品・全台・半分・並び全形態</x:v>
      </x:c>
    </x:row>
    <x:row r="66">
      <x:c r="A66" s="18" t="str">
        <x:v>703-726</x:v>
      </x:c>
      <x:c r="B66" s="18" t="str">
        <x:v>4/21攻殻712 / 6/23マギレコ721-726 / 8/27乙女703-720</x:v>
      </x:c>
      <x:c r="C66" s="18" t="str">
        <x:v>非常に強</x:v>
      </x:c>
      <x:c r="D66" s="18" t="str">
        <x:v>穴↑</x:v>
      </x:c>
      <x:c r="E66" s="18" t="str">
        <x:v>703-708</x:v>
      </x:c>
      <x:c r="F66" s="18" t="str">
        <x:v>715-726</x:v>
      </x:c>
      <x:c r="G66" s="18" t="str">
        <x:v>6台塊の初当り</x:v>
      </x:c>
      <x:c r="H66" s="18" t="str">
        <x:v>機種が変わっても帯再利用</x:v>
      </x:c>
    </x:row>
    <x:row r="67">
      <x:c r="A67" s="18" t="str">
        <x:v>739-774</x:v>
      </x:c>
      <x:c r="B67" s="18" t="str">
        <x:v>4/21北斗752 / 6/5化物769-774 / 7/1北斗739-756</x:v>
      </x:c>
      <x:c r="C67" s="18" t="str">
        <x:v>強</x:v>
      </x:c>
      <x:c r="D67" s="18" t="str">
        <x:v>中</x:v>
      </x:c>
      <x:c r="E67" s="18" t="str">
        <x:v>739-744</x:v>
      </x:c>
      <x:c r="F67" s="18" t="str">
        <x:v>768-774</x:v>
      </x:c>
      <x:c r="G67" s="18" t="str">
        <x:v>機種ごとの塊</x:v>
      </x:c>
      <x:c r="H67" s="18" t="str">
        <x:v>直近北斗は減点</x:v>
      </x:c>
    </x:row>
    <x:row r="68">
      <x:c r="A68" s="18" t="str">
        <x:v>879-919</x:v>
      </x:c>
      <x:c r="B68" s="18" t="str">
        <x:v>6/21ゴージャグ多数個別強台</x:v>
      </x:c>
      <x:c r="C68" s="18" t="str">
        <x:v>強</x:v>
      </x:c>
      <x:c r="D68" s="18" t="str">
        <x:v>中</x:v>
      </x:c>
      <x:c r="E68" s="18" t="str">
        <x:v>未使用側6台</x:v>
      </x:c>
      <x:c r="F68" s="18" t="str">
        <x:v>910-919</x:v>
      </x:c>
      <x:c r="G68" s="18" t="str">
        <x:v>REG/合算</x:v>
      </x:c>
      <x:c r="H68" s="18" t="str">
        <x:v>差枚よりREG重視</x:v>
      </x:c>
    </x:row>
    <x:row r="69">
      <x:c r="A69" s="18" t="str">
        <x:v>955-1008</x:v>
      </x:c>
      <x:c r="B69" s="18" t="str">
        <x:v>4/21 973・992単品＋8/23ネオ991-1008＋9月反復</x:v>
      </x:c>
      <x:c r="C69" s="18" t="str">
        <x:v>非常に強</x:v>
      </x:c>
      <x:c r="D69" s="18" t="str">
        <x:v>位置移動待ち</x:v>
      </x:c>
      <x:c r="E69" s="18" t="str">
        <x:v>未使用寄り</x:v>
      </x:c>
      <x:c r="F69" s="18" t="str">
        <x:v>955-1008既使用部</x:v>
      </x:c>
      <x:c r="G69" s="18" t="str">
        <x:v>REG/合算</x:v>
      </x:c>
      <x:c r="H69" s="18" t="str">
        <x:v>同位置短期連投は減点</x:v>
      </x:c>
    </x:row>
  </x:sheetData>
  <x:mergeCells>
    <x:mergeCell ref="A1:G1"/>
    <x:mergeCell ref="A12:G12"/>
    <x:mergeCell ref="A1:H1"/>
    <x:mergeCell ref="A12:H12"/>
    <x:mergeCell ref="A14:H14"/>
    <x:mergeCell ref="A24:H24"/>
    <x:mergeCell ref="A33:H33"/>
    <x:mergeCell ref="A43:H43"/>
    <x:mergeCell ref="A52:H52"/>
    <x:mergeCell ref="A61:H6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9" hidden="0" customWidth="1"/>
    <x:col min="3" max="3" width="9" hidden="0" customWidth="1"/>
    <x:col min="4" max="4" width="10" hidden="0" customWidth="1"/>
    <x:col min="5" max="5" width="11" hidden="0" customWidth="1"/>
    <x:col min="6" max="6" width="8" hidden="0" customWidth="1"/>
    <x:col min="7" max="7" width="8" hidden="0" customWidth="1"/>
    <x:col min="8" max="8" width="18" hidden="0" customWidth="1"/>
    <x:col min="9" max="9" width="10" hidden="0" customWidth="1"/>
    <x:col min="10" max="10" width="10" hidden="0" customWidth="1"/>
    <x:col min="28" max="28" width="28" hidden="0" customWidth="1"/>
    <x:col min="29" max="29" width="10" hidden="0" customWidth="1"/>
    <x:col min="30" max="30" width="10" hidden="0" customWidth="1"/>
    <x:col min="11" max="11" width="11" hidden="0" customWidth="1"/>
    <x:col min="12" max="12" width="12" hidden="0" customWidth="1"/>
    <x:col min="13" max="13" width="42" hidden="0" customWidth="1"/>
  </x:cols>
  <x:sheetData>
    <x:row r="1">
      <x:c r="A1" s="855" t="str">
        <x:v>過去データ・分析履歴 完全統合（旧タブ内容を削除せず1タブへ集約）</x:v>
      </x:c>
      <x:c r="B1" s="855"/>
      <x:c r="C1" s="855"/>
      <x:c r="D1" s="855"/>
      <x:c r="E1" s="855"/>
      <x:c r="F1" s="855"/>
      <x:c r="G1" s="855"/>
      <x:c r="H1" s="855"/>
      <x:c r="I1" s="855"/>
      <x:c r="J1" s="855"/>
      <x:c r="K1" s="855"/>
      <x:c r="L1" s="855"/>
      <x:c r="M1" s="855"/>
      <x:c r="N1" s="855"/>
      <x:c r="O1" s="855"/>
      <x:c r="P1" s="855"/>
      <x:c r="Q1" s="855"/>
      <x:c r="R1" s="855"/>
      <x:c r="S1" s="855"/>
      <x:c r="T1" s="855"/>
      <x:c r="U1" s="855"/>
      <x:c r="V1" s="855"/>
      <x:c r="W1" s="855"/>
      <x:c r="X1" s="855"/>
      <x:c r="Y1" s="855"/>
      <x:c r="Z1" s="855"/>
      <x:c r="AB1" s="859" t="str">
        <x:v>旧タブ索引</x:v>
      </x:c>
      <x:c r="AC1" s="859"/>
      <x:c r="AD1" s="859"/>
    </x:row>
    <x:row r="2">
      <x:c r="AB2" s="861" t="str">
        <x:v>元タブ</x:v>
      </x:c>
      <x:c r="AC2" s="861" t="str">
        <x:v>開始行</x:v>
      </x:c>
      <x:c r="AD2" s="861" t="str">
        <x:v>終了行</x:v>
      </x:c>
    </x:row>
    <x:row r="3">
      <x:c r="A3" s="857" t="str">
        <x:v>■ 元タブ：README</x:v>
      </x:c>
      <x:c r="B3" s="857"/>
      <x:c r="C3" s="857"/>
      <x:c r="D3" s="857"/>
      <x:c r="E3" s="857"/>
      <x:c r="F3" s="857"/>
      <x:c r="G3" s="857"/>
      <x:c r="H3" s="857"/>
      <x:c r="I3" s="857"/>
      <x:c r="J3" s="857"/>
      <x:c r="K3" s="857"/>
      <x:c r="L3" s="857"/>
      <x:c r="M3" s="857"/>
      <x:c r="N3" s="857"/>
      <x:c r="O3" s="857"/>
      <x:c r="P3" s="857"/>
      <x:c r="Q3" s="857"/>
      <x:c r="R3" s="857"/>
      <x:c r="S3" s="857"/>
      <x:c r="T3" s="857"/>
      <x:c r="U3" s="857"/>
      <x:c r="V3" s="857"/>
      <x:c r="W3" s="857"/>
      <x:c r="X3" s="857"/>
      <x:c r="Y3" s="857"/>
      <x:c r="Z3" s="857"/>
      <x:c r="AB3" t="str">
        <x:v>README</x:v>
      </x:c>
      <x:c r="AC3" t="n">
        <x:v>4</x:v>
      </x:c>
      <x:c r="AD3" t="n">
        <x:v>4</x:v>
      </x:c>
    </x:row>
    <x:row r="4">
      <x:c r="A4" s="18" t="str">
        <x:v>グランキコーナ大阪｜高設定投入・新台配置分析 2026年3月〜9月</x:v>
      </x:c>
      <x:c r="AB4" t="str">
        <x:v>日別機種</x:v>
      </x:c>
      <x:c r="AC4" t="n">
        <x:v>8</x:v>
      </x:c>
      <x:c r="AD4" t="n">
        <x:v>8</x:v>
      </x:c>
    </x:row>
    <x:row r="5">
      <x:c r="AB5" t="str">
        <x:v>日別まとめ</x:v>
      </x:c>
      <x:c r="AC5" t="n">
        <x:v>12</x:v>
      </x:c>
      <x:c r="AD5" t="n">
        <x:v>12</x:v>
      </x:c>
    </x:row>
    <x:row r="6">
      <x:c r="AB6" t="str">
        <x:v>特定日分析</x:v>
      </x:c>
      <x:c r="AC6" t="n">
        <x:v>16</x:v>
      </x:c>
      <x:c r="AD6" t="n">
        <x:v>16</x:v>
      </x:c>
    </x:row>
    <x:row r="7">
      <x:c r="A7" s="857" t="str">
        <x:v>■ 元タブ：日別機種</x:v>
      </x:c>
      <x:c r="B7" s="857"/>
      <x:c r="C7" s="857"/>
      <x:c r="D7" s="857"/>
      <x:c r="E7" s="857"/>
      <x:c r="F7" s="857"/>
      <x:c r="G7" s="857"/>
      <x:c r="H7" s="857"/>
      <x:c r="I7" s="857"/>
      <x:c r="J7" s="857"/>
      <x:c r="K7" s="857"/>
      <x:c r="L7" s="857"/>
      <x:c r="M7" s="857"/>
      <x:c r="N7" s="857"/>
      <x:c r="O7" s="857"/>
      <x:c r="P7" s="857"/>
      <x:c r="Q7" s="857"/>
      <x:c r="R7" s="857"/>
      <x:c r="S7" s="857"/>
      <x:c r="T7" s="857"/>
      <x:c r="U7" s="857"/>
      <x:c r="V7" s="857"/>
      <x:c r="W7" s="857"/>
      <x:c r="X7" s="857"/>
      <x:c r="Y7" s="857"/>
      <x:c r="Z7" s="857"/>
      <x:c r="AB7" t="str">
        <x:v>機種別統計</x:v>
      </x:c>
      <x:c r="AC7" t="n">
        <x:v>20</x:v>
      </x:c>
      <x:c r="AD7" t="n">
        <x:v>20</x:v>
      </x:c>
    </x:row>
    <x:row r="8">
      <x:c r="A8" s="18" t="str">
        <x:v>日付</x:v>
      </x:c>
      <x:c r="AB8" t="str">
        <x:v>ゾロ目機種統計</x:v>
      </x:c>
      <x:c r="AC8" t="n">
        <x:v>24</x:v>
      </x:c>
      <x:c r="AD8" t="n">
        <x:v>24</x:v>
      </x:c>
    </x:row>
    <x:row r="9">
      <x:c r="AB9" t="str">
        <x:v>月別集計</x:v>
      </x:c>
      <x:c r="AC9" t="n">
        <x:v>28</x:v>
      </x:c>
      <x:c r="AD9" t="n">
        <x:v>28</x:v>
      </x:c>
    </x:row>
    <x:row r="10">
      <x:c r="AB10" t="str">
        <x:v>イベント履歴</x:v>
      </x:c>
      <x:c r="AC10" t="n">
        <x:v>32</x:v>
      </x:c>
      <x:c r="AD10" t="n">
        <x:v>32</x:v>
      </x:c>
    </x:row>
    <x:row r="11">
      <x:c r="A11" s="857" t="str">
        <x:v>■ 元タブ：日別まとめ</x:v>
      </x:c>
      <x:c r="B11" s="857"/>
      <x:c r="C11" s="857"/>
      <x:c r="D11" s="857"/>
      <x:c r="E11" s="857"/>
      <x:c r="F11" s="857"/>
      <x:c r="G11" s="857"/>
      <x:c r="H11" s="857"/>
      <x:c r="I11" s="857"/>
      <x:c r="J11" s="857"/>
      <x:c r="K11" s="857"/>
      <x:c r="L11" s="857"/>
      <x:c r="M11" s="857"/>
      <x:c r="N11" s="857"/>
      <x:c r="O11" s="857"/>
      <x:c r="P11" s="857"/>
      <x:c r="Q11" s="857"/>
      <x:c r="R11" s="857"/>
      <x:c r="S11" s="857"/>
      <x:c r="T11" s="857"/>
      <x:c r="U11" s="857"/>
      <x:c r="V11" s="857"/>
      <x:c r="W11" s="857"/>
      <x:c r="X11" s="857"/>
      <x:c r="Y11" s="857"/>
      <x:c r="Z11" s="857"/>
      <x:c r="AB11" t="str">
        <x:v>イベント日別</x:v>
      </x:c>
      <x:c r="AC11" t="n">
        <x:v>36</x:v>
      </x:c>
      <x:c r="AD11" t="n">
        <x:v>36</x:v>
      </x:c>
    </x:row>
    <x:row r="12">
      <x:c r="A12" s="18" t="str">
        <x:v>日付</x:v>
      </x:c>
      <x:c r="AB12" t="str">
        <x:v>イベント統計</x:v>
      </x:c>
      <x:c r="AC12" t="n">
        <x:v>40</x:v>
      </x:c>
      <x:c r="AD12" t="n">
        <x:v>40</x:v>
      </x:c>
    </x:row>
    <x:row r="13">
      <x:c r="AB13" t="str">
        <x:v>参照データ</x:v>
      </x:c>
      <x:c r="AC13" t="n">
        <x:v>44</x:v>
      </x:c>
      <x:c r="AD13" t="n">
        <x:v>44</x:v>
      </x:c>
    </x:row>
    <x:row r="14">
      <x:c r="AB14" t="str">
        <x:v>特定日時系列</x:v>
      </x:c>
      <x:c r="AC14" t="n">
        <x:v>48</x:v>
      </x:c>
      <x:c r="AD14" t="n">
        <x:v>48</x:v>
      </x:c>
    </x:row>
    <x:row r="15">
      <x:c r="A15" s="857" t="str">
        <x:v>■ 元タブ：特定日分析</x:v>
      </x:c>
      <x:c r="B15" s="857"/>
      <x:c r="C15" s="857"/>
      <x:c r="D15" s="857"/>
      <x:c r="E15" s="857"/>
      <x:c r="F15" s="857"/>
      <x:c r="G15" s="857"/>
      <x:c r="H15" s="857"/>
      <x:c r="I15" s="857"/>
      <x:c r="J15" s="857"/>
      <x:c r="K15" s="857"/>
      <x:c r="L15" s="857"/>
      <x:c r="M15" s="857"/>
      <x:c r="N15" s="857"/>
      <x:c r="O15" s="857"/>
      <x:c r="P15" s="857"/>
      <x:c r="Q15" s="857"/>
      <x:c r="R15" s="857"/>
      <x:c r="S15" s="857"/>
      <x:c r="T15" s="857"/>
      <x:c r="U15" s="857"/>
      <x:c r="V15" s="857"/>
      <x:c r="W15" s="857"/>
      <x:c r="X15" s="857"/>
      <x:c r="Y15" s="857"/>
      <x:c r="Z15" s="857"/>
      <x:c r="AB15" t="str">
        <x:v>新台投入分析</x:v>
      </x:c>
      <x:c r="AC15" t="n">
        <x:v>52</x:v>
      </x:c>
      <x:c r="AD15" t="n">
        <x:v>52</x:v>
      </x:c>
    </x:row>
    <x:row r="16">
      <x:c r="A16" s="18" t="str">
        <x:v>特定日分析｜11日（ゾロ目）・27日</x:v>
      </x:c>
      <x:c r="AB16" t="str">
        <x:v>特定日機種統計</x:v>
      </x:c>
      <x:c r="AC16" t="n">
        <x:v>56</x:v>
      </x:c>
      <x:c r="AD16" t="n">
        <x:v>56</x:v>
      </x:c>
    </x:row>
    <x:row r="17">
      <x:c r="AB17" t="str">
        <x:v>法則性分析</x:v>
      </x:c>
      <x:c r="AC17" t="n">
        <x:v>60</x:v>
      </x:c>
      <x:c r="AD17" t="n">
        <x:v>60</x:v>
      </x:c>
    </x:row>
    <x:row r="18">
      <x:c r="AB18" t="str">
        <x:v>特定日一覧</x:v>
      </x:c>
      <x:c r="AC18" t="n">
        <x:v>64</x:v>
      </x:c>
      <x:c r="AD18" t="n">
        <x:v>64</x:v>
      </x:c>
    </x:row>
    <x:row r="19">
      <x:c r="A19" s="857" t="str">
        <x:v>■ 元タブ：機種別統計</x:v>
      </x:c>
      <x:c r="B19" s="857"/>
      <x:c r="C19" s="857"/>
      <x:c r="D19" s="857"/>
      <x:c r="E19" s="857"/>
      <x:c r="F19" s="857"/>
      <x:c r="G19" s="857"/>
      <x:c r="H19" s="857"/>
      <x:c r="I19" s="857"/>
      <x:c r="J19" s="857"/>
      <x:c r="K19" s="857"/>
      <x:c r="L19" s="857"/>
      <x:c r="M19" s="857"/>
      <x:c r="N19" s="857"/>
      <x:c r="O19" s="857"/>
      <x:c r="P19" s="857"/>
      <x:c r="Q19" s="857"/>
      <x:c r="R19" s="857"/>
      <x:c r="S19" s="857"/>
      <x:c r="T19" s="857"/>
      <x:c r="U19" s="857"/>
      <x:c r="V19" s="857"/>
      <x:c r="W19" s="857"/>
      <x:c r="X19" s="857"/>
      <x:c r="Y19" s="857"/>
      <x:c r="Z19" s="857"/>
      <x:c r="AB19" t="str">
        <x:v>市場人気分析</x:v>
      </x:c>
      <x:c r="AC19" t="n">
        <x:v>68</x:v>
      </x:c>
      <x:c r="AD19" t="n">
        <x:v>68</x:v>
      </x:c>
    </x:row>
    <x:row r="20">
      <x:c r="A20" s="18" t="str">
        <x:v>機種名</x:v>
      </x:c>
      <x:c r="AB20" t="str">
        <x:v>増減台・新台分析</x:v>
      </x:c>
      <x:c r="AC20" t="n">
        <x:v>72</x:v>
      </x:c>
      <x:c r="AD20" t="n">
        <x:v>72</x:v>
      </x:c>
    </x:row>
    <x:row r="21">
      <x:c r="AB21" t="str">
        <x:v>配置時系列</x:v>
      </x:c>
      <x:c r="AC21" t="n">
        <x:v>76</x:v>
      </x:c>
      <x:c r="AD21" t="n">
        <x:v>76</x:v>
      </x:c>
    </x:row>
    <x:row r="22">
      <x:c r="AB22" t="str">
        <x:v>配置法則分析</x:v>
      </x:c>
      <x:c r="AC22" t="n">
        <x:v>80</x:v>
      </x:c>
      <x:c r="AD22" t="n">
        <x:v>80</x:v>
      </x:c>
    </x:row>
    <x:row r="23">
      <x:c r="A23" s="857" t="str">
        <x:v>■ 元タブ：ゾロ目機種統計</x:v>
      </x:c>
      <x:c r="B23" s="857"/>
      <x:c r="C23" s="857"/>
      <x:c r="D23" s="857"/>
      <x:c r="E23" s="857"/>
      <x:c r="F23" s="857"/>
      <x:c r="G23" s="857"/>
      <x:c r="H23" s="857"/>
      <x:c r="I23" s="857"/>
      <x:c r="J23" s="857"/>
      <x:c r="K23" s="857"/>
      <x:c r="L23" s="857"/>
      <x:c r="M23" s="857"/>
      <x:c r="N23" s="857"/>
      <x:c r="O23" s="857"/>
      <x:c r="P23" s="857"/>
      <x:c r="Q23" s="857"/>
      <x:c r="R23" s="857"/>
      <x:c r="S23" s="857"/>
      <x:c r="T23" s="857"/>
      <x:c r="U23" s="857"/>
      <x:c r="V23" s="857"/>
      <x:c r="W23" s="857"/>
      <x:c r="X23" s="857"/>
      <x:c r="Y23" s="857"/>
      <x:c r="Z23" s="857"/>
      <x:c r="AB23" t="str">
        <x:v>演者メーカー分析</x:v>
      </x:c>
      <x:c r="AC23" t="n">
        <x:v>84</x:v>
      </x:c>
      <x:c r="AD23" t="n">
        <x:v>84</x:v>
      </x:c>
    </x:row>
    <x:row r="24">
      <x:c r="A24" s="18" t="str">
        <x:v>ゾロ目の日｜機種別出玉集計（ホールナビ集計）</x:v>
      </x:c>
      <x:c r="AB24" t="str">
        <x:v>島図ブロック分析</x:v>
      </x:c>
      <x:c r="AC24" t="n">
        <x:v>88</x:v>
      </x:c>
      <x:c r="AD24" t="n">
        <x:v>88</x:v>
      </x:c>
    </x:row>
    <x:row r="25">
      <x:c r="AB25" t="str">
        <x:v>次回候補</x:v>
      </x:c>
      <x:c r="AC25" t="n">
        <x:v>92</x:v>
      </x:c>
      <x:c r="AD25" t="n">
        <x:v>92</x:v>
      </x:c>
    </x:row>
    <x:row r="26">
      <x:c r="AB26" t="str">
        <x:v>ユーザー月別おすすめ</x:v>
      </x:c>
      <x:c r="AC26" t="n">
        <x:v>96</x:v>
      </x:c>
      <x:c r="AD26" t="n">
        <x:v>96</x:v>
      </x:c>
    </x:row>
    <x:row r="27">
      <x:c r="A27" s="857" t="str">
        <x:v>■ 元タブ：月別集計</x:v>
      </x:c>
      <x:c r="B27" s="857"/>
      <x:c r="C27" s="857"/>
      <x:c r="D27" s="857"/>
      <x:c r="E27" s="857"/>
      <x:c r="F27" s="857"/>
      <x:c r="G27" s="857"/>
      <x:c r="H27" s="857"/>
      <x:c r="I27" s="857"/>
      <x:c r="J27" s="857"/>
      <x:c r="K27" s="857"/>
      <x:c r="L27" s="857"/>
      <x:c r="M27" s="857"/>
      <x:c r="N27" s="857"/>
      <x:c r="O27" s="857"/>
      <x:c r="P27" s="857"/>
      <x:c r="Q27" s="857"/>
      <x:c r="R27" s="857"/>
      <x:c r="S27" s="857"/>
      <x:c r="T27" s="857"/>
      <x:c r="U27" s="857"/>
      <x:c r="V27" s="857"/>
      <x:c r="W27" s="857"/>
      <x:c r="X27" s="857"/>
      <x:c r="Y27" s="857"/>
      <x:c r="Z27" s="857"/>
      <x:c r="AB27" t="str">
        <x:v>21日パターン検証</x:v>
      </x:c>
      <x:c r="AC27" t="n">
        <x:v>100</x:v>
      </x:c>
      <x:c r="AD27" t="n">
        <x:v>100</x:v>
      </x:c>
    </x:row>
    <x:row r="28">
      <x:c r="A28" s="18" t="str">
        <x:v>月別集計</x:v>
      </x:c>
      <x:c r="AB28" t="str">
        <x:v>機械割補正</x:v>
      </x:c>
      <x:c r="AC28" t="n">
        <x:v>104</x:v>
      </x:c>
      <x:c r="AD28" t="n">
        <x:v>104</x:v>
      </x:c>
    </x:row>
    <x:row r="29">
      <x:c r="AB29" t="str">
        <x:v>最新確認_9-21</x:v>
      </x:c>
      <x:c r="AC29" t="n">
        <x:v>108</x:v>
      </x:c>
      <x:c r="AD29" t="n">
        <x:v>108</x:v>
      </x:c>
    </x:row>
    <x:row r="30">
      <x:c r="AB30" t="str">
        <x:v>9-21答え合わせ</x:v>
      </x:c>
      <x:c r="AC30" t="n">
        <x:v>112</x:v>
      </x:c>
      <x:c r="AD30" t="n">
        <x:v>112</x:v>
      </x:c>
    </x:row>
    <x:row r="31">
      <x:c r="A31" s="857" t="str">
        <x:v>■ 元タブ：イベント履歴</x:v>
      </x:c>
      <x:c r="B31" s="857"/>
      <x:c r="C31" s="857"/>
      <x:c r="D31" s="857"/>
      <x:c r="E31" s="857"/>
      <x:c r="F31" s="857"/>
      <x:c r="G31" s="857"/>
      <x:c r="H31" s="857"/>
      <x:c r="I31" s="857"/>
      <x:c r="J31" s="857"/>
      <x:c r="K31" s="857"/>
      <x:c r="L31" s="857"/>
      <x:c r="M31" s="857"/>
      <x:c r="N31" s="857"/>
      <x:c r="O31" s="857"/>
      <x:c r="P31" s="857"/>
      <x:c r="Q31" s="857"/>
      <x:c r="R31" s="857"/>
      <x:c r="S31" s="857"/>
      <x:c r="T31" s="857"/>
      <x:c r="U31" s="857"/>
      <x:c r="V31" s="857"/>
      <x:c r="W31" s="857"/>
      <x:c r="X31" s="857"/>
      <x:c r="Y31" s="857"/>
      <x:c r="Z31" s="857"/>
      <x:c r="AB31" t="str">
        <x:v>9-22予想</x:v>
      </x:c>
      <x:c r="AC31" t="n">
        <x:v>116</x:v>
      </x:c>
      <x:c r="AD31" t="n">
        <x:v>116</x:v>
      </x:c>
    </x:row>
    <x:row r="32">
      <x:c r="A32" s="18" t="str">
        <x:v>日付</x:v>
      </x:c>
      <x:c r="AB32" t="str">
        <x:v>9-22来店詳細</x:v>
      </x:c>
      <x:c r="AC32" t="n">
        <x:v>120</x:v>
      </x:c>
      <x:c r="AD32" t="n">
        <x:v>120</x:v>
      </x:c>
    </x:row>
    <x:row r="33">
      <x:c r="AB33" t="str">
        <x:v>曜日・休日分析</x:v>
      </x:c>
      <x:c r="AC33" t="n">
        <x:v>124</x:v>
      </x:c>
      <x:c r="AD33" t="n">
        <x:v>124</x:v>
      </x:c>
    </x:row>
    <x:row r="34">
      <x:c r="AB34" t="str">
        <x:v>休日×出玉率分析</x:v>
      </x:c>
      <x:c r="AC34" t="n">
        <x:v>128</x:v>
      </x:c>
      <x:c r="AD34" t="n">
        <x:v>128</x:v>
      </x:c>
    </x:row>
    <x:row r="35">
      <x:c r="A35" s="857" t="str">
        <x:v>■ 元タブ：イベント日別</x:v>
      </x:c>
      <x:c r="B35" s="857"/>
      <x:c r="C35" s="857"/>
      <x:c r="D35" s="857"/>
      <x:c r="E35" s="857"/>
      <x:c r="F35" s="857"/>
      <x:c r="G35" s="857"/>
      <x:c r="H35" s="857"/>
      <x:c r="I35" s="857"/>
      <x:c r="J35" s="857"/>
      <x:c r="K35" s="857"/>
      <x:c r="L35" s="857"/>
      <x:c r="M35" s="857"/>
      <x:c r="N35" s="857"/>
      <x:c r="O35" s="857"/>
      <x:c r="P35" s="857"/>
      <x:c r="Q35" s="857"/>
      <x:c r="R35" s="857"/>
      <x:c r="S35" s="857"/>
      <x:c r="T35" s="857"/>
      <x:c r="U35" s="857"/>
      <x:c r="V35" s="857"/>
      <x:c r="W35" s="857"/>
      <x:c r="X35" s="857"/>
      <x:c r="Y35" s="857"/>
      <x:c r="Z35" s="857"/>
      <x:c r="AB35" t="str">
        <x:v>9-15ゴージャグ実績</x:v>
      </x:c>
      <x:c r="AC35" t="n">
        <x:v>132</x:v>
      </x:c>
      <x:c r="AD35" t="n">
        <x:v>132</x:v>
      </x:c>
    </x:row>
    <x:row r="36">
      <x:c r="A36" s="18" t="str">
        <x:v>日付</x:v>
      </x:c>
      <x:c r="AB36" t="str">
        <x:v>対象機種サマリー</x:v>
      </x:c>
      <x:c r="AC36" t="n">
        <x:v>136</x:v>
      </x:c>
      <x:c r="AD36" t="n">
        <x:v>136</x:v>
      </x:c>
    </x:row>
    <x:row r="37">
      <x:c r="AB37" t="str">
        <x:v>台番法則分析</x:v>
      </x:c>
      <x:c r="AC37" t="n">
        <x:v>140</x:v>
      </x:c>
      <x:c r="AD37" t="n">
        <x:v>140</x:v>
      </x:c>
    </x:row>
    <x:row r="38">
      <x:c r="AB38" t="str">
        <x:v>ヒートマップ対象履歴</x:v>
      </x:c>
      <x:c r="AC38" t="n">
        <x:v>144</x:v>
      </x:c>
      <x:c r="AD38" t="n">
        <x:v>144</x:v>
      </x:c>
    </x:row>
    <x:row r="39">
      <x:c r="A39" s="857" t="str">
        <x:v>■ 元タブ：イベント統計</x:v>
      </x:c>
      <x:c r="B39" s="857"/>
      <x:c r="C39" s="857"/>
      <x:c r="D39" s="857"/>
      <x:c r="E39" s="857"/>
      <x:c r="F39" s="857"/>
      <x:c r="G39" s="857"/>
      <x:c r="H39" s="857"/>
      <x:c r="I39" s="857"/>
      <x:c r="J39" s="857"/>
      <x:c r="K39" s="857"/>
      <x:c r="L39" s="857"/>
      <x:c r="M39" s="857"/>
      <x:c r="N39" s="857"/>
      <x:c r="O39" s="857"/>
      <x:c r="P39" s="857"/>
      <x:c r="Q39" s="857"/>
      <x:c r="R39" s="857"/>
      <x:c r="S39" s="857"/>
      <x:c r="T39" s="857"/>
      <x:c r="U39" s="857"/>
      <x:c r="V39" s="857"/>
      <x:c r="W39" s="857"/>
      <x:c r="X39" s="857"/>
      <x:c r="Y39" s="857"/>
      <x:c r="Z39" s="857"/>
      <x:c r="AB39" t="str">
        <x:v>9-23最新予想</x:v>
      </x:c>
      <x:c r="AC39" t="n">
        <x:v>148</x:v>
      </x:c>
      <x:c r="AD39" t="n">
        <x:v>148</x:v>
      </x:c>
    </x:row>
    <x:row r="40">
      <x:c r="A40" s="18" t="str">
        <x:v>イベント・来店 統計｜2026年4月〜9月20日</x:v>
      </x:c>
      <x:c r="AB40" t="str">
        <x:v>9-23最新反映</x:v>
      </x:c>
      <x:c r="AC40" t="n">
        <x:v>152</x:v>
      </x:c>
      <x:c r="AD40" t="n">
        <x:v>152</x:v>
      </x:c>
    </x:row>
    <x:row r="41">
      <x:c r="AB41" t="str">
        <x:v>島図ヒートマップ画像</x:v>
      </x:c>
      <x:c r="AC41" t="n">
        <x:v>156</x:v>
      </x:c>
      <x:c r="AD41" t="n">
        <x:v>156</x:v>
      </x:c>
    </x:row>
    <x:row r="42">
      <x:c r="AB42" t="str">
        <x:v>9-23結果</x:v>
      </x:c>
      <x:c r="AC42" t="n">
        <x:v>160</x:v>
      </x:c>
      <x:c r="AD42" t="n">
        <x:v>160</x:v>
      </x:c>
    </x:row>
    <x:row r="43">
      <x:c r="A43" s="857" t="str">
        <x:v>■ 元タブ：参照データ</x:v>
      </x:c>
      <x:c r="B43" s="857"/>
      <x:c r="C43" s="857"/>
      <x:c r="D43" s="857"/>
      <x:c r="E43" s="857"/>
      <x:c r="F43" s="857"/>
      <x:c r="G43" s="857"/>
      <x:c r="H43" s="857"/>
      <x:c r="I43" s="857"/>
      <x:c r="J43" s="857"/>
      <x:c r="K43" s="857"/>
      <x:c r="L43" s="857"/>
      <x:c r="M43" s="857"/>
      <x:c r="N43" s="857"/>
      <x:c r="O43" s="857"/>
      <x:c r="P43" s="857"/>
      <x:c r="Q43" s="857"/>
      <x:c r="R43" s="857"/>
      <x:c r="S43" s="857"/>
      <x:c r="T43" s="857"/>
      <x:c r="U43" s="857"/>
      <x:c r="V43" s="857"/>
      <x:c r="W43" s="857"/>
      <x:c r="X43" s="857"/>
      <x:c r="Y43" s="857"/>
      <x:c r="Z43" s="857"/>
      <x:c r="AB43" t="str">
        <x:v>coba_Xデータ</x:v>
      </x:c>
      <x:c r="AC43" t="n">
        <x:v>164</x:v>
      </x:c>
      <x:c r="AD43" t="n">
        <x:v>164</x:v>
      </x:c>
    </x:row>
    <x:row r="44">
      <x:c r="A44" s="18" t="str">
        <x:v>出典ID</x:v>
      </x:c>
    </x:row>
    <x:row r="47">
      <x:c r="A47" s="857" t="str">
        <x:v>■ 元タブ：特定日時系列</x:v>
      </x:c>
      <x:c r="B47" s="857"/>
      <x:c r="C47" s="857"/>
      <x:c r="D47" s="857"/>
      <x:c r="E47" s="857"/>
      <x:c r="F47" s="857"/>
      <x:c r="G47" s="857"/>
      <x:c r="H47" s="857"/>
      <x:c r="I47" s="857"/>
      <x:c r="J47" s="857"/>
      <x:c r="K47" s="857"/>
      <x:c r="L47" s="857"/>
      <x:c r="M47" s="857"/>
      <x:c r="N47" s="857"/>
      <x:c r="O47" s="857"/>
      <x:c r="P47" s="857"/>
      <x:c r="Q47" s="857"/>
      <x:c r="R47" s="857"/>
      <x:c r="S47" s="857"/>
      <x:c r="T47" s="857"/>
      <x:c r="U47" s="857"/>
      <x:c r="V47" s="857"/>
      <x:c r="W47" s="857"/>
      <x:c r="X47" s="857"/>
      <x:c r="Y47" s="857"/>
      <x:c r="Z47" s="857"/>
    </x:row>
    <x:row r="48">
      <x:c r="A48" s="18" t="str">
        <x:v>特定日 時系列（2026年4月～9月20日）</x:v>
      </x:c>
    </x:row>
    <x:row r="51">
      <x:c r="A51" s="857" t="str">
        <x:v>■ 元タブ：新台投入分析</x:v>
      </x:c>
      <x:c r="B51" s="857"/>
      <x:c r="C51" s="857"/>
      <x:c r="D51" s="857"/>
      <x:c r="E51" s="857"/>
      <x:c r="F51" s="857"/>
      <x:c r="G51" s="857"/>
      <x:c r="H51" s="857"/>
      <x:c r="I51" s="857"/>
      <x:c r="J51" s="857"/>
      <x:c r="K51" s="857"/>
      <x:c r="L51" s="857"/>
      <x:c r="M51" s="857"/>
      <x:c r="N51" s="857"/>
      <x:c r="O51" s="857"/>
      <x:c r="P51" s="857"/>
      <x:c r="Q51" s="857"/>
      <x:c r="R51" s="857"/>
      <x:c r="S51" s="857"/>
      <x:c r="T51" s="857"/>
      <x:c r="U51" s="857"/>
      <x:c r="V51" s="857"/>
      <x:c r="W51" s="857"/>
      <x:c r="X51" s="857"/>
      <x:c r="Y51" s="857"/>
      <x:c r="Z51" s="857"/>
    </x:row>
    <x:row r="52">
      <x:c r="A52" s="18" t="str">
        <x:v>新台・増台の全検証｜2026年3月～9月20日</x:v>
      </x:c>
    </x:row>
    <x:row r="55">
      <x:c r="A55" s="857" t="str">
        <x:v>■ 元タブ：特定日機種統計</x:v>
      </x:c>
      <x:c r="B55" s="857"/>
      <x:c r="C55" s="857"/>
      <x:c r="D55" s="857"/>
      <x:c r="E55" s="857"/>
      <x:c r="F55" s="857"/>
      <x:c r="G55" s="857"/>
      <x:c r="H55" s="857"/>
      <x:c r="I55" s="857"/>
      <x:c r="J55" s="857"/>
      <x:c r="K55" s="857"/>
      <x:c r="L55" s="857"/>
      <x:c r="M55" s="857"/>
      <x:c r="N55" s="857"/>
      <x:c r="O55" s="857"/>
      <x:c r="P55" s="857"/>
      <x:c r="Q55" s="857"/>
      <x:c r="R55" s="857"/>
      <x:c r="S55" s="857"/>
      <x:c r="T55" s="857"/>
      <x:c r="U55" s="857"/>
      <x:c r="V55" s="857"/>
      <x:c r="W55" s="857"/>
      <x:c r="X55" s="857"/>
      <x:c r="Y55" s="857"/>
      <x:c r="Z55" s="857"/>
    </x:row>
    <x:row r="56">
      <x:c r="A56" s="18" t="str">
        <x:v>機種別 × 特定日 実績回数</x:v>
      </x:c>
    </x:row>
    <x:row r="59">
      <x:c r="A59" s="857" t="str">
        <x:v>■ 元タブ：法則性分析</x:v>
      </x:c>
      <x:c r="B59" s="857"/>
      <x:c r="C59" s="857"/>
      <x:c r="D59" s="857"/>
      <x:c r="E59" s="857"/>
      <x:c r="F59" s="857"/>
      <x:c r="G59" s="857"/>
      <x:c r="H59" s="857"/>
      <x:c r="I59" s="857"/>
      <x:c r="J59" s="857"/>
      <x:c r="K59" s="857"/>
      <x:c r="L59" s="857"/>
      <x:c r="M59" s="857"/>
      <x:c r="N59" s="857"/>
      <x:c r="O59" s="857"/>
      <x:c r="P59" s="857"/>
      <x:c r="Q59" s="857"/>
      <x:c r="R59" s="857"/>
      <x:c r="S59" s="857"/>
      <x:c r="T59" s="857"/>
      <x:c r="U59" s="857"/>
      <x:c r="V59" s="857"/>
      <x:c r="W59" s="857"/>
      <x:c r="X59" s="857"/>
      <x:c r="Y59" s="857"/>
      <x:c r="Z59" s="857"/>
    </x:row>
    <x:row r="60">
      <x:c r="A60" s="18" t="str">
        <x:v>特定日・ローテーション・来店演者の法則性</x:v>
      </x:c>
    </x:row>
    <x:row r="63">
      <x:c r="A63" s="857" t="str">
        <x:v>■ 元タブ：特定日一覧</x:v>
      </x:c>
      <x:c r="B63" s="857"/>
      <x:c r="C63" s="857"/>
      <x:c r="D63" s="857"/>
      <x:c r="E63" s="857"/>
      <x:c r="F63" s="857"/>
      <x:c r="G63" s="857"/>
      <x:c r="H63" s="857"/>
      <x:c r="I63" s="857"/>
      <x:c r="J63" s="857"/>
      <x:c r="K63" s="857"/>
      <x:c r="L63" s="857"/>
      <x:c r="M63" s="857"/>
      <x:c r="N63" s="857"/>
      <x:c r="O63" s="857"/>
      <x:c r="P63" s="857"/>
      <x:c r="Q63" s="857"/>
      <x:c r="R63" s="857"/>
      <x:c r="S63" s="857"/>
      <x:c r="T63" s="857"/>
      <x:c r="U63" s="857"/>
      <x:c r="V63" s="857"/>
      <x:c r="W63" s="857"/>
      <x:c r="X63" s="857"/>
      <x:c r="Y63" s="857"/>
      <x:c r="Z63" s="857"/>
    </x:row>
    <x:row r="64">
      <x:c r="A64" s="18" t="str">
        <x:v>特定日投入機種 俯瞰シート｜グランキコーナ大阪本店</x:v>
      </x:c>
    </x:row>
    <x:row r="67">
      <x:c r="A67" s="857" t="str">
        <x:v>■ 元タブ：市場人気分析</x:v>
      </x:c>
      <x:c r="B67" s="857"/>
      <x:c r="C67" s="857"/>
      <x:c r="D67" s="857"/>
      <x:c r="E67" s="857"/>
      <x:c r="F67" s="857"/>
      <x:c r="G67" s="857"/>
      <x:c r="H67" s="857"/>
      <x:c r="I67" s="857"/>
      <x:c r="J67" s="857"/>
      <x:c r="K67" s="857"/>
      <x:c r="L67" s="857"/>
      <x:c r="M67" s="857"/>
      <x:c r="N67" s="857"/>
      <x:c r="O67" s="857"/>
      <x:c r="P67" s="857"/>
      <x:c r="Q67" s="857"/>
      <x:c r="R67" s="857"/>
      <x:c r="S67" s="857"/>
      <x:c r="T67" s="857"/>
      <x:c r="U67" s="857"/>
      <x:c r="V67" s="857"/>
      <x:c r="W67" s="857"/>
      <x:c r="X67" s="857"/>
      <x:c r="Y67" s="857"/>
      <x:c r="Z67" s="857"/>
    </x:row>
    <x:row r="68">
      <x:c r="A68" s="18" t="str">
        <x:v>機種別 市場人気 × 特定日投入分析</x:v>
      </x:c>
    </x:row>
    <x:row r="71">
      <x:c r="A71" s="857" t="str">
        <x:v>■ 元タブ：増減台・新台分析</x:v>
      </x:c>
      <x:c r="B71" s="857"/>
      <x:c r="C71" s="857"/>
      <x:c r="D71" s="857"/>
      <x:c r="E71" s="857"/>
      <x:c r="F71" s="857"/>
      <x:c r="G71" s="857"/>
      <x:c r="H71" s="857"/>
      <x:c r="I71" s="857"/>
      <x:c r="J71" s="857"/>
      <x:c r="K71" s="857"/>
      <x:c r="L71" s="857"/>
      <x:c r="M71" s="857"/>
      <x:c r="N71" s="857"/>
      <x:c r="O71" s="857"/>
      <x:c r="P71" s="857"/>
      <x:c r="Q71" s="857"/>
      <x:c r="R71" s="857"/>
      <x:c r="S71" s="857"/>
      <x:c r="T71" s="857"/>
      <x:c r="U71" s="857"/>
      <x:c r="V71" s="857"/>
      <x:c r="W71" s="857"/>
      <x:c r="X71" s="857"/>
      <x:c r="Y71" s="857"/>
      <x:c r="Z71" s="857"/>
    </x:row>
    <x:row r="72">
      <x:c r="A72" s="18" t="str">
        <x:v>増台・減台・移設後にどう使われるか</x:v>
      </x:c>
    </x:row>
    <x:row r="75">
      <x:c r="A75" s="857" t="str">
        <x:v>■ 元タブ：配置時系列</x:v>
      </x:c>
      <x:c r="B75" s="857"/>
      <x:c r="C75" s="857"/>
      <x:c r="D75" s="857"/>
      <x:c r="E75" s="857"/>
      <x:c r="F75" s="857"/>
      <x:c r="G75" s="857"/>
      <x:c r="H75" s="857"/>
      <x:c r="I75" s="857"/>
      <x:c r="J75" s="857"/>
      <x:c r="K75" s="857"/>
      <x:c r="L75" s="857"/>
      <x:c r="M75" s="857"/>
      <x:c r="N75" s="857"/>
      <x:c r="O75" s="857"/>
      <x:c r="P75" s="857"/>
      <x:c r="Q75" s="857"/>
      <x:c r="R75" s="857"/>
      <x:c r="S75" s="857"/>
      <x:c r="T75" s="857"/>
      <x:c r="U75" s="857"/>
      <x:c r="V75" s="857"/>
      <x:c r="W75" s="857"/>
      <x:c r="X75" s="857"/>
      <x:c r="Y75" s="857"/>
      <x:c r="Z75" s="857"/>
    </x:row>
    <x:row r="76">
      <x:c r="A76" s="18" t="str">
        <x:v>設置場所・台番帯の時系列｜場所ローテーション検証</x:v>
      </x:c>
    </x:row>
    <x:row r="79">
      <x:c r="A79" s="857" t="str">
        <x:v>■ 元タブ：配置法則分析</x:v>
      </x:c>
      <x:c r="B79" s="857"/>
      <x:c r="C79" s="857"/>
      <x:c r="D79" s="857"/>
      <x:c r="E79" s="857"/>
      <x:c r="F79" s="857"/>
      <x:c r="G79" s="857"/>
      <x:c r="H79" s="857"/>
      <x:c r="I79" s="857"/>
      <x:c r="J79" s="857"/>
      <x:c r="K79" s="857"/>
      <x:c r="L79" s="857"/>
      <x:c r="M79" s="857"/>
      <x:c r="N79" s="857"/>
      <x:c r="O79" s="857"/>
      <x:c r="P79" s="857"/>
      <x:c r="Q79" s="857"/>
      <x:c r="R79" s="857"/>
      <x:c r="S79" s="857"/>
      <x:c r="T79" s="857"/>
      <x:c r="U79" s="857"/>
      <x:c r="V79" s="857"/>
      <x:c r="W79" s="857"/>
      <x:c r="X79" s="857"/>
      <x:c r="Y79" s="857"/>
      <x:c r="Z79" s="857"/>
    </x:row>
    <x:row r="80">
      <x:c r="A80" s="18" t="str">
        <x:v>配置から見える法則性</x:v>
      </x:c>
    </x:row>
    <x:row r="83">
      <x:c r="A83" s="857" t="str">
        <x:v>■ 元タブ：演者メーカー分析</x:v>
      </x:c>
      <x:c r="B83" s="857"/>
      <x:c r="C83" s="857"/>
      <x:c r="D83" s="857"/>
      <x:c r="E83" s="857"/>
      <x:c r="F83" s="857"/>
      <x:c r="G83" s="857"/>
      <x:c r="H83" s="857"/>
      <x:c r="I83" s="857"/>
      <x:c r="J83" s="857"/>
      <x:c r="K83" s="857"/>
      <x:c r="L83" s="857"/>
      <x:c r="M83" s="857"/>
      <x:c r="N83" s="857"/>
      <x:c r="O83" s="857"/>
      <x:c r="P83" s="857"/>
      <x:c r="Q83" s="857"/>
      <x:c r="R83" s="857"/>
      <x:c r="S83" s="857"/>
      <x:c r="T83" s="857"/>
      <x:c r="U83" s="857"/>
      <x:c r="V83" s="857"/>
      <x:c r="W83" s="857"/>
      <x:c r="X83" s="857"/>
      <x:c r="Y83" s="857"/>
      <x:c r="Z83" s="857"/>
    </x:row>
    <x:row r="84">
      <x:c r="A84" s="18" t="str">
        <x:v>来店演者 × メーカー/ブランド系 分析</x:v>
      </x:c>
    </x:row>
    <x:row r="87">
      <x:c r="A87" s="857" t="str">
        <x:v>■ 元タブ：島図ブロック分析</x:v>
      </x:c>
      <x:c r="B87" s="857"/>
      <x:c r="C87" s="857"/>
      <x:c r="D87" s="857"/>
      <x:c r="E87" s="857"/>
      <x:c r="F87" s="857"/>
      <x:c r="G87" s="857"/>
      <x:c r="H87" s="857"/>
      <x:c r="I87" s="857"/>
      <x:c r="J87" s="857"/>
      <x:c r="K87" s="857"/>
      <x:c r="L87" s="857"/>
      <x:c r="M87" s="857"/>
      <x:c r="N87" s="857"/>
      <x:c r="O87" s="857"/>
      <x:c r="P87" s="857"/>
      <x:c r="Q87" s="857"/>
      <x:c r="R87" s="857"/>
      <x:c r="S87" s="857"/>
      <x:c r="T87" s="857"/>
      <x:c r="U87" s="857"/>
      <x:c r="V87" s="857"/>
      <x:c r="W87" s="857"/>
      <x:c r="X87" s="857"/>
      <x:c r="Y87" s="857"/>
      <x:c r="Z87" s="857"/>
    </x:row>
    <x:row r="88">
      <x:c r="A88" s="18" t="str">
        <x:v>関西すろいべ島図・台番帯分析（最新配置優先）</x:v>
      </x:c>
    </x:row>
    <x:row r="91">
      <x:c r="A91" s="857" t="str">
        <x:v>■ 元タブ：次回候補</x:v>
      </x:c>
      <x:c r="B91" s="857"/>
      <x:c r="C91" s="857"/>
      <x:c r="D91" s="857"/>
      <x:c r="E91" s="857"/>
      <x:c r="F91" s="857"/>
      <x:c r="G91" s="857"/>
      <x:c r="H91" s="857"/>
      <x:c r="I91" s="857"/>
      <x:c r="J91" s="857"/>
      <x:c r="K91" s="857"/>
      <x:c r="L91" s="857"/>
      <x:c r="M91" s="857"/>
      <x:c r="N91" s="857"/>
      <x:c r="O91" s="857"/>
      <x:c r="P91" s="857"/>
      <x:c r="Q91" s="857"/>
      <x:c r="R91" s="857"/>
      <x:c r="S91" s="857"/>
      <x:c r="T91" s="857"/>
      <x:c r="U91" s="857"/>
      <x:c r="V91" s="857"/>
      <x:c r="W91" s="857"/>
      <x:c r="X91" s="857"/>
      <x:c r="Y91" s="857"/>
      <x:c r="Z91" s="857"/>
    </x:row>
    <x:row r="92">
      <x:c r="A92" s="18" t="str">
        <x:v>9/21事前候補の検証待ち｜機械割補正・21日パターン統合版</x:v>
      </x:c>
    </x:row>
    <x:row r="95">
      <x:c r="A95" s="857" t="str">
        <x:v>■ 元タブ：ユーザー月別おすすめ</x:v>
      </x:c>
      <x:c r="B95" s="857"/>
      <x:c r="C95" s="857"/>
      <x:c r="D95" s="857"/>
      <x:c r="E95" s="857"/>
      <x:c r="F95" s="857"/>
      <x:c r="G95" s="857"/>
      <x:c r="H95" s="857"/>
      <x:c r="I95" s="857"/>
      <x:c r="J95" s="857"/>
      <x:c r="K95" s="857"/>
      <x:c r="L95" s="857"/>
      <x:c r="M95" s="857"/>
      <x:c r="N95" s="857"/>
      <x:c r="O95" s="857"/>
      <x:c r="P95" s="857"/>
      <x:c r="Q95" s="857"/>
      <x:c r="R95" s="857"/>
      <x:c r="S95" s="857"/>
      <x:c r="T95" s="857"/>
      <x:c r="U95" s="857"/>
      <x:c r="V95" s="857"/>
      <x:c r="W95" s="857"/>
      <x:c r="X95" s="857"/>
      <x:c r="Y95" s="857"/>
      <x:c r="Z95" s="857"/>
    </x:row>
    <x:row r="96">
      <x:c r="A96" s="18" t="str">
        <x:v>日付</x:v>
      </x:c>
    </x:row>
    <x:row r="99">
      <x:c r="A99" s="857" t="str">
        <x:v>■ 元タブ：21日パターン検証</x:v>
      </x:c>
      <x:c r="B99" s="857"/>
      <x:c r="C99" s="857"/>
      <x:c r="D99" s="857"/>
      <x:c r="E99" s="857"/>
      <x:c r="F99" s="857"/>
      <x:c r="G99" s="857"/>
      <x:c r="H99" s="857"/>
      <x:c r="I99" s="857"/>
      <x:c r="J99" s="857"/>
      <x:c r="K99" s="857"/>
      <x:c r="L99" s="857"/>
      <x:c r="M99" s="857"/>
      <x:c r="N99" s="857"/>
      <x:c r="O99" s="857"/>
      <x:c r="P99" s="857"/>
      <x:c r="Q99" s="857"/>
      <x:c r="R99" s="857"/>
      <x:c r="S99" s="857"/>
      <x:c r="T99" s="857"/>
      <x:c r="U99" s="857"/>
      <x:c r="V99" s="857"/>
      <x:c r="W99" s="857"/>
      <x:c r="X99" s="857"/>
      <x:c r="Y99" s="857"/>
      <x:c r="Z99" s="857"/>
    </x:row>
    <x:row r="100">
      <x:c r="A100" s="18" t="str">
        <x:v>21日パターン再検証｜9/21実績反映</x:v>
      </x:c>
    </x:row>
    <x:row r="103">
      <x:c r="A103" s="857" t="str">
        <x:v>■ 元タブ：機械割補正</x:v>
      </x:c>
      <x:c r="B103" s="857"/>
      <x:c r="C103" s="857"/>
      <x:c r="D103" s="857"/>
      <x:c r="E103" s="857"/>
      <x:c r="F103" s="857"/>
      <x:c r="G103" s="857"/>
      <x:c r="H103" s="857"/>
      <x:c r="I103" s="857"/>
      <x:c r="J103" s="857"/>
      <x:c r="K103" s="857"/>
      <x:c r="L103" s="857"/>
      <x:c r="M103" s="857"/>
      <x:c r="N103" s="857"/>
      <x:c r="O103" s="857"/>
      <x:c r="P103" s="857"/>
      <x:c r="Q103" s="857"/>
      <x:c r="R103" s="857"/>
      <x:c r="S103" s="857"/>
      <x:c r="T103" s="857"/>
      <x:c r="U103" s="857"/>
      <x:c r="V103" s="857"/>
      <x:c r="W103" s="857"/>
      <x:c r="X103" s="857"/>
      <x:c r="Y103" s="857"/>
      <x:c r="Z103" s="857"/>
    </x:row>
    <x:row r="104">
      <x:c r="A104" s="18" t="str">
        <x:v>機種別機械割補正｜高設定期待値と過去差枚の証拠強度を分離</x:v>
      </x:c>
    </x:row>
    <x:row r="107">
      <x:c r="A107" s="857" t="str">
        <x:v>■ 元タブ：最新確認_9-21</x:v>
      </x:c>
      <x:c r="B107" s="857"/>
      <x:c r="C107" s="857"/>
      <x:c r="D107" s="857"/>
      <x:c r="E107" s="857"/>
      <x:c r="F107" s="857"/>
      <x:c r="G107" s="857"/>
      <x:c r="H107" s="857"/>
      <x:c r="I107" s="857"/>
      <x:c r="J107" s="857"/>
      <x:c r="K107" s="857"/>
      <x:c r="L107" s="857"/>
      <x:c r="M107" s="857"/>
      <x:c r="N107" s="857"/>
      <x:c r="O107" s="857"/>
      <x:c r="P107" s="857"/>
      <x:c r="Q107" s="857"/>
      <x:c r="R107" s="857"/>
      <x:c r="S107" s="857"/>
      <x:c r="T107" s="857"/>
      <x:c r="U107" s="857"/>
      <x:c r="V107" s="857"/>
      <x:c r="W107" s="857"/>
      <x:c r="X107" s="857"/>
      <x:c r="Y107" s="857"/>
      <x:c r="Z107" s="857"/>
    </x:row>
    <x:row r="108">
      <x:c r="A108" s="18" t="str">
        <x:v>9/21 最新確認｜実績反映済み</x:v>
      </x:c>
    </x:row>
    <x:row r="111">
      <x:c r="A111" s="857" t="str">
        <x:v>■ 元タブ：9-21答え合わせ</x:v>
      </x:c>
      <x:c r="B111" s="857"/>
      <x:c r="C111" s="857"/>
      <x:c r="D111" s="857"/>
      <x:c r="E111" s="857"/>
      <x:c r="F111" s="857"/>
      <x:c r="G111" s="857"/>
      <x:c r="H111" s="857"/>
      <x:c r="I111" s="857"/>
      <x:c r="J111" s="857"/>
      <x:c r="K111" s="857"/>
      <x:c r="L111" s="857"/>
      <x:c r="M111" s="857"/>
      <x:c r="N111" s="857"/>
      <x:c r="O111" s="857"/>
      <x:c r="P111" s="857"/>
      <x:c r="Q111" s="857"/>
      <x:c r="R111" s="857"/>
      <x:c r="S111" s="857"/>
      <x:c r="T111" s="857"/>
      <x:c r="U111" s="857"/>
      <x:c r="V111" s="857"/>
      <x:c r="W111" s="857"/>
      <x:c r="X111" s="857"/>
      <x:c r="Y111" s="857"/>
      <x:c r="Z111" s="857"/>
    </x:row>
    <x:row r="112">
      <x:c r="A112" s="18" t="str">
        <x:v>2026/9/21 答え合わせ｜21日ジャグラー法則の更新</x:v>
      </x:c>
    </x:row>
    <x:row r="115">
      <x:c r="A115" s="857" t="str">
        <x:v>■ 元タブ：9-22予想</x:v>
      </x:c>
      <x:c r="B115" s="857"/>
      <x:c r="C115" s="857"/>
      <x:c r="D115" s="857"/>
      <x:c r="E115" s="857"/>
      <x:c r="F115" s="857"/>
      <x:c r="G115" s="857"/>
      <x:c r="H115" s="857"/>
      <x:c r="I115" s="857"/>
      <x:c r="J115" s="857"/>
      <x:c r="K115" s="857"/>
      <x:c r="L115" s="857"/>
      <x:c r="M115" s="857"/>
      <x:c r="N115" s="857"/>
      <x:c r="O115" s="857"/>
      <x:c r="P115" s="857"/>
      <x:c r="Q115" s="857"/>
      <x:c r="R115" s="857"/>
      <x:c r="S115" s="857"/>
      <x:c r="T115" s="857"/>
      <x:c r="U115" s="857"/>
      <x:c r="V115" s="857"/>
      <x:c r="W115" s="857"/>
      <x:c r="X115" s="857"/>
      <x:c r="Y115" s="857"/>
      <x:c r="Z115" s="857"/>
    </x:row>
    <x:row r="116">
      <x:c r="A116" s="18" t="str">
        <x:v>グランキコーナ大阪｜2026/9/22 9/15ゴージャグ確定反映・最終予想</x:v>
      </x:c>
    </x:row>
    <x:row r="119">
      <x:c r="A119" s="857" t="str">
        <x:v>■ 元タブ：9-22来店詳細</x:v>
      </x:c>
      <x:c r="B119" s="857"/>
      <x:c r="C119" s="857"/>
      <x:c r="D119" s="857"/>
      <x:c r="E119" s="857"/>
      <x:c r="F119" s="857"/>
      <x:c r="G119" s="857"/>
      <x:c r="H119" s="857"/>
      <x:c r="I119" s="857"/>
      <x:c r="J119" s="857"/>
      <x:c r="K119" s="857"/>
      <x:c r="L119" s="857"/>
      <x:c r="M119" s="857"/>
      <x:c r="N119" s="857"/>
      <x:c r="O119" s="857"/>
      <x:c r="P119" s="857"/>
      <x:c r="Q119" s="857"/>
      <x:c r="R119" s="857"/>
      <x:c r="S119" s="857"/>
      <x:c r="T119" s="857"/>
      <x:c r="U119" s="857"/>
      <x:c r="V119" s="857"/>
      <x:c r="W119" s="857"/>
      <x:c r="X119" s="857"/>
      <x:c r="Y119" s="857"/>
      <x:c r="Z119" s="857"/>
    </x:row>
    <x:row r="120">
      <x:c r="A120" s="18" t="str">
        <x:v>2026/9/22 来店詳細｜X style（クロススタイル）収録</x:v>
      </x:c>
    </x:row>
    <x:row r="123">
      <x:c r="A123" s="857" t="str">
        <x:v>■ 元タブ：曜日・休日分析</x:v>
      </x:c>
      <x:c r="B123" s="857"/>
      <x:c r="C123" s="857"/>
      <x:c r="D123" s="857"/>
      <x:c r="E123" s="857"/>
      <x:c r="F123" s="857"/>
      <x:c r="G123" s="857"/>
      <x:c r="H123" s="857"/>
      <x:c r="I123" s="857"/>
      <x:c r="J123" s="857"/>
      <x:c r="K123" s="857"/>
      <x:c r="L123" s="857"/>
      <x:c r="M123" s="857"/>
      <x:c r="N123" s="857"/>
      <x:c r="O123" s="857"/>
      <x:c r="P123" s="857"/>
      <x:c r="Q123" s="857"/>
      <x:c r="R123" s="857"/>
      <x:c r="S123" s="857"/>
      <x:c r="T123" s="857"/>
      <x:c r="U123" s="857"/>
      <x:c r="V123" s="857"/>
      <x:c r="W123" s="857"/>
      <x:c r="X123" s="857"/>
      <x:c r="Y123" s="857"/>
      <x:c r="Z123" s="857"/>
    </x:row>
    <x:row r="124">
      <x:c r="A124" s="18" t="str">
        <x:v>曜日・土日祝補正｜2026/9/22 再予想</x:v>
      </x:c>
    </x:row>
    <x:row r="127">
      <x:c r="A127" s="857" t="str">
        <x:v>■ 元タブ：休日×出玉率分析</x:v>
      </x:c>
      <x:c r="B127" s="857"/>
      <x:c r="C127" s="857"/>
      <x:c r="D127" s="857"/>
      <x:c r="E127" s="857"/>
      <x:c r="F127" s="857"/>
      <x:c r="G127" s="857"/>
      <x:c r="H127" s="857"/>
      <x:c r="I127" s="857"/>
      <x:c r="J127" s="857"/>
      <x:c r="K127" s="857"/>
      <x:c r="L127" s="857"/>
      <x:c r="M127" s="857"/>
      <x:c r="N127" s="857"/>
      <x:c r="O127" s="857"/>
      <x:c r="P127" s="857"/>
      <x:c r="Q127" s="857"/>
      <x:c r="R127" s="857"/>
      <x:c r="S127" s="857"/>
      <x:c r="T127" s="857"/>
      <x:c r="U127" s="857"/>
      <x:c r="V127" s="857"/>
      <x:c r="W127" s="857"/>
      <x:c r="X127" s="857"/>
      <x:c r="Y127" s="857"/>
      <x:c r="Z127" s="857"/>
    </x:row>
    <x:row r="128">
      <x:c r="A128" s="18" t="str">
        <x:v>土日祝 × 出玉率 実測分析｜2026/8/10～9/20</x:v>
      </x:c>
    </x:row>
    <x:row r="131">
      <x:c r="A131" s="857" t="str">
        <x:v>■ 元タブ：9-15ゴージャグ実績</x:v>
      </x:c>
      <x:c r="B131" s="857"/>
      <x:c r="C131" s="857"/>
      <x:c r="D131" s="857"/>
      <x:c r="E131" s="857"/>
      <x:c r="F131" s="857"/>
      <x:c r="G131" s="857"/>
      <x:c r="H131" s="857"/>
      <x:c r="I131" s="857"/>
      <x:c r="J131" s="857"/>
      <x:c r="K131" s="857"/>
      <x:c r="L131" s="857"/>
      <x:c r="M131" s="857"/>
      <x:c r="N131" s="857"/>
      <x:c r="O131" s="857"/>
      <x:c r="P131" s="857"/>
      <x:c r="Q131" s="857"/>
      <x:c r="R131" s="857"/>
      <x:c r="S131" s="857"/>
      <x:c r="T131" s="857"/>
      <x:c r="U131" s="857"/>
      <x:c r="V131" s="857"/>
      <x:c r="W131" s="857"/>
      <x:c r="X131" s="857"/>
      <x:c r="Y131" s="857"/>
      <x:c r="Z131" s="857"/>
    </x:row>
    <x:row r="132">
      <x:c r="A132" s="18" t="str">
        <x:v>2026/9/15 ゴーゴージャグラー3｜対象確定データ</x:v>
      </x:c>
    </x:row>
    <x:row r="135">
      <x:c r="A135" s="857" t="str">
        <x:v>■ 元タブ：対象機種サマリー</x:v>
      </x:c>
      <x:c r="B135" s="857"/>
      <x:c r="C135" s="857"/>
      <x:c r="D135" s="857"/>
      <x:c r="E135" s="857"/>
      <x:c r="F135" s="857"/>
      <x:c r="G135" s="857"/>
      <x:c r="H135" s="857"/>
      <x:c r="I135" s="857"/>
      <x:c r="J135" s="857"/>
      <x:c r="K135" s="857"/>
      <x:c r="L135" s="857"/>
      <x:c r="M135" s="857"/>
      <x:c r="N135" s="857"/>
      <x:c r="O135" s="857"/>
      <x:c r="P135" s="857"/>
      <x:c r="Q135" s="857"/>
      <x:c r="R135" s="857"/>
      <x:c r="S135" s="857"/>
      <x:c r="T135" s="857"/>
      <x:c r="U135" s="857"/>
      <x:c r="V135" s="857"/>
      <x:c r="W135" s="857"/>
      <x:c r="X135" s="857"/>
      <x:c r="Y135" s="857"/>
      <x:c r="Z135" s="857"/>
    </x:row>
    <x:row r="136">
      <x:c r="A136" s="18" t="str">
        <x:v>対象機種サマリー｜台番データから自動集計</x:v>
      </x:c>
    </x:row>
    <x:row r="139">
      <x:c r="A139" s="857" t="str">
        <x:v>■ 元タブ：台番法則分析</x:v>
      </x:c>
      <x:c r="B139" s="857"/>
      <x:c r="C139" s="857"/>
      <x:c r="D139" s="857"/>
      <x:c r="E139" s="857"/>
      <x:c r="F139" s="857"/>
      <x:c r="G139" s="857"/>
      <x:c r="H139" s="857"/>
      <x:c r="I139" s="857"/>
      <x:c r="J139" s="857"/>
      <x:c r="K139" s="857"/>
      <x:c r="L139" s="857"/>
      <x:c r="M139" s="857"/>
      <x:c r="N139" s="857"/>
      <x:c r="O139" s="857"/>
      <x:c r="P139" s="857"/>
      <x:c r="Q139" s="857"/>
      <x:c r="R139" s="857"/>
      <x:c r="S139" s="857"/>
      <x:c r="T139" s="857"/>
      <x:c r="U139" s="857"/>
      <x:c r="V139" s="857"/>
      <x:c r="W139" s="857"/>
      <x:c r="X139" s="857"/>
      <x:c r="Y139" s="857"/>
      <x:c r="Z139" s="857"/>
    </x:row>
    <x:row r="140">
      <x:c r="A140" s="18" t="str">
        <x:v>グランキコーナ大阪｜台番末尾・日付一致・並び配置の統計検証</x:v>
      </x:c>
    </x:row>
    <x:row r="143">
      <x:c r="A143" s="857" t="str">
        <x:v>■ 元タブ：ヒートマップ対象履歴</x:v>
      </x:c>
      <x:c r="B143" s="857"/>
      <x:c r="C143" s="857"/>
      <x:c r="D143" s="857"/>
      <x:c r="E143" s="857"/>
      <x:c r="F143" s="857"/>
      <x:c r="G143" s="857"/>
      <x:c r="H143" s="857"/>
      <x:c r="I143" s="857"/>
      <x:c r="J143" s="857"/>
      <x:c r="K143" s="857"/>
      <x:c r="L143" s="857"/>
      <x:c r="M143" s="857"/>
      <x:c r="N143" s="857"/>
      <x:c r="O143" s="857"/>
      <x:c r="P143" s="857"/>
      <x:c r="Q143" s="857"/>
      <x:c r="R143" s="857"/>
      <x:c r="S143" s="857"/>
      <x:c r="T143" s="857"/>
      <x:c r="U143" s="857"/>
      <x:c r="V143" s="857"/>
      <x:c r="W143" s="857"/>
      <x:c r="X143" s="857"/>
      <x:c r="Y143" s="857"/>
      <x:c r="Z143" s="857"/>
    </x:row>
    <x:row r="144">
      <x:c r="A144" s="18" t="str">
        <x:v>台番</x:v>
      </x:c>
    </x:row>
    <x:row r="147">
      <x:c r="A147" s="857" t="str">
        <x:v>■ 元タブ：9-23最新予想</x:v>
      </x:c>
      <x:c r="B147" s="857"/>
      <x:c r="C147" s="857"/>
      <x:c r="D147" s="857"/>
      <x:c r="E147" s="857"/>
      <x:c r="F147" s="857"/>
      <x:c r="G147" s="857"/>
      <x:c r="H147" s="857"/>
      <x:c r="I147" s="857"/>
      <x:c r="J147" s="857"/>
      <x:c r="K147" s="857"/>
      <x:c r="L147" s="857"/>
      <x:c r="M147" s="857"/>
      <x:c r="N147" s="857"/>
      <x:c r="O147" s="857"/>
      <x:c r="P147" s="857"/>
      <x:c r="Q147" s="857"/>
      <x:c r="R147" s="857"/>
      <x:c r="S147" s="857"/>
      <x:c r="T147" s="857"/>
      <x:c r="U147" s="857"/>
      <x:c r="V147" s="857"/>
      <x:c r="W147" s="857"/>
      <x:c r="X147" s="857"/>
      <x:c r="Y147" s="857"/>
      <x:c r="Z147" s="857"/>
    </x:row>
    <x:row r="148">
      <x:c r="A148" s="18" t="str">
        <x:v>グランキコーナ大阪本店｜2026/9/23 最新予想</x:v>
      </x:c>
    </x:row>
    <x:row r="151">
      <x:c r="A151" s="857" t="str">
        <x:v>■ 元タブ：9-23最新反映</x:v>
      </x:c>
      <x:c r="B151" s="857"/>
      <x:c r="C151" s="857"/>
      <x:c r="D151" s="857"/>
      <x:c r="E151" s="857"/>
      <x:c r="F151" s="857"/>
      <x:c r="G151" s="857"/>
      <x:c r="H151" s="857"/>
      <x:c r="I151" s="857"/>
      <x:c r="J151" s="857"/>
      <x:c r="K151" s="857"/>
      <x:c r="L151" s="857"/>
      <x:c r="M151" s="857"/>
      <x:c r="N151" s="857"/>
      <x:c r="O151" s="857"/>
      <x:c r="P151" s="857"/>
      <x:c r="Q151" s="857"/>
      <x:c r="R151" s="857"/>
      <x:c r="S151" s="857"/>
      <x:c r="T151" s="857"/>
      <x:c r="U151" s="857"/>
      <x:c r="V151" s="857"/>
      <x:c r="W151" s="857"/>
      <x:c r="X151" s="857"/>
      <x:c r="Y151" s="857"/>
      <x:c r="Z151" s="857"/>
    </x:row>
    <x:row r="152">
      <x:c r="A152" s="18" t="str">
        <x:v>グランキコーナ大阪｜9/23 最新反映</x:v>
      </x:c>
    </x:row>
    <x:row r="155">
      <x:c r="A155" s="857" t="str">
        <x:v>■ 元タブ：島図ヒートマップ画像</x:v>
      </x:c>
      <x:c r="B155" s="857"/>
      <x:c r="C155" s="857"/>
      <x:c r="D155" s="857"/>
      <x:c r="E155" s="857"/>
      <x:c r="F155" s="857"/>
      <x:c r="G155" s="857"/>
      <x:c r="H155" s="857"/>
      <x:c r="I155" s="857"/>
      <x:c r="J155" s="857"/>
      <x:c r="K155" s="857"/>
      <x:c r="L155" s="857"/>
      <x:c r="M155" s="857"/>
      <x:c r="N155" s="857"/>
      <x:c r="O155" s="857"/>
      <x:c r="P155" s="857"/>
      <x:c r="Q155" s="857"/>
      <x:c r="R155" s="857"/>
      <x:c r="S155" s="857"/>
      <x:c r="T155" s="857"/>
      <x:c r="U155" s="857"/>
      <x:c r="V155" s="857"/>
      <x:c r="W155" s="857"/>
      <x:c r="X155" s="857"/>
      <x:c r="Y155" s="857"/>
      <x:c r="Z155" s="857"/>
    </x:row>
    <x:row r="156">
      <x:c r="A156" s="18" t="str">
        <x:v>グランキコーナ大阪本店｜直近3カ月 島図ヒートマップ画像</x:v>
      </x:c>
    </x:row>
    <x:row r="159">
      <x:c r="A159" s="857" t="str">
        <x:v>■ 元タブ：9-23結果</x:v>
      </x:c>
      <x:c r="B159" s="857"/>
      <x:c r="C159" s="857"/>
      <x:c r="D159" s="857"/>
      <x:c r="E159" s="857"/>
      <x:c r="F159" s="857"/>
      <x:c r="G159" s="857"/>
      <x:c r="H159" s="857"/>
      <x:c r="I159" s="857"/>
      <x:c r="J159" s="857"/>
      <x:c r="K159" s="857"/>
      <x:c r="L159" s="857"/>
      <x:c r="M159" s="857"/>
      <x:c r="N159" s="857"/>
      <x:c r="O159" s="857"/>
      <x:c r="P159" s="857"/>
      <x:c r="Q159" s="857"/>
      <x:c r="R159" s="857"/>
      <x:c r="S159" s="857"/>
      <x:c r="T159" s="857"/>
      <x:c r="U159" s="857"/>
      <x:c r="V159" s="857"/>
      <x:c r="W159" s="857"/>
      <x:c r="X159" s="857"/>
      <x:c r="Y159" s="857"/>
      <x:c r="Z159" s="857"/>
    </x:row>
    <x:row r="160">
      <x:c r="A160" s="18" t="str">
        <x:v>9/23 結果反映｜グランキコーナ大阪本店</x:v>
      </x:c>
    </x:row>
    <x:row r="163">
      <x:c r="A163" s="857" t="str">
        <x:v>■ 元タブ：coba_Xデータ</x:v>
      </x:c>
      <x:c r="B163" s="857"/>
      <x:c r="C163" s="857"/>
      <x:c r="D163" s="857"/>
      <x:c r="E163" s="857"/>
      <x:c r="F163" s="857"/>
      <x:c r="G163" s="857"/>
      <x:c r="H163" s="857"/>
      <x:c r="I163" s="857"/>
      <x:c r="J163" s="857"/>
      <x:c r="K163" s="857"/>
      <x:c r="L163" s="857"/>
      <x:c r="M163" s="857"/>
      <x:c r="N163" s="857"/>
      <x:c r="O163" s="857"/>
      <x:c r="P163" s="857"/>
      <x:c r="Q163" s="857"/>
      <x:c r="R163" s="857"/>
      <x:c r="S163" s="857"/>
      <x:c r="T163" s="857"/>
      <x:c r="U163" s="857"/>
      <x:c r="V163" s="857"/>
      <x:c r="W163" s="857"/>
      <x:c r="X163" s="857"/>
      <x:c r="Y163" s="857"/>
      <x:c r="Z163" s="857"/>
    </x:row>
    <x:row r="164">
      <x:c r="A164" s="18" t="str">
        <x:v>フリーク（@coba_slopachi）公開データ集約｜グランキコーナ大阪本店</x:v>
      </x:c>
    </x:row>
    <x:row r="2100">
      <x:c r="A2100" s="864" t="str">
        <x:v>■ 追加収集｜Web確認済みの過去対象機種・台番（2026年）</x:v>
      </x:c>
      <x:c r="B2100" s="864"/>
      <x:c r="C2100" s="864"/>
      <x:c r="D2100" s="864"/>
      <x:c r="E2100" s="864"/>
      <x:c r="F2100" s="864"/>
      <x:c r="G2100" s="864"/>
      <x:c r="H2100" s="864"/>
      <x:c r="I2100" s="864"/>
      <x:c r="J2100" s="864"/>
    </x:row>
    <x:row r="2101">
      <x:c r="A2101" s="867" t="str">
        <x:v>日付</x:v>
      </x:c>
      <x:c r="B2101" s="867" t="str">
        <x:v>対象機種</x:v>
      </x:c>
      <x:c r="C2101" s="867" t="str">
        <x:v>確認区分</x:v>
      </x:c>
      <x:c r="D2101" s="867" t="str">
        <x:v>台番/範囲</x:v>
      </x:c>
      <x:c r="E2101" s="867" t="str">
        <x:v>平均G/補足</x:v>
      </x:c>
      <x:c r="F2101" s="867" t="str">
        <x:v>イベント条件</x:v>
      </x:c>
      <x:c r="G2101" s="867" t="str">
        <x:v>予想利用</x:v>
      </x:c>
      <x:c r="H2101" s="867" t="str">
        <x:v>出典</x:v>
      </x:c>
      <x:c r="I2101" s="867" t="str">
        <x:v>確認状態</x:v>
      </x:c>
      <x:c r="J2101" s="867" t="str">
        <x:v>備考</x:v>
      </x:c>
    </x:row>
    <x:row r="2102">
      <x:c r="A2102" s="18" t="str">
        <x:v>2026/2/27</x:v>
      </x:c>
      <x:c r="B2102" s="18" t="str">
        <x:v>スーパーブラックジャック</x:v>
      </x:c>
      <x:c r="C2102" s="18" t="str">
        <x:v>全台ピックアップ</x:v>
      </x:c>
      <x:c r="D2102" s="18" t="str">
        <x:v>799-801</x:v>
      </x:c>
      <x:c r="E2102" s="18" t="str">
        <x:v>店舗平均4,796G</x:v>
      </x:c>
      <x:c r="F2102" s="18" t="str">
        <x:v>毎月27日・大型新台入替・ワロス&amp;ytr収録来店</x:v>
      </x:c>
      <x:c r="G2102" s="18" t="str">
        <x:v>27日再利用/周期</x:v>
      </x:c>
      <x:c r="H2102" s="18" t="str">
        <x:v>関西すろいべ 2/27</x:v>
      </x:c>
      <x:c r="I2102" s="18" t="str">
        <x:v>Web確認済</x:v>
      </x:c>
      <x:c r="J2102" s="18" t="str"/>
    </x:row>
    <x:row r="2103">
      <x:c r="A2103" s="18" t="str">
        <x:v>2026/3/3</x:v>
      </x:c>
      <x:c r="B2103" s="18" t="str">
        <x:v>東京リベンジャーズ</x:v>
      </x:c>
      <x:c r="C2103" s="18" t="str">
        <x:v>全台ピックアップ</x:v>
      </x:c>
      <x:c r="D2103" s="18" t="str">
        <x:v>694-702</x:v>
      </x:c>
      <x:c r="E2103" s="18" t="str">
        <x:v>店舗平均4,849G</x:v>
      </x:c>
      <x:c r="F2103" s="18" t="str">
        <x:v>創業月間・3のつく日・成瀬心美来店</x:v>
      </x:c>
      <x:c r="G2103" s="18" t="str">
        <x:v>大型主力の全台履歴</x:v>
      </x:c>
      <x:c r="H2103" s="18" t="str">
        <x:v>関西すろいべ 3/3</x:v>
      </x:c>
      <x:c r="I2103" s="18" t="str">
        <x:v>Web確認済</x:v>
      </x:c>
      <x:c r="J2103" s="18" t="str"/>
    </x:row>
    <x:row r="2104">
      <x:c r="A2104" s="18" t="str">
        <x:v>2026/3/3</x:v>
      </x:c>
      <x:c r="B2104" s="18" t="str">
        <x:v>東京喰種</x:v>
      </x:c>
      <x:c r="C2104" s="18" t="str">
        <x:v>全台ピックアップ</x:v>
      </x:c>
      <x:c r="D2104" s="18" t="str">
        <x:v>451-456ほか</x:v>
      </x:c>
      <x:c r="E2104" s="18" t="str">
        <x:v>店舗平均4,849G</x:v>
      </x:c>
      <x:c r="F2104" s="18" t="str">
        <x:v>同上</x:v>
      </x:c>
      <x:c r="G2104" s="18" t="str">
        <x:v>喰種451帯の履歴</x:v>
      </x:c>
      <x:c r="H2104" s="18" t="str">
        <x:v>関西すろいべ 3/3</x:v>
      </x:c>
      <x:c r="I2104" s="18" t="str">
        <x:v>Web確認済</x:v>
      </x:c>
      <x:c r="J2104" s="18" t="str">
        <x:v>検索結果で451-456確認</x:v>
      </x:c>
    </x:row>
    <x:row r="2105">
      <x:c r="A2105" s="18" t="str">
        <x:v>2026/3/23</x:v>
      </x:c>
      <x:c r="B2105" s="18" t="str">
        <x:v>化物語</x:v>
      </x:c>
      <x:c r="C2105" s="18" t="str">
        <x:v>全台ピックアップ</x:v>
      </x:c>
      <x:c r="D2105" s="18" t="str">
        <x:v>703-706ほか</x:v>
      </x:c>
      <x:c r="E2105" s="18" t="str">
        <x:v>店舗平均3,874G</x:v>
      </x:c>
      <x:c r="F2105" s="18" t="str">
        <x:v>創業月間・3のつく日・ウシオ&amp;龍馬ジュン来店</x:v>
      </x:c>
      <x:c r="G2105" s="18" t="str">
        <x:v>703帯の物理ブロック</x:v>
      </x:c>
      <x:c r="H2105" s="18" t="str">
        <x:v>関西すろいべ 3/23</x:v>
      </x:c>
      <x:c r="I2105" s="18" t="str">
        <x:v>Web確認済</x:v>
      </x:c>
      <x:c r="J2105" s="18" t="str"/>
    </x:row>
    <x:row r="2106">
      <x:c r="A2106" s="18" t="str">
        <x:v>2026/3/27</x:v>
      </x:c>
      <x:c r="B2106" s="18" t="str">
        <x:v>スーパーブラックジャック</x:v>
      </x:c>
      <x:c r="C2106" s="18" t="str">
        <x:v>全台ピックアップ</x:v>
      </x:c>
      <x:c r="D2106" s="18" t="str">
        <x:v>799-801</x:v>
      </x:c>
      <x:c r="E2106" s="18" t="str">
        <x:v>店舗平均4,847G</x:v>
      </x:c>
      <x:c r="F2106" s="18" t="str">
        <x:v>創業月間・毎月27日・ytr&amp;司芭扶収録来店</x:v>
      </x:c>
      <x:c r="G2106" s="18" t="str">
        <x:v>2/27→3/27同位置再利用</x:v>
      </x:c>
      <x:c r="H2106" s="18" t="str">
        <x:v>関西すろいべ 3/27</x:v>
      </x:c>
      <x:c r="I2106" s="18" t="str">
        <x:v>Web確認済</x:v>
      </x:c>
      <x:c r="J2106" s="18" t="str"/>
    </x:row>
    <x:row r="2107">
      <x:c r="A2107" s="18" t="str">
        <x:v>2026/3/28</x:v>
      </x:c>
      <x:c r="B2107" s="18" t="str">
        <x:v>北斗の拳</x:v>
      </x:c>
      <x:c r="C2107" s="18" t="str">
        <x:v>全台ピックアップ</x:v>
      </x:c>
      <x:c r="D2107" s="18" t="str">
        <x:v>739-742ほか</x:v>
      </x:c>
      <x:c r="E2107" s="18" t="str">
        <x:v>店舗平均3,782G</x:v>
      </x:c>
      <x:c r="F2107" s="18" t="str">
        <x:v>創業月間・澄田綾乃&amp;土田楓夏来店</x:v>
      </x:c>
      <x:c r="G2107" s="18" t="str">
        <x:v>北斗739帯履歴</x:v>
      </x:c>
      <x:c r="H2107" s="18" t="str">
        <x:v>関西すろいべ 3/28</x:v>
      </x:c>
      <x:c r="I2107" s="18" t="str">
        <x:v>Web確認済</x:v>
      </x:c>
      <x:c r="J2107" s="18" t="str"/>
    </x:row>
    <x:row r="2108">
      <x:c r="A2108" s="18" t="str">
        <x:v>2026/3/29</x:v>
      </x:c>
      <x:c r="B2108" s="18" t="str">
        <x:v>東京喰種</x:v>
      </x:c>
      <x:c r="C2108" s="18" t="str">
        <x:v>全台ピックアップ</x:v>
      </x:c>
      <x:c r="D2108" s="18" t="str">
        <x:v>451-454ほか</x:v>
      </x:c>
      <x:c r="E2108" s="18" t="str">
        <x:v>店舗平均5,197G</x:v>
      </x:c>
      <x:c r="F2108" s="18" t="str">
        <x:v>創業月間・9のつく日・チャン☆ゆな&amp;髭原人収録来店</x:v>
      </x:c>
      <x:c r="G2108" s="18" t="str">
        <x:v>喰種451帯反復</x:v>
      </x:c>
      <x:c r="H2108" s="18" t="str">
        <x:v>関西すろいべ 3/29</x:v>
      </x:c>
      <x:c r="I2108" s="18" t="str">
        <x:v>Web確認済</x:v>
      </x:c>
      <x:c r="J2108" s="18" t="str"/>
    </x:row>
    <x:row r="2109">
      <x:c r="A2109" s="18" t="str">
        <x:v>2026/4/27</x:v>
      </x:c>
      <x:c r="B2109" s="18" t="str">
        <x:v>鉄拳6</x:v>
      </x:c>
      <x:c r="C2109" s="18" t="str">
        <x:v>全台系濃厚</x:v>
      </x:c>
      <x:c r="D2109" s="18" t="str">
        <x:v>757-760ほか</x:v>
      </x:c>
      <x:c r="E2109" s="18" t="str">
        <x:v>店舗平均4,698G</x:v>
      </x:c>
      <x:c r="F2109" s="18" t="str">
        <x:v>毎月27日・うんぱい来店</x:v>
      </x:c>
      <x:c r="G2109" s="18" t="str">
        <x:v>27日/757帯履歴</x:v>
      </x:c>
      <x:c r="H2109" s="18" t="str">
        <x:v>関西すろいべ 4/27</x:v>
      </x:c>
      <x:c r="I2109" s="18" t="str">
        <x:v>Web確認済</x:v>
      </x:c>
      <x:c r="J2109" s="18" t="str"/>
    </x:row>
    <x:row r="2110">
      <x:c r="A2110" s="18" t="str">
        <x:v>2026/5/27</x:v>
      </x:c>
      <x:c r="B2110" s="18" t="str">
        <x:v>SHAMAN KING</x:v>
      </x:c>
      <x:c r="C2110" s="18" t="str">
        <x:v>超強機種</x:v>
      </x:c>
      <x:c r="D2110" s="18" t="str">
        <x:v>852-854</x:v>
      </x:c>
      <x:c r="E2110" s="18" t="str">
        <x:v>店舗平均4,662G</x:v>
      </x:c>
      <x:c r="F2110" s="18" t="str">
        <x:v>毎月27日・伊藤舞雪来店</x:v>
      </x:c>
      <x:c r="G2110" s="18" t="str">
        <x:v>27日少数台強化</x:v>
      </x:c>
      <x:c r="H2110" s="18" t="str">
        <x:v>関西すろいべ 5/27</x:v>
      </x:c>
      <x:c r="I2110" s="18" t="str">
        <x:v>Web確認済</x:v>
      </x:c>
      <x:c r="J2110" s="18" t="str"/>
    </x:row>
    <x:row r="2111">
      <x:c r="A2111" s="18" t="str">
        <x:v>2026/5/27</x:v>
      </x:c>
      <x:c r="B2111" s="18" t="str">
        <x:v>ゴッドイーター リザレクション</x:v>
      </x:c>
      <x:c r="C2111" s="18" t="str">
        <x:v>超強機種</x:v>
      </x:c>
      <x:c r="D2111" s="18" t="str">
        <x:v>780-783</x:v>
      </x:c>
      <x:c r="E2111" s="18" t="str">
        <x:v>店舗平均4,662G</x:v>
      </x:c>
      <x:c r="F2111" s="18" t="str">
        <x:v>同上</x:v>
      </x:c>
      <x:c r="G2111" s="18" t="str">
        <x:v>27日中台数機種</x:v>
      </x:c>
      <x:c r="H2111" s="18" t="str">
        <x:v>関西すろいべ 5/27</x:v>
      </x:c>
      <x:c r="I2111" s="18" t="str">
        <x:v>Web確認済</x:v>
      </x:c>
      <x:c r="J2111" s="18" t="str"/>
    </x:row>
    <x:row r="2112">
      <x:c r="A2112" s="18" t="str">
        <x:v>2026/5/27</x:v>
      </x:c>
      <x:c r="B2112" s="18" t="str">
        <x:v>デビルメイクライ5</x:v>
      </x:c>
      <x:c r="C2112" s="18" t="str">
        <x:v>超強機種</x:v>
      </x:c>
      <x:c r="D2112" s="18" t="str">
        <x:v>787-789</x:v>
      </x:c>
      <x:c r="E2112" s="18" t="str">
        <x:v>店舗平均4,662G</x:v>
      </x:c>
      <x:c r="F2112" s="18" t="str">
        <x:v>同上</x:v>
      </x:c>
      <x:c r="G2112" s="18" t="str">
        <x:v>27日少数台機種</x:v>
      </x:c>
      <x:c r="H2112" s="18" t="str">
        <x:v>関西すろいべ 5/27</x:v>
      </x:c>
      <x:c r="I2112" s="18" t="str">
        <x:v>Web確認済</x:v>
      </x:c>
      <x:c r="J2112" s="18" t="str"/>
    </x:row>
    <x:row r="2113">
      <x:c r="A2113" s="18" t="str">
        <x:v>2026/6/6</x:v>
      </x:c>
      <x:c r="B2113" s="18" t="str">
        <x:v>マイジャグラーV</x:v>
      </x:c>
      <x:c r="C2113" s="18" t="str">
        <x:v>超強機種</x:v>
      </x:c>
      <x:c r="D2113" s="18" t="str">
        <x:v>892-900ほか</x:v>
      </x:c>
      <x:c r="E2113" s="18" t="str">
        <x:v>店舗平均5,117G</x:v>
      </x:c>
      <x:c r="F2113" s="18" t="str">
        <x:v>6/6ゾロ目・アワード加盟店調査・みさき来店</x:v>
      </x:c>
      <x:c r="G2113" s="18" t="str">
        <x:v>ジャグラーBOX履歴</x:v>
      </x:c>
      <x:c r="H2113" s="18" t="str">
        <x:v>関西すろいべ 6/6</x:v>
      </x:c>
      <x:c r="I2113" s="18" t="str">
        <x:v>Web確認済</x:v>
      </x:c>
      <x:c r="J2113" s="18" t="str"/>
    </x:row>
    <x:row r="2114">
      <x:c r="A2114" s="18" t="str">
        <x:v>2026/7/11</x:v>
      </x:c>
      <x:c r="B2114" s="18" t="str">
        <x:v>スマスロハナビ</x:v>
      </x:c>
      <x:c r="C2114" s="18" t="str">
        <x:v>全台ピックアップ</x:v>
      </x:c>
      <x:c r="D2114" s="18" t="str">
        <x:v>831-835</x:v>
      </x:c>
      <x:c r="E2114" s="18" t="str">
        <x:v>店舗平均5,465G</x:v>
      </x:c>
      <x:c r="F2114" s="18" t="str">
        <x:v>1のつく日・エイムズガール来店</x:v>
      </x:c>
      <x:c r="G2114" s="18" t="str">
        <x:v>履歴保存のみ</x:v>
      </x:c>
      <x:c r="H2114" s="18" t="str">
        <x:v>関西すろいべ 7/11</x:v>
      </x:c>
      <x:c r="I2114" s="18" t="str">
        <x:v>Web確認済</x:v>
      </x:c>
      <x:c r="J2114" s="18" t="str">
        <x:v>技術介入機は予想候補から除外</x:v>
      </x:c>
    </x:row>
    <x:row r="2115">
      <x:c r="A2115" s="18" t="str">
        <x:v>2026/7/11</x:v>
      </x:c>
      <x:c r="B2115" s="18" t="str">
        <x:v>ガンダムユニコーン2</x:v>
      </x:c>
      <x:c r="C2115" s="18" t="str">
        <x:v>全台ピックアップ</x:v>
      </x:c>
      <x:c r="D2115" s="18" t="str">
        <x:v>787-789</x:v>
      </x:c>
      <x:c r="E2115" s="18" t="str">
        <x:v>店舗平均5,465G</x:v>
      </x:c>
      <x:c r="F2115" s="18" t="str">
        <x:v>同上</x:v>
      </x:c>
      <x:c r="G2115" s="18" t="str">
        <x:v>787帯位置再利用</x:v>
      </x:c>
      <x:c r="H2115" s="18" t="str">
        <x:v>関西すろいべ 7/11</x:v>
      </x:c>
      <x:c r="I2115" s="18" t="str">
        <x:v>Web確認済</x:v>
      </x:c>
      <x:c r="J2115" s="18" t="str"/>
    </x:row>
    <x:row r="2116">
      <x:c r="A2116" s="18" t="str">
        <x:v>2026/7/11</x:v>
      </x:c>
      <x:c r="B2116" s="18" t="str">
        <x:v>スーパーブラックジャック</x:v>
      </x:c>
      <x:c r="C2116" s="18" t="str">
        <x:v>全台ピックアップ</x:v>
      </x:c>
      <x:c r="D2116" s="18" t="str">
        <x:v>790-792</x:v>
      </x:c>
      <x:c r="E2116" s="18" t="str">
        <x:v>店舗平均5,465G</x:v>
      </x:c>
      <x:c r="F2116" s="18" t="str">
        <x:v>同上</x:v>
      </x:c>
      <x:c r="G2116" s="18" t="str">
        <x:v>787-792周辺塊</x:v>
      </x:c>
      <x:c r="H2116" s="18" t="str">
        <x:v>関西すろいべ 7/11</x:v>
      </x:c>
      <x:c r="I2116" s="18" t="str">
        <x:v>Web確認済</x:v>
      </x:c>
      <x:c r="J2116" s="18" t="str"/>
    </x:row>
    <x:row r="2119">
      <x:c r="A2119" s="870" t="str">
        <x:v>既存履歴は削除せず保持。Webで確認できた対象だけ追加し、一部台番のみ確認できた場合は「ほか」と明記。</x:v>
      </x:c>
      <x:c r="B2119" s="870"/>
      <x:c r="C2119" s="870"/>
      <x:c r="D2119" s="870"/>
      <x:c r="E2119" s="870"/>
      <x:c r="F2119" s="870"/>
      <x:c r="G2119" s="870"/>
      <x:c r="H2119" s="870"/>
      <x:c r="I2119" s="870"/>
      <x:c r="J2119" s="870"/>
    </x:row>
    <x:row r="2140">
      <x:c r="A2140" s="873" t="str">
        <x:v>■ coba（@coba_slopachi）結果・画像投稿から追加確認</x:v>
      </x:c>
      <x:c r="B2140" s="873"/>
      <x:c r="C2140" s="873"/>
      <x:c r="D2140" s="873"/>
      <x:c r="E2140" s="873"/>
      <x:c r="F2140" s="873"/>
      <x:c r="G2140" s="873"/>
      <x:c r="H2140" s="873"/>
      <x:c r="I2140" s="873"/>
      <x:c r="J2140" s="873"/>
    </x:row>
    <x:row r="2141">
      <x:c r="A2141" s="876" t="str">
        <x:v>日付</x:v>
      </x:c>
      <x:c r="B2141" s="876" t="str">
        <x:v>対象</x:v>
      </x:c>
      <x:c r="C2141" s="876" t="str">
        <x:v>仕掛け</x:v>
      </x:c>
      <x:c r="D2141" s="876" t="str">
        <x:v>台番/範囲</x:v>
      </x:c>
      <x:c r="E2141" s="876" t="str">
        <x:v>結果</x:v>
      </x:c>
      <x:c r="F2141" s="876" t="str">
        <x:v>条件</x:v>
      </x:c>
      <x:c r="G2141" s="876" t="str">
        <x:v>予想への反映</x:v>
      </x:c>
      <x:c r="H2141" s="876" t="str">
        <x:v>確認元</x:v>
      </x:c>
      <x:c r="I2141" s="876" t="str">
        <x:v>状態</x:v>
      </x:c>
      <x:c r="J2141" s="876" t="str">
        <x:v>補足</x:v>
      </x:c>
    </x:row>
    <x:row r="2142">
      <x:c r="A2142" s="18" t="str">
        <x:v>2026/7/27</x:v>
      </x:c>
      <x:c r="B2142" s="18" t="str">
        <x:v>東京喰種</x:v>
      </x:c>
      <x:c r="C2142" s="18" t="str">
        <x:v>全台系</x:v>
      </x:c>
      <x:c r="D2142" s="18" t="str"/>
      <x:c r="E2142" s="18" t="str">
        <x:v>平均+2430枚・25/36</x:v>
      </x:c>
      <x:c r="F2142" s="18" t="str">
        <x:v>月イチ周年日・鷲尾めい来店</x:v>
      </x:c>
      <x:c r="G2142" s="18" t="str">
        <x:v>27日メイン再使用実績</x:v>
      </x:c>
      <x:c r="H2142" s="18" t="str">
        <x:v>@coba_slopachi</x:v>
      </x:c>
      <x:c r="I2142" s="18" t="str">
        <x:v>確認済</x:v>
      </x:c>
      <x:c r="J2142" s="18" t="str">
        <x:v>画像付き</x:v>
      </x:c>
    </x:row>
    <x:row r="2143">
      <x:c r="A2143" s="18" t="str">
        <x:v>2026/7/27</x:v>
      </x:c>
      <x:c r="B2143" s="18" t="str">
        <x:v>Lカバネリ</x:v>
      </x:c>
      <x:c r="C2143" s="18" t="str">
        <x:v>全台系</x:v>
      </x:c>
      <x:c r="D2143" s="18" t="str"/>
      <x:c r="E2143" s="18" t="str">
        <x:v>平均+2480枚・27/36</x:v>
      </x:c>
      <x:c r="F2143" s="18" t="str">
        <x:v>同上</x:v>
      </x:c>
      <x:c r="G2143" s="18" t="str">
        <x:v>27日全台系実績</x:v>
      </x:c>
      <x:c r="H2143" s="18" t="str">
        <x:v>@coba_slopachi</x:v>
      </x:c>
      <x:c r="I2143" s="18" t="str">
        <x:v>確認済</x:v>
      </x:c>
      <x:c r="J2143" s="18" t="str">
        <x:v>画像付き</x:v>
      </x:c>
    </x:row>
    <x:row r="2144">
      <x:c r="A2144" s="18" t="str">
        <x:v>2026/8/9</x:v>
      </x:c>
      <x:c r="B2144" s="18" t="str">
        <x:v>からくり2</x:v>
      </x:c>
      <x:c r="C2144" s="18" t="str">
        <x:v>全台系</x:v>
      </x:c>
      <x:c r="D2144" s="18" t="str"/>
      <x:c r="E2144" s="18" t="str">
        <x:v>平均+1430枚・14/27</x:v>
      </x:c>
      <x:c r="F2144" s="18" t="str">
        <x:v>9のつく日</x:v>
      </x:c>
      <x:c r="G2144" s="18" t="str">
        <x:v>多台数全台系あり</x:v>
      </x:c>
      <x:c r="H2144" s="18" t="str">
        <x:v>@coba_slopachi</x:v>
      </x:c>
      <x:c r="I2144" s="18" t="str">
        <x:v>確認済</x:v>
      </x:c>
      <x:c r="J2144" s="18" t="str">
        <x:v>画像付き</x:v>
      </x:c>
    </x:row>
    <x:row r="2145">
      <x:c r="A2145" s="18" t="str">
        <x:v>2026/8/21</x:v>
      </x:c>
      <x:c r="B2145" s="18" t="str">
        <x:v>ストファイ</x:v>
      </x:c>
      <x:c r="C2145" s="18" t="str">
        <x:v>全台系</x:v>
      </x:c>
      <x:c r="D2145" s="18" t="str"/>
      <x:c r="E2145" s="18" t="str">
        <x:v>平均+2280枚・4/6</x:v>
      </x:c>
      <x:c r="F2145" s="18" t="str">
        <x:v>GSS・スロソニ・1の日</x:v>
      </x:c>
      <x:c r="G2145" s="18" t="str">
        <x:v>少数台全台系</x:v>
      </x:c>
      <x:c r="H2145" s="18" t="str">
        <x:v>@coba_slopachi</x:v>
      </x:c>
      <x:c r="I2145" s="18" t="str">
        <x:v>確認済</x:v>
      </x:c>
      <x:c r="J2145" s="18" t="str">
        <x:v>画像付き</x:v>
      </x:c>
    </x:row>
    <x:row r="2146">
      <x:c r="A2146" s="18" t="str">
        <x:v>2026/8/21</x:v>
      </x:c>
      <x:c r="B2146" s="18" t="str">
        <x:v>ファンキー</x:v>
      </x:c>
      <x:c r="C2146" s="18" t="str">
        <x:v>全台系</x:v>
      </x:c>
      <x:c r="D2146" s="18" t="str"/>
      <x:c r="E2146" s="18" t="str">
        <x:v>平均+1390枚・5/6</x:v>
      </x:c>
      <x:c r="F2146" s="18" t="str">
        <x:v>同上</x:v>
      </x:c>
      <x:c r="G2146" s="18" t="str">
        <x:v>少数ジャグ全台系</x:v>
      </x:c>
      <x:c r="H2146" s="18" t="str">
        <x:v>@coba_slopachi</x:v>
      </x:c>
      <x:c r="I2146" s="18" t="str">
        <x:v>確認済</x:v>
      </x:c>
      <x:c r="J2146" s="18" t="str">
        <x:v>画像付き</x:v>
      </x:c>
    </x:row>
    <x:row r="2147">
      <x:c r="A2147" s="18" t="str">
        <x:v>2026/8/23</x:v>
      </x:c>
      <x:c r="B2147" s="18" t="str">
        <x:v>東京喰種</x:v>
      </x:c>
      <x:c r="C2147" s="18" t="str">
        <x:v>全台系</x:v>
      </x:c>
      <x:c r="D2147" s="18" t="str"/>
      <x:c r="E2147" s="18" t="str">
        <x:v>平均+2430枚・23/36</x:v>
      </x:c>
      <x:c r="F2147" s="18" t="str">
        <x:v>3の日・感謝・本田朋広来店</x:v>
      </x:c>
      <x:c r="G2147" s="18" t="str">
        <x:v>23/27双方で再利用</x:v>
      </x:c>
      <x:c r="H2147" s="18" t="str">
        <x:v>@coba_slopachi</x:v>
      </x:c>
      <x:c r="I2147" s="18" t="str">
        <x:v>確認済</x:v>
      </x:c>
      <x:c r="J2147" s="18" t="str">
        <x:v>画像付き</x:v>
      </x:c>
    </x:row>
    <x:row r="2148">
      <x:c r="A2148" s="18" t="str">
        <x:v>2026/8/23</x:v>
      </x:c>
      <x:c r="B2148" s="18" t="str">
        <x:v>ヴヴヴ2</x:v>
      </x:c>
      <x:c r="C2148" s="18" t="str">
        <x:v>全台系</x:v>
      </x:c>
      <x:c r="D2148" s="18" t="str">
        <x:v>6台側</x:v>
      </x:c>
      <x:c r="E2148" s="18" t="str">
        <x:v>平均+460枚・3/6</x:v>
      </x:c>
      <x:c r="F2148" s="18" t="str">
        <x:v>同上</x:v>
      </x:c>
      <x:c r="G2148" s="18" t="str">
        <x:v>設置側限定の仕掛け</x:v>
      </x:c>
      <x:c r="H2148" s="18" t="str">
        <x:v>@coba_slopachi</x:v>
      </x:c>
      <x:c r="I2148" s="18" t="str">
        <x:v>確認済</x:v>
      </x:c>
      <x:c r="J2148" s="18" t="str">
        <x:v>画像付き</x:v>
      </x:c>
    </x:row>
    <x:row r="2149">
      <x:c r="A2149" s="18" t="str">
        <x:v>2026/8/27</x:v>
      </x:c>
      <x:c r="B2149" s="18" t="str">
        <x:v>乙女5</x:v>
      </x:c>
      <x:c r="C2149" s="18" t="str">
        <x:v>全台系</x:v>
      </x:c>
      <x:c r="D2149" s="18" t="str"/>
      <x:c r="E2149" s="18" t="str">
        <x:v>平均+3600枚・15/18</x:v>
      </x:c>
      <x:c r="F2149" s="18" t="str">
        <x:v>月イチ周年日・未歩なな来店</x:v>
      </x:c>
      <x:c r="G2149" s="18" t="str">
        <x:v>27日多台数全台系</x:v>
      </x:c>
      <x:c r="H2149" s="18" t="str">
        <x:v>@coba_slopachi</x:v>
      </x:c>
      <x:c r="I2149" s="18" t="str">
        <x:v>確認済</x:v>
      </x:c>
      <x:c r="J2149" s="18" t="str">
        <x:v>画像付き</x:v>
      </x:c>
    </x:row>
    <x:row r="2150">
      <x:c r="A2150" s="18" t="str">
        <x:v>2026/8/27</x:v>
      </x:c>
      <x:c r="B2150" s="18" t="str">
        <x:v>東京喰種</x:v>
      </x:c>
      <x:c r="C2150" s="18" t="str">
        <x:v>ニブイチ</x:v>
      </x:c>
      <x:c r="D2150" s="18" t="str"/>
      <x:c r="E2150" s="18" t="str">
        <x:v>対象</x:v>
      </x:c>
      <x:c r="F2150" s="18" t="str">
        <x:v>同上</x:v>
      </x:c>
      <x:c r="G2150" s="18" t="str">
        <x:v>7/27全→8/27半</x:v>
      </x:c>
      <x:c r="H2150" s="18" t="str">
        <x:v>@coba_slopachi</x:v>
      </x:c>
      <x:c r="I2150" s="18" t="str">
        <x:v>確認済</x:v>
      </x:c>
      <x:c r="J2150" s="18" t="str">
        <x:v>画像付き</x:v>
      </x:c>
    </x:row>
    <x:row r="2151">
      <x:c r="A2151" s="18" t="str">
        <x:v>2026/8/27</x:v>
      </x:c>
      <x:c r="B2151" s="18" t="str">
        <x:v>モンキー</x:v>
      </x:c>
      <x:c r="C2151" s="18" t="str">
        <x:v>ニブイチ</x:v>
      </x:c>
      <x:c r="D2151" s="18" t="str"/>
      <x:c r="E2151" s="18" t="str">
        <x:v>対象</x:v>
      </x:c>
      <x:c r="F2151" s="18" t="str">
        <x:v>同上</x:v>
      </x:c>
      <x:c r="G2151" s="18" t="str">
        <x:v>27日実績を強化</x:v>
      </x:c>
      <x:c r="H2151" s="18" t="str">
        <x:v>@coba_slopachi</x:v>
      </x:c>
      <x:c r="I2151" s="18" t="str">
        <x:v>確認済</x:v>
      </x:c>
      <x:c r="J2151" s="18" t="str">
        <x:v>画像付き</x:v>
      </x:c>
    </x:row>
    <x:row r="2152">
      <x:c r="A2152" s="18" t="str">
        <x:v>2026/9/9</x:v>
      </x:c>
      <x:c r="B2152" s="18" t="str">
        <x:v>マイジャグ</x:v>
      </x:c>
      <x:c r="C2152" s="18" t="str">
        <x:v>列</x:v>
      </x:c>
      <x:c r="D2152" s="18" t="str">
        <x:v>973-990</x:v>
      </x:c>
      <x:c r="E2152" s="18" t="str">
        <x:v>平均+1900枚・16/18</x:v>
      </x:c>
      <x:c r="F2152" s="18" t="str">
        <x:v>9の日・月ゾロ・感謝</x:v>
      </x:c>
      <x:c r="G2152" s="18" t="str">
        <x:v>短期同列再使用は減点</x:v>
      </x:c>
      <x:c r="H2152" s="18" t="str">
        <x:v>@coba_slopachi</x:v>
      </x:c>
      <x:c r="I2152" s="18" t="str">
        <x:v>確認済</x:v>
      </x:c>
      <x:c r="J2152" s="18" t="str">
        <x:v>画像付き</x:v>
      </x:c>
    </x:row>
    <x:row r="2153">
      <x:c r="A2153" s="18" t="str">
        <x:v>2026/9/9</x:v>
      </x:c>
      <x:c r="B2153" s="18" t="str">
        <x:v>ネオアイム</x:v>
      </x:c>
      <x:c r="C2153" s="18" t="str">
        <x:v>列</x:v>
      </x:c>
      <x:c r="D2153" s="18" t="str">
        <x:v>991-1008</x:v>
      </x:c>
      <x:c r="E2153" s="18" t="str">
        <x:v>平均+1760枚・15/18</x:v>
      </x:c>
      <x:c r="F2153" s="18" t="str">
        <x:v>同上</x:v>
      </x:c>
      <x:c r="G2153" s="18" t="str">
        <x:v>列単位投入</x:v>
      </x:c>
      <x:c r="H2153" s="18" t="str">
        <x:v>@coba_slopachi</x:v>
      </x:c>
      <x:c r="I2153" s="18" t="str">
        <x:v>確認済</x:v>
      </x:c>
      <x:c r="J2153" s="18" t="str">
        <x:v>画像付き</x:v>
      </x:c>
    </x:row>
    <x:row r="2154">
      <x:c r="A2154" s="18" t="str">
        <x:v>2026/9/15</x:v>
      </x:c>
      <x:c r="B2154" s="18" t="str">
        <x:v>ガールズ</x:v>
      </x:c>
      <x:c r="C2154" s="18" t="str">
        <x:v>全台系</x:v>
      </x:c>
      <x:c r="D2154" s="18" t="str"/>
      <x:c r="E2154" s="18" t="str">
        <x:v>平均+2380枚・4/5</x:v>
      </x:c>
      <x:c r="F2154" s="18" t="str">
        <x:v>5のつく日</x:v>
      </x:c>
      <x:c r="G2154" s="18" t="str">
        <x:v>少数ジャグ全台系</x:v>
      </x:c>
      <x:c r="H2154" s="18" t="str">
        <x:v>@coba_slopachi</x:v>
      </x:c>
      <x:c r="I2154" s="18" t="str">
        <x:v>確認済</x:v>
      </x:c>
      <x:c r="J2154" s="18" t="str">
        <x:v>画像付き</x:v>
      </x:c>
    </x:row>
    <x:row r="2155">
      <x:c r="A2155" s="18" t="str">
        <x:v>2026/9/15</x:v>
      </x:c>
      <x:c r="B2155" s="18" t="str">
        <x:v>ゴージャグ</x:v>
      </x:c>
      <x:c r="C2155" s="18" t="str">
        <x:v>BOX</x:v>
      </x:c>
      <x:c r="D2155" s="18" t="str">
        <x:v>マイV側18台</x:v>
      </x:c>
      <x:c r="E2155" s="18" t="str">
        <x:v>平均+1280枚・14/18</x:v>
      </x:c>
      <x:c r="F2155" s="18" t="str">
        <x:v>5のつく日</x:v>
      </x:c>
      <x:c r="G2155" s="18" t="str">
        <x:v>BOX単位投入</x:v>
      </x:c>
      <x:c r="H2155" s="18" t="str">
        <x:v>@coba_slopachi</x:v>
      </x:c>
      <x:c r="I2155" s="18" t="str">
        <x:v>確認済</x:v>
      </x:c>
      <x:c r="J2155" s="18" t="str">
        <x:v>画像付き</x:v>
      </x:c>
    </x:row>
    <x:row r="2156">
      <x:c r="A2156" s="18" t="str">
        <x:v>2026/9/19</x:v>
      </x:c>
      <x:c r="B2156" s="18" t="str">
        <x:v>北斗の拳</x:v>
      </x:c>
      <x:c r="C2156" s="18" t="str">
        <x:v>全台系</x:v>
      </x:c>
      <x:c r="D2156" s="18" t="str"/>
      <x:c r="E2156" s="18" t="str">
        <x:v>平均+2930枚・6/7</x:v>
      </x:c>
      <x:c r="F2156" s="18" t="str">
        <x:v>9の日・感謝・りちゃのすけ来店</x:v>
      </x:c>
      <x:c r="G2156" s="18" t="str">
        <x:v>9/27は直近使用で減点</x:v>
      </x:c>
      <x:c r="H2156" s="18" t="str">
        <x:v>@coba_slopachi</x:v>
      </x:c>
      <x:c r="I2156" s="18" t="str">
        <x:v>確認済</x:v>
      </x:c>
      <x:c r="J2156" s="18" t="str">
        <x:v>画像付き</x:v>
      </x:c>
    </x:row>
    <x:row r="2157">
      <x:c r="A2157" s="18" t="str">
        <x:v>2026/9/19</x:v>
      </x:c>
      <x:c r="B2157" s="18" t="str">
        <x:v>東京喰種</x:v>
      </x:c>
      <x:c r="C2157" s="18" t="str">
        <x:v>2台並び</x:v>
      </x:c>
      <x:c r="D2157" s="18" t="str">
        <x:v>455-456/460-461/467-468</x:v>
      </x:c>
      <x:c r="E2157" s="18" t="str">
        <x:v>複数箇所</x:v>
      </x:c>
      <x:c r="F2157" s="18" t="str">
        <x:v>同上</x:v>
      </x:c>
      <x:c r="G2157" s="18" t="str">
        <x:v>小並び運用あり</x:v>
      </x:c>
      <x:c r="H2157" s="18" t="str">
        <x:v>@coba_slopachi</x:v>
      </x:c>
      <x:c r="I2157" s="18" t="str">
        <x:v>確認済</x:v>
      </x:c>
      <x:c r="J2157" s="18" t="str">
        <x:v>本文確認</x:v>
      </x:c>
    </x:row>
    <x:row r="2158">
      <x:c r="A2158" s="18" t="str">
        <x:v>2026/9/21</x:v>
      </x:c>
      <x:c r="B2158" s="18" t="str">
        <x:v>マイジャグ</x:v>
      </x:c>
      <x:c r="C2158" s="18" t="str">
        <x:v>BOX</x:v>
      </x:c>
      <x:c r="D2158" s="18" t="str">
        <x:v>955-990</x:v>
      </x:c>
      <x:c r="E2158" s="18" t="str">
        <x:v>平均+1450枚・29/36</x:v>
      </x:c>
      <x:c r="F2158" s="18" t="str">
        <x:v>1の日・近隣対抗</x:v>
      </x:c>
      <x:c r="G2158" s="18" t="str">
        <x:v>同BOX固定より移動重視</x:v>
      </x:c>
      <x:c r="H2158" s="18" t="str">
        <x:v>@coba_slopachi</x:v>
      </x:c>
      <x:c r="I2158" s="18" t="str">
        <x:v>確認済</x:v>
      </x:c>
      <x:c r="J2158" s="18" t="str">
        <x:v>画像付き</x:v>
      </x:c>
    </x:row>
    <x:row r="2159">
      <x:c r="A2159" s="18" t="str">
        <x:v>2026/9/21</x:v>
      </x:c>
      <x:c r="B2159" s="18" t="str">
        <x:v>ネオアイム</x:v>
      </x:c>
      <x:c r="C2159" s="18" t="str">
        <x:v>列</x:v>
      </x:c>
      <x:c r="D2159" s="18" t="str">
        <x:v>991-1008</x:v>
      </x:c>
      <x:c r="E2159" s="18" t="str">
        <x:v>平均+910枚・14/18</x:v>
      </x:c>
      <x:c r="F2159" s="18" t="str">
        <x:v>同上</x:v>
      </x:c>
      <x:c r="G2159" s="18" t="str">
        <x:v>短期再使用済み</x:v>
      </x:c>
      <x:c r="H2159" s="18" t="str">
        <x:v>@coba_slopachi</x:v>
      </x:c>
      <x:c r="I2159" s="18" t="str">
        <x:v>確認済</x:v>
      </x:c>
      <x:c r="J2159" s="18" t="str">
        <x:v>画像付き</x:v>
      </x:c>
    </x:row>
    <x:row r="2160">
      <x:c r="A2160" s="18" t="str">
        <x:v>2026/9/23</x:v>
      </x:c>
      <x:c r="B2160" s="18" t="str">
        <x:v>東京喰種</x:v>
      </x:c>
      <x:c r="C2160" s="18" t="str">
        <x:v>ニブイチ</x:v>
      </x:c>
      <x:c r="D2160" s="18" t="str"/>
      <x:c r="E2160" s="18" t="str">
        <x:v>平均+4810枚・17/18</x:v>
      </x:c>
      <x:c r="F2160" s="18" t="str">
        <x:v>3の日・感謝・渚恋生来店</x:v>
      </x:c>
      <x:c r="G2160" s="18" t="str">
        <x:v>位置変更/部分継続想定</x:v>
      </x:c>
      <x:c r="H2160" s="18" t="str">
        <x:v>@coba_slopachi</x:v>
      </x:c>
      <x:c r="I2160" s="18" t="str">
        <x:v>確認済</x:v>
      </x:c>
      <x:c r="J2160" s="18" t="str">
        <x:v>画像付き</x:v>
      </x:c>
    </x:row>
    <x:row r="2161">
      <x:c r="A2161" s="18" t="str">
        <x:v>2026/9/23</x:v>
      </x:c>
      <x:c r="B2161" s="18" t="str">
        <x:v>Lカバネリ</x:v>
      </x:c>
      <x:c r="C2161" s="18" t="str">
        <x:v>ニブイチ</x:v>
      </x:c>
      <x:c r="D2161" s="18" t="str"/>
      <x:c r="E2161" s="18" t="str">
        <x:v>平均+3220枚・14/18</x:v>
      </x:c>
      <x:c r="F2161" s="18" t="str">
        <x:v>同上</x:v>
      </x:c>
      <x:c r="G2161" s="18" t="str">
        <x:v>27日再利用実績で除外しない</x:v>
      </x:c>
      <x:c r="H2161" s="18" t="str">
        <x:v>@coba_slopachi</x:v>
      </x:c>
      <x:c r="I2161" s="18" t="str">
        <x:v>確認済</x:v>
      </x:c>
      <x:c r="J2161" s="18" t="str">
        <x:v>画像付き</x:v>
      </x:c>
    </x:row>
    <x:row r="2170">
      <x:c r="A2170" s="887" t="str">
        <x:v>■ coba追加調査｜画像・結果投稿から予想ロジックへ反映</x:v>
      </x:c>
      <x:c r="B2170" s="887"/>
      <x:c r="C2170" s="887"/>
      <x:c r="D2170" s="887"/>
      <x:c r="E2170" s="887"/>
      <x:c r="F2170" s="887"/>
      <x:c r="G2170" s="887"/>
      <x:c r="H2170" s="887"/>
      <x:c r="I2170" s="887"/>
      <x:c r="J2170" s="887"/>
    </x:row>
    <x:row r="2171">
      <x:c r="A2171" s="890" t="str">
        <x:v>日付</x:v>
      </x:c>
      <x:c r="B2171" s="890" t="str">
        <x:v>確認内容</x:v>
      </x:c>
      <x:c r="C2171" s="890" t="str">
        <x:v>仕掛け形</x:v>
      </x:c>
      <x:c r="D2171" s="890" t="str">
        <x:v>台数/範囲</x:v>
      </x:c>
      <x:c r="E2171" s="890" t="str">
        <x:v>数値</x:v>
      </x:c>
      <x:c r="F2171" s="890" t="str">
        <x:v>重要度</x:v>
      </x:c>
      <x:c r="G2171" s="890" t="str">
        <x:v>予想への反映</x:v>
      </x:c>
      <x:c r="H2171" s="890" t="str">
        <x:v>確認経路</x:v>
      </x:c>
      <x:c r="I2171" s="890" t="str">
        <x:v>状態</x:v>
      </x:c>
      <x:c r="J2171" s="890" t="str">
        <x:v>メモ</x:v>
      </x:c>
    </x:row>
    <x:row r="2172">
      <x:c r="A2172" s="18" t="str">
        <x:v>2026/7/27</x:v>
      </x:c>
      <x:c r="B2172" s="18" t="str">
        <x:v>東京喰種</x:v>
      </x:c>
      <x:c r="C2172" s="18" t="str">
        <x:v>全台系</x:v>
      </x:c>
      <x:c r="D2172" s="18" t="str">
        <x:v>36台</x:v>
      </x:c>
      <x:c r="E2172" s="18" t="str">
        <x:v>平均+2430枚・25/36</x:v>
      </x:c>
      <x:c r="F2172" s="18" t="str">
        <x:v>高</x:v>
      </x:c>
      <x:c r="G2172" s="18" t="str">
        <x:v>27日の主力再利用を強く評価</x:v>
      </x:c>
      <x:c r="H2172" s="18" t="str">
        <x:v>coba投稿/画像</x:v>
      </x:c>
      <x:c r="I2172" s="18" t="str">
        <x:v>確認</x:v>
      </x:c>
      <x:c r="J2172" s="18" t="str">
        <x:v>翌8/27にも再登場</x:v>
      </x:c>
    </x:row>
    <x:row r="2173">
      <x:c r="A2173" s="18" t="str">
        <x:v>2026/7/27</x:v>
      </x:c>
      <x:c r="B2173" s="18" t="str">
        <x:v>Lカバネリ</x:v>
      </x:c>
      <x:c r="C2173" s="18" t="str">
        <x:v>全台系</x:v>
      </x:c>
      <x:c r="D2173" s="18" t="str">
        <x:v>36台</x:v>
      </x:c>
      <x:c r="E2173" s="18" t="str">
        <x:v>平均+2480枚・27/36</x:v>
      </x:c>
      <x:c r="F2173" s="18" t="str">
        <x:v>高</x:v>
      </x:c>
      <x:c r="G2173" s="18" t="str">
        <x:v>27日で大型主力全台系あり</x:v>
      </x:c>
      <x:c r="H2173" s="18" t="str">
        <x:v>coba投稿/画像</x:v>
      </x:c>
      <x:c r="I2173" s="18" t="str">
        <x:v>確認</x:v>
      </x:c>
      <x:c r="J2173" s="18" t="str"/>
    </x:row>
    <x:row r="2174">
      <x:c r="A2174" s="18" t="str">
        <x:v>2026/8/9</x:v>
      </x:c>
      <x:c r="B2174" s="18" t="str">
        <x:v>からくり2</x:v>
      </x:c>
      <x:c r="C2174" s="18" t="str">
        <x:v>全台系</x:v>
      </x:c>
      <x:c r="D2174" s="18" t="str">
        <x:v>27台</x:v>
      </x:c>
      <x:c r="E2174" s="18" t="str">
        <x:v>平均+1430枚・14/27</x:v>
      </x:c>
      <x:c r="F2174" s="18" t="str">
        <x:v>高</x:v>
      </x:c>
      <x:c r="G2174" s="18" t="str">
        <x:v>多台数機種でも全台系を使う</x:v>
      </x:c>
      <x:c r="H2174" s="18" t="str">
        <x:v>coba投稿/画像</x:v>
      </x:c>
      <x:c r="I2174" s="18" t="str">
        <x:v>確認</x:v>
      </x:c>
      <x:c r="J2174" s="18" t="str">
        <x:v>9/27候補の根拠を強化</x:v>
      </x:c>
    </x:row>
    <x:row r="2175">
      <x:c r="A2175" s="18" t="str">
        <x:v>2026/8/23</x:v>
      </x:c>
      <x:c r="B2175" s="18" t="str">
        <x:v>東京喰種</x:v>
      </x:c>
      <x:c r="C2175" s="18" t="str">
        <x:v>全台系</x:v>
      </x:c>
      <x:c r="D2175" s="18" t="str">
        <x:v>36台</x:v>
      </x:c>
      <x:c r="E2175" s="18" t="str">
        <x:v>平均+2430枚・23/36</x:v>
      </x:c>
      <x:c r="F2175" s="18" t="str">
        <x:v>高</x:v>
      </x:c>
      <x:c r="G2175" s="18" t="str">
        <x:v>短期間で同主力を再利用する</x:v>
      </x:c>
      <x:c r="H2175" s="18" t="str">
        <x:v>coba投稿/画像</x:v>
      </x:c>
      <x:c r="I2175" s="18" t="str">
        <x:v>確認</x:v>
      </x:c>
      <x:c r="J2175" s="18" t="str"/>
    </x:row>
    <x:row r="2176">
      <x:c r="A2176" s="18" t="str">
        <x:v>2026/8/23</x:v>
      </x:c>
      <x:c r="B2176" s="18" t="str">
        <x:v>ヴヴヴ2</x:v>
      </x:c>
      <x:c r="C2176" s="18" t="str">
        <x:v>全台系</x:v>
      </x:c>
      <x:c r="D2176" s="18" t="str">
        <x:v>6台側</x:v>
      </x:c>
      <x:c r="E2176" s="18" t="str">
        <x:v>平均+460枚・3/6</x:v>
      </x:c>
      <x:c r="F2176" s="18" t="str">
        <x:v>中</x:v>
      </x:c>
      <x:c r="G2176" s="18" t="str">
        <x:v>同機種でも片側/一部だけ対象化</x:v>
      </x:c>
      <x:c r="H2176" s="18" t="str">
        <x:v>coba投稿/画像</x:v>
      </x:c>
      <x:c r="I2176" s="18" t="str">
        <x:v>確認</x:v>
      </x:c>
      <x:c r="J2176" s="18" t="str"/>
    </x:row>
    <x:row r="2177">
      <x:c r="A2177" s="18" t="str">
        <x:v>2026/8/27</x:v>
      </x:c>
      <x:c r="B2177" s="18" t="str">
        <x:v>乙女5</x:v>
      </x:c>
      <x:c r="C2177" s="18" t="str">
        <x:v>全台系</x:v>
      </x:c>
      <x:c r="D2177" s="18" t="str">
        <x:v>18台</x:v>
      </x:c>
      <x:c r="E2177" s="18" t="str">
        <x:v>平均+3600枚・15/18</x:v>
      </x:c>
      <x:c r="F2177" s="18" t="str">
        <x:v>高</x:v>
      </x:c>
      <x:c r="G2177" s="18" t="str">
        <x:v>27日は18台級の全台系も候補</x:v>
      </x:c>
      <x:c r="H2177" s="18" t="str">
        <x:v>coba投稿/画像</x:v>
      </x:c>
      <x:c r="I2177" s="18" t="str">
        <x:v>確認</x:v>
      </x:c>
      <x:c r="J2177" s="18" t="str"/>
    </x:row>
    <x:row r="2178">
      <x:c r="A2178" s="18" t="str">
        <x:v>2026/8/27</x:v>
      </x:c>
      <x:c r="B2178" s="18" t="str">
        <x:v>東京喰種</x:v>
      </x:c>
      <x:c r="C2178" s="18" t="str">
        <x:v>ニブイチ</x:v>
      </x:c>
      <x:c r="D2178" s="18" t="str">
        <x:v>多台数</x:v>
      </x:c>
      <x:c r="E2178" s="18" t="str">
        <x:v>対象</x:v>
      </x:c>
      <x:c r="F2178" s="18" t="str">
        <x:v>高</x:v>
      </x:c>
      <x:c r="G2178" s="18" t="str">
        <x:v>全台→ニブイチへ形を変更して再利用</x:v>
      </x:c>
      <x:c r="H2178" s="18" t="str">
        <x:v>coba投稿/画像</x:v>
      </x:c>
      <x:c r="I2178" s="18" t="str">
        <x:v>確認</x:v>
      </x:c>
      <x:c r="J2178" s="18" t="str"/>
    </x:row>
    <x:row r="2179">
      <x:c r="A2179" s="18" t="str">
        <x:v>2026/8/27</x:v>
      </x:c>
      <x:c r="B2179" s="18" t="str">
        <x:v>モンキー</x:v>
      </x:c>
      <x:c r="C2179" s="18" t="str">
        <x:v>ニブイチ</x:v>
      </x:c>
      <x:c r="D2179" s="18" t="str">
        <x:v>多台数</x:v>
      </x:c>
      <x:c r="E2179" s="18" t="str">
        <x:v>対象</x:v>
      </x:c>
      <x:c r="F2179" s="18" t="str">
        <x:v>高</x:v>
      </x:c>
      <x:c r="G2179" s="18" t="str">
        <x:v>モンキーの27日実績を直接確認</x:v>
      </x:c>
      <x:c r="H2179" s="18" t="str">
        <x:v>coba投稿/画像</x:v>
      </x:c>
      <x:c r="I2179" s="18" t="str">
        <x:v>確認</x:v>
      </x:c>
      <x:c r="J2179" s="18" t="str">
        <x:v>9/27本命根拠</x:v>
      </x:c>
    </x:row>
    <x:row r="2180">
      <x:c r="A2180" s="18" t="str">
        <x:v>2026/9/9</x:v>
      </x:c>
      <x:c r="B2180" s="18" t="str">
        <x:v>マイジャグ</x:v>
      </x:c>
      <x:c r="C2180" s="18" t="str">
        <x:v>列</x:v>
      </x:c>
      <x:c r="D2180" s="18" t="str">
        <x:v>973-990</x:v>
      </x:c>
      <x:c r="E2180" s="18" t="str">
        <x:v>平均+1900枚・16/18</x:v>
      </x:c>
      <x:c r="F2180" s="18" t="str">
        <x:v>高</x:v>
      </x:c>
      <x:c r="G2180" s="18" t="str">
        <x:v>ジャグは機種より列/BOX位置を追う</x:v>
      </x:c>
      <x:c r="H2180" s="18" t="str">
        <x:v>coba投稿/画像</x:v>
      </x:c>
      <x:c r="I2180" s="18" t="str">
        <x:v>確認</x:v>
      </x:c>
      <x:c r="J2180" s="18" t="str"/>
    </x:row>
    <x:row r="2181">
      <x:c r="A2181" s="18" t="str">
        <x:v>2026/9/9</x:v>
      </x:c>
      <x:c r="B2181" s="18" t="str">
        <x:v>ネオアイム</x:v>
      </x:c>
      <x:c r="C2181" s="18" t="str">
        <x:v>列</x:v>
      </x:c>
      <x:c r="D2181" s="18" t="str">
        <x:v>991-1008</x:v>
      </x:c>
      <x:c r="E2181" s="18" t="str">
        <x:v>平均+1760枚・15/18</x:v>
      </x:c>
      <x:c r="F2181" s="18" t="str">
        <x:v>高</x:v>
      </x:c>
      <x:c r="G2181" s="18" t="str">
        <x:v>列単位投入の再現性を見る</x:v>
      </x:c>
      <x:c r="H2181" s="18" t="str">
        <x:v>coba投稿/画像</x:v>
      </x:c>
      <x:c r="I2181" s="18" t="str">
        <x:v>確認</x:v>
      </x:c>
      <x:c r="J2181" s="18" t="str"/>
    </x:row>
    <x:row r="2182">
      <x:c r="A2182" s="18" t="str">
        <x:v>2026/9/15</x:v>
      </x:c>
      <x:c r="B2182" s="18" t="str">
        <x:v>ガールズ</x:v>
      </x:c>
      <x:c r="C2182" s="18" t="str">
        <x:v>全台系</x:v>
      </x:c>
      <x:c r="D2182" s="18" t="str">
        <x:v>5台</x:v>
      </x:c>
      <x:c r="E2182" s="18" t="str">
        <x:v>平均+2380枚・4/5</x:v>
      </x:c>
      <x:c r="F2182" s="18" t="str">
        <x:v>中</x:v>
      </x:c>
      <x:c r="G2182" s="18" t="str">
        <x:v>少数台は全台系になりやすい</x:v>
      </x:c>
      <x:c r="H2182" s="18" t="str">
        <x:v>coba投稿/画像</x:v>
      </x:c>
      <x:c r="I2182" s="18" t="str">
        <x:v>確認</x:v>
      </x:c>
      <x:c r="J2182" s="18" t="str"/>
    </x:row>
    <x:row r="2183">
      <x:c r="A2183" s="18" t="str">
        <x:v>2026/9/15</x:v>
      </x:c>
      <x:c r="B2183" s="18" t="str">
        <x:v>ゴージャグ</x:v>
      </x:c>
      <x:c r="C2183" s="18" t="str">
        <x:v>BOX</x:v>
      </x:c>
      <x:c r="D2183" s="18" t="str">
        <x:v>18台</x:v>
      </x:c>
      <x:c r="E2183" s="18" t="str">
        <x:v>平均+1280枚・14/18</x:v>
      </x:c>
      <x:c r="F2183" s="18" t="str">
        <x:v>高</x:v>
      </x:c>
      <x:c r="G2183" s="18" t="str">
        <x:v>多台数ジャグはBOX配分</x:v>
      </x:c>
      <x:c r="H2183" s="18" t="str">
        <x:v>coba投稿/画像</x:v>
      </x:c>
      <x:c r="I2183" s="18" t="str">
        <x:v>確認</x:v>
      </x:c>
      <x:c r="J2183" s="18" t="str"/>
    </x:row>
    <x:row r="2184">
      <x:c r="A2184" s="18" t="str">
        <x:v>2026/9/23</x:v>
      </x:c>
      <x:c r="B2184" s="18" t="str">
        <x:v>東京喰種</x:v>
      </x:c>
      <x:c r="C2184" s="18" t="str">
        <x:v>ニブイチ</x:v>
      </x:c>
      <x:c r="D2184" s="18" t="str">
        <x:v>36台</x:v>
      </x:c>
      <x:c r="E2184" s="18" t="str">
        <x:v>平均+4810枚・17/18</x:v>
      </x:c>
      <x:c r="F2184" s="18" t="str">
        <x:v>高</x:v>
      </x:c>
      <x:c r="G2184" s="18" t="str">
        <x:v>直近でも強いが27日再利用実績あり</x:v>
      </x:c>
      <x:c r="H2184" s="18" t="str">
        <x:v>coba投稿/画像</x:v>
      </x:c>
      <x:c r="I2184" s="18" t="str">
        <x:v>確認</x:v>
      </x:c>
      <x:c r="J2184" s="18" t="str"/>
    </x:row>
    <x:row r="2185">
      <x:c r="A2185" s="18" t="str">
        <x:v>2026/9/23</x:v>
      </x:c>
      <x:c r="B2185" s="18" t="str">
        <x:v>Lカバネリ</x:v>
      </x:c>
      <x:c r="C2185" s="18" t="str">
        <x:v>ニブイチ</x:v>
      </x:c>
      <x:c r="D2185" s="18" t="str">
        <x:v>36台</x:v>
      </x:c>
      <x:c r="E2185" s="18" t="str">
        <x:v>平均+3220枚・14/18</x:v>
      </x:c>
      <x:c r="F2185" s="18" t="str">
        <x:v>高</x:v>
      </x:c>
      <x:c r="G2185" s="18" t="str">
        <x:v>直近対象でも完全除外しない</x:v>
      </x:c>
      <x:c r="H2185" s="18" t="str">
        <x:v>coba投稿/画像</x:v>
      </x:c>
      <x:c r="I2185" s="18" t="str">
        <x:v>確認</x:v>
      </x:c>
      <x:c r="J2185" s="18" t="str"/>
    </x:row>
    <x:row r="2200">
      <x:c r="A2200" s="901" t="str">
        <x:v>■ 27日履歴 深掘り追加｜4/27・6/27・7/27・8/27</x:v>
      </x:c>
      <x:c r="B2200" s="901"/>
      <x:c r="C2200" s="901"/>
      <x:c r="D2200" s="901"/>
      <x:c r="E2200" s="901"/>
      <x:c r="F2200" s="901"/>
      <x:c r="G2200" s="901"/>
      <x:c r="H2200" s="901"/>
      <x:c r="I2200" s="901"/>
      <x:c r="J2200" s="901"/>
    </x:row>
    <x:row r="2201">
      <x:c r="A2201" s="904" t="str">
        <x:v>日付</x:v>
      </x:c>
      <x:c r="B2201" s="904" t="str">
        <x:v>機種/帯</x:v>
      </x:c>
      <x:c r="C2201" s="904" t="str">
        <x:v>仕掛け</x:v>
      </x:c>
      <x:c r="D2201" s="904" t="str">
        <x:v>台番/規模</x:v>
      </x:c>
      <x:c r="E2201" s="904" t="str">
        <x:v>結果</x:v>
      </x:c>
      <x:c r="F2201" s="904" t="str">
        <x:v>位置・再利用</x:v>
      </x:c>
      <x:c r="G2201" s="904" t="str">
        <x:v>9/27への反映</x:v>
      </x:c>
      <x:c r="H2201" s="904" t="str">
        <x:v>確認元</x:v>
      </x:c>
      <x:c r="I2201" s="904" t="str">
        <x:v>状態</x:v>
      </x:c>
      <x:c r="J2201" s="904" t="str">
        <x:v>備考</x:v>
      </x:c>
    </x:row>
    <x:row r="2202">
      <x:c r="A2202" s="18" t="str">
        <x:v>2026/4/27</x:v>
      </x:c>
      <x:c r="B2202" s="18" t="str">
        <x:v>鉄拳6</x:v>
      </x:c>
      <x:c r="C2202" s="18" t="str">
        <x:v>全台系</x:v>
      </x:c>
      <x:c r="D2202" s="18" t="str">
        <x:v>757-760ほか/9台</x:v>
      </x:c>
      <x:c r="E2202" s="18" t="str">
        <x:v>平均+5201枚・6/9プラス</x:v>
      </x:c>
      <x:c r="F2202" s="18" t="str">
        <x:v>757帯</x:v>
      </x:c>
      <x:c r="G2202" s="18" t="str">
        <x:v>27日は全台系を複数作る</x:v>
      </x:c>
      <x:c r="H2202" s="18" t="str">
        <x:v>関西すろいべ/ホールナビ</x:v>
      </x:c>
      <x:c r="I2202" s="18" t="str">
        <x:v>確認</x:v>
      </x:c>
      <x:c r="J2202" s="18" t="str"/>
    </x:row>
    <x:row r="2203">
      <x:c r="A2203" s="18" t="str">
        <x:v>2026/4/27</x:v>
      </x:c>
      <x:c r="B2203" s="18" t="str">
        <x:v>かぐや様</x:v>
      </x:c>
      <x:c r="C2203" s="18" t="str">
        <x:v>全台系</x:v>
      </x:c>
      <x:c r="D2203" s="18" t="str">
        <x:v>578-594/18台</x:v>
      </x:c>
      <x:c r="E2203" s="18" t="str">
        <x:v>平均+3261枚・11/18プラス</x:v>
      </x:c>
      <x:c r="F2203" s="18" t="str">
        <x:v>578-594帯</x:v>
      </x:c>
      <x:c r="G2203" s="18" t="str">
        <x:v>18台級全台系の実績</x:v>
      </x:c>
      <x:c r="H2203" s="18" t="str">
        <x:v>関西すろいべ/ホールナビ</x:v>
      </x:c>
      <x:c r="I2203" s="18" t="str">
        <x:v>確認</x:v>
      </x:c>
      <x:c r="J2203" s="18" t="str"/>
    </x:row>
    <x:row r="2204">
      <x:c r="A2204" s="18" t="str">
        <x:v>2026/4/27</x:v>
      </x:c>
      <x:c r="B2204" s="18" t="str">
        <x:v>モンキーV</x:v>
      </x:c>
      <x:c r="C2204" s="18" t="str">
        <x:v>高配分</x:v>
      </x:c>
      <x:c r="D2204" s="18" t="str"/>
      <x:c r="E2204" s="18" t="str">
        <x:v>強かった機種</x:v>
      </x:c>
      <x:c r="F2204" s="18" t="str">
        <x:v>595-612周辺</x:v>
      </x:c>
      <x:c r="G2204" s="18" t="str">
        <x:v>モンキー帯は27日で過去にも強い</x:v>
      </x:c>
      <x:c r="H2204" s="18" t="str">
        <x:v>関西すろいべ</x:v>
      </x:c>
      <x:c r="I2204" s="18" t="str">
        <x:v>確認</x:v>
      </x:c>
      <x:c r="J2204" s="18" t="str"/>
    </x:row>
    <x:row r="2205">
      <x:c r="A2205" s="18" t="str">
        <x:v>2026/4/27</x:v>
      </x:c>
      <x:c r="B2205" s="18" t="str">
        <x:v>からくり</x:v>
      </x:c>
      <x:c r="C2205" s="18" t="str">
        <x:v>全台系</x:v>
      </x:c>
      <x:c r="D2205" s="18" t="str"/>
      <x:c r="E2205" s="18" t="str">
        <x:v>平均-161枚</x:v>
      </x:c>
      <x:c r="F2205" s="18" t="str">
        <x:v>613帯周辺</x:v>
      </x:c>
      <x:c r="G2205" s="18" t="str">
        <x:v>差枚が弱くても全台系判定例</x:v>
      </x:c>
      <x:c r="H2205" s="18" t="str">
        <x:v>関西すろいべ</x:v>
      </x:c>
      <x:c r="I2205" s="18" t="str">
        <x:v>確認</x:v>
      </x:c>
      <x:c r="J2205" s="18" t="str">
        <x:v>差枚だけで設定を切らない</x:v>
      </x:c>
    </x:row>
    <x:row r="2206">
      <x:c r="A2206" s="18" t="str">
        <x:v>2026/6/27</x:v>
      </x:c>
      <x:c r="B2206" s="18" t="str">
        <x:v>東京喰種</x:v>
      </x:c>
      <x:c r="C2206" s="18" t="str">
        <x:v>全台系</x:v>
      </x:c>
      <x:c r="D2206" s="18" t="str">
        <x:v>36台</x:v>
      </x:c>
      <x:c r="E2206" s="18" t="str">
        <x:v>平均+3700枚・27/36プラス</x:v>
      </x:c>
      <x:c r="F2206" s="18" t="str">
        <x:v>451-486帯</x:v>
      </x:c>
      <x:c r="G2206" s="18" t="str">
        <x:v>27日の最重要再利用機種</x:v>
      </x:c>
      <x:c r="H2206" s="18" t="str">
        <x:v>関西すろいべ/ホールナビ</x:v>
      </x:c>
      <x:c r="I2206" s="18" t="str">
        <x:v>確認</x:v>
      </x:c>
      <x:c r="J2206" s="18" t="str">
        <x:v>平均8988G</x:v>
      </x:c>
    </x:row>
    <x:row r="2207">
      <x:c r="A2207" s="18" t="str">
        <x:v>2026/6/27</x:v>
      </x:c>
      <x:c r="B2207" s="18" t="str">
        <x:v>かぐや様</x:v>
      </x:c>
      <x:c r="C2207" s="18" t="str">
        <x:v>全台系</x:v>
      </x:c>
      <x:c r="D2207" s="18" t="str">
        <x:v>18台</x:v>
      </x:c>
      <x:c r="E2207" s="18" t="str">
        <x:v>平均+2680枚・7/8等掲載</x:v>
      </x:c>
      <x:c r="F2207" s="18" t="str">
        <x:v>578-594帯</x:v>
      </x:c>
      <x:c r="G2207" s="18" t="str">
        <x:v>大型主力の27日再利用</x:v>
      </x:c>
      <x:c r="H2207" s="18" t="str">
        <x:v>ホールナビ</x:v>
      </x:c>
      <x:c r="I2207" s="18" t="str">
        <x:v>確認</x:v>
      </x:c>
      <x:c r="J2207" s="18" t="str"/>
    </x:row>
    <x:row r="2208">
      <x:c r="A2208" s="18" t="str">
        <x:v>2026/6/27</x:v>
      </x:c>
      <x:c r="B2208" s="18" t="str">
        <x:v>ゴージャグ</x:v>
      </x:c>
      <x:c r="C2208" s="18" t="str">
        <x:v>全台系</x:v>
      </x:c>
      <x:c r="D2208" s="18" t="str"/>
      <x:c r="E2208" s="18" t="str">
        <x:v>平均+1120枚</x:v>
      </x:c>
      <x:c r="F2208" s="18" t="str">
        <x:v>ジャグ帯</x:v>
      </x:c>
      <x:c r="G2208" s="18" t="str">
        <x:v>27日でもジャグ全台系あり</x:v>
      </x:c>
      <x:c r="H2208" s="18" t="str">
        <x:v>関西すろいべ</x:v>
      </x:c>
      <x:c r="I2208" s="18" t="str">
        <x:v>確認</x:v>
      </x:c>
      <x:c r="J2208" s="18" t="str"/>
    </x:row>
    <x:row r="2209">
      <x:c r="A2209" s="18" t="str">
        <x:v>2026/6/27</x:v>
      </x:c>
      <x:c r="B2209" s="18" t="str">
        <x:v>モンキーV</x:v>
      </x:c>
      <x:c r="C2209" s="18" t="str">
        <x:v>高配分</x:v>
      </x:c>
      <x:c r="D2209" s="18" t="str"/>
      <x:c r="E2209" s="18" t="str">
        <x:v>強かった機種</x:v>
      </x:c>
      <x:c r="F2209" s="18" t="str">
        <x:v>595-612周辺</x:v>
      </x:c>
      <x:c r="G2209" s="18" t="str">
        <x:v>4/27→6/27でも強配分</x:v>
      </x:c>
      <x:c r="H2209" s="18" t="str">
        <x:v>関西すろいべ</x:v>
      </x:c>
      <x:c r="I2209" s="18" t="str">
        <x:v>確認</x:v>
      </x:c>
      <x:c r="J2209" s="18" t="str"/>
    </x:row>
    <x:row r="2210">
      <x:c r="A2210" s="18" t="str">
        <x:v>2026/6/27</x:v>
      </x:c>
      <x:c r="B2210" s="18" t="str">
        <x:v>からくり</x:v>
      </x:c>
      <x:c r="C2210" s="18" t="str">
        <x:v>超高配分</x:v>
      </x:c>
      <x:c r="D2210" s="18" t="str"/>
      <x:c r="E2210" s="18" t="str">
        <x:v>平均+1752枚</x:v>
      </x:c>
      <x:c r="F2210" s="18" t="str">
        <x:v>613帯周辺</x:v>
      </x:c>
      <x:c r="G2210" s="18" t="str">
        <x:v>4/27全→6/27高配分</x:v>
      </x:c>
      <x:c r="H2210" s="18" t="str">
        <x:v>関西すろいべ</x:v>
      </x:c>
      <x:c r="I2210" s="18" t="str">
        <x:v>確認</x:v>
      </x:c>
      <x:c r="J2210" s="18" t="str"/>
    </x:row>
    <x:row r="2211">
      <x:c r="A2211" s="18" t="str">
        <x:v>2026/7/27</x:v>
      </x:c>
      <x:c r="B2211" s="18" t="str">
        <x:v>東京喰種</x:v>
      </x:c>
      <x:c r="C2211" s="18" t="str">
        <x:v>全台系</x:v>
      </x:c>
      <x:c r="D2211" s="18" t="str">
        <x:v>36台</x:v>
      </x:c>
      <x:c r="E2211" s="18" t="str">
        <x:v>平均+2430枚・25/36</x:v>
      </x:c>
      <x:c r="F2211" s="18" t="str">
        <x:v>451-486帯</x:v>
      </x:c>
      <x:c r="G2211" s="18" t="str">
        <x:v>6/27→7/27連続27日使用</x:v>
      </x:c>
      <x:c r="H2211" s="18" t="str">
        <x:v>coba</x:v>
      </x:c>
      <x:c r="I2211" s="18" t="str">
        <x:v>確認</x:v>
      </x:c>
      <x:c r="J2211" s="18" t="str"/>
    </x:row>
    <x:row r="2212">
      <x:c r="A2212" s="18" t="str">
        <x:v>2026/7/27</x:v>
      </x:c>
      <x:c r="B2212" s="18" t="str">
        <x:v>Lカバネリ</x:v>
      </x:c>
      <x:c r="C2212" s="18" t="str">
        <x:v>全台系</x:v>
      </x:c>
      <x:c r="D2212" s="18" t="str">
        <x:v>36台</x:v>
      </x:c>
      <x:c r="E2212" s="18" t="str">
        <x:v>平均+2480枚・27/36</x:v>
      </x:c>
      <x:c r="F2212" s="18" t="str">
        <x:v>カバネリ帯</x:v>
      </x:c>
      <x:c r="G2212" s="18" t="str">
        <x:v>27日メイン機全台系</x:v>
      </x:c>
      <x:c r="H2212" s="18" t="str">
        <x:v>coba</x:v>
      </x:c>
      <x:c r="I2212" s="18" t="str">
        <x:v>確認</x:v>
      </x:c>
      <x:c r="J2212" s="18" t="str"/>
    </x:row>
    <x:row r="2213">
      <x:c r="A2213" s="18" t="str">
        <x:v>2026/8/27</x:v>
      </x:c>
      <x:c r="B2213" s="18" t="str">
        <x:v>乙女5</x:v>
      </x:c>
      <x:c r="C2213" s="18" t="str">
        <x:v>全台系</x:v>
      </x:c>
      <x:c r="D2213" s="18" t="str">
        <x:v>18台</x:v>
      </x:c>
      <x:c r="E2213" s="18" t="str">
        <x:v>平均+3600枚・15/18</x:v>
      </x:c>
      <x:c r="F2213" s="18" t="str">
        <x:v>現設置帯</x:v>
      </x:c>
      <x:c r="G2213" s="18" t="str">
        <x:v>新しい主役へ全台系を移す例</x:v>
      </x:c>
      <x:c r="H2213" s="18" t="str">
        <x:v>coba</x:v>
      </x:c>
      <x:c r="I2213" s="18" t="str">
        <x:v>確認</x:v>
      </x:c>
      <x:c r="J2213" s="18" t="str"/>
    </x:row>
    <x:row r="2214">
      <x:c r="A2214" s="18" t="str">
        <x:v>2026/8/27</x:v>
      </x:c>
      <x:c r="B2214" s="18" t="str">
        <x:v>東京喰種</x:v>
      </x:c>
      <x:c r="C2214" s="18" t="str">
        <x:v>ニブイチ</x:v>
      </x:c>
      <x:c r="D2214" s="18" t="str">
        <x:v>多台数</x:v>
      </x:c>
      <x:c r="E2214" s="18" t="str">
        <x:v>対象</x:v>
      </x:c>
      <x:c r="F2214" s="18" t="str">
        <x:v>451-486帯</x:v>
      </x:c>
      <x:c r="G2214" s="18" t="str">
        <x:v>連続使用でも形を全→半へ変更</x:v>
      </x:c>
      <x:c r="H2214" s="18" t="str">
        <x:v>coba</x:v>
      </x:c>
      <x:c r="I2214" s="18" t="str">
        <x:v>確認</x:v>
      </x:c>
      <x:c r="J2214" s="18" t="str"/>
    </x:row>
    <x:row r="2215">
      <x:c r="A2215" s="18" t="str">
        <x:v>2026/8/27</x:v>
      </x:c>
      <x:c r="B2215" s="18" t="str">
        <x:v>モンキーV</x:v>
      </x:c>
      <x:c r="C2215" s="18" t="str">
        <x:v>ニブイチ</x:v>
      </x:c>
      <x:c r="D2215" s="18" t="str">
        <x:v>多台数</x:v>
      </x:c>
      <x:c r="E2215" s="18" t="str">
        <x:v>対象</x:v>
      </x:c>
      <x:c r="F2215" s="18" t="str">
        <x:v>595-612周辺</x:v>
      </x:c>
      <x:c r="G2215" s="18" t="str">
        <x:v>27日で直接対象実績</x:v>
      </x:c>
      <x:c r="H2215" s="18" t="str">
        <x:v>coba</x:v>
      </x:c>
      <x:c r="I2215" s="18" t="str">
        <x:v>確認</x:v>
      </x:c>
      <x:c r="J2215" s="18" t="str"/>
    </x:row>
    <x:row r="2230">
      <x:c r="A2230" s="910" t="str">
        <x:v>■ 追加検証｜27日来店条件・実台番・対象形</x:v>
      </x:c>
      <x:c r="B2230" s="910"/>
      <x:c r="C2230" s="910"/>
      <x:c r="D2230" s="910"/>
      <x:c r="E2230" s="910"/>
      <x:c r="F2230" s="910"/>
      <x:c r="G2230" s="910"/>
      <x:c r="H2230" s="910"/>
      <x:c r="I2230" s="910"/>
      <x:c r="J2230" s="910"/>
    </x:row>
    <x:row r="2231">
      <x:c r="A2231" s="913" t="str">
        <x:v>日付</x:v>
      </x:c>
      <x:c r="B2231" s="913" t="str">
        <x:v>条件</x:v>
      </x:c>
      <x:c r="C2231" s="913" t="str">
        <x:v>対象機種</x:v>
      </x:c>
      <x:c r="D2231" s="913" t="str">
        <x:v>実台番/規模</x:v>
      </x:c>
      <x:c r="E2231" s="913" t="str">
        <x:v>結果</x:v>
      </x:c>
      <x:c r="F2231" s="913" t="str">
        <x:v>仕掛け形</x:v>
      </x:c>
      <x:c r="G2231" s="913" t="str">
        <x:v>位置分析</x:v>
      </x:c>
      <x:c r="H2231" s="913" t="str">
        <x:v>9/27反映</x:v>
      </x:c>
      <x:c r="I2231" s="913" t="str">
        <x:v>出典</x:v>
      </x:c>
      <x:c r="J2231" s="913" t="str">
        <x:v>状態</x:v>
      </x:c>
    </x:row>
    <x:row r="2232">
      <x:c r="A2232" s="18" t="str">
        <x:v>2026/6/27</x:v>
      </x:c>
      <x:c r="B2232" s="18" t="str">
        <x:v>毎月27日・神木麗来店</x:v>
      </x:c>
      <x:c r="C2232" s="18" t="str">
        <x:v>東京喰種</x:v>
      </x:c>
      <x:c r="D2232" s="18" t="str">
        <x:v>451～（36台）</x:v>
      </x:c>
      <x:c r="E2232" s="18" t="str">
        <x:v>全台系濃厚</x:v>
      </x:c>
      <x:c r="F2232" s="18" t="str">
        <x:v>全台</x:v>
      </x:c>
      <x:c r="G2232" s="18" t="str">
        <x:v>451帯の再利用</x:v>
      </x:c>
      <x:c r="H2232" s="18" t="str">
        <x:v>喰種帯は27日再使用を強く警戒</x:v>
      </x:c>
      <x:c r="I2232" s="18" t="str">
        <x:v>関西すろいべ</x:v>
      </x:c>
      <x:c r="J2232" s="18" t="str">
        <x:v>確認</x:v>
      </x:c>
    </x:row>
    <x:row r="2233">
      <x:c r="A2233" s="18" t="str">
        <x:v>2026/7/27</x:v>
      </x:c>
      <x:c r="B2233" s="18" t="str">
        <x:v>毎月27日・鷲尾めい来店</x:v>
      </x:c>
      <x:c r="C2233" s="18" t="str">
        <x:v>Lカバネリ2</x:v>
      </x:c>
      <x:c r="D2233" s="18" t="str">
        <x:v>523～（36台）</x:v>
      </x:c>
      <x:c r="E2233" s="18" t="str">
        <x:v>平均+2481枚</x:v>
      </x:c>
      <x:c r="F2233" s="18" t="str">
        <x:v>全台</x:v>
      </x:c>
      <x:c r="G2233" s="18" t="str">
        <x:v>523帯から開始</x:v>
      </x:c>
      <x:c r="H2233" s="18" t="str">
        <x:v>カバネリ帯は27日実績あり</x:v>
      </x:c>
      <x:c r="I2233" s="18" t="str">
        <x:v>関西すろいべ</x:v>
      </x:c>
      <x:c r="J2233" s="18" t="str">
        <x:v>確認</x:v>
      </x:c>
    </x:row>
    <x:row r="2234">
      <x:c r="A2234" s="18" t="str">
        <x:v>2026/7/27</x:v>
      </x:c>
      <x:c r="B2234" s="18" t="str">
        <x:v>毎月27日・鷲尾めい来店</x:v>
      </x:c>
      <x:c r="C2234" s="18" t="str">
        <x:v>東京喰種</x:v>
      </x:c>
      <x:c r="D2234" s="18" t="str">
        <x:v>36台</x:v>
      </x:c>
      <x:c r="E2234" s="18" t="str">
        <x:v>平均+2434枚</x:v>
      </x:c>
      <x:c r="F2234" s="18" t="str">
        <x:v>全台</x:v>
      </x:c>
      <x:c r="G2234" s="18" t="str">
        <x:v>大型BOX</x:v>
      </x:c>
      <x:c r="H2234" s="18" t="str">
        <x:v>喰種の27日連続再利用</x:v>
      </x:c>
      <x:c r="I2234" s="18" t="str">
        <x:v>関西すろいべ</x:v>
      </x:c>
      <x:c r="J2234" s="18" t="str">
        <x:v>確認</x:v>
      </x:c>
    </x:row>
    <x:row r="2235">
      <x:c r="A2235" s="18" t="str">
        <x:v>2026/8/27</x:v>
      </x:c>
      <x:c r="B2235" s="18" t="str">
        <x:v>毎月27日・未歩なな来店</x:v>
      </x:c>
      <x:c r="C2235" s="18" t="str">
        <x:v>戦国乙女5</x:v>
      </x:c>
      <x:c r="D2235" s="18" t="str">
        <x:v>703-720</x:v>
      </x:c>
      <x:c r="E2235" s="18" t="str">
        <x:v>平均+3599枚</x:v>
      </x:c>
      <x:c r="F2235" s="18" t="str">
        <x:v>全台</x:v>
      </x:c>
      <x:c r="G2235" s="18" t="str">
        <x:v>703-720の18台帯</x:v>
      </x:c>
      <x:c r="H2235" s="18" t="str">
        <x:v>18台丸ごとの全台系実績</x:v>
      </x:c>
      <x:c r="I2235" s="18" t="str">
        <x:v>関西すろいべ</x:v>
      </x:c>
      <x:c r="J2235" s="18" t="str">
        <x:v>確認</x:v>
      </x:c>
    </x:row>
    <x:row r="2236">
      <x:c r="A2236" s="18" t="str">
        <x:v>2026/8/27</x:v>
      </x:c>
      <x:c r="B2236" s="18" t="str">
        <x:v>毎月27日・未歩なな来店</x:v>
      </x:c>
      <x:c r="C2236" s="18" t="str">
        <x:v>モンキーV</x:v>
      </x:c>
      <x:c r="D2236" s="18" t="str">
        <x:v>多台数</x:v>
      </x:c>
      <x:c r="E2236" s="18" t="str">
        <x:v>平均+1953枚</x:v>
      </x:c>
      <x:c r="F2236" s="18" t="str">
        <x:v>超高配分</x:v>
      </x:c>
      <x:c r="G2236" s="18" t="str">
        <x:v>595-612帯</x:v>
      </x:c>
      <x:c r="H2236" s="18" t="str">
        <x:v>9/27の最重点根拠</x:v>
      </x:c>
      <x:c r="I2236" s="18" t="str">
        <x:v>関西すろいべ</x:v>
      </x:c>
      <x:c r="J2236" s="18" t="str">
        <x:v>確認</x:v>
      </x:c>
    </x:row>
    <x:row r="2237">
      <x:c r="A2237" s="18" t="str">
        <x:v>2026/8/27</x:v>
      </x:c>
      <x:c r="B2237" s="18" t="str">
        <x:v>毎月27日・未歩なな来店</x:v>
      </x:c>
      <x:c r="C2237" s="18" t="str">
        <x:v>東京喰種</x:v>
      </x:c>
      <x:c r="D2237" s="18" t="str">
        <x:v>多台数</x:v>
      </x:c>
      <x:c r="E2237" s="18" t="str">
        <x:v>平均+2179枚</x:v>
      </x:c>
      <x:c r="F2237" s="18" t="str">
        <x:v>超高配分</x:v>
      </x:c>
      <x:c r="G2237" s="18" t="str">
        <x:v>451帯</x:v>
      </x:c>
      <x:c r="H2237" s="18" t="str">
        <x:v>全台以外でも強配分継続</x:v>
      </x:c>
      <x:c r="I2237" s="18" t="str">
        <x:v>関西すろいべ</x:v>
      </x:c>
      <x:c r="J2237" s="18" t="str">
        <x:v>確認</x:v>
      </x:c>
    </x:row>
    <x:row r="2238">
      <x:c r="A2238" s="18" t="str">
        <x:v>2026/8/27</x:v>
      </x:c>
      <x:c r="B2238" s="18" t="str">
        <x:v>毎月27日・未歩なな来店</x:v>
      </x:c>
      <x:c r="C2238" s="18" t="str">
        <x:v>からくり2</x:v>
      </x:c>
      <x:c r="D2238" s="18" t="str">
        <x:v>多台数</x:v>
      </x:c>
      <x:c r="E2238" s="18" t="str">
        <x:v>強かった機種</x:v>
      </x:c>
      <x:c r="F2238" s="18" t="str">
        <x:v>高配分</x:v>
      </x:c>
      <x:c r="G2238" s="18" t="str">
        <x:v>613帯周辺</x:v>
      </x:c>
      <x:c r="H2238" s="18" t="str">
        <x:v>モンキー隣接帯を同時警戒</x:v>
      </x:c>
      <x:c r="I2238" s="18" t="str">
        <x:v>関西すろいべ</x:v>
      </x:c>
      <x:c r="J2238" s="18" t="str">
        <x:v>確認</x:v>
      </x:c>
    </x:row>
    <x:row r="2239">
      <x:c r="A2239" s="18" t="str">
        <x:v>2026/9/27</x:v>
      </x:c>
      <x:c r="B2239" s="18" t="str">
        <x:v>毎月27日・ファン感謝デー・安達夕莉来店</x:v>
      </x:c>
      <x:c r="C2239" s="18" t="str">
        <x:v>事前条件</x:v>
      </x:c>
      <x:c r="D2239" s="18" t="str"/>
      <x:c r="E2239" s="18" t="str"/>
      <x:c r="F2239" s="18" t="str"/>
      <x:c r="G2239" s="18" t="str">
        <x:v>27日＋来店＋ファン感</x:v>
      </x:c>
      <x:c r="H2239" s="18" t="str">
        <x:v>過去27日と近い強条件として扱う</x:v>
      </x:c>
      <x:c r="I2239" s="18" t="str">
        <x:v>ホルカレ</x:v>
      </x:c>
      <x:c r="J2239" s="18" t="str">
        <x:v>事前確認</x:v>
      </x:c>
    </x:row>
    <x:row r="2260">
      <x:c r="A2260" s="926" t="str">
        <x:v>■ ホールナビ過去レビュー追加蓄積｜検索で確認できた対象機種・台番・数値</x:v>
      </x:c>
      <x:c r="B2260" s="926"/>
      <x:c r="C2260" s="926"/>
      <x:c r="D2260" s="926"/>
      <x:c r="E2260" s="926"/>
      <x:c r="F2260" s="926"/>
      <x:c r="G2260" s="926"/>
      <x:c r="H2260" s="926"/>
      <x:c r="I2260" s="926"/>
      <x:c r="J2260" s="926"/>
      <x:c r="K2260" s="926"/>
    </x:row>
    <x:row r="2261">
      <x:c r="A2261" s="929" t="str">
        <x:v>日付</x:v>
      </x:c>
      <x:c r="B2261" s="929" t="str">
        <x:v>機種</x:v>
      </x:c>
      <x:c r="C2261" s="929" t="str">
        <x:v>台番/範囲</x:v>
      </x:c>
      <x:c r="D2261" s="929" t="str">
        <x:v>台数</x:v>
      </x:c>
      <x:c r="E2261" s="929" t="str">
        <x:v>プラス台</x:v>
      </x:c>
      <x:c r="F2261" s="929" t="str">
        <x:v>平均G</x:v>
      </x:c>
      <x:c r="G2261" s="929" t="str">
        <x:v>平均差枚</x:v>
      </x:c>
      <x:c r="H2261" s="929" t="str">
        <x:v>イベント/来店</x:v>
      </x:c>
      <x:c r="I2261" s="929" t="str">
        <x:v>予想利用</x:v>
      </x:c>
      <x:c r="J2261" s="929" t="str">
        <x:v>出典</x:v>
      </x:c>
      <x:c r="K2261" s="929" t="str">
        <x:v>状態</x:v>
      </x:c>
    </x:row>
    <x:row r="2262">
      <x:c r="A2262" s="18" t="str">
        <x:v>2026/4/11</x:v>
      </x:c>
      <x:c r="B2262" s="18" t="str">
        <x:v>かぐや様は告らせたい</x:v>
      </x:c>
      <x:c r="C2262" s="18" t="str">
        <x:v>508-521周辺</x:v>
      </x:c>
      <x:c r="D2262" s="18" t="n">
        <x:v>18</x:v>
      </x:c>
      <x:c r="E2262" s="18" t="n">
        <x:v>12</x:v>
      </x:c>
      <x:c r="F2262" s="18" t="n">
        <x:v>7610</x:v>
      </x:c>
      <x:c r="G2262" s="18" t="n">
        <x:v>1649</x:v>
      </x:c>
      <x:c r="H2262" s="18" t="str">
        <x:v>エイムズガール来店</x:v>
      </x:c>
      <x:c r="I2262" s="18" t="str">
        <x:v>大型機種の全体配分</x:v>
      </x:c>
      <x:c r="J2262" s="18" t="str">
        <x:v>Hall-Navi review 30819</x:v>
      </x:c>
      <x:c r="K2262" s="18" t="str">
        <x:v>確認</x:v>
      </x:c>
    </x:row>
    <x:row r="2263">
      <x:c r="A2263" s="18" t="str">
        <x:v>2026/4/13</x:v>
      </x:c>
      <x:c r="B2263" s="18" t="str">
        <x:v>東京リベンジャーズ</x:v>
      </x:c>
      <x:c r="C2263" s="18" t="str">
        <x:v>695-703周辺</x:v>
      </x:c>
      <x:c r="D2263" s="18" t="n">
        <x:v>9</x:v>
      </x:c>
      <x:c r="E2263" s="18" t="n">
        <x:v>6</x:v>
      </x:c>
      <x:c r="F2263" s="18" t="n">
        <x:v>7240</x:v>
      </x:c>
      <x:c r="G2263" s="18" t="n">
        <x:v>3764</x:v>
      </x:c>
      <x:c r="H2263" s="18" t="str">
        <x:v>もっくんのスロっちょ!</x:v>
      </x:c>
      <x:c r="I2263" s="18" t="str">
        <x:v>695帯の強配分履歴</x:v>
      </x:c>
      <x:c r="J2263" s="18" t="str">
        <x:v>Hall-Navi review 30820</x:v>
      </x:c>
      <x:c r="K2263" s="18" t="str">
        <x:v>確認</x:v>
      </x:c>
    </x:row>
    <x:row r="2264">
      <x:c r="A2264" s="18" t="str">
        <x:v>2026/4/13</x:v>
      </x:c>
      <x:c r="B2264" s="18" t="str">
        <x:v>攻殻機動隊</x:v>
      </x:c>
      <x:c r="C2264" s="18" t="str">
        <x:v>掲載6台</x:v>
      </x:c>
      <x:c r="D2264" s="18" t="n">
        <x:v>6</x:v>
      </x:c>
      <x:c r="E2264" s="18" t="n">
        <x:v>5</x:v>
      </x:c>
      <x:c r="F2264" s="18" t="n">
        <x:v>7217</x:v>
      </x:c>
      <x:c r="G2264" s="18" t="n">
        <x:v>3547</x:v>
      </x:c>
      <x:c r="H2264" s="18" t="str">
        <x:v>同上</x:v>
      </x:c>
      <x:c r="I2264" s="18" t="str">
        <x:v>少数台全台系候補</x:v>
      </x:c>
      <x:c r="J2264" s="18" t="str">
        <x:v>Hall-Navi review 30820</x:v>
      </x:c>
      <x:c r="K2264" s="18" t="str">
        <x:v>確認</x:v>
      </x:c>
    </x:row>
    <x:row r="2265">
      <x:c r="A2265" s="18" t="str">
        <x:v>2026/4/21</x:v>
      </x:c>
      <x:c r="B2265" s="18" t="str">
        <x:v>モンスターハンターライズ</x:v>
      </x:c>
      <x:c r="C2265" s="18" t="str">
        <x:v>568-576</x:v>
      </x:c>
      <x:c r="D2265" s="18" t="n">
        <x:v>9</x:v>
      </x:c>
      <x:c r="E2265" s="18" t="n">
        <x:v>7</x:v>
      </x:c>
      <x:c r="F2265" s="18" t="n">
        <x:v>7577</x:v>
      </x:c>
      <x:c r="G2265" s="18" t="n">
        <x:v>3692</x:v>
      </x:c>
      <x:c r="H2265" s="18" t="str">
        <x:v>萬田千鶴・七瀬静香来店</x:v>
      </x:c>
      <x:c r="I2265" s="18" t="str">
        <x:v>568帯履歴</x:v>
      </x:c>
      <x:c r="J2265" s="18" t="str">
        <x:v>Hall-Navi review 30822</x:v>
      </x:c>
      <x:c r="K2265" s="18" t="str">
        <x:v>確認</x:v>
      </x:c>
    </x:row>
    <x:row r="2266">
      <x:c r="A2266" s="18" t="str">
        <x:v>2026/4/23</x:v>
      </x:c>
      <x:c r="B2266" s="18" t="str">
        <x:v>ミリオンゴッド 神々の軌跡</x:v>
      </x:c>
      <x:c r="C2266" s="18" t="str">
        <x:v>667-684</x:v>
      </x:c>
      <x:c r="D2266" s="18" t="n">
        <x:v>18</x:v>
      </x:c>
      <x:c r="E2266" s="18" t="n">
        <x:v>14</x:v>
      </x:c>
      <x:c r="F2266" s="18" t="n">
        <x:v>9115</x:v>
      </x:c>
      <x:c r="G2266" s="18" t="n">
        <x:v>3225</x:v>
      </x:c>
      <x:c r="H2266" s="18" t="str">
        <x:v>加藤やさしさ来店ほか</x:v>
      </x:c>
      <x:c r="I2266" s="18" t="str">
        <x:v>667-684帯の強配分</x:v>
      </x:c>
      <x:c r="J2266" s="18" t="str">
        <x:v>Hall-Navi review 30823</x:v>
      </x:c>
      <x:c r="K2266" s="18" t="str">
        <x:v>確認</x:v>
      </x:c>
    </x:row>
    <x:row r="2267">
      <x:c r="A2267" s="18" t="str">
        <x:v>2026/5/1</x:v>
      </x:c>
      <x:c r="B2267" s="18" t="str">
        <x:v>沖ドキ!DUO アンコール</x:v>
      </x:c>
      <x:c r="C2267" s="18" t="str">
        <x:v>掲載6台</x:v>
      </x:c>
      <x:c r="D2267" s="18" t="n">
        <x:v>6</x:v>
      </x:c>
      <x:c r="E2267" s="18" t="n">
        <x:v>4</x:v>
      </x:c>
      <x:c r="F2267" s="18" t="n">
        <x:v>4235</x:v>
      </x:c>
      <x:c r="G2267" s="18" t="n">
        <x:v>3008</x:v>
      </x:c>
      <x:c r="H2267" s="18" t="str">
        <x:v>OneSpark</x:v>
      </x:c>
      <x:c r="I2267" s="18" t="str">
        <x:v>少数台対象</x:v>
      </x:c>
      <x:c r="J2267" s="18" t="str">
        <x:v>Hall-Navi review 30826</x:v>
      </x:c>
      <x:c r="K2267" s="18" t="str">
        <x:v>確認</x:v>
      </x:c>
    </x:row>
    <x:row r="2268">
      <x:c r="A2268" s="18" t="str">
        <x:v>2026/5/1</x:v>
      </x:c>
      <x:c r="B2268" s="18" t="str">
        <x:v>SHAMAN KING</x:v>
      </x:c>
      <x:c r="C2268" s="18" t="str">
        <x:v>掲載3台</x:v>
      </x:c>
      <x:c r="D2268" s="18" t="n">
        <x:v>3</x:v>
      </x:c>
      <x:c r="E2268" s="18" t="n">
        <x:v>2</x:v>
      </x:c>
      <x:c r="F2268" s="18" t="n">
        <x:v>5209</x:v>
      </x:c>
      <x:c r="G2268" s="18" t="n">
        <x:v>2390</x:v>
      </x:c>
      <x:c r="H2268" s="18" t="str">
        <x:v>OneSpark</x:v>
      </x:c>
      <x:c r="I2268" s="18" t="str">
        <x:v>履歴保存（現2台以下なら予想除外）</x:v>
      </x:c>
      <x:c r="J2268" s="18" t="str">
        <x:v>Hall-Navi review 30826</x:v>
      </x:c>
      <x:c r="K2268" s="18" t="str">
        <x:v>確認</x:v>
      </x:c>
    </x:row>
    <x:row r="2269">
      <x:c r="A2269" s="18" t="str">
        <x:v>2026/5/11</x:v>
      </x:c>
      <x:c r="B2269" s="18" t="str">
        <x:v>スーパーブラックジャック</x:v>
      </x:c>
      <x:c r="C2269" s="18" t="str">
        <x:v>掲載3台</x:v>
      </x:c>
      <x:c r="D2269" s="18" t="n">
        <x:v>3</x:v>
      </x:c>
      <x:c r="E2269" s="18" t="n">
        <x:v>2</x:v>
      </x:c>
      <x:c r="F2269" s="18" t="n">
        <x:v>7099</x:v>
      </x:c>
      <x:c r="G2269" s="18" t="n">
        <x:v>1848</x:v>
      </x:c>
      <x:c r="H2269" s="18" t="str">
        <x:v>エイムズガール来店</x:v>
      </x:c>
      <x:c r="I2269" s="18" t="str">
        <x:v>少数台対象</x:v>
      </x:c>
      <x:c r="J2269" s="18" t="str">
        <x:v>Hall-Navi review 30839</x:v>
      </x:c>
      <x:c r="K2269" s="18" t="str">
        <x:v>確認</x:v>
      </x:c>
    </x:row>
    <x:row r="2270">
      <x:c r="A2270" s="18" t="str">
        <x:v>2026/5/11</x:v>
      </x:c>
      <x:c r="B2270" s="18" t="str">
        <x:v>かぐや様は告らせたい</x:v>
      </x:c>
      <x:c r="C2270" s="18" t="str">
        <x:v>掲載8台</x:v>
      </x:c>
      <x:c r="D2270" s="18" t="n">
        <x:v>8</x:v>
      </x:c>
      <x:c r="E2270" s="18" t="n">
        <x:v>3</x:v>
      </x:c>
      <x:c r="F2270" s="18" t="n">
        <x:v>8906</x:v>
      </x:c>
      <x:c r="G2270" s="18" t="n">
        <x:v>1334</x:v>
      </x:c>
      <x:c r="H2270" s="18" t="str">
        <x:v>同上</x:v>
      </x:c>
      <x:c r="I2270" s="18" t="str">
        <x:v>高稼働でも差枚弱い例</x:v>
      </x:c>
      <x:c r="J2270" s="18" t="str">
        <x:v>Hall-Navi review 30839</x:v>
      </x:c>
      <x:c r="K2270" s="18" t="str">
        <x:v>確認</x:v>
      </x:c>
    </x:row>
    <x:row r="2271">
      <x:c r="A2271" s="18" t="str">
        <x:v>2026/5/13</x:v>
      </x:c>
      <x:c r="B2271" s="18" t="str">
        <x:v>カバネリ 海門決戦</x:v>
      </x:c>
      <x:c r="C2271" s="18" t="str">
        <x:v>559-567</x:v>
      </x:c>
      <x:c r="D2271" s="18" t="n">
        <x:v>9</x:v>
      </x:c>
      <x:c r="E2271" s="18" t="n">
        <x:v>6</x:v>
      </x:c>
      <x:c r="F2271" s="18" t="n">
        <x:v>9360</x:v>
      </x:c>
      <x:c r="G2271" s="18" t="n">
        <x:v>2498</x:v>
      </x:c>
      <x:c r="H2271" s="18" t="str">
        <x:v>寺井一択・橘リノ収録</x:v>
      </x:c>
      <x:c r="I2271" s="18" t="str">
        <x:v>559帯の旧配置履歴</x:v>
      </x:c>
      <x:c r="J2271" s="18" t="str">
        <x:v>Hall-Navi review 30840</x:v>
      </x:c>
      <x:c r="K2271" s="18" t="str">
        <x:v>確認</x:v>
      </x:c>
    </x:row>
    <x:row r="2272">
      <x:c r="A2272" s="18" t="str">
        <x:v>2026/5/13</x:v>
      </x:c>
      <x:c r="B2272" s="18" t="str">
        <x:v>からくりサーカス</x:v>
      </x:c>
      <x:c r="C2272" s="18" t="str">
        <x:v>715-720周辺</x:v>
      </x:c>
      <x:c r="D2272" s="18" t="n">
        <x:v>6</x:v>
      </x:c>
      <x:c r="E2272" s="18" t="n">
        <x:v>4</x:v>
      </x:c>
      <x:c r="F2272" s="18" t="n">
        <x:v>8325</x:v>
      </x:c>
      <x:c r="G2272" s="18" t="n">
        <x:v>3010</x:v>
      </x:c>
      <x:c r="H2272" s="18" t="str">
        <x:v>同上</x:v>
      </x:c>
      <x:c r="I2272" s="18" t="str">
        <x:v>715帯の旧配置履歴</x:v>
      </x:c>
      <x:c r="J2272" s="18" t="str">
        <x:v>Hall-Navi review 30840</x:v>
      </x:c>
      <x:c r="K2272" s="18" t="str">
        <x:v>確認</x:v>
      </x:c>
    </x:row>
    <x:row r="2273">
      <x:c r="A2273" s="18" t="str">
        <x:v>2026/5/21</x:v>
      </x:c>
      <x:c r="B2273" s="18" t="str">
        <x:v>ファンキージャグラー2</x:v>
      </x:c>
      <x:c r="C2273" s="18" t="str">
        <x:v>865-870</x:v>
      </x:c>
      <x:c r="D2273" s="18" t="n">
        <x:v>6</x:v>
      </x:c>
      <x:c r="E2273" s="18" t="n">
        <x:v>5</x:v>
      </x:c>
      <x:c r="F2273" s="18" t="n">
        <x:v>7927</x:v>
      </x:c>
      <x:c r="G2273" s="18" t="n">
        <x:v>2117</x:v>
      </x:c>
      <x:c r="H2273" s="18" t="str">
        <x:v>ジャンバリ潜入来店取材雷</x:v>
      </x:c>
      <x:c r="I2273" s="18" t="str">
        <x:v>REG/合算＋6台塊</x:v>
      </x:c>
      <x:c r="J2273" s="18" t="str">
        <x:v>Hall-Navi review 30842</x:v>
      </x:c>
      <x:c r="K2273" s="18" t="str">
        <x:v>確認</x:v>
      </x:c>
    </x:row>
    <x:row r="2274">
      <x:c r="A2274" s="18" t="str">
        <x:v>2026/5/29</x:v>
      </x:c>
      <x:c r="B2274" s="18" t="str">
        <x:v>ミリオンゴッド 神々の軌跡</x:v>
      </x:c>
      <x:c r="C2274" s="18" t="str">
        <x:v>667-702</x:v>
      </x:c>
      <x:c r="D2274" s="18" t="n">
        <x:v>30</x:v>
      </x:c>
      <x:c r="E2274" s="18" t="n">
        <x:v>23</x:v>
      </x:c>
      <x:c r="F2274" s="18" t="n">
        <x:v>9205</x:v>
      </x:c>
      <x:c r="G2274" s="18" t="n">
        <x:v>4378</x:v>
      </x:c>
      <x:c r="H2274" s="18" t="str">
        <x:v>チャン☆ゆな・髭原人</x:v>
      </x:c>
      <x:c r="I2274" s="18" t="str">
        <x:v>667-702大型帯</x:v>
      </x:c>
      <x:c r="J2274" s="18" t="str">
        <x:v>Hall-Navi review 30844</x:v>
      </x:c>
      <x:c r="K2274" s="18" t="str">
        <x:v>確認</x:v>
      </x:c>
    </x:row>
    <x:row r="2275">
      <x:c r="A2275" s="18" t="str">
        <x:v>2026/6/9</x:v>
      </x:c>
      <x:c r="B2275" s="18" t="str">
        <x:v>バイオハザードRE:3</x:v>
      </x:c>
      <x:c r="C2275" s="18" t="str">
        <x:v>653-666周辺</x:v>
      </x:c>
      <x:c r="D2275" s="18" t="n">
        <x:v>14</x:v>
      </x:c>
      <x:c r="E2275" s="18" t="n">
        <x:v>10</x:v>
      </x:c>
      <x:c r="F2275" s="18" t="n">
        <x:v>7042</x:v>
      </x:c>
      <x:c r="G2275" s="18" t="n">
        <x:v>2699</x:v>
      </x:c>
      <x:c r="H2275" s="18" t="str">
        <x:v>橘リノ来店</x:v>
      </x:c>
      <x:c r="I2275" s="18" t="str">
        <x:v>653帯の物理ブロック</x:v>
      </x:c>
      <x:c r="J2275" s="18" t="str">
        <x:v>Hall-Navi review 30936</x:v>
      </x:c>
      <x:c r="K2275" s="18" t="str">
        <x:v>確認</x:v>
      </x:c>
    </x:row>
    <x:row r="2276">
      <x:c r="A2276" s="18" t="str">
        <x:v>2026/6/9</x:v>
      </x:c>
      <x:c r="B2276" s="18" t="str">
        <x:v>ファンキージャグラー2</x:v>
      </x:c>
      <x:c r="C2276" s="18" t="str">
        <x:v>865-870</x:v>
      </x:c>
      <x:c r="D2276" s="18" t="n">
        <x:v>6</x:v>
      </x:c>
      <x:c r="E2276" s="18" t="n">
        <x:v>6</x:v>
      </x:c>
      <x:c r="F2276" s="18" t="n">
        <x:v>8068</x:v>
      </x:c>
      <x:c r="G2276" s="18" t="n">
        <x:v>3363</x:v>
      </x:c>
      <x:c r="H2276" s="18" t="str">
        <x:v>橘リノ来店</x:v>
      </x:c>
      <x:c r="I2276" s="18" t="str">
        <x:v>同6台帯再利用</x:v>
      </x:c>
      <x:c r="J2276" s="18" t="str">
        <x:v>Hall-Navi review 30936</x:v>
      </x:c>
      <x:c r="K2276" s="18" t="str">
        <x:v>確認</x:v>
      </x:c>
    </x:row>
    <x:row r="2277">
      <x:c r="A2277" s="18" t="str">
        <x:v>2026/6/19</x:v>
      </x:c>
      <x:c r="B2277" s="18" t="str">
        <x:v>カバネリ 海門決戦</x:v>
      </x:c>
      <x:c r="C2277" s="18" t="str">
        <x:v>36台</x:v>
      </x:c>
      <x:c r="D2277" s="18" t="n">
        <x:v>36</x:v>
      </x:c>
      <x:c r="E2277" s="18" t="n">
        <x:v>24</x:v>
      </x:c>
      <x:c r="F2277" s="18" t="n">
        <x:v>8755</x:v>
      </x:c>
      <x:c r="G2277" s="18" t="n">
        <x:v>1692</x:v>
      </x:c>
      <x:c r="H2277" s="18" t="str">
        <x:v>ユウリ・めろん来店/新台入替</x:v>
      </x:c>
      <x:c r="I2277" s="18" t="str">
        <x:v>大型機種全体配分</x:v>
      </x:c>
      <x:c r="J2277" s="18" t="str">
        <x:v>Hall-Navi review 31070</x:v>
      </x:c>
      <x:c r="K2277" s="18" t="str">
        <x:v>確認</x:v>
      </x:c>
    </x:row>
    <x:row r="2278">
      <x:c r="A2278" s="18" t="str">
        <x:v>2026/6/21</x:v>
      </x:c>
      <x:c r="B2278" s="18" t="str">
        <x:v>ゴーゴージャグラー3</x:v>
      </x:c>
      <x:c r="C2278" s="18" t="str">
        <x:v>879-919内27台</x:v>
      </x:c>
      <x:c r="D2278" s="18" t="n">
        <x:v>27</x:v>
      </x:c>
      <x:c r="E2278" s="18" t="n">
        <x:v>22</x:v>
      </x:c>
      <x:c r="F2278" s="18" t="n">
        <x:v>7771</x:v>
      </x:c>
      <x:c r="G2278" s="18" t="n">
        <x:v>1279</x:v>
      </x:c>
      <x:c r="H2278" s="18" t="str">
        <x:v>ジャンバリ潜入来店取材雷</x:v>
      </x:c>
      <x:c r="I2278" s="18" t="str">
        <x:v>ジャグ大型帯・REG重視</x:v>
      </x:c>
      <x:c r="J2278" s="18" t="str">
        <x:v>Hall-Navi review 31071</x:v>
      </x:c>
      <x:c r="K2278" s="18" t="str">
        <x:v>確認</x:v>
      </x:c>
    </x:row>
    <x:row r="2279">
      <x:c r="A2279" s="18" t="str">
        <x:v>2026/6/29</x:v>
      </x:c>
      <x:c r="B2279" s="18" t="str">
        <x:v>ミリオンゴッド 神々の軌跡</x:v>
      </x:c>
      <x:c r="C2279" s="18" t="str">
        <x:v>691-702</x:v>
      </x:c>
      <x:c r="D2279" s="18" t="n">
        <x:v>12</x:v>
      </x:c>
      <x:c r="E2279" s="18" t="n">
        <x:v>8</x:v>
      </x:c>
      <x:c r="F2279" s="18" t="n">
        <x:v>8794</x:v>
      </x:c>
      <x:c r="G2279" s="18" t="n">
        <x:v>3783</x:v>
      </x:c>
      <x:c r="H2279" s="18" t="str">
        <x:v>髭原人 バチコン2</x:v>
      </x:c>
      <x:c r="I2279" s="18" t="str">
        <x:v>691-702帯再利用</x:v>
      </x:c>
      <x:c r="J2279" s="18" t="str">
        <x:v>Hall-Navi review 31223</x:v>
      </x:c>
      <x:c r="K2279" s="18" t="str">
        <x:v>確認</x:v>
      </x:c>
    </x:row>
    <x:row r="2280">
      <x:c r="A2280" s="18" t="str">
        <x:v>2026/7/1</x:v>
      </x:c>
      <x:c r="B2280" s="18" t="str">
        <x:v>北斗の拳</x:v>
      </x:c>
      <x:c r="C2280" s="18" t="str">
        <x:v>739-756</x:v>
      </x:c>
      <x:c r="D2280" s="18" t="n">
        <x:v>18</x:v>
      </x:c>
      <x:c r="E2280" s="18" t="n">
        <x:v>17</x:v>
      </x:c>
      <x:c r="F2280" s="18" t="n">
        <x:v>9637</x:v>
      </x:c>
      <x:c r="G2280" s="18" t="n">
        <x:v>3149</x:v>
      </x:c>
      <x:c r="H2280" s="18" t="str">
        <x:v>OneSpark</x:v>
      </x:c>
      <x:c r="I2280" s="18" t="str">
        <x:v>739-756大型帯</x:v>
      </x:c>
      <x:c r="J2280" s="18" t="str">
        <x:v>Hall-Navi review 31298</x:v>
      </x:c>
      <x:c r="K2280" s="18" t="str">
        <x:v>確認</x:v>
      </x:c>
    </x:row>
    <x:row r="2281">
      <x:c r="A2281" s="18" t="str">
        <x:v>2026/7/3</x:v>
      </x:c>
      <x:c r="B2281" s="18" t="str">
        <x:v>ヴァルヴレイヴ2</x:v>
      </x:c>
      <x:c r="C2281" s="18" t="str">
        <x:v>641-648</x:v>
      </x:c>
      <x:c r="D2281" s="18" t="n">
        <x:v>8</x:v>
      </x:c>
      <x:c r="E2281" s="18" t="n">
        <x:v>6</x:v>
      </x:c>
      <x:c r="F2281" s="18" t="n">
        <x:v>7743</x:v>
      </x:c>
      <x:c r="G2281" s="18" t="n">
        <x:v>5154</x:v>
      </x:c>
      <x:c r="H2281" s="18" t="str">
        <x:v>七瀬静香来店</x:v>
      </x:c>
      <x:c r="I2281" s="18" t="str">
        <x:v>641-648帯</x:v>
      </x:c>
      <x:c r="J2281" s="18" t="str">
        <x:v>Hall-Navi review 31299</x:v>
      </x:c>
      <x:c r="K2281" s="18" t="str">
        <x:v>確認</x:v>
      </x:c>
    </x:row>
    <x:row r="2282">
      <x:c r="A2282" s="18" t="str">
        <x:v>2026/7/9</x:v>
      </x:c>
      <x:c r="B2282" s="18" t="str">
        <x:v>カバネリ 海門決戦</x:v>
      </x:c>
      <x:c r="C2282" s="18" t="str">
        <x:v>36台</x:v>
      </x:c>
      <x:c r="D2282" s="18" t="n">
        <x:v>36</x:v>
      </x:c>
      <x:c r="E2282" s="18" t="n">
        <x:v>22</x:v>
      </x:c>
      <x:c r="F2282" s="18" t="n">
        <x:v>7740</x:v>
      </x:c>
      <x:c r="G2282" s="18" t="n">
        <x:v>2009</x:v>
      </x:c>
      <x:c r="H2282" s="18" t="str">
        <x:v>橘リノ来店</x:v>
      </x:c>
      <x:c r="I2282" s="18" t="str">
        <x:v>カバネリ反復</x:v>
      </x:c>
      <x:c r="J2282" s="18" t="str">
        <x:v>Hall-Navi review 31364</x:v>
      </x:c>
      <x:c r="K2282" s="18" t="str">
        <x:v>確認</x:v>
      </x:c>
    </x:row>
    <x:row r="2283">
      <x:c r="A2283" s="18" t="str">
        <x:v>2026/7/11</x:v>
      </x:c>
      <x:c r="B2283" s="18" t="str">
        <x:v>カバネリ 海門決戦</x:v>
      </x:c>
      <x:c r="C2283" s="18" t="str">
        <x:v>36台</x:v>
      </x:c>
      <x:c r="D2283" s="18" t="n">
        <x:v>36</x:v>
      </x:c>
      <x:c r="E2283" s="18" t="n">
        <x:v>23</x:v>
      </x:c>
      <x:c r="F2283" s="18" t="n">
        <x:v>8290</x:v>
      </x:c>
      <x:c r="G2283" s="18" t="n">
        <x:v>1551</x:v>
      </x:c>
      <x:c r="H2283" s="18" t="str">
        <x:v>エイムズガール来店</x:v>
      </x:c>
      <x:c r="I2283" s="18" t="str">
        <x:v>7/9→7/11短期再利用</x:v>
      </x:c>
      <x:c r="J2283" s="18" t="str">
        <x:v>Hall-Navi review 31388</x:v>
      </x:c>
      <x:c r="K2283" s="18" t="str">
        <x:v>確認</x:v>
      </x:c>
    </x:row>
    <x:row r="2284">
      <x:c r="A2284" s="18" t="str">
        <x:v>2026/7/13</x:v>
      </x:c>
      <x:c r="B2284" s="18" t="str">
        <x:v>モンキーターンV</x:v>
      </x:c>
      <x:c r="C2284" s="18" t="str">
        <x:v>595-612</x:v>
      </x:c>
      <x:c r="D2284" s="18" t="n">
        <x:v>18</x:v>
      </x:c>
      <x:c r="E2284" s="18" t="n">
        <x:v>12</x:v>
      </x:c>
      <x:c r="F2284" s="18" t="n">
        <x:v>8370</x:v>
      </x:c>
      <x:c r="G2284" s="18" t="n">
        <x:v>2759</x:v>
      </x:c>
      <x:c r="H2284" s="18" t="str">
        <x:v>ytr来店</x:v>
      </x:c>
      <x:c r="I2284" s="18" t="str">
        <x:v>595-612帯の強根拠</x:v>
      </x:c>
      <x:c r="J2284" s="18" t="str">
        <x:v>Hall-Navi review 31451</x:v>
      </x:c>
      <x:c r="K2284" s="18" t="str">
        <x:v>確認</x:v>
      </x:c>
    </x:row>
    <x:row r="2285">
      <x:c r="A2285" s="18" t="str">
        <x:v>2026/7/13</x:v>
      </x:c>
      <x:c r="B2285" s="18" t="str">
        <x:v>カバネリ 海門決戦</x:v>
      </x:c>
      <x:c r="C2285" s="18" t="str">
        <x:v>36台</x:v>
      </x:c>
      <x:c r="D2285" s="18" t="n">
        <x:v>36</x:v>
      </x:c>
      <x:c r="E2285" s="18" t="n">
        <x:v>23</x:v>
      </x:c>
      <x:c r="F2285" s="18" t="n">
        <x:v>8678</x:v>
      </x:c>
      <x:c r="G2285" s="18" t="n">
        <x:v>1376</x:v>
      </x:c>
      <x:c r="H2285" s="18" t="str">
        <x:v>ytr来店</x:v>
      </x:c>
      <x:c r="I2285" s="18" t="str">
        <x:v>連続主力再利用</x:v>
      </x:c>
      <x:c r="J2285" s="18" t="str">
        <x:v>Hall-Navi review 31451</x:v>
      </x:c>
      <x:c r="K2285" s="18" t="str">
        <x:v>確認</x:v>
      </x:c>
    </x:row>
    <x:row r="2286">
      <x:c r="A2286" s="18" t="str">
        <x:v>2026/7/19</x:v>
      </x:c>
      <x:c r="B2286" s="18" t="str">
        <x:v>攻殻機動隊</x:v>
      </x:c>
      <x:c r="C2286" s="18" t="str">
        <x:v>775-780</x:v>
      </x:c>
      <x:c r="D2286" s="18" t="n">
        <x:v>6</x:v>
      </x:c>
      <x:c r="E2286" s="18" t="n">
        <x:v>6</x:v>
      </x:c>
      <x:c r="F2286" s="18" t="n">
        <x:v>8918</x:v>
      </x:c>
      <x:c r="G2286" s="18" t="n">
        <x:v>5713</x:v>
      </x:c>
      <x:c r="H2286" s="18" t="str">
        <x:v>関西KO取材</x:v>
      </x:c>
      <x:c r="I2286" s="18" t="str">
        <x:v>775-780帯</x:v>
      </x:c>
      <x:c r="J2286" s="18" t="str">
        <x:v>Hall-Navi review 31481</x:v>
      </x:c>
      <x:c r="K2286" s="18" t="str">
        <x:v>確認</x:v>
      </x:c>
    </x:row>
    <x:row r="2287">
      <x:c r="A2287" s="18" t="str">
        <x:v>2026/7/19</x:v>
      </x:c>
      <x:c r="B2287" s="18" t="str">
        <x:v>化物語</x:v>
      </x:c>
      <x:c r="C2287" s="18" t="str">
        <x:v>768-774周辺</x:v>
      </x:c>
      <x:c r="D2287" s="18" t="n">
        <x:v>7</x:v>
      </x:c>
      <x:c r="E2287" s="18" t="n">
        <x:v>6</x:v>
      </x:c>
      <x:c r="F2287" s="18" t="n">
        <x:v>8616</x:v>
      </x:c>
      <x:c r="G2287" s="18" t="n">
        <x:v>3778</x:v>
      </x:c>
      <x:c r="H2287" s="18" t="str">
        <x:v>関西KO取材</x:v>
      </x:c>
      <x:c r="I2287" s="18" t="str">
        <x:v>768帯</x:v>
      </x:c>
      <x:c r="J2287" s="18" t="str">
        <x:v>Hall-Navi review 31481</x:v>
      </x:c>
      <x:c r="K2287" s="18" t="str">
        <x:v>確認</x:v>
      </x:c>
    </x:row>
    <x:row r="2288">
      <x:c r="A2288" s="18" t="str">
        <x:v>2026/7/19</x:v>
      </x:c>
      <x:c r="B2288" s="18" t="str">
        <x:v>真打 吉宗</x:v>
      </x:c>
      <x:c r="C2288" s="18" t="str">
        <x:v>733-738</x:v>
      </x:c>
      <x:c r="D2288" s="18" t="n">
        <x:v>6</x:v>
      </x:c>
      <x:c r="E2288" s="18" t="n">
        <x:v>5</x:v>
      </x:c>
      <x:c r="F2288" s="18" t="n">
        <x:v>7886</x:v>
      </x:c>
      <x:c r="G2288" s="18" t="n">
        <x:v>4581</x:v>
      </x:c>
      <x:c r="H2288" s="18" t="str">
        <x:v>関西KO取材</x:v>
      </x:c>
      <x:c r="I2288" s="18" t="str">
        <x:v>733-738帯</x:v>
      </x:c>
      <x:c r="J2288" s="18" t="str">
        <x:v>Hall-Navi review 31481</x:v>
      </x:c>
      <x:c r="K2288" s="18" t="str">
        <x:v>確認</x:v>
      </x:c>
    </x:row>
    <x:row r="2289">
      <x:c r="A2289" s="18" t="str">
        <x:v>2026/7/21</x:v>
      </x:c>
      <x:c r="B2289" s="18" t="str">
        <x:v>ゴーゴージャグラー3</x:v>
      </x:c>
      <x:c r="C2289" s="18" t="str">
        <x:v>879-919内27台</x:v>
      </x:c>
      <x:c r="D2289" s="18" t="n">
        <x:v>27</x:v>
      </x:c>
      <x:c r="E2289" s="18" t="n">
        <x:v>18</x:v>
      </x:c>
      <x:c r="F2289" s="18" t="n">
        <x:v>8243</x:v>
      </x:c>
      <x:c r="G2289" s="18" t="n">
        <x:v>1118</x:v>
      </x:c>
      <x:c r="H2289" s="18" t="str">
        <x:v>若葉まいたけ/ジャグ道</x:v>
      </x:c>
      <x:c r="I2289" s="18" t="str">
        <x:v>ジャグ帯再利用</x:v>
      </x:c>
      <x:c r="J2289" s="18" t="str">
        <x:v>Hall-Navi review 31533</x:v>
      </x:c>
      <x:c r="K2289" s="18" t="str">
        <x:v>確認</x:v>
      </x:c>
    </x:row>
    <x:row r="2290">
      <x:c r="A2290" s="18" t="str">
        <x:v>2026/7/23</x:v>
      </x:c>
      <x:c r="B2290" s="18" t="str">
        <x:v>マギアレコード</x:v>
      </x:c>
      <x:c r="C2290" s="18" t="str">
        <x:v>746-751周辺</x:v>
      </x:c>
      <x:c r="D2290" s="18" t="n">
        <x:v>6</x:v>
      </x:c>
      <x:c r="E2290" s="18" t="n">
        <x:v>5</x:v>
      </x:c>
      <x:c r="F2290" s="18" t="n">
        <x:v>8388</x:v>
      </x:c>
      <x:c r="G2290" s="18" t="n">
        <x:v>3601</x:v>
      </x:c>
      <x:c r="H2290" s="18" t="str">
        <x:v>ゆうちゃろ来店</x:v>
      </x:c>
      <x:c r="I2290" s="18" t="str">
        <x:v>746帯</x:v>
      </x:c>
      <x:c r="J2290" s="18" t="str">
        <x:v>Hall-Navi review 31592</x:v>
      </x:c>
      <x:c r="K2290" s="18" t="str">
        <x:v>確認</x:v>
      </x:c>
    </x:row>
    <x:row r="2291">
      <x:c r="A2291" s="18" t="str">
        <x:v>2026/7/23</x:v>
      </x:c>
      <x:c r="B2291" s="18" t="str">
        <x:v>炎炎ノ消防隊2</x:v>
      </x:c>
      <x:c r="C2291" s="18" t="str">
        <x:v>掲載9台</x:v>
      </x:c>
      <x:c r="D2291" s="18" t="n">
        <x:v>9</x:v>
      </x:c>
      <x:c r="E2291" s="18" t="n">
        <x:v>6</x:v>
      </x:c>
      <x:c r="F2291" s="18" t="n">
        <x:v>8856</x:v>
      </x:c>
      <x:c r="G2291" s="18" t="n">
        <x:v>1808</x:v>
      </x:c>
      <x:c r="H2291" s="18" t="str">
        <x:v>ゆうちゃろ来店</x:v>
      </x:c>
      <x:c r="I2291" s="18" t="str">
        <x:v>9台機種対象</x:v>
      </x:c>
      <x:c r="J2291" s="18" t="str">
        <x:v>Hall-Navi review 31592</x:v>
      </x:c>
      <x:c r="K2291" s="18" t="str">
        <x:v>確認</x:v>
      </x:c>
    </x:row>
    <x:row r="2292">
      <x:c r="A2292" s="18" t="str">
        <x:v>2026/7/27</x:v>
      </x:c>
      <x:c r="B2292" s="18" t="str">
        <x:v>カバネリ 海門決戦</x:v>
      </x:c>
      <x:c r="C2292" s="18" t="str">
        <x:v>523-558</x:v>
      </x:c>
      <x:c r="D2292" s="18" t="n">
        <x:v>36</x:v>
      </x:c>
      <x:c r="E2292" s="18" t="n">
        <x:v>27</x:v>
      </x:c>
      <x:c r="F2292" s="18" t="n">
        <x:v>9072</x:v>
      </x:c>
      <x:c r="G2292" s="18" t="n">
        <x:v>2481</x:v>
      </x:c>
      <x:c r="H2292" s="18" t="str">
        <x:v>鷲尾めい来店</x:v>
      </x:c>
      <x:c r="I2292" s="18" t="str">
        <x:v>27日大型全台系</x:v>
      </x:c>
      <x:c r="J2292" s="18" t="str">
        <x:v>Hall-Navi review 31639</x:v>
      </x:c>
      <x:c r="K2292" s="18" t="str">
        <x:v>確認</x:v>
      </x:c>
    </x:row>
    <x:row r="2293">
      <x:c r="A2293" s="18" t="str">
        <x:v>2026/8/6</x:v>
      </x:c>
      <x:c r="B2293" s="18" t="str">
        <x:v>ネオアイムジャグラーEX</x:v>
      </x:c>
      <x:c r="C2293" s="18" t="str">
        <x:v>940台/991-1008等</x:v>
      </x:c>
      <x:c r="D2293" s="18" t="n">
        <x:v>36</x:v>
      </x:c>
      <x:c r="E2293" s="18" t="n">
        <x:v>26</x:v>
      </x:c>
      <x:c r="F2293" s="18" t="n">
        <x:v>8318</x:v>
      </x:c>
      <x:c r="G2293" s="18" t="n">
        <x:v>1119</x:v>
      </x:c>
      <x:c r="H2293" s="18" t="str">
        <x:v>FREEDIA取材</x:v>
      </x:c>
      <x:c r="I2293" s="18" t="str">
        <x:v>ジャグ列/分割配置</x:v>
      </x:c>
      <x:c r="J2293" s="18" t="str">
        <x:v>Hall-Navi review 31732</x:v>
      </x:c>
      <x:c r="K2293" s="18" t="str">
        <x:v>確認</x:v>
      </x:c>
    </x:row>
    <x:row r="2294">
      <x:c r="A2294" s="18" t="str">
        <x:v>2026/8/23</x:v>
      </x:c>
      <x:c r="B2294" s="18" t="str">
        <x:v>ネオアイムジャグラーEX</x:v>
      </x:c>
      <x:c r="C2294" s="18" t="str">
        <x:v>991-1008</x:v>
      </x:c>
      <x:c r="D2294" s="18" t="n">
        <x:v>18</x:v>
      </x:c>
      <x:c r="E2294" s="18" t="n">
        <x:v>16</x:v>
      </x:c>
      <x:c r="F2294" s="18" t="n">
        <x:v>9163</x:v>
      </x:c>
      <x:c r="G2294" s="18" t="n">
        <x:v>1488</x:v>
      </x:c>
      <x:c r="H2294" s="18" t="str">
        <x:v>関西KO/本田朋広</x:v>
      </x:c>
      <x:c r="I2294" s="18" t="str">
        <x:v>991-1008列の強履歴</x:v>
      </x:c>
      <x:c r="J2294" s="18" t="str">
        <x:v>Hall-Navi review 32019</x:v>
      </x:c>
      <x:c r="K2294" s="18" t="str">
        <x:v>確認</x:v>
      </x:c>
    </x:row>
    <x:row r="2295">
      <x:c r="A2295" s="18" t="str">
        <x:v>2026/8/23</x:v>
      </x:c>
      <x:c r="B2295" s="18" t="str">
        <x:v>東京喰種</x:v>
      </x:c>
      <x:c r="C2295" s="18" t="str">
        <x:v>36台</x:v>
      </x:c>
      <x:c r="D2295" s="18" t="n">
        <x:v>36</x:v>
      </x:c>
      <x:c r="E2295" s="18" t="n">
        <x:v>23</x:v>
      </x:c>
      <x:c r="F2295" s="18" t="n">
        <x:v>9114</x:v>
      </x:c>
      <x:c r="G2295" s="18" t="n">
        <x:v>2425</x:v>
      </x:c>
      <x:c r="H2295" s="18" t="str">
        <x:v>同上</x:v>
      </x:c>
      <x:c r="I2295" s="18" t="str">
        <x:v>喰種大型反復</x:v>
      </x:c>
      <x:c r="J2295" s="18" t="str">
        <x:v>Hall-Navi review 32019</x:v>
      </x:c>
      <x:c r="K2295" s="18" t="str">
        <x:v>確認</x:v>
      </x:c>
    </x:row>
    <x:row r="2296">
      <x:c r="A2296" s="18" t="str">
        <x:v>2026/9/1</x:v>
      </x:c>
      <x:c r="B2296" s="18" t="str">
        <x:v>SAO II</x:v>
      </x:c>
      <x:c r="C2296" s="18" t="str">
        <x:v>631-642周辺</x:v>
      </x:c>
      <x:c r="D2296" s="18" t="n">
        <x:v>12</x:v>
      </x:c>
      <x:c r="E2296" s="18" t="n">
        <x:v>7</x:v>
      </x:c>
      <x:c r="F2296" s="18" t="n">
        <x:v>9250</x:v>
      </x:c>
      <x:c r="G2296" s="18" t="n">
        <x:v>4960</x:v>
      </x:c>
      <x:c r="H2296" s="18" t="str">
        <x:v>OneSpark</x:v>
      </x:c>
      <x:c r="I2296" s="18" t="str">
        <x:v>631帯の配置履歴</x:v>
      </x:c>
      <x:c r="J2296" s="18" t="str">
        <x:v>Hall-Navi review 32172</x:v>
      </x:c>
      <x:c r="K2296" s="18" t="str">
        <x:v>確認</x:v>
      </x:c>
    </x:row>
    <x:row r="2297">
      <x:c r="A2297" s="18" t="str">
        <x:v>2026/9/13</x:v>
      </x:c>
      <x:c r="B2297" s="18" t="str">
        <x:v>カバネリ 海門決戦</x:v>
      </x:c>
      <x:c r="C2297" s="18" t="str">
        <x:v>36台</x:v>
      </x:c>
      <x:c r="D2297" s="18" t="n">
        <x:v>36</x:v>
      </x:c>
      <x:c r="E2297" s="18" t="n">
        <x:v>30</x:v>
      </x:c>
      <x:c r="F2297" s="18" t="n">
        <x:v>9360</x:v>
      </x:c>
      <x:c r="G2297" s="18" t="n">
        <x:v>2805</x:v>
      </x:c>
      <x:c r="H2297" s="18" t="str">
        <x:v>二階堂亜樹来店</x:v>
      </x:c>
      <x:c r="I2297" s="18" t="str">
        <x:v>9/23前にも非常に強い</x:v>
      </x:c>
      <x:c r="J2297" s="18" t="str">
        <x:v>Hall-Navi review 32252</x:v>
      </x:c>
      <x:c r="K2297" s="18" t="str">
        <x:v>確認</x:v>
      </x:c>
    </x:row>
    <x:row r="2310">
      <x:c r="A2310" s="935" t="str">
        <x:v>■ Hall-Navi追加深掘り｜個別台番・設定推測に使える実績</x:v>
      </x:c>
      <x:c r="B2310" s="935"/>
      <x:c r="C2310" s="935"/>
      <x:c r="D2310" s="935"/>
      <x:c r="E2310" s="935"/>
      <x:c r="F2310" s="935"/>
      <x:c r="G2310" s="935"/>
      <x:c r="H2310" s="935"/>
      <x:c r="I2310" s="935"/>
      <x:c r="J2310" s="935"/>
      <x:c r="K2310" s="935"/>
      <x:c r="L2310" s="935"/>
    </x:row>
    <x:row r="2311">
      <x:c r="A2311" s="938" t="str">
        <x:v>日付</x:v>
      </x:c>
      <x:c r="B2311" s="938" t="str">
        <x:v>機種</x:v>
      </x:c>
      <x:c r="C2311" s="938" t="str">
        <x:v>対象範囲</x:v>
      </x:c>
      <x:c r="D2311" s="938" t="str">
        <x:v>台番</x:v>
      </x:c>
      <x:c r="E2311" s="938" t="str">
        <x:v>G数</x:v>
      </x:c>
      <x:c r="F2311" s="938" t="str">
        <x:v>差枚</x:v>
      </x:c>
      <x:c r="G2311" s="938" t="str">
        <x:v>BB</x:v>
      </x:c>
      <x:c r="H2311" s="938" t="str">
        <x:v>RB</x:v>
      </x:c>
      <x:c r="I2311" s="938" t="str">
        <x:v>機種集計</x:v>
      </x:c>
      <x:c r="J2311" s="938" t="str">
        <x:v>イベント/来店</x:v>
      </x:c>
      <x:c r="K2311" s="938" t="str">
        <x:v>予想利用</x:v>
      </x:c>
      <x:c r="L2311" s="938" t="str">
        <x:v>出典</x:v>
      </x:c>
    </x:row>
    <x:row r="2312">
      <x:c r="A2312" s="18" t="str">
        <x:v>2026/9/1</x:v>
      </x:c>
      <x:c r="B2312" s="18" t="str">
        <x:v>SAO II</x:v>
      </x:c>
      <x:c r="C2312" s="18" t="str">
        <x:v>631-642</x:v>
      </x:c>
      <x:c r="D2312" s="18" t="str">
        <x:v>631</x:v>
      </x:c>
      <x:c r="E2312" s="18" t="n">
        <x:v>10127</x:v>
      </x:c>
      <x:c r="F2312" s="18" t="n">
        <x:v>15225</x:v>
      </x:c>
      <x:c r="G2312" s="18" t="str">
        <x:v>-</x:v>
      </x:c>
      <x:c r="H2312" s="18" t="str">
        <x:v>-</x:v>
      </x:c>
      <x:c r="I2312" s="18" t="str">
        <x:v>12台中7台+ / 平均9250G / +4960</x:v>
      </x:c>
      <x:c r="J2312" s="18" t="str">
        <x:v>OneSpark</x:v>
      </x:c>
      <x:c r="K2312" s="18" t="str">
        <x:v>631帯の強配分</x:v>
      </x:c>
      <x:c r="L2312" s="18" t="str">
        <x:v>Hall-Navi 32172</x:v>
      </x:c>
    </x:row>
    <x:row r="2313">
      <x:c r="A2313" s="18" t="str">
        <x:v>2026/9/1</x:v>
      </x:c>
      <x:c r="B2313" s="18" t="str">
        <x:v>SAO II</x:v>
      </x:c>
      <x:c r="C2313" s="18" t="str">
        <x:v>631-642</x:v>
      </x:c>
      <x:c r="D2313" s="18" t="str">
        <x:v>632</x:v>
      </x:c>
      <x:c r="E2313" s="18" t="n">
        <x:v>8369</x:v>
      </x:c>
      <x:c r="F2313" s="18" t="n">
        <x:v>16939</x:v>
      </x:c>
      <x:c r="G2313" s="18" t="str">
        <x:v>-</x:v>
      </x:c>
      <x:c r="H2313" s="18" t="str">
        <x:v>-</x:v>
      </x:c>
      <x:c r="I2313" s="18" t="str">
        <x:v>同上</x:v>
      </x:c>
      <x:c r="J2313" s="18" t="str">
        <x:v>OneSpark</x:v>
      </x:c>
      <x:c r="K2313" s="18" t="str">
        <x:v>631帯の強配分</x:v>
      </x:c>
      <x:c r="L2313" s="18" t="str">
        <x:v>Hall-Navi 32172</x:v>
      </x:c>
    </x:row>
    <x:row r="2314">
      <x:c r="A2314" s="18" t="str">
        <x:v>2026/9/1</x:v>
      </x:c>
      <x:c r="B2314" s="18" t="str">
        <x:v>SAO II</x:v>
      </x:c>
      <x:c r="C2314" s="18" t="str">
        <x:v>631-642</x:v>
      </x:c>
      <x:c r="D2314" s="18" t="str">
        <x:v>633</x:v>
      </x:c>
      <x:c r="E2314" s="18" t="n">
        <x:v>9343</x:v>
      </x:c>
      <x:c r="F2314" s="18" t="n">
        <x:v>16709</x:v>
      </x:c>
      <x:c r="G2314" s="18" t="str">
        <x:v>-</x:v>
      </x:c>
      <x:c r="H2314" s="18" t="str">
        <x:v>-</x:v>
      </x:c>
      <x:c r="I2314" s="18" t="str">
        <x:v>同上</x:v>
      </x:c>
      <x:c r="J2314" s="18" t="str">
        <x:v>OneSpark</x:v>
      </x:c>
      <x:c r="K2314" s="18" t="str">
        <x:v>631帯の強配分</x:v>
      </x:c>
      <x:c r="L2314" s="18" t="str">
        <x:v>Hall-Navi 32172</x:v>
      </x:c>
    </x:row>
    <x:row r="2315">
      <x:c r="A2315" s="18" t="str">
        <x:v>2026/9/1</x:v>
      </x:c>
      <x:c r="B2315" s="18" t="str">
        <x:v>モンキーV</x:v>
      </x:c>
      <x:c r="C2315" s="18" t="str">
        <x:v>単品</x:v>
      </x:c>
      <x:c r="D2315" s="18" t="str">
        <x:v>595</x:v>
      </x:c>
      <x:c r="E2315" s="18" t="n">
        <x:v>8968</x:v>
      </x:c>
      <x:c r="F2315" s="18" t="n">
        <x:v>2606</x:v>
      </x:c>
      <x:c r="G2315" s="18" t="str">
        <x:v>-</x:v>
      </x:c>
      <x:c r="H2315" s="18" t="str">
        <x:v>-</x:v>
      </x:c>
      <x:c r="I2315" s="18" t="str">
        <x:v>個別PICKUP</x:v>
      </x:c>
      <x:c r="J2315" s="18" t="str">
        <x:v>OneSpark</x:v>
      </x:c>
      <x:c r="K2315" s="18" t="str">
        <x:v>595帯の単品実績</x:v>
      </x:c>
      <x:c r="L2315" s="18" t="str">
        <x:v>Hall-Navi 32172</x:v>
      </x:c>
    </x:row>
    <x:row r="2316">
      <x:c r="A2316" s="18" t="str">
        <x:v>2026/9/1</x:v>
      </x:c>
      <x:c r="B2316" s="18" t="str">
        <x:v>東京喰種</x:v>
      </x:c>
      <x:c r="C2316" s="18" t="str">
        <x:v>単品</x:v>
      </x:c>
      <x:c r="D2316" s="18" t="str">
        <x:v>464</x:v>
      </x:c>
      <x:c r="E2316" s="18" t="n">
        <x:v>8833</x:v>
      </x:c>
      <x:c r="F2316" s="18" t="n">
        <x:v>3407</x:v>
      </x:c>
      <x:c r="G2316" s="18" t="str">
        <x:v>-</x:v>
      </x:c>
      <x:c r="H2316" s="18" t="str">
        <x:v>-</x:v>
      </x:c>
      <x:c r="I2316" s="18" t="str">
        <x:v>個別PICKUP</x:v>
      </x:c>
      <x:c r="J2316" s="18" t="str">
        <x:v>OneSpark</x:v>
      </x:c>
      <x:c r="K2316" s="18" t="str">
        <x:v>451-468帯の単品</x:v>
      </x:c>
      <x:c r="L2316" s="18" t="str">
        <x:v>Hall-Navi 32172</x:v>
      </x:c>
    </x:row>
    <x:row r="2317">
      <x:c r="A2317" s="18" t="str">
        <x:v>2026/9/1</x:v>
      </x:c>
      <x:c r="B2317" s="18" t="str">
        <x:v>カバネリ</x:v>
      </x:c>
      <x:c r="C2317" s="18" t="str">
        <x:v>単品</x:v>
      </x:c>
      <x:c r="D2317" s="18" t="str">
        <x:v>536</x:v>
      </x:c>
      <x:c r="E2317" s="18" t="n">
        <x:v>8050</x:v>
      </x:c>
      <x:c r="F2317" s="18" t="n">
        <x:v>7060</x:v>
      </x:c>
      <x:c r="G2317" s="18" t="str">
        <x:v>-</x:v>
      </x:c>
      <x:c r="H2317" s="18" t="str">
        <x:v>-</x:v>
      </x:c>
      <x:c r="I2317" s="18" t="str">
        <x:v>個別PICKUP</x:v>
      </x:c>
      <x:c r="J2317" s="18" t="str">
        <x:v>OneSpark</x:v>
      </x:c>
      <x:c r="K2317" s="18" t="str">
        <x:v>523-558帯の単品</x:v>
      </x:c>
      <x:c r="L2317" s="18" t="str">
        <x:v>Hall-Navi 32172</x:v>
      </x:c>
    </x:row>
    <x:row r="2318">
      <x:c r="A2318" s="18" t="str">
        <x:v>2026/9/1</x:v>
      </x:c>
      <x:c r="B2318" s="18" t="str">
        <x:v>北斗</x:v>
      </x:c>
      <x:c r="C2318" s="18" t="str">
        <x:v>単品</x:v>
      </x:c>
      <x:c r="D2318" s="18" t="str">
        <x:v>755</x:v>
      </x:c>
      <x:c r="E2318" s="18" t="n">
        <x:v>7048</x:v>
      </x:c>
      <x:c r="F2318" s="18" t="n">
        <x:v>9749</x:v>
      </x:c>
      <x:c r="G2318" s="18" t="str">
        <x:v>-</x:v>
      </x:c>
      <x:c r="H2318" s="18" t="str">
        <x:v>-</x:v>
      </x:c>
      <x:c r="I2318" s="18" t="str">
        <x:v>個別PICKUP</x:v>
      </x:c>
      <x:c r="J2318" s="18" t="str">
        <x:v>OneSpark</x:v>
      </x:c>
      <x:c r="K2318" s="18" t="str">
        <x:v>739-756帯の単品</x:v>
      </x:c>
      <x:c r="L2318" s="18" t="str">
        <x:v>Hall-Navi 32172</x:v>
      </x:c>
    </x:row>
    <x:row r="2319">
      <x:c r="A2319" s="18" t="str">
        <x:v>2026/6/9</x:v>
      </x:c>
      <x:c r="B2319" s="18" t="str">
        <x:v>ファンキー2</x:v>
      </x:c>
      <x:c r="C2319" s="18" t="str">
        <x:v>865-870</x:v>
      </x:c>
      <x:c r="D2319" s="18" t="str">
        <x:v>865</x:v>
      </x:c>
      <x:c r="E2319" s="18" t="n">
        <x:v>7701</x:v>
      </x:c>
      <x:c r="F2319" s="18" t="n">
        <x:v>3407</x:v>
      </x:c>
      <x:c r="G2319" s="18" t="n">
        <x:v>31</x:v>
      </x:c>
      <x:c r="H2319" s="18" t="n">
        <x:v>40</x:v>
      </x:c>
      <x:c r="I2319" s="18" t="str">
        <x:v>6/6+ 平均8068G +3363</x:v>
      </x:c>
      <x:c r="J2319" s="18" t="str">
        <x:v>橘リノ</x:v>
      </x:c>
      <x:c r="K2319" s="18" t="str">
        <x:v>REG1/193相当の強挙動</x:v>
      </x:c>
      <x:c r="L2319" s="18" t="str">
        <x:v>Hall-Navi 30936</x:v>
      </x:c>
    </x:row>
    <x:row r="2320">
      <x:c r="A2320" s="18" t="str">
        <x:v>2026/6/9</x:v>
      </x:c>
      <x:c r="B2320" s="18" t="str">
        <x:v>ファンキー2</x:v>
      </x:c>
      <x:c r="C2320" s="18" t="str">
        <x:v>865-870</x:v>
      </x:c>
      <x:c r="D2320" s="18" t="str">
        <x:v>866</x:v>
      </x:c>
      <x:c r="E2320" s="18" t="n">
        <x:v>8937</x:v>
      </x:c>
      <x:c r="F2320" s="18" t="n">
        <x:v>4283</x:v>
      </x:c>
      <x:c r="G2320" s="18" t="n">
        <x:v>39</x:v>
      </x:c>
      <x:c r="H2320" s="18" t="n">
        <x:v>42</x:v>
      </x:c>
      <x:c r="I2320" s="18" t="str">
        <x:v>同上</x:v>
      </x:c>
      <x:c r="J2320" s="18" t="str">
        <x:v>橘リノ</x:v>
      </x:c>
      <x:c r="K2320" s="18" t="str">
        <x:v>REG強</x:v>
      </x:c>
      <x:c r="L2320" s="18" t="str">
        <x:v>Hall-Navi 30936</x:v>
      </x:c>
    </x:row>
    <x:row r="2321">
      <x:c r="A2321" s="18" t="str">
        <x:v>2026/6/9</x:v>
      </x:c>
      <x:c r="B2321" s="18" t="str">
        <x:v>ファンキー2</x:v>
      </x:c>
      <x:c r="C2321" s="18" t="str">
        <x:v>865-870</x:v>
      </x:c>
      <x:c r="D2321" s="18" t="str">
        <x:v>867</x:v>
      </x:c>
      <x:c r="E2321" s="18" t="n">
        <x:v>7900</x:v>
      </x:c>
      <x:c r="F2321" s="18" t="n">
        <x:v>4474</x:v>
      </x:c>
      <x:c r="G2321" s="18" t="n">
        <x:v>44</x:v>
      </x:c>
      <x:c r="H2321" s="18" t="n">
        <x:v>23</x:v>
      </x:c>
      <x:c r="I2321" s="18" t="str">
        <x:v>同上</x:v>
      </x:c>
      <x:c r="J2321" s="18" t="str">
        <x:v>橘リノ</x:v>
      </x:c>
      <x:c r="K2321" s="18" t="str">
        <x:v>列全体判定用</x:v>
      </x:c>
      <x:c r="L2321" s="18" t="str">
        <x:v>Hall-Navi 30936</x:v>
      </x:c>
    </x:row>
    <x:row r="2322">
      <x:c r="A2322" s="18" t="str">
        <x:v>2026/6/9</x:v>
      </x:c>
      <x:c r="B2322" s="18" t="str">
        <x:v>ファンキー2</x:v>
      </x:c>
      <x:c r="C2322" s="18" t="str">
        <x:v>865-870</x:v>
      </x:c>
      <x:c r="D2322" s="18" t="str">
        <x:v>868</x:v>
      </x:c>
      <x:c r="E2322" s="18" t="n">
        <x:v>7869</x:v>
      </x:c>
      <x:c r="F2322" s="18" t="n">
        <x:v>3988</x:v>
      </x:c>
      <x:c r="G2322" s="18" t="n">
        <x:v>42</x:v>
      </x:c>
      <x:c r="H2322" s="18" t="n">
        <x:v>21</x:v>
      </x:c>
      <x:c r="I2322" s="18" t="str">
        <x:v>同上</x:v>
      </x:c>
      <x:c r="J2322" s="18" t="str">
        <x:v>橘リノ</x:v>
      </x:c>
      <x:c r="K2322" s="18" t="str">
        <x:v>列全体判定用</x:v>
      </x:c>
      <x:c r="L2322" s="18" t="str">
        <x:v>Hall-Navi 30936</x:v>
      </x:c>
    </x:row>
    <x:row r="2323">
      <x:c r="A2323" s="18" t="str">
        <x:v>2026/5/21</x:v>
      </x:c>
      <x:c r="B2323" s="18" t="str">
        <x:v>ファンキー2</x:v>
      </x:c>
      <x:c r="C2323" s="18" t="str">
        <x:v>865-870</x:v>
      </x:c>
      <x:c r="D2323" s="18" t="str">
        <x:v>866</x:v>
      </x:c>
      <x:c r="E2323" s="18" t="n">
        <x:v>8955</x:v>
      </x:c>
      <x:c r="F2323" s="18" t="n">
        <x:v>211</x:v>
      </x:c>
      <x:c r="G2323" s="18" t="n">
        <x:v>29</x:v>
      </x:c>
      <x:c r="H2323" s="18" t="n">
        <x:v>29</x:v>
      </x:c>
      <x:c r="I2323" s="18" t="str">
        <x:v>5/6+ 平均7927G +2117</x:v>
      </x:c>
      <x:c r="J2323" s="18" t="str">
        <x:v>潜入来店取材雷</x:v>
      </x:c>
      <x:c r="K2323" s="18" t="str">
        <x:v>同帯再利用</x:v>
      </x:c>
      <x:c r="L2323" s="18" t="str">
        <x:v>Hall-Navi 30842</x:v>
      </x:c>
    </x:row>
    <x:row r="2324">
      <x:c r="A2324" s="18" t="str">
        <x:v>2026/5/21</x:v>
      </x:c>
      <x:c r="B2324" s="18" t="str">
        <x:v>ファンキー2</x:v>
      </x:c>
      <x:c r="C2324" s="18" t="str">
        <x:v>865-870</x:v>
      </x:c>
      <x:c r="D2324" s="18" t="str">
        <x:v>867</x:v>
      </x:c>
      <x:c r="E2324" s="18" t="n">
        <x:v>9672</x:v>
      </x:c>
      <x:c r="F2324" s="18" t="n">
        <x:v>4872</x:v>
      </x:c>
      <x:c r="G2324" s="18" t="n">
        <x:v>47</x:v>
      </x:c>
      <x:c r="H2324" s="18" t="n">
        <x:v>32</x:v>
      </x:c>
      <x:c r="I2324" s="18" t="str">
        <x:v>同上</x:v>
      </x:c>
      <x:c r="J2324" s="18" t="str">
        <x:v>潜入来店取材雷</x:v>
      </x:c>
      <x:c r="K2324" s="18" t="str">
        <x:v>同帯再利用</x:v>
      </x:c>
      <x:c r="L2324" s="18" t="str">
        <x:v>Hall-Navi 30842</x:v>
      </x:c>
    </x:row>
    <x:row r="2325">
      <x:c r="A2325" s="18" t="str">
        <x:v>2026/5/21</x:v>
      </x:c>
      <x:c r="B2325" s="18" t="str">
        <x:v>ファンキー2</x:v>
      </x:c>
      <x:c r="C2325" s="18" t="str">
        <x:v>865-870</x:v>
      </x:c>
      <x:c r="D2325" s="18" t="str">
        <x:v>868</x:v>
      </x:c>
      <x:c r="E2325" s="18" t="n">
        <x:v>8342</x:v>
      </x:c>
      <x:c r="F2325" s="18" t="n">
        <x:v>6656</x:v>
      </x:c>
      <x:c r="G2325" s="18" t="n">
        <x:v>49</x:v>
      </x:c>
      <x:c r="H2325" s="18" t="n">
        <x:v>33</x:v>
      </x:c>
      <x:c r="I2325" s="18" t="str">
        <x:v>同上</x:v>
      </x:c>
      <x:c r="J2325" s="18" t="str">
        <x:v>潜入来店取材雷</x:v>
      </x:c>
      <x:c r="K2325" s="18" t="str">
        <x:v>同帯再利用</x:v>
      </x:c>
      <x:c r="L2325" s="18" t="str">
        <x:v>Hall-Navi 30842</x:v>
      </x:c>
    </x:row>
    <x:row r="2326">
      <x:c r="A2326" s="18" t="str">
        <x:v>2026/6/21</x:v>
      </x:c>
      <x:c r="B2326" s="18" t="str">
        <x:v>ゴージャグ3</x:v>
      </x:c>
      <x:c r="C2326" s="18" t="str">
        <x:v>大型帯</x:v>
      </x:c>
      <x:c r="D2326" s="18" t="str">
        <x:v>910</x:v>
      </x:c>
      <x:c r="E2326" s="18" t="n">
        <x:v>8426</x:v>
      </x:c>
      <x:c r="F2326" s="18" t="n">
        <x:v>1711</x:v>
      </x:c>
      <x:c r="G2326" s="18" t="n">
        <x:v>33</x:v>
      </x:c>
      <x:c r="H2326" s="18" t="n">
        <x:v>34</x:v>
      </x:c>
      <x:c r="I2326" s="18" t="str">
        <x:v>27台中22台+ 平均7771G +1279</x:v>
      </x:c>
      <x:c r="J2326" s="18" t="str">
        <x:v>潜入来店取材雷</x:v>
      </x:c>
      <x:c r="K2326" s="18" t="str">
        <x:v>910帯の反復基準</x:v>
      </x:c>
      <x:c r="L2326" s="18" t="str">
        <x:v>Hall-Navi 31071</x:v>
      </x:c>
    </x:row>
    <x:row r="2327">
      <x:c r="A2327" s="18" t="str">
        <x:v>2026/6/21</x:v>
      </x:c>
      <x:c r="B2327" s="18" t="str">
        <x:v>ゴージャグ3</x:v>
      </x:c>
      <x:c r="C2327" s="18" t="str">
        <x:v>大型帯</x:v>
      </x:c>
      <x:c r="D2327" s="18" t="str">
        <x:v>911</x:v>
      </x:c>
      <x:c r="E2327" s="18" t="n">
        <x:v>9909</x:v>
      </x:c>
      <x:c r="F2327" s="18" t="n">
        <x:v>2014</x:v>
      </x:c>
      <x:c r="G2327" s="18" t="n">
        <x:v>37</x:v>
      </x:c>
      <x:c r="H2327" s="18" t="n">
        <x:v>38</x:v>
      </x:c>
      <x:c r="I2327" s="18" t="str">
        <x:v>同上</x:v>
      </x:c>
      <x:c r="J2327" s="18" t="str">
        <x:v>潜入来店取材雷</x:v>
      </x:c>
      <x:c r="K2327" s="18" t="str">
        <x:v>910帯の反復基準</x:v>
      </x:c>
      <x:c r="L2327" s="18" t="str">
        <x:v>Hall-Navi 31071</x:v>
      </x:c>
    </x:row>
    <x:row r="2328">
      <x:c r="A2328" s="18" t="str">
        <x:v>2026/6/21</x:v>
      </x:c>
      <x:c r="B2328" s="18" t="str">
        <x:v>ゴージャグ3</x:v>
      </x:c>
      <x:c r="C2328" s="18" t="str">
        <x:v>大型帯</x:v>
      </x:c>
      <x:c r="D2328" s="18" t="str">
        <x:v>912</x:v>
      </x:c>
      <x:c r="E2328" s="18" t="n">
        <x:v>7877</x:v>
      </x:c>
      <x:c r="F2328" s="18" t="n">
        <x:v>3472</x:v>
      </x:c>
      <x:c r="G2328" s="18" t="n">
        <x:v>41</x:v>
      </x:c>
      <x:c r="H2328" s="18" t="n">
        <x:v>25</x:v>
      </x:c>
      <x:c r="I2328" s="18" t="str">
        <x:v>同上</x:v>
      </x:c>
      <x:c r="J2328" s="18" t="str">
        <x:v>潜入来店取材雷</x:v>
      </x:c>
      <x:c r="K2328" s="18" t="str">
        <x:v>910帯の反復基準</x:v>
      </x:c>
      <x:c r="L2328" s="18" t="str">
        <x:v>Hall-Navi 31071</x:v>
      </x:c>
    </x:row>
    <x:row r="2329">
      <x:c r="A2329" s="18" t="str">
        <x:v>2026/6/21</x:v>
      </x:c>
      <x:c r="B2329" s="18" t="str">
        <x:v>ゴージャグ3</x:v>
      </x:c>
      <x:c r="C2329" s="18" t="str">
        <x:v>大型帯</x:v>
      </x:c>
      <x:c r="D2329" s="18" t="str">
        <x:v>913</x:v>
      </x:c>
      <x:c r="E2329" s="18" t="n">
        <x:v>7357</x:v>
      </x:c>
      <x:c r="F2329" s="18" t="n">
        <x:v>1155</x:v>
      </x:c>
      <x:c r="G2329" s="18" t="n">
        <x:v>27</x:v>
      </x:c>
      <x:c r="H2329" s="18" t="n">
        <x:v>29</x:v>
      </x:c>
      <x:c r="I2329" s="18" t="str">
        <x:v>同上</x:v>
      </x:c>
      <x:c r="J2329" s="18" t="str">
        <x:v>潜入来店取材雷</x:v>
      </x:c>
      <x:c r="K2329" s="18" t="str">
        <x:v>910帯の反復基準</x:v>
      </x:c>
      <x:c r="L2329" s="18" t="str">
        <x:v>Hall-Navi 31071</x:v>
      </x:c>
    </x:row>
    <x:row r="2330">
      <x:c r="A2330" s="18" t="str">
        <x:v>2026/8/23</x:v>
      </x:c>
      <x:c r="B2330" s="18" t="str">
        <x:v>ネオアイム</x:v>
      </x:c>
      <x:c r="C2330" s="18" t="str">
        <x:v>991-1008</x:v>
      </x:c>
      <x:c r="D2330" s="18" t="str">
        <x:v>991</x:v>
      </x:c>
      <x:c r="E2330" s="18" t="n">
        <x:v>9877</x:v>
      </x:c>
      <x:c r="F2330" s="18" t="n">
        <x:v>2677</x:v>
      </x:c>
      <x:c r="G2330" s="18" t="str">
        <x:v>-</x:v>
      </x:c>
      <x:c r="H2330" s="18" t="str">
        <x:v>-</x:v>
      </x:c>
      <x:c r="I2330" s="18" t="str">
        <x:v>18台中16台+ 平均9163G +1488</x:v>
      </x:c>
      <x:c r="J2330" s="18" t="str">
        <x:v>関西KO/本田朋広</x:v>
      </x:c>
      <x:c r="K2330" s="18" t="str">
        <x:v>991-1008列再利用</x:v>
      </x:c>
      <x:c r="L2330" s="18" t="str">
        <x:v>Hall-Navi 32019</x:v>
      </x:c>
    </x:row>
    <x:row r="2331">
      <x:c r="A2331" s="18" t="str">
        <x:v>2026/8/23</x:v>
      </x:c>
      <x:c r="B2331" s="18" t="str">
        <x:v>ネオアイム</x:v>
      </x:c>
      <x:c r="C2331" s="18" t="str">
        <x:v>991-1008</x:v>
      </x:c>
      <x:c r="D2331" s="18" t="str">
        <x:v>997</x:v>
      </x:c>
      <x:c r="E2331" s="18" t="n">
        <x:v>9534</x:v>
      </x:c>
      <x:c r="F2331" s="18" t="n">
        <x:v>3365</x:v>
      </x:c>
      <x:c r="G2331" s="18" t="str">
        <x:v>-</x:v>
      </x:c>
      <x:c r="H2331" s="18" t="str">
        <x:v>-</x:v>
      </x:c>
      <x:c r="I2331" s="18" t="str">
        <x:v>同上</x:v>
      </x:c>
      <x:c r="J2331" s="18" t="str">
        <x:v>関西KO/本田朋広</x:v>
      </x:c>
      <x:c r="K2331" s="18" t="str">
        <x:v>列内強台</x:v>
      </x:c>
      <x:c r="L2331" s="18" t="str">
        <x:v>Hall-Navi 32019</x:v>
      </x:c>
    </x:row>
    <x:row r="2332">
      <x:c r="A2332" s="18" t="str">
        <x:v>2026/8/23</x:v>
      </x:c>
      <x:c r="B2332" s="18" t="str">
        <x:v>ネオアイム</x:v>
      </x:c>
      <x:c r="C2332" s="18" t="str">
        <x:v>991-1008</x:v>
      </x:c>
      <x:c r="D2332" s="18" t="str">
        <x:v>1003</x:v>
      </x:c>
      <x:c r="E2332" s="18" t="n">
        <x:v>8062</x:v>
      </x:c>
      <x:c r="F2332" s="18" t="n">
        <x:v>2716</x:v>
      </x:c>
      <x:c r="G2332" s="18" t="str">
        <x:v>-</x:v>
      </x:c>
      <x:c r="H2332" s="18" t="str">
        <x:v>-</x:v>
      </x:c>
      <x:c r="I2332" s="18" t="str">
        <x:v>同上</x:v>
      </x:c>
      <x:c r="J2332" s="18" t="str">
        <x:v>関西KO/本田朋広</x:v>
      </x:c>
      <x:c r="K2332" s="18" t="str">
        <x:v>列内強台</x:v>
      </x:c>
      <x:c r="L2332" s="18" t="str">
        <x:v>Hall-Navi 32019</x:v>
      </x:c>
    </x:row>
    <x:row r="2333">
      <x:c r="A2333" s="18" t="str">
        <x:v>2026/5/29</x:v>
      </x:c>
      <x:c r="B2333" s="18" t="str">
        <x:v>GOD 神々の軌跡</x:v>
      </x:c>
      <x:c r="C2333" s="18" t="str">
        <x:v>667-702</x:v>
      </x:c>
      <x:c r="D2333" s="18" t="str">
        <x:v>667</x:v>
      </x:c>
      <x:c r="E2333" s="18" t="n">
        <x:v>9762</x:v>
      </x:c>
      <x:c r="F2333" s="18" t="n">
        <x:v>10282</x:v>
      </x:c>
      <x:c r="G2333" s="18" t="str">
        <x:v>-</x:v>
      </x:c>
      <x:c r="H2333" s="18" t="str">
        <x:v>-</x:v>
      </x:c>
      <x:c r="I2333" s="18" t="str">
        <x:v>30台中23台+ 平均9205G +4378</x:v>
      </x:c>
      <x:c r="J2333" s="18" t="str">
        <x:v>チャン☆ゆな/髭原人</x:v>
      </x:c>
      <x:c r="K2333" s="18" t="str">
        <x:v>667-702大型帯</x:v>
      </x:c>
      <x:c r="L2333" s="18" t="str">
        <x:v>Hall-Navi 30844</x:v>
      </x:c>
    </x:row>
    <x:row r="2334">
      <x:c r="A2334" s="18" t="str">
        <x:v>2026/5/29</x:v>
      </x:c>
      <x:c r="B2334" s="18" t="str">
        <x:v>GOD 神々の軌跡</x:v>
      </x:c>
      <x:c r="C2334" s="18" t="str">
        <x:v>667-702</x:v>
      </x:c>
      <x:c r="D2334" s="18" t="str">
        <x:v>668</x:v>
      </x:c>
      <x:c r="E2334" s="18" t="n">
        <x:v>9911</x:v>
      </x:c>
      <x:c r="F2334" s="18" t="n">
        <x:v>12574</x:v>
      </x:c>
      <x:c r="G2334" s="18" t="str">
        <x:v>-</x:v>
      </x:c>
      <x:c r="H2334" s="18" t="str">
        <x:v>-</x:v>
      </x:c>
      <x:c r="I2334" s="18" t="str">
        <x:v>同上</x:v>
      </x:c>
      <x:c r="J2334" s="18" t="str">
        <x:v>同上</x:v>
      </x:c>
      <x:c r="K2334" s="18" t="str">
        <x:v>大型帯</x:v>
      </x:c>
      <x:c r="L2334" s="18" t="str">
        <x:v>Hall-Navi 30844</x:v>
      </x:c>
    </x:row>
    <x:row r="2335">
      <x:c r="A2335" s="18" t="str">
        <x:v>2026/5/29</x:v>
      </x:c>
      <x:c r="B2335" s="18" t="str">
        <x:v>GOD 神々の軌跡</x:v>
      </x:c>
      <x:c r="C2335" s="18" t="str">
        <x:v>667-702</x:v>
      </x:c>
      <x:c r="D2335" s="18" t="str">
        <x:v>696</x:v>
      </x:c>
      <x:c r="E2335" s="18" t="n">
        <x:v>9481</x:v>
      </x:c>
      <x:c r="F2335" s="18" t="n">
        <x:v>17498</x:v>
      </x:c>
      <x:c r="G2335" s="18" t="str">
        <x:v>-</x:v>
      </x:c>
      <x:c r="H2335" s="18" t="str">
        <x:v>-</x:v>
      </x:c>
      <x:c r="I2335" s="18" t="str">
        <x:v>同上</x:v>
      </x:c>
      <x:c r="J2335" s="18" t="str">
        <x:v>同上</x:v>
      </x:c>
      <x:c r="K2335" s="18" t="str">
        <x:v>大型帯</x:v>
      </x:c>
      <x:c r="L2335" s="18" t="str">
        <x:v>Hall-Navi 30844</x:v>
      </x:c>
    </x:row>
    <x:row r="2336">
      <x:c r="A2336" s="18" t="str">
        <x:v>2026/6/29</x:v>
      </x:c>
      <x:c r="B2336" s="18" t="str">
        <x:v>GOD 神々の軌跡</x:v>
      </x:c>
      <x:c r="C2336" s="18" t="str">
        <x:v>691-702</x:v>
      </x:c>
      <x:c r="D2336" s="18" t="str">
        <x:v>692</x:v>
      </x:c>
      <x:c r="E2336" s="18" t="n">
        <x:v>9840</x:v>
      </x:c>
      <x:c r="F2336" s="18" t="n">
        <x:v>10795</x:v>
      </x:c>
      <x:c r="G2336" s="18" t="str">
        <x:v>-</x:v>
      </x:c>
      <x:c r="H2336" s="18" t="str">
        <x:v>-</x:v>
      </x:c>
      <x:c r="I2336" s="18" t="str">
        <x:v>12台中8台+ 平均8794G +3783</x:v>
      </x:c>
      <x:c r="J2336" s="18" t="str">
        <x:v>髭原人バチコン2</x:v>
      </x:c>
      <x:c r="K2336" s="18" t="str">
        <x:v>5/29→6/29位置再利用</x:v>
      </x:c>
      <x:c r="L2336" s="18" t="str">
        <x:v>Hall-Navi 31223</x:v>
      </x:c>
    </x:row>
    <x:row r="2337">
      <x:c r="A2337" s="18" t="str">
        <x:v>2026/6/29</x:v>
      </x:c>
      <x:c r="B2337" s="18" t="str">
        <x:v>GOD 神々の軌跡</x:v>
      </x:c>
      <x:c r="C2337" s="18" t="str">
        <x:v>691-702</x:v>
      </x:c>
      <x:c r="D2337" s="18" t="str">
        <x:v>694</x:v>
      </x:c>
      <x:c r="E2337" s="18" t="n">
        <x:v>8641</x:v>
      </x:c>
      <x:c r="F2337" s="18" t="n">
        <x:v>8638</x:v>
      </x:c>
      <x:c r="G2337" s="18" t="str">
        <x:v>-</x:v>
      </x:c>
      <x:c r="H2337" s="18" t="str">
        <x:v>-</x:v>
      </x:c>
      <x:c r="I2337" s="18" t="str">
        <x:v>同上</x:v>
      </x:c>
      <x:c r="J2337" s="18" t="str">
        <x:v>同上</x:v>
      </x:c>
      <x:c r="K2337" s="18" t="str">
        <x:v>位置再利用</x:v>
      </x:c>
      <x:c r="L2337" s="18" t="str">
        <x:v>Hall-Navi 31223</x:v>
      </x:c>
    </x:row>
    <x:row r="2338">
      <x:c r="A2338" s="18" t="str">
        <x:v>2026/5/13</x:v>
      </x:c>
      <x:c r="B2338" s="18" t="str">
        <x:v>カバネリ</x:v>
      </x:c>
      <x:c r="C2338" s="18" t="str">
        <x:v>559-567</x:v>
      </x:c>
      <x:c r="D2338" s="18" t="str">
        <x:v>564</x:v>
      </x:c>
      <x:c r="E2338" s="18" t="n">
        <x:v>9176</x:v>
      </x:c>
      <x:c r="F2338" s="18" t="n">
        <x:v>10638</x:v>
      </x:c>
      <x:c r="G2338" s="18" t="str">
        <x:v>-</x:v>
      </x:c>
      <x:c r="H2338" s="18" t="str">
        <x:v>-</x:v>
      </x:c>
      <x:c r="I2338" s="18" t="str">
        <x:v>9台中6台+ 平均9360G +2498</x:v>
      </x:c>
      <x:c r="J2338" s="18" t="str">
        <x:v>寺井一択/橘リノ</x:v>
      </x:c>
      <x:c r="K2338" s="18" t="str">
        <x:v>旧559帯の強台</x:v>
      </x:c>
      <x:c r="L2338" s="18" t="str">
        <x:v>Hall-Navi 30840</x:v>
      </x:c>
    </x:row>
    <x:row r="2339">
      <x:c r="A2339" s="18" t="str">
        <x:v>2026/5/13</x:v>
      </x:c>
      <x:c r="B2339" s="18" t="str">
        <x:v>カバネリ</x:v>
      </x:c>
      <x:c r="C2339" s="18" t="str">
        <x:v>559-567</x:v>
      </x:c>
      <x:c r="D2339" s="18" t="str">
        <x:v>567</x:v>
      </x:c>
      <x:c r="E2339" s="18" t="n">
        <x:v>9469</x:v>
      </x:c>
      <x:c r="F2339" s="18" t="n">
        <x:v>10949</x:v>
      </x:c>
      <x:c r="G2339" s="18" t="str">
        <x:v>-</x:v>
      </x:c>
      <x:c r="H2339" s="18" t="str">
        <x:v>-</x:v>
      </x:c>
      <x:c r="I2339" s="18" t="str">
        <x:v>同上</x:v>
      </x:c>
      <x:c r="J2339" s="18" t="str">
        <x:v>同上</x:v>
      </x:c>
      <x:c r="K2339" s="18" t="str">
        <x:v>旧559帯の強台</x:v>
      </x:c>
      <x:c r="L2339" s="18" t="str">
        <x:v>Hall-Navi 30840</x:v>
      </x:c>
    </x:row>
    <x:row r="2340">
      <x:c r="A2340" s="18" t="str">
        <x:v>2026/5/13</x:v>
      </x:c>
      <x:c r="B2340" s="18" t="str">
        <x:v>からくり</x:v>
      </x:c>
      <x:c r="C2340" s="18" t="str">
        <x:v>6台</x:v>
      </x:c>
      <x:c r="D2340" s="18" t="str">
        <x:v>718</x:v>
      </x:c>
      <x:c r="E2340" s="18" t="n">
        <x:v>7960</x:v>
      </x:c>
      <x:c r="F2340" s="18" t="n">
        <x:v>9602</x:v>
      </x:c>
      <x:c r="G2340" s="18" t="str">
        <x:v>-</x:v>
      </x:c>
      <x:c r="H2340" s="18" t="str">
        <x:v>-</x:v>
      </x:c>
      <x:c r="I2340" s="18" t="str">
        <x:v>6台中4台+ 平均8325G +3010</x:v>
      </x:c>
      <x:c r="J2340" s="18" t="str">
        <x:v>寺井一択/橘リノ</x:v>
      </x:c>
      <x:c r="K2340" s="18" t="str">
        <x:v>旧配置の塊</x:v>
      </x:c>
      <x:c r="L2340" s="18" t="str">
        <x:v>Hall-Navi 30840</x:v>
      </x:c>
    </x:row>
    <x:row r="2341">
      <x:c r="A2341" s="18" t="str">
        <x:v>2026/4/13</x:v>
      </x:c>
      <x:c r="B2341" s="18" t="str">
        <x:v>東京リベンジャーズ</x:v>
      </x:c>
      <x:c r="C2341" s="18" t="str">
        <x:v>9台</x:v>
      </x:c>
      <x:c r="D2341" s="18" t="str">
        <x:v>698</x:v>
      </x:c>
      <x:c r="E2341" s="18" t="n">
        <x:v>8196</x:v>
      </x:c>
      <x:c r="F2341" s="18" t="n">
        <x:v>11691</x:v>
      </x:c>
      <x:c r="G2341" s="18" t="str">
        <x:v>-</x:v>
      </x:c>
      <x:c r="H2341" s="18" t="str">
        <x:v>-</x:v>
      </x:c>
      <x:c r="I2341" s="18" t="str">
        <x:v>9台中6台+ 平均7240G +3764</x:v>
      </x:c>
      <x:c r="J2341" s="18" t="str">
        <x:v>もっくん</x:v>
      </x:c>
      <x:c r="K2341" s="18" t="str">
        <x:v>695帯強配分</x:v>
      </x:c>
      <x:c r="L2341" s="18" t="str">
        <x:v>Hall-Navi 30820</x:v>
      </x:c>
    </x:row>
    <x:row r="2350">
      <x:c r="A2350" s="942" t="str">
        <x:v>■ Hall-Navi追加深掘り②｜未収録の個別PICKUP・対象台</x:v>
      </x:c>
      <x:c r="B2350" s="942"/>
      <x:c r="C2350" s="942"/>
      <x:c r="D2350" s="942"/>
      <x:c r="E2350" s="942"/>
      <x:c r="F2350" s="942"/>
      <x:c r="G2350" s="942"/>
      <x:c r="H2350" s="942"/>
      <x:c r="I2350" s="942"/>
      <x:c r="J2350" s="942"/>
      <x:c r="K2350" s="942"/>
      <x:c r="L2350" s="942"/>
    </x:row>
    <x:row r="2351">
      <x:c r="A2351" s="945" t="str">
        <x:v>日付</x:v>
      </x:c>
      <x:c r="B2351" s="945" t="str">
        <x:v>機種</x:v>
      </x:c>
      <x:c r="C2351" s="945" t="str">
        <x:v>台番</x:v>
      </x:c>
      <x:c r="D2351" s="945" t="str">
        <x:v>G数</x:v>
      </x:c>
      <x:c r="E2351" s="945" t="str">
        <x:v>差枚</x:v>
      </x:c>
      <x:c r="F2351" s="945" t="str">
        <x:v>BB</x:v>
      </x:c>
      <x:c r="G2351" s="945" t="str">
        <x:v>RB</x:v>
      </x:c>
      <x:c r="H2351" s="945" t="str">
        <x:v>対象/集計</x:v>
      </x:c>
      <x:c r="I2351" s="945" t="str">
        <x:v>来店・条件</x:v>
      </x:c>
      <x:c r="J2351" s="945" t="str">
        <x:v>配置分析</x:v>
      </x:c>
      <x:c r="K2351" s="945" t="str">
        <x:v>出典</x:v>
      </x:c>
      <x:c r="L2351" s="945" t="str">
        <x:v>確認</x:v>
      </x:c>
    </x:row>
    <x:row r="2352">
      <x:c r="A2352" s="18" t="str">
        <x:v>2026/4/21</x:v>
      </x:c>
      <x:c r="B2352" s="18" t="str">
        <x:v>モンハンライズ</x:v>
      </x:c>
      <x:c r="C2352" s="18" t="n">
        <x:v>568</x:v>
      </x:c>
      <x:c r="D2352" s="18" t="n">
        <x:v>8861</x:v>
      </x:c>
      <x:c r="E2352" s="18" t="n">
        <x:v>4315</x:v>
      </x:c>
      <x:c r="F2352" s="18" t="str">
        <x:v>-</x:v>
      </x:c>
      <x:c r="G2352" s="18" t="str">
        <x:v>-</x:v>
      </x:c>
      <x:c r="H2352" s="18" t="str">
        <x:v>9台中7台+ / 平均7577G +3692</x:v>
      </x:c>
      <x:c r="I2352" s="18" t="str">
        <x:v>萬田千鶴・七瀬静香</x:v>
      </x:c>
      <x:c r="J2352" s="18" t="str">
        <x:v>568-576帯</x:v>
      </x:c>
      <x:c r="K2352" s="18" t="str">
        <x:v>https://hall-navi.com/review_view?id=30822</x:v>
      </x:c>
      <x:c r="L2352" s="18" t="str">
        <x:v>確認</x:v>
      </x:c>
    </x:row>
    <x:row r="2353">
      <x:c r="A2353" s="18" t="str">
        <x:v>2026/4/21</x:v>
      </x:c>
      <x:c r="B2353" s="18" t="str">
        <x:v>モンハンライズ</x:v>
      </x:c>
      <x:c r="C2353" s="18" t="n">
        <x:v>571</x:v>
      </x:c>
      <x:c r="D2353" s="18" t="n">
        <x:v>9000</x:v>
      </x:c>
      <x:c r="E2353" s="18" t="n">
        <x:v>3715</x:v>
      </x:c>
      <x:c r="F2353" s="18" t="str">
        <x:v>-</x:v>
      </x:c>
      <x:c r="G2353" s="18" t="str">
        <x:v>-</x:v>
      </x:c>
      <x:c r="H2353" s="18" t="str">
        <x:v>同上</x:v>
      </x:c>
      <x:c r="I2353" s="18" t="str">
        <x:v>同上</x:v>
      </x:c>
      <x:c r="J2353" s="18" t="str">
        <x:v>568-576帯</x:v>
      </x:c>
      <x:c r="K2353" s="18" t="str">
        <x:v>https://hall-navi.com/review_view?id=30822</x:v>
      </x:c>
      <x:c r="L2353" s="18" t="str">
        <x:v>確認</x:v>
      </x:c>
    </x:row>
    <x:row r="2354">
      <x:c r="A2354" s="18" t="str">
        <x:v>2026/4/21</x:v>
      </x:c>
      <x:c r="B2354" s="18" t="str">
        <x:v>モンハンライズ</x:v>
      </x:c>
      <x:c r="C2354" s="18" t="n">
        <x:v>574</x:v>
      </x:c>
      <x:c r="D2354" s="18" t="n">
        <x:v>10371</x:v>
      </x:c>
      <x:c r="E2354" s="18" t="n">
        <x:v>10434</x:v>
      </x:c>
      <x:c r="F2354" s="18" t="str">
        <x:v>-</x:v>
      </x:c>
      <x:c r="G2354" s="18" t="str">
        <x:v>-</x:v>
      </x:c>
      <x:c r="H2354" s="18" t="str">
        <x:v>同上</x:v>
      </x:c>
      <x:c r="I2354" s="18" t="str">
        <x:v>同上</x:v>
      </x:c>
      <x:c r="J2354" s="18" t="str">
        <x:v>568-576帯</x:v>
      </x:c>
      <x:c r="K2354" s="18" t="str">
        <x:v>https://hall-navi.com/review_view?id=30822</x:v>
      </x:c>
      <x:c r="L2354" s="18" t="str">
        <x:v>確認</x:v>
      </x:c>
    </x:row>
    <x:row r="2355">
      <x:c r="A2355" s="18" t="str">
        <x:v>2026/4/21</x:v>
      </x:c>
      <x:c r="B2355" s="18" t="str">
        <x:v>東京喰種</x:v>
      </x:c>
      <x:c r="C2355" s="18" t="n">
        <x:v>473</x:v>
      </x:c>
      <x:c r="D2355" s="18" t="n">
        <x:v>9651</x:v>
      </x:c>
      <x:c r="E2355" s="18" t="n">
        <x:v>4715</x:v>
      </x:c>
      <x:c r="F2355" s="18" t="str">
        <x:v>-</x:v>
      </x:c>
      <x:c r="G2355" s="18" t="str">
        <x:v>-</x:v>
      </x:c>
      <x:c r="H2355" s="18" t="str">
        <x:v>個別PICKUP</x:v>
      </x:c>
      <x:c r="I2355" s="18" t="str">
        <x:v>同上</x:v>
      </x:c>
      <x:c r="J2355" s="18" t="str">
        <x:v>451-486帯</x:v>
      </x:c>
      <x:c r="K2355" s="18" t="str">
        <x:v>https://hall-navi.com/review_view?id=30822</x:v>
      </x:c>
      <x:c r="L2355" s="18" t="str">
        <x:v>確認</x:v>
      </x:c>
    </x:row>
    <x:row r="2356">
      <x:c r="A2356" s="18" t="str">
        <x:v>2026/4/21</x:v>
      </x:c>
      <x:c r="B2356" s="18" t="str">
        <x:v>モンキーV</x:v>
      </x:c>
      <x:c r="C2356" s="18" t="n">
        <x:v>597</x:v>
      </x:c>
      <x:c r="D2356" s="18" t="n">
        <x:v>9005</x:v>
      </x:c>
      <x:c r="E2356" s="18" t="n">
        <x:v>7295</x:v>
      </x:c>
      <x:c r="F2356" s="18" t="str">
        <x:v>-</x:v>
      </x:c>
      <x:c r="G2356" s="18" t="str">
        <x:v>-</x:v>
      </x:c>
      <x:c r="H2356" s="18" t="str">
        <x:v>個別PICKUP</x:v>
      </x:c>
      <x:c r="I2356" s="18" t="str">
        <x:v>同上</x:v>
      </x:c>
      <x:c r="J2356" s="18" t="str">
        <x:v>595-612帯</x:v>
      </x:c>
      <x:c r="K2356" s="18" t="str">
        <x:v>https://hall-navi.com/review_view?id=30822</x:v>
      </x:c>
      <x:c r="L2356" s="18" t="str">
        <x:v>確認</x:v>
      </x:c>
    </x:row>
    <x:row r="2357">
      <x:c r="A2357" s="18" t="str">
        <x:v>2026/4/21</x:v>
      </x:c>
      <x:c r="B2357" s="18" t="str">
        <x:v>攻殻機動隊</x:v>
      </x:c>
      <x:c r="C2357" s="18" t="n">
        <x:v>712</x:v>
      </x:c>
      <x:c r="D2357" s="18" t="n">
        <x:v>8971</x:v>
      </x:c>
      <x:c r="E2357" s="18" t="n">
        <x:v>3337</x:v>
      </x:c>
      <x:c r="F2357" s="18" t="str">
        <x:v>-</x:v>
      </x:c>
      <x:c r="G2357" s="18" t="str">
        <x:v>-</x:v>
      </x:c>
      <x:c r="H2357" s="18" t="str">
        <x:v>個別PICKUP</x:v>
      </x:c>
      <x:c r="I2357" s="18" t="str">
        <x:v>同上</x:v>
      </x:c>
      <x:c r="J2357" s="18" t="str">
        <x:v>703-720周辺</x:v>
      </x:c>
      <x:c r="K2357" s="18" t="str">
        <x:v>https://hall-navi.com/review_view?id=30822</x:v>
      </x:c>
      <x:c r="L2357" s="18" t="str">
        <x:v>確認</x:v>
      </x:c>
    </x:row>
    <x:row r="2358">
      <x:c r="A2358" s="18" t="str">
        <x:v>2026/4/21</x:v>
      </x:c>
      <x:c r="B2358" s="18" t="str">
        <x:v>マギアレコード</x:v>
      </x:c>
      <x:c r="C2358" s="18" t="n">
        <x:v>721</x:v>
      </x:c>
      <x:c r="D2358" s="18" t="n">
        <x:v>8669</x:v>
      </x:c>
      <x:c r="E2358" s="18" t="n">
        <x:v>3346</x:v>
      </x:c>
      <x:c r="F2358" s="18" t="str">
        <x:v>-</x:v>
      </x:c>
      <x:c r="G2358" s="18" t="str">
        <x:v>-</x:v>
      </x:c>
      <x:c r="H2358" s="18" t="str">
        <x:v>個別PICKUP</x:v>
      </x:c>
      <x:c r="I2358" s="18" t="str">
        <x:v>同上</x:v>
      </x:c>
      <x:c r="J2358" s="18" t="str">
        <x:v>721帯</x:v>
      </x:c>
      <x:c r="K2358" s="18" t="str">
        <x:v>https://hall-navi.com/review_view?id=30822</x:v>
      </x:c>
      <x:c r="L2358" s="18" t="str">
        <x:v>確認</x:v>
      </x:c>
    </x:row>
    <x:row r="2359">
      <x:c r="A2359" s="18" t="str">
        <x:v>2026/4/21</x:v>
      </x:c>
      <x:c r="B2359" s="18" t="str">
        <x:v>北斗の拳</x:v>
      </x:c>
      <x:c r="C2359" s="18" t="n">
        <x:v>752</x:v>
      </x:c>
      <x:c r="D2359" s="18" t="n">
        <x:v>7957</x:v>
      </x:c>
      <x:c r="E2359" s="18" t="n">
        <x:v>5154</x:v>
      </x:c>
      <x:c r="F2359" s="18" t="str">
        <x:v>-</x:v>
      </x:c>
      <x:c r="G2359" s="18" t="str">
        <x:v>-</x:v>
      </x:c>
      <x:c r="H2359" s="18" t="str">
        <x:v>個別PICKUP</x:v>
      </x:c>
      <x:c r="I2359" s="18" t="str">
        <x:v>同上</x:v>
      </x:c>
      <x:c r="J2359" s="18" t="str">
        <x:v>739-756帯</x:v>
      </x:c>
      <x:c r="K2359" s="18" t="str">
        <x:v>https://hall-navi.com/review_view?id=30822</x:v>
      </x:c>
      <x:c r="L2359" s="18" t="str">
        <x:v>確認</x:v>
      </x:c>
    </x:row>
    <x:row r="2360">
      <x:c r="A2360" s="18" t="str">
        <x:v>2026/4/21</x:v>
      </x:c>
      <x:c r="B2360" s="18" t="str">
        <x:v>マイジャグラーV</x:v>
      </x:c>
      <x:c r="C2360" s="18" t="n">
        <x:v>973</x:v>
      </x:c>
      <x:c r="D2360" s="18" t="n">
        <x:v>9674</x:v>
      </x:c>
      <x:c r="E2360" s="18" t="n">
        <x:v>2464</x:v>
      </x:c>
      <x:c r="F2360" s="18" t="n">
        <x:v>42</x:v>
      </x:c>
      <x:c r="G2360" s="18" t="n">
        <x:v>32</x:v>
      </x:c>
      <x:c r="H2360" s="18" t="str">
        <x:v>BB1/230 RB1/302 合算1/131</x:v>
      </x:c>
      <x:c r="I2360" s="18" t="str">
        <x:v>同上</x:v>
      </x:c>
      <x:c r="J2360" s="18" t="str">
        <x:v>955-990 BOX</x:v>
      </x:c>
      <x:c r="K2360" s="18" t="str">
        <x:v>https://hall-navi.com/review_view?id=30822</x:v>
      </x:c>
      <x:c r="L2360" s="18" t="str">
        <x:v>確認</x:v>
      </x:c>
    </x:row>
    <x:row r="2361">
      <x:c r="A2361" s="18" t="str">
        <x:v>2026/4/21</x:v>
      </x:c>
      <x:c r="B2361" s="18" t="str">
        <x:v>ネオアイム</x:v>
      </x:c>
      <x:c r="C2361" s="18" t="n">
        <x:v>992</x:v>
      </x:c>
      <x:c r="D2361" s="18" t="n">
        <x:v>8717</x:v>
      </x:c>
      <x:c r="E2361" s="18" t="n">
        <x:v>2569</x:v>
      </x:c>
      <x:c r="F2361" s="18" t="str">
        <x:v>-</x:v>
      </x:c>
      <x:c r="G2361" s="18" t="str">
        <x:v>-</x:v>
      </x:c>
      <x:c r="H2361" s="18" t="str">
        <x:v>個別PICKUP</x:v>
      </x:c>
      <x:c r="I2361" s="18" t="str">
        <x:v>同上</x:v>
      </x:c>
      <x:c r="J2361" s="18" t="str">
        <x:v>991-1008列</x:v>
      </x:c>
      <x:c r="K2361" s="18" t="str">
        <x:v>https://hall-navi.com/review_view?id=30822</x:v>
      </x:c>
      <x:c r="L2361" s="18" t="str">
        <x:v>確認</x:v>
      </x:c>
    </x:row>
    <x:row r="2362">
      <x:c r="A2362" s="18" t="str">
        <x:v>2026/4/21</x:v>
      </x:c>
      <x:c r="B2362" s="18" t="str">
        <x:v>ゴージャグ3</x:v>
      </x:c>
      <x:c r="C2362" s="18" t="n">
        <x:v>915</x:v>
      </x:c>
      <x:c r="D2362" s="18" t="n">
        <x:v>9857</x:v>
      </x:c>
      <x:c r="E2362" s="18" t="n">
        <x:v>3808</x:v>
      </x:c>
      <x:c r="F2362" s="18" t="n">
        <x:v>42</x:v>
      </x:c>
      <x:c r="G2362" s="18" t="n">
        <x:v>52</x:v>
      </x:c>
      <x:c r="H2362" s="18" t="str">
        <x:v>BB1/235 RB1/190 合算1/105</x:v>
      </x:c>
      <x:c r="I2362" s="18" t="str">
        <x:v>同上</x:v>
      </x:c>
      <x:c r="J2362" s="18" t="str">
        <x:v>910帯</x:v>
      </x:c>
      <x:c r="K2362" s="18" t="str">
        <x:v>https://hall-navi.com/review_view?id=30822</x:v>
      </x:c>
      <x:c r="L2362" s="18" t="str">
        <x:v>確認</x:v>
      </x:c>
    </x:row>
    <x:row r="2363">
      <x:c r="A2363" s="18" t="str">
        <x:v>2026/4/21</x:v>
      </x:c>
      <x:c r="B2363" s="18" t="str">
        <x:v>ウルミラ</x:v>
      </x:c>
      <x:c r="C2363" s="18" t="n">
        <x:v>926</x:v>
      </x:c>
      <x:c r="D2363" s="18" t="n">
        <x:v>8528</x:v>
      </x:c>
      <x:c r="E2363" s="18" t="n">
        <x:v>2167</x:v>
      </x:c>
      <x:c r="F2363" s="18" t="n">
        <x:v>38</x:v>
      </x:c>
      <x:c r="G2363" s="18" t="n">
        <x:v>29</x:v>
      </x:c>
      <x:c r="H2363" s="18" t="str">
        <x:v>BB1/224 RB1/294 合算1/127</x:v>
      </x:c>
      <x:c r="I2363" s="18" t="str">
        <x:v>同上</x:v>
      </x:c>
      <x:c r="J2363" s="18" t="str">
        <x:v>ジャグ帯</x:v>
      </x:c>
      <x:c r="K2363" s="18" t="str">
        <x:v>https://hall-navi.com/review_view?id=30822</x:v>
      </x:c>
      <x:c r="L2363" s="18" t="str">
        <x:v>確認</x:v>
      </x:c>
    </x:row>
    <x:row r="2364">
      <x:c r="A2364" s="18" t="str">
        <x:v>2026/6/5</x:v>
      </x:c>
      <x:c r="B2364" s="18" t="str">
        <x:v>化物語</x:v>
      </x:c>
      <x:c r="C2364" s="18" t="n">
        <x:v>769</x:v>
      </x:c>
      <x:c r="D2364" s="18" t="n">
        <x:v>7486</x:v>
      </x:c>
      <x:c r="E2364" s="18" t="n">
        <x:v>11742</x:v>
      </x:c>
      <x:c r="F2364" s="18" t="str">
        <x:v>-</x:v>
      </x:c>
      <x:c r="G2364" s="18" t="str">
        <x:v>-</x:v>
      </x:c>
      <x:c r="H2364" s="18" t="str">
        <x:v>7台中6台+ / 平均6704G +3254</x:v>
      </x:c>
      <x:c r="I2364" s="18" t="str">
        <x:v>ナビ子AI機種仕掛け</x:v>
      </x:c>
      <x:c r="J2364" s="18" t="str">
        <x:v>768-774帯</x:v>
      </x:c>
      <x:c r="K2364" s="18" t="str">
        <x:v>https://hall-navi.com/review_view?id=30883</x:v>
      </x:c>
      <x:c r="L2364" s="18" t="str">
        <x:v>確認</x:v>
      </x:c>
    </x:row>
    <x:row r="2365">
      <x:c r="A2365" s="18" t="str">
        <x:v>2026/6/5</x:v>
      </x:c>
      <x:c r="B2365" s="18" t="str">
        <x:v>化物語</x:v>
      </x:c>
      <x:c r="C2365" s="18" t="n">
        <x:v>770</x:v>
      </x:c>
      <x:c r="D2365" s="18" t="n">
        <x:v>6646</x:v>
      </x:c>
      <x:c r="E2365" s="18" t="n">
        <x:v>6721</x:v>
      </x:c>
      <x:c r="F2365" s="18" t="str">
        <x:v>-</x:v>
      </x:c>
      <x:c r="G2365" s="18" t="str">
        <x:v>-</x:v>
      </x:c>
      <x:c r="H2365" s="18" t="str">
        <x:v>同上</x:v>
      </x:c>
      <x:c r="I2365" s="18" t="str">
        <x:v>同上</x:v>
      </x:c>
      <x:c r="J2365" s="18" t="str">
        <x:v>768-774帯</x:v>
      </x:c>
      <x:c r="K2365" s="18" t="str">
        <x:v>https://hall-navi.com/review_view?id=30883</x:v>
      </x:c>
      <x:c r="L2365" s="18" t="str">
        <x:v>確認</x:v>
      </x:c>
    </x:row>
    <x:row r="2366">
      <x:c r="A2366" s="18" t="str">
        <x:v>2026/6/5</x:v>
      </x:c>
      <x:c r="B2366" s="18" t="str">
        <x:v>化物語</x:v>
      </x:c>
      <x:c r="C2366" s="18" t="n">
        <x:v>771</x:v>
      </x:c>
      <x:c r="D2366" s="18" t="n">
        <x:v>7923</x:v>
      </x:c>
      <x:c r="E2366" s="18" t="n">
        <x:v>2489</x:v>
      </x:c>
      <x:c r="F2366" s="18" t="str">
        <x:v>-</x:v>
      </x:c>
      <x:c r="G2366" s="18" t="str">
        <x:v>-</x:v>
      </x:c>
      <x:c r="H2366" s="18" t="str">
        <x:v>同上</x:v>
      </x:c>
      <x:c r="I2366" s="18" t="str">
        <x:v>同上</x:v>
      </x:c>
      <x:c r="J2366" s="18" t="str">
        <x:v>768-774帯</x:v>
      </x:c>
      <x:c r="K2366" s="18" t="str">
        <x:v>https://hall-navi.com/review_view?id=30883</x:v>
      </x:c>
      <x:c r="L2366" s="18" t="str">
        <x:v>確認</x:v>
      </x:c>
    </x:row>
    <x:row r="2367">
      <x:c r="A2367" s="18" t="str">
        <x:v>2026/6/5</x:v>
      </x:c>
      <x:c r="B2367" s="18" t="str">
        <x:v>化物語</x:v>
      </x:c>
      <x:c r="C2367" s="18" t="n">
        <x:v>772</x:v>
      </x:c>
      <x:c r="D2367" s="18" t="n">
        <x:v>8194</x:v>
      </x:c>
      <x:c r="E2367" s="18" t="n">
        <x:v>3390</x:v>
      </x:c>
      <x:c r="F2367" s="18" t="str">
        <x:v>-</x:v>
      </x:c>
      <x:c r="G2367" s="18" t="str">
        <x:v>-</x:v>
      </x:c>
      <x:c r="H2367" s="18" t="str">
        <x:v>同上</x:v>
      </x:c>
      <x:c r="I2367" s="18" t="str">
        <x:v>同上</x:v>
      </x:c>
      <x:c r="J2367" s="18" t="str">
        <x:v>768-774帯</x:v>
      </x:c>
      <x:c r="K2367" s="18" t="str">
        <x:v>https://hall-navi.com/review_view?id=30883</x:v>
      </x:c>
      <x:c r="L2367" s="18" t="str">
        <x:v>確認</x:v>
      </x:c>
    </x:row>
    <x:row r="2368">
      <x:c r="A2368" s="18" t="str">
        <x:v>2026/6/5</x:v>
      </x:c>
      <x:c r="B2368" s="18" t="str">
        <x:v>化物語</x:v>
      </x:c>
      <x:c r="C2368" s="18" t="n">
        <x:v>774</x:v>
      </x:c>
      <x:c r="D2368" s="18" t="n">
        <x:v>6219</x:v>
      </x:c>
      <x:c r="E2368" s="18" t="n">
        <x:v>1219</x:v>
      </x:c>
      <x:c r="F2368" s="18" t="str">
        <x:v>-</x:v>
      </x:c>
      <x:c r="G2368" s="18" t="str">
        <x:v>-</x:v>
      </x:c>
      <x:c r="H2368" s="18" t="str">
        <x:v>同上</x:v>
      </x:c>
      <x:c r="I2368" s="18" t="str">
        <x:v>同上</x:v>
      </x:c>
      <x:c r="J2368" s="18" t="str">
        <x:v>768-774帯</x:v>
      </x:c>
      <x:c r="K2368" s="18" t="str">
        <x:v>https://hall-navi.com/review_view?id=30883</x:v>
      </x:c>
      <x:c r="L2368" s="18" t="str">
        <x:v>確認</x:v>
      </x:c>
    </x:row>
    <x:row r="2369">
      <x:c r="A2369" s="18" t="str">
        <x:v>2026/6/23</x:v>
      </x:c>
      <x:c r="B2369" s="18" t="str">
        <x:v>マギアレコード</x:v>
      </x:c>
      <x:c r="C2369" s="18" t="n">
        <x:v>721</x:v>
      </x:c>
      <x:c r="D2369" s="18" t="n">
        <x:v>8313</x:v>
      </x:c>
      <x:c r="E2369" s="18" t="n">
        <x:v>743</x:v>
      </x:c>
      <x:c r="F2369" s="18" t="str">
        <x:v>-</x:v>
      </x:c>
      <x:c r="G2369" s="18" t="str">
        <x:v>-</x:v>
      </x:c>
      <x:c r="H2369" s="18" t="str">
        <x:v>6台中5台+ / 平均7975G +1941</x:v>
      </x:c>
      <x:c r="I2369" s="18" t="str">
        <x:v>めろん・すぎためんま・枢木あおい</x:v>
      </x:c>
      <x:c r="J2369" s="18" t="str">
        <x:v>721-726帯</x:v>
      </x:c>
      <x:c r="K2369" s="18" t="str">
        <x:v>https://hall-navi.com/review_view?id=31120</x:v>
      </x:c>
      <x:c r="L2369" s="18" t="str">
        <x:v>確認</x:v>
      </x:c>
    </x:row>
    <x:row r="2370">
      <x:c r="A2370" s="18" t="str">
        <x:v>2026/6/23</x:v>
      </x:c>
      <x:c r="B2370" s="18" t="str">
        <x:v>マギアレコード</x:v>
      </x:c>
      <x:c r="C2370" s="18" t="n">
        <x:v>722</x:v>
      </x:c>
      <x:c r="D2370" s="18" t="n">
        <x:v>6865</x:v>
      </x:c>
      <x:c r="E2370" s="18" t="n">
        <x:v>1877</x:v>
      </x:c>
      <x:c r="F2370" s="18" t="str">
        <x:v>-</x:v>
      </x:c>
      <x:c r="G2370" s="18" t="str">
        <x:v>-</x:v>
      </x:c>
      <x:c r="H2370" s="18" t="str">
        <x:v>同上</x:v>
      </x:c>
      <x:c r="I2370" s="18" t="str">
        <x:v>同上</x:v>
      </x:c>
      <x:c r="J2370" s="18" t="str">
        <x:v>721-726帯</x:v>
      </x:c>
      <x:c r="K2370" s="18" t="str">
        <x:v>https://hall-navi.com/review_view?id=31120</x:v>
      </x:c>
      <x:c r="L2370" s="18" t="str">
        <x:v>確認</x:v>
      </x:c>
    </x:row>
    <x:row r="2371">
      <x:c r="A2371" s="18" t="str">
        <x:v>2026/6/23</x:v>
      </x:c>
      <x:c r="B2371" s="18" t="str">
        <x:v>マギアレコード</x:v>
      </x:c>
      <x:c r="C2371" s="18" t="n">
        <x:v>724</x:v>
      </x:c>
      <x:c r="D2371" s="18" t="n">
        <x:v>8458</x:v>
      </x:c>
      <x:c r="E2371" s="18" t="n">
        <x:v>3132</x:v>
      </x:c>
      <x:c r="F2371" s="18" t="str">
        <x:v>-</x:v>
      </x:c>
      <x:c r="G2371" s="18" t="str">
        <x:v>-</x:v>
      </x:c>
      <x:c r="H2371" s="18" t="str">
        <x:v>同上</x:v>
      </x:c>
      <x:c r="I2371" s="18" t="str">
        <x:v>同上</x:v>
      </x:c>
      <x:c r="J2371" s="18" t="str">
        <x:v>721-726帯</x:v>
      </x:c>
      <x:c r="K2371" s="18" t="str">
        <x:v>https://hall-navi.com/review_view?id=31120</x:v>
      </x:c>
      <x:c r="L2371" s="18" t="str">
        <x:v>確認</x:v>
      </x:c>
    </x:row>
    <x:row r="2372">
      <x:c r="A2372" s="18" t="str">
        <x:v>2026/6/23</x:v>
      </x:c>
      <x:c r="B2372" s="18" t="str">
        <x:v>マギアレコード</x:v>
      </x:c>
      <x:c r="C2372" s="18" t="n">
        <x:v>725</x:v>
      </x:c>
      <x:c r="D2372" s="18" t="n">
        <x:v>10105</x:v>
      </x:c>
      <x:c r="E2372" s="18" t="n">
        <x:v>4047</x:v>
      </x:c>
      <x:c r="F2372" s="18" t="str">
        <x:v>-</x:v>
      </x:c>
      <x:c r="G2372" s="18" t="str">
        <x:v>-</x:v>
      </x:c>
      <x:c r="H2372" s="18" t="str">
        <x:v>同上</x:v>
      </x:c>
      <x:c r="I2372" s="18" t="str">
        <x:v>同上</x:v>
      </x:c>
      <x:c r="J2372" s="18" t="str">
        <x:v>721-726帯</x:v>
      </x:c>
      <x:c r="K2372" s="18" t="str">
        <x:v>https://hall-navi.com/review_view?id=31120</x:v>
      </x:c>
      <x:c r="L2372" s="18" t="str">
        <x:v>確認</x:v>
      </x:c>
    </x:row>
    <x:row r="2373">
      <x:c r="A2373" s="18" t="str">
        <x:v>2026/6/23</x:v>
      </x:c>
      <x:c r="B2373" s="18" t="str">
        <x:v>マギアレコード</x:v>
      </x:c>
      <x:c r="C2373" s="18" t="n">
        <x:v>726</x:v>
      </x:c>
      <x:c r="D2373" s="18" t="n">
        <x:v>8414</x:v>
      </x:c>
      <x:c r="E2373" s="18" t="n">
        <x:v>2060</x:v>
      </x:c>
      <x:c r="F2373" s="18" t="str">
        <x:v>-</x:v>
      </x:c>
      <x:c r="G2373" s="18" t="str">
        <x:v>-</x:v>
      </x:c>
      <x:c r="H2373" s="18" t="str">
        <x:v>同上</x:v>
      </x:c>
      <x:c r="I2373" s="18" t="str">
        <x:v>同上</x:v>
      </x:c>
      <x:c r="J2373" s="18" t="str">
        <x:v>721-726帯</x:v>
      </x:c>
      <x:c r="K2373" s="18" t="str">
        <x:v>https://hall-navi.com/review_view?id=31120</x:v>
      </x:c>
      <x:c r="L2373" s="18" t="str">
        <x:v>確認</x:v>
      </x:c>
    </x:row>
    <x:row r="2374">
      <x:c r="A2374" s="18" t="str">
        <x:v>2026/6/21</x:v>
      </x:c>
      <x:c r="B2374" s="18" t="str">
        <x:v>ゴージャグ3</x:v>
      </x:c>
      <x:c r="C2374" s="18" t="n">
        <x:v>880</x:v>
      </x:c>
      <x:c r="D2374" s="18" t="n">
        <x:v>8155</x:v>
      </x:c>
      <x:c r="E2374" s="18" t="n">
        <x:v>2307</x:v>
      </x:c>
      <x:c r="F2374" s="18" t="n">
        <x:v>35</x:v>
      </x:c>
      <x:c r="G2374" s="18" t="n">
        <x:v>36</x:v>
      </x:c>
      <x:c r="H2374" s="18" t="str">
        <x:v>27台中22台+ / 平均7771G +1279</x:v>
      </x:c>
      <x:c r="I2374" s="18" t="str">
        <x:v>潜入来店取材雷</x:v>
      </x:c>
      <x:c r="J2374" s="18" t="str">
        <x:v>879-919帯</x:v>
      </x:c>
      <x:c r="K2374" s="18" t="str">
        <x:v>https://hall-navi.com/review_view?id=31071</x:v>
      </x:c>
      <x:c r="L2374" s="18" t="str">
        <x:v>確認</x:v>
      </x:c>
    </x:row>
    <x:row r="2375">
      <x:c r="A2375" s="18" t="str">
        <x:v>2026/6/21</x:v>
      </x:c>
      <x:c r="B2375" s="18" t="str">
        <x:v>ゴージャグ3</x:v>
      </x:c>
      <x:c r="C2375" s="18" t="n">
        <x:v>883</x:v>
      </x:c>
      <x:c r="D2375" s="18" t="n">
        <x:v>8886</x:v>
      </x:c>
      <x:c r="E2375" s="18" t="n">
        <x:v>1692</x:v>
      </x:c>
      <x:c r="F2375" s="18" t="n">
        <x:v>33</x:v>
      </x:c>
      <x:c r="G2375" s="18" t="n">
        <x:v>36</x:v>
      </x:c>
      <x:c r="H2375" s="18" t="str">
        <x:v>同上</x:v>
      </x:c>
      <x:c r="I2375" s="18" t="str">
        <x:v>同上</x:v>
      </x:c>
      <x:c r="J2375" s="18" t="str">
        <x:v>879-919帯</x:v>
      </x:c>
      <x:c r="K2375" s="18" t="str">
        <x:v>https://hall-navi.com/review_view?id=31071</x:v>
      </x:c>
      <x:c r="L2375" s="18" t="str">
        <x:v>確認</x:v>
      </x:c>
    </x:row>
    <x:row r="2376">
      <x:c r="A2376" s="18" t="str">
        <x:v>2026/6/21</x:v>
      </x:c>
      <x:c r="B2376" s="18" t="str">
        <x:v>ゴージャグ3</x:v>
      </x:c>
      <x:c r="C2376" s="18" t="n">
        <x:v>884</x:v>
      </x:c>
      <x:c r="D2376" s="18" t="n">
        <x:v>9218</x:v>
      </x:c>
      <x:c r="E2376" s="18" t="n">
        <x:v>4603</x:v>
      </x:c>
      <x:c r="F2376" s="18" t="n">
        <x:v>48</x:v>
      </x:c>
      <x:c r="G2376" s="18" t="n">
        <x:v>33</x:v>
      </x:c>
      <x:c r="H2376" s="18" t="str">
        <x:v>同上</x:v>
      </x:c>
      <x:c r="I2376" s="18" t="str">
        <x:v>同上</x:v>
      </x:c>
      <x:c r="J2376" s="18" t="str">
        <x:v>879-919帯</x:v>
      </x:c>
      <x:c r="K2376" s="18" t="str">
        <x:v>https://hall-navi.com/review_view?id=31071</x:v>
      </x:c>
      <x:c r="L2376" s="18" t="str">
        <x:v>確認</x:v>
      </x:c>
    </x:row>
    <x:row r="2377">
      <x:c r="A2377" s="18" t="str">
        <x:v>2026/6/21</x:v>
      </x:c>
      <x:c r="B2377" s="18" t="str">
        <x:v>ゴージャグ3</x:v>
      </x:c>
      <x:c r="C2377" s="18" t="n">
        <x:v>885</x:v>
      </x:c>
      <x:c r="D2377" s="18" t="n">
        <x:v>9493</x:v>
      </x:c>
      <x:c r="E2377" s="18" t="n">
        <x:v>1081</x:v>
      </x:c>
      <x:c r="F2377" s="18" t="n">
        <x:v>33</x:v>
      </x:c>
      <x:c r="G2377" s="18" t="n">
        <x:v>40</x:v>
      </x:c>
      <x:c r="H2377" s="18" t="str">
        <x:v>同上</x:v>
      </x:c>
      <x:c r="I2377" s="18" t="str">
        <x:v>同上</x:v>
      </x:c>
      <x:c r="J2377" s="18" t="str">
        <x:v>879-919帯</x:v>
      </x:c>
      <x:c r="K2377" s="18" t="str">
        <x:v>https://hall-navi.com/review_view?id=31071</x:v>
      </x:c>
      <x:c r="L2377" s="18" t="str">
        <x:v>確認</x:v>
      </x:c>
    </x:row>
    <x:row r="2378">
      <x:c r="A2378" s="18" t="str">
        <x:v>2026/6/21</x:v>
      </x:c>
      <x:c r="B2378" s="18" t="str">
        <x:v>ゴージャグ3</x:v>
      </x:c>
      <x:c r="C2378" s="18" t="n">
        <x:v>888</x:v>
      </x:c>
      <x:c r="D2378" s="18" t="n">
        <x:v>9054</x:v>
      </x:c>
      <x:c r="E2378" s="18" t="n">
        <x:v>3412</x:v>
      </x:c>
      <x:c r="F2378" s="18" t="n">
        <x:v>42</x:v>
      </x:c>
      <x:c r="G2378" s="18" t="n">
        <x:v>34</x:v>
      </x:c>
      <x:c r="H2378" s="18" t="str">
        <x:v>同上</x:v>
      </x:c>
      <x:c r="I2378" s="18" t="str">
        <x:v>同上</x:v>
      </x:c>
      <x:c r="J2378" s="18" t="str">
        <x:v>879-919帯</x:v>
      </x:c>
      <x:c r="K2378" s="18" t="str">
        <x:v>https://hall-navi.com/review_view?id=31071</x:v>
      </x:c>
      <x:c r="L2378" s="18" t="str">
        <x:v>確認</x:v>
      </x:c>
    </x:row>
    <x:row r="2379">
      <x:c r="A2379" s="18" t="str">
        <x:v>2026/6/21</x:v>
      </x:c>
      <x:c r="B2379" s="18" t="str">
        <x:v>ゴージャグ3</x:v>
      </x:c>
      <x:c r="C2379" s="18" t="n">
        <x:v>891</x:v>
      </x:c>
      <x:c r="D2379" s="18" t="n">
        <x:v>7811</x:v>
      </x:c>
      <x:c r="E2379" s="18" t="n">
        <x:v>1570</x:v>
      </x:c>
      <x:c r="F2379" s="18" t="n">
        <x:v>29</x:v>
      </x:c>
      <x:c r="G2379" s="18" t="n">
        <x:v>34</x:v>
      </x:c>
      <x:c r="H2379" s="18" t="str">
        <x:v>同上</x:v>
      </x:c>
      <x:c r="I2379" s="18" t="str">
        <x:v>同上</x:v>
      </x:c>
      <x:c r="J2379" s="18" t="str">
        <x:v>879-919帯</x:v>
      </x:c>
      <x:c r="K2379" s="18" t="str">
        <x:v>https://hall-navi.com/review_view?id=31071</x:v>
      </x:c>
      <x:c r="L2379" s="18" t="str">
        <x:v>確認</x:v>
      </x:c>
    </x:row>
    <x:row r="2380">
      <x:c r="A2380" s="18" t="str">
        <x:v>2026/6/9</x:v>
      </x:c>
      <x:c r="B2380" s="18" t="str">
        <x:v>バイオRE:3</x:v>
      </x:c>
      <x:c r="C2380" s="18" t="n">
        <x:v>653</x:v>
      </x:c>
      <x:c r="D2380" s="18" t="n">
        <x:v>9783</x:v>
      </x:c>
      <x:c r="E2380" s="18" t="n">
        <x:v>6219</x:v>
      </x:c>
      <x:c r="F2380" s="18" t="str">
        <x:v>-</x:v>
      </x:c>
      <x:c r="G2380" s="18" t="str">
        <x:v>-</x:v>
      </x:c>
      <x:c r="H2380" s="18" t="str">
        <x:v>14台中10台+ / 平均7042G +2699</x:v>
      </x:c>
      <x:c r="I2380" s="18" t="str">
        <x:v>橘リノ</x:v>
      </x:c>
      <x:c r="J2380" s="18" t="str">
        <x:v>653-666帯</x:v>
      </x:c>
      <x:c r="K2380" s="18" t="str">
        <x:v>https://hall-navi.com/review_view?id=30936</x:v>
      </x:c>
      <x:c r="L2380" s="18" t="str">
        <x:v>確認</x:v>
      </x:c>
    </x:row>
    <x:row r="2381">
      <x:c r="A2381" s="18" t="str">
        <x:v>2026/6/9</x:v>
      </x:c>
      <x:c r="B2381" s="18" t="str">
        <x:v>バイオRE:3</x:v>
      </x:c>
      <x:c r="C2381" s="18" t="n">
        <x:v>655</x:v>
      </x:c>
      <x:c r="D2381" s="18" t="n">
        <x:v>6911</x:v>
      </x:c>
      <x:c r="E2381" s="18" t="n">
        <x:v>8257</x:v>
      </x:c>
      <x:c r="F2381" s="18" t="str">
        <x:v>-</x:v>
      </x:c>
      <x:c r="G2381" s="18" t="str">
        <x:v>-</x:v>
      </x:c>
      <x:c r="H2381" s="18" t="str">
        <x:v>同上</x:v>
      </x:c>
      <x:c r="I2381" s="18" t="str">
        <x:v>橘リノ</x:v>
      </x:c>
      <x:c r="J2381" s="18" t="str">
        <x:v>653-666帯</x:v>
      </x:c>
      <x:c r="K2381" s="18" t="str">
        <x:v>https://hall-navi.com/review_view?id=30936</x:v>
      </x:c>
      <x:c r="L2381" s="18" t="str">
        <x:v>確認</x:v>
      </x:c>
    </x:row>
    <x:row r="2382">
      <x:c r="A2382" s="18" t="str">
        <x:v>2026/6/9</x:v>
      </x:c>
      <x:c r="B2382" s="18" t="str">
        <x:v>バイオRE:3</x:v>
      </x:c>
      <x:c r="C2382" s="18" t="n">
        <x:v>665</x:v>
      </x:c>
      <x:c r="D2382" s="18" t="n">
        <x:v>8653</x:v>
      </x:c>
      <x:c r="E2382" s="18" t="n">
        <x:v>17805</x:v>
      </x:c>
      <x:c r="F2382" s="18" t="str">
        <x:v>-</x:v>
      </x:c>
      <x:c r="G2382" s="18" t="str">
        <x:v>-</x:v>
      </x:c>
      <x:c r="H2382" s="18" t="str">
        <x:v>同上</x:v>
      </x:c>
      <x:c r="I2382" s="18" t="str">
        <x:v>橘リノ</x:v>
      </x:c>
      <x:c r="J2382" s="18" t="str">
        <x:v>653-666帯</x:v>
      </x:c>
      <x:c r="K2382" s="18" t="str">
        <x:v>https://hall-navi.com/review_view?id=30936</x:v>
      </x:c>
      <x:c r="L2382" s="18" t="str">
        <x:v>確認</x:v>
      </x:c>
    </x:row>
    <x:row r="2400">
      <x:c r="A2400" s="948" t="str">
        <x:v>■ 4月以降 Hall-Navi対象台 全履歴追加｜個別掲載された対象台を1台1行で蓄積</x:v>
      </x:c>
      <x:c r="B2400" s="948"/>
      <x:c r="C2400" s="948"/>
      <x:c r="D2400" s="948"/>
      <x:c r="E2400" s="948"/>
      <x:c r="F2400" s="948"/>
      <x:c r="G2400" s="948"/>
      <x:c r="H2400" s="948"/>
      <x:c r="I2400" s="948"/>
      <x:c r="J2400" s="948"/>
      <x:c r="K2400" s="948"/>
      <x:c r="L2400" s="948"/>
      <x:c r="M2400" s="948"/>
    </x:row>
    <x:row r="2401">
      <x:c r="A2401" s="951" t="str">
        <x:v>日付</x:v>
      </x:c>
      <x:c r="B2401" s="951" t="str">
        <x:v>機種</x:v>
      </x:c>
      <x:c r="C2401" s="951" t="str">
        <x:v>台番</x:v>
      </x:c>
      <x:c r="D2401" s="951" t="str">
        <x:v>G数</x:v>
      </x:c>
      <x:c r="E2401" s="951" t="str">
        <x:v>差枚</x:v>
      </x:c>
      <x:c r="F2401" s="951" t="str">
        <x:v>BB</x:v>
      </x:c>
      <x:c r="G2401" s="951" t="str">
        <x:v>RB</x:v>
      </x:c>
      <x:c r="H2401" s="951" t="str">
        <x:v>対象区分</x:v>
      </x:c>
      <x:c r="I2401" s="951" t="str">
        <x:v>機種台数</x:v>
      </x:c>
      <x:c r="J2401" s="951" t="str">
        <x:v>プラス台</x:v>
      </x:c>
      <x:c r="K2401" s="951" t="str">
        <x:v>平均G</x:v>
      </x:c>
      <x:c r="L2401" s="951" t="str">
        <x:v>平均差枚</x:v>
      </x:c>
      <x:c r="M2401" s="951" t="str">
        <x:v>出典</x:v>
      </x:c>
    </x:row>
    <x:row r="2402">
      <x:c r="A2402" s="18" t="str">
        <x:v>2026/4/9</x:v>
      </x:c>
      <x:c r="B2402" s="18" t="str">
        <x:v>北斗の拳</x:v>
      </x:c>
      <x:c r="C2402" s="18" t="n">
        <x:v>739</x:v>
      </x:c>
      <x:c r="D2402" s="18" t="n">
        <x:v>10013</x:v>
      </x:c>
      <x:c r="E2402" s="18" t="n">
        <x:v>2024</x:v>
      </x:c>
      <x:c r="F2402" s="18" t="str">
        <x:v>-</x:v>
      </x:c>
      <x:c r="G2402" s="18" t="str">
        <x:v>-</x:v>
      </x:c>
      <x:c r="H2402" s="18" t="str">
        <x:v>機種仕掛け</x:v>
      </x:c>
      <x:c r="I2402" s="18" t="n">
        <x:v>18</x:v>
      </x:c>
      <x:c r="J2402" s="18" t="n">
        <x:v>12</x:v>
      </x:c>
      <x:c r="K2402" s="18" t="n">
        <x:v>7680</x:v>
      </x:c>
      <x:c r="L2402" s="18" t="n">
        <x:v>1707</x:v>
      </x:c>
      <x:c r="M2402" s="18" t="str">
        <x:v>https://hall-navi.com/review_view?id=30818</x:v>
      </x:c>
    </x:row>
    <x:row r="2403">
      <x:c r="A2403" s="18" t="str">
        <x:v>2026/4/9</x:v>
      </x:c>
      <x:c r="B2403" s="18" t="str">
        <x:v>北斗の拳</x:v>
      </x:c>
      <x:c r="C2403" s="18" t="n">
        <x:v>740</x:v>
      </x:c>
      <x:c r="D2403" s="18" t="n">
        <x:v>8623</x:v>
      </x:c>
      <x:c r="E2403" s="18" t="n">
        <x:v>3999</x:v>
      </x:c>
      <x:c r="F2403" s="18" t="str">
        <x:v>-</x:v>
      </x:c>
      <x:c r="G2403" s="18" t="str">
        <x:v>-</x:v>
      </x:c>
      <x:c r="H2403" s="18" t="str">
        <x:v>機種仕掛け</x:v>
      </x:c>
      <x:c r="I2403" s="18" t="n">
        <x:v>18</x:v>
      </x:c>
      <x:c r="J2403" s="18" t="n">
        <x:v>12</x:v>
      </x:c>
      <x:c r="K2403" s="18" t="n">
        <x:v>7680</x:v>
      </x:c>
      <x:c r="L2403" s="18" t="n">
        <x:v>1707</x:v>
      </x:c>
      <x:c r="M2403" s="18" t="str">
        <x:v>https://hall-navi.com/review_view?id=30818</x:v>
      </x:c>
    </x:row>
    <x:row r="2404">
      <x:c r="A2404" s="18" t="str">
        <x:v>2026/4/9</x:v>
      </x:c>
      <x:c r="B2404" s="18" t="str">
        <x:v>北斗の拳</x:v>
      </x:c>
      <x:c r="C2404" s="18" t="n">
        <x:v>741</x:v>
      </x:c>
      <x:c r="D2404" s="18" t="n">
        <x:v>9416</x:v>
      </x:c>
      <x:c r="E2404" s="18" t="n">
        <x:v>3124</x:v>
      </x:c>
      <x:c r="F2404" s="18" t="str">
        <x:v>-</x:v>
      </x:c>
      <x:c r="G2404" s="18" t="str">
        <x:v>-</x:v>
      </x:c>
      <x:c r="H2404" s="18" t="str">
        <x:v>機種仕掛け</x:v>
      </x:c>
      <x:c r="I2404" s="18" t="n">
        <x:v>18</x:v>
      </x:c>
      <x:c r="J2404" s="18" t="n">
        <x:v>12</x:v>
      </x:c>
      <x:c r="K2404" s="18" t="n">
        <x:v>7680</x:v>
      </x:c>
      <x:c r="L2404" s="18" t="n">
        <x:v>1707</x:v>
      </x:c>
      <x:c r="M2404" s="18" t="str">
        <x:v>https://hall-navi.com/review_view?id=30818</x:v>
      </x:c>
    </x:row>
    <x:row r="2405">
      <x:c r="A2405" s="18" t="str">
        <x:v>2026/4/9</x:v>
      </x:c>
      <x:c r="B2405" s="18" t="str">
        <x:v>北斗の拳</x:v>
      </x:c>
      <x:c r="C2405" s="18" t="n">
        <x:v>742</x:v>
      </x:c>
      <x:c r="D2405" s="18" t="n">
        <x:v>9919</x:v>
      </x:c>
      <x:c r="E2405" s="18" t="n">
        <x:v>5247</x:v>
      </x:c>
      <x:c r="F2405" s="18" t="str">
        <x:v>-</x:v>
      </x:c>
      <x:c r="G2405" s="18" t="str">
        <x:v>-</x:v>
      </x:c>
      <x:c r="H2405" s="18" t="str">
        <x:v>機種仕掛け</x:v>
      </x:c>
      <x:c r="I2405" s="18" t="n">
        <x:v>18</x:v>
      </x:c>
      <x:c r="J2405" s="18" t="n">
        <x:v>12</x:v>
      </x:c>
      <x:c r="K2405" s="18" t="n">
        <x:v>7680</x:v>
      </x:c>
      <x:c r="L2405" s="18" t="n">
        <x:v>1707</x:v>
      </x:c>
      <x:c r="M2405" s="18" t="str">
        <x:v>https://hall-navi.com/review_view?id=30818</x:v>
      </x:c>
    </x:row>
    <x:row r="2406">
      <x:c r="A2406" s="18" t="str">
        <x:v>2026/4/9</x:v>
      </x:c>
      <x:c r="B2406" s="18" t="str">
        <x:v>北斗の拳</x:v>
      </x:c>
      <x:c r="C2406" s="18" t="n">
        <x:v>743</x:v>
      </x:c>
      <x:c r="D2406" s="18" t="n">
        <x:v>9476</x:v>
      </x:c>
      <x:c r="E2406" s="18" t="n">
        <x:v>734</x:v>
      </x:c>
      <x:c r="F2406" s="18" t="str">
        <x:v>-</x:v>
      </x:c>
      <x:c r="G2406" s="18" t="str">
        <x:v>-</x:v>
      </x:c>
      <x:c r="H2406" s="18" t="str">
        <x:v>機種仕掛け</x:v>
      </x:c>
      <x:c r="I2406" s="18" t="n">
        <x:v>18</x:v>
      </x:c>
      <x:c r="J2406" s="18" t="n">
        <x:v>12</x:v>
      </x:c>
      <x:c r="K2406" s="18" t="n">
        <x:v>7680</x:v>
      </x:c>
      <x:c r="L2406" s="18" t="n">
        <x:v>1707</x:v>
      </x:c>
      <x:c r="M2406" s="18" t="str">
        <x:v>https://hall-navi.com/review_view?id=30818</x:v>
      </x:c>
    </x:row>
    <x:row r="2407">
      <x:c r="A2407" s="18" t="str">
        <x:v>2026/4/9</x:v>
      </x:c>
      <x:c r="B2407" s="18" t="str">
        <x:v>北斗の拳</x:v>
      </x:c>
      <x:c r="C2407" s="18" t="n">
        <x:v>745</x:v>
      </x:c>
      <x:c r="D2407" s="18" t="n">
        <x:v>8954</x:v>
      </x:c>
      <x:c r="E2407" s="18" t="n">
        <x:v>1173</x:v>
      </x:c>
      <x:c r="F2407" s="18" t="str">
        <x:v>-</x:v>
      </x:c>
      <x:c r="G2407" s="18" t="str">
        <x:v>-</x:v>
      </x:c>
      <x:c r="H2407" s="18" t="str">
        <x:v>機種仕掛け</x:v>
      </x:c>
      <x:c r="I2407" s="18" t="n">
        <x:v>18</x:v>
      </x:c>
      <x:c r="J2407" s="18" t="n">
        <x:v>12</x:v>
      </x:c>
      <x:c r="K2407" s="18" t="n">
        <x:v>7680</x:v>
      </x:c>
      <x:c r="L2407" s="18" t="n">
        <x:v>1707</x:v>
      </x:c>
      <x:c r="M2407" s="18" t="str">
        <x:v>https://hall-navi.com/review_view?id=30818</x:v>
      </x:c>
    </x:row>
    <x:row r="2408">
      <x:c r="A2408" s="18" t="str">
        <x:v>2026/4/9</x:v>
      </x:c>
      <x:c r="B2408" s="18" t="str">
        <x:v>北斗の拳</x:v>
      </x:c>
      <x:c r="C2408" s="18" t="n">
        <x:v>746</x:v>
      </x:c>
      <x:c r="D2408" s="18" t="n">
        <x:v>7297</x:v>
      </x:c>
      <x:c r="E2408" s="18" t="n">
        <x:v>5240</x:v>
      </x:c>
      <x:c r="F2408" s="18" t="str">
        <x:v>-</x:v>
      </x:c>
      <x:c r="G2408" s="18" t="str">
        <x:v>-</x:v>
      </x:c>
      <x:c r="H2408" s="18" t="str">
        <x:v>機種仕掛け</x:v>
      </x:c>
      <x:c r="I2408" s="18" t="n">
        <x:v>18</x:v>
      </x:c>
      <x:c r="J2408" s="18" t="n">
        <x:v>12</x:v>
      </x:c>
      <x:c r="K2408" s="18" t="n">
        <x:v>7680</x:v>
      </x:c>
      <x:c r="L2408" s="18" t="n">
        <x:v>1707</x:v>
      </x:c>
      <x:c r="M2408" s="18" t="str">
        <x:v>https://hall-navi.com/review_view?id=30818</x:v>
      </x:c>
    </x:row>
    <x:row r="2409">
      <x:c r="A2409" s="18" t="str">
        <x:v>2026/4/9</x:v>
      </x:c>
      <x:c r="B2409" s="18" t="str">
        <x:v>北斗の拳</x:v>
      </x:c>
      <x:c r="C2409" s="18" t="n">
        <x:v>747</x:v>
      </x:c>
      <x:c r="D2409" s="18" t="n">
        <x:v>8042</x:v>
      </x:c>
      <x:c r="E2409" s="18" t="n">
        <x:v>5332</x:v>
      </x:c>
      <x:c r="F2409" s="18" t="str">
        <x:v>-</x:v>
      </x:c>
      <x:c r="G2409" s="18" t="str">
        <x:v>-</x:v>
      </x:c>
      <x:c r="H2409" s="18" t="str">
        <x:v>機種仕掛け</x:v>
      </x:c>
      <x:c r="I2409" s="18" t="n">
        <x:v>18</x:v>
      </x:c>
      <x:c r="J2409" s="18" t="n">
        <x:v>12</x:v>
      </x:c>
      <x:c r="K2409" s="18" t="n">
        <x:v>7680</x:v>
      </x:c>
      <x:c r="L2409" s="18" t="n">
        <x:v>1707</x:v>
      </x:c>
      <x:c r="M2409" s="18" t="str">
        <x:v>https://hall-navi.com/review_view?id=30818</x:v>
      </x:c>
    </x:row>
    <x:row r="2410">
      <x:c r="A2410" s="18" t="str">
        <x:v>2026/4/9</x:v>
      </x:c>
      <x:c r="B2410" s="18" t="str">
        <x:v>北斗の拳</x:v>
      </x:c>
      <x:c r="C2410" s="18" t="n">
        <x:v>748</x:v>
      </x:c>
      <x:c r="D2410" s="18" t="n">
        <x:v>7921</x:v>
      </x:c>
      <x:c r="E2410" s="18" t="n">
        <x:v>1123</x:v>
      </x:c>
      <x:c r="F2410" s="18" t="str">
        <x:v>-</x:v>
      </x:c>
      <x:c r="G2410" s="18" t="str">
        <x:v>-</x:v>
      </x:c>
      <x:c r="H2410" s="18" t="str">
        <x:v>機種仕掛け</x:v>
      </x:c>
      <x:c r="I2410" s="18" t="n">
        <x:v>18</x:v>
      </x:c>
      <x:c r="J2410" s="18" t="n">
        <x:v>12</x:v>
      </x:c>
      <x:c r="K2410" s="18" t="n">
        <x:v>7680</x:v>
      </x:c>
      <x:c r="L2410" s="18" t="n">
        <x:v>1707</x:v>
      </x:c>
      <x:c r="M2410" s="18" t="str">
        <x:v>https://hall-navi.com/review_view?id=30818</x:v>
      </x:c>
    </x:row>
    <x:row r="2411">
      <x:c r="A2411" s="18" t="str">
        <x:v>2026/4/9</x:v>
      </x:c>
      <x:c r="B2411" s="18" t="str">
        <x:v>北斗の拳</x:v>
      </x:c>
      <x:c r="C2411" s="18" t="n">
        <x:v>751</x:v>
      </x:c>
      <x:c r="D2411" s="18" t="n">
        <x:v>6571</x:v>
      </x:c>
      <x:c r="E2411" s="18" t="n">
        <x:v>10119</x:v>
      </x:c>
      <x:c r="F2411" s="18" t="str">
        <x:v>-</x:v>
      </x:c>
      <x:c r="G2411" s="18" t="str">
        <x:v>-</x:v>
      </x:c>
      <x:c r="H2411" s="18" t="str">
        <x:v>機種仕掛け</x:v>
      </x:c>
      <x:c r="I2411" s="18" t="n">
        <x:v>18</x:v>
      </x:c>
      <x:c r="J2411" s="18" t="n">
        <x:v>12</x:v>
      </x:c>
      <x:c r="K2411" s="18" t="n">
        <x:v>7680</x:v>
      </x:c>
      <x:c r="L2411" s="18" t="n">
        <x:v>1707</x:v>
      </x:c>
      <x:c r="M2411" s="18" t="str">
        <x:v>https://hall-navi.com/review_view?id=30818</x:v>
      </x:c>
    </x:row>
    <x:row r="2412">
      <x:c r="A2412" s="18" t="str">
        <x:v>2026/4/9</x:v>
      </x:c>
      <x:c r="B2412" s="18" t="str">
        <x:v>北斗の拳</x:v>
      </x:c>
      <x:c r="C2412" s="18" t="n">
        <x:v>753</x:v>
      </x:c>
      <x:c r="D2412" s="18" t="n">
        <x:v>6415</x:v>
      </x:c>
      <x:c r="E2412" s="18" t="n">
        <x:v>1517</x:v>
      </x:c>
      <x:c r="F2412" s="18" t="str">
        <x:v>-</x:v>
      </x:c>
      <x:c r="G2412" s="18" t="str">
        <x:v>-</x:v>
      </x:c>
      <x:c r="H2412" s="18" t="str">
        <x:v>機種仕掛け</x:v>
      </x:c>
      <x:c r="I2412" s="18" t="n">
        <x:v>18</x:v>
      </x:c>
      <x:c r="J2412" s="18" t="n">
        <x:v>12</x:v>
      </x:c>
      <x:c r="K2412" s="18" t="n">
        <x:v>7680</x:v>
      </x:c>
      <x:c r="L2412" s="18" t="n">
        <x:v>1707</x:v>
      </x:c>
      <x:c r="M2412" s="18" t="str">
        <x:v>https://hall-navi.com/review_view?id=30818</x:v>
      </x:c>
    </x:row>
    <x:row r="2413">
      <x:c r="A2413" s="18" t="str">
        <x:v>2026/4/9</x:v>
      </x:c>
      <x:c r="B2413" s="18" t="str">
        <x:v>北斗の拳 転生2</x:v>
      </x:c>
      <x:c r="C2413" s="18" t="n">
        <x:v>525</x:v>
      </x:c>
      <x:c r="D2413" s="18" t="n">
        <x:v>7681</x:v>
      </x:c>
      <x:c r="E2413" s="18" t="n">
        <x:v>5188</x:v>
      </x:c>
      <x:c r="F2413" s="18" t="str">
        <x:v>-</x:v>
      </x:c>
      <x:c r="G2413" s="18" t="str">
        <x:v>-</x:v>
      </x:c>
      <x:c r="H2413" s="18" t="str">
        <x:v>多台数優秀</x:v>
      </x:c>
      <x:c r="I2413" s="18" t="n">
        <x:v>36</x:v>
      </x:c>
      <x:c r="J2413" s="18" t="n">
        <x:v>15</x:v>
      </x:c>
      <x:c r="K2413" s="18" t="n">
        <x:v>7929</x:v>
      </x:c>
      <x:c r="L2413" s="18" t="n">
        <x:v>715</x:v>
      </x:c>
      <x:c r="M2413" s="18" t="str">
        <x:v>https://hall-navi.com/review_view?id=30818</x:v>
      </x:c>
    </x:row>
    <x:row r="2414">
      <x:c r="A2414" s="18" t="str">
        <x:v>2026/4/9</x:v>
      </x:c>
      <x:c r="B2414" s="18" t="str">
        <x:v>北斗の拳 転生2</x:v>
      </x:c>
      <x:c r="C2414" s="18" t="n">
        <x:v>532</x:v>
      </x:c>
      <x:c r="D2414" s="18" t="n">
        <x:v>6814</x:v>
      </x:c>
      <x:c r="E2414" s="18" t="n">
        <x:v>6803</x:v>
      </x:c>
      <x:c r="F2414" s="18" t="str">
        <x:v>-</x:v>
      </x:c>
      <x:c r="G2414" s="18" t="str">
        <x:v>-</x:v>
      </x:c>
      <x:c r="H2414" s="18" t="str">
        <x:v>多台数優秀</x:v>
      </x:c>
      <x:c r="I2414" s="18" t="n">
        <x:v>36</x:v>
      </x:c>
      <x:c r="J2414" s="18" t="n">
        <x:v>15</x:v>
      </x:c>
      <x:c r="K2414" s="18" t="n">
        <x:v>7929</x:v>
      </x:c>
      <x:c r="L2414" s="18" t="n">
        <x:v>715</x:v>
      </x:c>
      <x:c r="M2414" s="18" t="str">
        <x:v>https://hall-navi.com/review_view?id=30818</x:v>
      </x:c>
    </x:row>
    <x:row r="2415">
      <x:c r="A2415" s="18" t="str">
        <x:v>2026/4/9</x:v>
      </x:c>
      <x:c r="B2415" s="18" t="str">
        <x:v>北斗の拳 転生2</x:v>
      </x:c>
      <x:c r="C2415" s="18" t="n">
        <x:v>533</x:v>
      </x:c>
      <x:c r="D2415" s="18" t="n">
        <x:v>10532</x:v>
      </x:c>
      <x:c r="E2415" s="18" t="n">
        <x:v>196</x:v>
      </x:c>
      <x:c r="F2415" s="18" t="str">
        <x:v>-</x:v>
      </x:c>
      <x:c r="G2415" s="18" t="str">
        <x:v>-</x:v>
      </x:c>
      <x:c r="H2415" s="18" t="str">
        <x:v>多台数優秀</x:v>
      </x:c>
      <x:c r="I2415" s="18" t="n">
        <x:v>36</x:v>
      </x:c>
      <x:c r="J2415" s="18" t="n">
        <x:v>15</x:v>
      </x:c>
      <x:c r="K2415" s="18" t="n">
        <x:v>7929</x:v>
      </x:c>
      <x:c r="L2415" s="18" t="n">
        <x:v>715</x:v>
      </x:c>
      <x:c r="M2415" s="18" t="str">
        <x:v>https://hall-navi.com/review_view?id=30818</x:v>
      </x:c>
    </x:row>
    <x:row r="2416">
      <x:c r="A2416" s="18" t="str">
        <x:v>2026/4/9</x:v>
      </x:c>
      <x:c r="B2416" s="18" t="str">
        <x:v>北斗の拳 転生2</x:v>
      </x:c>
      <x:c r="C2416" s="18" t="n">
        <x:v>534</x:v>
      </x:c>
      <x:c r="D2416" s="18" t="n">
        <x:v>8824</x:v>
      </x:c>
      <x:c r="E2416" s="18" t="n">
        <x:v>573</x:v>
      </x:c>
      <x:c r="F2416" s="18" t="str">
        <x:v>-</x:v>
      </x:c>
      <x:c r="G2416" s="18" t="str">
        <x:v>-</x:v>
      </x:c>
      <x:c r="H2416" s="18" t="str">
        <x:v>多台数優秀</x:v>
      </x:c>
      <x:c r="I2416" s="18" t="n">
        <x:v>36</x:v>
      </x:c>
      <x:c r="J2416" s="18" t="n">
        <x:v>15</x:v>
      </x:c>
      <x:c r="K2416" s="18" t="n">
        <x:v>7929</x:v>
      </x:c>
      <x:c r="L2416" s="18" t="n">
        <x:v>715</x:v>
      </x:c>
      <x:c r="M2416" s="18" t="str">
        <x:v>https://hall-navi.com/review_view?id=30818</x:v>
      </x:c>
    </x:row>
    <x:row r="2417">
      <x:c r="A2417" s="18" t="str">
        <x:v>2026/4/9</x:v>
      </x:c>
      <x:c r="B2417" s="18" t="str">
        <x:v>北斗の拳 転生2</x:v>
      </x:c>
      <x:c r="C2417" s="18" t="n">
        <x:v>535</x:v>
      </x:c>
      <x:c r="D2417" s="18" t="n">
        <x:v>10261</x:v>
      </x:c>
      <x:c r="E2417" s="18" t="n">
        <x:v>14290</x:v>
      </x:c>
      <x:c r="F2417" s="18" t="str">
        <x:v>-</x:v>
      </x:c>
      <x:c r="G2417" s="18" t="str">
        <x:v>-</x:v>
      </x:c>
      <x:c r="H2417" s="18" t="str">
        <x:v>多台数優秀</x:v>
      </x:c>
      <x:c r="I2417" s="18" t="n">
        <x:v>36</x:v>
      </x:c>
      <x:c r="J2417" s="18" t="n">
        <x:v>15</x:v>
      </x:c>
      <x:c r="K2417" s="18" t="n">
        <x:v>7929</x:v>
      </x:c>
      <x:c r="L2417" s="18" t="n">
        <x:v>715</x:v>
      </x:c>
      <x:c r="M2417" s="18" t="str">
        <x:v>https://hall-navi.com/review_view?id=30818</x:v>
      </x:c>
    </x:row>
    <x:row r="2418">
      <x:c r="A2418" s="18" t="str">
        <x:v>2026/4/9</x:v>
      </x:c>
      <x:c r="B2418" s="18" t="str">
        <x:v>北斗の拳 転生2</x:v>
      </x:c>
      <x:c r="C2418" s="18" t="n">
        <x:v>536</x:v>
      </x:c>
      <x:c r="D2418" s="18" t="n">
        <x:v>7371</x:v>
      </x:c>
      <x:c r="E2418" s="18" t="n">
        <x:v>5571</x:v>
      </x:c>
      <x:c r="F2418" s="18" t="str">
        <x:v>-</x:v>
      </x:c>
      <x:c r="G2418" s="18" t="str">
        <x:v>-</x:v>
      </x:c>
      <x:c r="H2418" s="18" t="str">
        <x:v>多台数優秀</x:v>
      </x:c>
      <x:c r="I2418" s="18" t="n">
        <x:v>36</x:v>
      </x:c>
      <x:c r="J2418" s="18" t="n">
        <x:v>15</x:v>
      </x:c>
      <x:c r="K2418" s="18" t="n">
        <x:v>7929</x:v>
      </x:c>
      <x:c r="L2418" s="18" t="n">
        <x:v>715</x:v>
      </x:c>
      <x:c r="M2418" s="18" t="str">
        <x:v>https://hall-navi.com/review_view?id=30818</x:v>
      </x:c>
    </x:row>
    <x:row r="2419">
      <x:c r="A2419" s="18" t="str">
        <x:v>2026/4/9</x:v>
      </x:c>
      <x:c r="B2419" s="18" t="str">
        <x:v>北斗の拳 転生2</x:v>
      </x:c>
      <x:c r="C2419" s="18" t="n">
        <x:v>537</x:v>
      </x:c>
      <x:c r="D2419" s="18" t="n">
        <x:v>8344</x:v>
      </x:c>
      <x:c r="E2419" s="18" t="n">
        <x:v>537</x:v>
      </x:c>
      <x:c r="F2419" s="18" t="str">
        <x:v>-</x:v>
      </x:c>
      <x:c r="G2419" s="18" t="str">
        <x:v>-</x:v>
      </x:c>
      <x:c r="H2419" s="18" t="str">
        <x:v>多台数優秀</x:v>
      </x:c>
      <x:c r="I2419" s="18" t="n">
        <x:v>36</x:v>
      </x:c>
      <x:c r="J2419" s="18" t="n">
        <x:v>15</x:v>
      </x:c>
      <x:c r="K2419" s="18" t="n">
        <x:v>7929</x:v>
      </x:c>
      <x:c r="L2419" s="18" t="n">
        <x:v>715</x:v>
      </x:c>
      <x:c r="M2419" s="18" t="str">
        <x:v>https://hall-navi.com/review_view?id=30818</x:v>
      </x:c>
    </x:row>
    <x:row r="2420">
      <x:c r="A2420" s="18" t="str">
        <x:v>2026/4/9</x:v>
      </x:c>
      <x:c r="B2420" s="18" t="str">
        <x:v>北斗の拳 転生2</x:v>
      </x:c>
      <x:c r="C2420" s="18" t="n">
        <x:v>539</x:v>
      </x:c>
      <x:c r="D2420" s="18" t="n">
        <x:v>8294</x:v>
      </x:c>
      <x:c r="E2420" s="18" t="n">
        <x:v>5145</x:v>
      </x:c>
      <x:c r="F2420" s="18" t="str">
        <x:v>-</x:v>
      </x:c>
      <x:c r="G2420" s="18" t="str">
        <x:v>-</x:v>
      </x:c>
      <x:c r="H2420" s="18" t="str">
        <x:v>多台数優秀</x:v>
      </x:c>
      <x:c r="I2420" s="18" t="n">
        <x:v>36</x:v>
      </x:c>
      <x:c r="J2420" s="18" t="n">
        <x:v>15</x:v>
      </x:c>
      <x:c r="K2420" s="18" t="n">
        <x:v>7929</x:v>
      </x:c>
      <x:c r="L2420" s="18" t="n">
        <x:v>715</x:v>
      </x:c>
      <x:c r="M2420" s="18" t="str">
        <x:v>https://hall-navi.com/review_view?id=30818</x:v>
      </x:c>
    </x:row>
    <x:row r="2421">
      <x:c r="A2421" s="18" t="str">
        <x:v>2026/4/9</x:v>
      </x:c>
      <x:c r="B2421" s="18" t="str">
        <x:v>北斗の拳 転生2</x:v>
      </x:c>
      <x:c r="C2421" s="18" t="n">
        <x:v>540</x:v>
      </x:c>
      <x:c r="D2421" s="18" t="n">
        <x:v>9612</x:v>
      </x:c>
      <x:c r="E2421" s="18" t="n">
        <x:v>-194</x:v>
      </x:c>
      <x:c r="F2421" s="18" t="str">
        <x:v>-</x:v>
      </x:c>
      <x:c r="G2421" s="18" t="str">
        <x:v>-</x:v>
      </x:c>
      <x:c r="H2421" s="18" t="str">
        <x:v>多台数優秀</x:v>
      </x:c>
      <x:c r="I2421" s="18" t="n">
        <x:v>36</x:v>
      </x:c>
      <x:c r="J2421" s="18" t="n">
        <x:v>15</x:v>
      </x:c>
      <x:c r="K2421" s="18" t="n">
        <x:v>7929</x:v>
      </x:c>
      <x:c r="L2421" s="18" t="n">
        <x:v>715</x:v>
      </x:c>
      <x:c r="M2421" s="18" t="str">
        <x:v>https://hall-navi.com/review_view?id=30818</x:v>
      </x:c>
    </x:row>
    <x:row r="2422">
      <x:c r="A2422" s="18" t="str">
        <x:v>2026/4/9</x:v>
      </x:c>
      <x:c r="B2422" s="18" t="str">
        <x:v>北斗の拳 転生2</x:v>
      </x:c>
      <x:c r="C2422" s="18" t="n">
        <x:v>541</x:v>
      </x:c>
      <x:c r="D2422" s="18" t="n">
        <x:v>9281</x:v>
      </x:c>
      <x:c r="E2422" s="18" t="n">
        <x:v>799</x:v>
      </x:c>
      <x:c r="F2422" s="18" t="str">
        <x:v>-</x:v>
      </x:c>
      <x:c r="G2422" s="18" t="str">
        <x:v>-</x:v>
      </x:c>
      <x:c r="H2422" s="18" t="str">
        <x:v>多台数優秀</x:v>
      </x:c>
      <x:c r="I2422" s="18" t="n">
        <x:v>36</x:v>
      </x:c>
      <x:c r="J2422" s="18" t="n">
        <x:v>15</x:v>
      </x:c>
      <x:c r="K2422" s="18" t="n">
        <x:v>7929</x:v>
      </x:c>
      <x:c r="L2422" s="18" t="n">
        <x:v>715</x:v>
      </x:c>
      <x:c r="M2422" s="18" t="str">
        <x:v>https://hall-navi.com/review_view?id=30818</x:v>
      </x:c>
    </x:row>
    <x:row r="2423">
      <x:c r="A2423" s="18" t="str">
        <x:v>2026/4/9</x:v>
      </x:c>
      <x:c r="B2423" s="18" t="str">
        <x:v>北斗の拳 転生2</x:v>
      </x:c>
      <x:c r="C2423" s="18" t="n">
        <x:v>542</x:v>
      </x:c>
      <x:c r="D2423" s="18" t="n">
        <x:v>7643</x:v>
      </x:c>
      <x:c r="E2423" s="18" t="n">
        <x:v>12577</x:v>
      </x:c>
      <x:c r="F2423" s="18" t="str">
        <x:v>-</x:v>
      </x:c>
      <x:c r="G2423" s="18" t="str">
        <x:v>-</x:v>
      </x:c>
      <x:c r="H2423" s="18" t="str">
        <x:v>多台数優秀</x:v>
      </x:c>
      <x:c r="I2423" s="18" t="n">
        <x:v>36</x:v>
      </x:c>
      <x:c r="J2423" s="18" t="n">
        <x:v>15</x:v>
      </x:c>
      <x:c r="K2423" s="18" t="n">
        <x:v>7929</x:v>
      </x:c>
      <x:c r="L2423" s="18" t="n">
        <x:v>715</x:v>
      </x:c>
      <x:c r="M2423" s="18" t="str">
        <x:v>https://hall-navi.com/review_view?id=30818</x:v>
      </x:c>
    </x:row>
    <x:row r="2424">
      <x:c r="A2424" s="18" t="str">
        <x:v>2026/4/9</x:v>
      </x:c>
      <x:c r="B2424" s="18" t="str">
        <x:v>北斗の拳 転生2</x:v>
      </x:c>
      <x:c r="C2424" s="18" t="n">
        <x:v>544</x:v>
      </x:c>
      <x:c r="D2424" s="18" t="n">
        <x:v>9508</x:v>
      </x:c>
      <x:c r="E2424" s="18" t="n">
        <x:v>5974</x:v>
      </x:c>
      <x:c r="F2424" s="18" t="str">
        <x:v>-</x:v>
      </x:c>
      <x:c r="G2424" s="18" t="str">
        <x:v>-</x:v>
      </x:c>
      <x:c r="H2424" s="18" t="str">
        <x:v>多台数優秀</x:v>
      </x:c>
      <x:c r="I2424" s="18" t="n">
        <x:v>36</x:v>
      </x:c>
      <x:c r="J2424" s="18" t="n">
        <x:v>15</x:v>
      </x:c>
      <x:c r="K2424" s="18" t="n">
        <x:v>7929</x:v>
      </x:c>
      <x:c r="L2424" s="18" t="n">
        <x:v>715</x:v>
      </x:c>
      <x:c r="M2424" s="18" t="str">
        <x:v>https://hall-navi.com/review_view?id=30818</x:v>
      </x:c>
    </x:row>
    <x:row r="2425">
      <x:c r="A2425" s="18" t="str">
        <x:v>2026/4/9</x:v>
      </x:c>
      <x:c r="B2425" s="18" t="str">
        <x:v>北斗の拳 転生2</x:v>
      </x:c>
      <x:c r="C2425" s="18" t="n">
        <x:v>545</x:v>
      </x:c>
      <x:c r="D2425" s="18" t="n">
        <x:v>9003</x:v>
      </x:c>
      <x:c r="E2425" s="18" t="n">
        <x:v>4451</x:v>
      </x:c>
      <x:c r="F2425" s="18" t="str">
        <x:v>-</x:v>
      </x:c>
      <x:c r="G2425" s="18" t="str">
        <x:v>-</x:v>
      </x:c>
      <x:c r="H2425" s="18" t="str">
        <x:v>多台数優秀</x:v>
      </x:c>
      <x:c r="I2425" s="18" t="n">
        <x:v>36</x:v>
      </x:c>
      <x:c r="J2425" s="18" t="n">
        <x:v>15</x:v>
      </x:c>
      <x:c r="K2425" s="18" t="n">
        <x:v>7929</x:v>
      </x:c>
      <x:c r="L2425" s="18" t="n">
        <x:v>715</x:v>
      </x:c>
      <x:c r="M2425" s="18" t="str">
        <x:v>https://hall-navi.com/review_view?id=30818</x:v>
      </x:c>
    </x:row>
    <x:row r="2426">
      <x:c r="A2426" s="18" t="str">
        <x:v>2026/4/9</x:v>
      </x:c>
      <x:c r="B2426" s="18" t="str">
        <x:v>北斗の拳 転生2</x:v>
      </x:c>
      <x:c r="C2426" s="18" t="n">
        <x:v>546</x:v>
      </x:c>
      <x:c r="D2426" s="18" t="n">
        <x:v>8878</x:v>
      </x:c>
      <x:c r="E2426" s="18" t="n">
        <x:v>9043</x:v>
      </x:c>
      <x:c r="F2426" s="18" t="str">
        <x:v>-</x:v>
      </x:c>
      <x:c r="G2426" s="18" t="str">
        <x:v>-</x:v>
      </x:c>
      <x:c r="H2426" s="18" t="str">
        <x:v>多台数優秀</x:v>
      </x:c>
      <x:c r="I2426" s="18" t="n">
        <x:v>36</x:v>
      </x:c>
      <x:c r="J2426" s="18" t="n">
        <x:v>15</x:v>
      </x:c>
      <x:c r="K2426" s="18" t="n">
        <x:v>7929</x:v>
      </x:c>
      <x:c r="L2426" s="18" t="n">
        <x:v>715</x:v>
      </x:c>
      <x:c r="M2426" s="18" t="str">
        <x:v>https://hall-navi.com/review_view?id=30818</x:v>
      </x:c>
    </x:row>
    <x:row r="2427">
      <x:c r="A2427" s="18" t="str">
        <x:v>2026/4/9</x:v>
      </x:c>
      <x:c r="B2427" s="18" t="str">
        <x:v>北斗の拳 転生2</x:v>
      </x:c>
      <x:c r="C2427" s="18" t="n">
        <x:v>547</x:v>
      </x:c>
      <x:c r="D2427" s="18" t="n">
        <x:v>9000</x:v>
      </x:c>
      <x:c r="E2427" s="18" t="n">
        <x:v>-153</x:v>
      </x:c>
      <x:c r="F2427" s="18" t="str">
        <x:v>-</x:v>
      </x:c>
      <x:c r="G2427" s="18" t="str">
        <x:v>-</x:v>
      </x:c>
      <x:c r="H2427" s="18" t="str">
        <x:v>多台数優秀</x:v>
      </x:c>
      <x:c r="I2427" s="18" t="n">
        <x:v>36</x:v>
      </x:c>
      <x:c r="J2427" s="18" t="n">
        <x:v>15</x:v>
      </x:c>
      <x:c r="K2427" s="18" t="n">
        <x:v>7929</x:v>
      </x:c>
      <x:c r="L2427" s="18" t="n">
        <x:v>715</x:v>
      </x:c>
      <x:c r="M2427" s="18" t="str">
        <x:v>https://hall-navi.com/review_view?id=30818</x:v>
      </x:c>
    </x:row>
    <x:row r="2428">
      <x:c r="A2428" s="18" t="str">
        <x:v>2026/4/9</x:v>
      </x:c>
      <x:c r="B2428" s="18" t="str">
        <x:v>北斗の拳 転生2</x:v>
      </x:c>
      <x:c r="C2428" s="18" t="n">
        <x:v>556</x:v>
      </x:c>
      <x:c r="D2428" s="18" t="n">
        <x:v>6678</x:v>
      </x:c>
      <x:c r="E2428" s="18" t="n">
        <x:v>1512</x:v>
      </x:c>
      <x:c r="F2428" s="18" t="str">
        <x:v>-</x:v>
      </x:c>
      <x:c r="G2428" s="18" t="str">
        <x:v>-</x:v>
      </x:c>
      <x:c r="H2428" s="18" t="str">
        <x:v>多台数優秀</x:v>
      </x:c>
      <x:c r="I2428" s="18" t="n">
        <x:v>36</x:v>
      </x:c>
      <x:c r="J2428" s="18" t="n">
        <x:v>15</x:v>
      </x:c>
      <x:c r="K2428" s="18" t="n">
        <x:v>7929</x:v>
      </x:c>
      <x:c r="L2428" s="18" t="n">
        <x:v>715</x:v>
      </x:c>
      <x:c r="M2428" s="18" t="str">
        <x:v>https://hall-navi.com/review_view?id=30818</x:v>
      </x:c>
    </x:row>
    <x:row r="2429">
      <x:c r="A2429" s="18" t="str">
        <x:v>2026/4/11</x:v>
      </x:c>
      <x:c r="B2429" s="18" t="str">
        <x:v>かぐや様は告らせたい</x:v>
      </x:c>
      <x:c r="C2429" s="18" t="n">
        <x:v>508</x:v>
      </x:c>
      <x:c r="D2429" s="18" t="n">
        <x:v>6317</x:v>
      </x:c>
      <x:c r="E2429" s="18" t="n">
        <x:v>5866</x:v>
      </x:c>
      <x:c r="F2429" s="18" t="str">
        <x:v>-</x:v>
      </x:c>
      <x:c r="G2429" s="18" t="str">
        <x:v>-</x:v>
      </x:c>
      <x:c r="H2429" s="18" t="str">
        <x:v>超優秀機種</x:v>
      </x:c>
      <x:c r="I2429" s="18" t="n">
        <x:v>18</x:v>
      </x:c>
      <x:c r="J2429" s="18" t="n">
        <x:v>12</x:v>
      </x:c>
      <x:c r="K2429" s="18" t="n">
        <x:v>7610</x:v>
      </x:c>
      <x:c r="L2429" s="18" t="n">
        <x:v>1649</x:v>
      </x:c>
      <x:c r="M2429" s="18" t="str">
        <x:v>https://hall-navi.com/review_view?id=30819</x:v>
      </x:c>
    </x:row>
    <x:row r="2430">
      <x:c r="A2430" s="18" t="str">
        <x:v>2026/4/11</x:v>
      </x:c>
      <x:c r="B2430" s="18" t="str">
        <x:v>かぐや様は告らせたい</x:v>
      </x:c>
      <x:c r="C2430" s="18" t="n">
        <x:v>509</x:v>
      </x:c>
      <x:c r="D2430" s="18" t="n">
        <x:v>8642</x:v>
      </x:c>
      <x:c r="E2430" s="18" t="n">
        <x:v>1672</x:v>
      </x:c>
      <x:c r="F2430" s="18" t="str">
        <x:v>-</x:v>
      </x:c>
      <x:c r="G2430" s="18" t="str">
        <x:v>-</x:v>
      </x:c>
      <x:c r="H2430" s="18" t="str">
        <x:v>超優秀機種</x:v>
      </x:c>
      <x:c r="I2430" s="18" t="n">
        <x:v>18</x:v>
      </x:c>
      <x:c r="J2430" s="18" t="n">
        <x:v>12</x:v>
      </x:c>
      <x:c r="K2430" s="18" t="n">
        <x:v>7610</x:v>
      </x:c>
      <x:c r="L2430" s="18" t="n">
        <x:v>1649</x:v>
      </x:c>
      <x:c r="M2430" s="18" t="str">
        <x:v>https://hall-navi.com/review_view?id=30819</x:v>
      </x:c>
    </x:row>
    <x:row r="2431">
      <x:c r="A2431" s="18" t="str">
        <x:v>2026/4/11</x:v>
      </x:c>
      <x:c r="B2431" s="18" t="str">
        <x:v>かぐや様は告らせたい</x:v>
      </x:c>
      <x:c r="C2431" s="18" t="n">
        <x:v>510</x:v>
      </x:c>
      <x:c r="D2431" s="18" t="n">
        <x:v>7433</x:v>
      </x:c>
      <x:c r="E2431" s="18" t="n">
        <x:v>8115</x:v>
      </x:c>
      <x:c r="F2431" s="18" t="str">
        <x:v>-</x:v>
      </x:c>
      <x:c r="G2431" s="18" t="str">
        <x:v>-</x:v>
      </x:c>
      <x:c r="H2431" s="18" t="str">
        <x:v>超優秀機種</x:v>
      </x:c>
      <x:c r="I2431" s="18" t="n">
        <x:v>18</x:v>
      </x:c>
      <x:c r="J2431" s="18" t="n">
        <x:v>12</x:v>
      </x:c>
      <x:c r="K2431" s="18" t="n">
        <x:v>7610</x:v>
      </x:c>
      <x:c r="L2431" s="18" t="n">
        <x:v>1649</x:v>
      </x:c>
      <x:c r="M2431" s="18" t="str">
        <x:v>https://hall-navi.com/review_view?id=30819</x:v>
      </x:c>
    </x:row>
    <x:row r="2432">
      <x:c r="A2432" s="18" t="str">
        <x:v>2026/4/11</x:v>
      </x:c>
      <x:c r="B2432" s="18" t="str">
        <x:v>かぐや様は告らせたい</x:v>
      </x:c>
      <x:c r="C2432" s="18" t="n">
        <x:v>511</x:v>
      </x:c>
      <x:c r="D2432" s="18" t="n">
        <x:v>8130</x:v>
      </x:c>
      <x:c r="E2432" s="18" t="n">
        <x:v>4605</x:v>
      </x:c>
      <x:c r="F2432" s="18" t="str">
        <x:v>-</x:v>
      </x:c>
      <x:c r="G2432" s="18" t="str">
        <x:v>-</x:v>
      </x:c>
      <x:c r="H2432" s="18" t="str">
        <x:v>超優秀機種</x:v>
      </x:c>
      <x:c r="I2432" s="18" t="n">
        <x:v>18</x:v>
      </x:c>
      <x:c r="J2432" s="18" t="n">
        <x:v>12</x:v>
      </x:c>
      <x:c r="K2432" s="18" t="n">
        <x:v>7610</x:v>
      </x:c>
      <x:c r="L2432" s="18" t="n">
        <x:v>1649</x:v>
      </x:c>
      <x:c r="M2432" s="18" t="str">
        <x:v>https://hall-navi.com/review_view?id=30819</x:v>
      </x:c>
    </x:row>
    <x:row r="2433">
      <x:c r="A2433" s="18" t="str">
        <x:v>2026/4/11</x:v>
      </x:c>
      <x:c r="B2433" s="18" t="str">
        <x:v>かぐや様は告らせたい</x:v>
      </x:c>
      <x:c r="C2433" s="18" t="n">
        <x:v>512</x:v>
      </x:c>
      <x:c r="D2433" s="18" t="n">
        <x:v>8983</x:v>
      </x:c>
      <x:c r="E2433" s="18" t="n">
        <x:v>10583</x:v>
      </x:c>
      <x:c r="F2433" s="18" t="str">
        <x:v>-</x:v>
      </x:c>
      <x:c r="G2433" s="18" t="str">
        <x:v>-</x:v>
      </x:c>
      <x:c r="H2433" s="18" t="str">
        <x:v>超優秀機種</x:v>
      </x:c>
      <x:c r="I2433" s="18" t="n">
        <x:v>18</x:v>
      </x:c>
      <x:c r="J2433" s="18" t="n">
        <x:v>12</x:v>
      </x:c>
      <x:c r="K2433" s="18" t="n">
        <x:v>7610</x:v>
      </x:c>
      <x:c r="L2433" s="18" t="n">
        <x:v>1649</x:v>
      </x:c>
      <x:c r="M2433" s="18" t="str">
        <x:v>https://hall-navi.com/review_view?id=30819</x:v>
      </x:c>
    </x:row>
    <x:row r="2434">
      <x:c r="A2434" s="18" t="str">
        <x:v>2026/4/11</x:v>
      </x:c>
      <x:c r="B2434" s="18" t="str">
        <x:v>かぐや様は告らせたい</x:v>
      </x:c>
      <x:c r="C2434" s="18" t="n">
        <x:v>515</x:v>
      </x:c>
      <x:c r="D2434" s="18" t="n">
        <x:v>7829</x:v>
      </x:c>
      <x:c r="E2434" s="18" t="n">
        <x:v>2801</x:v>
      </x:c>
      <x:c r="F2434" s="18" t="str">
        <x:v>-</x:v>
      </x:c>
      <x:c r="G2434" s="18" t="str">
        <x:v>-</x:v>
      </x:c>
      <x:c r="H2434" s="18" t="str">
        <x:v>超優秀機種</x:v>
      </x:c>
      <x:c r="I2434" s="18" t="n">
        <x:v>18</x:v>
      </x:c>
      <x:c r="J2434" s="18" t="n">
        <x:v>12</x:v>
      </x:c>
      <x:c r="K2434" s="18" t="n">
        <x:v>7610</x:v>
      </x:c>
      <x:c r="L2434" s="18" t="n">
        <x:v>1649</x:v>
      </x:c>
      <x:c r="M2434" s="18" t="str">
        <x:v>https://hall-navi.com/review_view?id=30819</x:v>
      </x:c>
    </x:row>
    <x:row r="2435">
      <x:c r="A2435" s="18" t="str">
        <x:v>2026/4/11</x:v>
      </x:c>
      <x:c r="B2435" s="18" t="str">
        <x:v>かぐや様は告らせたい</x:v>
      </x:c>
      <x:c r="C2435" s="18" t="n">
        <x:v>516</x:v>
      </x:c>
      <x:c r="D2435" s="18" t="n">
        <x:v>6642</x:v>
      </x:c>
      <x:c r="E2435" s="18" t="n">
        <x:v>5129</x:v>
      </x:c>
      <x:c r="F2435" s="18" t="str">
        <x:v>-</x:v>
      </x:c>
      <x:c r="G2435" s="18" t="str">
        <x:v>-</x:v>
      </x:c>
      <x:c r="H2435" s="18" t="str">
        <x:v>超優秀機種</x:v>
      </x:c>
      <x:c r="I2435" s="18" t="n">
        <x:v>18</x:v>
      </x:c>
      <x:c r="J2435" s="18" t="n">
        <x:v>12</x:v>
      </x:c>
      <x:c r="K2435" s="18" t="n">
        <x:v>7610</x:v>
      </x:c>
      <x:c r="L2435" s="18" t="n">
        <x:v>1649</x:v>
      </x:c>
      <x:c r="M2435" s="18" t="str">
        <x:v>https://hall-navi.com/review_view?id=30819</x:v>
      </x:c>
    </x:row>
    <x:row r="2436">
      <x:c r="A2436" s="18" t="str">
        <x:v>2026/4/11</x:v>
      </x:c>
      <x:c r="B2436" s="18" t="str">
        <x:v>かぐや様は告らせたい</x:v>
      </x:c>
      <x:c r="C2436" s="18" t="n">
        <x:v>518</x:v>
      </x:c>
      <x:c r="D2436" s="18" t="n">
        <x:v>8982</x:v>
      </x:c>
      <x:c r="E2436" s="18" t="n">
        <x:v>-16</x:v>
      </x:c>
      <x:c r="F2436" s="18" t="str">
        <x:v>-</x:v>
      </x:c>
      <x:c r="G2436" s="18" t="str">
        <x:v>-</x:v>
      </x:c>
      <x:c r="H2436" s="18" t="str">
        <x:v>超優秀機種</x:v>
      </x:c>
      <x:c r="I2436" s="18" t="n">
        <x:v>18</x:v>
      </x:c>
      <x:c r="J2436" s="18" t="n">
        <x:v>12</x:v>
      </x:c>
      <x:c r="K2436" s="18" t="n">
        <x:v>7610</x:v>
      </x:c>
      <x:c r="L2436" s="18" t="n">
        <x:v>1649</x:v>
      </x:c>
      <x:c r="M2436" s="18" t="str">
        <x:v>https://hall-navi.com/review_view?id=30819</x:v>
      </x:c>
    </x:row>
    <x:row r="2437">
      <x:c r="A2437" s="18" t="str">
        <x:v>2026/4/11</x:v>
      </x:c>
      <x:c r="B2437" s="18" t="str">
        <x:v>かぐや様は告らせたい</x:v>
      </x:c>
      <x:c r="C2437" s="18" t="n">
        <x:v>520</x:v>
      </x:c>
      <x:c r="D2437" s="18" t="n">
        <x:v>6862</x:v>
      </x:c>
      <x:c r="E2437" s="18" t="n">
        <x:v>2354</x:v>
      </x:c>
      <x:c r="F2437" s="18" t="str">
        <x:v>-</x:v>
      </x:c>
      <x:c r="G2437" s="18" t="str">
        <x:v>-</x:v>
      </x:c>
      <x:c r="H2437" s="18" t="str">
        <x:v>超優秀機種</x:v>
      </x:c>
      <x:c r="I2437" s="18" t="n">
        <x:v>18</x:v>
      </x:c>
      <x:c r="J2437" s="18" t="n">
        <x:v>12</x:v>
      </x:c>
      <x:c r="K2437" s="18" t="n">
        <x:v>7610</x:v>
      </x:c>
      <x:c r="L2437" s="18" t="n">
        <x:v>1649</x:v>
      </x:c>
      <x:c r="M2437" s="18" t="str">
        <x:v>https://hall-navi.com/review_view?id=30819</x:v>
      </x:c>
    </x:row>
    <x:row r="2438">
      <x:c r="A2438" s="18" t="str">
        <x:v>2026/4/11</x:v>
      </x:c>
      <x:c r="B2438" s="18" t="str">
        <x:v>かぐや様は告らせたい</x:v>
      </x:c>
      <x:c r="C2438" s="18" t="n">
        <x:v>521</x:v>
      </x:c>
      <x:c r="D2438" s="18" t="n">
        <x:v>8493</x:v>
      </x:c>
      <x:c r="E2438" s="18" t="n">
        <x:v>5304</x:v>
      </x:c>
      <x:c r="F2438" s="18" t="str">
        <x:v>-</x:v>
      </x:c>
      <x:c r="G2438" s="18" t="str">
        <x:v>-</x:v>
      </x:c>
      <x:c r="H2438" s="18" t="str">
        <x:v>超優秀機種</x:v>
      </x:c>
      <x:c r="I2438" s="18" t="n">
        <x:v>18</x:v>
      </x:c>
      <x:c r="J2438" s="18" t="n">
        <x:v>12</x:v>
      </x:c>
      <x:c r="K2438" s="18" t="n">
        <x:v>7610</x:v>
      </x:c>
      <x:c r="L2438" s="18" t="n">
        <x:v>1649</x:v>
      </x:c>
      <x:c r="M2438" s="18" t="str">
        <x:v>https://hall-navi.com/review_view?id=30819</x:v>
      </x:c>
    </x:row>
    <x:row r="2439">
      <x:c r="A2439" s="18" t="str">
        <x:v>2026/4/13</x:v>
      </x:c>
      <x:c r="B2439" s="18" t="str">
        <x:v>東京リベンジャーズ</x:v>
      </x:c>
      <x:c r="C2439" s="18" t="n">
        <x:v>695</x:v>
      </x:c>
      <x:c r="D2439" s="18" t="n">
        <x:v>7715</x:v>
      </x:c>
      <x:c r="E2439" s="18" t="n">
        <x:v>4405</x:v>
      </x:c>
      <x:c r="F2439" s="18" t="str">
        <x:v>-</x:v>
      </x:c>
      <x:c r="G2439" s="18" t="str">
        <x:v>-</x:v>
      </x:c>
      <x:c r="H2439" s="18" t="str">
        <x:v>機種仕掛け</x:v>
      </x:c>
      <x:c r="I2439" s="18" t="n">
        <x:v>9</x:v>
      </x:c>
      <x:c r="J2439" s="18" t="n">
        <x:v>6</x:v>
      </x:c>
      <x:c r="K2439" s="18" t="n">
        <x:v>7240</x:v>
      </x:c>
      <x:c r="L2439" s="18" t="n">
        <x:v>3764</x:v>
      </x:c>
      <x:c r="M2439" s="18" t="str">
        <x:v>https://hall-navi.com/review_view?id=30820</x:v>
      </x:c>
    </x:row>
    <x:row r="2440">
      <x:c r="A2440" s="18" t="str">
        <x:v>2026/4/13</x:v>
      </x:c>
      <x:c r="B2440" s="18" t="str">
        <x:v>東京リベンジャーズ</x:v>
      </x:c>
      <x:c r="C2440" s="18" t="n">
        <x:v>696</x:v>
      </x:c>
      <x:c r="D2440" s="18" t="n">
        <x:v>7982</x:v>
      </x:c>
      <x:c r="E2440" s="18" t="n">
        <x:v>3964</x:v>
      </x:c>
      <x:c r="F2440" s="18" t="str">
        <x:v>-</x:v>
      </x:c>
      <x:c r="G2440" s="18" t="str">
        <x:v>-</x:v>
      </x:c>
      <x:c r="H2440" s="18" t="str">
        <x:v>機種仕掛け</x:v>
      </x:c>
      <x:c r="I2440" s="18" t="n">
        <x:v>9</x:v>
      </x:c>
      <x:c r="J2440" s="18" t="n">
        <x:v>6</x:v>
      </x:c>
      <x:c r="K2440" s="18" t="n">
        <x:v>7240</x:v>
      </x:c>
      <x:c r="L2440" s="18" t="n">
        <x:v>3764</x:v>
      </x:c>
      <x:c r="M2440" s="18" t="str">
        <x:v>https://hall-navi.com/review_view?id=30820</x:v>
      </x:c>
    </x:row>
    <x:row r="2441">
      <x:c r="A2441" s="18" t="str">
        <x:v>2026/4/13</x:v>
      </x:c>
      <x:c r="B2441" s="18" t="str">
        <x:v>東京リベンジャーズ</x:v>
      </x:c>
      <x:c r="C2441" s="18" t="n">
        <x:v>697</x:v>
      </x:c>
      <x:c r="D2441" s="18" t="n">
        <x:v>7064</x:v>
      </x:c>
      <x:c r="E2441" s="18" t="n">
        <x:v>5960</x:v>
      </x:c>
      <x:c r="F2441" s="18" t="str">
        <x:v>-</x:v>
      </x:c>
      <x:c r="G2441" s="18" t="str">
        <x:v>-</x:v>
      </x:c>
      <x:c r="H2441" s="18" t="str">
        <x:v>機種仕掛け</x:v>
      </x:c>
      <x:c r="I2441" s="18" t="n">
        <x:v>9</x:v>
      </x:c>
      <x:c r="J2441" s="18" t="n">
        <x:v>6</x:v>
      </x:c>
      <x:c r="K2441" s="18" t="n">
        <x:v>7240</x:v>
      </x:c>
      <x:c r="L2441" s="18" t="n">
        <x:v>3764</x:v>
      </x:c>
      <x:c r="M2441" s="18" t="str">
        <x:v>https://hall-navi.com/review_view?id=30820</x:v>
      </x:c>
    </x:row>
    <x:row r="2442">
      <x:c r="A2442" s="18" t="str">
        <x:v>2026/4/13</x:v>
      </x:c>
      <x:c r="B2442" s="18" t="str">
        <x:v>東京リベンジャーズ</x:v>
      </x:c>
      <x:c r="C2442" s="18" t="n">
        <x:v>698</x:v>
      </x:c>
      <x:c r="D2442" s="18" t="n">
        <x:v>8196</x:v>
      </x:c>
      <x:c r="E2442" s="18" t="n">
        <x:v>11691</x:v>
      </x:c>
      <x:c r="F2442" s="18" t="str">
        <x:v>-</x:v>
      </x:c>
      <x:c r="G2442" s="18" t="str">
        <x:v>-</x:v>
      </x:c>
      <x:c r="H2442" s="18" t="str">
        <x:v>機種仕掛け</x:v>
      </x:c>
      <x:c r="I2442" s="18" t="n">
        <x:v>9</x:v>
      </x:c>
      <x:c r="J2442" s="18" t="n">
        <x:v>6</x:v>
      </x:c>
      <x:c r="K2442" s="18" t="n">
        <x:v>7240</x:v>
      </x:c>
      <x:c r="L2442" s="18" t="n">
        <x:v>3764</x:v>
      </x:c>
      <x:c r="M2442" s="18" t="str">
        <x:v>https://hall-navi.com/review_view?id=30820</x:v>
      </x:c>
    </x:row>
    <x:row r="2443">
      <x:c r="A2443" s="18" t="str">
        <x:v>2026/4/13</x:v>
      </x:c>
      <x:c r="B2443" s="18" t="str">
        <x:v>東京リベンジャーズ</x:v>
      </x:c>
      <x:c r="C2443" s="18" t="n">
        <x:v>699</x:v>
      </x:c>
      <x:c r="D2443" s="18" t="n">
        <x:v>7766</x:v>
      </x:c>
      <x:c r="E2443" s="18" t="n">
        <x:v>4755</x:v>
      </x:c>
      <x:c r="F2443" s="18" t="str">
        <x:v>-</x:v>
      </x:c>
      <x:c r="G2443" s="18" t="str">
        <x:v>-</x:v>
      </x:c>
      <x:c r="H2443" s="18" t="str">
        <x:v>機種仕掛け</x:v>
      </x:c>
      <x:c r="I2443" s="18" t="n">
        <x:v>9</x:v>
      </x:c>
      <x:c r="J2443" s="18" t="n">
        <x:v>6</x:v>
      </x:c>
      <x:c r="K2443" s="18" t="n">
        <x:v>7240</x:v>
      </x:c>
      <x:c r="L2443" s="18" t="n">
        <x:v>3764</x:v>
      </x:c>
      <x:c r="M2443" s="18" t="str">
        <x:v>https://hall-navi.com/review_view?id=30820</x:v>
      </x:c>
    </x:row>
    <x:row r="2444">
      <x:c r="A2444" s="18" t="str">
        <x:v>2026/4/13</x:v>
      </x:c>
      <x:c r="B2444" s="18" t="str">
        <x:v>東京リベンジャーズ</x:v>
      </x:c>
      <x:c r="C2444" s="18" t="n">
        <x:v>700</x:v>
      </x:c>
      <x:c r="D2444" s="18" t="n">
        <x:v>8022</x:v>
      </x:c>
      <x:c r="E2444" s="18" t="n">
        <x:v>8597</x:v>
      </x:c>
      <x:c r="F2444" s="18" t="str">
        <x:v>-</x:v>
      </x:c>
      <x:c r="G2444" s="18" t="str">
        <x:v>-</x:v>
      </x:c>
      <x:c r="H2444" s="18" t="str">
        <x:v>機種仕掛け</x:v>
      </x:c>
      <x:c r="I2444" s="18" t="n">
        <x:v>9</x:v>
      </x:c>
      <x:c r="J2444" s="18" t="n">
        <x:v>6</x:v>
      </x:c>
      <x:c r="K2444" s="18" t="n">
        <x:v>7240</x:v>
      </x:c>
      <x:c r="L2444" s="18" t="n">
        <x:v>3764</x:v>
      </x:c>
      <x:c r="M2444" s="18" t="str">
        <x:v>https://hall-navi.com/review_view?id=30820</x:v>
      </x:c>
    </x:row>
    <x:row r="2445">
      <x:c r="A2445" s="18" t="str">
        <x:v>2026/4/19</x:v>
      </x:c>
      <x:c r="B2445" s="18" t="str">
        <x:v>北斗の拳</x:v>
      </x:c>
      <x:c r="C2445" s="18" t="n">
        <x:v>739</x:v>
      </x:c>
      <x:c r="D2445" s="18" t="n">
        <x:v>8955</x:v>
      </x:c>
      <x:c r="E2445" s="18" t="n">
        <x:v>1000</x:v>
      </x:c>
      <x:c r="F2445" s="18" t="str">
        <x:v>-</x:v>
      </x:c>
      <x:c r="G2445" s="18" t="str">
        <x:v>-</x:v>
      </x:c>
      <x:c r="H2445" s="18" t="str">
        <x:v>全台系級</x:v>
      </x:c>
      <x:c r="I2445" s="18" t="n">
        <x:v>18</x:v>
      </x:c>
      <x:c r="J2445" s="18" t="n">
        <x:v>16</x:v>
      </x:c>
      <x:c r="K2445" s="18" t="n">
        <x:v>8956</x:v>
      </x:c>
      <x:c r="L2445" s="18" t="n">
        <x:v>2459</x:v>
      </x:c>
      <x:c r="M2445" s="18" t="str">
        <x:v>https://hall-navi.com/review_view?id=30821</x:v>
      </x:c>
    </x:row>
    <x:row r="2446">
      <x:c r="A2446" s="18" t="str">
        <x:v>2026/4/19</x:v>
      </x:c>
      <x:c r="B2446" s="18" t="str">
        <x:v>北斗の拳</x:v>
      </x:c>
      <x:c r="C2446" s="18" t="n">
        <x:v>740</x:v>
      </x:c>
      <x:c r="D2446" s="18" t="n">
        <x:v>9346</x:v>
      </x:c>
      <x:c r="E2446" s="18" t="n">
        <x:v>1259</x:v>
      </x:c>
      <x:c r="F2446" s="18" t="str">
        <x:v>-</x:v>
      </x:c>
      <x:c r="G2446" s="18" t="str">
        <x:v>-</x:v>
      </x:c>
      <x:c r="H2446" s="18" t="str">
        <x:v>全台系級</x:v>
      </x:c>
      <x:c r="I2446" s="18" t="n">
        <x:v>18</x:v>
      </x:c>
      <x:c r="J2446" s="18" t="n">
        <x:v>16</x:v>
      </x:c>
      <x:c r="K2446" s="18" t="n">
        <x:v>8956</x:v>
      </x:c>
      <x:c r="L2446" s="18" t="n">
        <x:v>2459</x:v>
      </x:c>
      <x:c r="M2446" s="18" t="str">
        <x:v>https://hall-navi.com/review_view?id=30821</x:v>
      </x:c>
    </x:row>
    <x:row r="2447">
      <x:c r="A2447" s="18" t="str">
        <x:v>2026/4/19</x:v>
      </x:c>
      <x:c r="B2447" s="18" t="str">
        <x:v>北斗の拳</x:v>
      </x:c>
      <x:c r="C2447" s="18" t="n">
        <x:v>741</x:v>
      </x:c>
      <x:c r="D2447" s="18" t="n">
        <x:v>8938</x:v>
      </x:c>
      <x:c r="E2447" s="18" t="n">
        <x:v>4105</x:v>
      </x:c>
      <x:c r="F2447" s="18" t="str">
        <x:v>-</x:v>
      </x:c>
      <x:c r="G2447" s="18" t="str">
        <x:v>-</x:v>
      </x:c>
      <x:c r="H2447" s="18" t="str">
        <x:v>全台系級</x:v>
      </x:c>
      <x:c r="I2447" s="18" t="n">
        <x:v>18</x:v>
      </x:c>
      <x:c r="J2447" s="18" t="n">
        <x:v>16</x:v>
      </x:c>
      <x:c r="K2447" s="18" t="n">
        <x:v>8956</x:v>
      </x:c>
      <x:c r="L2447" s="18" t="n">
        <x:v>2459</x:v>
      </x:c>
      <x:c r="M2447" s="18" t="str">
        <x:v>https://hall-navi.com/review_view?id=30821</x:v>
      </x:c>
    </x:row>
    <x:row r="2448">
      <x:c r="A2448" s="18" t="str">
        <x:v>2026/4/19</x:v>
      </x:c>
      <x:c r="B2448" s="18" t="str">
        <x:v>北斗の拳</x:v>
      </x:c>
      <x:c r="C2448" s="18" t="n">
        <x:v>742</x:v>
      </x:c>
      <x:c r="D2448" s="18" t="n">
        <x:v>9051</x:v>
      </x:c>
      <x:c r="E2448" s="18" t="n">
        <x:v>4225</x:v>
      </x:c>
      <x:c r="F2448" s="18" t="str">
        <x:v>-</x:v>
      </x:c>
      <x:c r="G2448" s="18" t="str">
        <x:v>-</x:v>
      </x:c>
      <x:c r="H2448" s="18" t="str">
        <x:v>全台系級</x:v>
      </x:c>
      <x:c r="I2448" s="18" t="n">
        <x:v>18</x:v>
      </x:c>
      <x:c r="J2448" s="18" t="n">
        <x:v>16</x:v>
      </x:c>
      <x:c r="K2448" s="18" t="n">
        <x:v>8956</x:v>
      </x:c>
      <x:c r="L2448" s="18" t="n">
        <x:v>2459</x:v>
      </x:c>
      <x:c r="M2448" s="18" t="str">
        <x:v>https://hall-navi.com/review_view?id=30821</x:v>
      </x:c>
    </x:row>
    <x:row r="2449">
      <x:c r="A2449" s="18" t="str">
        <x:v>2026/4/19</x:v>
      </x:c>
      <x:c r="B2449" s="18" t="str">
        <x:v>北斗の拳</x:v>
      </x:c>
      <x:c r="C2449" s="18" t="n">
        <x:v>743</x:v>
      </x:c>
      <x:c r="D2449" s="18" t="n">
        <x:v>9646</x:v>
      </x:c>
      <x:c r="E2449" s="18" t="n">
        <x:v>582</x:v>
      </x:c>
      <x:c r="F2449" s="18" t="str">
        <x:v>-</x:v>
      </x:c>
      <x:c r="G2449" s="18" t="str">
        <x:v>-</x:v>
      </x:c>
      <x:c r="H2449" s="18" t="str">
        <x:v>全台系級</x:v>
      </x:c>
      <x:c r="I2449" s="18" t="n">
        <x:v>18</x:v>
      </x:c>
      <x:c r="J2449" s="18" t="n">
        <x:v>16</x:v>
      </x:c>
      <x:c r="K2449" s="18" t="n">
        <x:v>8956</x:v>
      </x:c>
      <x:c r="L2449" s="18" t="n">
        <x:v>2459</x:v>
      </x:c>
      <x:c r="M2449" s="18" t="str">
        <x:v>https://hall-navi.com/review_view?id=30821</x:v>
      </x:c>
    </x:row>
    <x:row r="2450">
      <x:c r="A2450" s="18" t="str">
        <x:v>2026/4/19</x:v>
      </x:c>
      <x:c r="B2450" s="18" t="str">
        <x:v>北斗の拳</x:v>
      </x:c>
      <x:c r="C2450" s="18" t="n">
        <x:v>744</x:v>
      </x:c>
      <x:c r="D2450" s="18" t="n">
        <x:v>7435</x:v>
      </x:c>
      <x:c r="E2450" s="18" t="n">
        <x:v>4396</x:v>
      </x:c>
      <x:c r="F2450" s="18" t="str">
        <x:v>-</x:v>
      </x:c>
      <x:c r="G2450" s="18" t="str">
        <x:v>-</x:v>
      </x:c>
      <x:c r="H2450" s="18" t="str">
        <x:v>全台系級</x:v>
      </x:c>
      <x:c r="I2450" s="18" t="n">
        <x:v>18</x:v>
      </x:c>
      <x:c r="J2450" s="18" t="n">
        <x:v>16</x:v>
      </x:c>
      <x:c r="K2450" s="18" t="n">
        <x:v>8956</x:v>
      </x:c>
      <x:c r="L2450" s="18" t="n">
        <x:v>2459</x:v>
      </x:c>
      <x:c r="M2450" s="18" t="str">
        <x:v>https://hall-navi.com/review_view?id=30821</x:v>
      </x:c>
    </x:row>
    <x:row r="2451">
      <x:c r="A2451" s="18" t="str">
        <x:v>2026/4/19</x:v>
      </x:c>
      <x:c r="B2451" s="18" t="str">
        <x:v>北斗の拳</x:v>
      </x:c>
      <x:c r="C2451" s="18" t="n">
        <x:v>745</x:v>
      </x:c>
      <x:c r="D2451" s="18" t="n">
        <x:v>9369</x:v>
      </x:c>
      <x:c r="E2451" s="18" t="n">
        <x:v>1069</x:v>
      </x:c>
      <x:c r="F2451" s="18" t="str">
        <x:v>-</x:v>
      </x:c>
      <x:c r="G2451" s="18" t="str">
        <x:v>-</x:v>
      </x:c>
      <x:c r="H2451" s="18" t="str">
        <x:v>全台系級</x:v>
      </x:c>
      <x:c r="I2451" s="18" t="n">
        <x:v>18</x:v>
      </x:c>
      <x:c r="J2451" s="18" t="n">
        <x:v>16</x:v>
      </x:c>
      <x:c r="K2451" s="18" t="n">
        <x:v>8956</x:v>
      </x:c>
      <x:c r="L2451" s="18" t="n">
        <x:v>2459</x:v>
      </x:c>
      <x:c r="M2451" s="18" t="str">
        <x:v>https://hall-navi.com/review_view?id=30821</x:v>
      </x:c>
    </x:row>
    <x:row r="2452">
      <x:c r="A2452" s="18" t="str">
        <x:v>2026/4/19</x:v>
      </x:c>
      <x:c r="B2452" s="18" t="str">
        <x:v>北斗の拳</x:v>
      </x:c>
      <x:c r="C2452" s="18" t="n">
        <x:v>746</x:v>
      </x:c>
      <x:c r="D2452" s="18" t="n">
        <x:v>8970</x:v>
      </x:c>
      <x:c r="E2452" s="18" t="n">
        <x:v>1774</x:v>
      </x:c>
      <x:c r="F2452" s="18" t="str">
        <x:v>-</x:v>
      </x:c>
      <x:c r="G2452" s="18" t="str">
        <x:v>-</x:v>
      </x:c>
      <x:c r="H2452" s="18" t="str">
        <x:v>全台系級</x:v>
      </x:c>
      <x:c r="I2452" s="18" t="n">
        <x:v>18</x:v>
      </x:c>
      <x:c r="J2452" s="18" t="n">
        <x:v>16</x:v>
      </x:c>
      <x:c r="K2452" s="18" t="n">
        <x:v>8956</x:v>
      </x:c>
      <x:c r="L2452" s="18" t="n">
        <x:v>2459</x:v>
      </x:c>
      <x:c r="M2452" s="18" t="str">
        <x:v>https://hall-navi.com/review_view?id=30821</x:v>
      </x:c>
    </x:row>
    <x:row r="2453">
      <x:c r="A2453" s="18" t="str">
        <x:v>2026/4/19</x:v>
      </x:c>
      <x:c r="B2453" s="18" t="str">
        <x:v>北斗の拳</x:v>
      </x:c>
      <x:c r="C2453" s="18" t="n">
        <x:v>747</x:v>
      </x:c>
      <x:c r="D2453" s="18" t="n">
        <x:v>8882</x:v>
      </x:c>
      <x:c r="E2453" s="18" t="n">
        <x:v>2427</x:v>
      </x:c>
      <x:c r="F2453" s="18" t="str">
        <x:v>-</x:v>
      </x:c>
      <x:c r="G2453" s="18" t="str">
        <x:v>-</x:v>
      </x:c>
      <x:c r="H2453" s="18" t="str">
        <x:v>全台系級</x:v>
      </x:c>
      <x:c r="I2453" s="18" t="n">
        <x:v>18</x:v>
      </x:c>
      <x:c r="J2453" s="18" t="n">
        <x:v>16</x:v>
      </x:c>
      <x:c r="K2453" s="18" t="n">
        <x:v>8956</x:v>
      </x:c>
      <x:c r="L2453" s="18" t="n">
        <x:v>2459</x:v>
      </x:c>
      <x:c r="M2453" s="18" t="str">
        <x:v>https://hall-navi.com/review_view?id=30821</x:v>
      </x:c>
    </x:row>
    <x:row r="2454">
      <x:c r="A2454" s="18" t="str">
        <x:v>2026/4/19</x:v>
      </x:c>
      <x:c r="B2454" s="18" t="str">
        <x:v>北斗の拳</x:v>
      </x:c>
      <x:c r="C2454" s="18" t="n">
        <x:v>748</x:v>
      </x:c>
      <x:c r="D2454" s="18" t="n">
        <x:v>8513</x:v>
      </x:c>
      <x:c r="E2454" s="18" t="n">
        <x:v>7709</x:v>
      </x:c>
      <x:c r="F2454" s="18" t="str">
        <x:v>-</x:v>
      </x:c>
      <x:c r="G2454" s="18" t="str">
        <x:v>-</x:v>
      </x:c>
      <x:c r="H2454" s="18" t="str">
        <x:v>全台系級</x:v>
      </x:c>
      <x:c r="I2454" s="18" t="n">
        <x:v>18</x:v>
      </x:c>
      <x:c r="J2454" s="18" t="n">
        <x:v>16</x:v>
      </x:c>
      <x:c r="K2454" s="18" t="n">
        <x:v>8956</x:v>
      </x:c>
      <x:c r="L2454" s="18" t="n">
        <x:v>2459</x:v>
      </x:c>
      <x:c r="M2454" s="18" t="str">
        <x:v>https://hall-navi.com/review_view?id=30821</x:v>
      </x:c>
    </x:row>
    <x:row r="2455">
      <x:c r="A2455" s="18" t="str">
        <x:v>2026/4/19</x:v>
      </x:c>
      <x:c r="B2455" s="18" t="str">
        <x:v>北斗の拳</x:v>
      </x:c>
      <x:c r="C2455" s="18" t="n">
        <x:v>749</x:v>
      </x:c>
      <x:c r="D2455" s="18" t="n">
        <x:v>9270</x:v>
      </x:c>
      <x:c r="E2455" s="18" t="n">
        <x:v>-150</x:v>
      </x:c>
      <x:c r="F2455" s="18" t="str">
        <x:v>-</x:v>
      </x:c>
      <x:c r="G2455" s="18" t="str">
        <x:v>-</x:v>
      </x:c>
      <x:c r="H2455" s="18" t="str">
        <x:v>全台系級</x:v>
      </x:c>
      <x:c r="I2455" s="18" t="n">
        <x:v>18</x:v>
      </x:c>
      <x:c r="J2455" s="18" t="n">
        <x:v>16</x:v>
      </x:c>
      <x:c r="K2455" s="18" t="n">
        <x:v>8956</x:v>
      </x:c>
      <x:c r="L2455" s="18" t="n">
        <x:v>2459</x:v>
      </x:c>
      <x:c r="M2455" s="18" t="str">
        <x:v>https://hall-navi.com/review_view?id=30821</x:v>
      </x:c>
    </x:row>
    <x:row r="2456">
      <x:c r="A2456" s="18" t="str">
        <x:v>2026/4/19</x:v>
      </x:c>
      <x:c r="B2456" s="18" t="str">
        <x:v>北斗の拳</x:v>
      </x:c>
      <x:c r="C2456" s="18" t="n">
        <x:v>751</x:v>
      </x:c>
      <x:c r="D2456" s="18" t="n">
        <x:v>9107</x:v>
      </x:c>
      <x:c r="E2456" s="18" t="n">
        <x:v>476</x:v>
      </x:c>
      <x:c r="F2456" s="18" t="str">
        <x:v>-</x:v>
      </x:c>
      <x:c r="G2456" s="18" t="str">
        <x:v>-</x:v>
      </x:c>
      <x:c r="H2456" s="18" t="str">
        <x:v>全台系級</x:v>
      </x:c>
      <x:c r="I2456" s="18" t="n">
        <x:v>18</x:v>
      </x:c>
      <x:c r="J2456" s="18" t="n">
        <x:v>16</x:v>
      </x:c>
      <x:c r="K2456" s="18" t="n">
        <x:v>8956</x:v>
      </x:c>
      <x:c r="L2456" s="18" t="n">
        <x:v>2459</x:v>
      </x:c>
      <x:c r="M2456" s="18" t="str">
        <x:v>https://hall-navi.com/review_view?id=30821</x:v>
      </x:c>
    </x:row>
    <x:row r="2457">
      <x:c r="A2457" s="18" t="str">
        <x:v>2026/4/19</x:v>
      </x:c>
      <x:c r="B2457" s="18" t="str">
        <x:v>北斗の拳</x:v>
      </x:c>
      <x:c r="C2457" s="18" t="n">
        <x:v>752</x:v>
      </x:c>
      <x:c r="D2457" s="18" t="n">
        <x:v>8529</x:v>
      </x:c>
      <x:c r="E2457" s="18" t="n">
        <x:v>3175</x:v>
      </x:c>
      <x:c r="F2457" s="18" t="str">
        <x:v>-</x:v>
      </x:c>
      <x:c r="G2457" s="18" t="str">
        <x:v>-</x:v>
      </x:c>
      <x:c r="H2457" s="18" t="str">
        <x:v>全台系級</x:v>
      </x:c>
      <x:c r="I2457" s="18" t="n">
        <x:v>18</x:v>
      </x:c>
      <x:c r="J2457" s="18" t="n">
        <x:v>16</x:v>
      </x:c>
      <x:c r="K2457" s="18" t="n">
        <x:v>8956</x:v>
      </x:c>
      <x:c r="L2457" s="18" t="n">
        <x:v>2459</x:v>
      </x:c>
      <x:c r="M2457" s="18" t="str">
        <x:v>https://hall-navi.com/review_view?id=30821</x:v>
      </x:c>
    </x:row>
    <x:row r="2458">
      <x:c r="A2458" s="18" t="str">
        <x:v>2026/4/19</x:v>
      </x:c>
      <x:c r="B2458" s="18" t="str">
        <x:v>北斗の拳</x:v>
      </x:c>
      <x:c r="C2458" s="18" t="n">
        <x:v>753</x:v>
      </x:c>
      <x:c r="D2458" s="18" t="n">
        <x:v>9317</x:v>
      </x:c>
      <x:c r="E2458" s="18" t="n">
        <x:v>5359</x:v>
      </x:c>
      <x:c r="F2458" s="18" t="str">
        <x:v>-</x:v>
      </x:c>
      <x:c r="G2458" s="18" t="str">
        <x:v>-</x:v>
      </x:c>
      <x:c r="H2458" s="18" t="str">
        <x:v>全台系級</x:v>
      </x:c>
      <x:c r="I2458" s="18" t="n">
        <x:v>18</x:v>
      </x:c>
      <x:c r="J2458" s="18" t="n">
        <x:v>16</x:v>
      </x:c>
      <x:c r="K2458" s="18" t="n">
        <x:v>8956</x:v>
      </x:c>
      <x:c r="L2458" s="18" t="n">
        <x:v>2459</x:v>
      </x:c>
      <x:c r="M2458" s="18" t="str">
        <x:v>https://hall-navi.com/review_view?id=30821</x:v>
      </x:c>
    </x:row>
    <x:row r="2459">
      <x:c r="A2459" s="18" t="str">
        <x:v>2026/4/19</x:v>
      </x:c>
      <x:c r="B2459" s="18" t="str">
        <x:v>北斗の拳</x:v>
      </x:c>
      <x:c r="C2459" s="18" t="n">
        <x:v>754</x:v>
      </x:c>
      <x:c r="D2459" s="18" t="n">
        <x:v>8919</x:v>
      </x:c>
      <x:c r="E2459" s="18" t="n">
        <x:v>2372</x:v>
      </x:c>
      <x:c r="F2459" s="18" t="str">
        <x:v>-</x:v>
      </x:c>
      <x:c r="G2459" s="18" t="str">
        <x:v>-</x:v>
      </x:c>
      <x:c r="H2459" s="18" t="str">
        <x:v>全台系級</x:v>
      </x:c>
      <x:c r="I2459" s="18" t="n">
        <x:v>18</x:v>
      </x:c>
      <x:c r="J2459" s="18" t="n">
        <x:v>16</x:v>
      </x:c>
      <x:c r="K2459" s="18" t="n">
        <x:v>8956</x:v>
      </x:c>
      <x:c r="L2459" s="18" t="n">
        <x:v>2459</x:v>
      </x:c>
      <x:c r="M2459" s="18" t="str">
        <x:v>https://hall-navi.com/review_view?id=30821</x:v>
      </x:c>
    </x:row>
    <x:row r="2460">
      <x:c r="A2460" s="18" t="str">
        <x:v>2026/4/19</x:v>
      </x:c>
      <x:c r="B2460" s="18" t="str">
        <x:v>北斗の拳</x:v>
      </x:c>
      <x:c r="C2460" s="18" t="n">
        <x:v>755</x:v>
      </x:c>
      <x:c r="D2460" s="18" t="n">
        <x:v>9334</x:v>
      </x:c>
      <x:c r="E2460" s="18" t="n">
        <x:v>2942</x:v>
      </x:c>
      <x:c r="F2460" s="18" t="str">
        <x:v>-</x:v>
      </x:c>
      <x:c r="G2460" s="18" t="str">
        <x:v>-</x:v>
      </x:c>
      <x:c r="H2460" s="18" t="str">
        <x:v>全台系級</x:v>
      </x:c>
      <x:c r="I2460" s="18" t="n">
        <x:v>18</x:v>
      </x:c>
      <x:c r="J2460" s="18" t="n">
        <x:v>16</x:v>
      </x:c>
      <x:c r="K2460" s="18" t="n">
        <x:v>8956</x:v>
      </x:c>
      <x:c r="L2460" s="18" t="n">
        <x:v>2459</x:v>
      </x:c>
      <x:c r="M2460" s="18" t="str">
        <x:v>https://hall-navi.com/review_view?id=30821</x:v>
      </x:c>
    </x:row>
    <x:row r="2461">
      <x:c r="A2461" s="18" t="str">
        <x:v>2026/4/23</x:v>
      </x:c>
      <x:c r="B2461" s="18" t="str">
        <x:v>GOD 神々の軌跡</x:v>
      </x:c>
      <x:c r="C2461" s="18" t="n">
        <x:v>667</x:v>
      </x:c>
      <x:c r="D2461" s="18" t="n">
        <x:v>8988</x:v>
      </x:c>
      <x:c r="E2461" s="18" t="n">
        <x:v>2840</x:v>
      </x:c>
      <x:c r="F2461" s="18" t="str">
        <x:v>-</x:v>
      </x:c>
      <x:c r="G2461" s="18" t="str">
        <x:v>-</x:v>
      </x:c>
      <x:c r="H2461" s="18" t="str">
        <x:v>機種仕掛け</x:v>
      </x:c>
      <x:c r="I2461" s="18" t="n">
        <x:v>18</x:v>
      </x:c>
      <x:c r="J2461" s="18" t="n">
        <x:v>14</x:v>
      </x:c>
      <x:c r="K2461" s="18" t="n">
        <x:v>9115</x:v>
      </x:c>
      <x:c r="L2461" s="18" t="n">
        <x:v>3225</x:v>
      </x:c>
      <x:c r="M2461" s="18" t="str">
        <x:v>https://hall-navi.com/review_view?id=30823</x:v>
      </x:c>
    </x:row>
    <x:row r="2462">
      <x:c r="A2462" s="18" t="str">
        <x:v>2026/4/23</x:v>
      </x:c>
      <x:c r="B2462" s="18" t="str">
        <x:v>GOD 神々の軌跡</x:v>
      </x:c>
      <x:c r="C2462" s="18" t="n">
        <x:v>668</x:v>
      </x:c>
      <x:c r="D2462" s="18" t="n">
        <x:v>8663</x:v>
      </x:c>
      <x:c r="E2462" s="18" t="n">
        <x:v>117</x:v>
      </x:c>
      <x:c r="F2462" s="18" t="str">
        <x:v>-</x:v>
      </x:c>
      <x:c r="G2462" s="18" t="str">
        <x:v>-</x:v>
      </x:c>
      <x:c r="H2462" s="18" t="str">
        <x:v>機種仕掛け</x:v>
      </x:c>
      <x:c r="I2462" s="18" t="n">
        <x:v>18</x:v>
      </x:c>
      <x:c r="J2462" s="18" t="n">
        <x:v>14</x:v>
      </x:c>
      <x:c r="K2462" s="18" t="n">
        <x:v>9115</x:v>
      </x:c>
      <x:c r="L2462" s="18" t="n">
        <x:v>3225</x:v>
      </x:c>
      <x:c r="M2462" s="18" t="str">
        <x:v>https://hall-navi.com/review_view?id=30823</x:v>
      </x:c>
    </x:row>
    <x:row r="2463">
      <x:c r="A2463" s="18" t="str">
        <x:v>2026/4/23</x:v>
      </x:c>
      <x:c r="B2463" s="18" t="str">
        <x:v>GOD 神々の軌跡</x:v>
      </x:c>
      <x:c r="C2463" s="18" t="n">
        <x:v>670</x:v>
      </x:c>
      <x:c r="D2463" s="18" t="n">
        <x:v>10225</x:v>
      </x:c>
      <x:c r="E2463" s="18" t="n">
        <x:v>5868</x:v>
      </x:c>
      <x:c r="F2463" s="18" t="str">
        <x:v>-</x:v>
      </x:c>
      <x:c r="G2463" s="18" t="str">
        <x:v>-</x:v>
      </x:c>
      <x:c r="H2463" s="18" t="str">
        <x:v>機種仕掛け</x:v>
      </x:c>
      <x:c r="I2463" s="18" t="n">
        <x:v>18</x:v>
      </x:c>
      <x:c r="J2463" s="18" t="n">
        <x:v>14</x:v>
      </x:c>
      <x:c r="K2463" s="18" t="n">
        <x:v>9115</x:v>
      </x:c>
      <x:c r="L2463" s="18" t="n">
        <x:v>3225</x:v>
      </x:c>
      <x:c r="M2463" s="18" t="str">
        <x:v>https://hall-navi.com/review_view?id=30823</x:v>
      </x:c>
    </x:row>
    <x:row r="2464">
      <x:c r="A2464" s="18" t="str">
        <x:v>2026/4/23</x:v>
      </x:c>
      <x:c r="B2464" s="18" t="str">
        <x:v>GOD 神々の軌跡</x:v>
      </x:c>
      <x:c r="C2464" s="18" t="n">
        <x:v>671</x:v>
      </x:c>
      <x:c r="D2464" s="18" t="n">
        <x:v>9593</x:v>
      </x:c>
      <x:c r="E2464" s="18" t="n">
        <x:v>5559</x:v>
      </x:c>
      <x:c r="F2464" s="18" t="str">
        <x:v>-</x:v>
      </x:c>
      <x:c r="G2464" s="18" t="str">
        <x:v>-</x:v>
      </x:c>
      <x:c r="H2464" s="18" t="str">
        <x:v>機種仕掛け</x:v>
      </x:c>
      <x:c r="I2464" s="18" t="n">
        <x:v>18</x:v>
      </x:c>
      <x:c r="J2464" s="18" t="n">
        <x:v>14</x:v>
      </x:c>
      <x:c r="K2464" s="18" t="n">
        <x:v>9115</x:v>
      </x:c>
      <x:c r="L2464" s="18" t="n">
        <x:v>3225</x:v>
      </x:c>
      <x:c r="M2464" s="18" t="str">
        <x:v>https://hall-navi.com/review_view?id=30823</x:v>
      </x:c>
    </x:row>
    <x:row r="2465">
      <x:c r="A2465" s="18" t="str">
        <x:v>2026/4/23</x:v>
      </x:c>
      <x:c r="B2465" s="18" t="str">
        <x:v>GOD 神々の軌跡</x:v>
      </x:c>
      <x:c r="C2465" s="18" t="n">
        <x:v>673</x:v>
      </x:c>
      <x:c r="D2465" s="18" t="n">
        <x:v>9566</x:v>
      </x:c>
      <x:c r="E2465" s="18" t="n">
        <x:v>2651</x:v>
      </x:c>
      <x:c r="F2465" s="18" t="str">
        <x:v>-</x:v>
      </x:c>
      <x:c r="G2465" s="18" t="str">
        <x:v>-</x:v>
      </x:c>
      <x:c r="H2465" s="18" t="str">
        <x:v>機種仕掛け</x:v>
      </x:c>
      <x:c r="I2465" s="18" t="n">
        <x:v>18</x:v>
      </x:c>
      <x:c r="J2465" s="18" t="n">
        <x:v>14</x:v>
      </x:c>
      <x:c r="K2465" s="18" t="n">
        <x:v>9115</x:v>
      </x:c>
      <x:c r="L2465" s="18" t="n">
        <x:v>3225</x:v>
      </x:c>
      <x:c r="M2465" s="18" t="str">
        <x:v>https://hall-navi.com/review_view?id=30823</x:v>
      </x:c>
    </x:row>
    <x:row r="2466">
      <x:c r="A2466" s="18" t="str">
        <x:v>2026/4/23</x:v>
      </x:c>
      <x:c r="B2466" s="18" t="str">
        <x:v>GOD 神々の軌跡</x:v>
      </x:c>
      <x:c r="C2466" s="18" t="n">
        <x:v>674</x:v>
      </x:c>
      <x:c r="D2466" s="18" t="n">
        <x:v>7809</x:v>
      </x:c>
      <x:c r="E2466" s="18" t="n">
        <x:v>4523</x:v>
      </x:c>
      <x:c r="F2466" s="18" t="str">
        <x:v>-</x:v>
      </x:c>
      <x:c r="G2466" s="18" t="str">
        <x:v>-</x:v>
      </x:c>
      <x:c r="H2466" s="18" t="str">
        <x:v>機種仕掛け</x:v>
      </x:c>
      <x:c r="I2466" s="18" t="n">
        <x:v>18</x:v>
      </x:c>
      <x:c r="J2466" s="18" t="n">
        <x:v>14</x:v>
      </x:c>
      <x:c r="K2466" s="18" t="n">
        <x:v>9115</x:v>
      </x:c>
      <x:c r="L2466" s="18" t="n">
        <x:v>3225</x:v>
      </x:c>
      <x:c r="M2466" s="18" t="str">
        <x:v>https://hall-navi.com/review_view?id=30823</x:v>
      </x:c>
    </x:row>
    <x:row r="2467">
      <x:c r="A2467" s="18" t="str">
        <x:v>2026/4/23</x:v>
      </x:c>
      <x:c r="B2467" s="18" t="str">
        <x:v>GOD 神々の軌跡</x:v>
      </x:c>
      <x:c r="C2467" s="18" t="n">
        <x:v>675</x:v>
      </x:c>
      <x:c r="D2467" s="18" t="n">
        <x:v>7399</x:v>
      </x:c>
      <x:c r="E2467" s="18" t="n">
        <x:v>4436</x:v>
      </x:c>
      <x:c r="F2467" s="18" t="str">
        <x:v>-</x:v>
      </x:c>
      <x:c r="G2467" s="18" t="str">
        <x:v>-</x:v>
      </x:c>
      <x:c r="H2467" s="18" t="str">
        <x:v>機種仕掛け</x:v>
      </x:c>
      <x:c r="I2467" s="18" t="n">
        <x:v>18</x:v>
      </x:c>
      <x:c r="J2467" s="18" t="n">
        <x:v>14</x:v>
      </x:c>
      <x:c r="K2467" s="18" t="n">
        <x:v>9115</x:v>
      </x:c>
      <x:c r="L2467" s="18" t="n">
        <x:v>3225</x:v>
      </x:c>
      <x:c r="M2467" s="18" t="str">
        <x:v>https://hall-navi.com/review_view?id=30823</x:v>
      </x:c>
    </x:row>
    <x:row r="2468">
      <x:c r="A2468" s="18" t="str">
        <x:v>2026/4/23</x:v>
      </x:c>
      <x:c r="B2468" s="18" t="str">
        <x:v>GOD 神々の軌跡</x:v>
      </x:c>
      <x:c r="C2468" s="18" t="n">
        <x:v>677</x:v>
      </x:c>
      <x:c r="D2468" s="18" t="n">
        <x:v>8409</x:v>
      </x:c>
      <x:c r="E2468" s="18" t="n">
        <x:v>12456</x:v>
      </x:c>
      <x:c r="F2468" s="18" t="str">
        <x:v>-</x:v>
      </x:c>
      <x:c r="G2468" s="18" t="str">
        <x:v>-</x:v>
      </x:c>
      <x:c r="H2468" s="18" t="str">
        <x:v>機種仕掛け</x:v>
      </x:c>
      <x:c r="I2468" s="18" t="n">
        <x:v>18</x:v>
      </x:c>
      <x:c r="J2468" s="18" t="n">
        <x:v>14</x:v>
      </x:c>
      <x:c r="K2468" s="18" t="n">
        <x:v>9115</x:v>
      </x:c>
      <x:c r="L2468" s="18" t="n">
        <x:v>3225</x:v>
      </x:c>
      <x:c r="M2468" s="18" t="str">
        <x:v>https://hall-navi.com/review_view?id=30823</x:v>
      </x:c>
    </x:row>
    <x:row r="2469">
      <x:c r="A2469" s="18" t="str">
        <x:v>2026/4/23</x:v>
      </x:c>
      <x:c r="B2469" s="18" t="str">
        <x:v>GOD 神々の軌跡</x:v>
      </x:c>
      <x:c r="C2469" s="18" t="n">
        <x:v>679</x:v>
      </x:c>
      <x:c r="D2469" s="18" t="n">
        <x:v>9565</x:v>
      </x:c>
      <x:c r="E2469" s="18" t="n">
        <x:v>3107</x:v>
      </x:c>
      <x:c r="F2469" s="18" t="str">
        <x:v>-</x:v>
      </x:c>
      <x:c r="G2469" s="18" t="str">
        <x:v>-</x:v>
      </x:c>
      <x:c r="H2469" s="18" t="str">
        <x:v>機種仕掛け</x:v>
      </x:c>
      <x:c r="I2469" s="18" t="n">
        <x:v>18</x:v>
      </x:c>
      <x:c r="J2469" s="18" t="n">
        <x:v>14</x:v>
      </x:c>
      <x:c r="K2469" s="18" t="n">
        <x:v>9115</x:v>
      </x:c>
      <x:c r="L2469" s="18" t="n">
        <x:v>3225</x:v>
      </x:c>
      <x:c r="M2469" s="18" t="str">
        <x:v>https://hall-navi.com/review_view?id=30823</x:v>
      </x:c>
    </x:row>
    <x:row r="2470">
      <x:c r="A2470" s="18" t="str">
        <x:v>2026/4/23</x:v>
      </x:c>
      <x:c r="B2470" s="18" t="str">
        <x:v>東京喰種</x:v>
      </x:c>
      <x:c r="C2470" s="18" t="n">
        <x:v>477</x:v>
      </x:c>
      <x:c r="D2470" s="18" t="n">
        <x:v>9185</x:v>
      </x:c>
      <x:c r="E2470" s="18" t="n">
        <x:v>2972</x:v>
      </x:c>
      <x:c r="F2470" s="18" t="str">
        <x:v>-</x:v>
      </x:c>
      <x:c r="G2470" s="18" t="str">
        <x:v>-</x:v>
      </x:c>
      <x:c r="H2470" s="18" t="str">
        <x:v>個別PICKUP</x:v>
      </x:c>
      <x:c r="I2470" s="18" t="n">
        <x:v>1</x:v>
      </x:c>
      <x:c r="J2470" s="18" t="n">
        <x:v>1</x:v>
      </x:c>
      <x:c r="K2470" s="18" t="n">
        <x:v>9185</x:v>
      </x:c>
      <x:c r="L2470" s="18" t="n">
        <x:v>2972</x:v>
      </x:c>
      <x:c r="M2470" s="18" t="str">
        <x:v>https://hall-navi.com/review_view?id=30823</x:v>
      </x:c>
    </x:row>
    <x:row r="2471">
      <x:c r="A2471" s="18" t="str">
        <x:v>2026/4/23</x:v>
      </x:c>
      <x:c r="B2471" s="18" t="str">
        <x:v>シャーマンキング</x:v>
      </x:c>
      <x:c r="C2471" s="18" t="n">
        <x:v>852</x:v>
      </x:c>
      <x:c r="D2471" s="18" t="n">
        <x:v>9176</x:v>
      </x:c>
      <x:c r="E2471" s="18" t="n">
        <x:v>5316</x:v>
      </x:c>
      <x:c r="F2471" s="18" t="str">
        <x:v>-</x:v>
      </x:c>
      <x:c r="G2471" s="18" t="str">
        <x:v>-</x:v>
      </x:c>
      <x:c r="H2471" s="18" t="str">
        <x:v>個別PICKUP</x:v>
      </x:c>
      <x:c r="I2471" s="18" t="n">
        <x:v>1</x:v>
      </x:c>
      <x:c r="J2471" s="18" t="n">
        <x:v>1</x:v>
      </x:c>
      <x:c r="K2471" s="18" t="n">
        <x:v>9176</x:v>
      </x:c>
      <x:c r="L2471" s="18" t="n">
        <x:v>5316</x:v>
      </x:c>
      <x:c r="M2471" s="18" t="str">
        <x:v>https://hall-navi.com/review_view?id=30823</x:v>
      </x:c>
    </x:row>
    <x:row r="2472">
      <x:c r="A2472" s="18" t="str">
        <x:v>2026/4/23</x:v>
      </x:c>
      <x:c r="B2472" s="18" t="str">
        <x:v>うみねこのなく頃に2</x:v>
      </x:c>
      <x:c r="C2472" s="18" t="n">
        <x:v>819</x:v>
      </x:c>
      <x:c r="D2472" s="18" t="n">
        <x:v>8884</x:v>
      </x:c>
      <x:c r="E2472" s="18" t="n">
        <x:v>5245</x:v>
      </x:c>
      <x:c r="F2472" s="18" t="str">
        <x:v>-</x:v>
      </x:c>
      <x:c r="G2472" s="18" t="str">
        <x:v>-</x:v>
      </x:c>
      <x:c r="H2472" s="18" t="str">
        <x:v>個別PICKUP</x:v>
      </x:c>
      <x:c r="I2472" s="18" t="n">
        <x:v>1</x:v>
      </x:c>
      <x:c r="J2472" s="18" t="n">
        <x:v>1</x:v>
      </x:c>
      <x:c r="K2472" s="18" t="n">
        <x:v>8884</x:v>
      </x:c>
      <x:c r="L2472" s="18" t="n">
        <x:v>5245</x:v>
      </x:c>
      <x:c r="M2472" s="18" t="str">
        <x:v>https://hall-navi.com/review_view?id=30823</x:v>
      </x:c>
    </x:row>
    <x:row r="2473">
      <x:c r="A2473" s="18" t="str">
        <x:v>2026/4/23</x:v>
      </x:c>
      <x:c r="B2473" s="18" t="str">
        <x:v>炎炎ノ消防隊2</x:v>
      </x:c>
      <x:c r="C2473" s="18" t="n">
        <x:v>705</x:v>
      </x:c>
      <x:c r="D2473" s="18" t="n">
        <x:v>8820</x:v>
      </x:c>
      <x:c r="E2473" s="18" t="n">
        <x:v>3569</x:v>
      </x:c>
      <x:c r="F2473" s="18" t="str">
        <x:v>-</x:v>
      </x:c>
      <x:c r="G2473" s="18" t="str">
        <x:v>-</x:v>
      </x:c>
      <x:c r="H2473" s="18" t="str">
        <x:v>個別PICKUP</x:v>
      </x:c>
      <x:c r="I2473" s="18" t="n">
        <x:v>1</x:v>
      </x:c>
      <x:c r="J2473" s="18" t="n">
        <x:v>1</x:v>
      </x:c>
      <x:c r="K2473" s="18" t="n">
        <x:v>8820</x:v>
      </x:c>
      <x:c r="L2473" s="18" t="n">
        <x:v>3569</x:v>
      </x:c>
      <x:c r="M2473" s="18" t="str">
        <x:v>https://hall-navi.com/review_view?id=30823</x:v>
      </x:c>
    </x:row>
    <x:row r="2474">
      <x:c r="A2474" s="18" t="str">
        <x:v>2026/4/23</x:v>
      </x:c>
      <x:c r="B2474" s="18" t="str">
        <x:v>ガンダムユニコーン 覚醒DRIVE</x:v>
      </x:c>
      <x:c r="C2474" s="18" t="n">
        <x:v>779</x:v>
      </x:c>
      <x:c r="D2474" s="18" t="n">
        <x:v>8028</x:v>
      </x:c>
      <x:c r="E2474" s="18" t="n">
        <x:v>5759</x:v>
      </x:c>
      <x:c r="F2474" s="18" t="str">
        <x:v>-</x:v>
      </x:c>
      <x:c r="G2474" s="18" t="str">
        <x:v>-</x:v>
      </x:c>
      <x:c r="H2474" s="18" t="str">
        <x:v>個別PICKUP</x:v>
      </x:c>
      <x:c r="I2474" s="18" t="n">
        <x:v>1</x:v>
      </x:c>
      <x:c r="J2474" s="18" t="n">
        <x:v>1</x:v>
      </x:c>
      <x:c r="K2474" s="18" t="n">
        <x:v>8028</x:v>
      </x:c>
      <x:c r="L2474" s="18" t="n">
        <x:v>5759</x:v>
      </x:c>
      <x:c r="M2474" s="18" t="str">
        <x:v>https://hall-navi.com/review_view?id=30823</x:v>
      </x:c>
    </x:row>
    <x:row r="2475">
      <x:c r="A2475" s="18" t="str">
        <x:v>2026/4/23</x:v>
      </x:c>
      <x:c r="B2475" s="18" t="str">
        <x:v>真打 吉宗</x:v>
      </x:c>
      <x:c r="C2475" s="18" t="n">
        <x:v>737</x:v>
      </x:c>
      <x:c r="D2475" s="18" t="n">
        <x:v>7933</x:v>
      </x:c>
      <x:c r="E2475" s="18" t="n">
        <x:v>5230</x:v>
      </x:c>
      <x:c r="F2475" s="18" t="str">
        <x:v>-</x:v>
      </x:c>
      <x:c r="G2475" s="18" t="str">
        <x:v>-</x:v>
      </x:c>
      <x:c r="H2475" s="18" t="str">
        <x:v>個別PICKUP</x:v>
      </x:c>
      <x:c r="I2475" s="18" t="n">
        <x:v>1</x:v>
      </x:c>
      <x:c r="J2475" s="18" t="n">
        <x:v>1</x:v>
      </x:c>
      <x:c r="K2475" s="18" t="n">
        <x:v>7933</x:v>
      </x:c>
      <x:c r="L2475" s="18" t="n">
        <x:v>5230</x:v>
      </x:c>
      <x:c r="M2475" s="18" t="str">
        <x:v>https://hall-navi.com/review_view?id=30823</x:v>
      </x:c>
    </x:row>
    <x:row r="2476">
      <x:c r="A2476" s="18" t="str">
        <x:v>2026/4/23</x:v>
      </x:c>
      <x:c r="B2476" s="18" t="str">
        <x:v>化物語</x:v>
      </x:c>
      <x:c r="C2476" s="18" t="n">
        <x:v>771</x:v>
      </x:c>
      <x:c r="D2476" s="18" t="n">
        <x:v>7910</x:v>
      </x:c>
      <x:c r="E2476" s="18" t="n">
        <x:v>5921</x:v>
      </x:c>
      <x:c r="F2476" s="18" t="str">
        <x:v>-</x:v>
      </x:c>
      <x:c r="G2476" s="18" t="str">
        <x:v>-</x:v>
      </x:c>
      <x:c r="H2476" s="18" t="str">
        <x:v>個別PICKUP</x:v>
      </x:c>
      <x:c r="I2476" s="18" t="n">
        <x:v>1</x:v>
      </x:c>
      <x:c r="J2476" s="18" t="n">
        <x:v>1</x:v>
      </x:c>
      <x:c r="K2476" s="18" t="n">
        <x:v>7910</x:v>
      </x:c>
      <x:c r="L2476" s="18" t="n">
        <x:v>5921</x:v>
      </x:c>
      <x:c r="M2476" s="18" t="str">
        <x:v>https://hall-navi.com/review_view?id=30823</x:v>
      </x:c>
    </x:row>
    <x:row r="2477">
      <x:c r="A2477" s="18" t="str">
        <x:v>2026/4/23</x:v>
      </x:c>
      <x:c r="B2477" s="18" t="str">
        <x:v>ヴァルヴレイヴ2</x:v>
      </x:c>
      <x:c r="C2477" s="18" t="n">
        <x:v>648</x:v>
      </x:c>
      <x:c r="D2477" s="18" t="n">
        <x:v>7853</x:v>
      </x:c>
      <x:c r="E2477" s="18" t="n">
        <x:v>6570</x:v>
      </x:c>
      <x:c r="F2477" s="18" t="str">
        <x:v>-</x:v>
      </x:c>
      <x:c r="G2477" s="18" t="str">
        <x:v>-</x:v>
      </x:c>
      <x:c r="H2477" s="18" t="str">
        <x:v>個別PICKUP</x:v>
      </x:c>
      <x:c r="I2477" s="18" t="n">
        <x:v>1</x:v>
      </x:c>
      <x:c r="J2477" s="18" t="n">
        <x:v>1</x:v>
      </x:c>
      <x:c r="K2477" s="18" t="n">
        <x:v>7853</x:v>
      </x:c>
      <x:c r="L2477" s="18" t="n">
        <x:v>6570</x:v>
      </x:c>
      <x:c r="M2477" s="18" t="str">
        <x:v>https://hall-navi.com/review_view?id=30823</x:v>
      </x:c>
    </x:row>
    <x:row r="2478">
      <x:c r="A2478" s="18" t="str">
        <x:v>2026/4/23</x:v>
      </x:c>
      <x:c r="B2478" s="18" t="str">
        <x:v>SHAKE BT</x:v>
      </x:c>
      <x:c r="C2478" s="18" t="n">
        <x:v>846</x:v>
      </x:c>
      <x:c r="D2478" s="18" t="n">
        <x:v>6695</x:v>
      </x:c>
      <x:c r="E2478" s="18" t="n">
        <x:v>17291</x:v>
      </x:c>
      <x:c r="F2478" s="18" t="str">
        <x:v>-</x:v>
      </x:c>
      <x:c r="G2478" s="18" t="str">
        <x:v>-</x:v>
      </x:c>
      <x:c r="H2478" s="18" t="str">
        <x:v>個別PICKUP</x:v>
      </x:c>
      <x:c r="I2478" s="18" t="n">
        <x:v>1</x:v>
      </x:c>
      <x:c r="J2478" s="18" t="n">
        <x:v>1</x:v>
      </x:c>
      <x:c r="K2478" s="18" t="n">
        <x:v>6695</x:v>
      </x:c>
      <x:c r="L2478" s="18" t="n">
        <x:v>17291</x:v>
      </x:c>
      <x:c r="M2478" s="18" t="str">
        <x:v>https://hall-navi.com/review_view?id=30823</x:v>
      </x:c>
    </x:row>
    <x:row r="2479">
      <x:c r="A2479" s="18" t="str">
        <x:v>2026/4/23</x:v>
      </x:c>
      <x:c r="B2479" s="18" t="str">
        <x:v>カバネリ 海門決戦</x:v>
      </x:c>
      <x:c r="C2479" s="18" t="n">
        <x:v>560</x:v>
      </x:c>
      <x:c r="D2479" s="18" t="n">
        <x:v>6046</x:v>
      </x:c>
      <x:c r="E2479" s="18" t="n">
        <x:v>7558</x:v>
      </x:c>
      <x:c r="F2479" s="18" t="str">
        <x:v>-</x:v>
      </x:c>
      <x:c r="G2479" s="18" t="str">
        <x:v>-</x:v>
      </x:c>
      <x:c r="H2479" s="18" t="str">
        <x:v>個別PICKUP</x:v>
      </x:c>
      <x:c r="I2479" s="18" t="n">
        <x:v>1</x:v>
      </x:c>
      <x:c r="J2479" s="18" t="n">
        <x:v>1</x:v>
      </x:c>
      <x:c r="K2479" s="18" t="n">
        <x:v>6046</x:v>
      </x:c>
      <x:c r="L2479" s="18" t="n">
        <x:v>7558</x:v>
      </x:c>
      <x:c r="M2479" s="18" t="str">
        <x:v>https://hall-navi.com/review_view?id=30823</x:v>
      </x:c>
    </x:row>
    <x:row r="2480">
      <x:c r="A2480" s="18" t="str">
        <x:v>2026/4/27</x:v>
      </x:c>
      <x:c r="B2480" s="18" t="str">
        <x:v>かぐや様は告らせたい</x:v>
      </x:c>
      <x:c r="C2480" s="18" t="n">
        <x:v>578</x:v>
      </x:c>
      <x:c r="D2480" s="18" t="n">
        <x:v>9455</x:v>
      </x:c>
      <x:c r="E2480" s="18" t="n">
        <x:v>6384</x:v>
      </x:c>
      <x:c r="F2480" s="18" t="str">
        <x:v>-</x:v>
      </x:c>
      <x:c r="G2480" s="18" t="str">
        <x:v>-</x:v>
      </x:c>
      <x:c r="H2480" s="18" t="str">
        <x:v>凄まじい機種</x:v>
      </x:c>
      <x:c r="I2480" s="18" t="n">
        <x:v>18</x:v>
      </x:c>
      <x:c r="J2480" s="18" t="n">
        <x:v>11</x:v>
      </x:c>
      <x:c r="K2480" s="18" t="n">
        <x:v>9042</x:v>
      </x:c>
      <x:c r="L2480" s="18" t="n">
        <x:v>3261</x:v>
      </x:c>
      <x:c r="M2480" s="18" t="str">
        <x:v>https://hall-navi.com/review_view?id=30824</x:v>
      </x:c>
    </x:row>
    <x:row r="2481">
      <x:c r="A2481" s="18" t="str">
        <x:v>2026/4/27</x:v>
      </x:c>
      <x:c r="B2481" s="18" t="str">
        <x:v>かぐや様は告らせたい</x:v>
      </x:c>
      <x:c r="C2481" s="18" t="n">
        <x:v>580</x:v>
      </x:c>
      <x:c r="D2481" s="18" t="n">
        <x:v>9404</x:v>
      </x:c>
      <x:c r="E2481" s="18" t="n">
        <x:v>5500</x:v>
      </x:c>
      <x:c r="F2481" s="18" t="str">
        <x:v>-</x:v>
      </x:c>
      <x:c r="G2481" s="18" t="str">
        <x:v>-</x:v>
      </x:c>
      <x:c r="H2481" s="18" t="str">
        <x:v>凄まじい機種</x:v>
      </x:c>
      <x:c r="I2481" s="18" t="n">
        <x:v>18</x:v>
      </x:c>
      <x:c r="J2481" s="18" t="n">
        <x:v>11</x:v>
      </x:c>
      <x:c r="K2481" s="18" t="n">
        <x:v>9042</x:v>
      </x:c>
      <x:c r="L2481" s="18" t="n">
        <x:v>3261</x:v>
      </x:c>
      <x:c r="M2481" s="18" t="str">
        <x:v>https://hall-navi.com/review_view?id=30824</x:v>
      </x:c>
    </x:row>
    <x:row r="2482">
      <x:c r="A2482" s="18" t="str">
        <x:v>2026/4/27</x:v>
      </x:c>
      <x:c r="B2482" s="18" t="str">
        <x:v>かぐや様は告らせたい</x:v>
      </x:c>
      <x:c r="C2482" s="18" t="n">
        <x:v>581</x:v>
      </x:c>
      <x:c r="D2482" s="18" t="n">
        <x:v>8188</x:v>
      </x:c>
      <x:c r="E2482" s="18" t="n">
        <x:v>1840</x:v>
      </x:c>
      <x:c r="F2482" s="18" t="str">
        <x:v>-</x:v>
      </x:c>
      <x:c r="G2482" s="18" t="str">
        <x:v>-</x:v>
      </x:c>
      <x:c r="H2482" s="18" t="str">
        <x:v>凄まじい機種</x:v>
      </x:c>
      <x:c r="I2482" s="18" t="n">
        <x:v>18</x:v>
      </x:c>
      <x:c r="J2482" s="18" t="n">
        <x:v>11</x:v>
      </x:c>
      <x:c r="K2482" s="18" t="n">
        <x:v>9042</x:v>
      </x:c>
      <x:c r="L2482" s="18" t="n">
        <x:v>3261</x:v>
      </x:c>
      <x:c r="M2482" s="18" t="str">
        <x:v>https://hall-navi.com/review_view?id=30824</x:v>
      </x:c>
    </x:row>
    <x:row r="2483">
      <x:c r="A2483" s="18" t="str">
        <x:v>2026/4/27</x:v>
      </x:c>
      <x:c r="B2483" s="18" t="str">
        <x:v>かぐや様は告らせたい</x:v>
      </x:c>
      <x:c r="C2483" s="18" t="n">
        <x:v>582</x:v>
      </x:c>
      <x:c r="D2483" s="18" t="n">
        <x:v>8873</x:v>
      </x:c>
      <x:c r="E2483" s="18" t="n">
        <x:v>4774</x:v>
      </x:c>
      <x:c r="F2483" s="18" t="str">
        <x:v>-</x:v>
      </x:c>
      <x:c r="G2483" s="18" t="str">
        <x:v>-</x:v>
      </x:c>
      <x:c r="H2483" s="18" t="str">
        <x:v>凄まじい機種</x:v>
      </x:c>
      <x:c r="I2483" s="18" t="n">
        <x:v>18</x:v>
      </x:c>
      <x:c r="J2483" s="18" t="n">
        <x:v>11</x:v>
      </x:c>
      <x:c r="K2483" s="18" t="n">
        <x:v>9042</x:v>
      </x:c>
      <x:c r="L2483" s="18" t="n">
        <x:v>3261</x:v>
      </x:c>
      <x:c r="M2483" s="18" t="str">
        <x:v>https://hall-navi.com/review_view?id=30824</x:v>
      </x:c>
    </x:row>
    <x:row r="2484">
      <x:c r="A2484" s="18" t="str">
        <x:v>2026/4/27</x:v>
      </x:c>
      <x:c r="B2484" s="18" t="str">
        <x:v>かぐや様は告らせたい</x:v>
      </x:c>
      <x:c r="C2484" s="18" t="n">
        <x:v>587</x:v>
      </x:c>
      <x:c r="D2484" s="18" t="n">
        <x:v>9208</x:v>
      </x:c>
      <x:c r="E2484" s="18" t="n">
        <x:v>11468</x:v>
      </x:c>
      <x:c r="F2484" s="18" t="str">
        <x:v>-</x:v>
      </x:c>
      <x:c r="G2484" s="18" t="str">
        <x:v>-</x:v>
      </x:c>
      <x:c r="H2484" s="18" t="str">
        <x:v>凄まじい機種</x:v>
      </x:c>
      <x:c r="I2484" s="18" t="n">
        <x:v>18</x:v>
      </x:c>
      <x:c r="J2484" s="18" t="n">
        <x:v>11</x:v>
      </x:c>
      <x:c r="K2484" s="18" t="n">
        <x:v>9042</x:v>
      </x:c>
      <x:c r="L2484" s="18" t="n">
        <x:v>3261</x:v>
      </x:c>
      <x:c r="M2484" s="18" t="str">
        <x:v>https://hall-navi.com/review_view?id=30824</x:v>
      </x:c>
    </x:row>
    <x:row r="2485">
      <x:c r="A2485" s="18" t="str">
        <x:v>2026/4/27</x:v>
      </x:c>
      <x:c r="B2485" s="18" t="str">
        <x:v>かぐや様は告らせたい</x:v>
      </x:c>
      <x:c r="C2485" s="18" t="n">
        <x:v>588</x:v>
      </x:c>
      <x:c r="D2485" s="18" t="n">
        <x:v>9405</x:v>
      </x:c>
      <x:c r="E2485" s="18" t="n">
        <x:v>3647</x:v>
      </x:c>
      <x:c r="F2485" s="18" t="str">
        <x:v>-</x:v>
      </x:c>
      <x:c r="G2485" s="18" t="str">
        <x:v>-</x:v>
      </x:c>
      <x:c r="H2485" s="18" t="str">
        <x:v>凄まじい機種</x:v>
      </x:c>
      <x:c r="I2485" s="18" t="n">
        <x:v>18</x:v>
      </x:c>
      <x:c r="J2485" s="18" t="n">
        <x:v>11</x:v>
      </x:c>
      <x:c r="K2485" s="18" t="n">
        <x:v>9042</x:v>
      </x:c>
      <x:c r="L2485" s="18" t="n">
        <x:v>3261</x:v>
      </x:c>
      <x:c r="M2485" s="18" t="str">
        <x:v>https://hall-navi.com/review_view?id=30824</x:v>
      </x:c>
    </x:row>
    <x:row r="2486">
      <x:c r="A2486" s="18" t="str">
        <x:v>2026/4/27</x:v>
      </x:c>
      <x:c r="B2486" s="18" t="str">
        <x:v>かぐや様は告らせたい</x:v>
      </x:c>
      <x:c r="C2486" s="18" t="n">
        <x:v>589</x:v>
      </x:c>
      <x:c r="D2486" s="18" t="n">
        <x:v>8231</x:v>
      </x:c>
      <x:c r="E2486" s="18" t="n">
        <x:v>777</x:v>
      </x:c>
      <x:c r="F2486" s="18" t="str">
        <x:v>-</x:v>
      </x:c>
      <x:c r="G2486" s="18" t="str">
        <x:v>-</x:v>
      </x:c>
      <x:c r="H2486" s="18" t="str">
        <x:v>凄まじい機種</x:v>
      </x:c>
      <x:c r="I2486" s="18" t="n">
        <x:v>18</x:v>
      </x:c>
      <x:c r="J2486" s="18" t="n">
        <x:v>11</x:v>
      </x:c>
      <x:c r="K2486" s="18" t="n">
        <x:v>9042</x:v>
      </x:c>
      <x:c r="L2486" s="18" t="n">
        <x:v>3261</x:v>
      </x:c>
      <x:c r="M2486" s="18" t="str">
        <x:v>https://hall-navi.com/review_view?id=30824</x:v>
      </x:c>
    </x:row>
    <x:row r="2487">
      <x:c r="A2487" s="18" t="str">
        <x:v>2026/4/27</x:v>
      </x:c>
      <x:c r="B2487" s="18" t="str">
        <x:v>かぐや様は告らせたい</x:v>
      </x:c>
      <x:c r="C2487" s="18" t="n">
        <x:v>590</x:v>
      </x:c>
      <x:c r="D2487" s="18" t="n">
        <x:v>9480</x:v>
      </x:c>
      <x:c r="E2487" s="18" t="n">
        <x:v>10523</x:v>
      </x:c>
      <x:c r="F2487" s="18" t="str">
        <x:v>-</x:v>
      </x:c>
      <x:c r="G2487" s="18" t="str">
        <x:v>-</x:v>
      </x:c>
      <x:c r="H2487" s="18" t="str">
        <x:v>凄まじい機種</x:v>
      </x:c>
      <x:c r="I2487" s="18" t="n">
        <x:v>18</x:v>
      </x:c>
      <x:c r="J2487" s="18" t="n">
        <x:v>11</x:v>
      </x:c>
      <x:c r="K2487" s="18" t="n">
        <x:v>9042</x:v>
      </x:c>
      <x:c r="L2487" s="18" t="n">
        <x:v>3261</x:v>
      </x:c>
      <x:c r="M2487" s="18" t="str">
        <x:v>https://hall-navi.com/review_view?id=30824</x:v>
      </x:c>
    </x:row>
    <x:row r="2488">
      <x:c r="A2488" s="18" t="str">
        <x:v>2026/4/27</x:v>
      </x:c>
      <x:c r="B2488" s="18" t="str">
        <x:v>かぐや様は告らせたい</x:v>
      </x:c>
      <x:c r="C2488" s="18" t="n">
        <x:v>592</x:v>
      </x:c>
      <x:c r="D2488" s="18" t="n">
        <x:v>9797</x:v>
      </x:c>
      <x:c r="E2488" s="18" t="n">
        <x:v>10640</x:v>
      </x:c>
      <x:c r="F2488" s="18" t="str">
        <x:v>-</x:v>
      </x:c>
      <x:c r="G2488" s="18" t="str">
        <x:v>-</x:v>
      </x:c>
      <x:c r="H2488" s="18" t="str">
        <x:v>凄まじい機種</x:v>
      </x:c>
      <x:c r="I2488" s="18" t="n">
        <x:v>18</x:v>
      </x:c>
      <x:c r="J2488" s="18" t="n">
        <x:v>11</x:v>
      </x:c>
      <x:c r="K2488" s="18" t="n">
        <x:v>9042</x:v>
      </x:c>
      <x:c r="L2488" s="18" t="n">
        <x:v>3261</x:v>
      </x:c>
      <x:c r="M2488" s="18" t="str">
        <x:v>https://hall-navi.com/review_view?id=30824</x:v>
      </x:c>
    </x:row>
    <x:row r="2489">
      <x:c r="A2489" s="18" t="str">
        <x:v>2026/4/27</x:v>
      </x:c>
      <x:c r="B2489" s="18" t="str">
        <x:v>かぐや様は告らせたい</x:v>
      </x:c>
      <x:c r="C2489" s="18" t="n">
        <x:v>593</x:v>
      </x:c>
      <x:c r="D2489" s="18" t="n">
        <x:v>9177</x:v>
      </x:c>
      <x:c r="E2489" s="18" t="n">
        <x:v>17631</x:v>
      </x:c>
      <x:c r="F2489" s="18" t="str">
        <x:v>-</x:v>
      </x:c>
      <x:c r="G2489" s="18" t="str">
        <x:v>-</x:v>
      </x:c>
      <x:c r="H2489" s="18" t="str">
        <x:v>凄まじい機種</x:v>
      </x:c>
      <x:c r="I2489" s="18" t="n">
        <x:v>18</x:v>
      </x:c>
      <x:c r="J2489" s="18" t="n">
        <x:v>11</x:v>
      </x:c>
      <x:c r="K2489" s="18" t="n">
        <x:v>9042</x:v>
      </x:c>
      <x:c r="L2489" s="18" t="n">
        <x:v>3261</x:v>
      </x:c>
      <x:c r="M2489" s="18" t="str">
        <x:v>https://hall-navi.com/review_view?id=30824</x:v>
      </x:c>
    </x:row>
    <x:row r="2490">
      <x:c r="A2490" s="18" t="str">
        <x:v>2026/4/27</x:v>
      </x:c>
      <x:c r="B2490" s="18" t="str">
        <x:v>かぐや様は告らせたい</x:v>
      </x:c>
      <x:c r="C2490" s="18" t="n">
        <x:v>594</x:v>
      </x:c>
      <x:c r="D2490" s="18" t="n">
        <x:v>9551</x:v>
      </x:c>
      <x:c r="E2490" s="18" t="n">
        <x:v>7241</x:v>
      </x:c>
      <x:c r="F2490" s="18" t="str">
        <x:v>-</x:v>
      </x:c>
      <x:c r="G2490" s="18" t="str">
        <x:v>-</x:v>
      </x:c>
      <x:c r="H2490" s="18" t="str">
        <x:v>凄まじい機種</x:v>
      </x:c>
      <x:c r="I2490" s="18" t="n">
        <x:v>18</x:v>
      </x:c>
      <x:c r="J2490" s="18" t="n">
        <x:v>11</x:v>
      </x:c>
      <x:c r="K2490" s="18" t="n">
        <x:v>9042</x:v>
      </x:c>
      <x:c r="L2490" s="18" t="n">
        <x:v>3261</x:v>
      </x:c>
      <x:c r="M2490" s="18" t="str">
        <x:v>https://hall-navi.com/review_view?id=30824</x:v>
      </x:c>
    </x:row>
    <x:row r="2491">
      <x:c r="A2491" s="18" t="str">
        <x:v>2026/4/29</x:v>
      </x:c>
      <x:c r="B2491" s="18" t="str">
        <x:v>からくりサーカス</x:v>
      </x:c>
      <x:c r="C2491" s="18" t="n">
        <x:v>658</x:v>
      </x:c>
      <x:c r="D2491" s="18" t="n">
        <x:v>7682</x:v>
      </x:c>
      <x:c r="E2491" s="18" t="n">
        <x:v>3622</x:v>
      </x:c>
      <x:c r="F2491" s="18" t="str">
        <x:v>-</x:v>
      </x:c>
      <x:c r="G2491" s="18" t="str">
        <x:v>-</x:v>
      </x:c>
      <x:c r="H2491" s="18" t="str">
        <x:v>機種仕掛け</x:v>
      </x:c>
      <x:c r="I2491" s="18" t="n">
        <x:v>9</x:v>
      </x:c>
      <x:c r="J2491" s="18" t="n">
        <x:v>7</x:v>
      </x:c>
      <x:c r="K2491" s="18" t="n">
        <x:v>8677</x:v>
      </x:c>
      <x:c r="L2491" s="18" t="n">
        <x:v>2423</x:v>
      </x:c>
      <x:c r="M2491" s="18" t="str">
        <x:v>https://hall-navi.com/review_view?id=30825</x:v>
      </x:c>
    </x:row>
    <x:row r="2492">
      <x:c r="A2492" s="18" t="str">
        <x:v>2026/4/29</x:v>
      </x:c>
      <x:c r="B2492" s="18" t="str">
        <x:v>からくりサーカス</x:v>
      </x:c>
      <x:c r="C2492" s="18" t="n">
        <x:v>659</x:v>
      </x:c>
      <x:c r="D2492" s="18" t="n">
        <x:v>9943</x:v>
      </x:c>
      <x:c r="E2492" s="18" t="n">
        <x:v>1851</x:v>
      </x:c>
      <x:c r="F2492" s="18" t="str">
        <x:v>-</x:v>
      </x:c>
      <x:c r="G2492" s="18" t="str">
        <x:v>-</x:v>
      </x:c>
      <x:c r="H2492" s="18" t="str">
        <x:v>機種仕掛け</x:v>
      </x:c>
      <x:c r="I2492" s="18" t="n">
        <x:v>9</x:v>
      </x:c>
      <x:c r="J2492" s="18" t="n">
        <x:v>7</x:v>
      </x:c>
      <x:c r="K2492" s="18" t="n">
        <x:v>8677</x:v>
      </x:c>
      <x:c r="L2492" s="18" t="n">
        <x:v>2423</x:v>
      </x:c>
      <x:c r="M2492" s="18" t="str">
        <x:v>https://hall-navi.com/review_view?id=30825</x:v>
      </x:c>
    </x:row>
    <x:row r="2493">
      <x:c r="A2493" s="18" t="str">
        <x:v>2026/4/29</x:v>
      </x:c>
      <x:c r="B2493" s="18" t="str">
        <x:v>からくりサーカス</x:v>
      </x:c>
      <x:c r="C2493" s="18" t="n">
        <x:v>661</x:v>
      </x:c>
      <x:c r="D2493" s="18" t="n">
        <x:v>10053</x:v>
      </x:c>
      <x:c r="E2493" s="18" t="n">
        <x:v>5462</x:v>
      </x:c>
      <x:c r="F2493" s="18" t="str">
        <x:v>-</x:v>
      </x:c>
      <x:c r="G2493" s="18" t="str">
        <x:v>-</x:v>
      </x:c>
      <x:c r="H2493" s="18" t="str">
        <x:v>機種仕掛け</x:v>
      </x:c>
      <x:c r="I2493" s="18" t="n">
        <x:v>9</x:v>
      </x:c>
      <x:c r="J2493" s="18" t="n">
        <x:v>7</x:v>
      </x:c>
      <x:c r="K2493" s="18" t="n">
        <x:v>8677</x:v>
      </x:c>
      <x:c r="L2493" s="18" t="n">
        <x:v>2423</x:v>
      </x:c>
      <x:c r="M2493" s="18" t="str">
        <x:v>https://hall-navi.com/review_view?id=30825</x:v>
      </x:c>
    </x:row>
    <x:row r="2494">
      <x:c r="A2494" s="18" t="str">
        <x:v>2026/4/29</x:v>
      </x:c>
      <x:c r="B2494" s="18" t="str">
        <x:v>からくりサーカス</x:v>
      </x:c>
      <x:c r="C2494" s="18" t="n">
        <x:v>662</x:v>
      </x:c>
      <x:c r="D2494" s="18" t="n">
        <x:v>9128</x:v>
      </x:c>
      <x:c r="E2494" s="18" t="n">
        <x:v>10375</x:v>
      </x:c>
      <x:c r="F2494" s="18" t="str">
        <x:v>-</x:v>
      </x:c>
      <x:c r="G2494" s="18" t="str">
        <x:v>-</x:v>
      </x:c>
      <x:c r="H2494" s="18" t="str">
        <x:v>機種仕掛け</x:v>
      </x:c>
      <x:c r="I2494" s="18" t="n">
        <x:v>9</x:v>
      </x:c>
      <x:c r="J2494" s="18" t="n">
        <x:v>7</x:v>
      </x:c>
      <x:c r="K2494" s="18" t="n">
        <x:v>8677</x:v>
      </x:c>
      <x:c r="L2494" s="18" t="n">
        <x:v>2423</x:v>
      </x:c>
      <x:c r="M2494" s="18" t="str">
        <x:v>https://hall-navi.com/review_view?id=30825</x:v>
      </x:c>
    </x:row>
    <x:row r="2495">
      <x:c r="A2495" s="18" t="str">
        <x:v>2026/4/29</x:v>
      </x:c>
      <x:c r="B2495" s="18" t="str">
        <x:v>からくりサーカス</x:v>
      </x:c>
      <x:c r="C2495" s="18" t="n">
        <x:v>663</x:v>
      </x:c>
      <x:c r="D2495" s="18" t="n">
        <x:v>8632</x:v>
      </x:c>
      <x:c r="E2495" s="18" t="n">
        <x:v>567</x:v>
      </x:c>
      <x:c r="F2495" s="18" t="str">
        <x:v>-</x:v>
      </x:c>
      <x:c r="G2495" s="18" t="str">
        <x:v>-</x:v>
      </x:c>
      <x:c r="H2495" s="18" t="str">
        <x:v>機種仕掛け</x:v>
      </x:c>
      <x:c r="I2495" s="18" t="n">
        <x:v>9</x:v>
      </x:c>
      <x:c r="J2495" s="18" t="n">
        <x:v>7</x:v>
      </x:c>
      <x:c r="K2495" s="18" t="n">
        <x:v>8677</x:v>
      </x:c>
      <x:c r="L2495" s="18" t="n">
        <x:v>2423</x:v>
      </x:c>
      <x:c r="M2495" s="18" t="str">
        <x:v>https://hall-navi.com/review_view?id=30825</x:v>
      </x:c>
    </x:row>
    <x:row r="2496">
      <x:c r="A2496" s="18" t="str">
        <x:v>2026/4/29</x:v>
      </x:c>
      <x:c r="B2496" s="18" t="str">
        <x:v>からくりサーカス</x:v>
      </x:c>
      <x:c r="C2496" s="18" t="n">
        <x:v>664</x:v>
      </x:c>
      <x:c r="D2496" s="18" t="n">
        <x:v>8572</x:v>
      </x:c>
      <x:c r="E2496" s="18" t="n">
        <x:v>2862</x:v>
      </x:c>
      <x:c r="F2496" s="18" t="str">
        <x:v>-</x:v>
      </x:c>
      <x:c r="G2496" s="18" t="str">
        <x:v>-</x:v>
      </x:c>
      <x:c r="H2496" s="18" t="str">
        <x:v>機種仕掛け</x:v>
      </x:c>
      <x:c r="I2496" s="18" t="n">
        <x:v>9</x:v>
      </x:c>
      <x:c r="J2496" s="18" t="n">
        <x:v>7</x:v>
      </x:c>
      <x:c r="K2496" s="18" t="n">
        <x:v>8677</x:v>
      </x:c>
      <x:c r="L2496" s="18" t="n">
        <x:v>2423</x:v>
      </x:c>
      <x:c r="M2496" s="18" t="str">
        <x:v>https://hall-navi.com/review_view?id=30825</x:v>
      </x:c>
    </x:row>
    <x:row r="2497">
      <x:c r="A2497" s="18" t="str">
        <x:v>2026/5/3</x:v>
      </x:c>
      <x:c r="B2497" s="18" t="str">
        <x:v>北斗の拳</x:v>
      </x:c>
      <x:c r="C2497" s="18" t="n">
        <x:v>740</x:v>
      </x:c>
      <x:c r="D2497" s="18" t="n">
        <x:v>9426</x:v>
      </x:c>
      <x:c r="E2497" s="18" t="n">
        <x:v>2841</x:v>
      </x:c>
      <x:c r="F2497" s="18" t="str">
        <x:v>-</x:v>
      </x:c>
      <x:c r="G2497" s="18" t="str">
        <x:v>-</x:v>
      </x:c>
      <x:c r="H2497" s="18" t="str">
        <x:v>機種仕掛け</x:v>
      </x:c>
      <x:c r="I2497" s="18" t="n">
        <x:v>18</x:v>
      </x:c>
      <x:c r="J2497" s="18" t="n">
        <x:v>13</x:v>
      </x:c>
      <x:c r="K2497" s="18" t="n">
        <x:v>8619</x:v>
      </x:c>
      <x:c r="L2497" s="18" t="n">
        <x:v>2417</x:v>
      </x:c>
      <x:c r="M2497" s="18" t="str">
        <x:v>https://hall-navi.com/review_view?id=30827</x:v>
      </x:c>
    </x:row>
    <x:row r="2498">
      <x:c r="A2498" s="18" t="str">
        <x:v>2026/5/3</x:v>
      </x:c>
      <x:c r="B2498" s="18" t="str">
        <x:v>北斗の拳</x:v>
      </x:c>
      <x:c r="C2498" s="18" t="n">
        <x:v>741</x:v>
      </x:c>
      <x:c r="D2498" s="18" t="n">
        <x:v>8615</x:v>
      </x:c>
      <x:c r="E2498" s="18" t="n">
        <x:v>721</x:v>
      </x:c>
      <x:c r="F2498" s="18" t="str">
        <x:v>-</x:v>
      </x:c>
      <x:c r="G2498" s="18" t="str">
        <x:v>-</x:v>
      </x:c>
      <x:c r="H2498" s="18" t="str">
        <x:v>機種仕掛け</x:v>
      </x:c>
      <x:c r="I2498" s="18" t="n">
        <x:v>18</x:v>
      </x:c>
      <x:c r="J2498" s="18" t="n">
        <x:v>13</x:v>
      </x:c>
      <x:c r="K2498" s="18" t="n">
        <x:v>8619</x:v>
      </x:c>
      <x:c r="L2498" s="18" t="n">
        <x:v>2417</x:v>
      </x:c>
      <x:c r="M2498" s="18" t="str">
        <x:v>https://hall-navi.com/review_view?id=30827</x:v>
      </x:c>
    </x:row>
    <x:row r="2499">
      <x:c r="A2499" s="18" t="str">
        <x:v>2026/5/3</x:v>
      </x:c>
      <x:c r="B2499" s="18" t="str">
        <x:v>北斗の拳</x:v>
      </x:c>
      <x:c r="C2499" s="18" t="n">
        <x:v>742</x:v>
      </x:c>
      <x:c r="D2499" s="18" t="n">
        <x:v>8609</x:v>
      </x:c>
      <x:c r="E2499" s="18" t="n">
        <x:v>3643</x:v>
      </x:c>
      <x:c r="F2499" s="18" t="str">
        <x:v>-</x:v>
      </x:c>
      <x:c r="G2499" s="18" t="str">
        <x:v>-</x:v>
      </x:c>
      <x:c r="H2499" s="18" t="str">
        <x:v>機種仕掛け</x:v>
      </x:c>
      <x:c r="I2499" s="18" t="n">
        <x:v>18</x:v>
      </x:c>
      <x:c r="J2499" s="18" t="n">
        <x:v>13</x:v>
      </x:c>
      <x:c r="K2499" s="18" t="n">
        <x:v>8619</x:v>
      </x:c>
      <x:c r="L2499" s="18" t="n">
        <x:v>2417</x:v>
      </x:c>
      <x:c r="M2499" s="18" t="str">
        <x:v>https://hall-navi.com/review_view?id=30827</x:v>
      </x:c>
    </x:row>
    <x:row r="2500">
      <x:c r="A2500" s="18" t="str">
        <x:v>2026/5/3</x:v>
      </x:c>
      <x:c r="B2500" s="18" t="str">
        <x:v>北斗の拳</x:v>
      </x:c>
      <x:c r="C2500" s="18" t="n">
        <x:v>743</x:v>
      </x:c>
      <x:c r="D2500" s="18" t="n">
        <x:v>9325</x:v>
      </x:c>
      <x:c r="E2500" s="18" t="n">
        <x:v>5906</x:v>
      </x:c>
      <x:c r="F2500" s="18" t="str">
        <x:v>-</x:v>
      </x:c>
      <x:c r="G2500" s="18" t="str">
        <x:v>-</x:v>
      </x:c>
      <x:c r="H2500" s="18" t="str">
        <x:v>機種仕掛け</x:v>
      </x:c>
      <x:c r="I2500" s="18" t="n">
        <x:v>18</x:v>
      </x:c>
      <x:c r="J2500" s="18" t="n">
        <x:v>13</x:v>
      </x:c>
      <x:c r="K2500" s="18" t="n">
        <x:v>8619</x:v>
      </x:c>
      <x:c r="L2500" s="18" t="n">
        <x:v>2417</x:v>
      </x:c>
      <x:c r="M2500" s="18" t="str">
        <x:v>https://hall-navi.com/review_view?id=30827</x:v>
      </x:c>
    </x:row>
    <x:row r="2501">
      <x:c r="A2501" s="18" t="str">
        <x:v>2026/5/3</x:v>
      </x:c>
      <x:c r="B2501" s="18" t="str">
        <x:v>北斗の拳</x:v>
      </x:c>
      <x:c r="C2501" s="18" t="n">
        <x:v>744</x:v>
      </x:c>
      <x:c r="D2501" s="18" t="n">
        <x:v>8839</x:v>
      </x:c>
      <x:c r="E2501" s="18" t="n">
        <x:v>7039</x:v>
      </x:c>
      <x:c r="F2501" s="18" t="str">
        <x:v>-</x:v>
      </x:c>
      <x:c r="G2501" s="18" t="str">
        <x:v>-</x:v>
      </x:c>
      <x:c r="H2501" s="18" t="str">
        <x:v>機種仕掛け</x:v>
      </x:c>
      <x:c r="I2501" s="18" t="n">
        <x:v>18</x:v>
      </x:c>
      <x:c r="J2501" s="18" t="n">
        <x:v>13</x:v>
      </x:c>
      <x:c r="K2501" s="18" t="n">
        <x:v>8619</x:v>
      </x:c>
      <x:c r="L2501" s="18" t="n">
        <x:v>2417</x:v>
      </x:c>
      <x:c r="M2501" s="18" t="str">
        <x:v>https://hall-navi.com/review_view?id=30827</x:v>
      </x:c>
    </x:row>
    <x:row r="2502">
      <x:c r="A2502" s="18" t="str">
        <x:v>2026/5/3</x:v>
      </x:c>
      <x:c r="B2502" s="18" t="str">
        <x:v>北斗の拳</x:v>
      </x:c>
      <x:c r="C2502" s="18" t="n">
        <x:v>746</x:v>
      </x:c>
      <x:c r="D2502" s="18" t="n">
        <x:v>9457</x:v>
      </x:c>
      <x:c r="E2502" s="18" t="n">
        <x:v>4149</x:v>
      </x:c>
      <x:c r="F2502" s="18" t="str">
        <x:v>-</x:v>
      </x:c>
      <x:c r="G2502" s="18" t="str">
        <x:v>-</x:v>
      </x:c>
      <x:c r="H2502" s="18" t="str">
        <x:v>機種仕掛け</x:v>
      </x:c>
      <x:c r="I2502" s="18" t="n">
        <x:v>18</x:v>
      </x:c>
      <x:c r="J2502" s="18" t="n">
        <x:v>13</x:v>
      </x:c>
      <x:c r="K2502" s="18" t="n">
        <x:v>8619</x:v>
      </x:c>
      <x:c r="L2502" s="18" t="n">
        <x:v>2417</x:v>
      </x:c>
      <x:c r="M2502" s="18" t="str">
        <x:v>https://hall-navi.com/review_view?id=30827</x:v>
      </x:c>
    </x:row>
    <x:row r="2503">
      <x:c r="A2503" s="18" t="str">
        <x:v>2026/5/3</x:v>
      </x:c>
      <x:c r="B2503" s="18" t="str">
        <x:v>北斗の拳</x:v>
      </x:c>
      <x:c r="C2503" s="18" t="n">
        <x:v>747</x:v>
      </x:c>
      <x:c r="D2503" s="18" t="n">
        <x:v>8049</x:v>
      </x:c>
      <x:c r="E2503" s="18" t="n">
        <x:v>3155</x:v>
      </x:c>
      <x:c r="F2503" s="18" t="str">
        <x:v>-</x:v>
      </x:c>
      <x:c r="G2503" s="18" t="str">
        <x:v>-</x:v>
      </x:c>
      <x:c r="H2503" s="18" t="str">
        <x:v>機種仕掛け</x:v>
      </x:c>
      <x:c r="I2503" s="18" t="n">
        <x:v>18</x:v>
      </x:c>
      <x:c r="J2503" s="18" t="n">
        <x:v>13</x:v>
      </x:c>
      <x:c r="K2503" s="18" t="n">
        <x:v>8619</x:v>
      </x:c>
      <x:c r="L2503" s="18" t="n">
        <x:v>2417</x:v>
      </x:c>
      <x:c r="M2503" s="18" t="str">
        <x:v>https://hall-navi.com/review_view?id=30827</x:v>
      </x:c>
    </x:row>
    <x:row r="2504">
      <x:c r="A2504" s="18" t="str">
        <x:v>2026/5/3</x:v>
      </x:c>
      <x:c r="B2504" s="18" t="str">
        <x:v>北斗の拳</x:v>
      </x:c>
      <x:c r="C2504" s="18" t="n">
        <x:v>750</x:v>
      </x:c>
      <x:c r="D2504" s="18" t="n">
        <x:v>8463</x:v>
      </x:c>
      <x:c r="E2504" s="18" t="n">
        <x:v>8029</x:v>
      </x:c>
      <x:c r="F2504" s="18" t="str">
        <x:v>-</x:v>
      </x:c>
      <x:c r="G2504" s="18" t="str">
        <x:v>-</x:v>
      </x:c>
      <x:c r="H2504" s="18" t="str">
        <x:v>機種仕掛け</x:v>
      </x:c>
      <x:c r="I2504" s="18" t="n">
        <x:v>18</x:v>
      </x:c>
      <x:c r="J2504" s="18" t="n">
        <x:v>13</x:v>
      </x:c>
      <x:c r="K2504" s="18" t="n">
        <x:v>8619</x:v>
      </x:c>
      <x:c r="L2504" s="18" t="n">
        <x:v>2417</x:v>
      </x:c>
      <x:c r="M2504" s="18" t="str">
        <x:v>https://hall-navi.com/review_view?id=30827</x:v>
      </x:c>
    </x:row>
    <x:row r="2505">
      <x:c r="A2505" s="18" t="str">
        <x:v>2026/5/3</x:v>
      </x:c>
      <x:c r="B2505" s="18" t="str">
        <x:v>北斗の拳</x:v>
      </x:c>
      <x:c r="C2505" s="18" t="n">
        <x:v>751</x:v>
      </x:c>
      <x:c r="D2505" s="18" t="n">
        <x:v>8221</x:v>
      </x:c>
      <x:c r="E2505" s="18" t="n">
        <x:v>2533</x:v>
      </x:c>
      <x:c r="F2505" s="18" t="str">
        <x:v>-</x:v>
      </x:c>
      <x:c r="G2505" s="18" t="str">
        <x:v>-</x:v>
      </x:c>
      <x:c r="H2505" s="18" t="str">
        <x:v>機種仕掛け</x:v>
      </x:c>
      <x:c r="I2505" s="18" t="n">
        <x:v>18</x:v>
      </x:c>
      <x:c r="J2505" s="18" t="n">
        <x:v>13</x:v>
      </x:c>
      <x:c r="K2505" s="18" t="n">
        <x:v>8619</x:v>
      </x:c>
      <x:c r="L2505" s="18" t="n">
        <x:v>2417</x:v>
      </x:c>
      <x:c r="M2505" s="18" t="str">
        <x:v>https://hall-navi.com/review_view?id=30827</x:v>
      </x:c>
    </x:row>
    <x:row r="2506">
      <x:c r="A2506" s="18" t="str">
        <x:v>2026/5/3</x:v>
      </x:c>
      <x:c r="B2506" s="18" t="str">
        <x:v>北斗の拳</x:v>
      </x:c>
      <x:c r="C2506" s="18" t="n">
        <x:v>752</x:v>
      </x:c>
      <x:c r="D2506" s="18" t="n">
        <x:v>8865</x:v>
      </x:c>
      <x:c r="E2506" s="18" t="n">
        <x:v>3549</x:v>
      </x:c>
      <x:c r="F2506" s="18" t="str">
        <x:v>-</x:v>
      </x:c>
      <x:c r="G2506" s="18" t="str">
        <x:v>-</x:v>
      </x:c>
      <x:c r="H2506" s="18" t="str">
        <x:v>機種仕掛け</x:v>
      </x:c>
      <x:c r="I2506" s="18" t="n">
        <x:v>18</x:v>
      </x:c>
      <x:c r="J2506" s="18" t="n">
        <x:v>13</x:v>
      </x:c>
      <x:c r="K2506" s="18" t="n">
        <x:v>8619</x:v>
      </x:c>
      <x:c r="L2506" s="18" t="n">
        <x:v>2417</x:v>
      </x:c>
      <x:c r="M2506" s="18" t="str">
        <x:v>https://hall-navi.com/review_view?id=30827</x:v>
      </x:c>
    </x:row>
    <x:row r="2507">
      <x:c r="A2507" s="18" t="str">
        <x:v>2026/5/3</x:v>
      </x:c>
      <x:c r="B2507" s="18" t="str">
        <x:v>北斗の拳</x:v>
      </x:c>
      <x:c r="C2507" s="18" t="n">
        <x:v>753</x:v>
      </x:c>
      <x:c r="D2507" s="18" t="n">
        <x:v>8901</x:v>
      </x:c>
      <x:c r="E2507" s="18" t="n">
        <x:v>2601</x:v>
      </x:c>
      <x:c r="F2507" s="18" t="str">
        <x:v>-</x:v>
      </x:c>
      <x:c r="G2507" s="18" t="str">
        <x:v>-</x:v>
      </x:c>
      <x:c r="H2507" s="18" t="str">
        <x:v>機種仕掛け</x:v>
      </x:c>
      <x:c r="I2507" s="18" t="n">
        <x:v>18</x:v>
      </x:c>
      <x:c r="J2507" s="18" t="n">
        <x:v>13</x:v>
      </x:c>
      <x:c r="K2507" s="18" t="n">
        <x:v>8619</x:v>
      </x:c>
      <x:c r="L2507" s="18" t="n">
        <x:v>2417</x:v>
      </x:c>
      <x:c r="M2507" s="18" t="str">
        <x:v>https://hall-navi.com/review_view?id=30827</x:v>
      </x:c>
    </x:row>
    <x:row r="2508">
      <x:c r="A2508" s="18" t="str">
        <x:v>2026/5/3</x:v>
      </x:c>
      <x:c r="B2508" s="18" t="str">
        <x:v>北斗の拳</x:v>
      </x:c>
      <x:c r="C2508" s="18" t="n">
        <x:v>754</x:v>
      </x:c>
      <x:c r="D2508" s="18" t="n">
        <x:v>8673</x:v>
      </x:c>
      <x:c r="E2508" s="18" t="n">
        <x:v>3402</x:v>
      </x:c>
      <x:c r="F2508" s="18" t="str">
        <x:v>-</x:v>
      </x:c>
      <x:c r="G2508" s="18" t="str">
        <x:v>-</x:v>
      </x:c>
      <x:c r="H2508" s="18" t="str">
        <x:v>機種仕掛け</x:v>
      </x:c>
      <x:c r="I2508" s="18" t="n">
        <x:v>18</x:v>
      </x:c>
      <x:c r="J2508" s="18" t="n">
        <x:v>13</x:v>
      </x:c>
      <x:c r="K2508" s="18" t="n">
        <x:v>8619</x:v>
      </x:c>
      <x:c r="L2508" s="18" t="n">
        <x:v>2417</x:v>
      </x:c>
      <x:c r="M2508" s="18" t="str">
        <x:v>https://hall-navi.com/review_view?id=30827</x:v>
      </x:c>
    </x:row>
    <x:row r="2509">
      <x:c r="A2509" s="18" t="str">
        <x:v>2026/5/3</x:v>
      </x:c>
      <x:c r="B2509" s="18" t="str">
        <x:v>北斗の拳</x:v>
      </x:c>
      <x:c r="C2509" s="18" t="n">
        <x:v>755</x:v>
      </x:c>
      <x:c r="D2509" s="18" t="n">
        <x:v>8655</x:v>
      </x:c>
      <x:c r="E2509" s="18" t="n">
        <x:v>1073</x:v>
      </x:c>
      <x:c r="F2509" s="18" t="str">
        <x:v>-</x:v>
      </x:c>
      <x:c r="G2509" s="18" t="str">
        <x:v>-</x:v>
      </x:c>
      <x:c r="H2509" s="18" t="str">
        <x:v>機種仕掛け</x:v>
      </x:c>
      <x:c r="I2509" s="18" t="n">
        <x:v>18</x:v>
      </x:c>
      <x:c r="J2509" s="18" t="n">
        <x:v>13</x:v>
      </x:c>
      <x:c r="K2509" s="18" t="n">
        <x:v>8619</x:v>
      </x:c>
      <x:c r="L2509" s="18" t="n">
        <x:v>2417</x:v>
      </x:c>
      <x:c r="M2509" s="18" t="str">
        <x:v>https://hall-navi.com/review_view?id=30827</x:v>
      </x:c>
    </x:row>
    <x:row r="2510">
      <x:c r="A2510" s="18" t="str">
        <x:v>2026/5/3</x:v>
      </x:c>
      <x:c r="B2510" s="18" t="str">
        <x:v>北斗の拳</x:v>
      </x:c>
      <x:c r="C2510" s="18" t="n">
        <x:v>756</x:v>
      </x:c>
      <x:c r="D2510" s="18" t="n">
        <x:v>8971</x:v>
      </x:c>
      <x:c r="E2510" s="18" t="n">
        <x:v>-277</x:v>
      </x:c>
      <x:c r="F2510" s="18" t="str">
        <x:v>-</x:v>
      </x:c>
      <x:c r="G2510" s="18" t="str">
        <x:v>-</x:v>
      </x:c>
      <x:c r="H2510" s="18" t="str">
        <x:v>機種仕掛け</x:v>
      </x:c>
      <x:c r="I2510" s="18" t="n">
        <x:v>18</x:v>
      </x:c>
      <x:c r="J2510" s="18" t="n">
        <x:v>13</x:v>
      </x:c>
      <x:c r="K2510" s="18" t="n">
        <x:v>8619</x:v>
      </x:c>
      <x:c r="L2510" s="18" t="n">
        <x:v>2417</x:v>
      </x:c>
      <x:c r="M2510" s="18" t="str">
        <x:v>https://hall-navi.com/review_view?id=30827</x:v>
      </x:c>
    </x:row>
    <x:row r="2511">
      <x:c r="A2511" s="18" t="str">
        <x:v>2026/5/13</x:v>
      </x:c>
      <x:c r="B2511" s="18" t="str">
        <x:v>カバネリ 海門決戦</x:v>
      </x:c>
      <x:c r="C2511" s="18" t="n">
        <x:v>559</x:v>
      </x:c>
      <x:c r="D2511" s="18" t="n">
        <x:v>9516</x:v>
      </x:c>
      <x:c r="E2511" s="18" t="n">
        <x:v>995</x:v>
      </x:c>
      <x:c r="F2511" s="18" t="str">
        <x:v>-</x:v>
      </x:c>
      <x:c r="G2511" s="18" t="str">
        <x:v>-</x:v>
      </x:c>
      <x:c r="H2511" s="18" t="str">
        <x:v>機種仕掛け</x:v>
      </x:c>
      <x:c r="I2511" s="18" t="n">
        <x:v>9</x:v>
      </x:c>
      <x:c r="J2511" s="18" t="n">
        <x:v>6</x:v>
      </x:c>
      <x:c r="K2511" s="18" t="n">
        <x:v>9360</x:v>
      </x:c>
      <x:c r="L2511" s="18" t="n">
        <x:v>2498</x:v>
      </x:c>
      <x:c r="M2511" s="18" t="str">
        <x:v>https://hall-navi.com/review_view?id=30840</x:v>
      </x:c>
    </x:row>
    <x:row r="2512">
      <x:c r="A2512" s="18" t="str">
        <x:v>2026/5/13</x:v>
      </x:c>
      <x:c r="B2512" s="18" t="str">
        <x:v>カバネリ 海門決戦</x:v>
      </x:c>
      <x:c r="C2512" s="18" t="n">
        <x:v>561</x:v>
      </x:c>
      <x:c r="D2512" s="18" t="n">
        <x:v>9621</x:v>
      </x:c>
      <x:c r="E2512" s="18" t="n">
        <x:v>2065</x:v>
      </x:c>
      <x:c r="F2512" s="18" t="str">
        <x:v>-</x:v>
      </x:c>
      <x:c r="G2512" s="18" t="str">
        <x:v>-</x:v>
      </x:c>
      <x:c r="H2512" s="18" t="str">
        <x:v>機種仕掛け</x:v>
      </x:c>
      <x:c r="I2512" s="18" t="n">
        <x:v>9</x:v>
      </x:c>
      <x:c r="J2512" s="18" t="n">
        <x:v>6</x:v>
      </x:c>
      <x:c r="K2512" s="18" t="n">
        <x:v>9360</x:v>
      </x:c>
      <x:c r="L2512" s="18" t="n">
        <x:v>2498</x:v>
      </x:c>
      <x:c r="M2512" s="18" t="str">
        <x:v>https://hall-navi.com/review_view?id=30840</x:v>
      </x:c>
    </x:row>
    <x:row r="2513">
      <x:c r="A2513" s="18" t="str">
        <x:v>2026/5/13</x:v>
      </x:c>
      <x:c r="B2513" s="18" t="str">
        <x:v>カバネリ 海門決戦</x:v>
      </x:c>
      <x:c r="C2513" s="18" t="n">
        <x:v>563</x:v>
      </x:c>
      <x:c r="D2513" s="18" t="n">
        <x:v>9022</x:v>
      </x:c>
      <x:c r="E2513" s="18" t="n">
        <x:v>101</x:v>
      </x:c>
      <x:c r="F2513" s="18" t="str">
        <x:v>-</x:v>
      </x:c>
      <x:c r="G2513" s="18" t="str">
        <x:v>-</x:v>
      </x:c>
      <x:c r="H2513" s="18" t="str">
        <x:v>機種仕掛け</x:v>
      </x:c>
      <x:c r="I2513" s="18" t="n">
        <x:v>9</x:v>
      </x:c>
      <x:c r="J2513" s="18" t="n">
        <x:v>6</x:v>
      </x:c>
      <x:c r="K2513" s="18" t="n">
        <x:v>9360</x:v>
      </x:c>
      <x:c r="L2513" s="18" t="n">
        <x:v>2498</x:v>
      </x:c>
      <x:c r="M2513" s="18" t="str">
        <x:v>https://hall-navi.com/review_view?id=30840</x:v>
      </x:c>
    </x:row>
    <x:row r="2514">
      <x:c r="A2514" s="18" t="str">
        <x:v>2026/5/13</x:v>
      </x:c>
      <x:c r="B2514" s="18" t="str">
        <x:v>カバネリ 海門決戦</x:v>
      </x:c>
      <x:c r="C2514" s="18" t="n">
        <x:v>564</x:v>
      </x:c>
      <x:c r="D2514" s="18" t="n">
        <x:v>9176</x:v>
      </x:c>
      <x:c r="E2514" s="18" t="n">
        <x:v>10638</x:v>
      </x:c>
      <x:c r="F2514" s="18" t="str">
        <x:v>-</x:v>
      </x:c>
      <x:c r="G2514" s="18" t="str">
        <x:v>-</x:v>
      </x:c>
      <x:c r="H2514" s="18" t="str">
        <x:v>機種仕掛け</x:v>
      </x:c>
      <x:c r="I2514" s="18" t="n">
        <x:v>9</x:v>
      </x:c>
      <x:c r="J2514" s="18" t="n">
        <x:v>6</x:v>
      </x:c>
      <x:c r="K2514" s="18" t="n">
        <x:v>9360</x:v>
      </x:c>
      <x:c r="L2514" s="18" t="n">
        <x:v>2498</x:v>
      </x:c>
      <x:c r="M2514" s="18" t="str">
        <x:v>https://hall-navi.com/review_view?id=30840</x:v>
      </x:c>
    </x:row>
    <x:row r="2515">
      <x:c r="A2515" s="18" t="str">
        <x:v>2026/5/13</x:v>
      </x:c>
      <x:c r="B2515" s="18" t="str">
        <x:v>カバネリ 海門決戦</x:v>
      </x:c>
      <x:c r="C2515" s="18" t="n">
        <x:v>566</x:v>
      </x:c>
      <x:c r="D2515" s="18" t="n">
        <x:v>9166</x:v>
      </x:c>
      <x:c r="E2515" s="18" t="n">
        <x:v>365</x:v>
      </x:c>
      <x:c r="F2515" s="18" t="str">
        <x:v>-</x:v>
      </x:c>
      <x:c r="G2515" s="18" t="str">
        <x:v>-</x:v>
      </x:c>
      <x:c r="H2515" s="18" t="str">
        <x:v>機種仕掛け</x:v>
      </x:c>
      <x:c r="I2515" s="18" t="n">
        <x:v>9</x:v>
      </x:c>
      <x:c r="J2515" s="18" t="n">
        <x:v>6</x:v>
      </x:c>
      <x:c r="K2515" s="18" t="n">
        <x:v>9360</x:v>
      </x:c>
      <x:c r="L2515" s="18" t="n">
        <x:v>2498</x:v>
      </x:c>
      <x:c r="M2515" s="18" t="str">
        <x:v>https://hall-navi.com/review_view?id=30840</x:v>
      </x:c>
    </x:row>
    <x:row r="2516">
      <x:c r="A2516" s="18" t="str">
        <x:v>2026/5/13</x:v>
      </x:c>
      <x:c r="B2516" s="18" t="str">
        <x:v>カバネリ 海門決戦</x:v>
      </x:c>
      <x:c r="C2516" s="18" t="n">
        <x:v>567</x:v>
      </x:c>
      <x:c r="D2516" s="18" t="n">
        <x:v>9469</x:v>
      </x:c>
      <x:c r="E2516" s="18" t="n">
        <x:v>10949</x:v>
      </x:c>
      <x:c r="F2516" s="18" t="str">
        <x:v>-</x:v>
      </x:c>
      <x:c r="G2516" s="18" t="str">
        <x:v>-</x:v>
      </x:c>
      <x:c r="H2516" s="18" t="str">
        <x:v>機種仕掛け</x:v>
      </x:c>
      <x:c r="I2516" s="18" t="n">
        <x:v>9</x:v>
      </x:c>
      <x:c r="J2516" s="18" t="n">
        <x:v>6</x:v>
      </x:c>
      <x:c r="K2516" s="18" t="n">
        <x:v>9360</x:v>
      </x:c>
      <x:c r="L2516" s="18" t="n">
        <x:v>2498</x:v>
      </x:c>
      <x:c r="M2516" s="18" t="str">
        <x:v>https://hall-navi.com/review_view?id=30840</x:v>
      </x:c>
    </x:row>
    <x:row r="2517">
      <x:c r="A2517" s="18" t="str">
        <x:v>2026/5/13</x:v>
      </x:c>
      <x:c r="B2517" s="18" t="str">
        <x:v>からくりサーカス</x:v>
      </x:c>
      <x:c r="C2517" s="18" t="n">
        <x:v>715</x:v>
      </x:c>
      <x:c r="D2517" s="18" t="n">
        <x:v>8025</x:v>
      </x:c>
      <x:c r="E2517" s="18" t="n">
        <x:v>2075</x:v>
      </x:c>
      <x:c r="F2517" s="18" t="str">
        <x:v>-</x:v>
      </x:c>
      <x:c r="G2517" s="18" t="str">
        <x:v>-</x:v>
      </x:c>
      <x:c r="H2517" s="18" t="str">
        <x:v>機種仕掛け</x:v>
      </x:c>
      <x:c r="I2517" s="18" t="n">
        <x:v>6</x:v>
      </x:c>
      <x:c r="J2517" s="18" t="n">
        <x:v>4</x:v>
      </x:c>
      <x:c r="K2517" s="18" t="n">
        <x:v>8325</x:v>
      </x:c>
      <x:c r="L2517" s="18" t="n">
        <x:v>3010</x:v>
      </x:c>
      <x:c r="M2517" s="18" t="str">
        <x:v>https://hall-navi.com/review_view?id=30840</x:v>
      </x:c>
    </x:row>
    <x:row r="2518">
      <x:c r="A2518" s="18" t="str">
        <x:v>2026/5/13</x:v>
      </x:c>
      <x:c r="B2518" s="18" t="str">
        <x:v>からくりサーカス</x:v>
      </x:c>
      <x:c r="C2518" s="18" t="n">
        <x:v>717</x:v>
      </x:c>
      <x:c r="D2518" s="18" t="n">
        <x:v>7699</x:v>
      </x:c>
      <x:c r="E2518" s="18" t="n">
        <x:v>7010</x:v>
      </x:c>
      <x:c r="F2518" s="18" t="str">
        <x:v>-</x:v>
      </x:c>
      <x:c r="G2518" s="18" t="str">
        <x:v>-</x:v>
      </x:c>
      <x:c r="H2518" s="18" t="str">
        <x:v>機種仕掛け</x:v>
      </x:c>
      <x:c r="I2518" s="18" t="n">
        <x:v>6</x:v>
      </x:c>
      <x:c r="J2518" s="18" t="n">
        <x:v>4</x:v>
      </x:c>
      <x:c r="K2518" s="18" t="n">
        <x:v>8325</x:v>
      </x:c>
      <x:c r="L2518" s="18" t="n">
        <x:v>3010</x:v>
      </x:c>
      <x:c r="M2518" s="18" t="str">
        <x:v>https://hall-navi.com/review_view?id=30840</x:v>
      </x:c>
    </x:row>
    <x:row r="2519">
      <x:c r="A2519" s="18" t="str">
        <x:v>2026/5/13</x:v>
      </x:c>
      <x:c r="B2519" s="18" t="str">
        <x:v>からくりサーカス</x:v>
      </x:c>
      <x:c r="C2519" s="18" t="n">
        <x:v>718</x:v>
      </x:c>
      <x:c r="D2519" s="18" t="n">
        <x:v>7960</x:v>
      </x:c>
      <x:c r="E2519" s="18" t="n">
        <x:v>9602</x:v>
      </x:c>
      <x:c r="F2519" s="18" t="str">
        <x:v>-</x:v>
      </x:c>
      <x:c r="G2519" s="18" t="str">
        <x:v>-</x:v>
      </x:c>
      <x:c r="H2519" s="18" t="str">
        <x:v>機種仕掛け</x:v>
      </x:c>
      <x:c r="I2519" s="18" t="n">
        <x:v>6</x:v>
      </x:c>
      <x:c r="J2519" s="18" t="n">
        <x:v>4</x:v>
      </x:c>
      <x:c r="K2519" s="18" t="n">
        <x:v>8325</x:v>
      </x:c>
      <x:c r="L2519" s="18" t="n">
        <x:v>3010</x:v>
      </x:c>
      <x:c r="M2519" s="18" t="str">
        <x:v>https://hall-navi.com/review_view?id=30840</x:v>
      </x:c>
    </x:row>
    <x:row r="2520">
      <x:c r="A2520" s="18" t="str">
        <x:v>2026/5/13</x:v>
      </x:c>
      <x:c r="B2520" s="18" t="str">
        <x:v>からくりサーカス</x:v>
      </x:c>
      <x:c r="C2520" s="18" t="n">
        <x:v>719</x:v>
      </x:c>
      <x:c r="D2520" s="18" t="n">
        <x:v>9012</x:v>
      </x:c>
      <x:c r="E2520" s="18" t="n">
        <x:v>2429</x:v>
      </x:c>
      <x:c r="F2520" s="18" t="str">
        <x:v>-</x:v>
      </x:c>
      <x:c r="G2520" s="18" t="str">
        <x:v>-</x:v>
      </x:c>
      <x:c r="H2520" s="18" t="str">
        <x:v>機種仕掛け</x:v>
      </x:c>
      <x:c r="I2520" s="18" t="n">
        <x:v>6</x:v>
      </x:c>
      <x:c r="J2520" s="18" t="n">
        <x:v>4</x:v>
      </x:c>
      <x:c r="K2520" s="18" t="n">
        <x:v>8325</x:v>
      </x:c>
      <x:c r="L2520" s="18" t="n">
        <x:v>3010</x:v>
      </x:c>
      <x:c r="M2520" s="18" t="str">
        <x:v>https://hall-navi.com/review_view?id=30840</x:v>
      </x:c>
    </x:row>
    <x:row r="2521">
      <x:c r="A2521" s="18" t="str">
        <x:v>2026/5/19</x:v>
      </x:c>
      <x:c r="B2521" s="18" t="str">
        <x:v>GOD 神々の軌跡</x:v>
      </x:c>
      <x:c r="C2521" s="18" t="n">
        <x:v>691</x:v>
      </x:c>
      <x:c r="D2521" s="18" t="n">
        <x:v>7861</x:v>
      </x:c>
      <x:c r="E2521" s="18" t="n">
        <x:v>13731</x:v>
      </x:c>
      <x:c r="F2521" s="18" t="str">
        <x:v>-</x:v>
      </x:c>
      <x:c r="G2521" s="18" t="str">
        <x:v>-</x:v>
      </x:c>
      <x:c r="H2521" s="18" t="str">
        <x:v>超優秀機種</x:v>
      </x:c>
      <x:c r="I2521" s="18" t="n">
        <x:v>12</x:v>
      </x:c>
      <x:c r="J2521" s="18" t="n">
        <x:v>8</x:v>
      </x:c>
      <x:c r="K2521" s="18" t="n">
        <x:v>9128</x:v>
      </x:c>
      <x:c r="L2521" s="18" t="n">
        <x:v>3489</x:v>
      </x:c>
      <x:c r="M2521" s="18" t="str">
        <x:v>https://hall-navi.com/review_view?id=30841</x:v>
      </x:c>
    </x:row>
    <x:row r="2522">
      <x:c r="A2522" s="18" t="str">
        <x:v>2026/5/19</x:v>
      </x:c>
      <x:c r="B2522" s="18" t="str">
        <x:v>GOD 神々の軌跡</x:v>
      </x:c>
      <x:c r="C2522" s="18" t="n">
        <x:v>692</x:v>
      </x:c>
      <x:c r="D2522" s="18" t="n">
        <x:v>9013</x:v>
      </x:c>
      <x:c r="E2522" s="18" t="n">
        <x:v>736</x:v>
      </x:c>
      <x:c r="F2522" s="18" t="str">
        <x:v>-</x:v>
      </x:c>
      <x:c r="G2522" s="18" t="str">
        <x:v>-</x:v>
      </x:c>
      <x:c r="H2522" s="18" t="str">
        <x:v>超優秀機種</x:v>
      </x:c>
      <x:c r="I2522" s="18" t="n">
        <x:v>12</x:v>
      </x:c>
      <x:c r="J2522" s="18" t="n">
        <x:v>8</x:v>
      </x:c>
      <x:c r="K2522" s="18" t="n">
        <x:v>9128</x:v>
      </x:c>
      <x:c r="L2522" s="18" t="n">
        <x:v>3489</x:v>
      </x:c>
      <x:c r="M2522" s="18" t="str">
        <x:v>https://hall-navi.com/review_view?id=30841</x:v>
      </x:c>
    </x:row>
    <x:row r="2523">
      <x:c r="A2523" s="18" t="str">
        <x:v>2026/5/19</x:v>
      </x:c>
      <x:c r="B2523" s="18" t="str">
        <x:v>GOD 神々の軌跡</x:v>
      </x:c>
      <x:c r="C2523" s="18" t="n">
        <x:v>693</x:v>
      </x:c>
      <x:c r="D2523" s="18" t="n">
        <x:v>8809</x:v>
      </x:c>
      <x:c r="E2523" s="18" t="n">
        <x:v>6040</x:v>
      </x:c>
      <x:c r="F2523" s="18" t="str">
        <x:v>-</x:v>
      </x:c>
      <x:c r="G2523" s="18" t="str">
        <x:v>-</x:v>
      </x:c>
      <x:c r="H2523" s="18" t="str">
        <x:v>超優秀機種</x:v>
      </x:c>
      <x:c r="I2523" s="18" t="n">
        <x:v>12</x:v>
      </x:c>
      <x:c r="J2523" s="18" t="n">
        <x:v>8</x:v>
      </x:c>
      <x:c r="K2523" s="18" t="n">
        <x:v>9128</x:v>
      </x:c>
      <x:c r="L2523" s="18" t="n">
        <x:v>3489</x:v>
      </x:c>
      <x:c r="M2523" s="18" t="str">
        <x:v>https://hall-navi.com/review_view?id=30841</x:v>
      </x:c>
    </x:row>
    <x:row r="2524">
      <x:c r="A2524" s="18" t="str">
        <x:v>2026/5/19</x:v>
      </x:c>
      <x:c r="B2524" s="18" t="str">
        <x:v>GOD 神々の軌跡</x:v>
      </x:c>
      <x:c r="C2524" s="18" t="n">
        <x:v>694</x:v>
      </x:c>
      <x:c r="D2524" s="18" t="n">
        <x:v>9974</x:v>
      </x:c>
      <x:c r="E2524" s="18" t="n">
        <x:v>14995</x:v>
      </x:c>
      <x:c r="F2524" s="18" t="str">
        <x:v>-</x:v>
      </x:c>
      <x:c r="G2524" s="18" t="str">
        <x:v>-</x:v>
      </x:c>
      <x:c r="H2524" s="18" t="str">
        <x:v>超優秀機種</x:v>
      </x:c>
      <x:c r="I2524" s="18" t="n">
        <x:v>12</x:v>
      </x:c>
      <x:c r="J2524" s="18" t="n">
        <x:v>8</x:v>
      </x:c>
      <x:c r="K2524" s="18" t="n">
        <x:v>9128</x:v>
      </x:c>
      <x:c r="L2524" s="18" t="n">
        <x:v>3489</x:v>
      </x:c>
      <x:c r="M2524" s="18" t="str">
        <x:v>https://hall-navi.com/review_view?id=30841</x:v>
      </x:c>
    </x:row>
    <x:row r="2525">
      <x:c r="A2525" s="18" t="str">
        <x:v>2026/5/19</x:v>
      </x:c>
      <x:c r="B2525" s="18" t="str">
        <x:v>GOD 神々の軌跡</x:v>
      </x:c>
      <x:c r="C2525" s="18" t="n">
        <x:v>696</x:v>
      </x:c>
      <x:c r="D2525" s="18" t="n">
        <x:v>9016</x:v>
      </x:c>
      <x:c r="E2525" s="18" t="n">
        <x:v>5396</x:v>
      </x:c>
      <x:c r="F2525" s="18" t="str">
        <x:v>-</x:v>
      </x:c>
      <x:c r="G2525" s="18" t="str">
        <x:v>-</x:v>
      </x:c>
      <x:c r="H2525" s="18" t="str">
        <x:v>超優秀機種</x:v>
      </x:c>
      <x:c r="I2525" s="18" t="n">
        <x:v>12</x:v>
      </x:c>
      <x:c r="J2525" s="18" t="n">
        <x:v>8</x:v>
      </x:c>
      <x:c r="K2525" s="18" t="n">
        <x:v>9128</x:v>
      </x:c>
      <x:c r="L2525" s="18" t="n">
        <x:v>3489</x:v>
      </x:c>
      <x:c r="M2525" s="18" t="str">
        <x:v>https://hall-navi.com/review_view?id=30841</x:v>
      </x:c>
    </x:row>
    <x:row r="2526">
      <x:c r="A2526" s="18" t="str">
        <x:v>2026/5/19</x:v>
      </x:c>
      <x:c r="B2526" s="18" t="str">
        <x:v>GOD 神々の軌跡</x:v>
      </x:c>
      <x:c r="C2526" s="18" t="n">
        <x:v>698</x:v>
      </x:c>
      <x:c r="D2526" s="18" t="n">
        <x:v>9847</x:v>
      </x:c>
      <x:c r="E2526" s="18" t="n">
        <x:v>2091</x:v>
      </x:c>
      <x:c r="F2526" s="18" t="str">
        <x:v>-</x:v>
      </x:c>
      <x:c r="G2526" s="18" t="str">
        <x:v>-</x:v>
      </x:c>
      <x:c r="H2526" s="18" t="str">
        <x:v>超優秀機種</x:v>
      </x:c>
      <x:c r="I2526" s="18" t="n">
        <x:v>12</x:v>
      </x:c>
      <x:c r="J2526" s="18" t="n">
        <x:v>8</x:v>
      </x:c>
      <x:c r="K2526" s="18" t="n">
        <x:v>9128</x:v>
      </x:c>
      <x:c r="L2526" s="18" t="n">
        <x:v>3489</x:v>
      </x:c>
      <x:c r="M2526" s="18" t="str">
        <x:v>https://hall-navi.com/review_view?id=30841</x:v>
      </x:c>
    </x:row>
    <x:row r="2527">
      <x:c r="A2527" s="18" t="str">
        <x:v>2026/5/19</x:v>
      </x:c>
      <x:c r="B2527" s="18" t="str">
        <x:v>GOD 神々の軌跡</x:v>
      </x:c>
      <x:c r="C2527" s="18" t="n">
        <x:v>699</x:v>
      </x:c>
      <x:c r="D2527" s="18" t="n">
        <x:v>9474</x:v>
      </x:c>
      <x:c r="E2527" s="18" t="n">
        <x:v>-429</x:v>
      </x:c>
      <x:c r="F2527" s="18" t="str">
        <x:v>-</x:v>
      </x:c>
      <x:c r="G2527" s="18" t="str">
        <x:v>-</x:v>
      </x:c>
      <x:c r="H2527" s="18" t="str">
        <x:v>超優秀機種</x:v>
      </x:c>
      <x:c r="I2527" s="18" t="n">
        <x:v>12</x:v>
      </x:c>
      <x:c r="J2527" s="18" t="n">
        <x:v>8</x:v>
      </x:c>
      <x:c r="K2527" s="18" t="n">
        <x:v>9128</x:v>
      </x:c>
      <x:c r="L2527" s="18" t="n">
        <x:v>3489</x:v>
      </x:c>
      <x:c r="M2527" s="18" t="str">
        <x:v>https://hall-navi.com/review_view?id=30841</x:v>
      </x:c>
    </x:row>
    <x:row r="2528">
      <x:c r="A2528" s="18" t="str">
        <x:v>2026/5/19</x:v>
      </x:c>
      <x:c r="B2528" s="18" t="str">
        <x:v>GOD 神々の軌跡</x:v>
      </x:c>
      <x:c r="C2528" s="18" t="n">
        <x:v>700</x:v>
      </x:c>
      <x:c r="D2528" s="18" t="n">
        <x:v>9366</x:v>
      </x:c>
      <x:c r="E2528" s="18" t="n">
        <x:v>2058</x:v>
      </x:c>
      <x:c r="F2528" s="18" t="str">
        <x:v>-</x:v>
      </x:c>
      <x:c r="G2528" s="18" t="str">
        <x:v>-</x:v>
      </x:c>
      <x:c r="H2528" s="18" t="str">
        <x:v>超優秀機種</x:v>
      </x:c>
      <x:c r="I2528" s="18" t="n">
        <x:v>12</x:v>
      </x:c>
      <x:c r="J2528" s="18" t="n">
        <x:v>8</x:v>
      </x:c>
      <x:c r="K2528" s="18" t="n">
        <x:v>9128</x:v>
      </x:c>
      <x:c r="L2528" s="18" t="n">
        <x:v>3489</x:v>
      </x:c>
      <x:c r="M2528" s="18" t="str">
        <x:v>https://hall-navi.com/review_view?id=30841</x:v>
      </x:c>
    </x:row>
    <x:row r="2529">
      <x:c r="A2529" s="18" t="str">
        <x:v>2026/5/19</x:v>
      </x:c>
      <x:c r="B2529" s="18" t="str">
        <x:v>GOD 神々の軌跡</x:v>
      </x:c>
      <x:c r="C2529" s="18" t="n">
        <x:v>701</x:v>
      </x:c>
      <x:c r="D2529" s="18" t="n">
        <x:v>9991</x:v>
      </x:c>
      <x:c r="E2529" s="18" t="n">
        <x:v>2909</x:v>
      </x:c>
      <x:c r="F2529" s="18" t="str">
        <x:v>-</x:v>
      </x:c>
      <x:c r="G2529" s="18" t="str">
        <x:v>-</x:v>
      </x:c>
      <x:c r="H2529" s="18" t="str">
        <x:v>超優秀機種</x:v>
      </x:c>
      <x:c r="I2529" s="18" t="n">
        <x:v>12</x:v>
      </x:c>
      <x:c r="J2529" s="18" t="n">
        <x:v>8</x:v>
      </x:c>
      <x:c r="K2529" s="18" t="n">
        <x:v>9128</x:v>
      </x:c>
      <x:c r="L2529" s="18" t="n">
        <x:v>3489</x:v>
      </x:c>
      <x:c r="M2529" s="18" t="str">
        <x:v>https://hall-navi.com/review_view?id=30841</x:v>
      </x:c>
    </x:row>
    <x:row r="2530">
      <x:c r="A2530" s="18" t="str">
        <x:v>2026/5/21</x:v>
      </x:c>
      <x:c r="B2530" s="18" t="str">
        <x:v>ファンキージャグラー2</x:v>
      </x:c>
      <x:c r="C2530" s="18" t="n">
        <x:v>866</x:v>
      </x:c>
      <x:c r="D2530" s="18" t="n">
        <x:v>8955</x:v>
      </x:c>
      <x:c r="E2530" s="18" t="n">
        <x:v>211</x:v>
      </x:c>
      <x:c r="F2530" s="18" t="str">
        <x:v>-</x:v>
      </x:c>
      <x:c r="G2530" s="18" t="str">
        <x:v>-</x:v>
      </x:c>
      <x:c r="H2530" s="18" t="str">
        <x:v>必見機種</x:v>
      </x:c>
      <x:c r="I2530" s="18" t="n">
        <x:v>6</x:v>
      </x:c>
      <x:c r="J2530" s="18" t="n">
        <x:v>5</x:v>
      </x:c>
      <x:c r="K2530" s="18" t="n">
        <x:v>7927</x:v>
      </x:c>
      <x:c r="L2530" s="18" t="n">
        <x:v>2117</x:v>
      </x:c>
      <x:c r="M2530" s="18" t="str">
        <x:v>https://hall-navi.com/review_view?id=30842</x:v>
      </x:c>
    </x:row>
    <x:row r="2531">
      <x:c r="A2531" s="18" t="str">
        <x:v>2026/5/21</x:v>
      </x:c>
      <x:c r="B2531" s="18" t="str">
        <x:v>ファンキージャグラー2</x:v>
      </x:c>
      <x:c r="C2531" s="18" t="n">
        <x:v>867</x:v>
      </x:c>
      <x:c r="D2531" s="18" t="n">
        <x:v>9672</x:v>
      </x:c>
      <x:c r="E2531" s="18" t="n">
        <x:v>4872</x:v>
      </x:c>
      <x:c r="F2531" s="18" t="str">
        <x:v>-</x:v>
      </x:c>
      <x:c r="G2531" s="18" t="str">
        <x:v>-</x:v>
      </x:c>
      <x:c r="H2531" s="18" t="str">
        <x:v>必見機種</x:v>
      </x:c>
      <x:c r="I2531" s="18" t="n">
        <x:v>6</x:v>
      </x:c>
      <x:c r="J2531" s="18" t="n">
        <x:v>5</x:v>
      </x:c>
      <x:c r="K2531" s="18" t="n">
        <x:v>7927</x:v>
      </x:c>
      <x:c r="L2531" s="18" t="n">
        <x:v>2117</x:v>
      </x:c>
      <x:c r="M2531" s="18" t="str">
        <x:v>https://hall-navi.com/review_view?id=30842</x:v>
      </x:c>
    </x:row>
    <x:row r="2532">
      <x:c r="A2532" s="18" t="str">
        <x:v>2026/5/21</x:v>
      </x:c>
      <x:c r="B2532" s="18" t="str">
        <x:v>ファンキージャグラー2</x:v>
      </x:c>
      <x:c r="C2532" s="18" t="n">
        <x:v>868</x:v>
      </x:c>
      <x:c r="D2532" s="18" t="n">
        <x:v>8342</x:v>
      </x:c>
      <x:c r="E2532" s="18" t="n">
        <x:v>6656</x:v>
      </x:c>
      <x:c r="F2532" s="18" t="str">
        <x:v>-</x:v>
      </x:c>
      <x:c r="G2532" s="18" t="str">
        <x:v>-</x:v>
      </x:c>
      <x:c r="H2532" s="18" t="str">
        <x:v>必見機種</x:v>
      </x:c>
      <x:c r="I2532" s="18" t="n">
        <x:v>6</x:v>
      </x:c>
      <x:c r="J2532" s="18" t="n">
        <x:v>5</x:v>
      </x:c>
      <x:c r="K2532" s="18" t="n">
        <x:v>7927</x:v>
      </x:c>
      <x:c r="L2532" s="18" t="n">
        <x:v>2117</x:v>
      </x:c>
      <x:c r="M2532" s="18" t="str">
        <x:v>https://hall-navi.com/review_view?id=30842</x:v>
      </x:c>
    </x:row>
    <x:row r="2533">
      <x:c r="A2533" s="18" t="str">
        <x:v>2026/5/21</x:v>
      </x:c>
      <x:c r="B2533" s="18" t="str">
        <x:v>ファンキージャグラー2</x:v>
      </x:c>
      <x:c r="C2533" s="18" t="n">
        <x:v>869</x:v>
      </x:c>
      <x:c r="D2533" s="18" t="n">
        <x:v>7818</x:v>
      </x:c>
      <x:c r="E2533" s="18" t="n">
        <x:v>603</x:v>
      </x:c>
      <x:c r="F2533" s="18" t="str">
        <x:v>-</x:v>
      </x:c>
      <x:c r="G2533" s="18" t="str">
        <x:v>-</x:v>
      </x:c>
      <x:c r="H2533" s="18" t="str">
        <x:v>必見機種</x:v>
      </x:c>
      <x:c r="I2533" s="18" t="n">
        <x:v>6</x:v>
      </x:c>
      <x:c r="J2533" s="18" t="n">
        <x:v>5</x:v>
      </x:c>
      <x:c r="K2533" s="18" t="n">
        <x:v>7927</x:v>
      </x:c>
      <x:c r="L2533" s="18" t="n">
        <x:v>2117</x:v>
      </x:c>
      <x:c r="M2533" s="18" t="str">
        <x:v>https://hall-navi.com/review_view?id=30842</x:v>
      </x:c>
    </x:row>
    <x:row r="2534">
      <x:c r="A2534" s="18" t="str">
        <x:v>2026/5/21</x:v>
      </x:c>
      <x:c r="B2534" s="18" t="str">
        <x:v>ファンキージャグラー2</x:v>
      </x:c>
      <x:c r="C2534" s="18" t="n">
        <x:v>870</x:v>
      </x:c>
      <x:c r="D2534" s="18" t="n">
        <x:v>6324</x:v>
      </x:c>
      <x:c r="E2534" s="18" t="n">
        <x:v>784</x:v>
      </x:c>
      <x:c r="F2534" s="18" t="str">
        <x:v>-</x:v>
      </x:c>
      <x:c r="G2534" s="18" t="str">
        <x:v>-</x:v>
      </x:c>
      <x:c r="H2534" s="18" t="str">
        <x:v>必見機種</x:v>
      </x:c>
      <x:c r="I2534" s="18" t="n">
        <x:v>6</x:v>
      </x:c>
      <x:c r="J2534" s="18" t="n">
        <x:v>5</x:v>
      </x:c>
      <x:c r="K2534" s="18" t="n">
        <x:v>7927</x:v>
      </x:c>
      <x:c r="L2534" s="18" t="n">
        <x:v>2117</x:v>
      </x:c>
      <x:c r="M2534" s="18" t="str">
        <x:v>https://hall-navi.com/review_view?id=30842</x:v>
      </x:c>
    </x:row>
    <x:row r="2535">
      <x:c r="A2535" s="18" t="str">
        <x:v>2026/5/27</x:v>
      </x:c>
      <x:c r="B2535" s="18" t="str">
        <x:v>ゴーゴージャグラー3</x:v>
      </x:c>
      <x:c r="C2535" s="18" t="n">
        <x:v>910</x:v>
      </x:c>
      <x:c r="D2535" s="18" t="n">
        <x:v>9109</x:v>
      </x:c>
      <x:c r="E2535" s="18" t="n">
        <x:v>3975</x:v>
      </x:c>
      <x:c r="F2535" s="18" t="str">
        <x:v>-</x:v>
      </x:c>
      <x:c r="G2535" s="18" t="str">
        <x:v>-</x:v>
      </x:c>
      <x:c r="H2535" s="18" t="str">
        <x:v>超優秀機種</x:v>
      </x:c>
      <x:c r="I2535" s="18" t="n">
        <x:v>14</x:v>
      </x:c>
      <x:c r="J2535" s="18" t="n">
        <x:v>11</x:v>
      </x:c>
      <x:c r="K2535" s="18" t="n">
        <x:v>7408</x:v>
      </x:c>
      <x:c r="L2535" s="18" t="n">
        <x:v>2227</x:v>
      </x:c>
      <x:c r="M2535" s="18" t="str">
        <x:v>https://hall-navi.com/review_view?id=30843</x:v>
      </x:c>
    </x:row>
    <x:row r="2536">
      <x:c r="A2536" s="18" t="str">
        <x:v>2026/5/27</x:v>
      </x:c>
      <x:c r="B2536" s="18" t="str">
        <x:v>ゴーゴージャグラー3</x:v>
      </x:c>
      <x:c r="C2536" s="18" t="n">
        <x:v>913</x:v>
      </x:c>
      <x:c r="D2536" s="18" t="n">
        <x:v>6832</x:v>
      </x:c>
      <x:c r="E2536" s="18" t="n">
        <x:v>2589</x:v>
      </x:c>
      <x:c r="F2536" s="18" t="str">
        <x:v>-</x:v>
      </x:c>
      <x:c r="G2536" s="18" t="str">
        <x:v>-</x:v>
      </x:c>
      <x:c r="H2536" s="18" t="str">
        <x:v>超優秀機種</x:v>
      </x:c>
      <x:c r="I2536" s="18" t="n">
        <x:v>14</x:v>
      </x:c>
      <x:c r="J2536" s="18" t="n">
        <x:v>11</x:v>
      </x:c>
      <x:c r="K2536" s="18" t="n">
        <x:v>7408</x:v>
      </x:c>
      <x:c r="L2536" s="18" t="n">
        <x:v>2227</x:v>
      </x:c>
      <x:c r="M2536" s="18" t="str">
        <x:v>https://hall-navi.com/review_view?id=30843</x:v>
      </x:c>
    </x:row>
    <x:row r="2537">
      <x:c r="A2537" s="18" t="str">
        <x:v>2026/5/27</x:v>
      </x:c>
      <x:c r="B2537" s="18" t="str">
        <x:v>ゴーゴージャグラー3</x:v>
      </x:c>
      <x:c r="C2537" s="18" t="n">
        <x:v>915</x:v>
      </x:c>
      <x:c r="D2537" s="18" t="n">
        <x:v>9806</x:v>
      </x:c>
      <x:c r="E2537" s="18" t="n">
        <x:v>4065</x:v>
      </x:c>
      <x:c r="F2537" s="18" t="str">
        <x:v>-</x:v>
      </x:c>
      <x:c r="G2537" s="18" t="str">
        <x:v>-</x:v>
      </x:c>
      <x:c r="H2537" s="18" t="str">
        <x:v>超優秀機種</x:v>
      </x:c>
      <x:c r="I2537" s="18" t="n">
        <x:v>14</x:v>
      </x:c>
      <x:c r="J2537" s="18" t="n">
        <x:v>11</x:v>
      </x:c>
      <x:c r="K2537" s="18" t="n">
        <x:v>7408</x:v>
      </x:c>
      <x:c r="L2537" s="18" t="n">
        <x:v>2227</x:v>
      </x:c>
      <x:c r="M2537" s="18" t="str">
        <x:v>https://hall-navi.com/review_view?id=30843</x:v>
      </x:c>
    </x:row>
    <x:row r="2538">
      <x:c r="A2538" s="18" t="str">
        <x:v>2026/5/27</x:v>
      </x:c>
      <x:c r="B2538" s="18" t="str">
        <x:v>ゴーゴージャグラー3</x:v>
      </x:c>
      <x:c r="C2538" s="18" t="n">
        <x:v>918</x:v>
      </x:c>
      <x:c r="D2538" s="18" t="n">
        <x:v>8754</x:v>
      </x:c>
      <x:c r="E2538" s="18" t="n">
        <x:v>1770</x:v>
      </x:c>
      <x:c r="F2538" s="18" t="str">
        <x:v>-</x:v>
      </x:c>
      <x:c r="G2538" s="18" t="str">
        <x:v>-</x:v>
      </x:c>
      <x:c r="H2538" s="18" t="str">
        <x:v>超優秀機種</x:v>
      </x:c>
      <x:c r="I2538" s="18" t="n">
        <x:v>14</x:v>
      </x:c>
      <x:c r="J2538" s="18" t="n">
        <x:v>11</x:v>
      </x:c>
      <x:c r="K2538" s="18" t="n">
        <x:v>7408</x:v>
      </x:c>
      <x:c r="L2538" s="18" t="n">
        <x:v>2227</x:v>
      </x:c>
      <x:c r="M2538" s="18" t="str">
        <x:v>https://hall-navi.com/review_view?id=30843</x:v>
      </x:c>
    </x:row>
    <x:row r="2539">
      <x:c r="A2539" s="18" t="str">
        <x:v>2026/5/27</x:v>
      </x:c>
      <x:c r="B2539" s="18" t="str">
        <x:v>ゴーゴージャグラー3</x:v>
      </x:c>
      <x:c r="C2539" s="18" t="n">
        <x:v>919</x:v>
      </x:c>
      <x:c r="D2539" s="18" t="n">
        <x:v>8531</x:v>
      </x:c>
      <x:c r="E2539" s="18" t="n">
        <x:v>5208</x:v>
      </x:c>
      <x:c r="F2539" s="18" t="str">
        <x:v>-</x:v>
      </x:c>
      <x:c r="G2539" s="18" t="str">
        <x:v>-</x:v>
      </x:c>
      <x:c r="H2539" s="18" t="str">
        <x:v>超優秀機種</x:v>
      </x:c>
      <x:c r="I2539" s="18" t="n">
        <x:v>14</x:v>
      </x:c>
      <x:c r="J2539" s="18" t="n">
        <x:v>11</x:v>
      </x:c>
      <x:c r="K2539" s="18" t="n">
        <x:v>7408</x:v>
      </x:c>
      <x:c r="L2539" s="18" t="n">
        <x:v>2227</x:v>
      </x:c>
      <x:c r="M2539" s="18" t="str">
        <x:v>https://hall-navi.com/review_view?id=30843</x:v>
      </x:c>
    </x:row>
    <x:row r="2540">
      <x:c r="A2540" s="18" t="str">
        <x:v>2026/5/27</x:v>
      </x:c>
      <x:c r="B2540" s="18" t="str">
        <x:v>ゴーゴージャグラー3</x:v>
      </x:c>
      <x:c r="C2540" s="18" t="n">
        <x:v>920</x:v>
      </x:c>
      <x:c r="D2540" s="18" t="n">
        <x:v>8556</x:v>
      </x:c>
      <x:c r="E2540" s="18" t="n">
        <x:v>3089</x:v>
      </x:c>
      <x:c r="F2540" s="18" t="str">
        <x:v>-</x:v>
      </x:c>
      <x:c r="G2540" s="18" t="str">
        <x:v>-</x:v>
      </x:c>
      <x:c r="H2540" s="18" t="str">
        <x:v>超優秀機種</x:v>
      </x:c>
      <x:c r="I2540" s="18" t="n">
        <x:v>14</x:v>
      </x:c>
      <x:c r="J2540" s="18" t="n">
        <x:v>11</x:v>
      </x:c>
      <x:c r="K2540" s="18" t="n">
        <x:v>7408</x:v>
      </x:c>
      <x:c r="L2540" s="18" t="n">
        <x:v>2227</x:v>
      </x:c>
      <x:c r="M2540" s="18" t="str">
        <x:v>https://hall-navi.com/review_view?id=30843</x:v>
      </x:c>
    </x:row>
    <x:row r="2541">
      <x:c r="A2541" s="18" t="str">
        <x:v>2026/5/27</x:v>
      </x:c>
      <x:c r="B2541" s="18" t="str">
        <x:v>ゴーゴージャグラー3</x:v>
      </x:c>
      <x:c r="C2541" s="18" t="n">
        <x:v>922</x:v>
      </x:c>
      <x:c r="D2541" s="18" t="n">
        <x:v>9938</x:v>
      </x:c>
      <x:c r="E2541" s="18" t="n">
        <x:v>3798</x:v>
      </x:c>
      <x:c r="F2541" s="18" t="str">
        <x:v>-</x:v>
      </x:c>
      <x:c r="G2541" s="18" t="str">
        <x:v>-</x:v>
      </x:c>
      <x:c r="H2541" s="18" t="str">
        <x:v>超優秀機種</x:v>
      </x:c>
      <x:c r="I2541" s="18" t="n">
        <x:v>14</x:v>
      </x:c>
      <x:c r="J2541" s="18" t="n">
        <x:v>11</x:v>
      </x:c>
      <x:c r="K2541" s="18" t="n">
        <x:v>7408</x:v>
      </x:c>
      <x:c r="L2541" s="18" t="n">
        <x:v>2227</x:v>
      </x:c>
      <x:c r="M2541" s="18" t="str">
        <x:v>https://hall-navi.com/review_view?id=30843</x:v>
      </x:c>
    </x:row>
    <x:row r="2542">
      <x:c r="A2542" s="18" t="str">
        <x:v>2026/5/27</x:v>
      </x:c>
      <x:c r="B2542" s="18" t="str">
        <x:v>ゴーゴージャグラー3</x:v>
      </x:c>
      <x:c r="C2542" s="18" t="n">
        <x:v>923</x:v>
      </x:c>
      <x:c r="D2542" s="18" t="n">
        <x:v>9915</x:v>
      </x:c>
      <x:c r="E2542" s="18" t="n">
        <x:v>5458</x:v>
      </x:c>
      <x:c r="F2542" s="18" t="str">
        <x:v>-</x:v>
      </x:c>
      <x:c r="G2542" s="18" t="str">
        <x:v>-</x:v>
      </x:c>
      <x:c r="H2542" s="18" t="str">
        <x:v>超優秀機種</x:v>
      </x:c>
      <x:c r="I2542" s="18" t="n">
        <x:v>14</x:v>
      </x:c>
      <x:c r="J2542" s="18" t="n">
        <x:v>11</x:v>
      </x:c>
      <x:c r="K2542" s="18" t="n">
        <x:v>7408</x:v>
      </x:c>
      <x:c r="L2542" s="18" t="n">
        <x:v>2227</x:v>
      </x:c>
      <x:c r="M2542" s="18" t="str">
        <x:v>https://hall-navi.com/review_view?id=30843</x:v>
      </x:c>
    </x:row>
    <x:row r="2543">
      <x:c r="A2543" s="18" t="str">
        <x:v>2026/5/29</x:v>
      </x:c>
      <x:c r="B2543" s="18" t="str">
        <x:v>GOD 神々の軌跡</x:v>
      </x:c>
      <x:c r="C2543" s="18" t="n">
        <x:v>667</x:v>
      </x:c>
      <x:c r="D2543" s="18" t="n">
        <x:v>9762</x:v>
      </x:c>
      <x:c r="E2543" s="18" t="n">
        <x:v>10282</x:v>
      </x:c>
      <x:c r="F2543" s="18" t="str">
        <x:v>-</x:v>
      </x:c>
      <x:c r="G2543" s="18" t="str">
        <x:v>-</x:v>
      </x:c>
      <x:c r="H2543" s="18" t="str">
        <x:v>圧倒的機種仕掛け</x:v>
      </x:c>
      <x:c r="I2543" s="18" t="n">
        <x:v>30</x:v>
      </x:c>
      <x:c r="J2543" s="18" t="n">
        <x:v>23</x:v>
      </x:c>
      <x:c r="K2543" s="18" t="n">
        <x:v>9205</x:v>
      </x:c>
      <x:c r="L2543" s="18" t="n">
        <x:v>4378</x:v>
      </x:c>
      <x:c r="M2543" s="18" t="str">
        <x:v>https://hall-navi.com/review_view?id=30844</x:v>
      </x:c>
    </x:row>
    <x:row r="2544">
      <x:c r="A2544" s="18" t="str">
        <x:v>2026/5/29</x:v>
      </x:c>
      <x:c r="B2544" s="18" t="str">
        <x:v>GOD 神々の軌跡</x:v>
      </x:c>
      <x:c r="C2544" s="18" t="n">
        <x:v>668</x:v>
      </x:c>
      <x:c r="D2544" s="18" t="n">
        <x:v>9911</x:v>
      </x:c>
      <x:c r="E2544" s="18" t="n">
        <x:v>12574</x:v>
      </x:c>
      <x:c r="F2544" s="18" t="str">
        <x:v>-</x:v>
      </x:c>
      <x:c r="G2544" s="18" t="str">
        <x:v>-</x:v>
      </x:c>
      <x:c r="H2544" s="18" t="str">
        <x:v>圧倒的機種仕掛け</x:v>
      </x:c>
      <x:c r="I2544" s="18" t="n">
        <x:v>30</x:v>
      </x:c>
      <x:c r="J2544" s="18" t="n">
        <x:v>23</x:v>
      </x:c>
      <x:c r="K2544" s="18" t="n">
        <x:v>9205</x:v>
      </x:c>
      <x:c r="L2544" s="18" t="n">
        <x:v>4378</x:v>
      </x:c>
      <x:c r="M2544" s="18" t="str">
        <x:v>https://hall-navi.com/review_view?id=30844</x:v>
      </x:c>
    </x:row>
    <x:row r="2545">
      <x:c r="A2545" s="18" t="str">
        <x:v>2026/5/29</x:v>
      </x:c>
      <x:c r="B2545" s="18" t="str">
        <x:v>GOD 神々の軌跡</x:v>
      </x:c>
      <x:c r="C2545" s="18" t="n">
        <x:v>669</x:v>
      </x:c>
      <x:c r="D2545" s="18" t="n">
        <x:v>9721</x:v>
      </x:c>
      <x:c r="E2545" s="18" t="n">
        <x:v>10254</x:v>
      </x:c>
      <x:c r="F2545" s="18" t="str">
        <x:v>-</x:v>
      </x:c>
      <x:c r="G2545" s="18" t="str">
        <x:v>-</x:v>
      </x:c>
      <x:c r="H2545" s="18" t="str">
        <x:v>圧倒的機種仕掛け</x:v>
      </x:c>
      <x:c r="I2545" s="18" t="n">
        <x:v>30</x:v>
      </x:c>
      <x:c r="J2545" s="18" t="n">
        <x:v>23</x:v>
      </x:c>
      <x:c r="K2545" s="18" t="n">
        <x:v>9205</x:v>
      </x:c>
      <x:c r="L2545" s="18" t="n">
        <x:v>4378</x:v>
      </x:c>
      <x:c r="M2545" s="18" t="str">
        <x:v>https://hall-navi.com/review_view?id=30844</x:v>
      </x:c>
    </x:row>
    <x:row r="2546">
      <x:c r="A2546" s="18" t="str">
        <x:v>2026/5/29</x:v>
      </x:c>
      <x:c r="B2546" s="18" t="str">
        <x:v>GOD 神々の軌跡</x:v>
      </x:c>
      <x:c r="C2546" s="18" t="n">
        <x:v>671</x:v>
      </x:c>
      <x:c r="D2546" s="18" t="n">
        <x:v>8933</x:v>
      </x:c>
      <x:c r="E2546" s="18" t="n">
        <x:v>1855</x:v>
      </x:c>
      <x:c r="F2546" s="18" t="str">
        <x:v>-</x:v>
      </x:c>
      <x:c r="G2546" s="18" t="str">
        <x:v>-</x:v>
      </x:c>
      <x:c r="H2546" s="18" t="str">
        <x:v>圧倒的機種仕掛け</x:v>
      </x:c>
      <x:c r="I2546" s="18" t="n">
        <x:v>30</x:v>
      </x:c>
      <x:c r="J2546" s="18" t="n">
        <x:v>23</x:v>
      </x:c>
      <x:c r="K2546" s="18" t="n">
        <x:v>9205</x:v>
      </x:c>
      <x:c r="L2546" s="18" t="n">
        <x:v>4378</x:v>
      </x:c>
      <x:c r="M2546" s="18" t="str">
        <x:v>https://hall-navi.com/review_view?id=30844</x:v>
      </x:c>
    </x:row>
    <x:row r="2547">
      <x:c r="A2547" s="18" t="str">
        <x:v>2026/5/29</x:v>
      </x:c>
      <x:c r="B2547" s="18" t="str">
        <x:v>GOD 神々の軌跡</x:v>
      </x:c>
      <x:c r="C2547" s="18" t="n">
        <x:v>672</x:v>
      </x:c>
      <x:c r="D2547" s="18" t="n">
        <x:v>10165</x:v>
      </x:c>
      <x:c r="E2547" s="18" t="n">
        <x:v>5205</x:v>
      </x:c>
      <x:c r="F2547" s="18" t="str">
        <x:v>-</x:v>
      </x:c>
      <x:c r="G2547" s="18" t="str">
        <x:v>-</x:v>
      </x:c>
      <x:c r="H2547" s="18" t="str">
        <x:v>圧倒的機種仕掛け</x:v>
      </x:c>
      <x:c r="I2547" s="18" t="n">
        <x:v>30</x:v>
      </x:c>
      <x:c r="J2547" s="18" t="n">
        <x:v>23</x:v>
      </x:c>
      <x:c r="K2547" s="18" t="n">
        <x:v>9205</x:v>
      </x:c>
      <x:c r="L2547" s="18" t="n">
        <x:v>4378</x:v>
      </x:c>
      <x:c r="M2547" s="18" t="str">
        <x:v>https://hall-navi.com/review_view?id=30844</x:v>
      </x:c>
    </x:row>
    <x:row r="2548">
      <x:c r="A2548" s="18" t="str">
        <x:v>2026/5/29</x:v>
      </x:c>
      <x:c r="B2548" s="18" t="str">
        <x:v>GOD 神々の軌跡</x:v>
      </x:c>
      <x:c r="C2548" s="18" t="n">
        <x:v>676</x:v>
      </x:c>
      <x:c r="D2548" s="18" t="n">
        <x:v>10012</x:v>
      </x:c>
      <x:c r="E2548" s="18" t="n">
        <x:v>2819</x:v>
      </x:c>
      <x:c r="F2548" s="18" t="str">
        <x:v>-</x:v>
      </x:c>
      <x:c r="G2548" s="18" t="str">
        <x:v>-</x:v>
      </x:c>
      <x:c r="H2548" s="18" t="str">
        <x:v>圧倒的機種仕掛け</x:v>
      </x:c>
      <x:c r="I2548" s="18" t="n">
        <x:v>30</x:v>
      </x:c>
      <x:c r="J2548" s="18" t="n">
        <x:v>23</x:v>
      </x:c>
      <x:c r="K2548" s="18" t="n">
        <x:v>9205</x:v>
      </x:c>
      <x:c r="L2548" s="18" t="n">
        <x:v>4378</x:v>
      </x:c>
      <x:c r="M2548" s="18" t="str">
        <x:v>https://hall-navi.com/review_view?id=30844</x:v>
      </x:c>
    </x:row>
    <x:row r="2549">
      <x:c r="A2549" s="18" t="str">
        <x:v>2026/5/29</x:v>
      </x:c>
      <x:c r="B2549" s="18" t="str">
        <x:v>GOD 神々の軌跡</x:v>
      </x:c>
      <x:c r="C2549" s="18" t="n">
        <x:v>677</x:v>
      </x:c>
      <x:c r="D2549" s="18" t="n">
        <x:v>8878</x:v>
      </x:c>
      <x:c r="E2549" s="18" t="n">
        <x:v>12791</x:v>
      </x:c>
      <x:c r="F2549" s="18" t="str">
        <x:v>-</x:v>
      </x:c>
      <x:c r="G2549" s="18" t="str">
        <x:v>-</x:v>
      </x:c>
      <x:c r="H2549" s="18" t="str">
        <x:v>圧倒的機種仕掛け</x:v>
      </x:c>
      <x:c r="I2549" s="18" t="n">
        <x:v>30</x:v>
      </x:c>
      <x:c r="J2549" s="18" t="n">
        <x:v>23</x:v>
      </x:c>
      <x:c r="K2549" s="18" t="n">
        <x:v>9205</x:v>
      </x:c>
      <x:c r="L2549" s="18" t="n">
        <x:v>4378</x:v>
      </x:c>
      <x:c r="M2549" s="18" t="str">
        <x:v>https://hall-navi.com/review_view?id=30844</x:v>
      </x:c>
    </x:row>
    <x:row r="2550">
      <x:c r="A2550" s="18" t="str">
        <x:v>2026/5/29</x:v>
      </x:c>
      <x:c r="B2550" s="18" t="str">
        <x:v>GOD 神々の軌跡</x:v>
      </x:c>
      <x:c r="C2550" s="18" t="n">
        <x:v>678</x:v>
      </x:c>
      <x:c r="D2550" s="18" t="n">
        <x:v>9350</x:v>
      </x:c>
      <x:c r="E2550" s="18" t="n">
        <x:v>3979</x:v>
      </x:c>
      <x:c r="F2550" s="18" t="str">
        <x:v>-</x:v>
      </x:c>
      <x:c r="G2550" s="18" t="str">
        <x:v>-</x:v>
      </x:c>
      <x:c r="H2550" s="18" t="str">
        <x:v>圧倒的機種仕掛け</x:v>
      </x:c>
      <x:c r="I2550" s="18" t="n">
        <x:v>30</x:v>
      </x:c>
      <x:c r="J2550" s="18" t="n">
        <x:v>23</x:v>
      </x:c>
      <x:c r="K2550" s="18" t="n">
        <x:v>9205</x:v>
      </x:c>
      <x:c r="L2550" s="18" t="n">
        <x:v>4378</x:v>
      </x:c>
      <x:c r="M2550" s="18" t="str">
        <x:v>https://hall-navi.com/review_view?id=30844</x:v>
      </x:c>
    </x:row>
    <x:row r="2551">
      <x:c r="A2551" s="18" t="str">
        <x:v>2026/5/29</x:v>
      </x:c>
      <x:c r="B2551" s="18" t="str">
        <x:v>GOD 神々の軌跡</x:v>
      </x:c>
      <x:c r="C2551" s="18" t="n">
        <x:v>680</x:v>
      </x:c>
      <x:c r="D2551" s="18" t="n">
        <x:v>9521</x:v>
      </x:c>
      <x:c r="E2551" s="18" t="n">
        <x:v>12991</x:v>
      </x:c>
      <x:c r="F2551" s="18" t="str">
        <x:v>-</x:v>
      </x:c>
      <x:c r="G2551" s="18" t="str">
        <x:v>-</x:v>
      </x:c>
      <x:c r="H2551" s="18" t="str">
        <x:v>圧倒的機種仕掛け</x:v>
      </x:c>
      <x:c r="I2551" s="18" t="n">
        <x:v>30</x:v>
      </x:c>
      <x:c r="J2551" s="18" t="n">
        <x:v>23</x:v>
      </x:c>
      <x:c r="K2551" s="18" t="n">
        <x:v>9205</x:v>
      </x:c>
      <x:c r="L2551" s="18" t="n">
        <x:v>4378</x:v>
      </x:c>
      <x:c r="M2551" s="18" t="str">
        <x:v>https://hall-navi.com/review_view?id=30844</x:v>
      </x:c>
    </x:row>
    <x:row r="2552">
      <x:c r="A2552" s="18" t="str">
        <x:v>2026/5/29</x:v>
      </x:c>
      <x:c r="B2552" s="18" t="str">
        <x:v>GOD 神々の軌跡</x:v>
      </x:c>
      <x:c r="C2552" s="18" t="n">
        <x:v>681</x:v>
      </x:c>
      <x:c r="D2552" s="18" t="n">
        <x:v>9333</x:v>
      </x:c>
      <x:c r="E2552" s="18" t="n">
        <x:v>5741</x:v>
      </x:c>
      <x:c r="F2552" s="18" t="str">
        <x:v>-</x:v>
      </x:c>
      <x:c r="G2552" s="18" t="str">
        <x:v>-</x:v>
      </x:c>
      <x:c r="H2552" s="18" t="str">
        <x:v>圧倒的機種仕掛け</x:v>
      </x:c>
      <x:c r="I2552" s="18" t="n">
        <x:v>30</x:v>
      </x:c>
      <x:c r="J2552" s="18" t="n">
        <x:v>23</x:v>
      </x:c>
      <x:c r="K2552" s="18" t="n">
        <x:v>9205</x:v>
      </x:c>
      <x:c r="L2552" s="18" t="n">
        <x:v>4378</x:v>
      </x:c>
      <x:c r="M2552" s="18" t="str">
        <x:v>https://hall-navi.com/review_view?id=30844</x:v>
      </x:c>
    </x:row>
    <x:row r="2553">
      <x:c r="A2553" s="18" t="str">
        <x:v>2026/5/29</x:v>
      </x:c>
      <x:c r="B2553" s="18" t="str">
        <x:v>GOD 神々の軌跡</x:v>
      </x:c>
      <x:c r="C2553" s="18" t="n">
        <x:v>683</x:v>
      </x:c>
      <x:c r="D2553" s="18" t="n">
        <x:v>9130</x:v>
      </x:c>
      <x:c r="E2553" s="18" t="n">
        <x:v>9346</x:v>
      </x:c>
      <x:c r="F2553" s="18" t="str">
        <x:v>-</x:v>
      </x:c>
      <x:c r="G2553" s="18" t="str">
        <x:v>-</x:v>
      </x:c>
      <x:c r="H2553" s="18" t="str">
        <x:v>圧倒的機種仕掛け</x:v>
      </x:c>
      <x:c r="I2553" s="18" t="n">
        <x:v>30</x:v>
      </x:c>
      <x:c r="J2553" s="18" t="n">
        <x:v>23</x:v>
      </x:c>
      <x:c r="K2553" s="18" t="n">
        <x:v>9205</x:v>
      </x:c>
      <x:c r="L2553" s="18" t="n">
        <x:v>4378</x:v>
      </x:c>
      <x:c r="M2553" s="18" t="str">
        <x:v>https://hall-navi.com/review_view?id=30844</x:v>
      </x:c>
    </x:row>
    <x:row r="2554">
      <x:c r="A2554" s="18" t="str">
        <x:v>2026/5/29</x:v>
      </x:c>
      <x:c r="B2554" s="18" t="str">
        <x:v>GOD 神々の軌跡</x:v>
      </x:c>
      <x:c r="C2554" s="18" t="n">
        <x:v>684</x:v>
      </x:c>
      <x:c r="D2554" s="18" t="n">
        <x:v>9100</x:v>
      </x:c>
      <x:c r="E2554" s="18" t="n">
        <x:v>10369</x:v>
      </x:c>
      <x:c r="F2554" s="18" t="str">
        <x:v>-</x:v>
      </x:c>
      <x:c r="G2554" s="18" t="str">
        <x:v>-</x:v>
      </x:c>
      <x:c r="H2554" s="18" t="str">
        <x:v>圧倒的機種仕掛け</x:v>
      </x:c>
      <x:c r="I2554" s="18" t="n">
        <x:v>30</x:v>
      </x:c>
      <x:c r="J2554" s="18" t="n">
        <x:v>23</x:v>
      </x:c>
      <x:c r="K2554" s="18" t="n">
        <x:v>9205</x:v>
      </x:c>
      <x:c r="L2554" s="18" t="n">
        <x:v>4378</x:v>
      </x:c>
      <x:c r="M2554" s="18" t="str">
        <x:v>https://hall-navi.com/review_view?id=30844</x:v>
      </x:c>
    </x:row>
    <x:row r="2555">
      <x:c r="A2555" s="18" t="str">
        <x:v>2026/5/29</x:v>
      </x:c>
      <x:c r="B2555" s="18" t="str">
        <x:v>GOD 神々の軌跡</x:v>
      </x:c>
      <x:c r="C2555" s="18" t="n">
        <x:v>691</x:v>
      </x:c>
      <x:c r="D2555" s="18" t="n">
        <x:v>9755</x:v>
      </x:c>
      <x:c r="E2555" s="18" t="n">
        <x:v>2792</x:v>
      </x:c>
      <x:c r="F2555" s="18" t="str">
        <x:v>-</x:v>
      </x:c>
      <x:c r="G2555" s="18" t="str">
        <x:v>-</x:v>
      </x:c>
      <x:c r="H2555" s="18" t="str">
        <x:v>圧倒的機種仕掛け</x:v>
      </x:c>
      <x:c r="I2555" s="18" t="n">
        <x:v>30</x:v>
      </x:c>
      <x:c r="J2555" s="18" t="n">
        <x:v>23</x:v>
      </x:c>
      <x:c r="K2555" s="18" t="n">
        <x:v>9205</x:v>
      </x:c>
      <x:c r="L2555" s="18" t="n">
        <x:v>4378</x:v>
      </x:c>
      <x:c r="M2555" s="18" t="str">
        <x:v>https://hall-navi.com/review_view?id=30844</x:v>
      </x:c>
    </x:row>
    <x:row r="2556">
      <x:c r="A2556" s="18" t="str">
        <x:v>2026/5/29</x:v>
      </x:c>
      <x:c r="B2556" s="18" t="str">
        <x:v>GOD 神々の軌跡</x:v>
      </x:c>
      <x:c r="C2556" s="18" t="n">
        <x:v>692</x:v>
      </x:c>
      <x:c r="D2556" s="18" t="n">
        <x:v>9769</x:v>
      </x:c>
      <x:c r="E2556" s="18" t="n">
        <x:v>4728</x:v>
      </x:c>
      <x:c r="F2556" s="18" t="str">
        <x:v>-</x:v>
      </x:c>
      <x:c r="G2556" s="18" t="str">
        <x:v>-</x:v>
      </x:c>
      <x:c r="H2556" s="18" t="str">
        <x:v>圧倒的機種仕掛け</x:v>
      </x:c>
      <x:c r="I2556" s="18" t="n">
        <x:v>30</x:v>
      </x:c>
      <x:c r="J2556" s="18" t="n">
        <x:v>23</x:v>
      </x:c>
      <x:c r="K2556" s="18" t="n">
        <x:v>9205</x:v>
      </x:c>
      <x:c r="L2556" s="18" t="n">
        <x:v>4378</x:v>
      </x:c>
      <x:c r="M2556" s="18" t="str">
        <x:v>https://hall-navi.com/review_view?id=30844</x:v>
      </x:c>
    </x:row>
    <x:row r="2557">
      <x:c r="A2557" s="18" t="str">
        <x:v>2026/5/29</x:v>
      </x:c>
      <x:c r="B2557" s="18" t="str">
        <x:v>GOD 神々の軌跡</x:v>
      </x:c>
      <x:c r="C2557" s="18" t="n">
        <x:v>694</x:v>
      </x:c>
      <x:c r="D2557" s="18" t="n">
        <x:v>9007</x:v>
      </x:c>
      <x:c r="E2557" s="18" t="n">
        <x:v>7816</x:v>
      </x:c>
      <x:c r="F2557" s="18" t="str">
        <x:v>-</x:v>
      </x:c>
      <x:c r="G2557" s="18" t="str">
        <x:v>-</x:v>
      </x:c>
      <x:c r="H2557" s="18" t="str">
        <x:v>圧倒的機種仕掛け</x:v>
      </x:c>
      <x:c r="I2557" s="18" t="n">
        <x:v>30</x:v>
      </x:c>
      <x:c r="J2557" s="18" t="n">
        <x:v>23</x:v>
      </x:c>
      <x:c r="K2557" s="18" t="n">
        <x:v>9205</x:v>
      </x:c>
      <x:c r="L2557" s="18" t="n">
        <x:v>4378</x:v>
      </x:c>
      <x:c r="M2557" s="18" t="str">
        <x:v>https://hall-navi.com/review_view?id=30844</x:v>
      </x:c>
    </x:row>
    <x:row r="2558">
      <x:c r="A2558" s="18" t="str">
        <x:v>2026/5/29</x:v>
      </x:c>
      <x:c r="B2558" s="18" t="str">
        <x:v>GOD 神々の軌跡</x:v>
      </x:c>
      <x:c r="C2558" s="18" t="n">
        <x:v>696</x:v>
      </x:c>
      <x:c r="D2558" s="18" t="n">
        <x:v>9481</x:v>
      </x:c>
      <x:c r="E2558" s="18" t="n">
        <x:v>17498</x:v>
      </x:c>
      <x:c r="F2558" s="18" t="str">
        <x:v>-</x:v>
      </x:c>
      <x:c r="G2558" s="18" t="str">
        <x:v>-</x:v>
      </x:c>
      <x:c r="H2558" s="18" t="str">
        <x:v>圧倒的機種仕掛け</x:v>
      </x:c>
      <x:c r="I2558" s="18" t="n">
        <x:v>30</x:v>
      </x:c>
      <x:c r="J2558" s="18" t="n">
        <x:v>23</x:v>
      </x:c>
      <x:c r="K2558" s="18" t="n">
        <x:v>9205</x:v>
      </x:c>
      <x:c r="L2558" s="18" t="n">
        <x:v>4378</x:v>
      </x:c>
      <x:c r="M2558" s="18" t="str">
        <x:v>https://hall-navi.com/review_view?id=30844</x:v>
      </x:c>
    </x:row>
    <x:row r="2559">
      <x:c r="A2559" s="18" t="str">
        <x:v>2026/5/29</x:v>
      </x:c>
      <x:c r="B2559" s="18" t="str">
        <x:v>GOD 神々の軌跡</x:v>
      </x:c>
      <x:c r="C2559" s="18" t="n">
        <x:v>699</x:v>
      </x:c>
      <x:c r="D2559" s="18" t="n">
        <x:v>9969</x:v>
      </x:c>
      <x:c r="E2559" s="18" t="n">
        <x:v>3687</x:v>
      </x:c>
      <x:c r="F2559" s="18" t="str">
        <x:v>-</x:v>
      </x:c>
      <x:c r="G2559" s="18" t="str">
        <x:v>-</x:v>
      </x:c>
      <x:c r="H2559" s="18" t="str">
        <x:v>圧倒的機種仕掛け</x:v>
      </x:c>
      <x:c r="I2559" s="18" t="n">
        <x:v>30</x:v>
      </x:c>
      <x:c r="J2559" s="18" t="n">
        <x:v>23</x:v>
      </x:c>
      <x:c r="K2559" s="18" t="n">
        <x:v>9205</x:v>
      </x:c>
      <x:c r="L2559" s="18" t="n">
        <x:v>4378</x:v>
      </x:c>
      <x:c r="M2559" s="18" t="str">
        <x:v>https://hall-navi.com/review_view?id=30844</x:v>
      </x:c>
    </x:row>
    <x:row r="2560">
      <x:c r="A2560" s="18" t="str">
        <x:v>2026/5/29</x:v>
      </x:c>
      <x:c r="B2560" s="18" t="str">
        <x:v>GOD 神々の軌跡</x:v>
      </x:c>
      <x:c r="C2560" s="18" t="n">
        <x:v>700</x:v>
      </x:c>
      <x:c r="D2560" s="18" t="n">
        <x:v>9658</x:v>
      </x:c>
      <x:c r="E2560" s="18" t="n">
        <x:v>3839</x:v>
      </x:c>
      <x:c r="F2560" s="18" t="str">
        <x:v>-</x:v>
      </x:c>
      <x:c r="G2560" s="18" t="str">
        <x:v>-</x:v>
      </x:c>
      <x:c r="H2560" s="18" t="str">
        <x:v>圧倒的機種仕掛け</x:v>
      </x:c>
      <x:c r="I2560" s="18" t="n">
        <x:v>30</x:v>
      </x:c>
      <x:c r="J2560" s="18" t="n">
        <x:v>23</x:v>
      </x:c>
      <x:c r="K2560" s="18" t="n">
        <x:v>9205</x:v>
      </x:c>
      <x:c r="L2560" s="18" t="n">
        <x:v>4378</x:v>
      </x:c>
      <x:c r="M2560" s="18" t="str">
        <x:v>https://hall-navi.com/review_view?id=30844</x:v>
      </x:c>
    </x:row>
    <x:row r="2561">
      <x:c r="A2561" s="18" t="str">
        <x:v>2026/5/29</x:v>
      </x:c>
      <x:c r="B2561" s="18" t="str">
        <x:v>GOD 神々の軌跡</x:v>
      </x:c>
      <x:c r="C2561" s="18" t="n">
        <x:v>701</x:v>
      </x:c>
      <x:c r="D2561" s="18" t="n">
        <x:v>9490</x:v>
      </x:c>
      <x:c r="E2561" s="18" t="n">
        <x:v>497</x:v>
      </x:c>
      <x:c r="F2561" s="18" t="str">
        <x:v>-</x:v>
      </x:c>
      <x:c r="G2561" s="18" t="str">
        <x:v>-</x:v>
      </x:c>
      <x:c r="H2561" s="18" t="str">
        <x:v>圧倒的機種仕掛け</x:v>
      </x:c>
      <x:c r="I2561" s="18" t="n">
        <x:v>30</x:v>
      </x:c>
      <x:c r="J2561" s="18" t="n">
        <x:v>23</x:v>
      </x:c>
      <x:c r="K2561" s="18" t="n">
        <x:v>9205</x:v>
      </x:c>
      <x:c r="L2561" s="18" t="n">
        <x:v>4378</x:v>
      </x:c>
      <x:c r="M2561" s="18" t="str">
        <x:v>https://hall-navi.com/review_view?id=30844</x:v>
      </x:c>
    </x:row>
    <x:row r="2562">
      <x:c r="A2562" s="18" t="str">
        <x:v>2026/6/5</x:v>
      </x:c>
      <x:c r="B2562" s="18" t="str">
        <x:v>化物語</x:v>
      </x:c>
      <x:c r="C2562" s="18" t="n">
        <x:v>769</x:v>
      </x:c>
      <x:c r="D2562" s="18" t="n">
        <x:v>7486</x:v>
      </x:c>
      <x:c r="E2562" s="18" t="n">
        <x:v>11742</x:v>
      </x:c>
      <x:c r="F2562" s="18" t="str">
        <x:v>-</x:v>
      </x:c>
      <x:c r="G2562" s="18" t="str">
        <x:v>-</x:v>
      </x:c>
      <x:c r="H2562" s="18" t="str">
        <x:v>必見機種</x:v>
      </x:c>
      <x:c r="I2562" s="18" t="n">
        <x:v>7</x:v>
      </x:c>
      <x:c r="J2562" s="18" t="n">
        <x:v>6</x:v>
      </x:c>
      <x:c r="K2562" s="18" t="n">
        <x:v>6704</x:v>
      </x:c>
      <x:c r="L2562" s="18" t="n">
        <x:v>3254</x:v>
      </x:c>
      <x:c r="M2562" s="18" t="str">
        <x:v>https://hall-navi.com/review_view?id=30883</x:v>
      </x:c>
    </x:row>
    <x:row r="2563">
      <x:c r="A2563" s="18" t="str">
        <x:v>2026/6/5</x:v>
      </x:c>
      <x:c r="B2563" s="18" t="str">
        <x:v>化物語</x:v>
      </x:c>
      <x:c r="C2563" s="18" t="n">
        <x:v>770</x:v>
      </x:c>
      <x:c r="D2563" s="18" t="n">
        <x:v>6646</x:v>
      </x:c>
      <x:c r="E2563" s="18" t="n">
        <x:v>6721</x:v>
      </x:c>
      <x:c r="F2563" s="18" t="str">
        <x:v>-</x:v>
      </x:c>
      <x:c r="G2563" s="18" t="str">
        <x:v>-</x:v>
      </x:c>
      <x:c r="H2563" s="18" t="str">
        <x:v>必見機種</x:v>
      </x:c>
      <x:c r="I2563" s="18" t="n">
        <x:v>7</x:v>
      </x:c>
      <x:c r="J2563" s="18" t="n">
        <x:v>6</x:v>
      </x:c>
      <x:c r="K2563" s="18" t="n">
        <x:v>6704</x:v>
      </x:c>
      <x:c r="L2563" s="18" t="n">
        <x:v>3254</x:v>
      </x:c>
      <x:c r="M2563" s="18" t="str">
        <x:v>https://hall-navi.com/review_view?id=30883</x:v>
      </x:c>
    </x:row>
    <x:row r="2564">
      <x:c r="A2564" s="18" t="str">
        <x:v>2026/6/5</x:v>
      </x:c>
      <x:c r="B2564" s="18" t="str">
        <x:v>化物語</x:v>
      </x:c>
      <x:c r="C2564" s="18" t="n">
        <x:v>771</x:v>
      </x:c>
      <x:c r="D2564" s="18" t="n">
        <x:v>7923</x:v>
      </x:c>
      <x:c r="E2564" s="18" t="n">
        <x:v>2489</x:v>
      </x:c>
      <x:c r="F2564" s="18" t="str">
        <x:v>-</x:v>
      </x:c>
      <x:c r="G2564" s="18" t="str">
        <x:v>-</x:v>
      </x:c>
      <x:c r="H2564" s="18" t="str">
        <x:v>必見機種</x:v>
      </x:c>
      <x:c r="I2564" s="18" t="n">
        <x:v>7</x:v>
      </x:c>
      <x:c r="J2564" s="18" t="n">
        <x:v>6</x:v>
      </x:c>
      <x:c r="K2564" s="18" t="n">
        <x:v>6704</x:v>
      </x:c>
      <x:c r="L2564" s="18" t="n">
        <x:v>3254</x:v>
      </x:c>
      <x:c r="M2564" s="18" t="str">
        <x:v>https://hall-navi.com/review_view?id=30883</x:v>
      </x:c>
    </x:row>
    <x:row r="2565">
      <x:c r="A2565" s="18" t="str">
        <x:v>2026/6/5</x:v>
      </x:c>
      <x:c r="B2565" s="18" t="str">
        <x:v>化物語</x:v>
      </x:c>
      <x:c r="C2565" s="18" t="n">
        <x:v>772</x:v>
      </x:c>
      <x:c r="D2565" s="18" t="n">
        <x:v>8194</x:v>
      </x:c>
      <x:c r="E2565" s="18" t="n">
        <x:v>3390</x:v>
      </x:c>
      <x:c r="F2565" s="18" t="str">
        <x:v>-</x:v>
      </x:c>
      <x:c r="G2565" s="18" t="str">
        <x:v>-</x:v>
      </x:c>
      <x:c r="H2565" s="18" t="str">
        <x:v>必見機種</x:v>
      </x:c>
      <x:c r="I2565" s="18" t="n">
        <x:v>7</x:v>
      </x:c>
      <x:c r="J2565" s="18" t="n">
        <x:v>6</x:v>
      </x:c>
      <x:c r="K2565" s="18" t="n">
        <x:v>6704</x:v>
      </x:c>
      <x:c r="L2565" s="18" t="n">
        <x:v>3254</x:v>
      </x:c>
      <x:c r="M2565" s="18" t="str">
        <x:v>https://hall-navi.com/review_view?id=30883</x:v>
      </x:c>
    </x:row>
    <x:row r="2566">
      <x:c r="A2566" s="18" t="str">
        <x:v>2026/6/5</x:v>
      </x:c>
      <x:c r="B2566" s="18" t="str">
        <x:v>化物語</x:v>
      </x:c>
      <x:c r="C2566" s="18" t="n">
        <x:v>774</x:v>
      </x:c>
      <x:c r="D2566" s="18" t="n">
        <x:v>6219</x:v>
      </x:c>
      <x:c r="E2566" s="18" t="n">
        <x:v>1219</x:v>
      </x:c>
      <x:c r="F2566" s="18" t="str">
        <x:v>-</x:v>
      </x:c>
      <x:c r="G2566" s="18" t="str">
        <x:v>-</x:v>
      </x:c>
      <x:c r="H2566" s="18" t="str">
        <x:v>必見機種</x:v>
      </x:c>
      <x:c r="I2566" s="18" t="n">
        <x:v>7</x:v>
      </x:c>
      <x:c r="J2566" s="18" t="n">
        <x:v>6</x:v>
      </x:c>
      <x:c r="K2566" s="18" t="n">
        <x:v>6704</x:v>
      </x:c>
      <x:c r="L2566" s="18" t="n">
        <x:v>3254</x:v>
      </x:c>
      <x:c r="M2566" s="18" t="str">
        <x:v>https://hall-navi.com/review_view?id=30883</x:v>
      </x:c>
    </x:row>
    <x:row r="2567">
      <x:c r="A2567" s="18" t="str">
        <x:v>2026/6/21</x:v>
      </x:c>
      <x:c r="B2567" s="18" t="str">
        <x:v>ゴージャグ3</x:v>
      </x:c>
      <x:c r="C2567" s="18" t="n">
        <x:v>880</x:v>
      </x:c>
      <x:c r="D2567" s="18" t="n">
        <x:v>8155</x:v>
      </x:c>
      <x:c r="E2567" s="18" t="n">
        <x:v>2307</x:v>
      </x:c>
      <x:c r="F2567" s="18" t="str">
        <x:v>-</x:v>
      </x:c>
      <x:c r="G2567" s="18" t="str">
        <x:v>-</x:v>
      </x:c>
      <x:c r="H2567" s="18" t="str">
        <x:v>圧巻機種仕掛け</x:v>
      </x:c>
      <x:c r="I2567" s="18" t="n">
        <x:v>27</x:v>
      </x:c>
      <x:c r="J2567" s="18" t="n">
        <x:v>22</x:v>
      </x:c>
      <x:c r="K2567" s="18" t="n">
        <x:v>7771</x:v>
      </x:c>
      <x:c r="L2567" s="18" t="n">
        <x:v>1279</x:v>
      </x:c>
      <x:c r="M2567" s="18" t="str">
        <x:v>https://hall-navi.com/review_view?id=31071</x:v>
      </x:c>
    </x:row>
    <x:row r="2568">
      <x:c r="A2568" s="18" t="str">
        <x:v>2026/6/21</x:v>
      </x:c>
      <x:c r="B2568" s="18" t="str">
        <x:v>ゴージャグ3</x:v>
      </x:c>
      <x:c r="C2568" s="18" t="n">
        <x:v>883</x:v>
      </x:c>
      <x:c r="D2568" s="18" t="n">
        <x:v>8886</x:v>
      </x:c>
      <x:c r="E2568" s="18" t="n">
        <x:v>1692</x:v>
      </x:c>
      <x:c r="F2568" s="18" t="str">
        <x:v>-</x:v>
      </x:c>
      <x:c r="G2568" s="18" t="str">
        <x:v>-</x:v>
      </x:c>
      <x:c r="H2568" s="18" t="str">
        <x:v>圧巻機種仕掛け</x:v>
      </x:c>
      <x:c r="I2568" s="18" t="n">
        <x:v>27</x:v>
      </x:c>
      <x:c r="J2568" s="18" t="n">
        <x:v>22</x:v>
      </x:c>
      <x:c r="K2568" s="18" t="n">
        <x:v>7771</x:v>
      </x:c>
      <x:c r="L2568" s="18" t="n">
        <x:v>1279</x:v>
      </x:c>
      <x:c r="M2568" s="18" t="str">
        <x:v>https://hall-navi.com/review_view?id=31071</x:v>
      </x:c>
    </x:row>
    <x:row r="2569">
      <x:c r="A2569" s="18" t="str">
        <x:v>2026/6/21</x:v>
      </x:c>
      <x:c r="B2569" s="18" t="str">
        <x:v>ゴージャグ3</x:v>
      </x:c>
      <x:c r="C2569" s="18" t="n">
        <x:v>884</x:v>
      </x:c>
      <x:c r="D2569" s="18" t="n">
        <x:v>9218</x:v>
      </x:c>
      <x:c r="E2569" s="18" t="n">
        <x:v>4603</x:v>
      </x:c>
      <x:c r="F2569" s="18" t="str">
        <x:v>-</x:v>
      </x:c>
      <x:c r="G2569" s="18" t="str">
        <x:v>-</x:v>
      </x:c>
      <x:c r="H2569" s="18" t="str">
        <x:v>圧巻機種仕掛け</x:v>
      </x:c>
      <x:c r="I2569" s="18" t="n">
        <x:v>27</x:v>
      </x:c>
      <x:c r="J2569" s="18" t="n">
        <x:v>22</x:v>
      </x:c>
      <x:c r="K2569" s="18" t="n">
        <x:v>7771</x:v>
      </x:c>
      <x:c r="L2569" s="18" t="n">
        <x:v>1279</x:v>
      </x:c>
      <x:c r="M2569" s="18" t="str">
        <x:v>https://hall-navi.com/review_view?id=31071</x:v>
      </x:c>
    </x:row>
    <x:row r="2570">
      <x:c r="A2570" s="18" t="str">
        <x:v>2026/6/21</x:v>
      </x:c>
      <x:c r="B2570" s="18" t="str">
        <x:v>ゴージャグ3</x:v>
      </x:c>
      <x:c r="C2570" s="18" t="n">
        <x:v>885</x:v>
      </x:c>
      <x:c r="D2570" s="18" t="n">
        <x:v>9493</x:v>
      </x:c>
      <x:c r="E2570" s="18" t="n">
        <x:v>1081</x:v>
      </x:c>
      <x:c r="F2570" s="18" t="str">
        <x:v>-</x:v>
      </x:c>
      <x:c r="G2570" s="18" t="str">
        <x:v>-</x:v>
      </x:c>
      <x:c r="H2570" s="18" t="str">
        <x:v>圧巻機種仕掛け</x:v>
      </x:c>
      <x:c r="I2570" s="18" t="n">
        <x:v>27</x:v>
      </x:c>
      <x:c r="J2570" s="18" t="n">
        <x:v>22</x:v>
      </x:c>
      <x:c r="K2570" s="18" t="n">
        <x:v>7771</x:v>
      </x:c>
      <x:c r="L2570" s="18" t="n">
        <x:v>1279</x:v>
      </x:c>
      <x:c r="M2570" s="18" t="str">
        <x:v>https://hall-navi.com/review_view?id=31071</x:v>
      </x:c>
    </x:row>
    <x:row r="2571">
      <x:c r="A2571" s="18" t="str">
        <x:v>2026/6/21</x:v>
      </x:c>
      <x:c r="B2571" s="18" t="str">
        <x:v>ゴージャグ3</x:v>
      </x:c>
      <x:c r="C2571" s="18" t="n">
        <x:v>886</x:v>
      </x:c>
      <x:c r="D2571" s="18" t="n">
        <x:v>7371</x:v>
      </x:c>
      <x:c r="E2571" s="18" t="n">
        <x:v>1223</x:v>
      </x:c>
      <x:c r="F2571" s="18" t="str">
        <x:v>-</x:v>
      </x:c>
      <x:c r="G2571" s="18" t="str">
        <x:v>-</x:v>
      </x:c>
      <x:c r="H2571" s="18" t="str">
        <x:v>圧巻機種仕掛け</x:v>
      </x:c>
      <x:c r="I2571" s="18" t="n">
        <x:v>27</x:v>
      </x:c>
      <x:c r="J2571" s="18" t="n">
        <x:v>22</x:v>
      </x:c>
      <x:c r="K2571" s="18" t="n">
        <x:v>7771</x:v>
      </x:c>
      <x:c r="L2571" s="18" t="n">
        <x:v>1279</x:v>
      </x:c>
      <x:c r="M2571" s="18" t="str">
        <x:v>https://hall-navi.com/review_view?id=31071</x:v>
      </x:c>
    </x:row>
    <x:row r="2572">
      <x:c r="A2572" s="18" t="str">
        <x:v>2026/6/21</x:v>
      </x:c>
      <x:c r="B2572" s="18" t="str">
        <x:v>ゴージャグ3</x:v>
      </x:c>
      <x:c r="C2572" s="18" t="n">
        <x:v>888</x:v>
      </x:c>
      <x:c r="D2572" s="18" t="n">
        <x:v>9054</x:v>
      </x:c>
      <x:c r="E2572" s="18" t="n">
        <x:v>3412</x:v>
      </x:c>
      <x:c r="F2572" s="18" t="str">
        <x:v>-</x:v>
      </x:c>
      <x:c r="G2572" s="18" t="str">
        <x:v>-</x:v>
      </x:c>
      <x:c r="H2572" s="18" t="str">
        <x:v>圧巻機種仕掛け</x:v>
      </x:c>
      <x:c r="I2572" s="18" t="n">
        <x:v>27</x:v>
      </x:c>
      <x:c r="J2572" s="18" t="n">
        <x:v>22</x:v>
      </x:c>
      <x:c r="K2572" s="18" t="n">
        <x:v>7771</x:v>
      </x:c>
      <x:c r="L2572" s="18" t="n">
        <x:v>1279</x:v>
      </x:c>
      <x:c r="M2572" s="18" t="str">
        <x:v>https://hall-navi.com/review_view?id=31071</x:v>
      </x:c>
    </x:row>
    <x:row r="2573">
      <x:c r="A2573" s="18" t="str">
        <x:v>2026/6/21</x:v>
      </x:c>
      <x:c r="B2573" s="18" t="str">
        <x:v>ゴージャグ3</x:v>
      </x:c>
      <x:c r="C2573" s="18" t="n">
        <x:v>889</x:v>
      </x:c>
      <x:c r="D2573" s="18" t="n">
        <x:v>7421</x:v>
      </x:c>
      <x:c r="E2573" s="18" t="n">
        <x:v>1719</x:v>
      </x:c>
      <x:c r="F2573" s="18" t="str">
        <x:v>-</x:v>
      </x:c>
      <x:c r="G2573" s="18" t="str">
        <x:v>-</x:v>
      </x:c>
      <x:c r="H2573" s="18" t="str">
        <x:v>圧巻機種仕掛け</x:v>
      </x:c>
      <x:c r="I2573" s="18" t="n">
        <x:v>27</x:v>
      </x:c>
      <x:c r="J2573" s="18" t="n">
        <x:v>22</x:v>
      </x:c>
      <x:c r="K2573" s="18" t="n">
        <x:v>7771</x:v>
      </x:c>
      <x:c r="L2573" s="18" t="n">
        <x:v>1279</x:v>
      </x:c>
      <x:c r="M2573" s="18" t="str">
        <x:v>https://hall-navi.com/review_view?id=31071</x:v>
      </x:c>
    </x:row>
    <x:row r="2574">
      <x:c r="A2574" s="18" t="str">
        <x:v>2026/6/21</x:v>
      </x:c>
      <x:c r="B2574" s="18" t="str">
        <x:v>ゴージャグ3</x:v>
      </x:c>
      <x:c r="C2574" s="18" t="n">
        <x:v>891</x:v>
      </x:c>
      <x:c r="D2574" s="18" t="n">
        <x:v>7811</x:v>
      </x:c>
      <x:c r="E2574" s="18" t="n">
        <x:v>1570</x:v>
      </x:c>
      <x:c r="F2574" s="18" t="str">
        <x:v>-</x:v>
      </x:c>
      <x:c r="G2574" s="18" t="str">
        <x:v>-</x:v>
      </x:c>
      <x:c r="H2574" s="18" t="str">
        <x:v>圧巻機種仕掛け</x:v>
      </x:c>
      <x:c r="I2574" s="18" t="n">
        <x:v>27</x:v>
      </x:c>
      <x:c r="J2574" s="18" t="n">
        <x:v>22</x:v>
      </x:c>
      <x:c r="K2574" s="18" t="n">
        <x:v>7771</x:v>
      </x:c>
      <x:c r="L2574" s="18" t="n">
        <x:v>1279</x:v>
      </x:c>
      <x:c r="M2574" s="18" t="str">
        <x:v>https://hall-navi.com/review_view?id=31071</x:v>
      </x:c>
    </x:row>
    <x:row r="2575">
      <x:c r="A2575" s="18" t="str">
        <x:v>2026/6/21</x:v>
      </x:c>
      <x:c r="B2575" s="18" t="str">
        <x:v>ゴージャグ3</x:v>
      </x:c>
      <x:c r="C2575" s="18" t="n">
        <x:v>910</x:v>
      </x:c>
      <x:c r="D2575" s="18" t="n">
        <x:v>8426</x:v>
      </x:c>
      <x:c r="E2575" s="18" t="n">
        <x:v>1711</x:v>
      </x:c>
      <x:c r="F2575" s="18" t="str">
        <x:v>-</x:v>
      </x:c>
      <x:c r="G2575" s="18" t="str">
        <x:v>-</x:v>
      </x:c>
      <x:c r="H2575" s="18" t="str">
        <x:v>圧巻機種仕掛け</x:v>
      </x:c>
      <x:c r="I2575" s="18" t="n">
        <x:v>27</x:v>
      </x:c>
      <x:c r="J2575" s="18" t="n">
        <x:v>22</x:v>
      </x:c>
      <x:c r="K2575" s="18" t="n">
        <x:v>7771</x:v>
      </x:c>
      <x:c r="L2575" s="18" t="n">
        <x:v>1279</x:v>
      </x:c>
      <x:c r="M2575" s="18" t="str">
        <x:v>https://hall-navi.com/review_view?id=31071</x:v>
      </x:c>
    </x:row>
    <x:row r="2576">
      <x:c r="A2576" s="18" t="str">
        <x:v>2026/6/21</x:v>
      </x:c>
      <x:c r="B2576" s="18" t="str">
        <x:v>ゴージャグ3</x:v>
      </x:c>
      <x:c r="C2576" s="18" t="n">
        <x:v>911</x:v>
      </x:c>
      <x:c r="D2576" s="18" t="n">
        <x:v>9909</x:v>
      </x:c>
      <x:c r="E2576" s="18" t="n">
        <x:v>2014</x:v>
      </x:c>
      <x:c r="F2576" s="18" t="str">
        <x:v>-</x:v>
      </x:c>
      <x:c r="G2576" s="18" t="str">
        <x:v>-</x:v>
      </x:c>
      <x:c r="H2576" s="18" t="str">
        <x:v>圧巻機種仕掛け</x:v>
      </x:c>
      <x:c r="I2576" s="18" t="n">
        <x:v>27</x:v>
      </x:c>
      <x:c r="J2576" s="18" t="n">
        <x:v>22</x:v>
      </x:c>
      <x:c r="K2576" s="18" t="n">
        <x:v>7771</x:v>
      </x:c>
      <x:c r="L2576" s="18" t="n">
        <x:v>1279</x:v>
      </x:c>
      <x:c r="M2576" s="18" t="str">
        <x:v>https://hall-navi.com/review_view?id=31071</x:v>
      </x:c>
    </x:row>
    <x:row r="2577">
      <x:c r="A2577" s="18" t="str">
        <x:v>2026/6/21</x:v>
      </x:c>
      <x:c r="B2577" s="18" t="str">
        <x:v>ゴージャグ3</x:v>
      </x:c>
      <x:c r="C2577" s="18" t="n">
        <x:v>912</x:v>
      </x:c>
      <x:c r="D2577" s="18" t="n">
        <x:v>7877</x:v>
      </x:c>
      <x:c r="E2577" s="18" t="n">
        <x:v>3472</x:v>
      </x:c>
      <x:c r="F2577" s="18" t="str">
        <x:v>-</x:v>
      </x:c>
      <x:c r="G2577" s="18" t="str">
        <x:v>-</x:v>
      </x:c>
      <x:c r="H2577" s="18" t="str">
        <x:v>圧巻機種仕掛け</x:v>
      </x:c>
      <x:c r="I2577" s="18" t="n">
        <x:v>27</x:v>
      </x:c>
      <x:c r="J2577" s="18" t="n">
        <x:v>22</x:v>
      </x:c>
      <x:c r="K2577" s="18" t="n">
        <x:v>7771</x:v>
      </x:c>
      <x:c r="L2577" s="18" t="n">
        <x:v>1279</x:v>
      </x:c>
      <x:c r="M2577" s="18" t="str">
        <x:v>https://hall-navi.com/review_view?id=31071</x:v>
      </x:c>
    </x:row>
    <x:row r="2578">
      <x:c r="A2578" s="18" t="str">
        <x:v>2026/6/21</x:v>
      </x:c>
      <x:c r="B2578" s="18" t="str">
        <x:v>ゴージャグ3</x:v>
      </x:c>
      <x:c r="C2578" s="18" t="n">
        <x:v>913</x:v>
      </x:c>
      <x:c r="D2578" s="18" t="n">
        <x:v>7357</x:v>
      </x:c>
      <x:c r="E2578" s="18" t="n">
        <x:v>1155</x:v>
      </x:c>
      <x:c r="F2578" s="18" t="str">
        <x:v>-</x:v>
      </x:c>
      <x:c r="G2578" s="18" t="str">
        <x:v>-</x:v>
      </x:c>
      <x:c r="H2578" s="18" t="str">
        <x:v>圧巻機種仕掛け</x:v>
      </x:c>
      <x:c r="I2578" s="18" t="n">
        <x:v>27</x:v>
      </x:c>
      <x:c r="J2578" s="18" t="n">
        <x:v>22</x:v>
      </x:c>
      <x:c r="K2578" s="18" t="n">
        <x:v>7771</x:v>
      </x:c>
      <x:c r="L2578" s="18" t="n">
        <x:v>1279</x:v>
      </x:c>
      <x:c r="M2578" s="18" t="str">
        <x:v>https://hall-navi.com/review_view?id=31071</x:v>
      </x:c>
    </x:row>
    <x:row r="2579">
      <x:c r="A2579" s="18" t="str">
        <x:v>2026/6/23</x:v>
      </x:c>
      <x:c r="B2579" s="18" t="str">
        <x:v>マギアレコード</x:v>
      </x:c>
      <x:c r="C2579" s="18" t="n">
        <x:v>721</x:v>
      </x:c>
      <x:c r="D2579" s="18" t="n">
        <x:v>8313</x:v>
      </x:c>
      <x:c r="E2579" s="18" t="n">
        <x:v>743</x:v>
      </x:c>
      <x:c r="F2579" s="18" t="str">
        <x:v>-</x:v>
      </x:c>
      <x:c r="G2579" s="18" t="str">
        <x:v>-</x:v>
      </x:c>
      <x:c r="H2579" s="18" t="str">
        <x:v>必見機種</x:v>
      </x:c>
      <x:c r="I2579" s="18" t="n">
        <x:v>6</x:v>
      </x:c>
      <x:c r="J2579" s="18" t="n">
        <x:v>5</x:v>
      </x:c>
      <x:c r="K2579" s="18" t="n">
        <x:v>7975</x:v>
      </x:c>
      <x:c r="L2579" s="18" t="n">
        <x:v>1941</x:v>
      </x:c>
      <x:c r="M2579" s="18" t="str">
        <x:v>https://hall-navi.com/review_view?id=31120</x:v>
      </x:c>
    </x:row>
    <x:row r="2580">
      <x:c r="A2580" s="18" t="str">
        <x:v>2026/6/23</x:v>
      </x:c>
      <x:c r="B2580" s="18" t="str">
        <x:v>マギアレコード</x:v>
      </x:c>
      <x:c r="C2580" s="18" t="n">
        <x:v>722</x:v>
      </x:c>
      <x:c r="D2580" s="18" t="n">
        <x:v>6865</x:v>
      </x:c>
      <x:c r="E2580" s="18" t="n">
        <x:v>1877</x:v>
      </x:c>
      <x:c r="F2580" s="18" t="str">
        <x:v>-</x:v>
      </x:c>
      <x:c r="G2580" s="18" t="str">
        <x:v>-</x:v>
      </x:c>
      <x:c r="H2580" s="18" t="str">
        <x:v>必見機種</x:v>
      </x:c>
      <x:c r="I2580" s="18" t="n">
        <x:v>6</x:v>
      </x:c>
      <x:c r="J2580" s="18" t="n">
        <x:v>5</x:v>
      </x:c>
      <x:c r="K2580" s="18" t="n">
        <x:v>7975</x:v>
      </x:c>
      <x:c r="L2580" s="18" t="n">
        <x:v>1941</x:v>
      </x:c>
      <x:c r="M2580" s="18" t="str">
        <x:v>https://hall-navi.com/review_view?id=31120</x:v>
      </x:c>
    </x:row>
    <x:row r="2581">
      <x:c r="A2581" s="18" t="str">
        <x:v>2026/6/23</x:v>
      </x:c>
      <x:c r="B2581" s="18" t="str">
        <x:v>マギアレコード</x:v>
      </x:c>
      <x:c r="C2581" s="18" t="n">
        <x:v>724</x:v>
      </x:c>
      <x:c r="D2581" s="18" t="n">
        <x:v>8458</x:v>
      </x:c>
      <x:c r="E2581" s="18" t="n">
        <x:v>3132</x:v>
      </x:c>
      <x:c r="F2581" s="18" t="str">
        <x:v>-</x:v>
      </x:c>
      <x:c r="G2581" s="18" t="str">
        <x:v>-</x:v>
      </x:c>
      <x:c r="H2581" s="18" t="str">
        <x:v>必見機種</x:v>
      </x:c>
      <x:c r="I2581" s="18" t="n">
        <x:v>6</x:v>
      </x:c>
      <x:c r="J2581" s="18" t="n">
        <x:v>5</x:v>
      </x:c>
      <x:c r="K2581" s="18" t="n">
        <x:v>7975</x:v>
      </x:c>
      <x:c r="L2581" s="18" t="n">
        <x:v>1941</x:v>
      </x:c>
      <x:c r="M2581" s="18" t="str">
        <x:v>https://hall-navi.com/review_view?id=31120</x:v>
      </x:c>
    </x:row>
    <x:row r="2582">
      <x:c r="A2582" s="18" t="str">
        <x:v>2026/6/23</x:v>
      </x:c>
      <x:c r="B2582" s="18" t="str">
        <x:v>マギアレコード</x:v>
      </x:c>
      <x:c r="C2582" s="18" t="n">
        <x:v>725</x:v>
      </x:c>
      <x:c r="D2582" s="18" t="n">
        <x:v>10105</x:v>
      </x:c>
      <x:c r="E2582" s="18" t="n">
        <x:v>4047</x:v>
      </x:c>
      <x:c r="F2582" s="18" t="str">
        <x:v>-</x:v>
      </x:c>
      <x:c r="G2582" s="18" t="str">
        <x:v>-</x:v>
      </x:c>
      <x:c r="H2582" s="18" t="str">
        <x:v>必見機種</x:v>
      </x:c>
      <x:c r="I2582" s="18" t="n">
        <x:v>6</x:v>
      </x:c>
      <x:c r="J2582" s="18" t="n">
        <x:v>5</x:v>
      </x:c>
      <x:c r="K2582" s="18" t="n">
        <x:v>7975</x:v>
      </x:c>
      <x:c r="L2582" s="18" t="n">
        <x:v>1941</x:v>
      </x:c>
      <x:c r="M2582" s="18" t="str">
        <x:v>https://hall-navi.com/review_view?id=31120</x:v>
      </x:c>
    </x:row>
    <x:row r="2583">
      <x:c r="A2583" s="18" t="str">
        <x:v>2026/6/23</x:v>
      </x:c>
      <x:c r="B2583" s="18" t="str">
        <x:v>マギアレコード</x:v>
      </x:c>
      <x:c r="C2583" s="18" t="n">
        <x:v>726</x:v>
      </x:c>
      <x:c r="D2583" s="18" t="n">
        <x:v>8414</x:v>
      </x:c>
      <x:c r="E2583" s="18" t="n">
        <x:v>2060</x:v>
      </x:c>
      <x:c r="F2583" s="18" t="str">
        <x:v>-</x:v>
      </x:c>
      <x:c r="G2583" s="18" t="str">
        <x:v>-</x:v>
      </x:c>
      <x:c r="H2583" s="18" t="str">
        <x:v>必見機種</x:v>
      </x:c>
      <x:c r="I2583" s="18" t="n">
        <x:v>6</x:v>
      </x:c>
      <x:c r="J2583" s="18" t="n">
        <x:v>5</x:v>
      </x:c>
      <x:c r="K2583" s="18" t="n">
        <x:v>7975</x:v>
      </x:c>
      <x:c r="L2583" s="18" t="n">
        <x:v>1941</x:v>
      </x:c>
      <x:c r="M2583" s="18" t="str">
        <x:v>https://hall-navi.com/review_view?id=31120</x:v>
      </x:c>
    </x:row>
    <x:row r="2584">
      <x:c r="A2584" s="18" t="str">
        <x:v>2026/6/23</x:v>
      </x:c>
      <x:c r="B2584" s="18" t="str">
        <x:v>ヴァルヴレイヴ2</x:v>
      </x:c>
      <x:c r="C2584" s="18" t="n">
        <x:v>631</x:v>
      </x:c>
      <x:c r="D2584" s="18" t="n">
        <x:v>8248</x:v>
      </x:c>
      <x:c r="E2584" s="18" t="n">
        <x:v>4022</x:v>
      </x:c>
      <x:c r="F2584" s="18" t="str">
        <x:v>-</x:v>
      </x:c>
      <x:c r="G2584" s="18" t="str">
        <x:v>-</x:v>
      </x:c>
      <x:c r="H2584" s="18" t="str">
        <x:v>多台数優秀</x:v>
      </x:c>
      <x:c r="I2584" s="18" t="n">
        <x:v>18</x:v>
      </x:c>
      <x:c r="J2584" s="18" t="n">
        <x:v>9</x:v>
      </x:c>
      <x:c r="K2584" s="18" t="n">
        <x:v>6177</x:v>
      </x:c>
      <x:c r="L2584" s="18" t="n">
        <x:v>824</x:v>
      </x:c>
      <x:c r="M2584" s="18" t="str">
        <x:v>https://hall-navi.com/review_view?id=31120</x:v>
      </x:c>
    </x:row>
    <x:row r="2585">
      <x:c r="A2585" s="18" t="str">
        <x:v>2026/6/23</x:v>
      </x:c>
      <x:c r="B2585" s="18" t="str">
        <x:v>ヴァルヴレイヴ2</x:v>
      </x:c>
      <x:c r="C2585" s="18" t="n">
        <x:v>635</x:v>
      </x:c>
      <x:c r="D2585" s="18" t="n">
        <x:v>8110</x:v>
      </x:c>
      <x:c r="E2585" s="18" t="n">
        <x:v>1109</x:v>
      </x:c>
      <x:c r="F2585" s="18" t="str">
        <x:v>-</x:v>
      </x:c>
      <x:c r="G2585" s="18" t="str">
        <x:v>-</x:v>
      </x:c>
      <x:c r="H2585" s="18" t="str">
        <x:v>多台数優秀</x:v>
      </x:c>
      <x:c r="I2585" s="18" t="n">
        <x:v>18</x:v>
      </x:c>
      <x:c r="J2585" s="18" t="n">
        <x:v>9</x:v>
      </x:c>
      <x:c r="K2585" s="18" t="n">
        <x:v>6177</x:v>
      </x:c>
      <x:c r="L2585" s="18" t="n">
        <x:v>824</x:v>
      </x:c>
      <x:c r="M2585" s="18" t="str">
        <x:v>https://hall-navi.com/review_view?id=31120</x:v>
      </x:c>
    </x:row>
    <x:row r="2586">
      <x:c r="A2586" s="18" t="str">
        <x:v>2026/6/23</x:v>
      </x:c>
      <x:c r="B2586" s="18" t="str">
        <x:v>ヴァルヴレイヴ2</x:v>
      </x:c>
      <x:c r="C2586" s="18" t="n">
        <x:v>637</x:v>
      </x:c>
      <x:c r="D2586" s="18" t="n">
        <x:v>9048</x:v>
      </x:c>
      <x:c r="E2586" s="18" t="n">
        <x:v>8296</x:v>
      </x:c>
      <x:c r="F2586" s="18" t="str">
        <x:v>-</x:v>
      </x:c>
      <x:c r="G2586" s="18" t="str">
        <x:v>-</x:v>
      </x:c>
      <x:c r="H2586" s="18" t="str">
        <x:v>多台数優秀</x:v>
      </x:c>
      <x:c r="I2586" s="18" t="n">
        <x:v>18</x:v>
      </x:c>
      <x:c r="J2586" s="18" t="n">
        <x:v>9</x:v>
      </x:c>
      <x:c r="K2586" s="18" t="n">
        <x:v>6177</x:v>
      </x:c>
      <x:c r="L2586" s="18" t="n">
        <x:v>824</x:v>
      </x:c>
      <x:c r="M2586" s="18" t="str">
        <x:v>https://hall-navi.com/review_view?id=31120</x:v>
      </x:c>
    </x:row>
    <x:row r="2587">
      <x:c r="A2587" s="18" t="str">
        <x:v>2026/6/23</x:v>
      </x:c>
      <x:c r="B2587" s="18" t="str">
        <x:v>ヴァルヴレイヴ2</x:v>
      </x:c>
      <x:c r="C2587" s="18" t="n">
        <x:v>641</x:v>
      </x:c>
      <x:c r="D2587" s="18" t="n">
        <x:v>8697</x:v>
      </x:c>
      <x:c r="E2587" s="18" t="n">
        <x:v>6222</x:v>
      </x:c>
      <x:c r="F2587" s="18" t="str">
        <x:v>-</x:v>
      </x:c>
      <x:c r="G2587" s="18" t="str">
        <x:v>-</x:v>
      </x:c>
      <x:c r="H2587" s="18" t="str">
        <x:v>多台数優秀</x:v>
      </x:c>
      <x:c r="I2587" s="18" t="n">
        <x:v>18</x:v>
      </x:c>
      <x:c r="J2587" s="18" t="n">
        <x:v>9</x:v>
      </x:c>
      <x:c r="K2587" s="18" t="n">
        <x:v>6177</x:v>
      </x:c>
      <x:c r="L2587" s="18" t="n">
        <x:v>824</x:v>
      </x:c>
      <x:c r="M2587" s="18" t="str">
        <x:v>https://hall-navi.com/review_view?id=31120</x:v>
      </x:c>
    </x:row>
    <x:row r="2588">
      <x:c r="A2588" s="18" t="str">
        <x:v>2026/6/23</x:v>
      </x:c>
      <x:c r="B2588" s="18" t="str">
        <x:v>ヴァルヴレイヴ2</x:v>
      </x:c>
      <x:c r="C2588" s="18" t="n">
        <x:v>643</x:v>
      </x:c>
      <x:c r="D2588" s="18" t="n">
        <x:v>5848</x:v>
      </x:c>
      <x:c r="E2588" s="18" t="n">
        <x:v>1921</x:v>
      </x:c>
      <x:c r="F2588" s="18" t="str">
        <x:v>-</x:v>
      </x:c>
      <x:c r="G2588" s="18" t="str">
        <x:v>-</x:v>
      </x:c>
      <x:c r="H2588" s="18" t="str">
        <x:v>多台数優秀</x:v>
      </x:c>
      <x:c r="I2588" s="18" t="n">
        <x:v>18</x:v>
      </x:c>
      <x:c r="J2588" s="18" t="n">
        <x:v>9</x:v>
      </x:c>
      <x:c r="K2588" s="18" t="n">
        <x:v>6177</x:v>
      </x:c>
      <x:c r="L2588" s="18" t="n">
        <x:v>824</x:v>
      </x:c>
      <x:c r="M2588" s="18" t="str">
        <x:v>https://hall-navi.com/review_view?id=31120</x:v>
      </x:c>
    </x:row>
    <x:row r="2589">
      <x:c r="A2589" s="18" t="str">
        <x:v>2026/6/23</x:v>
      </x:c>
      <x:c r="B2589" s="18" t="str">
        <x:v>ヴァルヴレイヴ2</x:v>
      </x:c>
      <x:c r="C2589" s="18" t="n">
        <x:v>644</x:v>
      </x:c>
      <x:c r="D2589" s="18" t="n">
        <x:v>6491</x:v>
      </x:c>
      <x:c r="E2589" s="18" t="n">
        <x:v>6814</x:v>
      </x:c>
      <x:c r="F2589" s="18" t="str">
        <x:v>-</x:v>
      </x:c>
      <x:c r="G2589" s="18" t="str">
        <x:v>-</x:v>
      </x:c>
      <x:c r="H2589" s="18" t="str">
        <x:v>多台数優秀</x:v>
      </x:c>
      <x:c r="I2589" s="18" t="n">
        <x:v>18</x:v>
      </x:c>
      <x:c r="J2589" s="18" t="n">
        <x:v>9</x:v>
      </x:c>
      <x:c r="K2589" s="18" t="n">
        <x:v>6177</x:v>
      </x:c>
      <x:c r="L2589" s="18" t="n">
        <x:v>824</x:v>
      </x:c>
      <x:c r="M2589" s="18" t="str">
        <x:v>https://hall-navi.com/review_view?id=31120</x:v>
      </x:c>
    </x:row>
    <x:row r="2590">
      <x:c r="A2590" s="18" t="str">
        <x:v>2026/6/23</x:v>
      </x:c>
      <x:c r="B2590" s="18" t="str">
        <x:v>ヴァルヴレイヴ2</x:v>
      </x:c>
      <x:c r="C2590" s="18" t="n">
        <x:v>645</x:v>
      </x:c>
      <x:c r="D2590" s="18" t="n">
        <x:v>7346</x:v>
      </x:c>
      <x:c r="E2590" s="18" t="n">
        <x:v>5081</x:v>
      </x:c>
      <x:c r="F2590" s="18" t="str">
        <x:v>-</x:v>
      </x:c>
      <x:c r="G2590" s="18" t="str">
        <x:v>-</x:v>
      </x:c>
      <x:c r="H2590" s="18" t="str">
        <x:v>多台数優秀</x:v>
      </x:c>
      <x:c r="I2590" s="18" t="n">
        <x:v>18</x:v>
      </x:c>
      <x:c r="J2590" s="18" t="n">
        <x:v>9</x:v>
      </x:c>
      <x:c r="K2590" s="18" t="n">
        <x:v>6177</x:v>
      </x:c>
      <x:c r="L2590" s="18" t="n">
        <x:v>824</x:v>
      </x:c>
      <x:c r="M2590" s="18" t="str">
        <x:v>https://hall-navi.com/review_view?id=31120</x:v>
      </x:c>
    </x:row>
    <x:row r="2591">
      <x:c r="A2591" s="18" t="str">
        <x:v>2026/7/13</x:v>
      </x:c>
      <x:c r="B2591" s="18" t="str">
        <x:v>モンキーV</x:v>
      </x:c>
      <x:c r="C2591" s="18" t="n">
        <x:v>595</x:v>
      </x:c>
      <x:c r="D2591" s="18" t="n">
        <x:v>8680</x:v>
      </x:c>
      <x:c r="E2591" s="18" t="n">
        <x:v>-199</x:v>
      </x:c>
      <x:c r="F2591" s="18" t="str">
        <x:v>-</x:v>
      </x:c>
      <x:c r="G2591" s="18" t="str">
        <x:v>-</x:v>
      </x:c>
      <x:c r="H2591" s="18" t="str">
        <x:v>文句なし機種仕掛け</x:v>
      </x:c>
      <x:c r="I2591" s="18" t="n">
        <x:v>18</x:v>
      </x:c>
      <x:c r="J2591" s="18" t="n">
        <x:v>12</x:v>
      </x:c>
      <x:c r="K2591" s="18" t="n">
        <x:v>8370</x:v>
      </x:c>
      <x:c r="L2591" s="18" t="n">
        <x:v>2759</x:v>
      </x:c>
      <x:c r="M2591" s="18" t="str">
        <x:v>https://hall-navi.com/review_view?id=31451</x:v>
      </x:c>
    </x:row>
    <x:row r="2592">
      <x:c r="A2592" s="18" t="str">
        <x:v>2026/7/13</x:v>
      </x:c>
      <x:c r="B2592" s="18" t="str">
        <x:v>モンキーV</x:v>
      </x:c>
      <x:c r="C2592" s="18" t="n">
        <x:v>596</x:v>
      </x:c>
      <x:c r="D2592" s="18" t="n">
        <x:v>8733</x:v>
      </x:c>
      <x:c r="E2592" s="18" t="n">
        <x:v>5998</x:v>
      </x:c>
      <x:c r="F2592" s="18" t="str">
        <x:v>-</x:v>
      </x:c>
      <x:c r="G2592" s="18" t="str">
        <x:v>-</x:v>
      </x:c>
      <x:c r="H2592" s="18" t="str">
        <x:v>文句なし機種仕掛け</x:v>
      </x:c>
      <x:c r="I2592" s="18" t="n">
        <x:v>18</x:v>
      </x:c>
      <x:c r="J2592" s="18" t="n">
        <x:v>12</x:v>
      </x:c>
      <x:c r="K2592" s="18" t="n">
        <x:v>8370</x:v>
      </x:c>
      <x:c r="L2592" s="18" t="n">
        <x:v>2759</x:v>
      </x:c>
      <x:c r="M2592" s="18" t="str">
        <x:v>https://hall-navi.com/review_view?id=31451</x:v>
      </x:c>
    </x:row>
    <x:row r="2593">
      <x:c r="A2593" s="18" t="str">
        <x:v>2026/7/13</x:v>
      </x:c>
      <x:c r="B2593" s="18" t="str">
        <x:v>モンキーV</x:v>
      </x:c>
      <x:c r="C2593" s="18" t="n">
        <x:v>597</x:v>
      </x:c>
      <x:c r="D2593" s="18" t="n">
        <x:v>9229</x:v>
      </x:c>
      <x:c r="E2593" s="18" t="n">
        <x:v>11609</x:v>
      </x:c>
      <x:c r="F2593" s="18" t="str">
        <x:v>-</x:v>
      </x:c>
      <x:c r="G2593" s="18" t="str">
        <x:v>-</x:v>
      </x:c>
      <x:c r="H2593" s="18" t="str">
        <x:v>文句なし機種仕掛け</x:v>
      </x:c>
      <x:c r="I2593" s="18" t="n">
        <x:v>18</x:v>
      </x:c>
      <x:c r="J2593" s="18" t="n">
        <x:v>12</x:v>
      </x:c>
      <x:c r="K2593" s="18" t="n">
        <x:v>8370</x:v>
      </x:c>
      <x:c r="L2593" s="18" t="n">
        <x:v>2759</x:v>
      </x:c>
      <x:c r="M2593" s="18" t="str">
        <x:v>https://hall-navi.com/review_view?id=31451</x:v>
      </x:c>
    </x:row>
    <x:row r="2594">
      <x:c r="A2594" s="18" t="str">
        <x:v>2026/7/13</x:v>
      </x:c>
      <x:c r="B2594" s="18" t="str">
        <x:v>モンキーV</x:v>
      </x:c>
      <x:c r="C2594" s="18" t="n">
        <x:v>598</x:v>
      </x:c>
      <x:c r="D2594" s="18" t="n">
        <x:v>8970</x:v>
      </x:c>
      <x:c r="E2594" s="18" t="n">
        <x:v>3437</x:v>
      </x:c>
      <x:c r="F2594" s="18" t="str">
        <x:v>-</x:v>
      </x:c>
      <x:c r="G2594" s="18" t="str">
        <x:v>-</x:v>
      </x:c>
      <x:c r="H2594" s="18" t="str">
        <x:v>文句なし機種仕掛け</x:v>
      </x:c>
      <x:c r="I2594" s="18" t="n">
        <x:v>18</x:v>
      </x:c>
      <x:c r="J2594" s="18" t="n">
        <x:v>12</x:v>
      </x:c>
      <x:c r="K2594" s="18" t="n">
        <x:v>8370</x:v>
      </x:c>
      <x:c r="L2594" s="18" t="n">
        <x:v>2759</x:v>
      </x:c>
      <x:c r="M2594" s="18" t="str">
        <x:v>https://hall-navi.com/review_view?id=31451</x:v>
      </x:c>
    </x:row>
    <x:row r="2595">
      <x:c r="A2595" s="18" t="str">
        <x:v>2026/7/13</x:v>
      </x:c>
      <x:c r="B2595" s="18" t="str">
        <x:v>モンキーV</x:v>
      </x:c>
      <x:c r="C2595" s="18" t="n">
        <x:v>599</x:v>
      </x:c>
      <x:c r="D2595" s="18" t="n">
        <x:v>8122</x:v>
      </x:c>
      <x:c r="E2595" s="18" t="n">
        <x:v>2363</x:v>
      </x:c>
      <x:c r="F2595" s="18" t="str">
        <x:v>-</x:v>
      </x:c>
      <x:c r="G2595" s="18" t="str">
        <x:v>-</x:v>
      </x:c>
      <x:c r="H2595" s="18" t="str">
        <x:v>文句なし機種仕掛け</x:v>
      </x:c>
      <x:c r="I2595" s="18" t="n">
        <x:v>18</x:v>
      </x:c>
      <x:c r="J2595" s="18" t="n">
        <x:v>12</x:v>
      </x:c>
      <x:c r="K2595" s="18" t="n">
        <x:v>8370</x:v>
      </x:c>
      <x:c r="L2595" s="18" t="n">
        <x:v>2759</x:v>
      </x:c>
      <x:c r="M2595" s="18" t="str">
        <x:v>https://hall-navi.com/review_view?id=31451</x:v>
      </x:c>
    </x:row>
    <x:row r="2596">
      <x:c r="A2596" s="18" t="str">
        <x:v>2026/7/13</x:v>
      </x:c>
      <x:c r="B2596" s="18" t="str">
        <x:v>モンキーV</x:v>
      </x:c>
      <x:c r="C2596" s="18" t="n">
        <x:v>600</x:v>
      </x:c>
      <x:c r="D2596" s="18" t="n">
        <x:v>10562</x:v>
      </x:c>
      <x:c r="E2596" s="18" t="n">
        <x:v>885</x:v>
      </x:c>
      <x:c r="F2596" s="18" t="str">
        <x:v>-</x:v>
      </x:c>
      <x:c r="G2596" s="18" t="str">
        <x:v>-</x:v>
      </x:c>
      <x:c r="H2596" s="18" t="str">
        <x:v>文句なし機種仕掛け</x:v>
      </x:c>
      <x:c r="I2596" s="18" t="n">
        <x:v>18</x:v>
      </x:c>
      <x:c r="J2596" s="18" t="n">
        <x:v>12</x:v>
      </x:c>
      <x:c r="K2596" s="18" t="n">
        <x:v>8370</x:v>
      </x:c>
      <x:c r="L2596" s="18" t="n">
        <x:v>2759</x:v>
      </x:c>
      <x:c r="M2596" s="18" t="str">
        <x:v>https://hall-navi.com/review_view?id=31451</x:v>
      </x:c>
    </x:row>
    <x:row r="2597">
      <x:c r="A2597" s="18" t="str">
        <x:v>2026/7/13</x:v>
      </x:c>
      <x:c r="B2597" s="18" t="str">
        <x:v>モンキーV</x:v>
      </x:c>
      <x:c r="C2597" s="18" t="n">
        <x:v>601</x:v>
      </x:c>
      <x:c r="D2597" s="18" t="n">
        <x:v>8627</x:v>
      </x:c>
      <x:c r="E2597" s="18" t="n">
        <x:v>4622</x:v>
      </x:c>
      <x:c r="F2597" s="18" t="str">
        <x:v>-</x:v>
      </x:c>
      <x:c r="G2597" s="18" t="str">
        <x:v>-</x:v>
      </x:c>
      <x:c r="H2597" s="18" t="str">
        <x:v>文句なし機種仕掛け</x:v>
      </x:c>
      <x:c r="I2597" s="18" t="n">
        <x:v>18</x:v>
      </x:c>
      <x:c r="J2597" s="18" t="n">
        <x:v>12</x:v>
      </x:c>
      <x:c r="K2597" s="18" t="n">
        <x:v>8370</x:v>
      </x:c>
      <x:c r="L2597" s="18" t="n">
        <x:v>2759</x:v>
      </x:c>
      <x:c r="M2597" s="18" t="str">
        <x:v>https://hall-navi.com/review_view?id=31451</x:v>
      </x:c>
    </x:row>
    <x:row r="2598">
      <x:c r="A2598" s="18" t="str">
        <x:v>2026/7/13</x:v>
      </x:c>
      <x:c r="B2598" s="18" t="str">
        <x:v>モンキーV</x:v>
      </x:c>
      <x:c r="C2598" s="18" t="n">
        <x:v>602</x:v>
      </x:c>
      <x:c r="D2598" s="18" t="n">
        <x:v>9679</x:v>
      </x:c>
      <x:c r="E2598" s="18" t="n">
        <x:v>12642</x:v>
      </x:c>
      <x:c r="F2598" s="18" t="str">
        <x:v>-</x:v>
      </x:c>
      <x:c r="G2598" s="18" t="str">
        <x:v>-</x:v>
      </x:c>
      <x:c r="H2598" s="18" t="str">
        <x:v>文句なし機種仕掛け</x:v>
      </x:c>
      <x:c r="I2598" s="18" t="n">
        <x:v>18</x:v>
      </x:c>
      <x:c r="J2598" s="18" t="n">
        <x:v>12</x:v>
      </x:c>
      <x:c r="K2598" s="18" t="n">
        <x:v>8370</x:v>
      </x:c>
      <x:c r="L2598" s="18" t="n">
        <x:v>2759</x:v>
      </x:c>
      <x:c r="M2598" s="18" t="str">
        <x:v>https://hall-navi.com/review_view?id=31451</x:v>
      </x:c>
    </x:row>
    <x:row r="2599">
      <x:c r="A2599" s="18" t="str">
        <x:v>2026/7/13</x:v>
      </x:c>
      <x:c r="B2599" s="18" t="str">
        <x:v>モンキーV</x:v>
      </x:c>
      <x:c r="C2599" s="18" t="n">
        <x:v>603</x:v>
      </x:c>
      <x:c r="D2599" s="18" t="n">
        <x:v>9402</x:v>
      </x:c>
      <x:c r="E2599" s="18" t="n">
        <x:v>5696</x:v>
      </x:c>
      <x:c r="F2599" s="18" t="str">
        <x:v>-</x:v>
      </x:c>
      <x:c r="G2599" s="18" t="str">
        <x:v>-</x:v>
      </x:c>
      <x:c r="H2599" s="18" t="str">
        <x:v>文句なし機種仕掛け</x:v>
      </x:c>
      <x:c r="I2599" s="18" t="n">
        <x:v>18</x:v>
      </x:c>
      <x:c r="J2599" s="18" t="n">
        <x:v>12</x:v>
      </x:c>
      <x:c r="K2599" s="18" t="n">
        <x:v>8370</x:v>
      </x:c>
      <x:c r="L2599" s="18" t="n">
        <x:v>2759</x:v>
      </x:c>
      <x:c r="M2599" s="18" t="str">
        <x:v>https://hall-navi.com/review_view?id=31451</x:v>
      </x:c>
    </x:row>
    <x:row r="2600">
      <x:c r="A2600" s="18" t="str">
        <x:v>2026/7/13</x:v>
      </x:c>
      <x:c r="B2600" s="18" t="str">
        <x:v>モンキーV</x:v>
      </x:c>
      <x:c r="C2600" s="18" t="n">
        <x:v>604</x:v>
      </x:c>
      <x:c r="D2600" s="18" t="n">
        <x:v>9034</x:v>
      </x:c>
      <x:c r="E2600" s="18" t="n">
        <x:v>-151</x:v>
      </x:c>
      <x:c r="F2600" s="18" t="str">
        <x:v>-</x:v>
      </x:c>
      <x:c r="G2600" s="18" t="str">
        <x:v>-</x:v>
      </x:c>
      <x:c r="H2600" s="18" t="str">
        <x:v>文句なし機種仕掛け</x:v>
      </x:c>
      <x:c r="I2600" s="18" t="n">
        <x:v>18</x:v>
      </x:c>
      <x:c r="J2600" s="18" t="n">
        <x:v>12</x:v>
      </x:c>
      <x:c r="K2600" s="18" t="n">
        <x:v>8370</x:v>
      </x:c>
      <x:c r="L2600" s="18" t="n">
        <x:v>2759</x:v>
      </x:c>
      <x:c r="M2600" s="18" t="str">
        <x:v>https://hall-navi.com/review_view?id=31451</x:v>
      </x:c>
    </x:row>
    <x:row r="2601">
      <x:c r="A2601" s="18" t="str">
        <x:v>2026/7/13</x:v>
      </x:c>
      <x:c r="B2601" s="18" t="str">
        <x:v>モンキーV</x:v>
      </x:c>
      <x:c r="C2601" s="18" t="n">
        <x:v>606</x:v>
      </x:c>
      <x:c r="D2601" s="18" t="n">
        <x:v>7402</x:v>
      </x:c>
      <x:c r="E2601" s="18" t="n">
        <x:v>3124</x:v>
      </x:c>
      <x:c r="F2601" s="18" t="str">
        <x:v>-</x:v>
      </x:c>
      <x:c r="G2601" s="18" t="str">
        <x:v>-</x:v>
      </x:c>
      <x:c r="H2601" s="18" t="str">
        <x:v>文句なし機種仕掛け</x:v>
      </x:c>
      <x:c r="I2601" s="18" t="n">
        <x:v>18</x:v>
      </x:c>
      <x:c r="J2601" s="18" t="n">
        <x:v>12</x:v>
      </x:c>
      <x:c r="K2601" s="18" t="n">
        <x:v>8370</x:v>
      </x:c>
      <x:c r="L2601" s="18" t="n">
        <x:v>2759</x:v>
      </x:c>
      <x:c r="M2601" s="18" t="str">
        <x:v>https://hall-navi.com/review_view?id=31451</x:v>
      </x:c>
    </x:row>
    <x:row r="2602">
      <x:c r="A2602" s="18" t="str">
        <x:v>2026/7/13</x:v>
      </x:c>
      <x:c r="B2602" s="18" t="str">
        <x:v>モンキーV</x:v>
      </x:c>
      <x:c r="C2602" s="18" t="n">
        <x:v>611</x:v>
      </x:c>
      <x:c r="D2602" s="18" t="n">
        <x:v>8363</x:v>
      </x:c>
      <x:c r="E2602" s="18" t="n">
        <x:v>2890</x:v>
      </x:c>
      <x:c r="F2602" s="18" t="str">
        <x:v>-</x:v>
      </x:c>
      <x:c r="G2602" s="18" t="str">
        <x:v>-</x:v>
      </x:c>
      <x:c r="H2602" s="18" t="str">
        <x:v>文句なし機種仕掛け</x:v>
      </x:c>
      <x:c r="I2602" s="18" t="n">
        <x:v>18</x:v>
      </x:c>
      <x:c r="J2602" s="18" t="n">
        <x:v>12</x:v>
      </x:c>
      <x:c r="K2602" s="18" t="n">
        <x:v>8370</x:v>
      </x:c>
      <x:c r="L2602" s="18" t="n">
        <x:v>2759</x:v>
      </x:c>
      <x:c r="M2602" s="18" t="str">
        <x:v>https://hall-navi.com/review_view?id=31451</x:v>
      </x:c>
    </x:row>
    <x:row r="2603">
      <x:c r="A2603" s="18" t="str">
        <x:v>2026/7/13</x:v>
      </x:c>
      <x:c r="B2603" s="18" t="str">
        <x:v>カバネリ 海門決戦</x:v>
      </x:c>
      <x:c r="C2603" s="18" t="n">
        <x:v>523</x:v>
      </x:c>
      <x:c r="D2603" s="18" t="n">
        <x:v>9010</x:v>
      </x:c>
      <x:c r="E2603" s="18" t="n">
        <x:v>14</x:v>
      </x:c>
      <x:c r="F2603" s="18" t="str">
        <x:v>-</x:v>
      </x:c>
      <x:c r="G2603" s="18" t="str">
        <x:v>-</x:v>
      </x:c>
      <x:c r="H2603" s="18" t="str">
        <x:v>機種仕掛け</x:v>
      </x:c>
      <x:c r="I2603" s="18" t="n">
        <x:v>36</x:v>
      </x:c>
      <x:c r="J2603" s="18" t="n">
        <x:v>23</x:v>
      </x:c>
      <x:c r="K2603" s="18" t="n">
        <x:v>8678</x:v>
      </x:c>
      <x:c r="L2603" s="18" t="n">
        <x:v>1376</x:v>
      </x:c>
      <x:c r="M2603" s="18" t="str">
        <x:v>https://hall-navi.com/review_view?id=31451</x:v>
      </x:c>
    </x:row>
    <x:row r="2604">
      <x:c r="A2604" s="18" t="str">
        <x:v>2026/7/13</x:v>
      </x:c>
      <x:c r="B2604" s="18" t="str">
        <x:v>カバネリ 海門決戦</x:v>
      </x:c>
      <x:c r="C2604" s="18" t="n">
        <x:v>524</x:v>
      </x:c>
      <x:c r="D2604" s="18" t="n">
        <x:v>8709</x:v>
      </x:c>
      <x:c r="E2604" s="18" t="n">
        <x:v>2201</x:v>
      </x:c>
      <x:c r="F2604" s="18" t="str">
        <x:v>-</x:v>
      </x:c>
      <x:c r="G2604" s="18" t="str">
        <x:v>-</x:v>
      </x:c>
      <x:c r="H2604" s="18" t="str">
        <x:v>機種仕掛け</x:v>
      </x:c>
      <x:c r="I2604" s="18" t="n">
        <x:v>36</x:v>
      </x:c>
      <x:c r="J2604" s="18" t="n">
        <x:v>23</x:v>
      </x:c>
      <x:c r="K2604" s="18" t="n">
        <x:v>8678</x:v>
      </x:c>
      <x:c r="L2604" s="18" t="n">
        <x:v>1376</x:v>
      </x:c>
      <x:c r="M2604" s="18" t="str">
        <x:v>https://hall-navi.com/review_view?id=31451</x:v>
      </x:c>
    </x:row>
    <x:row r="2605">
      <x:c r="A2605" s="18" t="str">
        <x:v>2026/7/13</x:v>
      </x:c>
      <x:c r="B2605" s="18" t="str">
        <x:v>カバネリ 海門決戦</x:v>
      </x:c>
      <x:c r="C2605" s="18" t="n">
        <x:v>525</x:v>
      </x:c>
      <x:c r="D2605" s="18" t="n">
        <x:v>9809</x:v>
      </x:c>
      <x:c r="E2605" s="18" t="n">
        <x:v>5734</x:v>
      </x:c>
      <x:c r="F2605" s="18" t="str">
        <x:v>-</x:v>
      </x:c>
      <x:c r="G2605" s="18" t="str">
        <x:v>-</x:v>
      </x:c>
      <x:c r="H2605" s="18" t="str">
        <x:v>機種仕掛け</x:v>
      </x:c>
      <x:c r="I2605" s="18" t="n">
        <x:v>36</x:v>
      </x:c>
      <x:c r="J2605" s="18" t="n">
        <x:v>23</x:v>
      </x:c>
      <x:c r="K2605" s="18" t="n">
        <x:v>8678</x:v>
      </x:c>
      <x:c r="L2605" s="18" t="n">
        <x:v>1376</x:v>
      </x:c>
      <x:c r="M2605" s="18" t="str">
        <x:v>https://hall-navi.com/review_view?id=31451</x:v>
      </x:c>
    </x:row>
    <x:row r="2606">
      <x:c r="A2606" s="18" t="str">
        <x:v>2026/7/13</x:v>
      </x:c>
      <x:c r="B2606" s="18" t="str">
        <x:v>カバネリ 海門決戦</x:v>
      </x:c>
      <x:c r="C2606" s="18" t="n">
        <x:v>526</x:v>
      </x:c>
      <x:c r="D2606" s="18" t="n">
        <x:v>9055</x:v>
      </x:c>
      <x:c r="E2606" s="18" t="n">
        <x:v>844</x:v>
      </x:c>
      <x:c r="F2606" s="18" t="str">
        <x:v>-</x:v>
      </x:c>
      <x:c r="G2606" s="18" t="str">
        <x:v>-</x:v>
      </x:c>
      <x:c r="H2606" s="18" t="str">
        <x:v>機種仕掛け</x:v>
      </x:c>
      <x:c r="I2606" s="18" t="n">
        <x:v>36</x:v>
      </x:c>
      <x:c r="J2606" s="18" t="n">
        <x:v>23</x:v>
      </x:c>
      <x:c r="K2606" s="18" t="n">
        <x:v>8678</x:v>
      </x:c>
      <x:c r="L2606" s="18" t="n">
        <x:v>1376</x:v>
      </x:c>
      <x:c r="M2606" s="18" t="str">
        <x:v>https://hall-navi.com/review_view?id=31451</x:v>
      </x:c>
    </x:row>
    <x:row r="2607">
      <x:c r="A2607" s="18" t="str">
        <x:v>2026/7/13</x:v>
      </x:c>
      <x:c r="B2607" s="18" t="str">
        <x:v>カバネリ 海門決戦</x:v>
      </x:c>
      <x:c r="C2607" s="18" t="n">
        <x:v>527</x:v>
      </x:c>
      <x:c r="D2607" s="18" t="n">
        <x:v>10274</x:v>
      </x:c>
      <x:c r="E2607" s="18" t="n">
        <x:v>2532</x:v>
      </x:c>
      <x:c r="F2607" s="18" t="str">
        <x:v>-</x:v>
      </x:c>
      <x:c r="G2607" s="18" t="str">
        <x:v>-</x:v>
      </x:c>
      <x:c r="H2607" s="18" t="str">
        <x:v>機種仕掛け</x:v>
      </x:c>
      <x:c r="I2607" s="18" t="n">
        <x:v>36</x:v>
      </x:c>
      <x:c r="J2607" s="18" t="n">
        <x:v>23</x:v>
      </x:c>
      <x:c r="K2607" s="18" t="n">
        <x:v>8678</x:v>
      </x:c>
      <x:c r="L2607" s="18" t="n">
        <x:v>1376</x:v>
      </x:c>
      <x:c r="M2607" s="18" t="str">
        <x:v>https://hall-navi.com/review_view?id=31451</x:v>
      </x:c>
    </x:row>
    <x:row r="2608">
      <x:c r="A2608" s="18" t="str">
        <x:v>2026/7/19</x:v>
      </x:c>
      <x:c r="B2608" s="18" t="str">
        <x:v>攻殻機動隊</x:v>
      </x:c>
      <x:c r="C2608" s="18" t="n">
        <x:v>775</x:v>
      </x:c>
      <x:c r="D2608" s="18" t="n">
        <x:v>8300</x:v>
      </x:c>
      <x:c r="E2608" s="18" t="n">
        <x:v>2452</x:v>
      </x:c>
      <x:c r="F2608" s="18" t="str">
        <x:v>-</x:v>
      </x:c>
      <x:c r="G2608" s="18" t="str">
        <x:v>-</x:v>
      </x:c>
      <x:c r="H2608" s="18" t="str">
        <x:v>全台系</x:v>
      </x:c>
      <x:c r="I2608" s="18" t="n">
        <x:v>6</x:v>
      </x:c>
      <x:c r="J2608" s="18" t="n">
        <x:v>6</x:v>
      </x:c>
      <x:c r="K2608" s="18" t="n">
        <x:v>8918</x:v>
      </x:c>
      <x:c r="L2608" s="18" t="n">
        <x:v>5713</x:v>
      </x:c>
      <x:c r="M2608" s="18" t="str">
        <x:v>https://hall-navi.com/review_view?id=31481</x:v>
      </x:c>
    </x:row>
    <x:row r="2609">
      <x:c r="A2609" s="18" t="str">
        <x:v>2026/7/19</x:v>
      </x:c>
      <x:c r="B2609" s="18" t="str">
        <x:v>攻殻機動隊</x:v>
      </x:c>
      <x:c r="C2609" s="18" t="n">
        <x:v>776</x:v>
      </x:c>
      <x:c r="D2609" s="18" t="n">
        <x:v>8983</x:v>
      </x:c>
      <x:c r="E2609" s="18" t="n">
        <x:v>5015</x:v>
      </x:c>
      <x:c r="F2609" s="18" t="str">
        <x:v>-</x:v>
      </x:c>
      <x:c r="G2609" s="18" t="str">
        <x:v>-</x:v>
      </x:c>
      <x:c r="H2609" s="18" t="str">
        <x:v>全台系</x:v>
      </x:c>
      <x:c r="I2609" s="18" t="n">
        <x:v>6</x:v>
      </x:c>
      <x:c r="J2609" s="18" t="n">
        <x:v>6</x:v>
      </x:c>
      <x:c r="K2609" s="18" t="n">
        <x:v>8918</x:v>
      </x:c>
      <x:c r="L2609" s="18" t="n">
        <x:v>5713</x:v>
      </x:c>
      <x:c r="M2609" s="18" t="str">
        <x:v>https://hall-navi.com/review_view?id=31481</x:v>
      </x:c>
    </x:row>
    <x:row r="2610">
      <x:c r="A2610" s="18" t="str">
        <x:v>2026/7/19</x:v>
      </x:c>
      <x:c r="B2610" s="18" t="str">
        <x:v>攻殻機動隊</x:v>
      </x:c>
      <x:c r="C2610" s="18" t="n">
        <x:v>777</x:v>
      </x:c>
      <x:c r="D2610" s="18" t="n">
        <x:v>9708</x:v>
      </x:c>
      <x:c r="E2610" s="18" t="n">
        <x:v>3685</x:v>
      </x:c>
      <x:c r="F2610" s="18" t="str">
        <x:v>-</x:v>
      </x:c>
      <x:c r="G2610" s="18" t="str">
        <x:v>-</x:v>
      </x:c>
      <x:c r="H2610" s="18" t="str">
        <x:v>全台系</x:v>
      </x:c>
      <x:c r="I2610" s="18" t="n">
        <x:v>6</x:v>
      </x:c>
      <x:c r="J2610" s="18" t="n">
        <x:v>6</x:v>
      </x:c>
      <x:c r="K2610" s="18" t="n">
        <x:v>8918</x:v>
      </x:c>
      <x:c r="L2610" s="18" t="n">
        <x:v>5713</x:v>
      </x:c>
      <x:c r="M2610" s="18" t="str">
        <x:v>https://hall-navi.com/review_view?id=31481</x:v>
      </x:c>
    </x:row>
    <x:row r="2611">
      <x:c r="A2611" s="18" t="str">
        <x:v>2026/7/19</x:v>
      </x:c>
      <x:c r="B2611" s="18" t="str">
        <x:v>攻殻機動隊</x:v>
      </x:c>
      <x:c r="C2611" s="18" t="n">
        <x:v>778</x:v>
      </x:c>
      <x:c r="D2611" s="18" t="n">
        <x:v>8752</x:v>
      </x:c>
      <x:c r="E2611" s="18" t="n">
        <x:v>1767</x:v>
      </x:c>
      <x:c r="F2611" s="18" t="str">
        <x:v>-</x:v>
      </x:c>
      <x:c r="G2611" s="18" t="str">
        <x:v>-</x:v>
      </x:c>
      <x:c r="H2611" s="18" t="str">
        <x:v>全台系</x:v>
      </x:c>
      <x:c r="I2611" s="18" t="n">
        <x:v>6</x:v>
      </x:c>
      <x:c r="J2611" s="18" t="n">
        <x:v>6</x:v>
      </x:c>
      <x:c r="K2611" s="18" t="n">
        <x:v>8918</x:v>
      </x:c>
      <x:c r="L2611" s="18" t="n">
        <x:v>5713</x:v>
      </x:c>
      <x:c r="M2611" s="18" t="str">
        <x:v>https://hall-navi.com/review_view?id=31481</x:v>
      </x:c>
    </x:row>
    <x:row r="2612">
      <x:c r="A2612" s="18" t="str">
        <x:v>2026/7/19</x:v>
      </x:c>
      <x:c r="B2612" s="18" t="str">
        <x:v>攻殻機動隊</x:v>
      </x:c>
      <x:c r="C2612" s="18" t="n">
        <x:v>779</x:v>
      </x:c>
      <x:c r="D2612" s="18" t="n">
        <x:v>8984</x:v>
      </x:c>
      <x:c r="E2612" s="18" t="n">
        <x:v>9531</x:v>
      </x:c>
      <x:c r="F2612" s="18" t="str">
        <x:v>-</x:v>
      </x:c>
      <x:c r="G2612" s="18" t="str">
        <x:v>-</x:v>
      </x:c>
      <x:c r="H2612" s="18" t="str">
        <x:v>全台系</x:v>
      </x:c>
      <x:c r="I2612" s="18" t="n">
        <x:v>6</x:v>
      </x:c>
      <x:c r="J2612" s="18" t="n">
        <x:v>6</x:v>
      </x:c>
      <x:c r="K2612" s="18" t="n">
        <x:v>8918</x:v>
      </x:c>
      <x:c r="L2612" s="18" t="n">
        <x:v>5713</x:v>
      </x:c>
      <x:c r="M2612" s="18" t="str">
        <x:v>https://hall-navi.com/review_view?id=31481</x:v>
      </x:c>
    </x:row>
    <x:row r="2613">
      <x:c r="A2613" s="18" t="str">
        <x:v>2026/7/19</x:v>
      </x:c>
      <x:c r="B2613" s="18" t="str">
        <x:v>攻殻機動隊</x:v>
      </x:c>
      <x:c r="C2613" s="18" t="n">
        <x:v>780</x:v>
      </x:c>
      <x:c r="D2613" s="18" t="n">
        <x:v>8779</x:v>
      </x:c>
      <x:c r="E2613" s="18" t="n">
        <x:v>11829</x:v>
      </x:c>
      <x:c r="F2613" s="18" t="str">
        <x:v>-</x:v>
      </x:c>
      <x:c r="G2613" s="18" t="str">
        <x:v>-</x:v>
      </x:c>
      <x:c r="H2613" s="18" t="str">
        <x:v>全台系</x:v>
      </x:c>
      <x:c r="I2613" s="18" t="n">
        <x:v>6</x:v>
      </x:c>
      <x:c r="J2613" s="18" t="n">
        <x:v>6</x:v>
      </x:c>
      <x:c r="K2613" s="18" t="n">
        <x:v>8918</x:v>
      </x:c>
      <x:c r="L2613" s="18" t="n">
        <x:v>5713</x:v>
      </x:c>
      <x:c r="M2613" s="18" t="str">
        <x:v>https://hall-navi.com/review_view?id=31481</x:v>
      </x:c>
    </x:row>
    <x:row r="2614">
      <x:c r="A2614" s="18" t="str">
        <x:v>2026/7/19</x:v>
      </x:c>
      <x:c r="B2614" s="18" t="str">
        <x:v>化物語</x:v>
      </x:c>
      <x:c r="C2614" s="18" t="n">
        <x:v>768</x:v>
      </x:c>
      <x:c r="D2614" s="18" t="n">
        <x:v>8969</x:v>
      </x:c>
      <x:c r="E2614" s="18" t="n">
        <x:v>9660</x:v>
      </x:c>
      <x:c r="F2614" s="18" t="str">
        <x:v>-</x:v>
      </x:c>
      <x:c r="G2614" s="18" t="str">
        <x:v>-</x:v>
      </x:c>
      <x:c r="H2614" s="18" t="str">
        <x:v>全台系級</x:v>
      </x:c>
      <x:c r="I2614" s="18" t="n">
        <x:v>7</x:v>
      </x:c>
      <x:c r="J2614" s="18" t="n">
        <x:v>6</x:v>
      </x:c>
      <x:c r="K2614" s="18" t="n">
        <x:v>8616</x:v>
      </x:c>
      <x:c r="L2614" s="18" t="n">
        <x:v>3778</x:v>
      </x:c>
      <x:c r="M2614" s="18" t="str">
        <x:v>https://hall-navi.com/review_view?id=31481</x:v>
      </x:c>
    </x:row>
    <x:row r="2615">
      <x:c r="A2615" s="18" t="str">
        <x:v>2026/7/19</x:v>
      </x:c>
      <x:c r="B2615" s="18" t="str">
        <x:v>化物語</x:v>
      </x:c>
      <x:c r="C2615" s="18" t="n">
        <x:v>769</x:v>
      </x:c>
      <x:c r="D2615" s="18" t="n">
        <x:v>8429</x:v>
      </x:c>
      <x:c r="E2615" s="18" t="n">
        <x:v>7588</x:v>
      </x:c>
      <x:c r="F2615" s="18" t="str">
        <x:v>-</x:v>
      </x:c>
      <x:c r="G2615" s="18" t="str">
        <x:v>-</x:v>
      </x:c>
      <x:c r="H2615" s="18" t="str">
        <x:v>全台系級</x:v>
      </x:c>
      <x:c r="I2615" s="18" t="n">
        <x:v>7</x:v>
      </x:c>
      <x:c r="J2615" s="18" t="n">
        <x:v>6</x:v>
      </x:c>
      <x:c r="K2615" s="18" t="n">
        <x:v>8616</x:v>
      </x:c>
      <x:c r="L2615" s="18" t="n">
        <x:v>3778</x:v>
      </x:c>
      <x:c r="M2615" s="18" t="str">
        <x:v>https://hall-navi.com/review_view?id=31481</x:v>
      </x:c>
    </x:row>
    <x:row r="2616">
      <x:c r="A2616" s="18" t="str">
        <x:v>2026/7/19</x:v>
      </x:c>
      <x:c r="B2616" s="18" t="str">
        <x:v>化物語</x:v>
      </x:c>
      <x:c r="C2616" s="18" t="n">
        <x:v>771</x:v>
      </x:c>
      <x:c r="D2616" s="18" t="n">
        <x:v>9831</x:v>
      </x:c>
      <x:c r="E2616" s="18" t="n">
        <x:v>598</x:v>
      </x:c>
      <x:c r="F2616" s="18" t="str">
        <x:v>-</x:v>
      </x:c>
      <x:c r="G2616" s="18" t="str">
        <x:v>-</x:v>
      </x:c>
      <x:c r="H2616" s="18" t="str">
        <x:v>全台系級</x:v>
      </x:c>
      <x:c r="I2616" s="18" t="n">
        <x:v>7</x:v>
      </x:c>
      <x:c r="J2616" s="18" t="n">
        <x:v>6</x:v>
      </x:c>
      <x:c r="K2616" s="18" t="n">
        <x:v>8616</x:v>
      </x:c>
      <x:c r="L2616" s="18" t="n">
        <x:v>3778</x:v>
      </x:c>
      <x:c r="M2616" s="18" t="str">
        <x:v>https://hall-navi.com/review_view?id=31481</x:v>
      </x:c>
    </x:row>
    <x:row r="2617">
      <x:c r="A2617" s="18" t="str">
        <x:v>2026/7/19</x:v>
      </x:c>
      <x:c r="B2617" s="18" t="str">
        <x:v>化物語</x:v>
      </x:c>
      <x:c r="C2617" s="18" t="n">
        <x:v>772</x:v>
      </x:c>
      <x:c r="D2617" s="18" t="n">
        <x:v>8776</x:v>
      </x:c>
      <x:c r="E2617" s="18" t="n">
        <x:v>6880</x:v>
      </x:c>
      <x:c r="F2617" s="18" t="str">
        <x:v>-</x:v>
      </x:c>
      <x:c r="G2617" s="18" t="str">
        <x:v>-</x:v>
      </x:c>
      <x:c r="H2617" s="18" t="str">
        <x:v>全台系級</x:v>
      </x:c>
      <x:c r="I2617" s="18" t="n">
        <x:v>7</x:v>
      </x:c>
      <x:c r="J2617" s="18" t="n">
        <x:v>6</x:v>
      </x:c>
      <x:c r="K2617" s="18" t="n">
        <x:v>8616</x:v>
      </x:c>
      <x:c r="L2617" s="18" t="n">
        <x:v>3778</x:v>
      </x:c>
      <x:c r="M2617" s="18" t="str">
        <x:v>https://hall-navi.com/review_view?id=31481</x:v>
      </x:c>
    </x:row>
    <x:row r="2618">
      <x:c r="A2618" s="18" t="str">
        <x:v>2026/7/19</x:v>
      </x:c>
      <x:c r="B2618" s="18" t="str">
        <x:v>化物語</x:v>
      </x:c>
      <x:c r="C2618" s="18" t="n">
        <x:v>773</x:v>
      </x:c>
      <x:c r="D2618" s="18" t="n">
        <x:v>7489</x:v>
      </x:c>
      <x:c r="E2618" s="18" t="n">
        <x:v>2397</x:v>
      </x:c>
      <x:c r="F2618" s="18" t="str">
        <x:v>-</x:v>
      </x:c>
      <x:c r="G2618" s="18" t="str">
        <x:v>-</x:v>
      </x:c>
      <x:c r="H2618" s="18" t="str">
        <x:v>全台系級</x:v>
      </x:c>
      <x:c r="I2618" s="18" t="n">
        <x:v>7</x:v>
      </x:c>
      <x:c r="J2618" s="18" t="n">
        <x:v>6</x:v>
      </x:c>
      <x:c r="K2618" s="18" t="n">
        <x:v>8616</x:v>
      </x:c>
      <x:c r="L2618" s="18" t="n">
        <x:v>3778</x:v>
      </x:c>
      <x:c r="M2618" s="18" t="str">
        <x:v>https://hall-navi.com/review_view?id=31481</x:v>
      </x:c>
    </x:row>
    <x:row r="2619">
      <x:c r="A2619" s="18" t="str">
        <x:v>2026/7/19</x:v>
      </x:c>
      <x:c r="B2619" s="18" t="str">
        <x:v>真打 吉宗</x:v>
      </x:c>
      <x:c r="C2619" s="18" t="n">
        <x:v>733</x:v>
      </x:c>
      <x:c r="D2619" s="18" t="n">
        <x:v>8295</x:v>
      </x:c>
      <x:c r="E2619" s="18" t="n">
        <x:v>3886</x:v>
      </x:c>
      <x:c r="F2619" s="18" t="str">
        <x:v>-</x:v>
      </x:c>
      <x:c r="G2619" s="18" t="str">
        <x:v>-</x:v>
      </x:c>
      <x:c r="H2619" s="18" t="str">
        <x:v>全台系級</x:v>
      </x:c>
      <x:c r="I2619" s="18" t="n">
        <x:v>6</x:v>
      </x:c>
      <x:c r="J2619" s="18" t="n">
        <x:v>5</x:v>
      </x:c>
      <x:c r="K2619" s="18" t="n">
        <x:v>7886</x:v>
      </x:c>
      <x:c r="L2619" s="18" t="n">
        <x:v>4581</x:v>
      </x:c>
      <x:c r="M2619" s="18" t="str">
        <x:v>https://hall-navi.com/review_view?id=31481</x:v>
      </x:c>
    </x:row>
    <x:row r="2620">
      <x:c r="A2620" s="18" t="str">
        <x:v>2026/7/19</x:v>
      </x:c>
      <x:c r="B2620" s="18" t="str">
        <x:v>真打 吉宗</x:v>
      </x:c>
      <x:c r="C2620" s="18" t="n">
        <x:v>734</x:v>
      </x:c>
      <x:c r="D2620" s="18" t="n">
        <x:v>7008</x:v>
      </x:c>
      <x:c r="E2620" s="18" t="n">
        <x:v>6708</x:v>
      </x:c>
      <x:c r="F2620" s="18" t="str">
        <x:v>-</x:v>
      </x:c>
      <x:c r="G2620" s="18" t="str">
        <x:v>-</x:v>
      </x:c>
      <x:c r="H2620" s="18" t="str">
        <x:v>全台系級</x:v>
      </x:c>
      <x:c r="I2620" s="18" t="n">
        <x:v>6</x:v>
      </x:c>
      <x:c r="J2620" s="18" t="n">
        <x:v>5</x:v>
      </x:c>
      <x:c r="K2620" s="18" t="n">
        <x:v>7886</x:v>
      </x:c>
      <x:c r="L2620" s="18" t="n">
        <x:v>4581</x:v>
      </x:c>
      <x:c r="M2620" s="18" t="str">
        <x:v>https://hall-navi.com/review_view?id=31481</x:v>
      </x:c>
    </x:row>
    <x:row r="2621">
      <x:c r="A2621" s="18" t="str">
        <x:v>2026/7/19</x:v>
      </x:c>
      <x:c r="B2621" s="18" t="str">
        <x:v>真打 吉宗</x:v>
      </x:c>
      <x:c r="C2621" s="18" t="n">
        <x:v>735</x:v>
      </x:c>
      <x:c r="D2621" s="18" t="n">
        <x:v>7707</x:v>
      </x:c>
      <x:c r="E2621" s="18" t="n">
        <x:v>5372</x:v>
      </x:c>
      <x:c r="F2621" s="18" t="str">
        <x:v>-</x:v>
      </x:c>
      <x:c r="G2621" s="18" t="str">
        <x:v>-</x:v>
      </x:c>
      <x:c r="H2621" s="18" t="str">
        <x:v>全台系級</x:v>
      </x:c>
      <x:c r="I2621" s="18" t="n">
        <x:v>6</x:v>
      </x:c>
      <x:c r="J2621" s="18" t="n">
        <x:v>5</x:v>
      </x:c>
      <x:c r="K2621" s="18" t="n">
        <x:v>7886</x:v>
      </x:c>
      <x:c r="L2621" s="18" t="n">
        <x:v>4581</x:v>
      </x:c>
      <x:c r="M2621" s="18" t="str">
        <x:v>https://hall-navi.com/review_view?id=31481</x:v>
      </x:c>
    </x:row>
    <x:row r="2622">
      <x:c r="A2622" s="18" t="str">
        <x:v>2026/7/19</x:v>
      </x:c>
      <x:c r="B2622" s="18" t="str">
        <x:v>真打 吉宗</x:v>
      </x:c>
      <x:c r="C2622" s="18" t="n">
        <x:v>736</x:v>
      </x:c>
      <x:c r="D2622" s="18" t="n">
        <x:v>9330</x:v>
      </x:c>
      <x:c r="E2622" s="18" t="n">
        <x:v>2666</x:v>
      </x:c>
      <x:c r="F2622" s="18" t="str">
        <x:v>-</x:v>
      </x:c>
      <x:c r="G2622" s="18" t="str">
        <x:v>-</x:v>
      </x:c>
      <x:c r="H2622" s="18" t="str">
        <x:v>全台系級</x:v>
      </x:c>
      <x:c r="I2622" s="18" t="n">
        <x:v>6</x:v>
      </x:c>
      <x:c r="J2622" s="18" t="n">
        <x:v>5</x:v>
      </x:c>
      <x:c r="K2622" s="18" t="n">
        <x:v>7886</x:v>
      </x:c>
      <x:c r="L2622" s="18" t="n">
        <x:v>4581</x:v>
      </x:c>
      <x:c r="M2622" s="18" t="str">
        <x:v>https://hall-navi.com/review_view?id=31481</x:v>
      </x:c>
    </x:row>
    <x:row r="2623">
      <x:c r="A2623" s="18" t="str">
        <x:v>2026/7/19</x:v>
      </x:c>
      <x:c r="B2623" s="18" t="str">
        <x:v>真打 吉宗</x:v>
      </x:c>
      <x:c r="C2623" s="18" t="n">
        <x:v>737</x:v>
      </x:c>
      <x:c r="D2623" s="18" t="n">
        <x:v>7392</x:v>
      </x:c>
      <x:c r="E2623" s="18" t="n">
        <x:v>9947</x:v>
      </x:c>
      <x:c r="F2623" s="18" t="str">
        <x:v>-</x:v>
      </x:c>
      <x:c r="G2623" s="18" t="str">
        <x:v>-</x:v>
      </x:c>
      <x:c r="H2623" s="18" t="str">
        <x:v>全台系級</x:v>
      </x:c>
      <x:c r="I2623" s="18" t="n">
        <x:v>6</x:v>
      </x:c>
      <x:c r="J2623" s="18" t="n">
        <x:v>5</x:v>
      </x:c>
      <x:c r="K2623" s="18" t="n">
        <x:v>7886</x:v>
      </x:c>
      <x:c r="L2623" s="18" t="n">
        <x:v>4581</x:v>
      </x:c>
      <x:c r="M2623" s="18" t="str">
        <x:v>https://hall-navi.com/review_view?id=31481</x:v>
      </x:c>
    </x:row>
    <x:row r="2624">
      <x:c r="A2624" s="18" t="str">
        <x:v>2026/8/23</x:v>
      </x:c>
      <x:c r="B2624" s="18" t="str">
        <x:v>ネオアイムジャグラーEX</x:v>
      </x:c>
      <x:c r="C2624" s="18" t="n">
        <x:v>991</x:v>
      </x:c>
      <x:c r="D2624" s="18" t="n">
        <x:v>9877</x:v>
      </x:c>
      <x:c r="E2624" s="18" t="n">
        <x:v>2677</x:v>
      </x:c>
      <x:c r="F2624" s="18" t="str">
        <x:v>-</x:v>
      </x:c>
      <x:c r="G2624" s="18" t="str">
        <x:v>-</x:v>
      </x:c>
      <x:c r="H2624" s="18" t="str">
        <x:v>機種仕掛け</x:v>
      </x:c>
      <x:c r="I2624" s="18" t="n">
        <x:v>18</x:v>
      </x:c>
      <x:c r="J2624" s="18" t="n">
        <x:v>16</x:v>
      </x:c>
      <x:c r="K2624" s="18" t="n">
        <x:v>9163</x:v>
      </x:c>
      <x:c r="L2624" s="18" t="n">
        <x:v>1488</x:v>
      </x:c>
      <x:c r="M2624" s="18" t="str">
        <x:v>https://hall-navi.com/review_view?id=32019</x:v>
      </x:c>
    </x:row>
    <x:row r="2625">
      <x:c r="A2625" s="18" t="str">
        <x:v>2026/8/23</x:v>
      </x:c>
      <x:c r="B2625" s="18" t="str">
        <x:v>ネオアイムジャグラーEX</x:v>
      </x:c>
      <x:c r="C2625" s="18" t="n">
        <x:v>992</x:v>
      </x:c>
      <x:c r="D2625" s="18" t="n">
        <x:v>8994</x:v>
      </x:c>
      <x:c r="E2625" s="18" t="n">
        <x:v>417</x:v>
      </x:c>
      <x:c r="F2625" s="18" t="str">
        <x:v>-</x:v>
      </x:c>
      <x:c r="G2625" s="18" t="str">
        <x:v>-</x:v>
      </x:c>
      <x:c r="H2625" s="18" t="str">
        <x:v>機種仕掛け</x:v>
      </x:c>
      <x:c r="I2625" s="18" t="n">
        <x:v>18</x:v>
      </x:c>
      <x:c r="J2625" s="18" t="n">
        <x:v>16</x:v>
      </x:c>
      <x:c r="K2625" s="18" t="n">
        <x:v>9163</x:v>
      </x:c>
      <x:c r="L2625" s="18" t="n">
        <x:v>1488</x:v>
      </x:c>
      <x:c r="M2625" s="18" t="str">
        <x:v>https://hall-navi.com/review_view?id=32019</x:v>
      </x:c>
    </x:row>
    <x:row r="2626">
      <x:c r="A2626" s="18" t="str">
        <x:v>2026/8/23</x:v>
      </x:c>
      <x:c r="B2626" s="18" t="str">
        <x:v>ネオアイムジャグラーEX</x:v>
      </x:c>
      <x:c r="C2626" s="18" t="n">
        <x:v>993</x:v>
      </x:c>
      <x:c r="D2626" s="18" t="n">
        <x:v>8869</x:v>
      </x:c>
      <x:c r="E2626" s="18" t="n">
        <x:v>-140</x:v>
      </x:c>
      <x:c r="F2626" s="18" t="str">
        <x:v>-</x:v>
      </x:c>
      <x:c r="G2626" s="18" t="str">
        <x:v>-</x:v>
      </x:c>
      <x:c r="H2626" s="18" t="str">
        <x:v>機種仕掛け</x:v>
      </x:c>
      <x:c r="I2626" s="18" t="n">
        <x:v>18</x:v>
      </x:c>
      <x:c r="J2626" s="18" t="n">
        <x:v>16</x:v>
      </x:c>
      <x:c r="K2626" s="18" t="n">
        <x:v>9163</x:v>
      </x:c>
      <x:c r="L2626" s="18" t="n">
        <x:v>1488</x:v>
      </x:c>
      <x:c r="M2626" s="18" t="str">
        <x:v>https://hall-navi.com/review_view?id=32019</x:v>
      </x:c>
    </x:row>
    <x:row r="2627">
      <x:c r="A2627" s="18" t="str">
        <x:v>2026/8/23</x:v>
      </x:c>
      <x:c r="B2627" s="18" t="str">
        <x:v>ネオアイムジャグラーEX</x:v>
      </x:c>
      <x:c r="C2627" s="18" t="n">
        <x:v>994</x:v>
      </x:c>
      <x:c r="D2627" s="18" t="n">
        <x:v>8796</x:v>
      </x:c>
      <x:c r="E2627" s="18" t="n">
        <x:v>254</x:v>
      </x:c>
      <x:c r="F2627" s="18" t="str">
        <x:v>-</x:v>
      </x:c>
      <x:c r="G2627" s="18" t="str">
        <x:v>-</x:v>
      </x:c>
      <x:c r="H2627" s="18" t="str">
        <x:v>機種仕掛け</x:v>
      </x:c>
      <x:c r="I2627" s="18" t="n">
        <x:v>18</x:v>
      </x:c>
      <x:c r="J2627" s="18" t="n">
        <x:v>16</x:v>
      </x:c>
      <x:c r="K2627" s="18" t="n">
        <x:v>9163</x:v>
      </x:c>
      <x:c r="L2627" s="18" t="n">
        <x:v>1488</x:v>
      </x:c>
      <x:c r="M2627" s="18" t="str">
        <x:v>https://hall-navi.com/review_view?id=32019</x:v>
      </x:c>
    </x:row>
    <x:row r="2628">
      <x:c r="A2628" s="18" t="str">
        <x:v>2026/8/23</x:v>
      </x:c>
      <x:c r="B2628" s="18" t="str">
        <x:v>ネオアイムジャグラーEX</x:v>
      </x:c>
      <x:c r="C2628" s="18" t="n">
        <x:v>995</x:v>
      </x:c>
      <x:c r="D2628" s="18" t="n">
        <x:v>9338</x:v>
      </x:c>
      <x:c r="E2628" s="18" t="n">
        <x:v>2234</x:v>
      </x:c>
      <x:c r="F2628" s="18" t="str">
        <x:v>-</x:v>
      </x:c>
      <x:c r="G2628" s="18" t="str">
        <x:v>-</x:v>
      </x:c>
      <x:c r="H2628" s="18" t="str">
        <x:v>機種仕掛け</x:v>
      </x:c>
      <x:c r="I2628" s="18" t="n">
        <x:v>18</x:v>
      </x:c>
      <x:c r="J2628" s="18" t="n">
        <x:v>16</x:v>
      </x:c>
      <x:c r="K2628" s="18" t="n">
        <x:v>9163</x:v>
      </x:c>
      <x:c r="L2628" s="18" t="n">
        <x:v>1488</x:v>
      </x:c>
      <x:c r="M2628" s="18" t="str">
        <x:v>https://hall-navi.com/review_view?id=32019</x:v>
      </x:c>
    </x:row>
    <x:row r="2629">
      <x:c r="A2629" s="18" t="str">
        <x:v>2026/8/23</x:v>
      </x:c>
      <x:c r="B2629" s="18" t="str">
        <x:v>ネオアイムジャグラーEX</x:v>
      </x:c>
      <x:c r="C2629" s="18" t="n">
        <x:v>996</x:v>
      </x:c>
      <x:c r="D2629" s="18" t="n">
        <x:v>9178</x:v>
      </x:c>
      <x:c r="E2629" s="18" t="n">
        <x:v>925</x:v>
      </x:c>
      <x:c r="F2629" s="18" t="str">
        <x:v>-</x:v>
      </x:c>
      <x:c r="G2629" s="18" t="str">
        <x:v>-</x:v>
      </x:c>
      <x:c r="H2629" s="18" t="str">
        <x:v>機種仕掛け</x:v>
      </x:c>
      <x:c r="I2629" s="18" t="n">
        <x:v>18</x:v>
      </x:c>
      <x:c r="J2629" s="18" t="n">
        <x:v>16</x:v>
      </x:c>
      <x:c r="K2629" s="18" t="n">
        <x:v>9163</x:v>
      </x:c>
      <x:c r="L2629" s="18" t="n">
        <x:v>1488</x:v>
      </x:c>
      <x:c r="M2629" s="18" t="str">
        <x:v>https://hall-navi.com/review_view?id=32019</x:v>
      </x:c>
    </x:row>
    <x:row r="2630">
      <x:c r="A2630" s="18" t="str">
        <x:v>2026/8/23</x:v>
      </x:c>
      <x:c r="B2630" s="18" t="str">
        <x:v>ネオアイムジャグラーEX</x:v>
      </x:c>
      <x:c r="C2630" s="18" t="n">
        <x:v>997</x:v>
      </x:c>
      <x:c r="D2630" s="18" t="n">
        <x:v>9534</x:v>
      </x:c>
      <x:c r="E2630" s="18" t="n">
        <x:v>3365</x:v>
      </x:c>
      <x:c r="F2630" s="18" t="str">
        <x:v>-</x:v>
      </x:c>
      <x:c r="G2630" s="18" t="str">
        <x:v>-</x:v>
      </x:c>
      <x:c r="H2630" s="18" t="str">
        <x:v>機種仕掛け</x:v>
      </x:c>
      <x:c r="I2630" s="18" t="n">
        <x:v>18</x:v>
      </x:c>
      <x:c r="J2630" s="18" t="n">
        <x:v>16</x:v>
      </x:c>
      <x:c r="K2630" s="18" t="n">
        <x:v>9163</x:v>
      </x:c>
      <x:c r="L2630" s="18" t="n">
        <x:v>1488</x:v>
      </x:c>
      <x:c r="M2630" s="18" t="str">
        <x:v>https://hall-navi.com/review_view?id=32019</x:v>
      </x:c>
    </x:row>
    <x:row r="2631">
      <x:c r="A2631" s="18" t="str">
        <x:v>2026/8/23</x:v>
      </x:c>
      <x:c r="B2631" s="18" t="str">
        <x:v>ネオアイムジャグラーEX</x:v>
      </x:c>
      <x:c r="C2631" s="18" t="n">
        <x:v>998</x:v>
      </x:c>
      <x:c r="D2631" s="18" t="n">
        <x:v>9063</x:v>
      </x:c>
      <x:c r="E2631" s="18" t="n">
        <x:v>2942</x:v>
      </x:c>
      <x:c r="F2631" s="18" t="str">
        <x:v>-</x:v>
      </x:c>
      <x:c r="G2631" s="18" t="str">
        <x:v>-</x:v>
      </x:c>
      <x:c r="H2631" s="18" t="str">
        <x:v>機種仕掛け</x:v>
      </x:c>
      <x:c r="I2631" s="18" t="n">
        <x:v>18</x:v>
      </x:c>
      <x:c r="J2631" s="18" t="n">
        <x:v>16</x:v>
      </x:c>
      <x:c r="K2631" s="18" t="n">
        <x:v>9163</x:v>
      </x:c>
      <x:c r="L2631" s="18" t="n">
        <x:v>1488</x:v>
      </x:c>
      <x:c r="M2631" s="18" t="str">
        <x:v>https://hall-navi.com/review_view?id=32019</x:v>
      </x:c>
    </x:row>
    <x:row r="2632">
      <x:c r="A2632" s="18" t="str">
        <x:v>2026/8/23</x:v>
      </x:c>
      <x:c r="B2632" s="18" t="str">
        <x:v>ネオアイムジャグラーEX</x:v>
      </x:c>
      <x:c r="C2632" s="18" t="n">
        <x:v>999</x:v>
      </x:c>
      <x:c r="D2632" s="18" t="n">
        <x:v>9448</x:v>
      </x:c>
      <x:c r="E2632" s="18" t="n">
        <x:v>2398</x:v>
      </x:c>
      <x:c r="F2632" s="18" t="str">
        <x:v>-</x:v>
      </x:c>
      <x:c r="G2632" s="18" t="str">
        <x:v>-</x:v>
      </x:c>
      <x:c r="H2632" s="18" t="str">
        <x:v>機種仕掛け</x:v>
      </x:c>
      <x:c r="I2632" s="18" t="n">
        <x:v>18</x:v>
      </x:c>
      <x:c r="J2632" s="18" t="n">
        <x:v>16</x:v>
      </x:c>
      <x:c r="K2632" s="18" t="n">
        <x:v>9163</x:v>
      </x:c>
      <x:c r="L2632" s="18" t="n">
        <x:v>1488</x:v>
      </x:c>
      <x:c r="M2632" s="18" t="str">
        <x:v>https://hall-navi.com/review_view?id=32019</x:v>
      </x:c>
    </x:row>
    <x:row r="2633">
      <x:c r="A2633" s="18" t="str">
        <x:v>2026/8/23</x:v>
      </x:c>
      <x:c r="B2633" s="18" t="str">
        <x:v>ネオアイムジャグラーEX</x:v>
      </x:c>
      <x:c r="C2633" s="18" t="n">
        <x:v>1000</x:v>
      </x:c>
      <x:c r="D2633" s="18" t="n">
        <x:v>9700</x:v>
      </x:c>
      <x:c r="E2633" s="18" t="n">
        <x:v>1129</x:v>
      </x:c>
      <x:c r="F2633" s="18" t="str">
        <x:v>-</x:v>
      </x:c>
      <x:c r="G2633" s="18" t="str">
        <x:v>-</x:v>
      </x:c>
      <x:c r="H2633" s="18" t="str">
        <x:v>機種仕掛け</x:v>
      </x:c>
      <x:c r="I2633" s="18" t="n">
        <x:v>18</x:v>
      </x:c>
      <x:c r="J2633" s="18" t="n">
        <x:v>16</x:v>
      </x:c>
      <x:c r="K2633" s="18" t="n">
        <x:v>9163</x:v>
      </x:c>
      <x:c r="L2633" s="18" t="n">
        <x:v>1488</x:v>
      </x:c>
      <x:c r="M2633" s="18" t="str">
        <x:v>https://hall-navi.com/review_view?id=32019</x:v>
      </x:c>
    </x:row>
    <x:row r="2634">
      <x:c r="A2634" s="18" t="str">
        <x:v>2026/8/23</x:v>
      </x:c>
      <x:c r="B2634" s="18" t="str">
        <x:v>ネオアイムジャグラーEX</x:v>
      </x:c>
      <x:c r="C2634" s="18" t="n">
        <x:v>1001</x:v>
      </x:c>
      <x:c r="D2634" s="18" t="n">
        <x:v>8758</x:v>
      </x:c>
      <x:c r="E2634" s="18" t="n">
        <x:v>2057</x:v>
      </x:c>
      <x:c r="F2634" s="18" t="str">
        <x:v>-</x:v>
      </x:c>
      <x:c r="G2634" s="18" t="str">
        <x:v>-</x:v>
      </x:c>
      <x:c r="H2634" s="18" t="str">
        <x:v>機種仕掛け</x:v>
      </x:c>
      <x:c r="I2634" s="18" t="n">
        <x:v>18</x:v>
      </x:c>
      <x:c r="J2634" s="18" t="n">
        <x:v>16</x:v>
      </x:c>
      <x:c r="K2634" s="18" t="n">
        <x:v>9163</x:v>
      </x:c>
      <x:c r="L2634" s="18" t="n">
        <x:v>1488</x:v>
      </x:c>
      <x:c r="M2634" s="18" t="str">
        <x:v>https://hall-navi.com/review_view?id=32019</x:v>
      </x:c>
    </x:row>
    <x:row r="2635">
      <x:c r="A2635" s="18" t="str">
        <x:v>2026/8/23</x:v>
      </x:c>
      <x:c r="B2635" s="18" t="str">
        <x:v>ネオアイムジャグラーEX</x:v>
      </x:c>
      <x:c r="C2635" s="18" t="n">
        <x:v>1002</x:v>
      </x:c>
      <x:c r="D2635" s="18" t="n">
        <x:v>9047</x:v>
      </x:c>
      <x:c r="E2635" s="18" t="n">
        <x:v>1162</x:v>
      </x:c>
      <x:c r="F2635" s="18" t="str">
        <x:v>-</x:v>
      </x:c>
      <x:c r="G2635" s="18" t="str">
        <x:v>-</x:v>
      </x:c>
      <x:c r="H2635" s="18" t="str">
        <x:v>機種仕掛け</x:v>
      </x:c>
      <x:c r="I2635" s="18" t="n">
        <x:v>18</x:v>
      </x:c>
      <x:c r="J2635" s="18" t="n">
        <x:v>16</x:v>
      </x:c>
      <x:c r="K2635" s="18" t="n">
        <x:v>9163</x:v>
      </x:c>
      <x:c r="L2635" s="18" t="n">
        <x:v>1488</x:v>
      </x:c>
      <x:c r="M2635" s="18" t="str">
        <x:v>https://hall-navi.com/review_view?id=32019</x:v>
      </x:c>
    </x:row>
    <x:row r="2636">
      <x:c r="A2636" s="18" t="str">
        <x:v>2026/8/23</x:v>
      </x:c>
      <x:c r="B2636" s="18" t="str">
        <x:v>ネオアイムジャグラーEX</x:v>
      </x:c>
      <x:c r="C2636" s="18" t="n">
        <x:v>1003</x:v>
      </x:c>
      <x:c r="D2636" s="18" t="n">
        <x:v>8062</x:v>
      </x:c>
      <x:c r="E2636" s="18" t="n">
        <x:v>2716</x:v>
      </x:c>
      <x:c r="F2636" s="18" t="str">
        <x:v>-</x:v>
      </x:c>
      <x:c r="G2636" s="18" t="str">
        <x:v>-</x:v>
      </x:c>
      <x:c r="H2636" s="18" t="str">
        <x:v>機種仕掛け</x:v>
      </x:c>
      <x:c r="I2636" s="18" t="n">
        <x:v>18</x:v>
      </x:c>
      <x:c r="J2636" s="18" t="n">
        <x:v>16</x:v>
      </x:c>
      <x:c r="K2636" s="18" t="n">
        <x:v>9163</x:v>
      </x:c>
      <x:c r="L2636" s="18" t="n">
        <x:v>1488</x:v>
      </x:c>
      <x:c r="M2636" s="18" t="str">
        <x:v>https://hall-navi.com/review_view?id=32019</x:v>
      </x:c>
    </x:row>
    <x:row r="2637">
      <x:c r="A2637" s="18" t="str">
        <x:v>2026/8/23</x:v>
      </x:c>
      <x:c r="B2637" s="18" t="str">
        <x:v>ネオアイムジャグラーEX</x:v>
      </x:c>
      <x:c r="C2637" s="18" t="n">
        <x:v>1004</x:v>
      </x:c>
      <x:c r="D2637" s="18" t="n">
        <x:v>9613</x:v>
      </x:c>
      <x:c r="E2637" s="18" t="n">
        <x:v>-589</x:v>
      </x:c>
      <x:c r="F2637" s="18" t="str">
        <x:v>-</x:v>
      </x:c>
      <x:c r="G2637" s="18" t="str">
        <x:v>-</x:v>
      </x:c>
      <x:c r="H2637" s="18" t="str">
        <x:v>機種仕掛け</x:v>
      </x:c>
      <x:c r="I2637" s="18" t="n">
        <x:v>18</x:v>
      </x:c>
      <x:c r="J2637" s="18" t="n">
        <x:v>16</x:v>
      </x:c>
      <x:c r="K2637" s="18" t="n">
        <x:v>9163</x:v>
      </x:c>
      <x:c r="L2637" s="18" t="n">
        <x:v>1488</x:v>
      </x:c>
      <x:c r="M2637" s="18" t="str">
        <x:v>https://hall-navi.com/review_view?id=32019</x:v>
      </x:c>
    </x:row>
    <x:row r="2638">
      <x:c r="A2638" s="18" t="str">
        <x:v>2026/8/23</x:v>
      </x:c>
      <x:c r="B2638" s="18" t="str">
        <x:v>ネオアイムジャグラーEX</x:v>
      </x:c>
      <x:c r="C2638" s="18" t="n">
        <x:v>1005</x:v>
      </x:c>
      <x:c r="D2638" s="18" t="n">
        <x:v>9714</x:v>
      </x:c>
      <x:c r="E2638" s="18" t="n">
        <x:v>1427</x:v>
      </x:c>
      <x:c r="F2638" s="18" t="str">
        <x:v>-</x:v>
      </x:c>
      <x:c r="G2638" s="18" t="str">
        <x:v>-</x:v>
      </x:c>
      <x:c r="H2638" s="18" t="str">
        <x:v>機種仕掛け</x:v>
      </x:c>
      <x:c r="I2638" s="18" t="n">
        <x:v>18</x:v>
      </x:c>
      <x:c r="J2638" s="18" t="n">
        <x:v>16</x:v>
      </x:c>
      <x:c r="K2638" s="18" t="n">
        <x:v>9163</x:v>
      </x:c>
      <x:c r="L2638" s="18" t="n">
        <x:v>1488</x:v>
      </x:c>
      <x:c r="M2638" s="18" t="str">
        <x:v>https://hall-navi.com/review_view?id=32019</x:v>
      </x:c>
    </x:row>
    <x:row r="2639">
      <x:c r="A2639" s="18" t="str">
        <x:v>2026/8/23</x:v>
      </x:c>
      <x:c r="B2639" s="18" t="str">
        <x:v>ネオアイムジャグラーEX</x:v>
      </x:c>
      <x:c r="C2639" s="18" t="n">
        <x:v>1006</x:v>
      </x:c>
      <x:c r="D2639" s="18" t="n">
        <x:v>9487</x:v>
      </x:c>
      <x:c r="E2639" s="18" t="n">
        <x:v>27</x:v>
      </x:c>
      <x:c r="F2639" s="18" t="str">
        <x:v>-</x:v>
      </x:c>
      <x:c r="G2639" s="18" t="str">
        <x:v>-</x:v>
      </x:c>
      <x:c r="H2639" s="18" t="str">
        <x:v>機種仕掛け</x:v>
      </x:c>
      <x:c r="I2639" s="18" t="n">
        <x:v>18</x:v>
      </x:c>
      <x:c r="J2639" s="18" t="n">
        <x:v>16</x:v>
      </x:c>
      <x:c r="K2639" s="18" t="n">
        <x:v>9163</x:v>
      </x:c>
      <x:c r="L2639" s="18" t="n">
        <x:v>1488</x:v>
      </x:c>
      <x:c r="M2639" s="18" t="str">
        <x:v>https://hall-navi.com/review_view?id=32019</x:v>
      </x:c>
    </x:row>
    <x:row r="2640">
      <x:c r="A2640" s="18" t="str">
        <x:v>2026/8/23</x:v>
      </x:c>
      <x:c r="B2640" s="18" t="str">
        <x:v>ネオアイムジャグラーEX</x:v>
      </x:c>
      <x:c r="C2640" s="18" t="n">
        <x:v>1007</x:v>
      </x:c>
      <x:c r="D2640" s="18" t="n">
        <x:v>9146</x:v>
      </x:c>
      <x:c r="E2640" s="18" t="n">
        <x:v>2478</x:v>
      </x:c>
      <x:c r="F2640" s="18" t="str">
        <x:v>-</x:v>
      </x:c>
      <x:c r="G2640" s="18" t="str">
        <x:v>-</x:v>
      </x:c>
      <x:c r="H2640" s="18" t="str">
        <x:v>機種仕掛け</x:v>
      </x:c>
      <x:c r="I2640" s="18" t="n">
        <x:v>18</x:v>
      </x:c>
      <x:c r="J2640" s="18" t="n">
        <x:v>16</x:v>
      </x:c>
      <x:c r="K2640" s="18" t="n">
        <x:v>9163</x:v>
      </x:c>
      <x:c r="L2640" s="18" t="n">
        <x:v>1488</x:v>
      </x:c>
      <x:c r="M2640" s="18" t="str">
        <x:v>https://hall-navi.com/review_view?id=32019</x:v>
      </x:c>
    </x:row>
    <x:row r="2641">
      <x:c r="A2641" s="18" t="str">
        <x:v>2026/8/23</x:v>
      </x:c>
      <x:c r="B2641" s="18" t="str">
        <x:v>ネオアイムジャグラーEX</x:v>
      </x:c>
      <x:c r="C2641" s="18" t="n">
        <x:v>1008</x:v>
      </x:c>
      <x:c r="D2641" s="18" t="n">
        <x:v>8314</x:v>
      </x:c>
      <x:c r="E2641" s="18" t="n">
        <x:v>1307</x:v>
      </x:c>
      <x:c r="F2641" s="18" t="str">
        <x:v>-</x:v>
      </x:c>
      <x:c r="G2641" s="18" t="str">
        <x:v>-</x:v>
      </x:c>
      <x:c r="H2641" s="18" t="str">
        <x:v>機種仕掛け</x:v>
      </x:c>
      <x:c r="I2641" s="18" t="n">
        <x:v>18</x:v>
      </x:c>
      <x:c r="J2641" s="18" t="n">
        <x:v>16</x:v>
      </x:c>
      <x:c r="K2641" s="18" t="n">
        <x:v>9163</x:v>
      </x:c>
      <x:c r="L2641" s="18" t="n">
        <x:v>1488</x:v>
      </x:c>
      <x:c r="M2641" s="18" t="str">
        <x:v>https://hall-navi.com/review_view?id=32019</x:v>
      </x:c>
    </x:row>
    <x:row r="2642">
      <x:c r="A2642" s="18" t="str">
        <x:v>2026/9/1</x:v>
      </x:c>
      <x:c r="B2642" s="18" t="str">
        <x:v>SAO II</x:v>
      </x:c>
      <x:c r="C2642" s="18" t="n">
        <x:v>631</x:v>
      </x:c>
      <x:c r="D2642" s="18" t="n">
        <x:v>10127</x:v>
      </x:c>
      <x:c r="E2642" s="18" t="n">
        <x:v>15225</x:v>
      </x:c>
      <x:c r="F2642" s="18" t="str">
        <x:v>-</x:v>
      </x:c>
      <x:c r="G2642" s="18" t="str">
        <x:v>-</x:v>
      </x:c>
      <x:c r="H2642" s="18" t="str">
        <x:v>圧倒的機種</x:v>
      </x:c>
      <x:c r="I2642" s="18" t="n">
        <x:v>12</x:v>
      </x:c>
      <x:c r="J2642" s="18" t="n">
        <x:v>7</x:v>
      </x:c>
      <x:c r="K2642" s="18" t="n">
        <x:v>9250</x:v>
      </x:c>
      <x:c r="L2642" s="18" t="n">
        <x:v>4960</x:v>
      </x:c>
      <x:c r="M2642" s="18" t="str">
        <x:v>https://hall-navi.com/review_view?id=32172</x:v>
      </x:c>
    </x:row>
    <x:row r="2643">
      <x:c r="A2643" s="18" t="str">
        <x:v>2026/9/1</x:v>
      </x:c>
      <x:c r="B2643" s="18" t="str">
        <x:v>SAO II</x:v>
      </x:c>
      <x:c r="C2643" s="18" t="n">
        <x:v>632</x:v>
      </x:c>
      <x:c r="D2643" s="18" t="n">
        <x:v>8369</x:v>
      </x:c>
      <x:c r="E2643" s="18" t="n">
        <x:v>16939</x:v>
      </x:c>
      <x:c r="F2643" s="18" t="str">
        <x:v>-</x:v>
      </x:c>
      <x:c r="G2643" s="18" t="str">
        <x:v>-</x:v>
      </x:c>
      <x:c r="H2643" s="18" t="str">
        <x:v>圧倒的機種</x:v>
      </x:c>
      <x:c r="I2643" s="18" t="n">
        <x:v>12</x:v>
      </x:c>
      <x:c r="J2643" s="18" t="n">
        <x:v>7</x:v>
      </x:c>
      <x:c r="K2643" s="18" t="n">
        <x:v>9250</x:v>
      </x:c>
      <x:c r="L2643" s="18" t="n">
        <x:v>4960</x:v>
      </x:c>
      <x:c r="M2643" s="18" t="str">
        <x:v>https://hall-navi.com/review_view?id=32172</x:v>
      </x:c>
    </x:row>
    <x:row r="2644">
      <x:c r="A2644" s="18" t="str">
        <x:v>2026/9/1</x:v>
      </x:c>
      <x:c r="B2644" s="18" t="str">
        <x:v>SAO II</x:v>
      </x:c>
      <x:c r="C2644" s="18" t="n">
        <x:v>633</x:v>
      </x:c>
      <x:c r="D2644" s="18" t="n">
        <x:v>9343</x:v>
      </x:c>
      <x:c r="E2644" s="18" t="n">
        <x:v>16709</x:v>
      </x:c>
      <x:c r="F2644" s="18" t="str">
        <x:v>-</x:v>
      </x:c>
      <x:c r="G2644" s="18" t="str">
        <x:v>-</x:v>
      </x:c>
      <x:c r="H2644" s="18" t="str">
        <x:v>圧倒的機種</x:v>
      </x:c>
      <x:c r="I2644" s="18" t="n">
        <x:v>12</x:v>
      </x:c>
      <x:c r="J2644" s="18" t="n">
        <x:v>7</x:v>
      </x:c>
      <x:c r="K2644" s="18" t="n">
        <x:v>9250</x:v>
      </x:c>
      <x:c r="L2644" s="18" t="n">
        <x:v>4960</x:v>
      </x:c>
      <x:c r="M2644" s="18" t="str">
        <x:v>https://hall-navi.com/review_view?id=32172</x:v>
      </x:c>
    </x:row>
    <x:row r="2645">
      <x:c r="A2645" s="18" t="str">
        <x:v>2026/9/1</x:v>
      </x:c>
      <x:c r="B2645" s="18" t="str">
        <x:v>SAO II</x:v>
      </x:c>
      <x:c r="C2645" s="18" t="n">
        <x:v>635</x:v>
      </x:c>
      <x:c r="D2645" s="18" t="n">
        <x:v>9220</x:v>
      </x:c>
      <x:c r="E2645" s="18" t="n">
        <x:v>6178</x:v>
      </x:c>
      <x:c r="F2645" s="18" t="str">
        <x:v>-</x:v>
      </x:c>
      <x:c r="G2645" s="18" t="str">
        <x:v>-</x:v>
      </x:c>
      <x:c r="H2645" s="18" t="str">
        <x:v>圧倒的機種</x:v>
      </x:c>
      <x:c r="I2645" s="18" t="n">
        <x:v>12</x:v>
      </x:c>
      <x:c r="J2645" s="18" t="n">
        <x:v>7</x:v>
      </x:c>
      <x:c r="K2645" s="18" t="n">
        <x:v>9250</x:v>
      </x:c>
      <x:c r="L2645" s="18" t="n">
        <x:v>4960</x:v>
      </x:c>
      <x:c r="M2645" s="18" t="str">
        <x:v>https://hall-navi.com/review_view?id=32172</x:v>
      </x:c>
    </x:row>
    <x:row r="2646">
      <x:c r="A2646" s="18" t="str">
        <x:v>2026/9/1</x:v>
      </x:c>
      <x:c r="B2646" s="18" t="str">
        <x:v>SAO II</x:v>
      </x:c>
      <x:c r="C2646" s="18" t="n">
        <x:v>638</x:v>
      </x:c>
      <x:c r="D2646" s="18" t="n">
        <x:v>10126</x:v>
      </x:c>
      <x:c r="E2646" s="18" t="n">
        <x:v>1922</x:v>
      </x:c>
      <x:c r="F2646" s="18" t="str">
        <x:v>-</x:v>
      </x:c>
      <x:c r="G2646" s="18" t="str">
        <x:v>-</x:v>
      </x:c>
      <x:c r="H2646" s="18" t="str">
        <x:v>圧倒的機種</x:v>
      </x:c>
      <x:c r="I2646" s="18" t="n">
        <x:v>12</x:v>
      </x:c>
      <x:c r="J2646" s="18" t="n">
        <x:v>7</x:v>
      </x:c>
      <x:c r="K2646" s="18" t="n">
        <x:v>9250</x:v>
      </x:c>
      <x:c r="L2646" s="18" t="n">
        <x:v>4960</x:v>
      </x:c>
      <x:c r="M2646" s="18" t="str">
        <x:v>https://hall-navi.com/review_view?id=32172</x:v>
      </x:c>
    </x:row>
    <x:row r="2647">
      <x:c r="A2647" s="18" t="str">
        <x:v>2026/9/1</x:v>
      </x:c>
      <x:c r="B2647" s="18" t="str">
        <x:v>SAO II</x:v>
      </x:c>
      <x:c r="C2647" s="18" t="n">
        <x:v>639</x:v>
      </x:c>
      <x:c r="D2647" s="18" t="n">
        <x:v>9786</x:v>
      </x:c>
      <x:c r="E2647" s="18" t="n">
        <x:v>1001</x:v>
      </x:c>
      <x:c r="F2647" s="18" t="str">
        <x:v>-</x:v>
      </x:c>
      <x:c r="G2647" s="18" t="str">
        <x:v>-</x:v>
      </x:c>
      <x:c r="H2647" s="18" t="str">
        <x:v>圧倒的機種</x:v>
      </x:c>
      <x:c r="I2647" s="18" t="n">
        <x:v>12</x:v>
      </x:c>
      <x:c r="J2647" s="18" t="n">
        <x:v>7</x:v>
      </x:c>
      <x:c r="K2647" s="18" t="n">
        <x:v>9250</x:v>
      </x:c>
      <x:c r="L2647" s="18" t="n">
        <x:v>4960</x:v>
      </x:c>
      <x:c r="M2647" s="18" t="str">
        <x:v>https://hall-navi.com/review_view?id=32172</x:v>
      </x:c>
    </x:row>
    <x:row r="2648">
      <x:c r="A2648" s="18" t="str">
        <x:v>2026/9/1</x:v>
      </x:c>
      <x:c r="B2648" s="18" t="str">
        <x:v>SAO II</x:v>
      </x:c>
      <x:c r="C2648" s="18" t="n">
        <x:v>640</x:v>
      </x:c>
      <x:c r="D2648" s="18" t="n">
        <x:v>9215</x:v>
      </x:c>
      <x:c r="E2648" s="18" t="n">
        <x:v>-436</x:v>
      </x:c>
      <x:c r="F2648" s="18" t="str">
        <x:v>-</x:v>
      </x:c>
      <x:c r="G2648" s="18" t="str">
        <x:v>-</x:v>
      </x:c>
      <x:c r="H2648" s="18" t="str">
        <x:v>圧倒的機種</x:v>
      </x:c>
      <x:c r="I2648" s="18" t="n">
        <x:v>12</x:v>
      </x:c>
      <x:c r="J2648" s="18" t="n">
        <x:v>7</x:v>
      </x:c>
      <x:c r="K2648" s="18" t="n">
        <x:v>9250</x:v>
      </x:c>
      <x:c r="L2648" s="18" t="n">
        <x:v>4960</x:v>
      </x:c>
      <x:c r="M2648" s="18" t="str">
        <x:v>https://hall-navi.com/review_view?id=32172</x:v>
      </x:c>
    </x:row>
    <x:row r="2649">
      <x:c r="A2649" s="18" t="str">
        <x:v>2026/9/1</x:v>
      </x:c>
      <x:c r="B2649" s="18" t="str">
        <x:v>SAO II</x:v>
      </x:c>
      <x:c r="C2649" s="18" t="n">
        <x:v>642</x:v>
      </x:c>
      <x:c r="D2649" s="18" t="n">
        <x:v>9354</x:v>
      </x:c>
      <x:c r="E2649" s="18" t="n">
        <x:v>8944</x:v>
      </x:c>
      <x:c r="F2649" s="18" t="str">
        <x:v>-</x:v>
      </x:c>
      <x:c r="G2649" s="18" t="str">
        <x:v>-</x:v>
      </x:c>
      <x:c r="H2649" s="18" t="str">
        <x:v>圧倒的機種</x:v>
      </x:c>
      <x:c r="I2649" s="18" t="n">
        <x:v>12</x:v>
      </x:c>
      <x:c r="J2649" s="18" t="n">
        <x:v>7</x:v>
      </x:c>
      <x:c r="K2649" s="18" t="n">
        <x:v>9250</x:v>
      </x:c>
      <x:c r="L2649" s="18" t="n">
        <x:v>4960</x:v>
      </x:c>
      <x:c r="M2649" s="18" t="str">
        <x:v>https://hall-navi.com/review_view?id=32172</x:v>
      </x:c>
    </x:row>
    <x:row r="2650">
      <x:c r="A2650" s="18" t="str">
        <x:v>2026/9/1</x:v>
      </x:c>
      <x:c r="B2650" s="18" t="str">
        <x:v>マイジャグラーV</x:v>
      </x:c>
      <x:c r="C2650" s="18" t="n">
        <x:v>959</x:v>
      </x:c>
      <x:c r="D2650" s="18" t="n">
        <x:v>9167</x:v>
      </x:c>
      <x:c r="E2650" s="18" t="n">
        <x:v>2433</x:v>
      </x:c>
      <x:c r="F2650" s="18" t="str">
        <x:v>-</x:v>
      </x:c>
      <x:c r="G2650" s="18" t="str">
        <x:v>-</x:v>
      </x:c>
      <x:c r="H2650" s="18" t="str">
        <x:v>個別PICKUP</x:v>
      </x:c>
      <x:c r="I2650" s="18" t="n">
        <x:v>1</x:v>
      </x:c>
      <x:c r="J2650" s="18" t="n">
        <x:v>1</x:v>
      </x:c>
      <x:c r="K2650" s="18" t="n">
        <x:v>9167</x:v>
      </x:c>
      <x:c r="L2650" s="18" t="n">
        <x:v>2433</x:v>
      </x:c>
      <x:c r="M2650" s="18" t="str">
        <x:v>https://hall-navi.com/review_view?id=32172</x:v>
      </x:c>
    </x:row>
    <x:row r="2651">
      <x:c r="A2651" s="18" t="str">
        <x:v>2026/9/1</x:v>
      </x:c>
      <x:c r="B2651" s="18" t="str">
        <x:v>ファンキージャグラー2</x:v>
      </x:c>
      <x:c r="C2651" s="18" t="n">
        <x:v>866</x:v>
      </x:c>
      <x:c r="D2651" s="18" t="n">
        <x:v>9067</x:v>
      </x:c>
      <x:c r="E2651" s="18" t="n">
        <x:v>3659</x:v>
      </x:c>
      <x:c r="F2651" s="18" t="str">
        <x:v>-</x:v>
      </x:c>
      <x:c r="G2651" s="18" t="str">
        <x:v>-</x:v>
      </x:c>
      <x:c r="H2651" s="18" t="str">
        <x:v>個別PICKUP</x:v>
      </x:c>
      <x:c r="I2651" s="18" t="n">
        <x:v>1</x:v>
      </x:c>
      <x:c r="J2651" s="18" t="n">
        <x:v>1</x:v>
      </x:c>
      <x:c r="K2651" s="18" t="n">
        <x:v>9067</x:v>
      </x:c>
      <x:c r="L2651" s="18" t="n">
        <x:v>3659</x:v>
      </x:c>
      <x:c r="M2651" s="18" t="str">
        <x:v>https://hall-navi.com/review_view?id=32172</x:v>
      </x:c>
    </x:row>
    <x:row r="2652">
      <x:c r="A2652" s="18" t="str">
        <x:v>2026/9/1</x:v>
      </x:c>
      <x:c r="B2652" s="18" t="str">
        <x:v>ネオアイムジャグラーEX</x:v>
      </x:c>
      <x:c r="C2652" s="18" t="n">
        <x:v>947</x:v>
      </x:c>
      <x:c r="D2652" s="18" t="n">
        <x:v>8987</x:v>
      </x:c>
      <x:c r="E2652" s="18" t="n">
        <x:v>3757</x:v>
      </x:c>
      <x:c r="F2652" s="18" t="str">
        <x:v>-</x:v>
      </x:c>
      <x:c r="G2652" s="18" t="str">
        <x:v>-</x:v>
      </x:c>
      <x:c r="H2652" s="18" t="str">
        <x:v>個別PICKUP</x:v>
      </x:c>
      <x:c r="I2652" s="18" t="n">
        <x:v>1</x:v>
      </x:c>
      <x:c r="J2652" s="18" t="n">
        <x:v>1</x:v>
      </x:c>
      <x:c r="K2652" s="18" t="n">
        <x:v>8987</x:v>
      </x:c>
      <x:c r="L2652" s="18" t="n">
        <x:v>3757</x:v>
      </x:c>
      <x:c r="M2652" s="18" t="str">
        <x:v>https://hall-navi.com/review_view?id=32172</x:v>
      </x:c>
    </x:row>
    <x:row r="2653">
      <x:c r="A2653" s="18" t="str">
        <x:v>2026/9/1</x:v>
      </x:c>
      <x:c r="B2653" s="18" t="str">
        <x:v>モンキーV</x:v>
      </x:c>
      <x:c r="C2653" s="18" t="n">
        <x:v>595</x:v>
      </x:c>
      <x:c r="D2653" s="18" t="n">
        <x:v>8968</x:v>
      </x:c>
      <x:c r="E2653" s="18" t="n">
        <x:v>2606</x:v>
      </x:c>
      <x:c r="F2653" s="18" t="str">
        <x:v>-</x:v>
      </x:c>
      <x:c r="G2653" s="18" t="str">
        <x:v>-</x:v>
      </x:c>
      <x:c r="H2653" s="18" t="str">
        <x:v>個別PICKUP</x:v>
      </x:c>
      <x:c r="I2653" s="18" t="n">
        <x:v>1</x:v>
      </x:c>
      <x:c r="J2653" s="18" t="n">
        <x:v>1</x:v>
      </x:c>
      <x:c r="K2653" s="18" t="n">
        <x:v>8968</x:v>
      </x:c>
      <x:c r="L2653" s="18" t="n">
        <x:v>2606</x:v>
      </x:c>
      <x:c r="M2653" s="18" t="str">
        <x:v>https://hall-navi.com/review_view?id=32172</x:v>
      </x:c>
    </x:row>
    <x:row r="2654">
      <x:c r="A2654" s="18" t="str">
        <x:v>2026/9/1</x:v>
      </x:c>
      <x:c r="B2654" s="18" t="str">
        <x:v>東京喰種</x:v>
      </x:c>
      <x:c r="C2654" s="18" t="n">
        <x:v>464</x:v>
      </x:c>
      <x:c r="D2654" s="18" t="n">
        <x:v>8833</x:v>
      </x:c>
      <x:c r="E2654" s="18" t="n">
        <x:v>3407</x:v>
      </x:c>
      <x:c r="F2654" s="18" t="str">
        <x:v>-</x:v>
      </x:c>
      <x:c r="G2654" s="18" t="str">
        <x:v>-</x:v>
      </x:c>
      <x:c r="H2654" s="18" t="str">
        <x:v>個別PICKUP</x:v>
      </x:c>
      <x:c r="I2654" s="18" t="n">
        <x:v>1</x:v>
      </x:c>
      <x:c r="J2654" s="18" t="n">
        <x:v>1</x:v>
      </x:c>
      <x:c r="K2654" s="18" t="n">
        <x:v>8833</x:v>
      </x:c>
      <x:c r="L2654" s="18" t="n">
        <x:v>3407</x:v>
      </x:c>
      <x:c r="M2654" s="18" t="str">
        <x:v>https://hall-navi.com/review_view?id=32172</x:v>
      </x:c>
    </x:row>
    <x:row r="2655">
      <x:c r="A2655" s="18" t="str">
        <x:v>2026/9/1</x:v>
      </x:c>
      <x:c r="B2655" s="18" t="str">
        <x:v>ToLOVEる8.7</x:v>
      </x:c>
      <x:c r="C2655" s="18" t="n">
        <x:v>724</x:v>
      </x:c>
      <x:c r="D2655" s="18" t="n">
        <x:v>8830</x:v>
      </x:c>
      <x:c r="E2655" s="18" t="n">
        <x:v>9713</x:v>
      </x:c>
      <x:c r="F2655" s="18" t="str">
        <x:v>-</x:v>
      </x:c>
      <x:c r="G2655" s="18" t="str">
        <x:v>-</x:v>
      </x:c>
      <x:c r="H2655" s="18" t="str">
        <x:v>個別PICKUP</x:v>
      </x:c>
      <x:c r="I2655" s="18" t="n">
        <x:v>1</x:v>
      </x:c>
      <x:c r="J2655" s="18" t="n">
        <x:v>1</x:v>
      </x:c>
      <x:c r="K2655" s="18" t="n">
        <x:v>8830</x:v>
      </x:c>
      <x:c r="L2655" s="18" t="n">
        <x:v>9713</x:v>
      </x:c>
      <x:c r="M2655" s="18" t="str">
        <x:v>https://hall-navi.com/review_view?id=32172</x:v>
      </x:c>
    </x:row>
    <x:row r="2656">
      <x:c r="A2656" s="18" t="str">
        <x:v>2026/9/1</x:v>
      </x:c>
      <x:c r="B2656" s="18" t="str">
        <x:v>北斗転生2</x:v>
      </x:c>
      <x:c r="C2656" s="18" t="n">
        <x:v>620</x:v>
      </x:c>
      <x:c r="D2656" s="18" t="n">
        <x:v>8715</x:v>
      </x:c>
      <x:c r="E2656" s="18" t="n">
        <x:v>3246</x:v>
      </x:c>
      <x:c r="F2656" s="18" t="str">
        <x:v>-</x:v>
      </x:c>
      <x:c r="G2656" s="18" t="str">
        <x:v>-</x:v>
      </x:c>
      <x:c r="H2656" s="18" t="str">
        <x:v>個別PICKUP</x:v>
      </x:c>
      <x:c r="I2656" s="18" t="n">
        <x:v>1</x:v>
      </x:c>
      <x:c r="J2656" s="18" t="n">
        <x:v>1</x:v>
      </x:c>
      <x:c r="K2656" s="18" t="n">
        <x:v>8715</x:v>
      </x:c>
      <x:c r="L2656" s="18" t="n">
        <x:v>3246</x:v>
      </x:c>
      <x:c r="M2656" s="18" t="str">
        <x:v>https://hall-navi.com/review_view?id=32172</x:v>
      </x:c>
    </x:row>
    <x:row r="2657">
      <x:c r="A2657" s="18" t="str">
        <x:v>2026/9/1</x:v>
      </x:c>
      <x:c r="B2657" s="18" t="str">
        <x:v>やじきた</x:v>
      </x:c>
      <x:c r="C2657" s="18" t="n">
        <x:v>660</x:v>
      </x:c>
      <x:c r="D2657" s="18" t="n">
        <x:v>8554</x:v>
      </x:c>
      <x:c r="E2657" s="18" t="n">
        <x:v>2425</x:v>
      </x:c>
      <x:c r="F2657" s="18" t="str">
        <x:v>-</x:v>
      </x:c>
      <x:c r="G2657" s="18" t="str">
        <x:v>-</x:v>
      </x:c>
      <x:c r="H2657" s="18" t="str">
        <x:v>個別PICKUP</x:v>
      </x:c>
      <x:c r="I2657" s="18" t="n">
        <x:v>1</x:v>
      </x:c>
      <x:c r="J2657" s="18" t="n">
        <x:v>1</x:v>
      </x:c>
      <x:c r="K2657" s="18" t="n">
        <x:v>8554</x:v>
      </x:c>
      <x:c r="L2657" s="18" t="n">
        <x:v>2425</x:v>
      </x:c>
      <x:c r="M2657" s="18" t="str">
        <x:v>https://hall-navi.com/review_view?id=32172</x:v>
      </x:c>
    </x:row>
    <x:row r="2658">
      <x:c r="A2658" s="18" t="str">
        <x:v>2026/9/1</x:v>
      </x:c>
      <x:c r="B2658" s="18" t="str">
        <x:v>カバネリ 海門決戦</x:v>
      </x:c>
      <x:c r="C2658" s="18" t="n">
        <x:v>536</x:v>
      </x:c>
      <x:c r="D2658" s="18" t="n">
        <x:v>8050</x:v>
      </x:c>
      <x:c r="E2658" s="18" t="n">
        <x:v>7060</x:v>
      </x:c>
      <x:c r="F2658" s="18" t="str">
        <x:v>-</x:v>
      </x:c>
      <x:c r="G2658" s="18" t="str">
        <x:v>-</x:v>
      </x:c>
      <x:c r="H2658" s="18" t="str">
        <x:v>個別PICKUP</x:v>
      </x:c>
      <x:c r="I2658" s="18" t="n">
        <x:v>1</x:v>
      </x:c>
      <x:c r="J2658" s="18" t="n">
        <x:v>1</x:v>
      </x:c>
      <x:c r="K2658" s="18" t="n">
        <x:v>8050</x:v>
      </x:c>
      <x:c r="L2658" s="18" t="n">
        <x:v>7060</x:v>
      </x:c>
      <x:c r="M2658" s="18" t="str">
        <x:v>https://hall-navi.com/review_view?id=32172</x:v>
      </x:c>
    </x:row>
    <x:row r="2659">
      <x:c r="A2659" s="18" t="str">
        <x:v>2026/9/1</x:v>
      </x:c>
      <x:c r="B2659" s="18" t="str">
        <x:v>ヴァルヴレイヴ2</x:v>
      </x:c>
      <x:c r="C2659" s="18" t="n">
        <x:v>576</x:v>
      </x:c>
      <x:c r="D2659" s="18" t="n">
        <x:v>7849</x:v>
      </x:c>
      <x:c r="E2659" s="18" t="n">
        <x:v>5763</x:v>
      </x:c>
      <x:c r="F2659" s="18" t="str">
        <x:v>-</x:v>
      </x:c>
      <x:c r="G2659" s="18" t="str">
        <x:v>-</x:v>
      </x:c>
      <x:c r="H2659" s="18" t="str">
        <x:v>個別PICKUP</x:v>
      </x:c>
      <x:c r="I2659" s="18" t="n">
        <x:v>1</x:v>
      </x:c>
      <x:c r="J2659" s="18" t="n">
        <x:v>1</x:v>
      </x:c>
      <x:c r="K2659" s="18" t="n">
        <x:v>7849</x:v>
      </x:c>
      <x:c r="L2659" s="18" t="n">
        <x:v>5763</x:v>
      </x:c>
      <x:c r="M2659" s="18" t="str">
        <x:v>https://hall-navi.com/review_view?id=32172</x:v>
      </x:c>
    </x:row>
    <x:row r="2660">
      <x:c r="A2660" s="18" t="str">
        <x:v>2026/9/1</x:v>
      </x:c>
      <x:c r="B2660" s="18" t="str">
        <x:v>戦国乙女5</x:v>
      </x:c>
      <x:c r="C2660" s="18" t="n">
        <x:v>703</x:v>
      </x:c>
      <x:c r="D2660" s="18" t="n">
        <x:v>7533</x:v>
      </x:c>
      <x:c r="E2660" s="18" t="n">
        <x:v>11409</x:v>
      </x:c>
      <x:c r="F2660" s="18" t="str">
        <x:v>-</x:v>
      </x:c>
      <x:c r="G2660" s="18" t="str">
        <x:v>-</x:v>
      </x:c>
      <x:c r="H2660" s="18" t="str">
        <x:v>個別PICKUP</x:v>
      </x:c>
      <x:c r="I2660" s="18" t="n">
        <x:v>1</x:v>
      </x:c>
      <x:c r="J2660" s="18" t="n">
        <x:v>1</x:v>
      </x:c>
      <x:c r="K2660" s="18" t="n">
        <x:v>7533</x:v>
      </x:c>
      <x:c r="L2660" s="18" t="n">
        <x:v>11409</x:v>
      </x:c>
      <x:c r="M2660" s="18" t="str">
        <x:v>https://hall-navi.com/review_view?id=32172</x:v>
      </x:c>
    </x:row>
    <x:row r="2661">
      <x:c r="A2661" s="18" t="str">
        <x:v>2026/9/1</x:v>
      </x:c>
      <x:c r="B2661" s="18" t="str">
        <x:v>ストリートファイター6</x:v>
      </x:c>
      <x:c r="C2661" s="18" t="n">
        <x:v>733</x:v>
      </x:c>
      <x:c r="D2661" s="18" t="n">
        <x:v>7331</x:v>
      </x:c>
      <x:c r="E2661" s="18" t="n">
        <x:v>7086</x:v>
      </x:c>
      <x:c r="F2661" s="18" t="str">
        <x:v>-</x:v>
      </x:c>
      <x:c r="G2661" s="18" t="str">
        <x:v>-</x:v>
      </x:c>
      <x:c r="H2661" s="18" t="str">
        <x:v>個別PICKUP</x:v>
      </x:c>
      <x:c r="I2661" s="18" t="n">
        <x:v>1</x:v>
      </x:c>
      <x:c r="J2661" s="18" t="n">
        <x:v>1</x:v>
      </x:c>
      <x:c r="K2661" s="18" t="n">
        <x:v>7331</x:v>
      </x:c>
      <x:c r="L2661" s="18" t="n">
        <x:v>7086</x:v>
      </x:c>
      <x:c r="M2661" s="18" t="str">
        <x:v>https://hall-navi.com/review_view?id=32172</x:v>
      </x:c>
    </x:row>
    <x:row r="2662">
      <x:c r="A2662" s="18" t="str">
        <x:v>2026/9/1</x:v>
      </x:c>
      <x:c r="B2662" s="18" t="str">
        <x:v>GOD 神々の軌跡</x:v>
      </x:c>
      <x:c r="C2662" s="18" t="n">
        <x:v>669</x:v>
      </x:c>
      <x:c r="D2662" s="18" t="n">
        <x:v>7185</x:v>
      </x:c>
      <x:c r="E2662" s="18" t="n">
        <x:v>5296</x:v>
      </x:c>
      <x:c r="F2662" s="18" t="str">
        <x:v>-</x:v>
      </x:c>
      <x:c r="G2662" s="18" t="str">
        <x:v>-</x:v>
      </x:c>
      <x:c r="H2662" s="18" t="str">
        <x:v>個別PICKUP</x:v>
      </x:c>
      <x:c r="I2662" s="18" t="n">
        <x:v>1</x:v>
      </x:c>
      <x:c r="J2662" s="18" t="n">
        <x:v>1</x:v>
      </x:c>
      <x:c r="K2662" s="18" t="n">
        <x:v>7185</x:v>
      </x:c>
      <x:c r="L2662" s="18" t="n">
        <x:v>5296</x:v>
      </x:c>
      <x:c r="M2662" s="18" t="str">
        <x:v>https://hall-navi.com/review_view?id=32172</x:v>
      </x:c>
    </x:row>
    <x:row r="2663">
      <x:c r="A2663" s="18" t="str">
        <x:v>2026/9/1</x:v>
      </x:c>
      <x:c r="B2663" s="18" t="str">
        <x:v>北斗の拳</x:v>
      </x:c>
      <x:c r="C2663" s="18" t="n">
        <x:v>755</x:v>
      </x:c>
      <x:c r="D2663" s="18" t="n">
        <x:v>7048</x:v>
      </x:c>
      <x:c r="E2663" s="18" t="n">
        <x:v>9749</x:v>
      </x:c>
      <x:c r="F2663" s="18" t="str">
        <x:v>-</x:v>
      </x:c>
      <x:c r="G2663" s="18" t="str">
        <x:v>-</x:v>
      </x:c>
      <x:c r="H2663" s="18" t="str">
        <x:v>個別PICKUP</x:v>
      </x:c>
      <x:c r="I2663" s="18" t="n">
        <x:v>1</x:v>
      </x:c>
      <x:c r="J2663" s="18" t="n">
        <x:v>1</x:v>
      </x:c>
      <x:c r="K2663" s="18" t="n">
        <x:v>7048</x:v>
      </x:c>
      <x:c r="L2663" s="18" t="n">
        <x:v>9749</x:v>
      </x:c>
      <x:c r="M2663" s="18" t="str">
        <x:v>https://hall-navi.com/review_view?id=32172</x:v>
      </x:c>
    </x:row>
    <x:row r="2666">
      <x:c r="A2666" s="954" t="str">
        <x:v>注記：Hall-Naviレビューで個別数値が掲載された対象台を1台1行で追加。レビューが機種集計のみ、または一部の優秀台だけ掲載している日は、未掲載台の数値を推測せず、機種台数・プラス台・平均G・平均差枚を併記して対象範囲を保持。既存のcoba/関西すろいべ/ユーザー提供履歴は削除していません。</x:v>
      </x:c>
      <x:c r="B2666" s="954"/>
      <x:c r="C2666" s="954"/>
      <x:c r="D2666" s="954"/>
      <x:c r="E2666" s="954"/>
      <x:c r="F2666" s="954"/>
      <x:c r="G2666" s="954"/>
      <x:c r="H2666" s="954"/>
      <x:c r="I2666" s="954"/>
      <x:c r="J2666" s="954"/>
      <x:c r="K2666" s="954"/>
      <x:c r="L2666" s="954"/>
      <x:c r="M2666" s="954"/>
    </x:row>
    <x:row r="2667">
      <x:c r="A2667" s="954"/>
      <x:c r="B2667" s="954"/>
      <x:c r="C2667" s="954"/>
      <x:c r="D2667" s="954"/>
      <x:c r="E2667" s="954"/>
      <x:c r="F2667" s="954"/>
      <x:c r="G2667" s="954"/>
      <x:c r="H2667" s="954"/>
      <x:c r="I2667" s="954"/>
      <x:c r="J2667" s="954"/>
      <x:c r="K2667" s="954"/>
      <x:c r="L2667" s="954"/>
      <x:c r="M2667" s="954"/>
    </x:row>
    <x:row r="2668">
      <x:c r="A2668" s="954"/>
      <x:c r="B2668" s="954"/>
      <x:c r="C2668" s="954"/>
      <x:c r="D2668" s="954"/>
      <x:c r="E2668" s="954"/>
      <x:c r="F2668" s="954"/>
      <x:c r="G2668" s="954"/>
      <x:c r="H2668" s="954"/>
      <x:c r="I2668" s="954"/>
      <x:c r="J2668" s="954"/>
      <x:c r="K2668" s="954"/>
      <x:c r="L2668" s="954"/>
      <x:c r="M2668" s="954"/>
    </x:row>
    <x:row r="2680">
      <x:c r="A2680" s="956" t="str">
        <x:v>■ coba（@coba_slopachi）グランキコーナ大阪本店｜検索・画像投稿確認データ追記</x:v>
      </x:c>
      <x:c r="B2680" s="956"/>
      <x:c r="C2680" s="956"/>
      <x:c r="D2680" s="956"/>
      <x:c r="E2680" s="956"/>
      <x:c r="F2680" s="956"/>
      <x:c r="G2680" s="956"/>
      <x:c r="H2680" s="956"/>
      <x:c r="I2680" s="956"/>
      <x:c r="J2680" s="956"/>
      <x:c r="K2680" s="956"/>
      <x:c r="L2680" s="956"/>
    </x:row>
    <x:row r="2681">
      <x:c r="A2681" s="959" t="str">
        <x:v>日付</x:v>
      </x:c>
      <x:c r="B2681" s="959" t="str">
        <x:v>投稿区分</x:v>
      </x:c>
      <x:c r="C2681" s="959" t="str">
        <x:v>条件/来店</x:v>
      </x:c>
      <x:c r="D2681" s="959" t="str">
        <x:v>仕掛け</x:v>
      </x:c>
      <x:c r="E2681" s="959" t="str">
        <x:v>機種/台番</x:v>
      </x:c>
      <x:c r="F2681" s="959" t="str">
        <x:v>平均差枚</x:v>
      </x:c>
      <x:c r="G2681" s="959" t="str">
        <x:v>勝率/対象</x:v>
      </x:c>
      <x:c r="H2681" s="959" t="str">
        <x:v>画像</x:v>
      </x:c>
      <x:c r="I2681" s="959" t="str">
        <x:v>予想への反映</x:v>
      </x:c>
      <x:c r="J2681" s="959" t="str">
        <x:v>確認元</x:v>
      </x:c>
      <x:c r="K2681" s="959" t="str">
        <x:v>確認状態</x:v>
      </x:c>
      <x:c r="L2681" s="959" t="str">
        <x:v>備考</x:v>
      </x:c>
    </x:row>
    <x:row r="2682">
      <x:c r="A2682" s="18" t="str">
        <x:v>2026/7/27</x:v>
      </x:c>
      <x:c r="B2682" s="18" t="str">
        <x:v>DATAまとめ</x:v>
      </x:c>
      <x:c r="C2682" s="18" t="str">
        <x:v>月イチ周年日・鷲尾めい来店</x:v>
      </x:c>
      <x:c r="D2682" s="18" t="str">
        <x:v>全台系</x:v>
      </x:c>
      <x:c r="E2682" s="18" t="str">
        <x:v>東京喰種</x:v>
      </x:c>
      <x:c r="F2682" s="18" t="str">
        <x:v>+2430枚</x:v>
      </x:c>
      <x:c r="G2682" s="18" t="str">
        <x:v>25/36</x:v>
      </x:c>
      <x:c r="H2682" s="18" t="str">
        <x:v>あり</x:v>
      </x:c>
      <x:c r="I2682" s="18" t="str">
        <x:v>27日メイン再利用</x:v>
      </x:c>
      <x:c r="J2682" s="18" t="str">
        <x:v>@coba_slopachi</x:v>
      </x:c>
      <x:c r="K2682" s="18" t="str">
        <x:v>確認</x:v>
      </x:c>
      <x:c r="L2682" s="18" t="str">
        <x:v>画像投稿</x:v>
      </x:c>
    </x:row>
    <x:row r="2683">
      <x:c r="A2683" s="18" t="str">
        <x:v>2026/7/27</x:v>
      </x:c>
      <x:c r="B2683" s="18" t="str">
        <x:v>DATAまとめ</x:v>
      </x:c>
      <x:c r="C2683" s="18" t="str">
        <x:v>月イチ周年日・鷲尾めい来店</x:v>
      </x:c>
      <x:c r="D2683" s="18" t="str">
        <x:v>全台系</x:v>
      </x:c>
      <x:c r="E2683" s="18" t="str">
        <x:v>Lカバネリ</x:v>
      </x:c>
      <x:c r="F2683" s="18" t="str">
        <x:v>+2480枚</x:v>
      </x:c>
      <x:c r="G2683" s="18" t="str">
        <x:v>27/36</x:v>
      </x:c>
      <x:c r="H2683" s="18" t="str">
        <x:v>あり</x:v>
      </x:c>
      <x:c r="I2683" s="18" t="str">
        <x:v>27日大型主力全台系</x:v>
      </x:c>
      <x:c r="J2683" s="18" t="str">
        <x:v>@coba_slopachi</x:v>
      </x:c>
      <x:c r="K2683" s="18" t="str">
        <x:v>確認</x:v>
      </x:c>
      <x:c r="L2683" s="18" t="str">
        <x:v>画像投稿</x:v>
      </x:c>
    </x:row>
    <x:row r="2684">
      <x:c r="A2684" s="18" t="str">
        <x:v>2026/8/9</x:v>
      </x:c>
      <x:c r="B2684" s="18" t="str">
        <x:v>DATAまとめ</x:v>
      </x:c>
      <x:c r="C2684" s="18" t="str">
        <x:v>9の付く日・コウタロー/黒木ねね来店</x:v>
      </x:c>
      <x:c r="D2684" s="18" t="str">
        <x:v>全台系</x:v>
      </x:c>
      <x:c r="E2684" s="18" t="str">
        <x:v>からくり2</x:v>
      </x:c>
      <x:c r="F2684" s="18" t="str">
        <x:v>+1430枚</x:v>
      </x:c>
      <x:c r="G2684" s="18" t="str">
        <x:v>14/27</x:v>
      </x:c>
      <x:c r="H2684" s="18" t="str">
        <x:v>あり</x:v>
      </x:c>
      <x:c r="I2684" s="18" t="str">
        <x:v>27台級全台系の実績</x:v>
      </x:c>
      <x:c r="J2684" s="18" t="str">
        <x:v>@coba_slopachi</x:v>
      </x:c>
      <x:c r="K2684" s="18" t="str">
        <x:v>確認</x:v>
      </x:c>
      <x:c r="L2684" s="18" t="str">
        <x:v>画像投稿</x:v>
      </x:c>
    </x:row>
    <x:row r="2685">
      <x:c r="A2685" s="18" t="str">
        <x:v>2026/8/21</x:v>
      </x:c>
      <x:c r="B2685" s="18" t="str">
        <x:v>DATAまとめ</x:v>
      </x:c>
      <x:c r="C2685" s="18" t="str">
        <x:v>GSS・スロソニ・内藤沙季来店・1の付く日・近隣対抗</x:v>
      </x:c>
      <x:c r="D2685" s="18" t="str">
        <x:v>全台系</x:v>
      </x:c>
      <x:c r="E2685" s="18" t="str">
        <x:v>ストファイ</x:v>
      </x:c>
      <x:c r="F2685" s="18" t="str">
        <x:v>+2280枚</x:v>
      </x:c>
      <x:c r="G2685" s="18" t="str">
        <x:v>4/6</x:v>
      </x:c>
      <x:c r="H2685" s="18" t="str">
        <x:v>あり</x:v>
      </x:c>
      <x:c r="I2685" s="18" t="str">
        <x:v>少数台全台系</x:v>
      </x:c>
      <x:c r="J2685" s="18" t="str">
        <x:v>@coba_slopachi</x:v>
      </x:c>
      <x:c r="K2685" s="18" t="str">
        <x:v>確認</x:v>
      </x:c>
      <x:c r="L2685" s="18" t="str">
        <x:v>画像投稿</x:v>
      </x:c>
    </x:row>
    <x:row r="2686">
      <x:c r="A2686" s="18" t="str">
        <x:v>2026/8/21</x:v>
      </x:c>
      <x:c r="B2686" s="18" t="str">
        <x:v>DATAまとめ</x:v>
      </x:c>
      <x:c r="C2686" s="18" t="str">
        <x:v>同上</x:v>
      </x:c>
      <x:c r="D2686" s="18" t="str">
        <x:v>全台系</x:v>
      </x:c>
      <x:c r="E2686" s="18" t="str">
        <x:v>ファンキー</x:v>
      </x:c>
      <x:c r="F2686" s="18" t="str">
        <x:v>+1390枚</x:v>
      </x:c>
      <x:c r="G2686" s="18" t="str">
        <x:v>5/6</x:v>
      </x:c>
      <x:c r="H2686" s="18" t="str">
        <x:v>あり</x:v>
      </x:c>
      <x:c r="I2686" s="18" t="str">
        <x:v>ジャグ少数台全台系</x:v>
      </x:c>
      <x:c r="J2686" s="18" t="str">
        <x:v>@coba_slopachi</x:v>
      </x:c>
      <x:c r="K2686" s="18" t="str">
        <x:v>確認</x:v>
      </x:c>
      <x:c r="L2686" s="18" t="str">
        <x:v>画像投稿</x:v>
      </x:c>
    </x:row>
    <x:row r="2687">
      <x:c r="A2687" s="18" t="str">
        <x:v>2026/8/27</x:v>
      </x:c>
      <x:c r="B2687" s="18" t="str">
        <x:v>DATAまとめ</x:v>
      </x:c>
      <x:c r="C2687" s="18" t="str">
        <x:v>月イチ周年日・未歩なな来店</x:v>
      </x:c>
      <x:c r="D2687" s="18" t="str">
        <x:v>全台系</x:v>
      </x:c>
      <x:c r="E2687" s="18" t="str">
        <x:v>乙女5</x:v>
      </x:c>
      <x:c r="F2687" s="18" t="str">
        <x:v>+3600枚</x:v>
      </x:c>
      <x:c r="G2687" s="18" t="str">
        <x:v>15/18</x:v>
      </x:c>
      <x:c r="H2687" s="18" t="str">
        <x:v>あり</x:v>
      </x:c>
      <x:c r="I2687" s="18" t="str">
        <x:v>27日18台全台系</x:v>
      </x:c>
      <x:c r="J2687" s="18" t="str">
        <x:v>@coba_slopachi</x:v>
      </x:c>
      <x:c r="K2687" s="18" t="str">
        <x:v>確認</x:v>
      </x:c>
      <x:c r="L2687" s="18" t="str">
        <x:v>画像投稿</x:v>
      </x:c>
    </x:row>
    <x:row r="2688">
      <x:c r="A2688" s="18" t="str">
        <x:v>2026/8/27</x:v>
      </x:c>
      <x:c r="B2688" s="18" t="str">
        <x:v>DATAまとめ</x:v>
      </x:c>
      <x:c r="C2688" s="18" t="str">
        <x:v>同上</x:v>
      </x:c>
      <x:c r="D2688" s="18" t="str">
        <x:v>ニブイチ</x:v>
      </x:c>
      <x:c r="E2688" s="18" t="str">
        <x:v>東京喰種</x:v>
      </x:c>
      <x:c r="F2688" s="18" t="str"/>
      <x:c r="G2688" s="18" t="str">
        <x:v>対象</x:v>
      </x:c>
      <x:c r="H2688" s="18" t="str">
        <x:v>あり</x:v>
      </x:c>
      <x:c r="I2688" s="18" t="str">
        <x:v>喰種は全→半へ形変更</x:v>
      </x:c>
      <x:c r="J2688" s="18" t="str">
        <x:v>@coba_slopachi</x:v>
      </x:c>
      <x:c r="K2688" s="18" t="str">
        <x:v>確認</x:v>
      </x:c>
      <x:c r="L2688" s="18" t="str">
        <x:v>画像投稿</x:v>
      </x:c>
    </x:row>
    <x:row r="2689">
      <x:c r="A2689" s="18" t="str">
        <x:v>2026/8/27</x:v>
      </x:c>
      <x:c r="B2689" s="18" t="str">
        <x:v>DATAまとめ</x:v>
      </x:c>
      <x:c r="C2689" s="18" t="str">
        <x:v>同上</x:v>
      </x:c>
      <x:c r="D2689" s="18" t="str">
        <x:v>ニブイチ</x:v>
      </x:c>
      <x:c r="E2689" s="18" t="str">
        <x:v>モンキーV</x:v>
      </x:c>
      <x:c r="F2689" s="18" t="str"/>
      <x:c r="G2689" s="18" t="str">
        <x:v>対象</x:v>
      </x:c>
      <x:c r="H2689" s="18" t="str">
        <x:v>あり</x:v>
      </x:c>
      <x:c r="I2689" s="18" t="str">
        <x:v>モンキー27日実績</x:v>
      </x:c>
      <x:c r="J2689" s="18" t="str">
        <x:v>@coba_slopachi</x:v>
      </x:c>
      <x:c r="K2689" s="18" t="str">
        <x:v>確認</x:v>
      </x:c>
      <x:c r="L2689" s="18" t="str">
        <x:v>画像投稿</x:v>
      </x:c>
    </x:row>
    <x:row r="2690">
      <x:c r="A2690" s="18" t="str">
        <x:v>2026/9/9</x:v>
      </x:c>
      <x:c r="B2690" s="18" t="str">
        <x:v>DATAまとめ</x:v>
      </x:c>
      <x:c r="C2690" s="18" t="str">
        <x:v>9の付く日・月ゾロ・感謝・橋本梨菜/大貫晋也来店</x:v>
      </x:c>
      <x:c r="D2690" s="18" t="str">
        <x:v>列</x:v>
      </x:c>
      <x:c r="E2690" s="18" t="str">
        <x:v>973-990 マイジャグ</x:v>
      </x:c>
      <x:c r="F2690" s="18" t="str">
        <x:v>+1900枚</x:v>
      </x:c>
      <x:c r="G2690" s="18" t="str">
        <x:v>16/18</x:v>
      </x:c>
      <x:c r="H2690" s="18" t="str">
        <x:v>あり</x:v>
      </x:c>
      <x:c r="I2690" s="18" t="str">
        <x:v>ジャグ列投入</x:v>
      </x:c>
      <x:c r="J2690" s="18" t="str">
        <x:v>@coba_slopachi</x:v>
      </x:c>
      <x:c r="K2690" s="18" t="str">
        <x:v>確認</x:v>
      </x:c>
      <x:c r="L2690" s="18" t="str">
        <x:v>画像投稿</x:v>
      </x:c>
    </x:row>
    <x:row r="2691">
      <x:c r="A2691" s="18" t="str">
        <x:v>2026/9/9</x:v>
      </x:c>
      <x:c r="B2691" s="18" t="str">
        <x:v>DATAまとめ</x:v>
      </x:c>
      <x:c r="C2691" s="18" t="str">
        <x:v>同上</x:v>
      </x:c>
      <x:c r="D2691" s="18" t="str">
        <x:v>列</x:v>
      </x:c>
      <x:c r="E2691" s="18" t="str">
        <x:v>991-1008 ネオアイム</x:v>
      </x:c>
      <x:c r="F2691" s="18" t="str">
        <x:v>+1760枚</x:v>
      </x:c>
      <x:c r="G2691" s="18" t="str">
        <x:v>15/18</x:v>
      </x:c>
      <x:c r="H2691" s="18" t="str">
        <x:v>あり</x:v>
      </x:c>
      <x:c r="I2691" s="18" t="str">
        <x:v>ジャグ列投入</x:v>
      </x:c>
      <x:c r="J2691" s="18" t="str">
        <x:v>@coba_slopachi</x:v>
      </x:c>
      <x:c r="K2691" s="18" t="str">
        <x:v>確認</x:v>
      </x:c>
      <x:c r="L2691" s="18" t="str">
        <x:v>画像投稿</x:v>
      </x:c>
    </x:row>
    <x:row r="2692">
      <x:c r="A2692" s="18" t="str">
        <x:v>2026/9/15</x:v>
      </x:c>
      <x:c r="B2692" s="18" t="str">
        <x:v>DATAまとめ</x:v>
      </x:c>
      <x:c r="C2692" s="18" t="str">
        <x:v>5の付く日</x:v>
      </x:c>
      <x:c r="D2692" s="18" t="str">
        <x:v>全台系</x:v>
      </x:c>
      <x:c r="E2692" s="18" t="str">
        <x:v>ガールズ</x:v>
      </x:c>
      <x:c r="F2692" s="18" t="str">
        <x:v>+2380枚</x:v>
      </x:c>
      <x:c r="G2692" s="18" t="str">
        <x:v>4/5</x:v>
      </x:c>
      <x:c r="H2692" s="18" t="str">
        <x:v>あり</x:v>
      </x:c>
      <x:c r="I2692" s="18" t="str">
        <x:v>少数ジャグ全台系</x:v>
      </x:c>
      <x:c r="J2692" s="18" t="str">
        <x:v>@coba_slopachi</x:v>
      </x:c>
      <x:c r="K2692" s="18" t="str">
        <x:v>確認</x:v>
      </x:c>
      <x:c r="L2692" s="18" t="str">
        <x:v>画像投稿</x:v>
      </x:c>
    </x:row>
    <x:row r="2693">
      <x:c r="A2693" s="18" t="str">
        <x:v>2026/9/15</x:v>
      </x:c>
      <x:c r="B2693" s="18" t="str">
        <x:v>DATAまとめ</x:v>
      </x:c>
      <x:c r="C2693" s="18" t="str">
        <x:v>5の付く日</x:v>
      </x:c>
      <x:c r="D2693" s="18" t="str">
        <x:v>BOX</x:v>
      </x:c>
      <x:c r="E2693" s="18" t="str">
        <x:v>ゴージャグ（マイV側）</x:v>
      </x:c>
      <x:c r="F2693" s="18" t="str">
        <x:v>+1280枚</x:v>
      </x:c>
      <x:c r="G2693" s="18" t="str">
        <x:v>14/18</x:v>
      </x:c>
      <x:c r="H2693" s="18" t="str">
        <x:v>あり</x:v>
      </x:c>
      <x:c r="I2693" s="18" t="str">
        <x:v>18台BOX投入</x:v>
      </x:c>
      <x:c r="J2693" s="18" t="str">
        <x:v>@coba_slopachi</x:v>
      </x:c>
      <x:c r="K2693" s="18" t="str">
        <x:v>確認</x:v>
      </x:c>
      <x:c r="L2693" s="18" t="str">
        <x:v>画像投稿</x:v>
      </x:c>
    </x:row>
    <x:row r="2694">
      <x:c r="A2694" s="18" t="str">
        <x:v>2026/9/19</x:v>
      </x:c>
      <x:c r="B2694" s="18" t="str">
        <x:v>DATAまとめ</x:v>
      </x:c>
      <x:c r="C2694" s="18" t="str">
        <x:v>9の付く日・感謝・りちゃのすけ来店・関西KO</x:v>
      </x:c>
      <x:c r="D2694" s="18" t="str">
        <x:v>全台系</x:v>
      </x:c>
      <x:c r="E2694" s="18" t="str">
        <x:v>北斗の拳</x:v>
      </x:c>
      <x:c r="F2694" s="18" t="str">
        <x:v>+2930枚</x:v>
      </x:c>
      <x:c r="G2694" s="18" t="str">
        <x:v>6/7</x:v>
      </x:c>
      <x:c r="H2694" s="18" t="str">
        <x:v>あり</x:v>
      </x:c>
      <x:c r="I2694" s="18" t="str">
        <x:v>直近使用として9/27減点</x:v>
      </x:c>
      <x:c r="J2694" s="18" t="str">
        <x:v>@coba_slopachi</x:v>
      </x:c>
      <x:c r="K2694" s="18" t="str">
        <x:v>確認</x:v>
      </x:c>
      <x:c r="L2694" s="18" t="str">
        <x:v>画像投稿</x:v>
      </x:c>
    </x:row>
    <x:row r="2695">
      <x:c r="A2695" s="18" t="str">
        <x:v>2026/9/19</x:v>
      </x:c>
      <x:c r="B2695" s="18" t="str">
        <x:v>DATAまとめ</x:v>
      </x:c>
      <x:c r="C2695" s="18" t="str">
        <x:v>同上</x:v>
      </x:c>
      <x:c r="D2695" s="18" t="str">
        <x:v>2台並び</x:v>
      </x:c>
      <x:c r="E2695" s="18" t="str">
        <x:v>455-456 東京喰種</x:v>
      </x:c>
      <x:c r="F2695" s="18" t="str"/>
      <x:c r="G2695" s="18" t="str">
        <x:v>対象</x:v>
      </x:c>
      <x:c r="H2695" s="18" t="str">
        <x:v>あり</x:v>
      </x:c>
      <x:c r="I2695" s="18" t="str">
        <x:v>喰種小並び運用</x:v>
      </x:c>
      <x:c r="J2695" s="18" t="str">
        <x:v>@coba_slopachi</x:v>
      </x:c>
      <x:c r="K2695" s="18" t="str">
        <x:v>確認</x:v>
      </x:c>
      <x:c r="L2695" s="18" t="str"/>
    </x:row>
    <x:row r="2696">
      <x:c r="A2696" s="18" t="str">
        <x:v>2026/9/19</x:v>
      </x:c>
      <x:c r="B2696" s="18" t="str">
        <x:v>DATAまとめ</x:v>
      </x:c>
      <x:c r="C2696" s="18" t="str">
        <x:v>同上</x:v>
      </x:c>
      <x:c r="D2696" s="18" t="str">
        <x:v>2台並び</x:v>
      </x:c>
      <x:c r="E2696" s="18" t="str">
        <x:v>460-461 東京喰種</x:v>
      </x:c>
      <x:c r="F2696" s="18" t="str"/>
      <x:c r="G2696" s="18" t="str">
        <x:v>対象</x:v>
      </x:c>
      <x:c r="H2696" s="18" t="str">
        <x:v>あり</x:v>
      </x:c>
      <x:c r="I2696" s="18" t="str">
        <x:v>喰種小並び運用</x:v>
      </x:c>
      <x:c r="J2696" s="18" t="str">
        <x:v>@coba_slopachi</x:v>
      </x:c>
      <x:c r="K2696" s="18" t="str">
        <x:v>確認</x:v>
      </x:c>
      <x:c r="L2696" s="18" t="str"/>
    </x:row>
    <x:row r="2697">
      <x:c r="A2697" s="18" t="str">
        <x:v>2026/9/19</x:v>
      </x:c>
      <x:c r="B2697" s="18" t="str">
        <x:v>DATAまとめ</x:v>
      </x:c>
      <x:c r="C2697" s="18" t="str">
        <x:v>同上</x:v>
      </x:c>
      <x:c r="D2697" s="18" t="str">
        <x:v>2台並び</x:v>
      </x:c>
      <x:c r="E2697" s="18" t="str">
        <x:v>467-468 東京喰種</x:v>
      </x:c>
      <x:c r="F2697" s="18" t="str"/>
      <x:c r="G2697" s="18" t="str">
        <x:v>対象</x:v>
      </x:c>
      <x:c r="H2697" s="18" t="str">
        <x:v>あり</x:v>
      </x:c>
      <x:c r="I2697" s="18" t="str">
        <x:v>喰種小並び運用</x:v>
      </x:c>
      <x:c r="J2697" s="18" t="str">
        <x:v>@coba_slopachi</x:v>
      </x:c>
      <x:c r="K2697" s="18" t="str">
        <x:v>確認</x:v>
      </x:c>
      <x:c r="L2697" s="18" t="str"/>
    </x:row>
    <x:row r="2698">
      <x:c r="A2698" s="18" t="str">
        <x:v>2026/9/21</x:v>
      </x:c>
      <x:c r="B2698" s="18" t="str">
        <x:v>DATAまとめ</x:v>
      </x:c>
      <x:c r="C2698" s="18" t="str">
        <x:v>番組収録・ウシオ/森咲智美来店・1の付く日・近隣対抗</x:v>
      </x:c>
      <x:c r="D2698" s="18" t="str">
        <x:v>BOX</x:v>
      </x:c>
      <x:c r="E2698" s="18" t="str">
        <x:v>955-990 マイジャグ</x:v>
      </x:c>
      <x:c r="F2698" s="18" t="str">
        <x:v>+1450枚</x:v>
      </x:c>
      <x:c r="G2698" s="18" t="str">
        <x:v>29/36</x:v>
      </x:c>
      <x:c r="H2698" s="18" t="str">
        <x:v>あり</x:v>
      </x:c>
      <x:c r="I2698" s="18" t="str">
        <x:v>BOX再利用</x:v>
      </x:c>
      <x:c r="J2698" s="18" t="str">
        <x:v>@coba_slopachi</x:v>
      </x:c>
      <x:c r="K2698" s="18" t="str">
        <x:v>確認</x:v>
      </x:c>
      <x:c r="L2698" s="18" t="str">
        <x:v>画像投稿</x:v>
      </x:c>
    </x:row>
    <x:row r="2699">
      <x:c r="A2699" s="18" t="str">
        <x:v>2026/9/21</x:v>
      </x:c>
      <x:c r="B2699" s="18" t="str">
        <x:v>DATAまとめ</x:v>
      </x:c>
      <x:c r="C2699" s="18" t="str">
        <x:v>同上</x:v>
      </x:c>
      <x:c r="D2699" s="18" t="str">
        <x:v>列</x:v>
      </x:c>
      <x:c r="E2699" s="18" t="str">
        <x:v>991-1008 ネオアイム</x:v>
      </x:c>
      <x:c r="F2699" s="18" t="str">
        <x:v>+910枚</x:v>
      </x:c>
      <x:c r="G2699" s="18" t="str">
        <x:v>14/18</x:v>
      </x:c>
      <x:c r="H2699" s="18" t="str">
        <x:v>あり</x:v>
      </x:c>
      <x:c r="I2699" s="18" t="str">
        <x:v>同列短期再使用</x:v>
      </x:c>
      <x:c r="J2699" s="18" t="str">
        <x:v>@coba_slopachi</x:v>
      </x:c>
      <x:c r="K2699" s="18" t="str">
        <x:v>確認</x:v>
      </x:c>
      <x:c r="L2699" s="18" t="str">
        <x:v>画像投稿</x:v>
      </x:c>
    </x:row>
    <x:row r="2700">
      <x:c r="A2700" s="18" t="str">
        <x:v>2026/9/23</x:v>
      </x:c>
      <x:c r="B2700" s="18" t="str">
        <x:v>DATAまとめ</x:v>
      </x:c>
      <x:c r="C2700" s="18" t="str">
        <x:v>3の付く日・感謝・渚恋生来店</x:v>
      </x:c>
      <x:c r="D2700" s="18" t="str">
        <x:v>ニブイチ</x:v>
      </x:c>
      <x:c r="E2700" s="18" t="str">
        <x:v>東京喰種</x:v>
      </x:c>
      <x:c r="F2700" s="18" t="str">
        <x:v>+4810枚</x:v>
      </x:c>
      <x:c r="G2700" s="18" t="str">
        <x:v>17/18</x:v>
      </x:c>
      <x:c r="H2700" s="18" t="str">
        <x:v>あり</x:v>
      </x:c>
      <x:c r="I2700" s="18" t="str">
        <x:v>9/27も完全除外しない</x:v>
      </x:c>
      <x:c r="J2700" s="18" t="str">
        <x:v>@coba_slopachi</x:v>
      </x:c>
      <x:c r="K2700" s="18" t="str">
        <x:v>確認</x:v>
      </x:c>
      <x:c r="L2700" s="18" t="str">
        <x:v>画像投稿</x:v>
      </x:c>
    </x:row>
    <x:row r="2701">
      <x:c r="A2701" s="18" t="str">
        <x:v>2026/9/23</x:v>
      </x:c>
      <x:c r="B2701" s="18" t="str">
        <x:v>DATAまとめ</x:v>
      </x:c>
      <x:c r="C2701" s="18" t="str">
        <x:v>同上</x:v>
      </x:c>
      <x:c r="D2701" s="18" t="str">
        <x:v>ニブイチ</x:v>
      </x:c>
      <x:c r="E2701" s="18" t="str">
        <x:v>Lカバネリ</x:v>
      </x:c>
      <x:c r="F2701" s="18" t="str">
        <x:v>+3220枚</x:v>
      </x:c>
      <x:c r="G2701" s="18" t="str">
        <x:v>14/18</x:v>
      </x:c>
      <x:c r="H2701" s="18" t="str">
        <x:v>あり</x:v>
      </x:c>
      <x:c r="I2701" s="18" t="str">
        <x:v>位置変更継続候補</x:v>
      </x:c>
      <x:c r="J2701" s="18" t="str">
        <x:v>@coba_slopachi</x:v>
      </x:c>
      <x:c r="K2701" s="18" t="str">
        <x:v>確認</x:v>
      </x:c>
      <x:c r="L2701" s="18" t="str">
        <x:v>画像投稿</x:v>
      </x:c>
    </x:row>
    <x:row r="2702">
      <x:c r="A2702" s="18" t="str">
        <x:v>2026/9/25</x:v>
      </x:c>
      <x:c r="B2702" s="18" t="str">
        <x:v>事前/振返り</x:v>
      </x:c>
      <x:c r="C2702" s="18" t="str">
        <x:v>5の付く日・ファン感1日目</x:v>
      </x:c>
      <x:c r="D2702" s="18" t="str">
        <x:v>前回振返り</x:v>
      </x:c>
      <x:c r="E2702" s="18" t="str">
        <x:v>9/15 ガールズ全台/ゴージャグBOX</x:v>
      </x:c>
      <x:c r="F2702" s="18" t="str"/>
      <x:c r="G2702" s="18" t="str"/>
      <x:c r="H2702" s="18" t="str">
        <x:v>あり</x:v>
      </x:c>
      <x:c r="I2702" s="18" t="str">
        <x:v>5の日ジャグ強化パターン</x:v>
      </x:c>
      <x:c r="J2702" s="18" t="str">
        <x:v>@coba_slopachi</x:v>
      </x:c>
      <x:c r="K2702" s="18" t="str">
        <x:v>確認</x:v>
      </x:c>
      <x:c r="L2702" s="18" t="str">
        <x:v>9/15結果を引用</x:v>
      </x:c>
    </x:row>
    <x:row r="2705">
      <x:c r="A2705" s="962" t="str">
        <x:v>coba画像について：検索結果で画像付き投稿の存在と本文に記載された機種・平均差枚・勝率・台番範囲を追記。画像内の個別台数値は、検索結果から数値を明確に確認できないものを推測していません。既にHall-Navi等で個別台数値を確認済みの対象は既存の個別台履歴をそのまま保持しています。</x:v>
      </x:c>
      <x:c r="B2705" s="962"/>
      <x:c r="C2705" s="962"/>
      <x:c r="D2705" s="962"/>
      <x:c r="E2705" s="962"/>
      <x:c r="F2705" s="962"/>
      <x:c r="G2705" s="962"/>
      <x:c r="H2705" s="962"/>
      <x:c r="I2705" s="962"/>
      <x:c r="J2705" s="962"/>
      <x:c r="K2705" s="962"/>
      <x:c r="L2705" s="962"/>
    </x:row>
    <x:row r="2706">
      <x:c r="A2706" s="962"/>
      <x:c r="B2706" s="962"/>
      <x:c r="C2706" s="962"/>
      <x:c r="D2706" s="962"/>
      <x:c r="E2706" s="962"/>
      <x:c r="F2706" s="962"/>
      <x:c r="G2706" s="962"/>
      <x:c r="H2706" s="962"/>
      <x:c r="I2706" s="962"/>
      <x:c r="J2706" s="962"/>
      <x:c r="K2706" s="962"/>
      <x:c r="L2706" s="962"/>
    </x:row>
    <x:row r="2707">
      <x:c r="A2707" s="962"/>
      <x:c r="B2707" s="962"/>
      <x:c r="C2707" s="962"/>
      <x:c r="D2707" s="962"/>
      <x:c r="E2707" s="962"/>
      <x:c r="F2707" s="962"/>
      <x:c r="G2707" s="962"/>
      <x:c r="H2707" s="962"/>
      <x:c r="I2707" s="962"/>
      <x:c r="J2707" s="962"/>
      <x:c r="K2707" s="962"/>
      <x:c r="L2707" s="962"/>
    </x:row>
  </x:sheetData>
  <x:mergeCells>
    <x:mergeCell ref="A1:Z1"/>
    <x:mergeCell ref="A3:Z3"/>
    <x:mergeCell ref="A7:Z7"/>
    <x:mergeCell ref="A11:Z11"/>
    <x:mergeCell ref="A15:Z15"/>
    <x:mergeCell ref="A19:Z19"/>
    <x:mergeCell ref="A23:Z23"/>
    <x:mergeCell ref="A27:Z27"/>
    <x:mergeCell ref="A31:Z31"/>
    <x:mergeCell ref="A35:Z35"/>
    <x:mergeCell ref="A39:Z39"/>
    <x:mergeCell ref="A43:Z43"/>
    <x:mergeCell ref="A47:Z47"/>
    <x:mergeCell ref="A51:Z51"/>
    <x:mergeCell ref="A55:Z55"/>
    <x:mergeCell ref="A59:Z59"/>
    <x:mergeCell ref="A63:Z63"/>
    <x:mergeCell ref="A67:Z67"/>
    <x:mergeCell ref="A71:Z71"/>
    <x:mergeCell ref="A75:Z75"/>
    <x:mergeCell ref="A79:Z79"/>
    <x:mergeCell ref="A83:Z83"/>
    <x:mergeCell ref="A87:Z87"/>
    <x:mergeCell ref="A91:Z91"/>
    <x:mergeCell ref="A95:Z95"/>
    <x:mergeCell ref="A99:Z99"/>
    <x:mergeCell ref="A103:Z103"/>
    <x:mergeCell ref="A107:Z107"/>
    <x:mergeCell ref="A111:Z111"/>
    <x:mergeCell ref="A115:Z115"/>
    <x:mergeCell ref="A119:Z119"/>
    <x:mergeCell ref="A123:Z123"/>
    <x:mergeCell ref="A127:Z127"/>
    <x:mergeCell ref="A131:Z131"/>
    <x:mergeCell ref="A135:Z135"/>
    <x:mergeCell ref="A139:Z139"/>
    <x:mergeCell ref="A143:Z143"/>
    <x:mergeCell ref="A147:Z147"/>
    <x:mergeCell ref="A151:Z151"/>
    <x:mergeCell ref="A155:Z155"/>
    <x:mergeCell ref="A159:Z159"/>
    <x:mergeCell ref="A163:Z163"/>
    <x:mergeCell ref="AB1:AD1"/>
    <x:mergeCell ref="A2100:J2100"/>
    <x:mergeCell ref="A2119:J2119"/>
    <x:mergeCell ref="A2140:J2140"/>
    <x:mergeCell ref="A2170:J2170"/>
    <x:mergeCell ref="A2200:J2200"/>
    <x:mergeCell ref="A2230:J2230"/>
    <x:mergeCell ref="A2260:K2260"/>
    <x:mergeCell ref="A2310:L2310"/>
    <x:mergeCell ref="A2350:L2350"/>
    <x:mergeCell ref="A2400:M2400"/>
    <x:mergeCell ref="A2666:M2668"/>
    <x:mergeCell ref="A2680:L2680"/>
    <x:mergeCell ref="A2705:L2707"/>
  </x:mergeCells>
  <x:pageMargins left="0.7" right="0.7" top="0.75" bottom="0.75" header="0.3" footer="0.3"/>
</x:worksheet>
</file>

<file path=xl/worksheets/sheet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5" hidden="0" customWidth="1"/>
    <x:col min="3" max="3" width="9" hidden="0" customWidth="1"/>
    <x:col min="4" max="4" width="30" hidden="0" customWidth="1"/>
    <x:col min="5" max="5" width="11" hidden="0" customWidth="1"/>
    <x:col min="6" max="6" width="8" hidden="0" customWidth="1"/>
    <x:col min="7" max="7" width="10" hidden="0" customWidth="1"/>
    <x:col min="8" max="8" width="10" hidden="0" customWidth="1"/>
    <x:col min="9" max="9" width="7" hidden="0" customWidth="1"/>
    <x:col min="10" max="10" width="7" hidden="0" customWidth="1"/>
    <x:col min="11" max="11" width="10" hidden="0" customWidth="1"/>
    <x:col min="12" max="12" width="10" hidden="0" customWidth="1"/>
    <x:col min="13" max="13" width="8" hidden="0" customWidth="1"/>
    <x:col min="14" max="14" width="11" hidden="0" customWidth="1"/>
    <x:col min="15" max="15" width="10" hidden="0" customWidth="1"/>
    <x:col min="16" max="16" width="9" hidden="0" customWidth="1"/>
    <x:col min="17" max="17" width="12" hidden="0" customWidth="1"/>
    <x:col min="18" max="18" width="10" hidden="0" customWidth="1"/>
    <x:col min="19" max="19" width="9" hidden="0" customWidth="1"/>
    <x:col min="20" max="20" width="9" hidden="0" customWidth="1"/>
    <x:col min="21" max="21" width="10" hidden="0" customWidth="1"/>
    <x:col min="22" max="22" width="11" hidden="0" customWidth="1"/>
    <x:col min="23" max="23" width="21" hidden="0" customWidth="1"/>
    <x:col min="24" max="24" width="8" hidden="0" customWidth="1"/>
    <x:col min="25" max="25" width="9" hidden="0" customWidth="1"/>
    <x:col min="26" max="26" width="9" hidden="0" customWidth="1"/>
    <x:col min="27" max="27" width="9" hidden="0" customWidth="1"/>
    <x:col min="28" max="28" width="9" hidden="0" customWidth="1"/>
    <x:col min="29" max="29" width="9" hidden="0" customWidth="1"/>
    <x:col min="30" max="30" width="9" hidden="0" customWidth="1"/>
    <x:col min="31" max="31" width="9" hidden="0" customWidth="1"/>
    <x:col min="32" max="32" width="9" hidden="0" customWidth="1"/>
    <x:col min="33" max="33" width="9" hidden="0" customWidth="1"/>
    <x:col min="34" max="34" width="9" hidden="0" customWidth="1"/>
    <x:col min="35" max="35" width="9" hidden="0" customWidth="1"/>
    <x:col min="36" max="36" width="9" hidden="0" customWidth="1"/>
    <x:col min="39" max="39" width="2" hidden="0" customWidth="1"/>
    <x:col min="40" max="40" width="2" hidden="0" customWidth="1"/>
    <x:col min="42" max="42" width="2" hidden="0" customWidth="1"/>
    <x:col min="43" max="43" width="2" hidden="0" customWidth="1"/>
    <x:col min="44" max="44" width="28" hidden="0" customWidth="1"/>
    <x:col min="45" max="45" width="9" hidden="0" customWidth="1"/>
    <x:col min="46" max="46" width="12" hidden="0" customWidth="1"/>
    <x:col min="47" max="47" width="12" hidden="0" customWidth="1"/>
    <x:col min="48" max="48" width="9" hidden="0" customWidth="1"/>
    <x:col min="49" max="49" width="9" hidden="0" customWidth="1"/>
    <x:col min="50" max="50" width="9" hidden="0" customWidth="1"/>
    <x:col min="51" max="51" width="9" hidden="0" customWidth="1"/>
    <x:col min="52" max="52" width="9" hidden="0" customWidth="1"/>
    <x:col min="53" max="53" width="9" hidden="0" customWidth="1"/>
    <x:col min="54" max="54" width="9" hidden="0" customWidth="1"/>
    <x:col min="55" max="55" width="9" hidden="0" customWidth="1"/>
    <x:col min="56" max="56" width="9" hidden="0" customWidth="1"/>
    <x:col min="57" max="57" width="9" hidden="0" customWidth="1"/>
    <x:col min="58" max="58" width="9" hidden="0" customWidth="1"/>
    <x:col min="59" max="59" width="9" hidden="0" customWidth="1"/>
    <x:col min="60" max="60" width="42" hidden="0" customWidth="1"/>
    <x:col min="37" max="37" width="2" hidden="0" customWidth="1"/>
    <x:col min="38" max="38" width="2" hidden="0" customWidth="1"/>
    <x:col min="41" max="41" width="2" hidden="0" customWidth="1"/>
  </x:cols>
  <x:sheetData>
    <x:row r="1" ht="30" customHeight="1">
      <x:c r="A1" s="994" t="str">
        <x:v>パチスロ実績スコア｜履歴データ分析</x:v>
      </x:c>
      <x:c r="B1" s="994"/>
      <x:c r="C1" s="994"/>
      <x:c r="D1" s="994"/>
      <x:c r="E1" s="994"/>
      <x:c r="F1" s="994"/>
      <x:c r="G1" s="994"/>
      <x:c r="H1" s="994"/>
      <x:c r="I1" s="994"/>
      <x:c r="J1" s="994"/>
      <x:c r="K1" s="994"/>
      <x:c r="L1" s="994"/>
      <x:c r="M1" s="994"/>
      <x:c r="N1" s="994"/>
      <x:c r="O1" s="994"/>
      <x:c r="P1" s="994"/>
      <x:c r="Q1" s="994"/>
      <x:c r="R1" s="994"/>
      <x:c r="S1" s="994"/>
      <x:c r="T1" s="994"/>
      <x:c r="U1" s="994"/>
      <x:c r="V1" s="994"/>
      <x:c r="W1" s="994"/>
      <x:c r="X1" s="994"/>
    </x:row>
    <x:row r="2" ht="28" customHeight="1">
      <x:c r="A2" s="1000" t="str">
        <x:v>対象台データ580件をNote記事の考え方で採点。設定を確定する値ではなく、機種間・台番・配置分析に使う比較指標。</x:v>
      </x:c>
      <x:c r="B2" s="1000"/>
      <x:c r="C2" s="1000"/>
      <x:c r="D2" s="1000"/>
      <x:c r="E2" s="1000"/>
      <x:c r="F2" s="1000"/>
      <x:c r="G2" s="1000"/>
      <x:c r="H2" s="1000"/>
      <x:c r="I2" s="1000"/>
      <x:c r="J2" s="1000"/>
      <x:c r="K2" s="1000"/>
      <x:c r="L2" s="1000"/>
      <x:c r="M2" s="1000"/>
      <x:c r="N2" s="1000"/>
      <x:c r="O2" s="1000"/>
      <x:c r="P2" s="1000"/>
      <x:c r="Q2" s="1000"/>
      <x:c r="R2" s="1000"/>
      <x:c r="S2" s="1000"/>
      <x:c r="T2" s="1000"/>
      <x:c r="U2" s="1000"/>
      <x:c r="V2" s="1000"/>
      <x:c r="W2" s="1000"/>
      <x:c r="X2" s="1000"/>
    </x:row>
    <x:row r="3" ht="30" customHeight="1">
      <x:c r="A3" s="1000" t="str">
        <x:v>本表は対象台データ掲載分のみ。日別の全店平均G数がないため稼働倍率は1.0。必要な行は手入力で補正。出率は元表の推定値（差枚÷G数÷3）。</x:v>
      </x:c>
      <x:c r="B3" s="1000"/>
      <x:c r="C3" s="1000"/>
      <x:c r="D3" s="1000"/>
      <x:c r="E3" s="1000"/>
      <x:c r="F3" s="1000"/>
      <x:c r="G3" s="1000"/>
      <x:c r="H3" s="1000"/>
      <x:c r="I3" s="1000"/>
      <x:c r="J3" s="1000"/>
      <x:c r="K3" s="1000"/>
      <x:c r="L3" s="1000"/>
      <x:c r="M3" s="1000"/>
      <x:c r="N3" s="1000"/>
      <x:c r="O3" s="1000"/>
      <x:c r="P3" s="1000"/>
      <x:c r="Q3" s="1000"/>
      <x:c r="R3" s="1000"/>
      <x:c r="S3" s="1000"/>
      <x:c r="T3" s="1000"/>
      <x:c r="U3" s="1000"/>
      <x:c r="V3" s="1000"/>
      <x:c r="W3" s="1000"/>
      <x:c r="X3" s="1000"/>
    </x:row>
    <x:row r="4" ht="42" customHeight="1">
      <x:c r="A4" s="1000" t="str">
        <x:v>採点方法の参考: https://note.com/4pachi/n/n02752f9a28dd （2026/9/25確認）。設定確率は機種別出典を右側の設定表に記載。</x:v>
      </x:c>
      <x:c r="B4" s="1000"/>
      <x:c r="C4" s="1000"/>
      <x:c r="D4" s="1000"/>
      <x:c r="E4" s="1000"/>
      <x:c r="F4" s="1000"/>
      <x:c r="G4" s="1000"/>
      <x:c r="H4" s="1000"/>
      <x:c r="I4" s="1000"/>
      <x:c r="J4" s="1000"/>
      <x:c r="K4" s="1000"/>
      <x:c r="L4" s="1000"/>
      <x:c r="M4" s="1000"/>
      <x:c r="N4" s="1000"/>
      <x:c r="O4" s="1000"/>
      <x:c r="P4" s="1000"/>
      <x:c r="Q4" s="1000"/>
      <x:c r="R4" s="1000"/>
      <x:c r="S4" s="1000"/>
      <x:c r="T4" s="1000"/>
      <x:c r="U4" s="1000"/>
      <x:c r="V4" s="1000"/>
      <x:c r="W4" s="1000"/>
      <x:c r="X4" s="1000"/>
      <x:c r="AM4" s="974" t="str">
        <x:v>回転数評価曲線</x:v>
      </x:c>
      <x:c r="AN4" s="974" t="str"/>
      <x:c r="AO4" s="974"/>
      <x:c r="AP4" s="974" t="str">
        <x:v>出率評価曲線</x:v>
      </x:c>
      <x:c r="AQ4" s="974" t="str"/>
      <x:c r="AR4" s="1010" t="str">
        <x:v>機種別設定</x:v>
      </x:c>
      <x:c r="AS4" s="1010" t="str">
        <x:v>種別</x:v>
      </x:c>
      <x:c r="AT4" s="1010" t="str">
        <x:v>回転数比率</x:v>
      </x:c>
      <x:c r="AU4" s="1010" t="str">
        <x:v>出率比率</x:v>
      </x:c>
      <x:c r="AV4" s="1010" t="str">
        <x:v>BB確率 設定1</x:v>
      </x:c>
      <x:c r="AW4" s="1010" t="str">
        <x:v>設定2</x:v>
      </x:c>
      <x:c r="AX4" s="1010" t="str">
        <x:v>設定3</x:v>
      </x:c>
      <x:c r="AY4" s="1010" t="str">
        <x:v>設定4</x:v>
      </x:c>
      <x:c r="AZ4" s="1010" t="str">
        <x:v>設定5</x:v>
      </x:c>
      <x:c r="BA4" s="1010" t="str">
        <x:v>設定6</x:v>
      </x:c>
      <x:c r="BB4" s="1010" t="str">
        <x:v>RB確率 設定1</x:v>
      </x:c>
      <x:c r="BC4" s="1010" t="str">
        <x:v>設定2</x:v>
      </x:c>
      <x:c r="BD4" s="1010" t="str">
        <x:v>設定3</x:v>
      </x:c>
      <x:c r="BE4" s="1010" t="str">
        <x:v>設定4</x:v>
      </x:c>
      <x:c r="BF4" s="1010" t="str">
        <x:v>設定5</x:v>
      </x:c>
      <x:c r="BG4" s="1010" t="str">
        <x:v>設定6</x:v>
      </x:c>
      <x:c r="BH4" s="1010" t="str">
        <x:v>確率出典</x:v>
      </x:c>
    </x:row>
    <x:row r="5" ht="36" customHeight="1">
      <x:c r="A5" s="1002" t="str">
        <x:v>日付</x:v>
      </x:c>
      <x:c r="B5" s="1002" t="str">
        <x:v>曜</x:v>
      </x:c>
      <x:c r="C5" s="1002" t="str">
        <x:v>対象日</x:v>
      </x:c>
      <x:c r="D5" s="1002" t="str">
        <x:v>機種</x:v>
      </x:c>
      <x:c r="E5" s="1002" t="str">
        <x:v>最終点</x:v>
      </x:c>
      <x:c r="F5" s="1002" t="str">
        <x:v>台番</x:v>
      </x:c>
      <x:c r="G5" s="1002" t="str">
        <x:v>G</x:v>
      </x:c>
      <x:c r="H5" s="1002" t="str">
        <x:v>差枚</x:v>
      </x:c>
      <x:c r="I5" s="1002" t="str">
        <x:v>BB</x:v>
      </x:c>
      <x:c r="J5" s="1002" t="str">
        <x:v>RB</x:v>
      </x:c>
      <x:c r="K5" s="1002" t="str">
        <x:v>出率</x:v>
      </x:c>
      <x:c r="L5" s="1002" t="str">
        <x:v>G点</x:v>
      </x:c>
      <x:c r="M5" s="1002" t="str">
        <x:v>倍率</x:v>
      </x:c>
      <x:c r="N5" s="1002" t="str">
        <x:v>補正G点</x:v>
      </x:c>
      <x:c r="O5" s="1002" t="str">
        <x:v>出率点</x:v>
      </x:c>
      <x:c r="P5" s="1002" t="str">
        <x:v>信頼度</x:v>
      </x:c>
      <x:c r="Q5" s="1002" t="str">
        <x:v>補正出率点</x:v>
      </x:c>
      <x:c r="R5" s="1002" t="str">
        <x:v>95%減点</x:v>
      </x:c>
      <x:c r="S5" s="1002" t="str">
        <x:v>BB点</x:v>
      </x:c>
      <x:c r="T5" s="1002" t="str">
        <x:v>RB点</x:v>
      </x:c>
      <x:c r="U5" s="1002" t="str">
        <x:v>統計点</x:v>
      </x:c>
      <x:c r="V5" s="1002" t="str">
        <x:v>仮スコア</x:v>
      </x:c>
      <x:c r="W5" s="1002" t="str">
        <x:v>判定</x:v>
      </x:c>
      <x:c r="X5" s="1002" t="str">
        <x:v>型</x:v>
      </x:c>
      <x:c r="Y5" s="1002" t="str">
        <x:v>BB S1</x:v>
      </x:c>
      <x:c r="Z5" s="1002" t="str">
        <x:v>BB S2</x:v>
      </x:c>
      <x:c r="AA5" s="1002" t="str">
        <x:v>BB S3</x:v>
      </x:c>
      <x:c r="AB5" s="1002" t="str">
        <x:v>BB S4</x:v>
      </x:c>
      <x:c r="AC5" s="1002" t="str">
        <x:v>BB S5</x:v>
      </x:c>
      <x:c r="AD5" s="1002" t="str">
        <x:v>BB S6</x:v>
      </x:c>
      <x:c r="AE5" s="1002" t="str">
        <x:v>RB S1</x:v>
      </x:c>
      <x:c r="AF5" s="1002" t="str">
        <x:v>RB S2</x:v>
      </x:c>
      <x:c r="AG5" s="1002" t="str">
        <x:v>RB S3</x:v>
      </x:c>
      <x:c r="AH5" s="1002" t="str">
        <x:v>RB S4</x:v>
      </x:c>
      <x:c r="AI5" s="1002" t="str">
        <x:v>RB S5</x:v>
      </x:c>
      <x:c r="AJ5" s="1002" t="str">
        <x:v>RB S6</x:v>
      </x:c>
      <x:c r="AM5" s="644" t="n">
        <x:v>0</x:v>
      </x:c>
      <x:c r="AN5" t="n">
        <x:v>5</x:v>
      </x:c>
      <x:c r="AP5" s="142" t="n">
        <x:v>0.8</x:v>
      </x:c>
      <x:c r="AQ5" t="n">
        <x:v>0</x:v>
      </x:c>
      <x:c r="AR5" t="str">
        <x:v>ゴーゴージャグラー3</x:v>
      </x:c>
      <x:c r="AS5" t="str">
        <x:v>A</x:v>
      </x:c>
      <x:c r="AT5"/>
      <x:c r="AU5"/>
      <x:c r="AV5" s="28" t="n">
        <x:v>259</x:v>
      </x:c>
      <x:c r="AW5" s="28" t="n">
        <x:v>258</x:v>
      </x:c>
      <x:c r="AX5" s="28" t="n">
        <x:v>257</x:v>
      </x:c>
      <x:c r="AY5" s="28" t="n">
        <x:v>254</x:v>
      </x:c>
      <x:c r="AZ5" s="28" t="n">
        <x:v>247.3</x:v>
      </x:c>
      <x:c r="BA5" s="28" t="n">
        <x:v>234.9</x:v>
      </x:c>
      <x:c r="BB5" s="28" t="n">
        <x:v>354.2</x:v>
      </x:c>
      <x:c r="BC5" s="28" t="n">
        <x:v>332.7</x:v>
      </x:c>
      <x:c r="BD5" s="28" t="n">
        <x:v>306.2</x:v>
      </x:c>
      <x:c r="BE5" s="28" t="n">
        <x:v>268.6</x:v>
      </x:c>
      <x:c r="BF5" s="28" t="n">
        <x:v>247.3</x:v>
      </x:c>
      <x:c r="BG5" s="28" t="n">
        <x:v>234.9</x:v>
      </x:c>
      <x:c r="BH5" t="str">
        <x:v>https://www.p-world.co.jp/machine/database/9848</x:v>
      </x:c>
      <x:c r="BJ5"/>
      <x:c r="BK5"/>
      <x:c r="BL5"/>
      <x:c r="BM5"/>
      <x:c r="BN5"/>
      <x:c r="BO5"/>
      <x:c r="BP5"/>
      <x:c r="BQ5"/>
      <x:c r="BR5"/>
      <x:c r="BS5"/>
      <x:c r="BT5"/>
      <x:c r="BU5"/>
      <x:c r="BV5"/>
      <x:c r="BW5"/>
      <x:c r="BX5"/>
      <x:c r="BY5"/>
      <x:c r="BZ5"/>
    </x:row>
    <x:row r="6">
      <x:c r="A6" s="975" t="n">
        <x:f>'対象台データ'!A4</x:f>
        <x:v>46194</x:v>
      </x:c>
      <x:c r="B6" s="1003" t="str">
        <x:f>'対象台データ'!B4</x:f>
        <x:v>日</x:v>
      </x:c>
      <x:c r="C6" s="1003" t="str">
        <x:f>'対象台データ'!C4</x:f>
        <x:v>6/21</x:v>
      </x:c>
      <x:c r="D6" s="963" t="str">
        <x:f>'対象台データ'!D4</x:f>
        <x:v>ゴーゴージャグラー3</x:v>
      </x:c>
      <x:c r="E6" s="1014" t="n">
        <x:f>IF($X6="A",MIN(100,MAX(0,55+(V6-55)*(1+0.4*SQRT(MIN(G6/8000,1))))),MIN(100,MAX(0,V6)))</x:f>
        <x:v>50.541708243902946</x:v>
      </x:c>
      <x:c r="F6" s="1016" t="n">
        <x:f>'対象台データ'!E4</x:f>
        <x:v>879</x:v>
      </x:c>
      <x:c r="G6" s="1005" t="n">
        <x:f>'対象台データ'!F4</x:f>
        <x:v>8018</x:v>
      </x:c>
      <x:c r="H6" s="1005" t="n">
        <x:f>'対象台データ'!G4</x:f>
        <x:v>257</x:v>
      </x:c>
      <x:c r="I6" s="1005" t="n">
        <x:f>'対象台データ'!H4</x:f>
        <x:v>28</x:v>
      </x:c>
      <x:c r="J6" s="1005" t="n">
        <x:f>'対象台データ'!I4</x:f>
        <x:v>29</x:v>
      </x:c>
      <x:c r="K6" s="979" t="n">
        <x:f>'対象台データ'!K4</x:f>
        <x:v>1.01068429367257</x:v>
      </x:c>
      <x:c r="L6" s="1006" t="n">
        <x:f>IF(G6&lt;=0,5,IF(G6&lt;1500,5+(G6-0)*(20-5)/(1500-0),IF(G6&lt;3000,20+(G6-1500)*(40-20)/(3000-1500),IF(G6&lt;4500,40+(G6-3000)*(58-40)/(4500-3000),IF(G6&lt;6000,58+(G6-4500)*(72-58)/(6000-4500),IF(G6&lt;7500,72+(G6-6000)*(84-72)/(7500-6000),IF(G6&lt;9000,84+(G6-7500)*(93-84)/(9000-7500),IF(G6&lt;11000,93+(G6-9000)*(100-93)/(11000-9000),100))))))))</x:f>
        <x:v>87.108</x:v>
      </x:c>
      <x:c r="M6" s="978" t="n">
        <x:v>1</x:v>
      </x:c>
      <x:c r="N6" s="978" t="n">
        <x:f>MIN(100,L6*M6)</x:f>
        <x:v>87.108</x:v>
      </x:c>
      <x:c r="O6" s="978" t="n">
        <x:f>IF(K6&lt;=0.8,0,IF(K6&lt;0.9,0+(K6-0.8)*(10-0)/(0.9-0.8),IF(K6&lt;1,10+(K6-0.9)*(35-10)/(1-0.9),IF(K6&lt;1.2,35+(K6-1)*(87-35)/(1.2-1),IF(K6&lt;1.3,87+(K6-1.2)*(96-87)/(1.3-1.2),IF(K6&lt;1.45,96+(K6-1.3)*(100-96)/(1.45-1.3),100))))))</x:f>
        <x:v>37.77791635486819</x:v>
      </x:c>
      <x:c r="P6" s="979" t="n">
        <x:f>MIN(1,SQRT(G6/8000))</x:f>
        <x:v>1</x:v>
      </x:c>
      <x:c r="Q6" s="978" t="n">
        <x:f>35+(O6-35)*P6</x:f>
        <x:v>37.77791635486819</x:v>
      </x:c>
      <x:c r="R6" s="978" t="n">
        <x:f>IF(K6&lt;0.95,MIN(25,(0.95-K6)*250),0)</x:f>
        <x:v>0</x:v>
      </x:c>
      <x:c r="S6" s="978" t="n">
        <x:f>IF($X6="A",Y6*5+Z6*15+AA6*30+AB6*60+AC6*80+AD6*100,0)</x:f>
        <x:v>44.0107682553452</x:v>
      </x:c>
      <x:c r="T6" s="978" t="n">
        <x:f>IF($X6="A",AE6*5+AF6*15+AG6*30+AH6*60+AI6*80+AJ6*100,0)</x:f>
        <x:v>52.0430437571611</x:v>
      </x:c>
      <x:c r="U6" s="978" t="n">
        <x:f>IF($X6="A",S6*15%+T6*30%+Q6*55%,0)</x:f>
        <x:v>42.992382360627616</x:v>
      </x:c>
      <x:c r="V6" s="1018" t="n">
        <x:f>IF($X6="A",U6*80%+N6*20%,N6*IFERROR(INDEX($AT$5:$AT$60,MATCH($D6,$AR$5:$AR$60,0)),0.6)+Q6*IFERROR(INDEX($AU$5:$AU$60,MATCH($D6,$AR$5:$AR$60,0)),0.4)-R6)</x:f>
        <x:v>51.8155058885021</x:v>
      </x:c>
      <x:c r="W6" s="1008" t="str">
        <x:f>IF(E6&gt;=90,"設定6級候補",IF(E6&gt;=75,"設定4以上強候補",IF(E6&gt;=60,"設定4以上を疑う","要観察")))</x:f>
        <x:v>要観察</x:v>
      </x:c>
      <x:c r="X6" s="1003" t="str">
        <x:f>IFERROR(INDEX($AS$5:$AS$60,MATCH($D6,$AR$5:$AR$60,0)),"AT")</x:f>
        <x:v>A</x:v>
      </x:c>
      <x:c r="Y6" s="979" t="n">
        <x:f>IFERROR((EXP(-$G6/INDEX($AV$5:$BA$12,MATCH($D6,$AR$5:$AR$12,0),1))*($G6/INDEX($AV$5:$BA$12,MATCH($D6,$AR$5:$AR$12,0),1))^$I6)/((EXP(-$G6/INDEX($AV$5:$BA$12,MATCH($D6,$AR$5:$AR$12,0),1))*($G6/INDEX($AV$5:$BA$12,MATCH($D6,$AR$5:$AR$12,0),1))^$I6)+(EXP(-$G6/INDEX($AV$5:$BA$12,MATCH($D6,$AR$5:$AR$12,0),2))*($G6/INDEX($AV$5:$BA$12,MATCH($D6,$AR$5:$AR$12,0),2))^$I6)+(EXP(-$G6/INDEX($AV$5:$BA$12,MATCH($D6,$AR$5:$AR$12,0),3))*($G6/INDEX($AV$5:$BA$12,MATCH($D6,$AR$5:$AR$12,0),3))^$I6)+(EXP(-$G6/INDEX($AV$5:$BA$12,MATCH($D6,$AR$5:$AR$12,0),4))*($G6/INDEX($AV$5:$BA$12,MATCH($D6,$AR$5:$AR$12,0),4))^$I6)+(EXP(-$G6/INDEX($AV$5:$BA$12,MATCH($D6,$AR$5:$AR$12,0),5))*($G6/INDEX($AV$5:$BA$12,MATCH($D6,$AR$5:$AR$12,0),5))^$I6)+(EXP(-$G6/INDEX($AV$5:$BA$12,MATCH($D6,$AR$5:$AR$12,0),6))*($G6/INDEX($AV$5:$BA$12,MATCH($D6,$AR$5:$AR$12,0),6))^$I6)),0)</x:f>
        <x:v>0.1855376422590784</x:v>
      </x:c>
      <x:c r="Z6" s="979" t="n">
        <x:f>IFERROR((EXP(-$G6/INDEX($AV$5:$BA$12,MATCH($D6,$AR$5:$AR$12,0),2))*($G6/INDEX($AV$5:$BA$12,MATCH($D6,$AR$5:$AR$12,0),2))^$I6)/((EXP(-$G6/INDEX($AV$5:$BA$12,MATCH($D6,$AR$5:$AR$12,0),1))*($G6/INDEX($AV$5:$BA$12,MATCH($D6,$AR$5:$AR$12,0),1))^$I6)+(EXP(-$G6/INDEX($AV$5:$BA$12,MATCH($D6,$AR$5:$AR$12,0),2))*($G6/INDEX($AV$5:$BA$12,MATCH($D6,$AR$5:$AR$12,0),2))^$I6)+(EXP(-$G6/INDEX($AV$5:$BA$12,MATCH($D6,$AR$5:$AR$12,0),3))*($G6/INDEX($AV$5:$BA$12,MATCH($D6,$AR$5:$AR$12,0),3))^$I6)+(EXP(-$G6/INDEX($AV$5:$BA$12,MATCH($D6,$AR$5:$AR$12,0),4))*($G6/INDEX($AV$5:$BA$12,MATCH($D6,$AR$5:$AR$12,0),4))^$I6)+(EXP(-$G6/INDEX($AV$5:$BA$12,MATCH($D6,$AR$5:$AR$12,0),5))*($G6/INDEX($AV$5:$BA$12,MATCH($D6,$AR$5:$AR$12,0),5))^$I6)+(EXP(-$G6/INDEX($AV$5:$BA$12,MATCH($D6,$AR$5:$AR$12,0),6))*($G6/INDEX($AV$5:$BA$12,MATCH($D6,$AR$5:$AR$12,0),6))^$I6)),0)</x:f>
        <x:v>0.18338443959825002</x:v>
      </x:c>
      <x:c r="AA6" s="979" t="n">
        <x:f>IFERROR((EXP(-$G6/INDEX($AV$5:$BA$12,MATCH($D6,$AR$5:$AR$12,0),3))*($G6/INDEX($AV$5:$BA$12,MATCH($D6,$AR$5:$AR$12,0),3))^$I6)/((EXP(-$G6/INDEX($AV$5:$BA$12,MATCH($D6,$AR$5:$AR$12,0),1))*($G6/INDEX($AV$5:$BA$12,MATCH($D6,$AR$5:$AR$12,0),1))^$I6)+(EXP(-$G6/INDEX($AV$5:$BA$12,MATCH($D6,$AR$5:$AR$12,0),2))*($G6/INDEX($AV$5:$BA$12,MATCH($D6,$AR$5:$AR$12,0),2))^$I6)+(EXP(-$G6/INDEX($AV$5:$BA$12,MATCH($D6,$AR$5:$AR$12,0),3))*($G6/INDEX($AV$5:$BA$12,MATCH($D6,$AR$5:$AR$12,0),3))^$I6)+(EXP(-$G6/INDEX($AV$5:$BA$12,MATCH($D6,$AR$5:$AR$12,0),4))*($G6/INDEX($AV$5:$BA$12,MATCH($D6,$AR$5:$AR$12,0),4))^$I6)+(EXP(-$G6/INDEX($AV$5:$BA$12,MATCH($D6,$AR$5:$AR$12,0),5))*($G6/INDEX($AV$5:$BA$12,MATCH($D6,$AR$5:$AR$12,0),5))^$I6)+(EXP(-$G6/INDEX($AV$5:$BA$12,MATCH($D6,$AR$5:$AR$12,0),6))*($G6/INDEX($AV$5:$BA$12,MATCH($D6,$AR$5:$AR$12,0),6))^$I6)),0)</x:f>
        <x:v>0.18116324175789228</x:v>
      </x:c>
      <x:c r="AB6" s="979" t="n">
        <x:f>IFERROR((EXP(-$G6/INDEX($AV$5:$BA$12,MATCH($D6,$AR$5:$AR$12,0),4))*($G6/INDEX($AV$5:$BA$12,MATCH($D6,$AR$5:$AR$12,0),4))^$I6)/((EXP(-$G6/INDEX($AV$5:$BA$12,MATCH($D6,$AR$5:$AR$12,0),1))*($G6/INDEX($AV$5:$BA$12,MATCH($D6,$AR$5:$AR$12,0),1))^$I6)+(EXP(-$G6/INDEX($AV$5:$BA$12,MATCH($D6,$AR$5:$AR$12,0),2))*($G6/INDEX($AV$5:$BA$12,MATCH($D6,$AR$5:$AR$12,0),2))^$I6)+(EXP(-$G6/INDEX($AV$5:$BA$12,MATCH($D6,$AR$5:$AR$12,0),3))*($G6/INDEX($AV$5:$BA$12,MATCH($D6,$AR$5:$AR$12,0),3))^$I6)+(EXP(-$G6/INDEX($AV$5:$BA$12,MATCH($D6,$AR$5:$AR$12,0),4))*($G6/INDEX($AV$5:$BA$12,MATCH($D6,$AR$5:$AR$12,0),4))^$I6)+(EXP(-$G6/INDEX($AV$5:$BA$12,MATCH($D6,$AR$5:$AR$12,0),5))*($G6/INDEX($AV$5:$BA$12,MATCH($D6,$AR$5:$AR$12,0),5))^$I6)+(EXP(-$G6/INDEX($AV$5:$BA$12,MATCH($D6,$AR$5:$AR$12,0),6))*($G6/INDEX($AV$5:$BA$12,MATCH($D6,$AR$5:$AR$12,0),6))^$I6)),0)</x:f>
        <x:v>0.1741094038572784</x:v>
      </x:c>
      <x:c r="AC6" s="979" t="n">
        <x:f>IFERROR((EXP(-$G6/INDEX($AV$5:$BA$12,MATCH($D6,$AR$5:$AR$12,0),5))*($G6/INDEX($AV$5:$BA$12,MATCH($D6,$AR$5:$AR$12,0),5))^$I6)/((EXP(-$G6/INDEX($AV$5:$BA$12,MATCH($D6,$AR$5:$AR$12,0),1))*($G6/INDEX($AV$5:$BA$12,MATCH($D6,$AR$5:$AR$12,0),1))^$I6)+(EXP(-$G6/INDEX($AV$5:$BA$12,MATCH($D6,$AR$5:$AR$12,0),2))*($G6/INDEX($AV$5:$BA$12,MATCH($D6,$AR$5:$AR$12,0),2))^$I6)+(EXP(-$G6/INDEX($AV$5:$BA$12,MATCH($D6,$AR$5:$AR$12,0),3))*($G6/INDEX($AV$5:$BA$12,MATCH($D6,$AR$5:$AR$12,0),3))^$I6)+(EXP(-$G6/INDEX($AV$5:$BA$12,MATCH($D6,$AR$5:$AR$12,0),4))*($G6/INDEX($AV$5:$BA$12,MATCH($D6,$AR$5:$AR$12,0),4))^$I6)+(EXP(-$G6/INDEX($AV$5:$BA$12,MATCH($D6,$AR$5:$AR$12,0),5))*($G6/INDEX($AV$5:$BA$12,MATCH($D6,$AR$5:$AR$12,0),5))^$I6)+(EXP(-$G6/INDEX($AV$5:$BA$12,MATCH($D6,$AR$5:$AR$12,0),6))*($G6/INDEX($AV$5:$BA$12,MATCH($D6,$AR$5:$AR$12,0),6))^$I6)),0)</x:f>
        <x:v>0.15648376434237524</x:v>
      </x:c>
      <x:c r="AD6" s="979" t="n">
        <x:f>IFERROR((EXP(-$G6/INDEX($AV$5:$BA$12,MATCH($D6,$AR$5:$AR$12,0),6))*($G6/INDEX($AV$5:$BA$12,MATCH($D6,$AR$5:$AR$12,0),6))^$I6)/((EXP(-$G6/INDEX($AV$5:$BA$12,MATCH($D6,$AR$5:$AR$12,0),1))*($G6/INDEX($AV$5:$BA$12,MATCH($D6,$AR$5:$AR$12,0),1))^$I6)+(EXP(-$G6/INDEX($AV$5:$BA$12,MATCH($D6,$AR$5:$AR$12,0),2))*($G6/INDEX($AV$5:$BA$12,MATCH($D6,$AR$5:$AR$12,0),2))^$I6)+(EXP(-$G6/INDEX($AV$5:$BA$12,MATCH($D6,$AR$5:$AR$12,0),3))*($G6/INDEX($AV$5:$BA$12,MATCH($D6,$AR$5:$AR$12,0),3))^$I6)+(EXP(-$G6/INDEX($AV$5:$BA$12,MATCH($D6,$AR$5:$AR$12,0),4))*($G6/INDEX($AV$5:$BA$12,MATCH($D6,$AR$5:$AR$12,0),4))^$I6)+(EXP(-$G6/INDEX($AV$5:$BA$12,MATCH($D6,$AR$5:$AR$12,0),5))*($G6/INDEX($AV$5:$BA$12,MATCH($D6,$AR$5:$AR$12,0),5))^$I6)+(EXP(-$G6/INDEX($AV$5:$BA$12,MATCH($D6,$AR$5:$AR$12,0),6))*($G6/INDEX($AV$5:$BA$12,MATCH($D6,$AR$5:$AR$12,0),6))^$I6)),0)</x:f>
        <x:v>0.11932150818512563</x:v>
      </x:c>
      <x:c r="AE6" s="979" t="n">
        <x:f>IFERROR((EXP(-$G6/INDEX($BB$5:$BG$12,MATCH($D6,$AR$5:$AR$12,0),1))*($G6/INDEX($BB$5:$BG$12,MATCH($D6,$AR$5:$AR$12,0),1))^$J6)/((EXP(-$G6/INDEX($BB$5:$BG$12,MATCH($D6,$AR$5:$AR$12,0),1))*($G6/INDEX($BB$5:$BG$12,MATCH($D6,$AR$5:$AR$12,0),1))^$J6)+(EXP(-$G6/INDEX($BB$5:$BG$12,MATCH($D6,$AR$5:$AR$12,0),2))*($G6/INDEX($BB$5:$BG$12,MATCH($D6,$AR$5:$AR$12,0),2))^$J6)+(EXP(-$G6/INDEX($BB$5:$BG$12,MATCH($D6,$AR$5:$AR$12,0),3))*($G6/INDEX($BB$5:$BG$12,MATCH($D6,$AR$5:$AR$12,0),3))^$J6)+(EXP(-$G6/INDEX($BB$5:$BG$12,MATCH($D6,$AR$5:$AR$12,0),4))*($G6/INDEX($BB$5:$BG$12,MATCH($D6,$AR$5:$AR$12,0),4))^$J6)+(EXP(-$G6/INDEX($BB$5:$BG$12,MATCH($D6,$AR$5:$AR$12,0),5))*($G6/INDEX($BB$5:$BG$12,MATCH($D6,$AR$5:$AR$12,0),5))^$J6)+(EXP(-$G6/INDEX($BB$5:$BG$12,MATCH($D6,$AR$5:$AR$12,0),6))*($G6/INDEX($BB$5:$BG$12,MATCH($D6,$AR$5:$AR$12,0),6))^$J6)),0)</x:f>
        <x:v>0.09973188297717905</x:v>
      </x:c>
      <x:c r="AF6" s="979" t="n">
        <x:f>IFERROR((EXP(-$G6/INDEX($BB$5:$BG$12,MATCH($D6,$AR$5:$AR$12,0),2))*($G6/INDEX($BB$5:$BG$12,MATCH($D6,$AR$5:$AR$12,0),2))^$J6)/((EXP(-$G6/INDEX($BB$5:$BG$12,MATCH($D6,$AR$5:$AR$12,0),1))*($G6/INDEX($BB$5:$BG$12,MATCH($D6,$AR$5:$AR$12,0),1))^$J6)+(EXP(-$G6/INDEX($BB$5:$BG$12,MATCH($D6,$AR$5:$AR$12,0),2))*($G6/INDEX($BB$5:$BG$12,MATCH($D6,$AR$5:$AR$12,0),2))^$J6)+(EXP(-$G6/INDEX($BB$5:$BG$12,MATCH($D6,$AR$5:$AR$12,0),3))*($G6/INDEX($BB$5:$BG$12,MATCH($D6,$AR$5:$AR$12,0),3))^$J6)+(EXP(-$G6/INDEX($BB$5:$BG$12,MATCH($D6,$AR$5:$AR$12,0),4))*($G6/INDEX($BB$5:$BG$12,MATCH($D6,$AR$5:$AR$12,0),4))^$J6)+(EXP(-$G6/INDEX($BB$5:$BG$12,MATCH($D6,$AR$5:$AR$12,0),5))*($G6/INDEX($BB$5:$BG$12,MATCH($D6,$AR$5:$AR$12,0),5))^$J6)+(EXP(-$G6/INDEX($BB$5:$BG$12,MATCH($D6,$AR$5:$AR$12,0),6))*($G6/INDEX($BB$5:$BG$12,MATCH($D6,$AR$5:$AR$12,0),6))^$J6)),0)</x:f>
        <x:v>0.14197057690711035</x:v>
      </x:c>
      <x:c r="AG6" s="979" t="n">
        <x:f>IFERROR((EXP(-$G6/INDEX($BB$5:$BG$12,MATCH($D6,$AR$5:$AR$12,0),3))*($G6/INDEX($BB$5:$BG$12,MATCH($D6,$AR$5:$AR$12,0),3))^$J6)/((EXP(-$G6/INDEX($BB$5:$BG$12,MATCH($D6,$AR$5:$AR$12,0),1))*($G6/INDEX($BB$5:$BG$12,MATCH($D6,$AR$5:$AR$12,0),1))^$J6)+(EXP(-$G6/INDEX($BB$5:$BG$12,MATCH($D6,$AR$5:$AR$12,0),2))*($G6/INDEX($BB$5:$BG$12,MATCH($D6,$AR$5:$AR$12,0),2))^$J6)+(EXP(-$G6/INDEX($BB$5:$BG$12,MATCH($D6,$AR$5:$AR$12,0),3))*($G6/INDEX($BB$5:$BG$12,MATCH($D6,$AR$5:$AR$12,0),3))^$J6)+(EXP(-$G6/INDEX($BB$5:$BG$12,MATCH($D6,$AR$5:$AR$12,0),4))*($G6/INDEX($BB$5:$BG$12,MATCH($D6,$AR$5:$AR$12,0),4))^$J6)+(EXP(-$G6/INDEX($BB$5:$BG$12,MATCH($D6,$AR$5:$AR$12,0),5))*($G6/INDEX($BB$5:$BG$12,MATCH($D6,$AR$5:$AR$12,0),5))^$J6)+(EXP(-$G6/INDEX($BB$5:$BG$12,MATCH($D6,$AR$5:$AR$12,0),6))*($G6/INDEX($BB$5:$BG$12,MATCH($D6,$AR$5:$AR$12,0),6))^$J6)),0)</x:f>
        <x:v>0.19577930938091417</x:v>
      </x:c>
      <x:c r="AH6" s="979" t="n">
        <x:f>IFERROR((EXP(-$G6/INDEX($BB$5:$BG$12,MATCH($D6,$AR$5:$AR$12,0),4))*($G6/INDEX($BB$5:$BG$12,MATCH($D6,$AR$5:$AR$12,0),4))^$J6)/((EXP(-$G6/INDEX($BB$5:$BG$12,MATCH($D6,$AR$5:$AR$12,0),1))*($G6/INDEX($BB$5:$BG$12,MATCH($D6,$AR$5:$AR$12,0),1))^$J6)+(EXP(-$G6/INDEX($BB$5:$BG$12,MATCH($D6,$AR$5:$AR$12,0),2))*($G6/INDEX($BB$5:$BG$12,MATCH($D6,$AR$5:$AR$12,0),2))^$J6)+(EXP(-$G6/INDEX($BB$5:$BG$12,MATCH($D6,$AR$5:$AR$12,0),3))*($G6/INDEX($BB$5:$BG$12,MATCH($D6,$AR$5:$AR$12,0),3))^$J6)+(EXP(-$G6/INDEX($BB$5:$BG$12,MATCH($D6,$AR$5:$AR$12,0),4))*($G6/INDEX($BB$5:$BG$12,MATCH($D6,$AR$5:$AR$12,0),4))^$J6)+(EXP(-$G6/INDEX($BB$5:$BG$12,MATCH($D6,$AR$5:$AR$12,0),5))*($G6/INDEX($BB$5:$BG$12,MATCH($D6,$AR$5:$AR$12,0),5))^$J6)+(EXP(-$G6/INDEX($BB$5:$BG$12,MATCH($D6,$AR$5:$AR$12,0),6))*($G6/INDEX($BB$5:$BG$12,MATCH($D6,$AR$5:$AR$12,0),6))^$J6)),0)</x:f>
        <x:v>0.2238214930747785</x:v>
      </x:c>
      <x:c r="AI6" s="979" t="n">
        <x:f>IFERROR((EXP(-$G6/INDEX($BB$5:$BG$12,MATCH($D6,$AR$5:$AR$12,0),5))*($G6/INDEX($BB$5:$BG$12,MATCH($D6,$AR$5:$AR$12,0),5))^$J6)/((EXP(-$G6/INDEX($BB$5:$BG$12,MATCH($D6,$AR$5:$AR$12,0),1))*($G6/INDEX($BB$5:$BG$12,MATCH($D6,$AR$5:$AR$12,0),1))^$J6)+(EXP(-$G6/INDEX($BB$5:$BG$12,MATCH($D6,$AR$5:$AR$12,0),2))*($G6/INDEX($BB$5:$BG$12,MATCH($D6,$AR$5:$AR$12,0),2))^$J6)+(EXP(-$G6/INDEX($BB$5:$BG$12,MATCH($D6,$AR$5:$AR$12,0),3))*($G6/INDEX($BB$5:$BG$12,MATCH($D6,$AR$5:$AR$12,0),3))^$J6)+(EXP(-$G6/INDEX($BB$5:$BG$12,MATCH($D6,$AR$5:$AR$12,0),4))*($G6/INDEX($BB$5:$BG$12,MATCH($D6,$AR$5:$AR$12,0),4))^$J6)+(EXP(-$G6/INDEX($BB$5:$BG$12,MATCH($D6,$AR$5:$AR$12,0),5))*($G6/INDEX($BB$5:$BG$12,MATCH($D6,$AR$5:$AR$12,0),5))^$J6)+(EXP(-$G6/INDEX($BB$5:$BG$12,MATCH($D6,$AR$5:$AR$12,0),6))*($G6/INDEX($BB$5:$BG$12,MATCH($D6,$AR$5:$AR$12,0),6))^$J6)),0)</x:f>
        <x:v>0.18787584716236838</x:v>
      </x:c>
      <x:c r="AJ6" s="979" t="n">
        <x:f>IFERROR((EXP(-$G6/INDEX($BB$5:$BG$12,MATCH($D6,$AR$5:$AR$12,0),6))*($G6/INDEX($BB$5:$BG$12,MATCH($D6,$AR$5:$AR$12,0),6))^$J6)/((EXP(-$G6/INDEX($BB$5:$BG$12,MATCH($D6,$AR$5:$AR$12,0),1))*($G6/INDEX($BB$5:$BG$12,MATCH($D6,$AR$5:$AR$12,0),1))^$J6)+(EXP(-$G6/INDEX($BB$5:$BG$12,MATCH($D6,$AR$5:$AR$12,0),2))*($G6/INDEX($BB$5:$BG$12,MATCH($D6,$AR$5:$AR$12,0),2))^$J6)+(EXP(-$G6/INDEX($BB$5:$BG$12,MATCH($D6,$AR$5:$AR$12,0),3))*($G6/INDEX($BB$5:$BG$12,MATCH($D6,$AR$5:$AR$12,0),3))^$J6)+(EXP(-$G6/INDEX($BB$5:$BG$12,MATCH($D6,$AR$5:$AR$12,0),4))*($G6/INDEX($BB$5:$BG$12,MATCH($D6,$AR$5:$AR$12,0),4))^$J6)+(EXP(-$G6/INDEX($BB$5:$BG$12,MATCH($D6,$AR$5:$AR$12,0),5))*($G6/INDEX($BB$5:$BG$12,MATCH($D6,$AR$5:$AR$12,0),5))^$J6)+(EXP(-$G6/INDEX($BB$5:$BG$12,MATCH($D6,$AR$5:$AR$12,0),6))*($G6/INDEX($BB$5:$BG$12,MATCH($D6,$AR$5:$AR$12,0),6))^$J6)),0)</x:f>
        <x:v>0.15082089049764943</x:v>
      </x:c>
      <x:c r="AM6" s="644" t="n">
        <x:v>1500</x:v>
      </x:c>
      <x:c r="AN6" t="n">
        <x:v>20</x:v>
      </x:c>
      <x:c r="AP6" s="142" t="n">
        <x:v>0.9</x:v>
      </x:c>
      <x:c r="AQ6" t="n">
        <x:v>10</x:v>
      </x:c>
      <x:c r="AR6" t="str">
        <x:v>マイジャグラーV</x:v>
      </x:c>
      <x:c r="AS6" t="str">
        <x:v>A</x:v>
      </x:c>
      <x:c r="AT6"/>
      <x:c r="AU6"/>
      <x:c r="AV6" s="28" t="n">
        <x:v>273.1</x:v>
      </x:c>
      <x:c r="AW6" s="28" t="n">
        <x:v>270.8</x:v>
      </x:c>
      <x:c r="AX6" s="28" t="n">
        <x:v>266.4</x:v>
      </x:c>
      <x:c r="AY6" s="28" t="n">
        <x:v>254</x:v>
      </x:c>
      <x:c r="AZ6" s="28" t="n">
        <x:v>240.1</x:v>
      </x:c>
      <x:c r="BA6" s="28" t="n">
        <x:v>229.1</x:v>
      </x:c>
      <x:c r="BB6" s="28" t="n">
        <x:v>409.6</x:v>
      </x:c>
      <x:c r="BC6" s="28" t="n">
        <x:v>385.5</x:v>
      </x:c>
      <x:c r="BD6" s="28" t="n">
        <x:v>336.1</x:v>
      </x:c>
      <x:c r="BE6" s="28" t="n">
        <x:v>290</x:v>
      </x:c>
      <x:c r="BF6" s="28" t="n">
        <x:v>268.6</x:v>
      </x:c>
      <x:c r="BG6" s="28" t="n">
        <x:v>229.1</x:v>
      </x:c>
      <x:c r="BH6" t="str">
        <x:v>https://www.kitadenshi.co.jp/slot/myjuggler5/</x:v>
      </x:c>
      <x:c r="BJ6"/>
      <x:c r="BK6"/>
      <x:c r="BL6"/>
      <x:c r="BM6"/>
      <x:c r="BN6"/>
      <x:c r="BO6"/>
      <x:c r="BP6"/>
      <x:c r="BQ6"/>
      <x:c r="BR6"/>
      <x:c r="BS6"/>
      <x:c r="BT6"/>
      <x:c r="BU6"/>
      <x:c r="BV6"/>
      <x:c r="BW6"/>
      <x:c r="BX6"/>
      <x:c r="BY6"/>
      <x:c r="BZ6"/>
    </x:row>
    <x:row r="7">
      <x:c r="A7" s="975" t="n">
        <x:f>'対象台データ'!A5</x:f>
        <x:v>46194</x:v>
      </x:c>
      <x:c r="B7" s="1003" t="str">
        <x:f>'対象台データ'!B5</x:f>
        <x:v>日</x:v>
      </x:c>
      <x:c r="C7" s="1003" t="str">
        <x:f>'対象台データ'!C5</x:f>
        <x:v>6/21</x:v>
      </x:c>
      <x:c r="D7" s="963" t="str">
        <x:f>'対象台データ'!D5</x:f>
        <x:v>ゴーゴージャグラー3</x:v>
      </x:c>
      <x:c r="E7" s="1014" t="n">
        <x:f>IF($X7="A",MIN(100,MAX(0,55+(V7-55)*(1+0.4*SQRT(MIN(G7/8000,1))))),MIN(100,MAX(0,V7)))</x:f>
        <x:v>73.05915334879795</x:v>
      </x:c>
      <x:c r="F7" s="1016" t="n">
        <x:f>'対象台データ'!E5</x:f>
        <x:v>880</x:v>
      </x:c>
      <x:c r="G7" s="1005" t="n">
        <x:f>'対象台データ'!F5</x:f>
        <x:v>8155</x:v>
      </x:c>
      <x:c r="H7" s="1005" t="n">
        <x:f>'対象台データ'!G5</x:f>
        <x:v>2307</x:v>
      </x:c>
      <x:c r="I7" s="1005" t="n">
        <x:f>'対象台データ'!H5</x:f>
        <x:v>35</x:v>
      </x:c>
      <x:c r="J7" s="1005" t="n">
        <x:f>'対象台データ'!I5</x:f>
        <x:v>36</x:v>
      </x:c>
      <x:c r="K7" s="979" t="n">
        <x:f>'対象台データ'!K5</x:f>
        <x:v>1.0942979767014103</x:v>
      </x:c>
      <x:c r="L7" s="1006" t="n">
        <x:f>IF(G7&lt;=0,5,IF(G7&lt;1500,5+(G7-0)*(20-5)/(1500-0),IF(G7&lt;3000,20+(G7-1500)*(40-20)/(3000-1500),IF(G7&lt;4500,40+(G7-3000)*(58-40)/(4500-3000),IF(G7&lt;6000,58+(G7-4500)*(72-58)/(6000-4500),IF(G7&lt;7500,72+(G7-6000)*(84-72)/(7500-6000),IF(G7&lt;9000,84+(G7-7500)*(93-84)/(9000-7500),IF(G7&lt;11000,93+(G7-9000)*(100-93)/(11000-9000),100))))))))</x:f>
        <x:v>87.93</x:v>
      </x:c>
      <x:c r="M7" s="978" t="n">
        <x:v>1</x:v>
      </x:c>
      <x:c r="N7" s="978" t="n">
        <x:f>MIN(100,L7*M7)</x:f>
        <x:v>87.93</x:v>
      </x:c>
      <x:c r="O7" s="978" t="n">
        <x:f>IF(K7&lt;=0.8,0,IF(K7&lt;0.9,0+(K7-0.8)*(10-0)/(0.9-0.8),IF(K7&lt;1,10+(K7-0.9)*(35-10)/(1-0.9),IF(K7&lt;1.2,35+(K7-1)*(87-35)/(1.2-1),IF(K7&lt;1.3,87+(K7-1.2)*(96-87)/(1.3-1.2),IF(K7&lt;1.45,96+(K7-1.3)*(100-96)/(1.45-1.3),100))))))</x:f>
        <x:v>59.51747394236668</x:v>
      </x:c>
      <x:c r="P7" s="979" t="n">
        <x:f>MIN(1,SQRT(G7/8000))</x:f>
        <x:v>1</x:v>
      </x:c>
      <x:c r="Q7" s="978" t="n">
        <x:f>35+(O7-35)*P7</x:f>
        <x:v>59.51747394236668</x:v>
      </x:c>
      <x:c r="R7" s="978" t="n">
        <x:f>IF(K7&lt;0.95,MIN(25,(0.95-K7)*250),0)</x:f>
        <x:v>0</x:v>
      </x:c>
      <x:c r="S7" s="978" t="n">
        <x:f>IF($X7="A",Y7*5+Z7*15+AA7*30+AB7*60+AC7*80+AD7*100,0)</x:f>
        <x:v>50.63372595198901</x:v>
      </x:c>
      <x:c r="T7" s="978" t="n">
        <x:f>IF($X7="A",AE7*5+AF7*15+AG7*30+AH7*60+AI7*80+AJ7*100,0)</x:f>
        <x:v>75.20691500108904</x:v>
      </x:c>
      <x:c r="U7" s="978" t="n">
        <x:f>IF($X7="A",S7*15%+T7*30%+Q7*55%,0)</x:f>
        <x:v>62.89174406142674</x:v>
      </x:c>
      <x:c r="V7" s="1018" t="n">
        <x:f>IF($X7="A",U7*80%+N7*20%,N7*IFERROR(INDEX($AT$5:$AT$60,MATCH($D7,$AR$5:$AR$60,0)),0.6)+Q7*IFERROR(INDEX($AU$5:$AU$60,MATCH($D7,$AR$5:$AR$60,0)),0.4)-R7)</x:f>
        <x:v>67.89939524914139</x:v>
      </x:c>
      <x:c r="W7" s="1008" t="str">
        <x:f>IF(E7&gt;=90,"設定6級候補",IF(E7&gt;=75,"設定4以上強候補",IF(E7&gt;=60,"設定4以上を疑う","要観察")))</x:f>
        <x:v>設定4以上を疑う</x:v>
      </x:c>
      <x:c r="X7" s="1003" t="str">
        <x:f>IFERROR(INDEX($AS$5:$AS$60,MATCH($D7,$AR$5:$AR$60,0)),"AT")</x:f>
        <x:v>A</x:v>
      </x:c>
      <x:c r="Y7" s="979" t="n">
        <x:f>IFERROR((EXP(-$G7/INDEX($AV$5:$BA$12,MATCH($D7,$AR$5:$AR$12,0),1))*($G7/INDEX($AV$5:$BA$12,MATCH($D7,$AR$5:$AR$12,0),1))^$I7)/((EXP(-$G7/INDEX($AV$5:$BA$12,MATCH($D7,$AR$5:$AR$12,0),1))*($G7/INDEX($AV$5:$BA$12,MATCH($D7,$AR$5:$AR$12,0),1))^$I7)+(EXP(-$G7/INDEX($AV$5:$BA$12,MATCH($D7,$AR$5:$AR$12,0),2))*($G7/INDEX($AV$5:$BA$12,MATCH($D7,$AR$5:$AR$12,0),2))^$I7)+(EXP(-$G7/INDEX($AV$5:$BA$12,MATCH($D7,$AR$5:$AR$12,0),3))*($G7/INDEX($AV$5:$BA$12,MATCH($D7,$AR$5:$AR$12,0),3))^$I7)+(EXP(-$G7/INDEX($AV$5:$BA$12,MATCH($D7,$AR$5:$AR$12,0),4))*($G7/INDEX($AV$5:$BA$12,MATCH($D7,$AR$5:$AR$12,0),4))^$I7)+(EXP(-$G7/INDEX($AV$5:$BA$12,MATCH($D7,$AR$5:$AR$12,0),5))*($G7/INDEX($AV$5:$BA$12,MATCH($D7,$AR$5:$AR$12,0),5))^$I7)+(EXP(-$G7/INDEX($AV$5:$BA$12,MATCH($D7,$AR$5:$AR$12,0),6))*($G7/INDEX($AV$5:$BA$12,MATCH($D7,$AR$5:$AR$12,0),6))^$I7)),0)</x:f>
        <x:v>0.15508247906449707</x:v>
      </x:c>
      <x:c r="Z7" s="979" t="n">
        <x:f>IFERROR((EXP(-$G7/INDEX($AV$5:$BA$12,MATCH($D7,$AR$5:$AR$12,0),2))*($G7/INDEX($AV$5:$BA$12,MATCH($D7,$AR$5:$AR$12,0),2))^$I7)/((EXP(-$G7/INDEX($AV$5:$BA$12,MATCH($D7,$AR$5:$AR$12,0),1))*($G7/INDEX($AV$5:$BA$12,MATCH($D7,$AR$5:$AR$12,0),1))^$I7)+(EXP(-$G7/INDEX($AV$5:$BA$12,MATCH($D7,$AR$5:$AR$12,0),2))*($G7/INDEX($AV$5:$BA$12,MATCH($D7,$AR$5:$AR$12,0),2))^$I7)+(EXP(-$G7/INDEX($AV$5:$BA$12,MATCH($D7,$AR$5:$AR$12,0),3))*($G7/INDEX($AV$5:$BA$12,MATCH($D7,$AR$5:$AR$12,0),3))^$I7)+(EXP(-$G7/INDEX($AV$5:$BA$12,MATCH($D7,$AR$5:$AR$12,0),4))*($G7/INDEX($AV$5:$BA$12,MATCH($D7,$AR$5:$AR$12,0),4))^$I7)+(EXP(-$G7/INDEX($AV$5:$BA$12,MATCH($D7,$AR$5:$AR$12,0),5))*($G7/INDEX($AV$5:$BA$12,MATCH($D7,$AR$5:$AR$12,0),5))^$I7)+(EXP(-$G7/INDEX($AV$5:$BA$12,MATCH($D7,$AR$5:$AR$12,0),6))*($G7/INDEX($AV$5:$BA$12,MATCH($D7,$AR$5:$AR$12,0),6))^$I7)),0)</x:f>
        <x:v>0.15716766104981392</x:v>
      </x:c>
      <x:c r="AA7" s="979" t="n">
        <x:f>IFERROR((EXP(-$G7/INDEX($AV$5:$BA$12,MATCH($D7,$AR$5:$AR$12,0),3))*($G7/INDEX($AV$5:$BA$12,MATCH($D7,$AR$5:$AR$12,0),3))^$I7)/((EXP(-$G7/INDEX($AV$5:$BA$12,MATCH($D7,$AR$5:$AR$12,0),1))*($G7/INDEX($AV$5:$BA$12,MATCH($D7,$AR$5:$AR$12,0),1))^$I7)+(EXP(-$G7/INDEX($AV$5:$BA$12,MATCH($D7,$AR$5:$AR$12,0),2))*($G7/INDEX($AV$5:$BA$12,MATCH($D7,$AR$5:$AR$12,0),2))^$I7)+(EXP(-$G7/INDEX($AV$5:$BA$12,MATCH($D7,$AR$5:$AR$12,0),3))*($G7/INDEX($AV$5:$BA$12,MATCH($D7,$AR$5:$AR$12,0),3))^$I7)+(EXP(-$G7/INDEX($AV$5:$BA$12,MATCH($D7,$AR$5:$AR$12,0),4))*($G7/INDEX($AV$5:$BA$12,MATCH($D7,$AR$5:$AR$12,0),4))^$I7)+(EXP(-$G7/INDEX($AV$5:$BA$12,MATCH($D7,$AR$5:$AR$12,0),5))*($G7/INDEX($AV$5:$BA$12,MATCH($D7,$AR$5:$AR$12,0),5))^$I7)+(EXP(-$G7/INDEX($AV$5:$BA$12,MATCH($D7,$AR$5:$AR$12,0),6))*($G7/INDEX($AV$5:$BA$12,MATCH($D7,$AR$5:$AR$12,0),6))^$I7)),0)</x:f>
        <x:v>0.15921337175178257</x:v>
      </x:c>
      <x:c r="AB7" s="979" t="n">
        <x:f>IFERROR((EXP(-$G7/INDEX($AV$5:$BA$12,MATCH($D7,$AR$5:$AR$12,0),4))*($G7/INDEX($AV$5:$BA$12,MATCH($D7,$AR$5:$AR$12,0),4))^$I7)/((EXP(-$G7/INDEX($AV$5:$BA$12,MATCH($D7,$AR$5:$AR$12,0),1))*($G7/INDEX($AV$5:$BA$12,MATCH($D7,$AR$5:$AR$12,0),1))^$I7)+(EXP(-$G7/INDEX($AV$5:$BA$12,MATCH($D7,$AR$5:$AR$12,0),2))*($G7/INDEX($AV$5:$BA$12,MATCH($D7,$AR$5:$AR$12,0),2))^$I7)+(EXP(-$G7/INDEX($AV$5:$BA$12,MATCH($D7,$AR$5:$AR$12,0),3))*($G7/INDEX($AV$5:$BA$12,MATCH($D7,$AR$5:$AR$12,0),3))^$I7)+(EXP(-$G7/INDEX($AV$5:$BA$12,MATCH($D7,$AR$5:$AR$12,0),4))*($G7/INDEX($AV$5:$BA$12,MATCH($D7,$AR$5:$AR$12,0),4))^$I7)+(EXP(-$G7/INDEX($AV$5:$BA$12,MATCH($D7,$AR$5:$AR$12,0),5))*($G7/INDEX($AV$5:$BA$12,MATCH($D7,$AR$5:$AR$12,0),5))^$I7)+(EXP(-$G7/INDEX($AV$5:$BA$12,MATCH($D7,$AR$5:$AR$12,0),6))*($G7/INDEX($AV$5:$BA$12,MATCH($D7,$AR$5:$AR$12,0),6))^$I7)),0)</x:f>
        <x:v>0.16507950166178545</x:v>
      </x:c>
      <x:c r="AC7" s="979" t="n">
        <x:f>IFERROR((EXP(-$G7/INDEX($AV$5:$BA$12,MATCH($D7,$AR$5:$AR$12,0),5))*($G7/INDEX($AV$5:$BA$12,MATCH($D7,$AR$5:$AR$12,0),5))^$I7)/((EXP(-$G7/INDEX($AV$5:$BA$12,MATCH($D7,$AR$5:$AR$12,0),1))*($G7/INDEX($AV$5:$BA$12,MATCH($D7,$AR$5:$AR$12,0),1))^$I7)+(EXP(-$G7/INDEX($AV$5:$BA$12,MATCH($D7,$AR$5:$AR$12,0),2))*($G7/INDEX($AV$5:$BA$12,MATCH($D7,$AR$5:$AR$12,0),2))^$I7)+(EXP(-$G7/INDEX($AV$5:$BA$12,MATCH($D7,$AR$5:$AR$12,0),3))*($G7/INDEX($AV$5:$BA$12,MATCH($D7,$AR$5:$AR$12,0),3))^$I7)+(EXP(-$G7/INDEX($AV$5:$BA$12,MATCH($D7,$AR$5:$AR$12,0),4))*($G7/INDEX($AV$5:$BA$12,MATCH($D7,$AR$5:$AR$12,0),4))^$I7)+(EXP(-$G7/INDEX($AV$5:$BA$12,MATCH($D7,$AR$5:$AR$12,0),5))*($G7/INDEX($AV$5:$BA$12,MATCH($D7,$AR$5:$AR$12,0),5))^$I7)+(EXP(-$G7/INDEX($AV$5:$BA$12,MATCH($D7,$AR$5:$AR$12,0),6))*($G7/INDEX($AV$5:$BA$12,MATCH($D7,$AR$5:$AR$12,0),6))^$I7)),0)</x:f>
        <x:v>0.17630356292766958</x:v>
      </x:c>
      <x:c r="AD7" s="979" t="n">
        <x:f>IFERROR((EXP(-$G7/INDEX($AV$5:$BA$12,MATCH($D7,$AR$5:$AR$12,0),6))*($G7/INDEX($AV$5:$BA$12,MATCH($D7,$AR$5:$AR$12,0),6))^$I7)/((EXP(-$G7/INDEX($AV$5:$BA$12,MATCH($D7,$AR$5:$AR$12,0),1))*($G7/INDEX($AV$5:$BA$12,MATCH($D7,$AR$5:$AR$12,0),1))^$I7)+(EXP(-$G7/INDEX($AV$5:$BA$12,MATCH($D7,$AR$5:$AR$12,0),2))*($G7/INDEX($AV$5:$BA$12,MATCH($D7,$AR$5:$AR$12,0),2))^$I7)+(EXP(-$G7/INDEX($AV$5:$BA$12,MATCH($D7,$AR$5:$AR$12,0),3))*($G7/INDEX($AV$5:$BA$12,MATCH($D7,$AR$5:$AR$12,0),3))^$I7)+(EXP(-$G7/INDEX($AV$5:$BA$12,MATCH($D7,$AR$5:$AR$12,0),4))*($G7/INDEX($AV$5:$BA$12,MATCH($D7,$AR$5:$AR$12,0),4))^$I7)+(EXP(-$G7/INDEX($AV$5:$BA$12,MATCH($D7,$AR$5:$AR$12,0),5))*($G7/INDEX($AV$5:$BA$12,MATCH($D7,$AR$5:$AR$12,0),5))^$I7)+(EXP(-$G7/INDEX($AV$5:$BA$12,MATCH($D7,$AR$5:$AR$12,0),6))*($G7/INDEX($AV$5:$BA$12,MATCH($D7,$AR$5:$AR$12,0),6))^$I7)),0)</x:f>
        <x:v>0.18715342354445144</x:v>
      </x:c>
      <x:c r="AE7" s="979" t="n">
        <x:f>IFERROR((EXP(-$G7/INDEX($BB$5:$BG$12,MATCH($D7,$AR$5:$AR$12,0),1))*($G7/INDEX($BB$5:$BG$12,MATCH($D7,$AR$5:$AR$12,0),1))^$J7)/((EXP(-$G7/INDEX($BB$5:$BG$12,MATCH($D7,$AR$5:$AR$12,0),1))*($G7/INDEX($BB$5:$BG$12,MATCH($D7,$AR$5:$AR$12,0),1))^$J7)+(EXP(-$G7/INDEX($BB$5:$BG$12,MATCH($D7,$AR$5:$AR$12,0),2))*($G7/INDEX($BB$5:$BG$12,MATCH($D7,$AR$5:$AR$12,0),2))^$J7)+(EXP(-$G7/INDEX($BB$5:$BG$12,MATCH($D7,$AR$5:$AR$12,0),3))*($G7/INDEX($BB$5:$BG$12,MATCH($D7,$AR$5:$AR$12,0),3))^$J7)+(EXP(-$G7/INDEX($BB$5:$BG$12,MATCH($D7,$AR$5:$AR$12,0),4))*($G7/INDEX($BB$5:$BG$12,MATCH($D7,$AR$5:$AR$12,0),4))^$J7)+(EXP(-$G7/INDEX($BB$5:$BG$12,MATCH($D7,$AR$5:$AR$12,0),5))*($G7/INDEX($BB$5:$BG$12,MATCH($D7,$AR$5:$AR$12,0),5))^$J7)+(EXP(-$G7/INDEX($BB$5:$BG$12,MATCH($D7,$AR$5:$AR$12,0),6))*($G7/INDEX($BB$5:$BG$12,MATCH($D7,$AR$5:$AR$12,0),6))^$J7)),0)</x:f>
        <x:v>0.01568416292783294</x:v>
      </x:c>
      <x:c r="AF7" s="979" t="n">
        <x:f>IFERROR((EXP(-$G7/INDEX($BB$5:$BG$12,MATCH($D7,$AR$5:$AR$12,0),2))*($G7/INDEX($BB$5:$BG$12,MATCH($D7,$AR$5:$AR$12,0),2))^$J7)/((EXP(-$G7/INDEX($BB$5:$BG$12,MATCH($D7,$AR$5:$AR$12,0),1))*($G7/INDEX($BB$5:$BG$12,MATCH($D7,$AR$5:$AR$12,0),1))^$J7)+(EXP(-$G7/INDEX($BB$5:$BG$12,MATCH($D7,$AR$5:$AR$12,0),2))*($G7/INDEX($BB$5:$BG$12,MATCH($D7,$AR$5:$AR$12,0),2))^$J7)+(EXP(-$G7/INDEX($BB$5:$BG$12,MATCH($D7,$AR$5:$AR$12,0),3))*($G7/INDEX($BB$5:$BG$12,MATCH($D7,$AR$5:$AR$12,0),3))^$J7)+(EXP(-$G7/INDEX($BB$5:$BG$12,MATCH($D7,$AR$5:$AR$12,0),4))*($G7/INDEX($BB$5:$BG$12,MATCH($D7,$AR$5:$AR$12,0),4))^$J7)+(EXP(-$G7/INDEX($BB$5:$BG$12,MATCH($D7,$AR$5:$AR$12,0),5))*($G7/INDEX($BB$5:$BG$12,MATCH($D7,$AR$5:$AR$12,0),5))^$J7)+(EXP(-$G7/INDEX($BB$5:$BG$12,MATCH($D7,$AR$5:$AR$12,0),6))*($G7/INDEX($BB$5:$BG$12,MATCH($D7,$AR$5:$AR$12,0),6))^$J7)),0)</x:f>
        <x:v>0.03375519814100353</x:v>
      </x:c>
      <x:c r="AG7" s="979" t="n">
        <x:f>IFERROR((EXP(-$G7/INDEX($BB$5:$BG$12,MATCH($D7,$AR$5:$AR$12,0),3))*($G7/INDEX($BB$5:$BG$12,MATCH($D7,$AR$5:$AR$12,0),3))^$J7)/((EXP(-$G7/INDEX($BB$5:$BG$12,MATCH($D7,$AR$5:$AR$12,0),1))*($G7/INDEX($BB$5:$BG$12,MATCH($D7,$AR$5:$AR$12,0),1))^$J7)+(EXP(-$G7/INDEX($BB$5:$BG$12,MATCH($D7,$AR$5:$AR$12,0),2))*($G7/INDEX($BB$5:$BG$12,MATCH($D7,$AR$5:$AR$12,0),2))^$J7)+(EXP(-$G7/INDEX($BB$5:$BG$12,MATCH($D7,$AR$5:$AR$12,0),3))*($G7/INDEX($BB$5:$BG$12,MATCH($D7,$AR$5:$AR$12,0),3))^$J7)+(EXP(-$G7/INDEX($BB$5:$BG$12,MATCH($D7,$AR$5:$AR$12,0),4))*($G7/INDEX($BB$5:$BG$12,MATCH($D7,$AR$5:$AR$12,0),4))^$J7)+(EXP(-$G7/INDEX($BB$5:$BG$12,MATCH($D7,$AR$5:$AR$12,0),5))*($G7/INDEX($BB$5:$BG$12,MATCH($D7,$AR$5:$AR$12,0),5))^$J7)+(EXP(-$G7/INDEX($BB$5:$BG$12,MATCH($D7,$AR$5:$AR$12,0),6))*($G7/INDEX($BB$5:$BG$12,MATCH($D7,$AR$5:$AR$12,0),6))^$J7)),0)</x:f>
        <x:v>0.08030918064171283</x:v>
      </x:c>
      <x:c r="AH7" s="979" t="n">
        <x:f>IFERROR((EXP(-$G7/INDEX($BB$5:$BG$12,MATCH($D7,$AR$5:$AR$12,0),4))*($G7/INDEX($BB$5:$BG$12,MATCH($D7,$AR$5:$AR$12,0),4))^$J7)/((EXP(-$G7/INDEX($BB$5:$BG$12,MATCH($D7,$AR$5:$AR$12,0),1))*($G7/INDEX($BB$5:$BG$12,MATCH($D7,$AR$5:$AR$12,0),1))^$J7)+(EXP(-$G7/INDEX($BB$5:$BG$12,MATCH($D7,$AR$5:$AR$12,0),2))*($G7/INDEX($BB$5:$BG$12,MATCH($D7,$AR$5:$AR$12,0),2))^$J7)+(EXP(-$G7/INDEX($BB$5:$BG$12,MATCH($D7,$AR$5:$AR$12,0),3))*($G7/INDEX($BB$5:$BG$12,MATCH($D7,$AR$5:$AR$12,0),3))^$J7)+(EXP(-$G7/INDEX($BB$5:$BG$12,MATCH($D7,$AR$5:$AR$12,0),4))*($G7/INDEX($BB$5:$BG$12,MATCH($D7,$AR$5:$AR$12,0),4))^$J7)+(EXP(-$G7/INDEX($BB$5:$BG$12,MATCH($D7,$AR$5:$AR$12,0),5))*($G7/INDEX($BB$5:$BG$12,MATCH($D7,$AR$5:$AR$12,0),5))^$J7)+(EXP(-$G7/INDEX($BB$5:$BG$12,MATCH($D7,$AR$5:$AR$12,0),6))*($G7/INDEX($BB$5:$BG$12,MATCH($D7,$AR$5:$AR$12,0),6))^$J7)),0)</x:f>
        <x:v>0.2157712844515056</x:v>
      </x:c>
      <x:c r="AI7" s="979" t="n">
        <x:f>IFERROR((EXP(-$G7/INDEX($BB$5:$BG$12,MATCH($D7,$AR$5:$AR$12,0),5))*($G7/INDEX($BB$5:$BG$12,MATCH($D7,$AR$5:$AR$12,0),5))^$J7)/((EXP(-$G7/INDEX($BB$5:$BG$12,MATCH($D7,$AR$5:$AR$12,0),1))*($G7/INDEX($BB$5:$BG$12,MATCH($D7,$AR$5:$AR$12,0),1))^$J7)+(EXP(-$G7/INDEX($BB$5:$BG$12,MATCH($D7,$AR$5:$AR$12,0),2))*($G7/INDEX($BB$5:$BG$12,MATCH($D7,$AR$5:$AR$12,0),2))^$J7)+(EXP(-$G7/INDEX($BB$5:$BG$12,MATCH($D7,$AR$5:$AR$12,0),3))*($G7/INDEX($BB$5:$BG$12,MATCH($D7,$AR$5:$AR$12,0),3))^$J7)+(EXP(-$G7/INDEX($BB$5:$BG$12,MATCH($D7,$AR$5:$AR$12,0),4))*($G7/INDEX($BB$5:$BG$12,MATCH($D7,$AR$5:$AR$12,0),4))^$J7)+(EXP(-$G7/INDEX($BB$5:$BG$12,MATCH($D7,$AR$5:$AR$12,0),5))*($G7/INDEX($BB$5:$BG$12,MATCH($D7,$AR$5:$AR$12,0),5))^$J7)+(EXP(-$G7/INDEX($BB$5:$BG$12,MATCH($D7,$AR$5:$AR$12,0),6))*($G7/INDEX($BB$5:$BG$12,MATCH($D7,$AR$5:$AR$12,0),6))^$J7)),0)</x:f>
        <x:v>0.3090701827900698</x:v>
      </x:c>
      <x:c r="AJ7" s="979" t="n">
        <x:f>IFERROR((EXP(-$G7/INDEX($BB$5:$BG$12,MATCH($D7,$AR$5:$AR$12,0),6))*($G7/INDEX($BB$5:$BG$12,MATCH($D7,$AR$5:$AR$12,0),6))^$J7)/((EXP(-$G7/INDEX($BB$5:$BG$12,MATCH($D7,$AR$5:$AR$12,0),1))*($G7/INDEX($BB$5:$BG$12,MATCH($D7,$AR$5:$AR$12,0),1))^$J7)+(EXP(-$G7/INDEX($BB$5:$BG$12,MATCH($D7,$AR$5:$AR$12,0),2))*($G7/INDEX($BB$5:$BG$12,MATCH($D7,$AR$5:$AR$12,0),2))^$J7)+(EXP(-$G7/INDEX($BB$5:$BG$12,MATCH($D7,$AR$5:$AR$12,0),3))*($G7/INDEX($BB$5:$BG$12,MATCH($D7,$AR$5:$AR$12,0),3))^$J7)+(EXP(-$G7/INDEX($BB$5:$BG$12,MATCH($D7,$AR$5:$AR$12,0),4))*($G7/INDEX($BB$5:$BG$12,MATCH($D7,$AR$5:$AR$12,0),4))^$J7)+(EXP(-$G7/INDEX($BB$5:$BG$12,MATCH($D7,$AR$5:$AR$12,0),5))*($G7/INDEX($BB$5:$BG$12,MATCH($D7,$AR$5:$AR$12,0),5))^$J7)+(EXP(-$G7/INDEX($BB$5:$BG$12,MATCH($D7,$AR$5:$AR$12,0),6))*($G7/INDEX($BB$5:$BG$12,MATCH($D7,$AR$5:$AR$12,0),6))^$J7)),0)</x:f>
        <x:v>0.3454099910478752</x:v>
      </x:c>
      <x:c r="AM7" s="644" t="n">
        <x:v>3000</x:v>
      </x:c>
      <x:c r="AN7" t="n">
        <x:v>40</x:v>
      </x:c>
      <x:c r="AP7" s="142" t="n">
        <x:v>1</x:v>
      </x:c>
      <x:c r="AQ7" t="n">
        <x:v>35</x:v>
      </x:c>
      <x:c r="AR7" t="str">
        <x:v>SAO2</x:v>
      </x:c>
      <x:c r="AS7" t="str">
        <x:v>AT</x:v>
      </x:c>
      <x:c r="AT7" t="n">
        <x:v>0.6</x:v>
      </x:c>
      <x:c r="AU7" t="n">
        <x:v>0.4</x:v>
      </x:c>
      <x:c r="AV7"/>
      <x:c r="AW7"/>
      <x:c r="AX7"/>
      <x:c r="AY7"/>
      <x:c r="AZ7"/>
      <x:c r="BA7"/>
      <x:c r="BB7"/>
      <x:c r="BC7"/>
      <x:c r="BD7"/>
      <x:c r="BE7"/>
      <x:c r="BF7"/>
      <x:c r="BG7"/>
      <x:c r="BH7" t="str"/>
      <x:c r="BJ7"/>
      <x:c r="BK7"/>
      <x:c r="BL7"/>
      <x:c r="BM7"/>
      <x:c r="BN7"/>
      <x:c r="BO7"/>
      <x:c r="BP7"/>
      <x:c r="BQ7"/>
      <x:c r="BR7"/>
      <x:c r="BS7"/>
      <x:c r="BT7"/>
      <x:c r="BU7"/>
      <x:c r="BV7"/>
      <x:c r="BW7"/>
      <x:c r="BX7"/>
      <x:c r="BY7"/>
      <x:c r="BZ7"/>
    </x:row>
    <x:row r="8">
      <x:c r="A8" s="975" t="n">
        <x:f>'対象台データ'!A6</x:f>
        <x:v>46194</x:v>
      </x:c>
      <x:c r="B8" s="1003" t="str">
        <x:f>'対象台データ'!B6</x:f>
        <x:v>日</x:v>
      </x:c>
      <x:c r="C8" s="1003" t="str">
        <x:f>'対象台データ'!C6</x:f>
        <x:v>6/21</x:v>
      </x:c>
      <x:c r="D8" s="963" t="str">
        <x:f>'対象台データ'!D6</x:f>
        <x:v>ゴーゴージャグラー3</x:v>
      </x:c>
      <x:c r="E8" s="1014" t="n">
        <x:f>IF($X8="A",MIN(100,MAX(0,55+(V8-55)*(1+0.4*SQRT(MIN(G8/8000,1))))),MIN(100,MAX(0,V8)))</x:f>
        <x:v>34.64619341444016</x:v>
      </x:c>
      <x:c r="F8" s="1016" t="n">
        <x:f>'対象台データ'!E6</x:f>
        <x:v>881</x:v>
      </x:c>
      <x:c r="G8" s="1005" t="n">
        <x:f>'対象台データ'!F6</x:f>
        <x:v>7443</x:v>
      </x:c>
      <x:c r="H8" s="1005" t="n">
        <x:f>'対象台データ'!G6</x:f>
        <x:v>-1674</x:v>
      </x:c>
      <x:c r="I8" s="1005" t="n">
        <x:f>'対象台データ'!H6</x:f>
        <x:v>20</x:v>
      </x:c>
      <x:c r="J8" s="1005" t="n">
        <x:f>'対象台データ'!I6</x:f>
        <x:v>26</x:v>
      </x:c>
      <x:c r="K8" s="979" t="n">
        <x:f>'対象台データ'!K6</x:f>
        <x:v>0.9250302297460702</x:v>
      </x:c>
      <x:c r="L8" s="1006" t="n">
        <x:f>IF(G8&lt;=0,5,IF(G8&lt;1500,5+(G8-0)*(20-5)/(1500-0),IF(G8&lt;3000,20+(G8-1500)*(40-20)/(3000-1500),IF(G8&lt;4500,40+(G8-3000)*(58-40)/(4500-3000),IF(G8&lt;6000,58+(G8-4500)*(72-58)/(6000-4500),IF(G8&lt;7500,72+(G8-6000)*(84-72)/(7500-6000),IF(G8&lt;9000,84+(G8-7500)*(93-84)/(9000-7500),IF(G8&lt;11000,93+(G8-9000)*(100-93)/(11000-9000),100))))))))</x:f>
        <x:v>83.544</x:v>
      </x:c>
      <x:c r="M8" s="978" t="n">
        <x:v>1</x:v>
      </x:c>
      <x:c r="N8" s="978" t="n">
        <x:f>MIN(100,L8*M8)</x:f>
        <x:v>83.544</x:v>
      </x:c>
      <x:c r="O8" s="978" t="n">
        <x:f>IF(K8&lt;=0.8,0,IF(K8&lt;0.9,0+(K8-0.8)*(10-0)/(0.9-0.8),IF(K8&lt;1,10+(K8-0.9)*(35-10)/(1-0.9),IF(K8&lt;1.2,35+(K8-1)*(87-35)/(1.2-1),IF(K8&lt;1.3,87+(K8-1.2)*(96-87)/(1.3-1.2),IF(K8&lt;1.45,96+(K8-1.3)*(100-96)/(1.45-1.3),100))))))</x:f>
        <x:v>16.257557436517544</x:v>
      </x:c>
      <x:c r="P8" s="979" t="n">
        <x:f>MIN(1,SQRT(G8/8000))</x:f>
        <x:v>0.9645594849463666</x:v>
      </x:c>
      <x:c r="Q8" s="978" t="n">
        <x:f>35+(O8-35)*P8</x:f>
        <x:v>16.921799254330505</x:v>
      </x:c>
      <x:c r="R8" s="978" t="n">
        <x:f>IF(K8&lt;0.95,MIN(25,(0.95-K8)*250),0)</x:f>
        <x:v>6.242442563482442</x:v>
      </x:c>
      <x:c r="S8" s="978" t="n">
        <x:f>IF($X8="A",Y8*5+Z8*15+AA8*30+AB8*60+AC8*80+AD8*100,0)</x:f>
        <x:v>39.231741115480915</x:v>
      </x:c>
      <x:c r="T8" s="978" t="n">
        <x:f>IF($X8="A",AE8*5+AF8*15+AG8*30+AH8*60+AI8*80+AJ8*100,0)</x:f>
        <x:v>47.71102516231736</x:v>
      </x:c>
      <x:c r="U8" s="978" t="n">
        <x:f>IF($X8="A",S8*15%+T8*30%+Q8*55%,0)</x:f>
        <x:v>29.505058305899126</x:v>
      </x:c>
      <x:c r="V8" s="1018" t="n">
        <x:f>IF($X8="A",U8*80%+N8*20%,N8*IFERROR(INDEX($AT$5:$AT$60,MATCH($D8,$AR$5:$AR$60,0)),0.6)+Q8*IFERROR(INDEX($AU$5:$AU$60,MATCH($D8,$AR$5:$AR$60,0)),0.4)-R8)</x:f>
        <x:v>40.3128466447193</x:v>
      </x:c>
      <x:c r="W8" s="1008" t="str">
        <x:f>IF(E8&gt;=90,"設定6級候補",IF(E8&gt;=75,"設定4以上強候補",IF(E8&gt;=60,"設定4以上を疑う","要観察")))</x:f>
        <x:v>要観察</x:v>
      </x:c>
      <x:c r="X8" s="1003" t="str">
        <x:f>IFERROR(INDEX($AS$5:$AS$60,MATCH($D8,$AR$5:$AR$60,0)),"AT")</x:f>
        <x:v>A</x:v>
      </x:c>
      <x:c r="Y8" s="979" t="n">
        <x:f>IFERROR((EXP(-$G8/INDEX($AV$5:$BA$12,MATCH($D8,$AR$5:$AR$12,0),1))*($G8/INDEX($AV$5:$BA$12,MATCH($D8,$AR$5:$AR$12,0),1))^$I8)/((EXP(-$G8/INDEX($AV$5:$BA$12,MATCH($D8,$AR$5:$AR$12,0),1))*($G8/INDEX($AV$5:$BA$12,MATCH($D8,$AR$5:$AR$12,0),1))^$I8)+(EXP(-$G8/INDEX($AV$5:$BA$12,MATCH($D8,$AR$5:$AR$12,0),2))*($G8/INDEX($AV$5:$BA$12,MATCH($D8,$AR$5:$AR$12,0),2))^$I8)+(EXP(-$G8/INDEX($AV$5:$BA$12,MATCH($D8,$AR$5:$AR$12,0),3))*($G8/INDEX($AV$5:$BA$12,MATCH($D8,$AR$5:$AR$12,0),3))^$I8)+(EXP(-$G8/INDEX($AV$5:$BA$12,MATCH($D8,$AR$5:$AR$12,0),4))*($G8/INDEX($AV$5:$BA$12,MATCH($D8,$AR$5:$AR$12,0),4))^$I8)+(EXP(-$G8/INDEX($AV$5:$BA$12,MATCH($D8,$AR$5:$AR$12,0),5))*($G8/INDEX($AV$5:$BA$12,MATCH($D8,$AR$5:$AR$12,0),5))^$I8)+(EXP(-$G8/INDEX($AV$5:$BA$12,MATCH($D8,$AR$5:$AR$12,0),6))*($G8/INDEX($AV$5:$BA$12,MATCH($D8,$AR$5:$AR$12,0),6))^$I8)),0)</x:f>
        <x:v>0.21026252851414964</x:v>
      </x:c>
      <x:c r="Z8" s="979" t="n">
        <x:f>IFERROR((EXP(-$G8/INDEX($AV$5:$BA$12,MATCH($D8,$AR$5:$AR$12,0),2))*($G8/INDEX($AV$5:$BA$12,MATCH($D8,$AR$5:$AR$12,0),2))^$I8)/((EXP(-$G8/INDEX($AV$5:$BA$12,MATCH($D8,$AR$5:$AR$12,0),1))*($G8/INDEX($AV$5:$BA$12,MATCH($D8,$AR$5:$AR$12,0),1))^$I8)+(EXP(-$G8/INDEX($AV$5:$BA$12,MATCH($D8,$AR$5:$AR$12,0),2))*($G8/INDEX($AV$5:$BA$12,MATCH($D8,$AR$5:$AR$12,0),2))^$I8)+(EXP(-$G8/INDEX($AV$5:$BA$12,MATCH($D8,$AR$5:$AR$12,0),3))*($G8/INDEX($AV$5:$BA$12,MATCH($D8,$AR$5:$AR$12,0),3))^$I8)+(EXP(-$G8/INDEX($AV$5:$BA$12,MATCH($D8,$AR$5:$AR$12,0),4))*($G8/INDEX($AV$5:$BA$12,MATCH($D8,$AR$5:$AR$12,0),4))^$I8)+(EXP(-$G8/INDEX($AV$5:$BA$12,MATCH($D8,$AR$5:$AR$12,0),5))*($G8/INDEX($AV$5:$BA$12,MATCH($D8,$AR$5:$AR$12,0),5))^$I8)+(EXP(-$G8/INDEX($AV$5:$BA$12,MATCH($D8,$AR$5:$AR$12,0),6))*($G8/INDEX($AV$5:$BA$12,MATCH($D8,$AR$5:$AR$12,0),6))^$I8)),0)</x:f>
        <x:v>0.20323052978789855</x:v>
      </x:c>
      <x:c r="AA8" s="979" t="n">
        <x:f>IFERROR((EXP(-$G8/INDEX($AV$5:$BA$12,MATCH($D8,$AR$5:$AR$12,0),3))*($G8/INDEX($AV$5:$BA$12,MATCH($D8,$AR$5:$AR$12,0),3))^$I8)/((EXP(-$G8/INDEX($AV$5:$BA$12,MATCH($D8,$AR$5:$AR$12,0),1))*($G8/INDEX($AV$5:$BA$12,MATCH($D8,$AR$5:$AR$12,0),1))^$I8)+(EXP(-$G8/INDEX($AV$5:$BA$12,MATCH($D8,$AR$5:$AR$12,0),2))*($G8/INDEX($AV$5:$BA$12,MATCH($D8,$AR$5:$AR$12,0),2))^$I8)+(EXP(-$G8/INDEX($AV$5:$BA$12,MATCH($D8,$AR$5:$AR$12,0),3))*($G8/INDEX($AV$5:$BA$12,MATCH($D8,$AR$5:$AR$12,0),3))^$I8)+(EXP(-$G8/INDEX($AV$5:$BA$12,MATCH($D8,$AR$5:$AR$12,0),4))*($G8/INDEX($AV$5:$BA$12,MATCH($D8,$AR$5:$AR$12,0),4))^$I8)+(EXP(-$G8/INDEX($AV$5:$BA$12,MATCH($D8,$AR$5:$AR$12,0),5))*($G8/INDEX($AV$5:$BA$12,MATCH($D8,$AR$5:$AR$12,0),5))^$I8)+(EXP(-$G8/INDEX($AV$5:$BA$12,MATCH($D8,$AR$5:$AR$12,0),6))*($G8/INDEX($AV$5:$BA$12,MATCH($D8,$AR$5:$AR$12,0),6))^$I8)),0)</x:f>
        <x:v>0.19632249016657227</x:v>
      </x:c>
      <x:c r="AB8" s="979" t="n">
        <x:f>IFERROR((EXP(-$G8/INDEX($AV$5:$BA$12,MATCH($D8,$AR$5:$AR$12,0),4))*($G8/INDEX($AV$5:$BA$12,MATCH($D8,$AR$5:$AR$12,0),4))^$I8)/((EXP(-$G8/INDEX($AV$5:$BA$12,MATCH($D8,$AR$5:$AR$12,0),1))*($G8/INDEX($AV$5:$BA$12,MATCH($D8,$AR$5:$AR$12,0),1))^$I8)+(EXP(-$G8/INDEX($AV$5:$BA$12,MATCH($D8,$AR$5:$AR$12,0),2))*($G8/INDEX($AV$5:$BA$12,MATCH($D8,$AR$5:$AR$12,0),2))^$I8)+(EXP(-$G8/INDEX($AV$5:$BA$12,MATCH($D8,$AR$5:$AR$12,0),3))*($G8/INDEX($AV$5:$BA$12,MATCH($D8,$AR$5:$AR$12,0),3))^$I8)+(EXP(-$G8/INDEX($AV$5:$BA$12,MATCH($D8,$AR$5:$AR$12,0),4))*($G8/INDEX($AV$5:$BA$12,MATCH($D8,$AR$5:$AR$12,0),4))^$I8)+(EXP(-$G8/INDEX($AV$5:$BA$12,MATCH($D8,$AR$5:$AR$12,0),5))*($G8/INDEX($AV$5:$BA$12,MATCH($D8,$AR$5:$AR$12,0),5))^$I8)+(EXP(-$G8/INDEX($AV$5:$BA$12,MATCH($D8,$AR$5:$AR$12,0),6))*($G8/INDEX($AV$5:$BA$12,MATCH($D8,$AR$5:$AR$12,0),6))^$I8)),0)</x:f>
        <x:v>0.17636133152529332</x:v>
      </x:c>
      <x:c r="AC8" s="979" t="n">
        <x:f>IFERROR((EXP(-$G8/INDEX($AV$5:$BA$12,MATCH($D8,$AR$5:$AR$12,0),5))*($G8/INDEX($AV$5:$BA$12,MATCH($D8,$AR$5:$AR$12,0),5))^$I8)/((EXP(-$G8/INDEX($AV$5:$BA$12,MATCH($D8,$AR$5:$AR$12,0),1))*($G8/INDEX($AV$5:$BA$12,MATCH($D8,$AR$5:$AR$12,0),1))^$I8)+(EXP(-$G8/INDEX($AV$5:$BA$12,MATCH($D8,$AR$5:$AR$12,0),2))*($G8/INDEX($AV$5:$BA$12,MATCH($D8,$AR$5:$AR$12,0),2))^$I8)+(EXP(-$G8/INDEX($AV$5:$BA$12,MATCH($D8,$AR$5:$AR$12,0),3))*($G8/INDEX($AV$5:$BA$12,MATCH($D8,$AR$5:$AR$12,0),3))^$I8)+(EXP(-$G8/INDEX($AV$5:$BA$12,MATCH($D8,$AR$5:$AR$12,0),4))*($G8/INDEX($AV$5:$BA$12,MATCH($D8,$AR$5:$AR$12,0),4))^$I8)+(EXP(-$G8/INDEX($AV$5:$BA$12,MATCH($D8,$AR$5:$AR$12,0),5))*($G8/INDEX($AV$5:$BA$12,MATCH($D8,$AR$5:$AR$12,0),5))^$I8)+(EXP(-$G8/INDEX($AV$5:$BA$12,MATCH($D8,$AR$5:$AR$12,0),6))*($G8/INDEX($AV$5:$BA$12,MATCH($D8,$AR$5:$AR$12,0),6))^$I8)),0)</x:f>
        <x:v>0.13608480355158475</x:v>
      </x:c>
      <x:c r="AD8" s="979" t="n">
        <x:f>IFERROR((EXP(-$G8/INDEX($AV$5:$BA$12,MATCH($D8,$AR$5:$AR$12,0),6))*($G8/INDEX($AV$5:$BA$12,MATCH($D8,$AR$5:$AR$12,0),6))^$I8)/((EXP(-$G8/INDEX($AV$5:$BA$12,MATCH($D8,$AR$5:$AR$12,0),1))*($G8/INDEX($AV$5:$BA$12,MATCH($D8,$AR$5:$AR$12,0),1))^$I8)+(EXP(-$G8/INDEX($AV$5:$BA$12,MATCH($D8,$AR$5:$AR$12,0),2))*($G8/INDEX($AV$5:$BA$12,MATCH($D8,$AR$5:$AR$12,0),2))^$I8)+(EXP(-$G8/INDEX($AV$5:$BA$12,MATCH($D8,$AR$5:$AR$12,0),3))*($G8/INDEX($AV$5:$BA$12,MATCH($D8,$AR$5:$AR$12,0),3))^$I8)+(EXP(-$G8/INDEX($AV$5:$BA$12,MATCH($D8,$AR$5:$AR$12,0),4))*($G8/INDEX($AV$5:$BA$12,MATCH($D8,$AR$5:$AR$12,0),4))^$I8)+(EXP(-$G8/INDEX($AV$5:$BA$12,MATCH($D8,$AR$5:$AR$12,0),5))*($G8/INDEX($AV$5:$BA$12,MATCH($D8,$AR$5:$AR$12,0),5))^$I8)+(EXP(-$G8/INDEX($AV$5:$BA$12,MATCH($D8,$AR$5:$AR$12,0),6))*($G8/INDEX($AV$5:$BA$12,MATCH($D8,$AR$5:$AR$12,0),6))^$I8)),0)</x:f>
        <x:v>0.07773831645450141</x:v>
      </x:c>
      <x:c r="AE8" s="979" t="n">
        <x:f>IFERROR((EXP(-$G8/INDEX($BB$5:$BG$12,MATCH($D8,$AR$5:$AR$12,0),1))*($G8/INDEX($BB$5:$BG$12,MATCH($D8,$AR$5:$AR$12,0),1))^$J8)/((EXP(-$G8/INDEX($BB$5:$BG$12,MATCH($D8,$AR$5:$AR$12,0),1))*($G8/INDEX($BB$5:$BG$12,MATCH($D8,$AR$5:$AR$12,0),1))^$J8)+(EXP(-$G8/INDEX($BB$5:$BG$12,MATCH($D8,$AR$5:$AR$12,0),2))*($G8/INDEX($BB$5:$BG$12,MATCH($D8,$AR$5:$AR$12,0),2))^$J8)+(EXP(-$G8/INDEX($BB$5:$BG$12,MATCH($D8,$AR$5:$AR$12,0),3))*($G8/INDEX($BB$5:$BG$12,MATCH($D8,$AR$5:$AR$12,0),3))^$J8)+(EXP(-$G8/INDEX($BB$5:$BG$12,MATCH($D8,$AR$5:$AR$12,0),4))*($G8/INDEX($BB$5:$BG$12,MATCH($D8,$AR$5:$AR$12,0),4))^$J8)+(EXP(-$G8/INDEX($BB$5:$BG$12,MATCH($D8,$AR$5:$AR$12,0),5))*($G8/INDEX($BB$5:$BG$12,MATCH($D8,$AR$5:$AR$12,0),5))^$J8)+(EXP(-$G8/INDEX($BB$5:$BG$12,MATCH($D8,$AR$5:$AR$12,0),6))*($G8/INDEX($BB$5:$BG$12,MATCH($D8,$AR$5:$AR$12,0),6))^$J8)),0)</x:f>
        <x:v>0.126788543028126</x:v>
      </x:c>
      <x:c r="AF8" s="979" t="n">
        <x:f>IFERROR((EXP(-$G8/INDEX($BB$5:$BG$12,MATCH($D8,$AR$5:$AR$12,0),2))*($G8/INDEX($BB$5:$BG$12,MATCH($D8,$AR$5:$AR$12,0),2))^$J8)/((EXP(-$G8/INDEX($BB$5:$BG$12,MATCH($D8,$AR$5:$AR$12,0),1))*($G8/INDEX($BB$5:$BG$12,MATCH($D8,$AR$5:$AR$12,0),1))^$J8)+(EXP(-$G8/INDEX($BB$5:$BG$12,MATCH($D8,$AR$5:$AR$12,0),2))*($G8/INDEX($BB$5:$BG$12,MATCH($D8,$AR$5:$AR$12,0),2))^$J8)+(EXP(-$G8/INDEX($BB$5:$BG$12,MATCH($D8,$AR$5:$AR$12,0),3))*($G8/INDEX($BB$5:$BG$12,MATCH($D8,$AR$5:$AR$12,0),3))^$J8)+(EXP(-$G8/INDEX($BB$5:$BG$12,MATCH($D8,$AR$5:$AR$12,0),4))*($G8/INDEX($BB$5:$BG$12,MATCH($D8,$AR$5:$AR$12,0),4))^$J8)+(EXP(-$G8/INDEX($BB$5:$BG$12,MATCH($D8,$AR$5:$AR$12,0),5))*($G8/INDEX($BB$5:$BG$12,MATCH($D8,$AR$5:$AR$12,0),5))^$J8)+(EXP(-$G8/INDEX($BB$5:$BG$12,MATCH($D8,$AR$5:$AR$12,0),6))*($G8/INDEX($BB$5:$BG$12,MATCH($D8,$AR$5:$AR$12,0),6))^$J8)),0)</x:f>
        <x:v>0.16611836696733417</x:v>
      </x:c>
      <x:c r="AG8" s="979" t="n">
        <x:f>IFERROR((EXP(-$G8/INDEX($BB$5:$BG$12,MATCH($D8,$AR$5:$AR$12,0),3))*($G8/INDEX($BB$5:$BG$12,MATCH($D8,$AR$5:$AR$12,0),3))^$J8)/((EXP(-$G8/INDEX($BB$5:$BG$12,MATCH($D8,$AR$5:$AR$12,0),1))*($G8/INDEX($BB$5:$BG$12,MATCH($D8,$AR$5:$AR$12,0),1))^$J8)+(EXP(-$G8/INDEX($BB$5:$BG$12,MATCH($D8,$AR$5:$AR$12,0),2))*($G8/INDEX($BB$5:$BG$12,MATCH($D8,$AR$5:$AR$12,0),2))^$J8)+(EXP(-$G8/INDEX($BB$5:$BG$12,MATCH($D8,$AR$5:$AR$12,0),3))*($G8/INDEX($BB$5:$BG$12,MATCH($D8,$AR$5:$AR$12,0),3))^$J8)+(EXP(-$G8/INDEX($BB$5:$BG$12,MATCH($D8,$AR$5:$AR$12,0),4))*($G8/INDEX($BB$5:$BG$12,MATCH($D8,$AR$5:$AR$12,0),4))^$J8)+(EXP(-$G8/INDEX($BB$5:$BG$12,MATCH($D8,$AR$5:$AR$12,0),5))*($G8/INDEX($BB$5:$BG$12,MATCH($D8,$AR$5:$AR$12,0),5))^$J8)+(EXP(-$G8/INDEX($BB$5:$BG$12,MATCH($D8,$AR$5:$AR$12,0),6))*($G8/INDEX($BB$5:$BG$12,MATCH($D8,$AR$5:$AR$12,0),6))^$J8)),0)</x:f>
        <x:v>0.20739694801255687</x:v>
      </x:c>
      <x:c r="AH8" s="979" t="n">
        <x:f>IFERROR((EXP(-$G8/INDEX($BB$5:$BG$12,MATCH($D8,$AR$5:$AR$12,0),4))*($G8/INDEX($BB$5:$BG$12,MATCH($D8,$AR$5:$AR$12,0),4))^$J8)/((EXP(-$G8/INDEX($BB$5:$BG$12,MATCH($D8,$AR$5:$AR$12,0),1))*($G8/INDEX($BB$5:$BG$12,MATCH($D8,$AR$5:$AR$12,0),1))^$J8)+(EXP(-$G8/INDEX($BB$5:$BG$12,MATCH($D8,$AR$5:$AR$12,0),2))*($G8/INDEX($BB$5:$BG$12,MATCH($D8,$AR$5:$AR$12,0),2))^$J8)+(EXP(-$G8/INDEX($BB$5:$BG$12,MATCH($D8,$AR$5:$AR$12,0),3))*($G8/INDEX($BB$5:$BG$12,MATCH($D8,$AR$5:$AR$12,0),3))^$J8)+(EXP(-$G8/INDEX($BB$5:$BG$12,MATCH($D8,$AR$5:$AR$12,0),4))*($G8/INDEX($BB$5:$BG$12,MATCH($D8,$AR$5:$AR$12,0),4))^$J8)+(EXP(-$G8/INDEX($BB$5:$BG$12,MATCH($D8,$AR$5:$AR$12,0),5))*($G8/INDEX($BB$5:$BG$12,MATCH($D8,$AR$5:$AR$12,0),5))^$J8)+(EXP(-$G8/INDEX($BB$5:$BG$12,MATCH($D8,$AR$5:$AR$12,0),6))*($G8/INDEX($BB$5:$BG$12,MATCH($D8,$AR$5:$AR$12,0),6))^$J8)),0)</x:f>
        <x:v>0.20816308999037417</x:v>
      </x:c>
      <x:c r="AI8" s="979" t="n">
        <x:f>IFERROR((EXP(-$G8/INDEX($BB$5:$BG$12,MATCH($D8,$AR$5:$AR$12,0),5))*($G8/INDEX($BB$5:$BG$12,MATCH($D8,$AR$5:$AR$12,0),5))^$J8)/((EXP(-$G8/INDEX($BB$5:$BG$12,MATCH($D8,$AR$5:$AR$12,0),1))*($G8/INDEX($BB$5:$BG$12,MATCH($D8,$AR$5:$AR$12,0),1))^$J8)+(EXP(-$G8/INDEX($BB$5:$BG$12,MATCH($D8,$AR$5:$AR$12,0),2))*($G8/INDEX($BB$5:$BG$12,MATCH($D8,$AR$5:$AR$12,0),2))^$J8)+(EXP(-$G8/INDEX($BB$5:$BG$12,MATCH($D8,$AR$5:$AR$12,0),3))*($G8/INDEX($BB$5:$BG$12,MATCH($D8,$AR$5:$AR$12,0),3))^$J8)+(EXP(-$G8/INDEX($BB$5:$BG$12,MATCH($D8,$AR$5:$AR$12,0),4))*($G8/INDEX($BB$5:$BG$12,MATCH($D8,$AR$5:$AR$12,0),4))^$J8)+(EXP(-$G8/INDEX($BB$5:$BG$12,MATCH($D8,$AR$5:$AR$12,0),5))*($G8/INDEX($BB$5:$BG$12,MATCH($D8,$AR$5:$AR$12,0),5))^$J8)+(EXP(-$G8/INDEX($BB$5:$BG$12,MATCH($D8,$AR$5:$AR$12,0),6))*($G8/INDEX($BB$5:$BG$12,MATCH($D8,$AR$5:$AR$12,0),6))^$J8)),0)</x:f>
        <x:v>0.1639846048646661</x:v>
      </x:c>
      <x:c r="AJ8" s="979" t="n">
        <x:f>IFERROR((EXP(-$G8/INDEX($BB$5:$BG$12,MATCH($D8,$AR$5:$AR$12,0),6))*($G8/INDEX($BB$5:$BG$12,MATCH($D8,$AR$5:$AR$12,0),6))^$J8)/((EXP(-$G8/INDEX($BB$5:$BG$12,MATCH($D8,$AR$5:$AR$12,0),1))*($G8/INDEX($BB$5:$BG$12,MATCH($D8,$AR$5:$AR$12,0),1))^$J8)+(EXP(-$G8/INDEX($BB$5:$BG$12,MATCH($D8,$AR$5:$AR$12,0),2))*($G8/INDEX($BB$5:$BG$12,MATCH($D8,$AR$5:$AR$12,0),2))^$J8)+(EXP(-$G8/INDEX($BB$5:$BG$12,MATCH($D8,$AR$5:$AR$12,0),3))*($G8/INDEX($BB$5:$BG$12,MATCH($D8,$AR$5:$AR$12,0),3))^$J8)+(EXP(-$G8/INDEX($BB$5:$BG$12,MATCH($D8,$AR$5:$AR$12,0),4))*($G8/INDEX($BB$5:$BG$12,MATCH($D8,$AR$5:$AR$12,0),4))^$J8)+(EXP(-$G8/INDEX($BB$5:$BG$12,MATCH($D8,$AR$5:$AR$12,0),5))*($G8/INDEX($BB$5:$BG$12,MATCH($D8,$AR$5:$AR$12,0),5))^$J8)+(EXP(-$G8/INDEX($BB$5:$BG$12,MATCH($D8,$AR$5:$AR$12,0),6))*($G8/INDEX($BB$5:$BG$12,MATCH($D8,$AR$5:$AR$12,0),6))^$J8)),0)</x:f>
        <x:v>0.12754844713694277</x:v>
      </x:c>
      <x:c r="AM8" s="644" t="n">
        <x:v>4500</x:v>
      </x:c>
      <x:c r="AN8" t="n">
        <x:v>58</x:v>
      </x:c>
      <x:c r="AP8" s="142" t="n">
        <x:v>1.2</x:v>
      </x:c>
      <x:c r="AQ8" t="n">
        <x:v>87</x:v>
      </x:c>
      <x:c r="AR8" t="str">
        <x:v>モンキーターンV</x:v>
      </x:c>
      <x:c r="AS8" t="str">
        <x:v>AT</x:v>
      </x:c>
      <x:c r="AT8" t="n">
        <x:v>0.6</x:v>
      </x:c>
      <x:c r="AU8" t="n">
        <x:v>0.4</x:v>
      </x:c>
      <x:c r="AV8"/>
      <x:c r="AW8"/>
      <x:c r="AX8"/>
      <x:c r="AY8"/>
      <x:c r="AZ8"/>
      <x:c r="BA8"/>
      <x:c r="BB8"/>
      <x:c r="BC8"/>
      <x:c r="BD8"/>
      <x:c r="BE8"/>
      <x:c r="BF8"/>
      <x:c r="BG8"/>
      <x:c r="BH8" t="str"/>
      <x:c r="BJ8"/>
      <x:c r="BK8"/>
      <x:c r="BL8"/>
      <x:c r="BM8"/>
      <x:c r="BN8"/>
      <x:c r="BO8"/>
      <x:c r="BP8"/>
      <x:c r="BQ8"/>
      <x:c r="BR8"/>
      <x:c r="BS8"/>
      <x:c r="BT8"/>
      <x:c r="BU8"/>
      <x:c r="BV8"/>
      <x:c r="BW8"/>
      <x:c r="BX8"/>
      <x:c r="BY8"/>
      <x:c r="BZ8"/>
    </x:row>
    <x:row r="9">
      <x:c r="A9" s="975" t="n">
        <x:f>'対象台データ'!A7</x:f>
        <x:v>46194</x:v>
      </x:c>
      <x:c r="B9" s="1003" t="str">
        <x:f>'対象台データ'!B7</x:f>
        <x:v>日</x:v>
      </x:c>
      <x:c r="C9" s="1003" t="str">
        <x:f>'対象台データ'!C7</x:f>
        <x:v>6/21</x:v>
      </x:c>
      <x:c r="D9" s="963" t="str">
        <x:f>'対象台データ'!D7</x:f>
        <x:v>ゴーゴージャグラー3</x:v>
      </x:c>
      <x:c r="E9" s="1014" t="n">
        <x:f>IF($X9="A",MIN(100,MAX(0,55+(V9-55)*(1+0.4*SQRT(MIN(G9/8000,1))))),MIN(100,MAX(0,V9)))</x:f>
        <x:v>37.425496485511005</x:v>
      </x:c>
      <x:c r="F9" s="1016" t="n">
        <x:f>'対象台データ'!E7</x:f>
        <x:v>882</x:v>
      </x:c>
      <x:c r="G9" s="1005" t="n">
        <x:f>'対象台データ'!F7</x:f>
        <x:v>7245</x:v>
      </x:c>
      <x:c r="H9" s="1005" t="n">
        <x:f>'対象台データ'!G7</x:f>
        <x:v>-906</x:v>
      </x:c>
      <x:c r="I9" s="1005" t="n">
        <x:f>'対象台データ'!H7</x:f>
        <x:v>20</x:v>
      </x:c>
      <x:c r="J9" s="1005" t="n">
        <x:f>'対象台データ'!I7</x:f>
        <x:v>24</x:v>
      </x:c>
      <x:c r="K9" s="979" t="n">
        <x:f>'対象台データ'!K7</x:f>
        <x:v>0.9583160800552105</x:v>
      </x:c>
      <x:c r="L9" s="1006" t="n">
        <x:f>IF(G9&lt;=0,5,IF(G9&lt;1500,5+(G9-0)*(20-5)/(1500-0),IF(G9&lt;3000,20+(G9-1500)*(40-20)/(3000-1500),IF(G9&lt;4500,40+(G9-3000)*(58-40)/(4500-3000),IF(G9&lt;6000,58+(G9-4500)*(72-58)/(6000-4500),IF(G9&lt;7500,72+(G9-6000)*(84-72)/(7500-6000),IF(G9&lt;9000,84+(G9-7500)*(93-84)/(9000-7500),IF(G9&lt;11000,93+(G9-9000)*(100-93)/(11000-9000),100))))))))</x:f>
        <x:v>81.96000000000001</x:v>
      </x:c>
      <x:c r="M9" s="978" t="n">
        <x:v>1</x:v>
      </x:c>
      <x:c r="N9" s="978" t="n">
        <x:f>MIN(100,L9*M9)</x:f>
        <x:v>81.96000000000001</x:v>
      </x:c>
      <x:c r="O9" s="978" t="n">
        <x:f>IF(K9&lt;=0.8,0,IF(K9&lt;0.9,0+(K9-0.8)*(10-0)/(0.9-0.8),IF(K9&lt;1,10+(K9-0.9)*(35-10)/(1-0.9),IF(K9&lt;1.2,35+(K9-1)*(87-35)/(1.2-1),IF(K9&lt;1.3,87+(K9-1.2)*(96-87)/(1.3-1.2),IF(K9&lt;1.45,96+(K9-1.3)*(100-96)/(1.45-1.3),100))))))</x:f>
        <x:v>24.579020013802626</x:v>
      </x:c>
      <x:c r="P9" s="979" t="n">
        <x:f>MIN(1,SQRT(G9/8000))</x:f>
        <x:v>0.9516433155337141</x:v>
      </x:c>
      <x:c r="Q9" s="978" t="n">
        <x:f>35+(O9-35)*P9</x:f>
        <x:v>25.082944054824655</x:v>
      </x:c>
      <x:c r="R9" s="978" t="n">
        <x:f>IF(K9&lt;0.95,MIN(25,(0.95-K9)*250),0)</x:f>
        <x:v>0</x:v>
      </x:c>
      <x:c r="S9" s="978" t="n">
        <x:f>IF($X9="A",Y9*5+Z9*15+AA9*30+AB9*60+AC9*80+AD9*100,0)</x:f>
        <x:v>39.841975076517045</x:v>
      </x:c>
      <x:c r="T9" s="978" t="n">
        <x:f>IF($X9="A",AE9*5+AF9*15+AG9*30+AH9*60+AI9*80+AJ9*100,0)</x:f>
        <x:v>41.92243038509566</x:v>
      </x:c>
      <x:c r="U9" s="978" t="n">
        <x:f>IF($X9="A",S9*15%+T9*30%+Q9*55%,0)</x:f>
        <x:v>32.34864460715981</x:v>
      </x:c>
      <x:c r="V9" s="1018" t="n">
        <x:f>IF($X9="A",U9*80%+N9*20%,N9*IFERROR(INDEX($AT$5:$AT$60,MATCH($D9,$AR$5:$AR$60,0)),0.6)+Q9*IFERROR(INDEX($AU$5:$AU$60,MATCH($D9,$AR$5:$AR$60,0)),0.4)-R9)</x:f>
        <x:v>42.27091568572786</x:v>
      </x:c>
      <x:c r="W9" s="1008" t="str">
        <x:f>IF(E9&gt;=90,"設定6級候補",IF(E9&gt;=75,"設定4以上強候補",IF(E9&gt;=60,"設定4以上を疑う","要観察")))</x:f>
        <x:v>要観察</x:v>
      </x:c>
      <x:c r="X9" s="1003" t="str">
        <x:f>IFERROR(INDEX($AS$5:$AS$60,MATCH($D9,$AR$5:$AR$60,0)),"AT")</x:f>
        <x:v>A</x:v>
      </x:c>
      <x:c r="Y9" s="979" t="n">
        <x:f>IFERROR((EXP(-$G9/INDEX($AV$5:$BA$12,MATCH($D9,$AR$5:$AR$12,0),1))*($G9/INDEX($AV$5:$BA$12,MATCH($D9,$AR$5:$AR$12,0),1))^$I9)/((EXP(-$G9/INDEX($AV$5:$BA$12,MATCH($D9,$AR$5:$AR$12,0),1))*($G9/INDEX($AV$5:$BA$12,MATCH($D9,$AR$5:$AR$12,0),1))^$I9)+(EXP(-$G9/INDEX($AV$5:$BA$12,MATCH($D9,$AR$5:$AR$12,0),2))*($G9/INDEX($AV$5:$BA$12,MATCH($D9,$AR$5:$AR$12,0),2))^$I9)+(EXP(-$G9/INDEX($AV$5:$BA$12,MATCH($D9,$AR$5:$AR$12,0),3))*($G9/INDEX($AV$5:$BA$12,MATCH($D9,$AR$5:$AR$12,0),3))^$I9)+(EXP(-$G9/INDEX($AV$5:$BA$12,MATCH($D9,$AR$5:$AR$12,0),4))*($G9/INDEX($AV$5:$BA$12,MATCH($D9,$AR$5:$AR$12,0),4))^$I9)+(EXP(-$G9/INDEX($AV$5:$BA$12,MATCH($D9,$AR$5:$AR$12,0),5))*($G9/INDEX($AV$5:$BA$12,MATCH($D9,$AR$5:$AR$12,0),5))^$I9)+(EXP(-$G9/INDEX($AV$5:$BA$12,MATCH($D9,$AR$5:$AR$12,0),6))*($G9/INDEX($AV$5:$BA$12,MATCH($D9,$AR$5:$AR$12,0),6))^$I9)),0)</x:f>
        <x:v>0.20699135745395192</x:v>
      </x:c>
      <x:c r="Z9" s="979" t="n">
        <x:f>IFERROR((EXP(-$G9/INDEX($AV$5:$BA$12,MATCH($D9,$AR$5:$AR$12,0),2))*($G9/INDEX($AV$5:$BA$12,MATCH($D9,$AR$5:$AR$12,0),2))^$I9)/((EXP(-$G9/INDEX($AV$5:$BA$12,MATCH($D9,$AR$5:$AR$12,0),1))*($G9/INDEX($AV$5:$BA$12,MATCH($D9,$AR$5:$AR$12,0),1))^$I9)+(EXP(-$G9/INDEX($AV$5:$BA$12,MATCH($D9,$AR$5:$AR$12,0),2))*($G9/INDEX($AV$5:$BA$12,MATCH($D9,$AR$5:$AR$12,0),2))^$I9)+(EXP(-$G9/INDEX($AV$5:$BA$12,MATCH($D9,$AR$5:$AR$12,0),3))*($G9/INDEX($AV$5:$BA$12,MATCH($D9,$AR$5:$AR$12,0),3))^$I9)+(EXP(-$G9/INDEX($AV$5:$BA$12,MATCH($D9,$AR$5:$AR$12,0),4))*($G9/INDEX($AV$5:$BA$12,MATCH($D9,$AR$5:$AR$12,0),4))^$I9)+(EXP(-$G9/INDEX($AV$5:$BA$12,MATCH($D9,$AR$5:$AR$12,0),5))*($G9/INDEX($AV$5:$BA$12,MATCH($D9,$AR$5:$AR$12,0),5))^$I9)+(EXP(-$G9/INDEX($AV$5:$BA$12,MATCH($D9,$AR$5:$AR$12,0),6))*($G9/INDEX($AV$5:$BA$12,MATCH($D9,$AR$5:$AR$12,0),6))^$I9)),0)</x:f>
        <x:v>0.20066246154347847</x:v>
      </x:c>
      <x:c r="AA9" s="979" t="n">
        <x:f>IFERROR((EXP(-$G9/INDEX($AV$5:$BA$12,MATCH($D9,$AR$5:$AR$12,0),3))*($G9/INDEX($AV$5:$BA$12,MATCH($D9,$AR$5:$AR$12,0),3))^$I9)/((EXP(-$G9/INDEX($AV$5:$BA$12,MATCH($D9,$AR$5:$AR$12,0),1))*($G9/INDEX($AV$5:$BA$12,MATCH($D9,$AR$5:$AR$12,0),1))^$I9)+(EXP(-$G9/INDEX($AV$5:$BA$12,MATCH($D9,$AR$5:$AR$12,0),2))*($G9/INDEX($AV$5:$BA$12,MATCH($D9,$AR$5:$AR$12,0),2))^$I9)+(EXP(-$G9/INDEX($AV$5:$BA$12,MATCH($D9,$AR$5:$AR$12,0),3))*($G9/INDEX($AV$5:$BA$12,MATCH($D9,$AR$5:$AR$12,0),3))^$I9)+(EXP(-$G9/INDEX($AV$5:$BA$12,MATCH($D9,$AR$5:$AR$12,0),4))*($G9/INDEX($AV$5:$BA$12,MATCH($D9,$AR$5:$AR$12,0),4))^$I9)+(EXP(-$G9/INDEX($AV$5:$BA$12,MATCH($D9,$AR$5:$AR$12,0),5))*($G9/INDEX($AV$5:$BA$12,MATCH($D9,$AR$5:$AR$12,0),5))^$I9)+(EXP(-$G9/INDEX($AV$5:$BA$12,MATCH($D9,$AR$5:$AR$12,0),6))*($G9/INDEX($AV$5:$BA$12,MATCH($D9,$AR$5:$AR$12,0),6))^$I9)),0)</x:f>
        <x:v>0.19442142005484583</x:v>
      </x:c>
      <x:c r="AB9" s="979" t="n">
        <x:f>IFERROR((EXP(-$G9/INDEX($AV$5:$BA$12,MATCH($D9,$AR$5:$AR$12,0),4))*($G9/INDEX($AV$5:$BA$12,MATCH($D9,$AR$5:$AR$12,0),4))^$I9)/((EXP(-$G9/INDEX($AV$5:$BA$12,MATCH($D9,$AR$5:$AR$12,0),1))*($G9/INDEX($AV$5:$BA$12,MATCH($D9,$AR$5:$AR$12,0),1))^$I9)+(EXP(-$G9/INDEX($AV$5:$BA$12,MATCH($D9,$AR$5:$AR$12,0),2))*($G9/INDEX($AV$5:$BA$12,MATCH($D9,$AR$5:$AR$12,0),2))^$I9)+(EXP(-$G9/INDEX($AV$5:$BA$12,MATCH($D9,$AR$5:$AR$12,0),3))*($G9/INDEX($AV$5:$BA$12,MATCH($D9,$AR$5:$AR$12,0),3))^$I9)+(EXP(-$G9/INDEX($AV$5:$BA$12,MATCH($D9,$AR$5:$AR$12,0),4))*($G9/INDEX($AV$5:$BA$12,MATCH($D9,$AR$5:$AR$12,0),4))^$I9)+(EXP(-$G9/INDEX($AV$5:$BA$12,MATCH($D9,$AR$5:$AR$12,0),5))*($G9/INDEX($AV$5:$BA$12,MATCH($D9,$AR$5:$AR$12,0),5))^$I9)+(EXP(-$G9/INDEX($AV$5:$BA$12,MATCH($D9,$AR$5:$AR$12,0),6))*($G9/INDEX($AV$5:$BA$12,MATCH($D9,$AR$5:$AR$12,0),6))^$I9)),0)</x:f>
        <x:v>0.17625007378180682</x:v>
      </x:c>
      <x:c r="AC9" s="979" t="n">
        <x:f>IFERROR((EXP(-$G9/INDEX($AV$5:$BA$12,MATCH($D9,$AR$5:$AR$12,0),5))*($G9/INDEX($AV$5:$BA$12,MATCH($D9,$AR$5:$AR$12,0),5))^$I9)/((EXP(-$G9/INDEX($AV$5:$BA$12,MATCH($D9,$AR$5:$AR$12,0),1))*($G9/INDEX($AV$5:$BA$12,MATCH($D9,$AR$5:$AR$12,0),1))^$I9)+(EXP(-$G9/INDEX($AV$5:$BA$12,MATCH($D9,$AR$5:$AR$12,0),2))*($G9/INDEX($AV$5:$BA$12,MATCH($D9,$AR$5:$AR$12,0),2))^$I9)+(EXP(-$G9/INDEX($AV$5:$BA$12,MATCH($D9,$AR$5:$AR$12,0),3))*($G9/INDEX($AV$5:$BA$12,MATCH($D9,$AR$5:$AR$12,0),3))^$I9)+(EXP(-$G9/INDEX($AV$5:$BA$12,MATCH($D9,$AR$5:$AR$12,0),4))*($G9/INDEX($AV$5:$BA$12,MATCH($D9,$AR$5:$AR$12,0),4))^$I9)+(EXP(-$G9/INDEX($AV$5:$BA$12,MATCH($D9,$AR$5:$AR$12,0),5))*($G9/INDEX($AV$5:$BA$12,MATCH($D9,$AR$5:$AR$12,0),5))^$I9)+(EXP(-$G9/INDEX($AV$5:$BA$12,MATCH($D9,$AR$5:$AR$12,0),6))*($G9/INDEX($AV$5:$BA$12,MATCH($D9,$AR$5:$AR$12,0),6))^$I9)),0)</x:f>
        <x:v>0.1389017189525193</x:v>
      </x:c>
      <x:c r="AD9" s="979" t="n">
        <x:f>IFERROR((EXP(-$G9/INDEX($AV$5:$BA$12,MATCH($D9,$AR$5:$AR$12,0),6))*($G9/INDEX($AV$5:$BA$12,MATCH($D9,$AR$5:$AR$12,0),6))^$I9)/((EXP(-$G9/INDEX($AV$5:$BA$12,MATCH($D9,$AR$5:$AR$12,0),1))*($G9/INDEX($AV$5:$BA$12,MATCH($D9,$AR$5:$AR$12,0),1))^$I9)+(EXP(-$G9/INDEX($AV$5:$BA$12,MATCH($D9,$AR$5:$AR$12,0),2))*($G9/INDEX($AV$5:$BA$12,MATCH($D9,$AR$5:$AR$12,0),2))^$I9)+(EXP(-$G9/INDEX($AV$5:$BA$12,MATCH($D9,$AR$5:$AR$12,0),3))*($G9/INDEX($AV$5:$BA$12,MATCH($D9,$AR$5:$AR$12,0),3))^$I9)+(EXP(-$G9/INDEX($AV$5:$BA$12,MATCH($D9,$AR$5:$AR$12,0),4))*($G9/INDEX($AV$5:$BA$12,MATCH($D9,$AR$5:$AR$12,0),4))^$I9)+(EXP(-$G9/INDEX($AV$5:$BA$12,MATCH($D9,$AR$5:$AR$12,0),5))*($G9/INDEX($AV$5:$BA$12,MATCH($D9,$AR$5:$AR$12,0),5))^$I9)+(EXP(-$G9/INDEX($AV$5:$BA$12,MATCH($D9,$AR$5:$AR$12,0),6))*($G9/INDEX($AV$5:$BA$12,MATCH($D9,$AR$5:$AR$12,0),6))^$I9)),0)</x:f>
        <x:v>0.08277296821339779</x:v>
      </x:c>
      <x:c r="AE9" s="979" t="n">
        <x:f>IFERROR((EXP(-$G9/INDEX($BB$5:$BG$12,MATCH($D9,$AR$5:$AR$12,0),1))*($G9/INDEX($BB$5:$BG$12,MATCH($D9,$AR$5:$AR$12,0),1))^$J9)/((EXP(-$G9/INDEX($BB$5:$BG$12,MATCH($D9,$AR$5:$AR$12,0),1))*($G9/INDEX($BB$5:$BG$12,MATCH($D9,$AR$5:$AR$12,0),1))^$J9)+(EXP(-$G9/INDEX($BB$5:$BG$12,MATCH($D9,$AR$5:$AR$12,0),2))*($G9/INDEX($BB$5:$BG$12,MATCH($D9,$AR$5:$AR$12,0),2))^$J9)+(EXP(-$G9/INDEX($BB$5:$BG$12,MATCH($D9,$AR$5:$AR$12,0),3))*($G9/INDEX($BB$5:$BG$12,MATCH($D9,$AR$5:$AR$12,0),3))^$J9)+(EXP(-$G9/INDEX($BB$5:$BG$12,MATCH($D9,$AR$5:$AR$12,0),4))*($G9/INDEX($BB$5:$BG$12,MATCH($D9,$AR$5:$AR$12,0),4))^$J9)+(EXP(-$G9/INDEX($BB$5:$BG$12,MATCH($D9,$AR$5:$AR$12,0),5))*($G9/INDEX($BB$5:$BG$12,MATCH($D9,$AR$5:$AR$12,0),5))^$J9)+(EXP(-$G9/INDEX($BB$5:$BG$12,MATCH($D9,$AR$5:$AR$12,0),6))*($G9/INDEX($BB$5:$BG$12,MATCH($D9,$AR$5:$AR$12,0),6))^$J9)),0)</x:f>
        <x:v>0.1652429101035247</x:v>
      </x:c>
      <x:c r="AF9" s="979" t="n">
        <x:f>IFERROR((EXP(-$G9/INDEX($BB$5:$BG$12,MATCH($D9,$AR$5:$AR$12,0),2))*($G9/INDEX($BB$5:$BG$12,MATCH($D9,$AR$5:$AR$12,0),2))^$J9)/((EXP(-$G9/INDEX($BB$5:$BG$12,MATCH($D9,$AR$5:$AR$12,0),1))*($G9/INDEX($BB$5:$BG$12,MATCH($D9,$AR$5:$AR$12,0),1))^$J9)+(EXP(-$G9/INDEX($BB$5:$BG$12,MATCH($D9,$AR$5:$AR$12,0),2))*($G9/INDEX($BB$5:$BG$12,MATCH($D9,$AR$5:$AR$12,0),2))^$J9)+(EXP(-$G9/INDEX($BB$5:$BG$12,MATCH($D9,$AR$5:$AR$12,0),3))*($G9/INDEX($BB$5:$BG$12,MATCH($D9,$AR$5:$AR$12,0),3))^$J9)+(EXP(-$G9/INDEX($BB$5:$BG$12,MATCH($D9,$AR$5:$AR$12,0),4))*($G9/INDEX($BB$5:$BG$12,MATCH($D9,$AR$5:$AR$12,0),4))^$J9)+(EXP(-$G9/INDEX($BB$5:$BG$12,MATCH($D9,$AR$5:$AR$12,0),5))*($G9/INDEX($BB$5:$BG$12,MATCH($D9,$AR$5:$AR$12,0),5))^$J9)+(EXP(-$G9/INDEX($BB$5:$BG$12,MATCH($D9,$AR$5:$AR$12,0),6))*($G9/INDEX($BB$5:$BG$12,MATCH($D9,$AR$5:$AR$12,0),6))^$J9)),0)</x:f>
        <x:v>0.1980421588199277</x:v>
      </x:c>
      <x:c r="AG9" s="979" t="n">
        <x:f>IFERROR((EXP(-$G9/INDEX($BB$5:$BG$12,MATCH($D9,$AR$5:$AR$12,0),3))*($G9/INDEX($BB$5:$BG$12,MATCH($D9,$AR$5:$AR$12,0),3))^$J9)/((EXP(-$G9/INDEX($BB$5:$BG$12,MATCH($D9,$AR$5:$AR$12,0),1))*($G9/INDEX($BB$5:$BG$12,MATCH($D9,$AR$5:$AR$12,0),1))^$J9)+(EXP(-$G9/INDEX($BB$5:$BG$12,MATCH($D9,$AR$5:$AR$12,0),2))*($G9/INDEX($BB$5:$BG$12,MATCH($D9,$AR$5:$AR$12,0),2))^$J9)+(EXP(-$G9/INDEX($BB$5:$BG$12,MATCH($D9,$AR$5:$AR$12,0),3))*($G9/INDEX($BB$5:$BG$12,MATCH($D9,$AR$5:$AR$12,0),3))^$J9)+(EXP(-$G9/INDEX($BB$5:$BG$12,MATCH($D9,$AR$5:$AR$12,0),4))*($G9/INDEX($BB$5:$BG$12,MATCH($D9,$AR$5:$AR$12,0),4))^$J9)+(EXP(-$G9/INDEX($BB$5:$BG$12,MATCH($D9,$AR$5:$AR$12,0),5))*($G9/INDEX($BB$5:$BG$12,MATCH($D9,$AR$5:$AR$12,0),5))^$J9)+(EXP(-$G9/INDEX($BB$5:$BG$12,MATCH($D9,$AR$5:$AR$12,0),6))*($G9/INDEX($BB$5:$BG$12,MATCH($D9,$AR$5:$AR$12,0),6))^$J9)),0)</x:f>
        <x:v>0.22050358665998127</x:v>
      </x:c>
      <x:c r="AH9" s="979" t="n">
        <x:f>IFERROR((EXP(-$G9/INDEX($BB$5:$BG$12,MATCH($D9,$AR$5:$AR$12,0),4))*($G9/INDEX($BB$5:$BG$12,MATCH($D9,$AR$5:$AR$12,0),4))^$J9)/((EXP(-$G9/INDEX($BB$5:$BG$12,MATCH($D9,$AR$5:$AR$12,0),1))*($G9/INDEX($BB$5:$BG$12,MATCH($D9,$AR$5:$AR$12,0),1))^$J9)+(EXP(-$G9/INDEX($BB$5:$BG$12,MATCH($D9,$AR$5:$AR$12,0),2))*($G9/INDEX($BB$5:$BG$12,MATCH($D9,$AR$5:$AR$12,0),2))^$J9)+(EXP(-$G9/INDEX($BB$5:$BG$12,MATCH($D9,$AR$5:$AR$12,0),3))*($G9/INDEX($BB$5:$BG$12,MATCH($D9,$AR$5:$AR$12,0),3))^$J9)+(EXP(-$G9/INDEX($BB$5:$BG$12,MATCH($D9,$AR$5:$AR$12,0),4))*($G9/INDEX($BB$5:$BG$12,MATCH($D9,$AR$5:$AR$12,0),4))^$J9)+(EXP(-$G9/INDEX($BB$5:$BG$12,MATCH($D9,$AR$5:$AR$12,0),5))*($G9/INDEX($BB$5:$BG$12,MATCH($D9,$AR$5:$AR$12,0),5))^$J9)+(EXP(-$G9/INDEX($BB$5:$BG$12,MATCH($D9,$AR$5:$AR$12,0),6))*($G9/INDEX($BB$5:$BG$12,MATCH($D9,$AR$5:$AR$12,0),6))^$J9)),0)</x:f>
        <x:v>0.18643642150342932</x:v>
      </x:c>
      <x:c r="AI9" s="979" t="n">
        <x:f>IFERROR((EXP(-$G9/INDEX($BB$5:$BG$12,MATCH($D9,$AR$5:$AR$12,0),5))*($G9/INDEX($BB$5:$BG$12,MATCH($D9,$AR$5:$AR$12,0),5))^$J9)/((EXP(-$G9/INDEX($BB$5:$BG$12,MATCH($D9,$AR$5:$AR$12,0),1))*($G9/INDEX($BB$5:$BG$12,MATCH($D9,$AR$5:$AR$12,0),1))^$J9)+(EXP(-$G9/INDEX($BB$5:$BG$12,MATCH($D9,$AR$5:$AR$12,0),2))*($G9/INDEX($BB$5:$BG$12,MATCH($D9,$AR$5:$AR$12,0),2))^$J9)+(EXP(-$G9/INDEX($BB$5:$BG$12,MATCH($D9,$AR$5:$AR$12,0),3))*($G9/INDEX($BB$5:$BG$12,MATCH($D9,$AR$5:$AR$12,0),3))^$J9)+(EXP(-$G9/INDEX($BB$5:$BG$12,MATCH($D9,$AR$5:$AR$12,0),4))*($G9/INDEX($BB$5:$BG$12,MATCH($D9,$AR$5:$AR$12,0),4))^$J9)+(EXP(-$G9/INDEX($BB$5:$BG$12,MATCH($D9,$AR$5:$AR$12,0),5))*($G9/INDEX($BB$5:$BG$12,MATCH($D9,$AR$5:$AR$12,0),5))^$J9)+(EXP(-$G9/INDEX($BB$5:$BG$12,MATCH($D9,$AR$5:$AR$12,0),6))*($G9/INDEX($BB$5:$BG$12,MATCH($D9,$AR$5:$AR$12,0),6))^$J9)),0)</x:f>
        <x:v>0.13266008645198774</x:v>
      </x:c>
      <x:c r="AJ9" s="979" t="n">
        <x:f>IFERROR((EXP(-$G9/INDEX($BB$5:$BG$12,MATCH($D9,$AR$5:$AR$12,0),6))*($G9/INDEX($BB$5:$BG$12,MATCH($D9,$AR$5:$AR$12,0),6))^$J9)/((EXP(-$G9/INDEX($BB$5:$BG$12,MATCH($D9,$AR$5:$AR$12,0),1))*($G9/INDEX($BB$5:$BG$12,MATCH($D9,$AR$5:$AR$12,0),1))^$J9)+(EXP(-$G9/INDEX($BB$5:$BG$12,MATCH($D9,$AR$5:$AR$12,0),2))*($G9/INDEX($BB$5:$BG$12,MATCH($D9,$AR$5:$AR$12,0),2))^$J9)+(EXP(-$G9/INDEX($BB$5:$BG$12,MATCH($D9,$AR$5:$AR$12,0),3))*($G9/INDEX($BB$5:$BG$12,MATCH($D9,$AR$5:$AR$12,0),3))^$J9)+(EXP(-$G9/INDEX($BB$5:$BG$12,MATCH($D9,$AR$5:$AR$12,0),4))*($G9/INDEX($BB$5:$BG$12,MATCH($D9,$AR$5:$AR$12,0),4))^$J9)+(EXP(-$G9/INDEX($BB$5:$BG$12,MATCH($D9,$AR$5:$AR$12,0),5))*($G9/INDEX($BB$5:$BG$12,MATCH($D9,$AR$5:$AR$12,0),5))^$J9)+(EXP(-$G9/INDEX($BB$5:$BG$12,MATCH($D9,$AR$5:$AR$12,0),6))*($G9/INDEX($BB$5:$BG$12,MATCH($D9,$AR$5:$AR$12,0),6))^$J9)),0)</x:f>
        <x:v>0.09711483646114907</x:v>
      </x:c>
      <x:c r="AM9" s="644" t="n">
        <x:v>6000</x:v>
      </x:c>
      <x:c r="AN9" t="n">
        <x:v>72</x:v>
      </x:c>
      <x:c r="AP9" s="142" t="n">
        <x:v>1.3</x:v>
      </x:c>
      <x:c r="AQ9" t="n">
        <x:v>96</x:v>
      </x:c>
      <x:c r="AR9" t="str">
        <x:v>カバネリ 海門決戦</x:v>
      </x:c>
      <x:c r="AS9" t="str">
        <x:v>AT</x:v>
      </x:c>
      <x:c r="AT9" t="n">
        <x:v>0.6</x:v>
      </x:c>
      <x:c r="AU9" t="n">
        <x:v>0.4</x:v>
      </x:c>
      <x:c r="AV9"/>
      <x:c r="AW9"/>
      <x:c r="AX9"/>
      <x:c r="AY9"/>
      <x:c r="AZ9"/>
      <x:c r="BA9"/>
      <x:c r="BB9"/>
      <x:c r="BC9"/>
      <x:c r="BD9"/>
      <x:c r="BE9"/>
      <x:c r="BF9"/>
      <x:c r="BG9"/>
      <x:c r="BH9" t="str"/>
      <x:c r="BJ9"/>
      <x:c r="BK9"/>
      <x:c r="BL9"/>
      <x:c r="BM9"/>
      <x:c r="BN9"/>
      <x:c r="BO9"/>
      <x:c r="BP9"/>
      <x:c r="BQ9"/>
      <x:c r="BR9"/>
      <x:c r="BS9"/>
      <x:c r="BT9"/>
      <x:c r="BU9"/>
      <x:c r="BV9"/>
      <x:c r="BW9"/>
      <x:c r="BX9"/>
      <x:c r="BY9"/>
      <x:c r="BZ9"/>
    </x:row>
    <x:row r="10">
      <x:c r="A10" s="975" t="n">
        <x:f>'対象台データ'!A8</x:f>
        <x:v>46194</x:v>
      </x:c>
      <x:c r="B10" s="1003" t="str">
        <x:f>'対象台データ'!B8</x:f>
        <x:v>日</x:v>
      </x:c>
      <x:c r="C10" s="1003" t="str">
        <x:f>'対象台データ'!C8</x:f>
        <x:v>6/21</x:v>
      </x:c>
      <x:c r="D10" s="963" t="str">
        <x:f>'対象台データ'!D8</x:f>
        <x:v>ゴーゴージャグラー3</x:v>
      </x:c>
      <x:c r="E10" s="1014" t="n">
        <x:f>IF($X10="A",MIN(100,MAX(0,55+(V10-55)*(1+0.4*SQRT(MIN(G10/8000,1))))),MIN(100,MAX(0,V10)))</x:f>
        <x:v>65.86612115980887</x:v>
      </x:c>
      <x:c r="F10" s="1016" t="n">
        <x:f>'対象台データ'!E8</x:f>
        <x:v>883</x:v>
      </x:c>
      <x:c r="G10" s="1005" t="n">
        <x:f>'対象台データ'!F8</x:f>
        <x:v>8886</x:v>
      </x:c>
      <x:c r="H10" s="1005" t="n">
        <x:f>'対象台データ'!G8</x:f>
        <x:v>1692</x:v>
      </x:c>
      <x:c r="I10" s="1005" t="n">
        <x:f>'対象台データ'!H8</x:f>
        <x:v>33</x:v>
      </x:c>
      <x:c r="J10" s="1005" t="n">
        <x:f>'対象台データ'!I8</x:f>
        <x:v>36</x:v>
      </x:c>
      <x:c r="K10" s="979" t="n">
        <x:f>'対象台データ'!K8</x:f>
        <x:v>1.063470627954085</x:v>
      </x:c>
      <x:c r="L10" s="1006" t="n">
        <x:f>IF(G10&lt;=0,5,IF(G10&lt;1500,5+(G10-0)*(20-5)/(1500-0),IF(G10&lt;3000,20+(G10-1500)*(40-20)/(3000-1500),IF(G10&lt;4500,40+(G10-3000)*(58-40)/(4500-3000),IF(G10&lt;6000,58+(G10-4500)*(72-58)/(6000-4500),IF(G10&lt;7500,72+(G10-6000)*(84-72)/(7500-6000),IF(G10&lt;9000,84+(G10-7500)*(93-84)/(9000-7500),IF(G10&lt;11000,93+(G10-9000)*(100-93)/(11000-9000),100))))))))</x:f>
        <x:v>92.316</x:v>
      </x:c>
      <x:c r="M10" s="978" t="n">
        <x:v>1</x:v>
      </x:c>
      <x:c r="N10" s="978" t="n">
        <x:f>MIN(100,L10*M10)</x:f>
        <x:v>92.316</x:v>
      </x:c>
      <x:c r="O10" s="978" t="n">
        <x:f>IF(K10&lt;=0.8,0,IF(K10&lt;0.9,0+(K10-0.8)*(10-0)/(0.9-0.8),IF(K10&lt;1,10+(K10-0.9)*(35-10)/(1-0.9),IF(K10&lt;1.2,35+(K10-1)*(87-35)/(1.2-1),IF(K10&lt;1.3,87+(K10-1.2)*(96-87)/(1.3-1.2),IF(K10&lt;1.45,96+(K10-1.3)*(100-96)/(1.45-1.3),100))))))</x:f>
        <x:v>51.502363268062126</x:v>
      </x:c>
      <x:c r="P10" s="979" t="n">
        <x:f>MIN(1,SQRT(G10/8000))</x:f>
        <x:v>1</x:v>
      </x:c>
      <x:c r="Q10" s="978" t="n">
        <x:f>35+(O10-35)*P10</x:f>
        <x:v>51.502363268062126</x:v>
      </x:c>
      <x:c r="R10" s="978" t="n">
        <x:f>IF(K10&lt;0.95,MIN(25,(0.95-K10)*250),0)</x:f>
        <x:v>0</x:v>
      </x:c>
      <x:c r="S10" s="978" t="n">
        <x:f>IF($X10="A",Y10*5+Z10*15+AA10*30+AB10*60+AC10*80+AD10*100,0)</x:f>
        <x:v>45.43980936731468</x:v>
      </x:c>
      <x:c r="T10" s="978" t="n">
        <x:f>IF($X10="A",AE10*5+AF10*15+AG10*30+AH10*60+AI10*80+AJ10*100,0)</x:f>
        <x:v>67.43540896718372</x:v>
      </x:c>
      <x:c r="U10" s="978" t="n">
        <x:f>IF($X10="A",S10*15%+T10*30%+Q10*55%,0)</x:f>
        <x:v>55.37289389268649</x:v>
      </x:c>
      <x:c r="V10" s="1018" t="n">
        <x:f>IF($X10="A",U10*80%+N10*20%,N10*IFERROR(INDEX($AT$5:$AT$60,MATCH($D10,$AR$5:$AR$60,0)),0.6)+Q10*IFERROR(INDEX($AU$5:$AU$60,MATCH($D10,$AR$5:$AR$60,0)),0.4)-R10)</x:f>
        <x:v>62.7615151141492</x:v>
      </x:c>
      <x:c r="W10" s="1008" t="str">
        <x:f>IF(E10&gt;=90,"設定6級候補",IF(E10&gt;=75,"設定4以上強候補",IF(E10&gt;=60,"設定4以上を疑う","要観察")))</x:f>
        <x:v>設定4以上を疑う</x:v>
      </x:c>
      <x:c r="X10" s="1003" t="str">
        <x:f>IFERROR(INDEX($AS$5:$AS$60,MATCH($D10,$AR$5:$AR$60,0)),"AT")</x:f>
        <x:v>A</x:v>
      </x:c>
      <x:c r="Y10" s="979" t="n">
        <x:f>IFERROR((EXP(-$G10/INDEX($AV$5:$BA$12,MATCH($D10,$AR$5:$AR$12,0),1))*($G10/INDEX($AV$5:$BA$12,MATCH($D10,$AR$5:$AR$12,0),1))^$I10)/((EXP(-$G10/INDEX($AV$5:$BA$12,MATCH($D10,$AR$5:$AR$12,0),1))*($G10/INDEX($AV$5:$BA$12,MATCH($D10,$AR$5:$AR$12,0),1))^$I10)+(EXP(-$G10/INDEX($AV$5:$BA$12,MATCH($D10,$AR$5:$AR$12,0),2))*($G10/INDEX($AV$5:$BA$12,MATCH($D10,$AR$5:$AR$12,0),2))^$I10)+(EXP(-$G10/INDEX($AV$5:$BA$12,MATCH($D10,$AR$5:$AR$12,0),3))*($G10/INDEX($AV$5:$BA$12,MATCH($D10,$AR$5:$AR$12,0),3))^$I10)+(EXP(-$G10/INDEX($AV$5:$BA$12,MATCH($D10,$AR$5:$AR$12,0),4))*($G10/INDEX($AV$5:$BA$12,MATCH($D10,$AR$5:$AR$12,0),4))^$I10)+(EXP(-$G10/INDEX($AV$5:$BA$12,MATCH($D10,$AR$5:$AR$12,0),5))*($G10/INDEX($AV$5:$BA$12,MATCH($D10,$AR$5:$AR$12,0),5))^$I10)+(EXP(-$G10/INDEX($AV$5:$BA$12,MATCH($D10,$AR$5:$AR$12,0),6))*($G10/INDEX($AV$5:$BA$12,MATCH($D10,$AR$5:$AR$12,0),6))^$I10)),0)</x:f>
        <x:v>0.17850785978734035</x:v>
      </x:c>
      <x:c r="Z10" s="979" t="n">
        <x:f>IFERROR((EXP(-$G10/INDEX($AV$5:$BA$12,MATCH($D10,$AR$5:$AR$12,0),2))*($G10/INDEX($AV$5:$BA$12,MATCH($D10,$AR$5:$AR$12,0),2))^$I10)/((EXP(-$G10/INDEX($AV$5:$BA$12,MATCH($D10,$AR$5:$AR$12,0),1))*($G10/INDEX($AV$5:$BA$12,MATCH($D10,$AR$5:$AR$12,0),1))^$I10)+(EXP(-$G10/INDEX($AV$5:$BA$12,MATCH($D10,$AR$5:$AR$12,0),2))*($G10/INDEX($AV$5:$BA$12,MATCH($D10,$AR$5:$AR$12,0),2))^$I10)+(EXP(-$G10/INDEX($AV$5:$BA$12,MATCH($D10,$AR$5:$AR$12,0),3))*($G10/INDEX($AV$5:$BA$12,MATCH($D10,$AR$5:$AR$12,0),3))^$I10)+(EXP(-$G10/INDEX($AV$5:$BA$12,MATCH($D10,$AR$5:$AR$12,0),4))*($G10/INDEX($AV$5:$BA$12,MATCH($D10,$AR$5:$AR$12,0),4))^$I10)+(EXP(-$G10/INDEX($AV$5:$BA$12,MATCH($D10,$AR$5:$AR$12,0),5))*($G10/INDEX($AV$5:$BA$12,MATCH($D10,$AR$5:$AR$12,0),5))^$I10)+(EXP(-$G10/INDEX($AV$5:$BA$12,MATCH($D10,$AR$5:$AR$12,0),6))*($G10/INDEX($AV$5:$BA$12,MATCH($D10,$AR$5:$AR$12,0),6))^$I10)),0)</x:f>
        <x:v>0.1775606445691721</x:v>
      </x:c>
      <x:c r="AA10" s="979" t="n">
        <x:f>IFERROR((EXP(-$G10/INDEX($AV$5:$BA$12,MATCH($D10,$AR$5:$AR$12,0),3))*($G10/INDEX($AV$5:$BA$12,MATCH($D10,$AR$5:$AR$12,0),3))^$I10)/((EXP(-$G10/INDEX($AV$5:$BA$12,MATCH($D10,$AR$5:$AR$12,0),1))*($G10/INDEX($AV$5:$BA$12,MATCH($D10,$AR$5:$AR$12,0),1))^$I10)+(EXP(-$G10/INDEX($AV$5:$BA$12,MATCH($D10,$AR$5:$AR$12,0),2))*($G10/INDEX($AV$5:$BA$12,MATCH($D10,$AR$5:$AR$12,0),2))^$I10)+(EXP(-$G10/INDEX($AV$5:$BA$12,MATCH($D10,$AR$5:$AR$12,0),3))*($G10/INDEX($AV$5:$BA$12,MATCH($D10,$AR$5:$AR$12,0),3))^$I10)+(EXP(-$G10/INDEX($AV$5:$BA$12,MATCH($D10,$AR$5:$AR$12,0),4))*($G10/INDEX($AV$5:$BA$12,MATCH($D10,$AR$5:$AR$12,0),4))^$I10)+(EXP(-$G10/INDEX($AV$5:$BA$12,MATCH($D10,$AR$5:$AR$12,0),5))*($G10/INDEX($AV$5:$BA$12,MATCH($D10,$AR$5:$AR$12,0),5))^$I10)+(EXP(-$G10/INDEX($AV$5:$BA$12,MATCH($D10,$AR$5:$AR$12,0),6))*($G10/INDEX($AV$5:$BA$12,MATCH($D10,$AR$5:$AR$12,0),6))^$I10)),0)</x:f>
        <x:v>0.17652326658798737</x:v>
      </x:c>
      <x:c r="AB10" s="979" t="n">
        <x:f>IFERROR((EXP(-$G10/INDEX($AV$5:$BA$12,MATCH($D10,$AR$5:$AR$12,0),4))*($G10/INDEX($AV$5:$BA$12,MATCH($D10,$AR$5:$AR$12,0),4))^$I10)/((EXP(-$G10/INDEX($AV$5:$BA$12,MATCH($D10,$AR$5:$AR$12,0),1))*($G10/INDEX($AV$5:$BA$12,MATCH($D10,$AR$5:$AR$12,0),1))^$I10)+(EXP(-$G10/INDEX($AV$5:$BA$12,MATCH($D10,$AR$5:$AR$12,0),2))*($G10/INDEX($AV$5:$BA$12,MATCH($D10,$AR$5:$AR$12,0),2))^$I10)+(EXP(-$G10/INDEX($AV$5:$BA$12,MATCH($D10,$AR$5:$AR$12,0),3))*($G10/INDEX($AV$5:$BA$12,MATCH($D10,$AR$5:$AR$12,0),3))^$I10)+(EXP(-$G10/INDEX($AV$5:$BA$12,MATCH($D10,$AR$5:$AR$12,0),4))*($G10/INDEX($AV$5:$BA$12,MATCH($D10,$AR$5:$AR$12,0),4))^$I10)+(EXP(-$G10/INDEX($AV$5:$BA$12,MATCH($D10,$AR$5:$AR$12,0),5))*($G10/INDEX($AV$5:$BA$12,MATCH($D10,$AR$5:$AR$12,0),5))^$I10)+(EXP(-$G10/INDEX($AV$5:$BA$12,MATCH($D10,$AR$5:$AR$12,0),6))*($G10/INDEX($AV$5:$BA$12,MATCH($D10,$AR$5:$AR$12,0),6))^$I10)),0)</x:f>
        <x:v>0.17287282309164076</x:v>
      </x:c>
      <x:c r="AC10" s="979" t="n">
        <x:f>IFERROR((EXP(-$G10/INDEX($AV$5:$BA$12,MATCH($D10,$AR$5:$AR$12,0),5))*($G10/INDEX($AV$5:$BA$12,MATCH($D10,$AR$5:$AR$12,0),5))^$I10)/((EXP(-$G10/INDEX($AV$5:$BA$12,MATCH($D10,$AR$5:$AR$12,0),1))*($G10/INDEX($AV$5:$BA$12,MATCH($D10,$AR$5:$AR$12,0),1))^$I10)+(EXP(-$G10/INDEX($AV$5:$BA$12,MATCH($D10,$AR$5:$AR$12,0),2))*($G10/INDEX($AV$5:$BA$12,MATCH($D10,$AR$5:$AR$12,0),2))^$I10)+(EXP(-$G10/INDEX($AV$5:$BA$12,MATCH($D10,$AR$5:$AR$12,0),3))*($G10/INDEX($AV$5:$BA$12,MATCH($D10,$AR$5:$AR$12,0),3))^$I10)+(EXP(-$G10/INDEX($AV$5:$BA$12,MATCH($D10,$AR$5:$AR$12,0),4))*($G10/INDEX($AV$5:$BA$12,MATCH($D10,$AR$5:$AR$12,0),4))^$I10)+(EXP(-$G10/INDEX($AV$5:$BA$12,MATCH($D10,$AR$5:$AR$12,0),5))*($G10/INDEX($AV$5:$BA$12,MATCH($D10,$AR$5:$AR$12,0),5))^$I10)+(EXP(-$G10/INDEX($AV$5:$BA$12,MATCH($D10,$AR$5:$AR$12,0),6))*($G10/INDEX($AV$5:$BA$12,MATCH($D10,$AR$5:$AR$12,0),6))^$I10)),0)</x:f>
        <x:v>0.16188737898418018</x:v>
      </x:c>
      <x:c r="AD10" s="979" t="n">
        <x:f>IFERROR((EXP(-$G10/INDEX($AV$5:$BA$12,MATCH($D10,$AR$5:$AR$12,0),6))*($G10/INDEX($AV$5:$BA$12,MATCH($D10,$AR$5:$AR$12,0),6))^$I10)/((EXP(-$G10/INDEX($AV$5:$BA$12,MATCH($D10,$AR$5:$AR$12,0),1))*($G10/INDEX($AV$5:$BA$12,MATCH($D10,$AR$5:$AR$12,0),1))^$I10)+(EXP(-$G10/INDEX($AV$5:$BA$12,MATCH($D10,$AR$5:$AR$12,0),2))*($G10/INDEX($AV$5:$BA$12,MATCH($D10,$AR$5:$AR$12,0),2))^$I10)+(EXP(-$G10/INDEX($AV$5:$BA$12,MATCH($D10,$AR$5:$AR$12,0),3))*($G10/INDEX($AV$5:$BA$12,MATCH($D10,$AR$5:$AR$12,0),3))^$I10)+(EXP(-$G10/INDEX($AV$5:$BA$12,MATCH($D10,$AR$5:$AR$12,0),4))*($G10/INDEX($AV$5:$BA$12,MATCH($D10,$AR$5:$AR$12,0),4))^$I10)+(EXP(-$G10/INDEX($AV$5:$BA$12,MATCH($D10,$AR$5:$AR$12,0),5))*($G10/INDEX($AV$5:$BA$12,MATCH($D10,$AR$5:$AR$12,0),5))^$I10)+(EXP(-$G10/INDEX($AV$5:$BA$12,MATCH($D10,$AR$5:$AR$12,0),6))*($G10/INDEX($AV$5:$BA$12,MATCH($D10,$AR$5:$AR$12,0),6))^$I10)),0)</x:f>
        <x:v>0.13264802697967915</x:v>
      </x:c>
      <x:c r="AE10" s="979" t="n">
        <x:f>IFERROR((EXP(-$G10/INDEX($BB$5:$BG$12,MATCH($D10,$AR$5:$AR$12,0),1))*($G10/INDEX($BB$5:$BG$12,MATCH($D10,$AR$5:$AR$12,0),1))^$J10)/((EXP(-$G10/INDEX($BB$5:$BG$12,MATCH($D10,$AR$5:$AR$12,0),1))*($G10/INDEX($BB$5:$BG$12,MATCH($D10,$AR$5:$AR$12,0),1))^$J10)+(EXP(-$G10/INDEX($BB$5:$BG$12,MATCH($D10,$AR$5:$AR$12,0),2))*($G10/INDEX($BB$5:$BG$12,MATCH($D10,$AR$5:$AR$12,0),2))^$J10)+(EXP(-$G10/INDEX($BB$5:$BG$12,MATCH($D10,$AR$5:$AR$12,0),3))*($G10/INDEX($BB$5:$BG$12,MATCH($D10,$AR$5:$AR$12,0),3))^$J10)+(EXP(-$G10/INDEX($BB$5:$BG$12,MATCH($D10,$AR$5:$AR$12,0),4))*($G10/INDEX($BB$5:$BG$12,MATCH($D10,$AR$5:$AR$12,0),4))^$J10)+(EXP(-$G10/INDEX($BB$5:$BG$12,MATCH($D10,$AR$5:$AR$12,0),5))*($G10/INDEX($BB$5:$BG$12,MATCH($D10,$AR$5:$AR$12,0),5))^$J10)+(EXP(-$G10/INDEX($BB$5:$BG$12,MATCH($D10,$AR$5:$AR$12,0),6))*($G10/INDEX($BB$5:$BG$12,MATCH($D10,$AR$5:$AR$12,0),6))^$J10)),0)</x:f>
        <x:v>0.03388525526142799</x:v>
      </x:c>
      <x:c r="AF10" s="979" t="n">
        <x:f>IFERROR((EXP(-$G10/INDEX($BB$5:$BG$12,MATCH($D10,$AR$5:$AR$12,0),2))*($G10/INDEX($BB$5:$BG$12,MATCH($D10,$AR$5:$AR$12,0),2))^$J10)/((EXP(-$G10/INDEX($BB$5:$BG$12,MATCH($D10,$AR$5:$AR$12,0),1))*($G10/INDEX($BB$5:$BG$12,MATCH($D10,$AR$5:$AR$12,0),1))^$J10)+(EXP(-$G10/INDEX($BB$5:$BG$12,MATCH($D10,$AR$5:$AR$12,0),2))*($G10/INDEX($BB$5:$BG$12,MATCH($D10,$AR$5:$AR$12,0),2))^$J10)+(EXP(-$G10/INDEX($BB$5:$BG$12,MATCH($D10,$AR$5:$AR$12,0),3))*($G10/INDEX($BB$5:$BG$12,MATCH($D10,$AR$5:$AR$12,0),3))^$J10)+(EXP(-$G10/INDEX($BB$5:$BG$12,MATCH($D10,$AR$5:$AR$12,0),4))*($G10/INDEX($BB$5:$BG$12,MATCH($D10,$AR$5:$AR$12,0),4))^$J10)+(EXP(-$G10/INDEX($BB$5:$BG$12,MATCH($D10,$AR$5:$AR$12,0),5))*($G10/INDEX($BB$5:$BG$12,MATCH($D10,$AR$5:$AR$12,0),5))^$J10)+(EXP(-$G10/INDEX($BB$5:$BG$12,MATCH($D10,$AR$5:$AR$12,0),6))*($G10/INDEX($BB$5:$BG$12,MATCH($D10,$AR$5:$AR$12,0),6))^$J10)),0)</x:f>
        <x:v>0.06382175063569806</x:v>
      </x:c>
      <x:c r="AG10" s="979" t="n">
        <x:f>IFERROR((EXP(-$G10/INDEX($BB$5:$BG$12,MATCH($D10,$AR$5:$AR$12,0),3))*($G10/INDEX($BB$5:$BG$12,MATCH($D10,$AR$5:$AR$12,0),3))^$J10)/((EXP(-$G10/INDEX($BB$5:$BG$12,MATCH($D10,$AR$5:$AR$12,0),1))*($G10/INDEX($BB$5:$BG$12,MATCH($D10,$AR$5:$AR$12,0),1))^$J10)+(EXP(-$G10/INDEX($BB$5:$BG$12,MATCH($D10,$AR$5:$AR$12,0),2))*($G10/INDEX($BB$5:$BG$12,MATCH($D10,$AR$5:$AR$12,0),2))^$J10)+(EXP(-$G10/INDEX($BB$5:$BG$12,MATCH($D10,$AR$5:$AR$12,0),3))*($G10/INDEX($BB$5:$BG$12,MATCH($D10,$AR$5:$AR$12,0),3))^$J10)+(EXP(-$G10/INDEX($BB$5:$BG$12,MATCH($D10,$AR$5:$AR$12,0),4))*($G10/INDEX($BB$5:$BG$12,MATCH($D10,$AR$5:$AR$12,0),4))^$J10)+(EXP(-$G10/INDEX($BB$5:$BG$12,MATCH($D10,$AR$5:$AR$12,0),5))*($G10/INDEX($BB$5:$BG$12,MATCH($D10,$AR$5:$AR$12,0),5))^$J10)+(EXP(-$G10/INDEX($BB$5:$BG$12,MATCH($D10,$AR$5:$AR$12,0),6))*($G10/INDEX($BB$5:$BG$12,MATCH($D10,$AR$5:$AR$12,0),6))^$J10)),0)</x:f>
        <x:v>0.12554818874335577</x:v>
      </x:c>
      <x:c r="AH10" s="979" t="n">
        <x:f>IFERROR((EXP(-$G10/INDEX($BB$5:$BG$12,MATCH($D10,$AR$5:$AR$12,0),4))*($G10/INDEX($BB$5:$BG$12,MATCH($D10,$AR$5:$AR$12,0),4))^$J10)/((EXP(-$G10/INDEX($BB$5:$BG$12,MATCH($D10,$AR$5:$AR$12,0),1))*($G10/INDEX($BB$5:$BG$12,MATCH($D10,$AR$5:$AR$12,0),1))^$J10)+(EXP(-$G10/INDEX($BB$5:$BG$12,MATCH($D10,$AR$5:$AR$12,0),2))*($G10/INDEX($BB$5:$BG$12,MATCH($D10,$AR$5:$AR$12,0),2))^$J10)+(EXP(-$G10/INDEX($BB$5:$BG$12,MATCH($D10,$AR$5:$AR$12,0),3))*($G10/INDEX($BB$5:$BG$12,MATCH($D10,$AR$5:$AR$12,0),3))^$J10)+(EXP(-$G10/INDEX($BB$5:$BG$12,MATCH($D10,$AR$5:$AR$12,0),4))*($G10/INDEX($BB$5:$BG$12,MATCH($D10,$AR$5:$AR$12,0),4))^$J10)+(EXP(-$G10/INDEX($BB$5:$BG$12,MATCH($D10,$AR$5:$AR$12,0),5))*($G10/INDEX($BB$5:$BG$12,MATCH($D10,$AR$5:$AR$12,0),5))^$J10)+(EXP(-$G10/INDEX($BB$5:$BG$12,MATCH($D10,$AR$5:$AR$12,0),6))*($G10/INDEX($BB$5:$BG$12,MATCH($D10,$AR$5:$AR$12,0),6))^$J10)),0)</x:f>
        <x:v>0.2414914937053281</x:v>
      </x:c>
      <x:c r="AI10" s="979" t="n">
        <x:f>IFERROR((EXP(-$G10/INDEX($BB$5:$BG$12,MATCH($D10,$AR$5:$AR$12,0),5))*($G10/INDEX($BB$5:$BG$12,MATCH($D10,$AR$5:$AR$12,0),5))^$J10)/((EXP(-$G10/INDEX($BB$5:$BG$12,MATCH($D10,$AR$5:$AR$12,0),1))*($G10/INDEX($BB$5:$BG$12,MATCH($D10,$AR$5:$AR$12,0),1))^$J10)+(EXP(-$G10/INDEX($BB$5:$BG$12,MATCH($D10,$AR$5:$AR$12,0),2))*($G10/INDEX($BB$5:$BG$12,MATCH($D10,$AR$5:$AR$12,0),2))^$J10)+(EXP(-$G10/INDEX($BB$5:$BG$12,MATCH($D10,$AR$5:$AR$12,0),3))*($G10/INDEX($BB$5:$BG$12,MATCH($D10,$AR$5:$AR$12,0),3))^$J10)+(EXP(-$G10/INDEX($BB$5:$BG$12,MATCH($D10,$AR$5:$AR$12,0),4))*($G10/INDEX($BB$5:$BG$12,MATCH($D10,$AR$5:$AR$12,0),4))^$J10)+(EXP(-$G10/INDEX($BB$5:$BG$12,MATCH($D10,$AR$5:$AR$12,0),5))*($G10/INDEX($BB$5:$BG$12,MATCH($D10,$AR$5:$AR$12,0),5))^$J10)+(EXP(-$G10/INDEX($BB$5:$BG$12,MATCH($D10,$AR$5:$AR$12,0),6))*($G10/INDEX($BB$5:$BG$12,MATCH($D10,$AR$5:$AR$12,0),6))^$J10)),0)</x:f>
        <x:v>0.27363050093491265</x:v>
      </x:c>
      <x:c r="AJ10" s="979" t="n">
        <x:f>IFERROR((EXP(-$G10/INDEX($BB$5:$BG$12,MATCH($D10,$AR$5:$AR$12,0),6))*($G10/INDEX($BB$5:$BG$12,MATCH($D10,$AR$5:$AR$12,0),6))^$J10)/((EXP(-$G10/INDEX($BB$5:$BG$12,MATCH($D10,$AR$5:$AR$12,0),1))*($G10/INDEX($BB$5:$BG$12,MATCH($D10,$AR$5:$AR$12,0),1))^$J10)+(EXP(-$G10/INDEX($BB$5:$BG$12,MATCH($D10,$AR$5:$AR$12,0),2))*($G10/INDEX($BB$5:$BG$12,MATCH($D10,$AR$5:$AR$12,0),2))^$J10)+(EXP(-$G10/INDEX($BB$5:$BG$12,MATCH($D10,$AR$5:$AR$12,0),3))*($G10/INDEX($BB$5:$BG$12,MATCH($D10,$AR$5:$AR$12,0),3))^$J10)+(EXP(-$G10/INDEX($BB$5:$BG$12,MATCH($D10,$AR$5:$AR$12,0),4))*($G10/INDEX($BB$5:$BG$12,MATCH($D10,$AR$5:$AR$12,0),4))^$J10)+(EXP(-$G10/INDEX($BB$5:$BG$12,MATCH($D10,$AR$5:$AR$12,0),5))*($G10/INDEX($BB$5:$BG$12,MATCH($D10,$AR$5:$AR$12,0),5))^$J10)+(EXP(-$G10/INDEX($BB$5:$BG$12,MATCH($D10,$AR$5:$AR$12,0),6))*($G10/INDEX($BB$5:$BG$12,MATCH($D10,$AR$5:$AR$12,0),6))^$J10)),0)</x:f>
        <x:v>0.2616228107192774</x:v>
      </x:c>
      <x:c r="AM10" s="644" t="n">
        <x:v>7500</x:v>
      </x:c>
      <x:c r="AN10" t="n">
        <x:v>84</x:v>
      </x:c>
      <x:c r="AP10" s="142" t="n">
        <x:v>1.45</x:v>
      </x:c>
      <x:c r="AQ10" t="n">
        <x:v>100</x:v>
      </x:c>
      <x:c r="AR10" t="str">
        <x:v>スマスロ北斗の拳</x:v>
      </x:c>
      <x:c r="AS10" t="str">
        <x:v>AT</x:v>
      </x:c>
      <x:c r="AT10" t="n">
        <x:v>0.6</x:v>
      </x:c>
      <x:c r="AU10" t="n">
        <x:v>0.4</x:v>
      </x:c>
      <x:c r="AV10"/>
      <x:c r="AW10"/>
      <x:c r="AX10"/>
      <x:c r="AY10"/>
      <x:c r="AZ10"/>
      <x:c r="BA10"/>
      <x:c r="BB10"/>
      <x:c r="BC10"/>
      <x:c r="BD10"/>
      <x:c r="BE10"/>
      <x:c r="BF10"/>
      <x:c r="BG10"/>
      <x:c r="BH10" t="str"/>
      <x:c r="BJ10"/>
      <x:c r="BK10"/>
      <x:c r="BL10"/>
      <x:c r="BM10"/>
      <x:c r="BN10"/>
      <x:c r="BO10"/>
      <x:c r="BP10"/>
      <x:c r="BQ10"/>
      <x:c r="BR10"/>
      <x:c r="BS10"/>
      <x:c r="BT10"/>
      <x:c r="BU10"/>
      <x:c r="BV10"/>
      <x:c r="BW10"/>
      <x:c r="BX10"/>
      <x:c r="BY10"/>
      <x:c r="BZ10"/>
    </x:row>
    <x:row r="11">
      <x:c r="A11" s="975" t="n">
        <x:f>'対象台データ'!A9</x:f>
        <x:v>46194</x:v>
      </x:c>
      <x:c r="B11" s="1003" t="str">
        <x:f>'対象台データ'!B9</x:f>
        <x:v>日</x:v>
      </x:c>
      <x:c r="C11" s="1003" t="str">
        <x:f>'対象台データ'!C9</x:f>
        <x:v>6/21</x:v>
      </x:c>
      <x:c r="D11" s="963" t="str">
        <x:f>'対象台データ'!D9</x:f>
        <x:v>ゴーゴージャグラー3</x:v>
      </x:c>
      <x:c r="E11" s="1014" t="n">
        <x:f>IF($X11="A",MIN(100,MAX(0,55+(V11-55)*(1+0.4*SQRT(MIN(G11/8000,1))))),MIN(100,MAX(0,V11)))</x:f>
        <x:v>79.91421914356027</x:v>
      </x:c>
      <x:c r="F11" s="1016" t="n">
        <x:f>'対象台データ'!E9</x:f>
        <x:v>884</x:v>
      </x:c>
      <x:c r="G11" s="1005" t="n">
        <x:f>'対象台データ'!F9</x:f>
        <x:v>9218</x:v>
      </x:c>
      <x:c r="H11" s="1005" t="n">
        <x:f>'対象台データ'!G9</x:f>
        <x:v>4603</x:v>
      </x:c>
      <x:c r="I11" s="1005" t="n">
        <x:f>'対象台データ'!H9</x:f>
        <x:v>48</x:v>
      </x:c>
      <x:c r="J11" s="1005" t="n">
        <x:f>'対象台データ'!I9</x:f>
        <x:v>33</x:v>
      </x:c>
      <x:c r="K11" s="979" t="n">
        <x:f>'対象台データ'!K9</x:f>
        <x:v>1.1664496998625877</x:v>
      </x:c>
      <x:c r="L11" s="1006" t="n">
        <x:f>IF(G11&lt;=0,5,IF(G11&lt;1500,5+(G11-0)*(20-5)/(1500-0),IF(G11&lt;3000,20+(G11-1500)*(40-20)/(3000-1500),IF(G11&lt;4500,40+(G11-3000)*(58-40)/(4500-3000),IF(G11&lt;6000,58+(G11-4500)*(72-58)/(6000-4500),IF(G11&lt;7500,72+(G11-6000)*(84-72)/(7500-6000),IF(G11&lt;9000,84+(G11-7500)*(93-84)/(9000-7500),IF(G11&lt;11000,93+(G11-9000)*(100-93)/(11000-9000),100))))))))</x:f>
        <x:v>93.763</x:v>
      </x:c>
      <x:c r="M11" s="978" t="n">
        <x:v>1</x:v>
      </x:c>
      <x:c r="N11" s="978" t="n">
        <x:f>MIN(100,L11*M11)</x:f>
        <x:v>93.763</x:v>
      </x:c>
      <x:c r="O11" s="978" t="n">
        <x:f>IF(K11&lt;=0.8,0,IF(K11&lt;0.9,0+(K11-0.8)*(10-0)/(0.9-0.8),IF(K11&lt;1,10+(K11-0.9)*(35-10)/(1-0.9),IF(K11&lt;1.2,35+(K11-1)*(87-35)/(1.2-1),IF(K11&lt;1.3,87+(K11-1.2)*(96-87)/(1.3-1.2),IF(K11&lt;1.45,96+(K11-1.3)*(100-96)/(1.45-1.3),100))))))</x:f>
        <x:v>78.27692196427282</x:v>
      </x:c>
      <x:c r="P11" s="979" t="n">
        <x:f>MIN(1,SQRT(G11/8000))</x:f>
        <x:v>1</x:v>
      </x:c>
      <x:c r="Q11" s="978" t="n">
        <x:f>35+(O11-35)*P11</x:f>
        <x:v>78.27692196427282</x:v>
      </x:c>
      <x:c r="R11" s="978" t="n">
        <x:f>IF(K11&lt;0.95,MIN(25,(0.95-K11)*250),0)</x:f>
        <x:v>0</x:v>
      </x:c>
      <x:c r="S11" s="978" t="n">
        <x:f>IF($X11="A",Y11*5+Z11*15+AA11*30+AB11*60+AC11*80+AD11*100,0)</x:f>
        <x:v>61.312743479361686</x:v>
      </x:c>
      <x:c r="T11" s="978" t="n">
        <x:f>IF($X11="A",AE11*5+AF11*15+AG11*30+AH11*60+AI11*80+AJ11*100,0)</x:f>
        <x:v>51.01623306260547</x:v>
      </x:c>
      <x:c r="U11" s="978" t="n">
        <x:f>IF($X11="A",S11*15%+T11*30%+Q11*55%,0)</x:f>
        <x:v>67.55408852103595</x:v>
      </x:c>
      <x:c r="V11" s="1018" t="n">
        <x:f>IF($X11="A",U11*80%+N11*20%,N11*IFERROR(INDEX($AT$5:$AT$60,MATCH($D11,$AR$5:$AR$60,0)),0.6)+Q11*IFERROR(INDEX($AU$5:$AU$60,MATCH($D11,$AR$5:$AR$60,0)),0.4)-R11)</x:f>
        <x:v>72.79587081682877</x:v>
      </x:c>
      <x:c r="W11" s="1008" t="str">
        <x:f>IF(E11&gt;=90,"設定6級候補",IF(E11&gt;=75,"設定4以上強候補",IF(E11&gt;=60,"設定4以上を疑う","要観察")))</x:f>
        <x:v>設定4以上強候補</x:v>
      </x:c>
      <x:c r="X11" s="1003" t="str">
        <x:f>IFERROR(INDEX($AS$5:$AS$60,MATCH($D11,$AR$5:$AR$60,0)),"AT")</x:f>
        <x:v>A</x:v>
      </x:c>
      <x:c r="Y11" s="979" t="n">
        <x:f>IFERROR((EXP(-$G11/INDEX($AV$5:$BA$12,MATCH($D11,$AR$5:$AR$12,0),1))*($G11/INDEX($AV$5:$BA$12,MATCH($D11,$AR$5:$AR$12,0),1))^$I11)/((EXP(-$G11/INDEX($AV$5:$BA$12,MATCH($D11,$AR$5:$AR$12,0),1))*($G11/INDEX($AV$5:$BA$12,MATCH($D11,$AR$5:$AR$12,0),1))^$I11)+(EXP(-$G11/INDEX($AV$5:$BA$12,MATCH($D11,$AR$5:$AR$12,0),2))*($G11/INDEX($AV$5:$BA$12,MATCH($D11,$AR$5:$AR$12,0),2))^$I11)+(EXP(-$G11/INDEX($AV$5:$BA$12,MATCH($D11,$AR$5:$AR$12,0),3))*($G11/INDEX($AV$5:$BA$12,MATCH($D11,$AR$5:$AR$12,0),3))^$I11)+(EXP(-$G11/INDEX($AV$5:$BA$12,MATCH($D11,$AR$5:$AR$12,0),4))*($G11/INDEX($AV$5:$BA$12,MATCH($D11,$AR$5:$AR$12,0),4))^$I11)+(EXP(-$G11/INDEX($AV$5:$BA$12,MATCH($D11,$AR$5:$AR$12,0),5))*($G11/INDEX($AV$5:$BA$12,MATCH($D11,$AR$5:$AR$12,0),5))^$I11)+(EXP(-$G11/INDEX($AV$5:$BA$12,MATCH($D11,$AR$5:$AR$12,0),6))*($G11/INDEX($AV$5:$BA$12,MATCH($D11,$AR$5:$AR$12,0),6))^$I11)),0)</x:f>
        <x:v>0.11184764526163832</x:v>
      </x:c>
      <x:c r="Z11" s="979" t="n">
        <x:f>IFERROR((EXP(-$G11/INDEX($AV$5:$BA$12,MATCH($D11,$AR$5:$AR$12,0),2))*($G11/INDEX($AV$5:$BA$12,MATCH($D11,$AR$5:$AR$12,0),2))^$I11)/((EXP(-$G11/INDEX($AV$5:$BA$12,MATCH($D11,$AR$5:$AR$12,0),1))*($G11/INDEX($AV$5:$BA$12,MATCH($D11,$AR$5:$AR$12,0),1))^$I11)+(EXP(-$G11/INDEX($AV$5:$BA$12,MATCH($D11,$AR$5:$AR$12,0),2))*($G11/INDEX($AV$5:$BA$12,MATCH($D11,$AR$5:$AR$12,0),2))^$I11)+(EXP(-$G11/INDEX($AV$5:$BA$12,MATCH($D11,$AR$5:$AR$12,0),3))*($G11/INDEX($AV$5:$BA$12,MATCH($D11,$AR$5:$AR$12,0),3))^$I11)+(EXP(-$G11/INDEX($AV$5:$BA$12,MATCH($D11,$AR$5:$AR$12,0),4))*($G11/INDEX($AV$5:$BA$12,MATCH($D11,$AR$5:$AR$12,0),4))^$I11)+(EXP(-$G11/INDEX($AV$5:$BA$12,MATCH($D11,$AR$5:$AR$12,0),5))*($G11/INDEX($AV$5:$BA$12,MATCH($D11,$AR$5:$AR$12,0),5))^$I11)+(EXP(-$G11/INDEX($AV$5:$BA$12,MATCH($D11,$AR$5:$AR$12,0),6))*($G11/INDEX($AV$5:$BA$12,MATCH($D11,$AR$5:$AR$12,0),6))^$I11)),0)</x:f>
        <x:v>0.1173165621627232</x:v>
      </x:c>
      <x:c r="AA11" s="979" t="n">
        <x:f>IFERROR((EXP(-$G11/INDEX($AV$5:$BA$12,MATCH($D11,$AR$5:$AR$12,0),3))*($G11/INDEX($AV$5:$BA$12,MATCH($D11,$AR$5:$AR$12,0),3))^$I11)/((EXP(-$G11/INDEX($AV$5:$BA$12,MATCH($D11,$AR$5:$AR$12,0),1))*($G11/INDEX($AV$5:$BA$12,MATCH($D11,$AR$5:$AR$12,0),1))^$I11)+(EXP(-$G11/INDEX($AV$5:$BA$12,MATCH($D11,$AR$5:$AR$12,0),2))*($G11/INDEX($AV$5:$BA$12,MATCH($D11,$AR$5:$AR$12,0),2))^$I11)+(EXP(-$G11/INDEX($AV$5:$BA$12,MATCH($D11,$AR$5:$AR$12,0),3))*($G11/INDEX($AV$5:$BA$12,MATCH($D11,$AR$5:$AR$12,0),3))^$I11)+(EXP(-$G11/INDEX($AV$5:$BA$12,MATCH($D11,$AR$5:$AR$12,0),4))*($G11/INDEX($AV$5:$BA$12,MATCH($D11,$AR$5:$AR$12,0),4))^$I11)+(EXP(-$G11/INDEX($AV$5:$BA$12,MATCH($D11,$AR$5:$AR$12,0),5))*($G11/INDEX($AV$5:$BA$12,MATCH($D11,$AR$5:$AR$12,0),5))^$I11)+(EXP(-$G11/INDEX($AV$5:$BA$12,MATCH($D11,$AR$5:$AR$12,0),6))*($G11/INDEX($AV$5:$BA$12,MATCH($D11,$AR$5:$AR$12,0),6))^$I11)),0)</x:f>
        <x:v>0.1230095300256788</x:v>
      </x:c>
      <x:c r="AB11" s="979" t="n">
        <x:f>IFERROR((EXP(-$G11/INDEX($AV$5:$BA$12,MATCH($D11,$AR$5:$AR$12,0),4))*($G11/INDEX($AV$5:$BA$12,MATCH($D11,$AR$5:$AR$12,0),4))^$I11)/((EXP(-$G11/INDEX($AV$5:$BA$12,MATCH($D11,$AR$5:$AR$12,0),1))*($G11/INDEX($AV$5:$BA$12,MATCH($D11,$AR$5:$AR$12,0),1))^$I11)+(EXP(-$G11/INDEX($AV$5:$BA$12,MATCH($D11,$AR$5:$AR$12,0),2))*($G11/INDEX($AV$5:$BA$12,MATCH($D11,$AR$5:$AR$12,0),2))^$I11)+(EXP(-$G11/INDEX($AV$5:$BA$12,MATCH($D11,$AR$5:$AR$12,0),3))*($G11/INDEX($AV$5:$BA$12,MATCH($D11,$AR$5:$AR$12,0),3))^$I11)+(EXP(-$G11/INDEX($AV$5:$BA$12,MATCH($D11,$AR$5:$AR$12,0),4))*($G11/INDEX($AV$5:$BA$12,MATCH($D11,$AR$5:$AR$12,0),4))^$I11)+(EXP(-$G11/INDEX($AV$5:$BA$12,MATCH($D11,$AR$5:$AR$12,0),5))*($G11/INDEX($AV$5:$BA$12,MATCH($D11,$AR$5:$AR$12,0),5))^$I11)+(EXP(-$G11/INDEX($AV$5:$BA$12,MATCH($D11,$AR$5:$AR$12,0),6))*($G11/INDEX($AV$5:$BA$12,MATCH($D11,$AR$5:$AR$12,0),6))^$I11)),0)</x:f>
        <x:v>0.14149081280663517</x:v>
      </x:c>
      <x:c r="AC11" s="979" t="n">
        <x:f>IFERROR((EXP(-$G11/INDEX($AV$5:$BA$12,MATCH($D11,$AR$5:$AR$12,0),5))*($G11/INDEX($AV$5:$BA$12,MATCH($D11,$AR$5:$AR$12,0),5))^$I11)/((EXP(-$G11/INDEX($AV$5:$BA$12,MATCH($D11,$AR$5:$AR$12,0),1))*($G11/INDEX($AV$5:$BA$12,MATCH($D11,$AR$5:$AR$12,0),1))^$I11)+(EXP(-$G11/INDEX($AV$5:$BA$12,MATCH($D11,$AR$5:$AR$12,0),2))*($G11/INDEX($AV$5:$BA$12,MATCH($D11,$AR$5:$AR$12,0),2))^$I11)+(EXP(-$G11/INDEX($AV$5:$BA$12,MATCH($D11,$AR$5:$AR$12,0),3))*($G11/INDEX($AV$5:$BA$12,MATCH($D11,$AR$5:$AR$12,0),3))^$I11)+(EXP(-$G11/INDEX($AV$5:$BA$12,MATCH($D11,$AR$5:$AR$12,0),4))*($G11/INDEX($AV$5:$BA$12,MATCH($D11,$AR$5:$AR$12,0),4))^$I11)+(EXP(-$G11/INDEX($AV$5:$BA$12,MATCH($D11,$AR$5:$AR$12,0),5))*($G11/INDEX($AV$5:$BA$12,MATCH($D11,$AR$5:$AR$12,0),5))^$I11)+(EXP(-$G11/INDEX($AV$5:$BA$12,MATCH($D11,$AR$5:$AR$12,0),6))*($G11/INDEX($AV$5:$BA$12,MATCH($D11,$AR$5:$AR$12,0),6))^$I11)),0)</x:f>
        <x:v>0.19097614114441416</x:v>
      </x:c>
      <x:c r="AD11" s="979" t="n">
        <x:f>IFERROR((EXP(-$G11/INDEX($AV$5:$BA$12,MATCH($D11,$AR$5:$AR$12,0),6))*($G11/INDEX($AV$5:$BA$12,MATCH($D11,$AR$5:$AR$12,0),6))^$I11)/((EXP(-$G11/INDEX($AV$5:$BA$12,MATCH($D11,$AR$5:$AR$12,0),1))*($G11/INDEX($AV$5:$BA$12,MATCH($D11,$AR$5:$AR$12,0),1))^$I11)+(EXP(-$G11/INDEX($AV$5:$BA$12,MATCH($D11,$AR$5:$AR$12,0),2))*($G11/INDEX($AV$5:$BA$12,MATCH($D11,$AR$5:$AR$12,0),2))^$I11)+(EXP(-$G11/INDEX($AV$5:$BA$12,MATCH($D11,$AR$5:$AR$12,0),3))*($G11/INDEX($AV$5:$BA$12,MATCH($D11,$AR$5:$AR$12,0),3))^$I11)+(EXP(-$G11/INDEX($AV$5:$BA$12,MATCH($D11,$AR$5:$AR$12,0),4))*($G11/INDEX($AV$5:$BA$12,MATCH($D11,$AR$5:$AR$12,0),4))^$I11)+(EXP(-$G11/INDEX($AV$5:$BA$12,MATCH($D11,$AR$5:$AR$12,0),5))*($G11/INDEX($AV$5:$BA$12,MATCH($D11,$AR$5:$AR$12,0),5))^$I11)+(EXP(-$G11/INDEX($AV$5:$BA$12,MATCH($D11,$AR$5:$AR$12,0),6))*($G11/INDEX($AV$5:$BA$12,MATCH($D11,$AR$5:$AR$12,0),6))^$I11)),0)</x:f>
        <x:v>0.31535930859891037</x:v>
      </x:c>
      <x:c r="AE11" s="979" t="n">
        <x:f>IFERROR((EXP(-$G11/INDEX($BB$5:$BG$12,MATCH($D11,$AR$5:$AR$12,0),1))*($G11/INDEX($BB$5:$BG$12,MATCH($D11,$AR$5:$AR$12,0),1))^$J11)/((EXP(-$G11/INDEX($BB$5:$BG$12,MATCH($D11,$AR$5:$AR$12,0),1))*($G11/INDEX($BB$5:$BG$12,MATCH($D11,$AR$5:$AR$12,0),1))^$J11)+(EXP(-$G11/INDEX($BB$5:$BG$12,MATCH($D11,$AR$5:$AR$12,0),2))*($G11/INDEX($BB$5:$BG$12,MATCH($D11,$AR$5:$AR$12,0),2))^$J11)+(EXP(-$G11/INDEX($BB$5:$BG$12,MATCH($D11,$AR$5:$AR$12,0),3))*($G11/INDEX($BB$5:$BG$12,MATCH($D11,$AR$5:$AR$12,0),3))^$J11)+(EXP(-$G11/INDEX($BB$5:$BG$12,MATCH($D11,$AR$5:$AR$12,0),4))*($G11/INDEX($BB$5:$BG$12,MATCH($D11,$AR$5:$AR$12,0),4))^$J11)+(EXP(-$G11/INDEX($BB$5:$BG$12,MATCH($D11,$AR$5:$AR$12,0),5))*($G11/INDEX($BB$5:$BG$12,MATCH($D11,$AR$5:$AR$12,0),5))^$J11)+(EXP(-$G11/INDEX($BB$5:$BG$12,MATCH($D11,$AR$5:$AR$12,0),6))*($G11/INDEX($BB$5:$BG$12,MATCH($D11,$AR$5:$AR$12,0),6))^$J11)),0)</x:f>
        <x:v>0.09927630311773634</x:v>
      </x:c>
      <x:c r="AF11" s="979" t="n">
        <x:f>IFERROR((EXP(-$G11/INDEX($BB$5:$BG$12,MATCH($D11,$AR$5:$AR$12,0),2))*($G11/INDEX($BB$5:$BG$12,MATCH($D11,$AR$5:$AR$12,0),2))^$J11)/((EXP(-$G11/INDEX($BB$5:$BG$12,MATCH($D11,$AR$5:$AR$12,0),1))*($G11/INDEX($BB$5:$BG$12,MATCH($D11,$AR$5:$AR$12,0),1))^$J11)+(EXP(-$G11/INDEX($BB$5:$BG$12,MATCH($D11,$AR$5:$AR$12,0),2))*($G11/INDEX($BB$5:$BG$12,MATCH($D11,$AR$5:$AR$12,0),2))^$J11)+(EXP(-$G11/INDEX($BB$5:$BG$12,MATCH($D11,$AR$5:$AR$12,0),3))*($G11/INDEX($BB$5:$BG$12,MATCH($D11,$AR$5:$AR$12,0),3))^$J11)+(EXP(-$G11/INDEX($BB$5:$BG$12,MATCH($D11,$AR$5:$AR$12,0),4))*($G11/INDEX($BB$5:$BG$12,MATCH($D11,$AR$5:$AR$12,0),4))^$J11)+(EXP(-$G11/INDEX($BB$5:$BG$12,MATCH($D11,$AR$5:$AR$12,0),5))*($G11/INDEX($BB$5:$BG$12,MATCH($D11,$AR$5:$AR$12,0),5))^$J11)+(EXP(-$G11/INDEX($BB$5:$BG$12,MATCH($D11,$AR$5:$AR$12,0),6))*($G11/INDEX($BB$5:$BG$12,MATCH($D11,$AR$5:$AR$12,0),6))^$J11)),0)</x:f>
        <x:v>0.14585119643867978</x:v>
      </x:c>
      <x:c r="AG11" s="979" t="n">
        <x:f>IFERROR((EXP(-$G11/INDEX($BB$5:$BG$12,MATCH($D11,$AR$5:$AR$12,0),3))*($G11/INDEX($BB$5:$BG$12,MATCH($D11,$AR$5:$AR$12,0),3))^$J11)/((EXP(-$G11/INDEX($BB$5:$BG$12,MATCH($D11,$AR$5:$AR$12,0),1))*($G11/INDEX($BB$5:$BG$12,MATCH($D11,$AR$5:$AR$12,0),1))^$J11)+(EXP(-$G11/INDEX($BB$5:$BG$12,MATCH($D11,$AR$5:$AR$12,0),2))*($G11/INDEX($BB$5:$BG$12,MATCH($D11,$AR$5:$AR$12,0),2))^$J11)+(EXP(-$G11/INDEX($BB$5:$BG$12,MATCH($D11,$AR$5:$AR$12,0),3))*($G11/INDEX($BB$5:$BG$12,MATCH($D11,$AR$5:$AR$12,0),3))^$J11)+(EXP(-$G11/INDEX($BB$5:$BG$12,MATCH($D11,$AR$5:$AR$12,0),4))*($G11/INDEX($BB$5:$BG$12,MATCH($D11,$AR$5:$AR$12,0),4))^$J11)+(EXP(-$G11/INDEX($BB$5:$BG$12,MATCH($D11,$AR$5:$AR$12,0),5))*($G11/INDEX($BB$5:$BG$12,MATCH($D11,$AR$5:$AR$12,0),5))^$J11)+(EXP(-$G11/INDEX($BB$5:$BG$12,MATCH($D11,$AR$5:$AR$12,0),6))*($G11/INDEX($BB$5:$BG$12,MATCH($D11,$AR$5:$AR$12,0),6))^$J11)),0)</x:f>
        <x:v>0.2051644300918599</x:v>
      </x:c>
      <x:c r="AH11" s="979" t="n">
        <x:f>IFERROR((EXP(-$G11/INDEX($BB$5:$BG$12,MATCH($D11,$AR$5:$AR$12,0),4))*($G11/INDEX($BB$5:$BG$12,MATCH($D11,$AR$5:$AR$12,0),4))^$J11)/((EXP(-$G11/INDEX($BB$5:$BG$12,MATCH($D11,$AR$5:$AR$12,0),1))*($G11/INDEX($BB$5:$BG$12,MATCH($D11,$AR$5:$AR$12,0),1))^$J11)+(EXP(-$G11/INDEX($BB$5:$BG$12,MATCH($D11,$AR$5:$AR$12,0),2))*($G11/INDEX($BB$5:$BG$12,MATCH($D11,$AR$5:$AR$12,0),2))^$J11)+(EXP(-$G11/INDEX($BB$5:$BG$12,MATCH($D11,$AR$5:$AR$12,0),3))*($G11/INDEX($BB$5:$BG$12,MATCH($D11,$AR$5:$AR$12,0),3))^$J11)+(EXP(-$G11/INDEX($BB$5:$BG$12,MATCH($D11,$AR$5:$AR$12,0),4))*($G11/INDEX($BB$5:$BG$12,MATCH($D11,$AR$5:$AR$12,0),4))^$J11)+(EXP(-$G11/INDEX($BB$5:$BG$12,MATCH($D11,$AR$5:$AR$12,0),5))*($G11/INDEX($BB$5:$BG$12,MATCH($D11,$AR$5:$AR$12,0),5))^$J11)+(EXP(-$G11/INDEX($BB$5:$BG$12,MATCH($D11,$AR$5:$AR$12,0),6))*($G11/INDEX($BB$5:$BG$12,MATCH($D11,$AR$5:$AR$12,0),6))^$J11)),0)</x:f>
        <x:v>0.22886462790074288</x:v>
      </x:c>
      <x:c r="AI11" s="979" t="n">
        <x:f>IFERROR((EXP(-$G11/INDEX($BB$5:$BG$12,MATCH($D11,$AR$5:$AR$12,0),5))*($G11/INDEX($BB$5:$BG$12,MATCH($D11,$AR$5:$AR$12,0),5))^$J11)/((EXP(-$G11/INDEX($BB$5:$BG$12,MATCH($D11,$AR$5:$AR$12,0),1))*($G11/INDEX($BB$5:$BG$12,MATCH($D11,$AR$5:$AR$12,0),1))^$J11)+(EXP(-$G11/INDEX($BB$5:$BG$12,MATCH($D11,$AR$5:$AR$12,0),2))*($G11/INDEX($BB$5:$BG$12,MATCH($D11,$AR$5:$AR$12,0),2))^$J11)+(EXP(-$G11/INDEX($BB$5:$BG$12,MATCH($D11,$AR$5:$AR$12,0),3))*($G11/INDEX($BB$5:$BG$12,MATCH($D11,$AR$5:$AR$12,0),3))^$J11)+(EXP(-$G11/INDEX($BB$5:$BG$12,MATCH($D11,$AR$5:$AR$12,0),4))*($G11/INDEX($BB$5:$BG$12,MATCH($D11,$AR$5:$AR$12,0),4))^$J11)+(EXP(-$G11/INDEX($BB$5:$BG$12,MATCH($D11,$AR$5:$AR$12,0),5))*($G11/INDEX($BB$5:$BG$12,MATCH($D11,$AR$5:$AR$12,0),5))^$J11)+(EXP(-$G11/INDEX($BB$5:$BG$12,MATCH($D11,$AR$5:$AR$12,0),6))*($G11/INDEX($BB$5:$BG$12,MATCH($D11,$AR$5:$AR$12,0),6))^$J11)),0)</x:f>
        <x:v>0.1819535610730939</x:v>
      </x:c>
      <x:c r="AJ11" s="979" t="n">
        <x:f>IFERROR((EXP(-$G11/INDEX($BB$5:$BG$12,MATCH($D11,$AR$5:$AR$12,0),6))*($G11/INDEX($BB$5:$BG$12,MATCH($D11,$AR$5:$AR$12,0),6))^$J11)/((EXP(-$G11/INDEX($BB$5:$BG$12,MATCH($D11,$AR$5:$AR$12,0),1))*($G11/INDEX($BB$5:$BG$12,MATCH($D11,$AR$5:$AR$12,0),1))^$J11)+(EXP(-$G11/INDEX($BB$5:$BG$12,MATCH($D11,$AR$5:$AR$12,0),2))*($G11/INDEX($BB$5:$BG$12,MATCH($D11,$AR$5:$AR$12,0),2))^$J11)+(EXP(-$G11/INDEX($BB$5:$BG$12,MATCH($D11,$AR$5:$AR$12,0),3))*($G11/INDEX($BB$5:$BG$12,MATCH($D11,$AR$5:$AR$12,0),3))^$J11)+(EXP(-$G11/INDEX($BB$5:$BG$12,MATCH($D11,$AR$5:$AR$12,0),4))*($G11/INDEX($BB$5:$BG$12,MATCH($D11,$AR$5:$AR$12,0),4))^$J11)+(EXP(-$G11/INDEX($BB$5:$BG$12,MATCH($D11,$AR$5:$AR$12,0),5))*($G11/INDEX($BB$5:$BG$12,MATCH($D11,$AR$5:$AR$12,0),5))^$J11)+(EXP(-$G11/INDEX($BB$5:$BG$12,MATCH($D11,$AR$5:$AR$12,0),6))*($G11/INDEX($BB$5:$BG$12,MATCH($D11,$AR$5:$AR$12,0),6))^$J11)),0)</x:f>
        <x:v>0.13888988137788716</x:v>
      </x:c>
      <x:c r="AM11" s="644" t="n">
        <x:v>9000</x:v>
      </x:c>
      <x:c r="AN11" t="n">
        <x:v>93</x:v>
      </x:c>
      <x:c r="AR11" t="str">
        <x:v>マギアレコード</x:v>
      </x:c>
      <x:c r="AS11" t="str">
        <x:v>AT</x:v>
      </x:c>
      <x:c r="AT11" t="n">
        <x:v>0.6</x:v>
      </x:c>
      <x:c r="AU11" t="n">
        <x:v>0.4</x:v>
      </x:c>
      <x:c r="AV11"/>
      <x:c r="AW11"/>
      <x:c r="AX11"/>
      <x:c r="AY11"/>
      <x:c r="AZ11"/>
      <x:c r="BA11"/>
      <x:c r="BB11"/>
      <x:c r="BC11"/>
      <x:c r="BD11"/>
      <x:c r="BE11"/>
      <x:c r="BF11"/>
      <x:c r="BG11"/>
      <x:c r="BH11" t="str"/>
      <x:c r="BJ11"/>
      <x:c r="BK11"/>
      <x:c r="BL11"/>
      <x:c r="BM11"/>
      <x:c r="BN11"/>
      <x:c r="BO11"/>
      <x:c r="BP11"/>
      <x:c r="BQ11"/>
      <x:c r="BR11"/>
      <x:c r="BS11"/>
      <x:c r="BT11"/>
      <x:c r="BU11"/>
      <x:c r="BV11"/>
      <x:c r="BW11"/>
      <x:c r="BX11"/>
      <x:c r="BY11"/>
      <x:c r="BZ11"/>
    </x:row>
    <x:row r="12">
      <x:c r="A12" s="975" t="n">
        <x:f>'対象台データ'!A10</x:f>
        <x:v>46194</x:v>
      </x:c>
      <x:c r="B12" s="1003" t="str">
        <x:f>'対象台データ'!B10</x:f>
        <x:v>日</x:v>
      </x:c>
      <x:c r="C12" s="1003" t="str">
        <x:f>'対象台データ'!C10</x:f>
        <x:v>6/21</x:v>
      </x:c>
      <x:c r="D12" s="963" t="str">
        <x:f>'対象台データ'!D10</x:f>
        <x:v>ゴーゴージャグラー3</x:v>
      </x:c>
      <x:c r="E12" s="1014" t="n">
        <x:f>IF($X12="A",MIN(100,MAX(0,55+(V12-55)*(1+0.4*SQRT(MIN(G12/8000,1))))),MIN(100,MAX(0,V12)))</x:f>
        <x:v>63.88339500939053</x:v>
      </x:c>
      <x:c r="F12" s="1016" t="n">
        <x:f>'対象台データ'!E10</x:f>
        <x:v>885</x:v>
      </x:c>
      <x:c r="G12" s="1005" t="n">
        <x:f>'対象台データ'!F10</x:f>
        <x:v>9493</x:v>
      </x:c>
      <x:c r="H12" s="1005" t="n">
        <x:f>'対象台データ'!G10</x:f>
        <x:v>1081</x:v>
      </x:c>
      <x:c r="I12" s="1005" t="n">
        <x:f>'対象台データ'!H10</x:f>
        <x:v>33</x:v>
      </x:c>
      <x:c r="J12" s="1005" t="n">
        <x:f>'対象台データ'!I10</x:f>
        <x:v>40</x:v>
      </x:c>
      <x:c r="K12" s="979" t="n">
        <x:f>'対象台データ'!K10</x:f>
        <x:v>1.0379577934618491</x:v>
      </x:c>
      <x:c r="L12" s="1006" t="n">
        <x:f>IF(G12&lt;=0,5,IF(G12&lt;1500,5+(G12-0)*(20-5)/(1500-0),IF(G12&lt;3000,20+(G12-1500)*(40-20)/(3000-1500),IF(G12&lt;4500,40+(G12-3000)*(58-40)/(4500-3000),IF(G12&lt;6000,58+(G12-4500)*(72-58)/(6000-4500),IF(G12&lt;7500,72+(G12-6000)*(84-72)/(7500-6000),IF(G12&lt;9000,84+(G12-7500)*(93-84)/(9000-7500),IF(G12&lt;11000,93+(G12-9000)*(100-93)/(11000-9000),100))))))))</x:f>
        <x:v>94.7255</x:v>
      </x:c>
      <x:c r="M12" s="978" t="n">
        <x:v>1</x:v>
      </x:c>
      <x:c r="N12" s="978" t="n">
        <x:f>MIN(100,L12*M12)</x:f>
        <x:v>94.7255</x:v>
      </x:c>
      <x:c r="O12" s="978" t="n">
        <x:f>IF(K12&lt;=0.8,0,IF(K12&lt;0.9,0+(K12-0.8)*(10-0)/(0.9-0.8),IF(K12&lt;1,10+(K12-0.9)*(35-10)/(1-0.9),IF(K12&lt;1.2,35+(K12-1)*(87-35)/(1.2-1),IF(K12&lt;1.3,87+(K12-1.2)*(96-87)/(1.3-1.2),IF(K12&lt;1.45,96+(K12-1.3)*(100-96)/(1.45-1.3),100))))))</x:f>
        <x:v>44.869026300080776</x:v>
      </x:c>
      <x:c r="P12" s="979" t="n">
        <x:f>MIN(1,SQRT(G12/8000))</x:f>
        <x:v>1</x:v>
      </x:c>
      <x:c r="Q12" s="978" t="n">
        <x:f>35+(O12-35)*P12</x:f>
        <x:v>44.869026300080776</x:v>
      </x:c>
      <x:c r="R12" s="978" t="n">
        <x:f>IF(K12&lt;0.95,MIN(25,(0.95-K12)*250),0)</x:f>
        <x:v>0</x:v>
      </x:c>
      <x:c r="S12" s="978" t="n">
        <x:f>IF($X12="A",Y12*5+Z12*15+AA12*30+AB12*60+AC12*80+AD12*100,0)</x:f>
        <x:v>43.15829364664765</x:v>
      </x:c>
      <x:c r="T12" s="978" t="n">
        <x:f>IF($X12="A",AE12*5+AF12*15+AG12*30+AH12*60+AI12*80+AJ12*100,0)</x:f>
        <x:v>72.82839724971416</x:v>
      </x:c>
      <x:c r="U12" s="978" t="n">
        <x:f>IF($X12="A",S12*15%+T12*30%+Q12*55%,0)</x:f>
        <x:v>53.000227686955824</x:v>
      </x:c>
      <x:c r="V12" s="1018" t="n">
        <x:f>IF($X12="A",U12*80%+N12*20%,N12*IFERROR(INDEX($AT$5:$AT$60,MATCH($D12,$AR$5:$AR$60,0)),0.6)+Q12*IFERROR(INDEX($AU$5:$AU$60,MATCH($D12,$AR$5:$AR$60,0)),0.4)-R12)</x:f>
        <x:v>61.34528214956467</x:v>
      </x:c>
      <x:c r="W12" s="1008" t="str">
        <x:f>IF(E12&gt;=90,"設定6級候補",IF(E12&gt;=75,"設定4以上強候補",IF(E12&gt;=60,"設定4以上を疑う","要観察")))</x:f>
        <x:v>設定4以上を疑う</x:v>
      </x:c>
      <x:c r="X12" s="1003" t="str">
        <x:f>IFERROR(INDEX($AS$5:$AS$60,MATCH($D12,$AR$5:$AR$60,0)),"AT")</x:f>
        <x:v>A</x:v>
      </x:c>
      <x:c r="Y12" s="979" t="n">
        <x:f>IFERROR((EXP(-$G12/INDEX($AV$5:$BA$12,MATCH($D12,$AR$5:$AR$12,0),1))*($G12/INDEX($AV$5:$BA$12,MATCH($D12,$AR$5:$AR$12,0),1))^$I12)/((EXP(-$G12/INDEX($AV$5:$BA$12,MATCH($D12,$AR$5:$AR$12,0),1))*($G12/INDEX($AV$5:$BA$12,MATCH($D12,$AR$5:$AR$12,0),1))^$I12)+(EXP(-$G12/INDEX($AV$5:$BA$12,MATCH($D12,$AR$5:$AR$12,0),2))*($G12/INDEX($AV$5:$BA$12,MATCH($D12,$AR$5:$AR$12,0),2))^$I12)+(EXP(-$G12/INDEX($AV$5:$BA$12,MATCH($D12,$AR$5:$AR$12,0),3))*($G12/INDEX($AV$5:$BA$12,MATCH($D12,$AR$5:$AR$12,0),3))^$I12)+(EXP(-$G12/INDEX($AV$5:$BA$12,MATCH($D12,$AR$5:$AR$12,0),4))*($G12/INDEX($AV$5:$BA$12,MATCH($D12,$AR$5:$AR$12,0),4))^$I12)+(EXP(-$G12/INDEX($AV$5:$BA$12,MATCH($D12,$AR$5:$AR$12,0),5))*($G12/INDEX($AV$5:$BA$12,MATCH($D12,$AR$5:$AR$12,0),5))^$I12)+(EXP(-$G12/INDEX($AV$5:$BA$12,MATCH($D12,$AR$5:$AR$12,0),6))*($G12/INDEX($AV$5:$BA$12,MATCH($D12,$AR$5:$AR$12,0),6))^$I12)),0)</x:f>
        <x:v>0.189484910180575</x:v>
      </x:c>
      <x:c r="Z12" s="979" t="n">
        <x:f>IFERROR((EXP(-$G12/INDEX($AV$5:$BA$12,MATCH($D12,$AR$5:$AR$12,0),2))*($G12/INDEX($AV$5:$BA$12,MATCH($D12,$AR$5:$AR$12,0),2))^$I12)/((EXP(-$G12/INDEX($AV$5:$BA$12,MATCH($D12,$AR$5:$AR$12,0),1))*($G12/INDEX($AV$5:$BA$12,MATCH($D12,$AR$5:$AR$12,0),1))^$I12)+(EXP(-$G12/INDEX($AV$5:$BA$12,MATCH($D12,$AR$5:$AR$12,0),2))*($G12/INDEX($AV$5:$BA$12,MATCH($D12,$AR$5:$AR$12,0),2))^$I12)+(EXP(-$G12/INDEX($AV$5:$BA$12,MATCH($D12,$AR$5:$AR$12,0),3))*($G12/INDEX($AV$5:$BA$12,MATCH($D12,$AR$5:$AR$12,0),3))^$I12)+(EXP(-$G12/INDEX($AV$5:$BA$12,MATCH($D12,$AR$5:$AR$12,0),4))*($G12/INDEX($AV$5:$BA$12,MATCH($D12,$AR$5:$AR$12,0),4))^$I12)+(EXP(-$G12/INDEX($AV$5:$BA$12,MATCH($D12,$AR$5:$AR$12,0),5))*($G12/INDEX($AV$5:$BA$12,MATCH($D12,$AR$5:$AR$12,0),5))^$I12)+(EXP(-$G12/INDEX($AV$5:$BA$12,MATCH($D12,$AR$5:$AR$12,0),6))*($G12/INDEX($AV$5:$BA$12,MATCH($D12,$AR$5:$AR$12,0),6))^$I12)),0)</x:f>
        <x:v>0.18677508416199565</x:v>
      </x:c>
      <x:c r="AA12" s="979" t="n">
        <x:f>IFERROR((EXP(-$G12/INDEX($AV$5:$BA$12,MATCH($D12,$AR$5:$AR$12,0),3))*($G12/INDEX($AV$5:$BA$12,MATCH($D12,$AR$5:$AR$12,0),3))^$I12)/((EXP(-$G12/INDEX($AV$5:$BA$12,MATCH($D12,$AR$5:$AR$12,0),1))*($G12/INDEX($AV$5:$BA$12,MATCH($D12,$AR$5:$AR$12,0),1))^$I12)+(EXP(-$G12/INDEX($AV$5:$BA$12,MATCH($D12,$AR$5:$AR$12,0),2))*($G12/INDEX($AV$5:$BA$12,MATCH($D12,$AR$5:$AR$12,0),2))^$I12)+(EXP(-$G12/INDEX($AV$5:$BA$12,MATCH($D12,$AR$5:$AR$12,0),3))*($G12/INDEX($AV$5:$BA$12,MATCH($D12,$AR$5:$AR$12,0),3))^$I12)+(EXP(-$G12/INDEX($AV$5:$BA$12,MATCH($D12,$AR$5:$AR$12,0),4))*($G12/INDEX($AV$5:$BA$12,MATCH($D12,$AR$5:$AR$12,0),4))^$I12)+(EXP(-$G12/INDEX($AV$5:$BA$12,MATCH($D12,$AR$5:$AR$12,0),5))*($G12/INDEX($AV$5:$BA$12,MATCH($D12,$AR$5:$AR$12,0),5))^$I12)+(EXP(-$G12/INDEX($AV$5:$BA$12,MATCH($D12,$AR$5:$AR$12,0),6))*($G12/INDEX($AV$5:$BA$12,MATCH($D12,$AR$5:$AR$12,0),6))^$I12)),0)</x:f>
        <x:v>0.18399178099181632</x:v>
      </x:c>
      <x:c r="AB12" s="979" t="n">
        <x:f>IFERROR((EXP(-$G12/INDEX($AV$5:$BA$12,MATCH($D12,$AR$5:$AR$12,0),4))*($G12/INDEX($AV$5:$BA$12,MATCH($D12,$AR$5:$AR$12,0),4))^$I12)/((EXP(-$G12/INDEX($AV$5:$BA$12,MATCH($D12,$AR$5:$AR$12,0),1))*($G12/INDEX($AV$5:$BA$12,MATCH($D12,$AR$5:$AR$12,0),1))^$I12)+(EXP(-$G12/INDEX($AV$5:$BA$12,MATCH($D12,$AR$5:$AR$12,0),2))*($G12/INDEX($AV$5:$BA$12,MATCH($D12,$AR$5:$AR$12,0),2))^$I12)+(EXP(-$G12/INDEX($AV$5:$BA$12,MATCH($D12,$AR$5:$AR$12,0),3))*($G12/INDEX($AV$5:$BA$12,MATCH($D12,$AR$5:$AR$12,0),3))^$I12)+(EXP(-$G12/INDEX($AV$5:$BA$12,MATCH($D12,$AR$5:$AR$12,0),4))*($G12/INDEX($AV$5:$BA$12,MATCH($D12,$AR$5:$AR$12,0),4))^$I12)+(EXP(-$G12/INDEX($AV$5:$BA$12,MATCH($D12,$AR$5:$AR$12,0),5))*($G12/INDEX($AV$5:$BA$12,MATCH($D12,$AR$5:$AR$12,0),5))^$I12)+(EXP(-$G12/INDEX($AV$5:$BA$12,MATCH($D12,$AR$5:$AR$12,0),6))*($G12/INDEX($AV$5:$BA$12,MATCH($D12,$AR$5:$AR$12,0),6))^$I12)),0)</x:f>
        <x:v>0.17522984648610754</x:v>
      </x:c>
      <x:c r="AC12" s="979" t="n">
        <x:f>IFERROR((EXP(-$G12/INDEX($AV$5:$BA$12,MATCH($D12,$AR$5:$AR$12,0),5))*($G12/INDEX($AV$5:$BA$12,MATCH($D12,$AR$5:$AR$12,0),5))^$I12)/((EXP(-$G12/INDEX($AV$5:$BA$12,MATCH($D12,$AR$5:$AR$12,0),1))*($G12/INDEX($AV$5:$BA$12,MATCH($D12,$AR$5:$AR$12,0),1))^$I12)+(EXP(-$G12/INDEX($AV$5:$BA$12,MATCH($D12,$AR$5:$AR$12,0),2))*($G12/INDEX($AV$5:$BA$12,MATCH($D12,$AR$5:$AR$12,0),2))^$I12)+(EXP(-$G12/INDEX($AV$5:$BA$12,MATCH($D12,$AR$5:$AR$12,0),3))*($G12/INDEX($AV$5:$BA$12,MATCH($D12,$AR$5:$AR$12,0),3))^$I12)+(EXP(-$G12/INDEX($AV$5:$BA$12,MATCH($D12,$AR$5:$AR$12,0),4))*($G12/INDEX($AV$5:$BA$12,MATCH($D12,$AR$5:$AR$12,0),4))^$I12)+(EXP(-$G12/INDEX($AV$5:$BA$12,MATCH($D12,$AR$5:$AR$12,0),5))*($G12/INDEX($AV$5:$BA$12,MATCH($D12,$AR$5:$AR$12,0),5))^$I12)+(EXP(-$G12/INDEX($AV$5:$BA$12,MATCH($D12,$AR$5:$AR$12,0),6))*($G12/INDEX($AV$5:$BA$12,MATCH($D12,$AR$5:$AR$12,0),6))^$I12)),0)</x:f>
        <x:v>0.15380696017783188</x:v>
      </x:c>
      <x:c r="AD12" s="979" t="n">
        <x:f>IFERROR((EXP(-$G12/INDEX($AV$5:$BA$12,MATCH($D12,$AR$5:$AR$12,0),6))*($G12/INDEX($AV$5:$BA$12,MATCH($D12,$AR$5:$AR$12,0),6))^$I12)/((EXP(-$G12/INDEX($AV$5:$BA$12,MATCH($D12,$AR$5:$AR$12,0),1))*($G12/INDEX($AV$5:$BA$12,MATCH($D12,$AR$5:$AR$12,0),1))^$I12)+(EXP(-$G12/INDEX($AV$5:$BA$12,MATCH($D12,$AR$5:$AR$12,0),2))*($G12/INDEX($AV$5:$BA$12,MATCH($D12,$AR$5:$AR$12,0),2))^$I12)+(EXP(-$G12/INDEX($AV$5:$BA$12,MATCH($D12,$AR$5:$AR$12,0),3))*($G12/INDEX($AV$5:$BA$12,MATCH($D12,$AR$5:$AR$12,0),3))^$I12)+(EXP(-$G12/INDEX($AV$5:$BA$12,MATCH($D12,$AR$5:$AR$12,0),4))*($G12/INDEX($AV$5:$BA$12,MATCH($D12,$AR$5:$AR$12,0),4))^$I12)+(EXP(-$G12/INDEX($AV$5:$BA$12,MATCH($D12,$AR$5:$AR$12,0),5))*($G12/INDEX($AV$5:$BA$12,MATCH($D12,$AR$5:$AR$12,0),5))^$I12)+(EXP(-$G12/INDEX($AV$5:$BA$12,MATCH($D12,$AR$5:$AR$12,0),6))*($G12/INDEX($AV$5:$BA$12,MATCH($D12,$AR$5:$AR$12,0),6))^$I12)),0)</x:f>
        <x:v>0.1107114180016735</x:v>
      </x:c>
      <x:c r="AE12" s="979" t="n">
        <x:f>IFERROR((EXP(-$G12/INDEX($BB$5:$BG$12,MATCH($D12,$AR$5:$AR$12,0),1))*($G12/INDEX($BB$5:$BG$12,MATCH($D12,$AR$5:$AR$12,0),1))^$J12)/((EXP(-$G12/INDEX($BB$5:$BG$12,MATCH($D12,$AR$5:$AR$12,0),1))*($G12/INDEX($BB$5:$BG$12,MATCH($D12,$AR$5:$AR$12,0),1))^$J12)+(EXP(-$G12/INDEX($BB$5:$BG$12,MATCH($D12,$AR$5:$AR$12,0),2))*($G12/INDEX($BB$5:$BG$12,MATCH($D12,$AR$5:$AR$12,0),2))^$J12)+(EXP(-$G12/INDEX($BB$5:$BG$12,MATCH($D12,$AR$5:$AR$12,0),3))*($G12/INDEX($BB$5:$BG$12,MATCH($D12,$AR$5:$AR$12,0),3))^$J12)+(EXP(-$G12/INDEX($BB$5:$BG$12,MATCH($D12,$AR$5:$AR$12,0),4))*($G12/INDEX($BB$5:$BG$12,MATCH($D12,$AR$5:$AR$12,0),4))^$J12)+(EXP(-$G12/INDEX($BB$5:$BG$12,MATCH($D12,$AR$5:$AR$12,0),5))*($G12/INDEX($BB$5:$BG$12,MATCH($D12,$AR$5:$AR$12,0),5))^$J12)+(EXP(-$G12/INDEX($BB$5:$BG$12,MATCH($D12,$AR$5:$AR$12,0),6))*($G12/INDEX($BB$5:$BG$12,MATCH($D12,$AR$5:$AR$12,0),6))^$J12)),0)</x:f>
        <x:v>0.018644376162802175</x:v>
      </x:c>
      <x:c r="AF12" s="979" t="n">
        <x:f>IFERROR((EXP(-$G12/INDEX($BB$5:$BG$12,MATCH($D12,$AR$5:$AR$12,0),2))*($G12/INDEX($BB$5:$BG$12,MATCH($D12,$AR$5:$AR$12,0),2))^$J12)/((EXP(-$G12/INDEX($BB$5:$BG$12,MATCH($D12,$AR$5:$AR$12,0),1))*($G12/INDEX($BB$5:$BG$12,MATCH($D12,$AR$5:$AR$12,0),1))^$J12)+(EXP(-$G12/INDEX($BB$5:$BG$12,MATCH($D12,$AR$5:$AR$12,0),2))*($G12/INDEX($BB$5:$BG$12,MATCH($D12,$AR$5:$AR$12,0),2))^$J12)+(EXP(-$G12/INDEX($BB$5:$BG$12,MATCH($D12,$AR$5:$AR$12,0),3))*($G12/INDEX($BB$5:$BG$12,MATCH($D12,$AR$5:$AR$12,0),3))^$J12)+(EXP(-$G12/INDEX($BB$5:$BG$12,MATCH($D12,$AR$5:$AR$12,0),4))*($G12/INDEX($BB$5:$BG$12,MATCH($D12,$AR$5:$AR$12,0),4))^$J12)+(EXP(-$G12/INDEX($BB$5:$BG$12,MATCH($D12,$AR$5:$AR$12,0),5))*($G12/INDEX($BB$5:$BG$12,MATCH($D12,$AR$5:$AR$12,0),5))^$J12)+(EXP(-$G12/INDEX($BB$5:$BG$12,MATCH($D12,$AR$5:$AR$12,0),6))*($G12/INDEX($BB$5:$BG$12,MATCH($D12,$AR$5:$AR$12,0),6))^$J12)),0)</x:f>
        <x:v>0.0403824537894036</x:v>
      </x:c>
      <x:c r="AG12" s="979" t="n">
        <x:f>IFERROR((EXP(-$G12/INDEX($BB$5:$BG$12,MATCH($D12,$AR$5:$AR$12,0),3))*($G12/INDEX($BB$5:$BG$12,MATCH($D12,$AR$5:$AR$12,0),3))^$J12)/((EXP(-$G12/INDEX($BB$5:$BG$12,MATCH($D12,$AR$5:$AR$12,0),1))*($G12/INDEX($BB$5:$BG$12,MATCH($D12,$AR$5:$AR$12,0),1))^$J12)+(EXP(-$G12/INDEX($BB$5:$BG$12,MATCH($D12,$AR$5:$AR$12,0),2))*($G12/INDEX($BB$5:$BG$12,MATCH($D12,$AR$5:$AR$12,0),2))^$J12)+(EXP(-$G12/INDEX($BB$5:$BG$12,MATCH($D12,$AR$5:$AR$12,0),3))*($G12/INDEX($BB$5:$BG$12,MATCH($D12,$AR$5:$AR$12,0),3))^$J12)+(EXP(-$G12/INDEX($BB$5:$BG$12,MATCH($D12,$AR$5:$AR$12,0),4))*($G12/INDEX($BB$5:$BG$12,MATCH($D12,$AR$5:$AR$12,0),4))^$J12)+(EXP(-$G12/INDEX($BB$5:$BG$12,MATCH($D12,$AR$5:$AR$12,0),5))*($G12/INDEX($BB$5:$BG$12,MATCH($D12,$AR$5:$AR$12,0),5))^$J12)+(EXP(-$G12/INDEX($BB$5:$BG$12,MATCH($D12,$AR$5:$AR$12,0),6))*($G12/INDEX($BB$5:$BG$12,MATCH($D12,$AR$5:$AR$12,0),6))^$J12)),0)</x:f>
        <x:v>0.09454763711676378</x:v>
      </x:c>
      <x:c r="AH12" s="979" t="n">
        <x:f>IFERROR((EXP(-$G12/INDEX($BB$5:$BG$12,MATCH($D12,$AR$5:$AR$12,0),4))*($G12/INDEX($BB$5:$BG$12,MATCH($D12,$AR$5:$AR$12,0),4))^$J12)/((EXP(-$G12/INDEX($BB$5:$BG$12,MATCH($D12,$AR$5:$AR$12,0),1))*($G12/INDEX($BB$5:$BG$12,MATCH($D12,$AR$5:$AR$12,0),1))^$J12)+(EXP(-$G12/INDEX($BB$5:$BG$12,MATCH($D12,$AR$5:$AR$12,0),2))*($G12/INDEX($BB$5:$BG$12,MATCH($D12,$AR$5:$AR$12,0),2))^$J12)+(EXP(-$G12/INDEX($BB$5:$BG$12,MATCH($D12,$AR$5:$AR$12,0),3))*($G12/INDEX($BB$5:$BG$12,MATCH($D12,$AR$5:$AR$12,0),3))^$J12)+(EXP(-$G12/INDEX($BB$5:$BG$12,MATCH($D12,$AR$5:$AR$12,0),4))*($G12/INDEX($BB$5:$BG$12,MATCH($D12,$AR$5:$AR$12,0),4))^$J12)+(EXP(-$G12/INDEX($BB$5:$BG$12,MATCH($D12,$AR$5:$AR$12,0),5))*($G12/INDEX($BB$5:$BG$12,MATCH($D12,$AR$5:$AR$12,0),5))^$J12)+(EXP(-$G12/INDEX($BB$5:$BG$12,MATCH($D12,$AR$5:$AR$12,0),6))*($G12/INDEX($BB$5:$BG$12,MATCH($D12,$AR$5:$AR$12,0),6))^$J12)),0)</x:f>
        <x:v>0.2327134078502304</x:v>
      </x:c>
      <x:c r="AI12" s="979" t="n">
        <x:f>IFERROR((EXP(-$G12/INDEX($BB$5:$BG$12,MATCH($D12,$AR$5:$AR$12,0),5))*($G12/INDEX($BB$5:$BG$12,MATCH($D12,$AR$5:$AR$12,0),5))^$J12)/((EXP(-$G12/INDEX($BB$5:$BG$12,MATCH($D12,$AR$5:$AR$12,0),1))*($G12/INDEX($BB$5:$BG$12,MATCH($D12,$AR$5:$AR$12,0),1))^$J12)+(EXP(-$G12/INDEX($BB$5:$BG$12,MATCH($D12,$AR$5:$AR$12,0),2))*($G12/INDEX($BB$5:$BG$12,MATCH($D12,$AR$5:$AR$12,0),2))^$J12)+(EXP(-$G12/INDEX($BB$5:$BG$12,MATCH($D12,$AR$5:$AR$12,0),3))*($G12/INDEX($BB$5:$BG$12,MATCH($D12,$AR$5:$AR$12,0),3))^$J12)+(EXP(-$G12/INDEX($BB$5:$BG$12,MATCH($D12,$AR$5:$AR$12,0),4))*($G12/INDEX($BB$5:$BG$12,MATCH($D12,$AR$5:$AR$12,0),4))^$J12)+(EXP(-$G12/INDEX($BB$5:$BG$12,MATCH($D12,$AR$5:$AR$12,0),5))*($G12/INDEX($BB$5:$BG$12,MATCH($D12,$AR$5:$AR$12,0),5))^$J12)+(EXP(-$G12/INDEX($BB$5:$BG$12,MATCH($D12,$AR$5:$AR$12,0),6))*($G12/INDEX($BB$5:$BG$12,MATCH($D12,$AR$5:$AR$12,0),6))^$J12)),0)</x:f>
        <x:v>0.30205037652688227</x:v>
      </x:c>
      <x:c r="AJ12" s="979" t="n">
        <x:f>IFERROR((EXP(-$G12/INDEX($BB$5:$BG$12,MATCH($D12,$AR$5:$AR$12,0),6))*($G12/INDEX($BB$5:$BG$12,MATCH($D12,$AR$5:$AR$12,0),6))^$J12)/((EXP(-$G12/INDEX($BB$5:$BG$12,MATCH($D12,$AR$5:$AR$12,0),1))*($G12/INDEX($BB$5:$BG$12,MATCH($D12,$AR$5:$AR$12,0),1))^$J12)+(EXP(-$G12/INDEX($BB$5:$BG$12,MATCH($D12,$AR$5:$AR$12,0),2))*($G12/INDEX($BB$5:$BG$12,MATCH($D12,$AR$5:$AR$12,0),2))^$J12)+(EXP(-$G12/INDEX($BB$5:$BG$12,MATCH($D12,$AR$5:$AR$12,0),3))*($G12/INDEX($BB$5:$BG$12,MATCH($D12,$AR$5:$AR$12,0),3))^$J12)+(EXP(-$G12/INDEX($BB$5:$BG$12,MATCH($D12,$AR$5:$AR$12,0),4))*($G12/INDEX($BB$5:$BG$12,MATCH($D12,$AR$5:$AR$12,0),4))^$J12)+(EXP(-$G12/INDEX($BB$5:$BG$12,MATCH($D12,$AR$5:$AR$12,0),5))*($G12/INDEX($BB$5:$BG$12,MATCH($D12,$AR$5:$AR$12,0),5))^$J12)+(EXP(-$G12/INDEX($BB$5:$BG$12,MATCH($D12,$AR$5:$AR$12,0),6))*($G12/INDEX($BB$5:$BG$12,MATCH($D12,$AR$5:$AR$12,0),6))^$J12)),0)</x:f>
        <x:v>0.31166174855391776</x:v>
      </x:c>
      <x:c r="AM12" s="644" t="n">
        <x:v>11000</x:v>
      </x:c>
      <x:c r="AN12" t="n">
        <x:v>100</x:v>
      </x:c>
      <x:c r="AR12" t="str">
        <x:v>ヴァルヴレイヴ2</x:v>
      </x:c>
      <x:c r="AS12" t="str">
        <x:v>AT</x:v>
      </x:c>
      <x:c r="AT12" t="n">
        <x:v>0.6</x:v>
      </x:c>
      <x:c r="AU12" t="n">
        <x:v>0.4</x:v>
      </x:c>
      <x:c r="AV12"/>
      <x:c r="AW12"/>
      <x:c r="AX12"/>
      <x:c r="AY12"/>
      <x:c r="AZ12"/>
      <x:c r="BA12"/>
      <x:c r="BB12"/>
      <x:c r="BC12"/>
      <x:c r="BD12"/>
      <x:c r="BE12"/>
      <x:c r="BF12"/>
      <x:c r="BG12"/>
      <x:c r="BH12" t="str"/>
      <x:c r="BJ12"/>
      <x:c r="BK12"/>
      <x:c r="BL12"/>
      <x:c r="BM12"/>
      <x:c r="BN12"/>
      <x:c r="BO12"/>
      <x:c r="BP12"/>
      <x:c r="BQ12"/>
      <x:c r="BR12"/>
      <x:c r="BS12"/>
      <x:c r="BT12"/>
      <x:c r="BU12"/>
      <x:c r="BV12"/>
      <x:c r="BW12"/>
      <x:c r="BX12"/>
      <x:c r="BY12"/>
      <x:c r="BZ12"/>
    </x:row>
    <x:row r="13">
      <x:c r="A13" s="975" t="n">
        <x:f>'対象台データ'!A11</x:f>
        <x:v>46194</x:v>
      </x:c>
      <x:c r="B13" s="1003" t="str">
        <x:f>'対象台データ'!B11</x:f>
        <x:v>日</x:v>
      </x:c>
      <x:c r="C13" s="1003" t="str">
        <x:f>'対象台データ'!C11</x:f>
        <x:v>6/21</x:v>
      </x:c>
      <x:c r="D13" s="963" t="str">
        <x:f>'対象台データ'!D11</x:f>
        <x:v>ゴーゴージャグラー3</x:v>
      </x:c>
      <x:c r="E13" s="1014" t="n">
        <x:f>IF($X13="A",MIN(100,MAX(0,55+(V13-55)*(1+0.4*SQRT(MIN(G13/8000,1))))),MIN(100,MAX(0,V13)))</x:f>
        <x:v>51.572503783068036</x:v>
      </x:c>
      <x:c r="F13" s="1016" t="n">
        <x:f>'対象台データ'!E11</x:f>
        <x:v>886</x:v>
      </x:c>
      <x:c r="G13" s="1005" t="n">
        <x:f>'対象台データ'!F11</x:f>
        <x:v>7371</x:v>
      </x:c>
      <x:c r="H13" s="1005" t="n">
        <x:f>'対象台データ'!G11</x:f>
        <x:v>1223</x:v>
      </x:c>
      <x:c r="I13" s="1005" t="n">
        <x:f>'対象台データ'!H11</x:f>
        <x:v>30</x:v>
      </x:c>
      <x:c r="J13" s="1005" t="n">
        <x:f>'対象台データ'!I11</x:f>
        <x:v>23</x:v>
      </x:c>
      <x:c r="K13" s="979" t="n">
        <x:f>'対象台データ'!K11</x:f>
        <x:v>1.055306833084611</x:v>
      </x:c>
      <x:c r="L13" s="1006" t="n">
        <x:f>IF(G13&lt;=0,5,IF(G13&lt;1500,5+(G13-0)*(20-5)/(1500-0),IF(G13&lt;3000,20+(G13-1500)*(40-20)/(3000-1500),IF(G13&lt;4500,40+(G13-3000)*(58-40)/(4500-3000),IF(G13&lt;6000,58+(G13-4500)*(72-58)/(6000-4500),IF(G13&lt;7500,72+(G13-6000)*(84-72)/(7500-6000),IF(G13&lt;9000,84+(G13-7500)*(93-84)/(9000-7500),IF(G13&lt;11000,93+(G13-9000)*(100-93)/(11000-9000),100))))))))</x:f>
        <x:v>82.968</x:v>
      </x:c>
      <x:c r="M13" s="978" t="n">
        <x:v>1</x:v>
      </x:c>
      <x:c r="N13" s="978" t="n">
        <x:f>MIN(100,L13*M13)</x:f>
        <x:v>82.968</x:v>
      </x:c>
      <x:c r="O13" s="978" t="n">
        <x:f>IF(K13&lt;=0.8,0,IF(K13&lt;0.9,0+(K13-0.8)*(10-0)/(0.9-0.8),IF(K13&lt;1,10+(K13-0.9)*(35-10)/(1-0.9),IF(K13&lt;1.2,35+(K13-1)*(87-35)/(1.2-1),IF(K13&lt;1.3,87+(K13-1.2)*(96-87)/(1.3-1.2),IF(K13&lt;1.45,96+(K13-1.3)*(100-96)/(1.45-1.3),100))))))</x:f>
        <x:v>49.37977660199884</x:v>
      </x:c>
      <x:c r="P13" s="979" t="n">
        <x:f>MIN(1,SQRT(G13/8000))</x:f>
        <x:v>0.9598828053465694</x:v>
      </x:c>
      <x:c r="Q13" s="978" t="n">
        <x:f>35+(O13-35)*P13</x:f>
        <x:v>48.80290030498361</x:v>
      </x:c>
      <x:c r="R13" s="978" t="n">
        <x:f>IF(K13&lt;0.95,MIN(25,(0.95-K13)*250),0)</x:f>
        <x:v>0</x:v>
      </x:c>
      <x:c r="S13" s="978" t="n">
        <x:f>IF($X13="A",Y13*5+Z13*15+AA13*30+AB13*60+AC13*80+AD13*100,0)</x:f>
        <x:v>48.61670801949511</x:v>
      </x:c>
      <x:c r="T13" s="978" t="n">
        <x:f>IF($X13="A",AE13*5+AF13*15+AG13*30+AH13*60+AI13*80+AJ13*100,0)</x:f>
        <x:v>35.92716837616399</x:v>
      </x:c>
      <x:c r="U13" s="978" t="n">
        <x:f>IF($X13="A",S13*15%+T13*30%+Q13*55%,0)</x:f>
        <x:v>44.91225188351444</x:v>
      </x:c>
      <x:c r="V13" s="1018" t="n">
        <x:f>IF($X13="A",U13*80%+N13*20%,N13*IFERROR(INDEX($AT$5:$AT$60,MATCH($D13,$AR$5:$AR$60,0)),0.6)+Q13*IFERROR(INDEX($AU$5:$AU$60,MATCH($D13,$AR$5:$AR$60,0)),0.4)-R13)</x:f>
        <x:v>52.52340150681156</x:v>
      </x:c>
      <x:c r="W13" s="1008" t="str">
        <x:f>IF(E13&gt;=90,"設定6級候補",IF(E13&gt;=75,"設定4以上強候補",IF(E13&gt;=60,"設定4以上を疑う","要観察")))</x:f>
        <x:v>要観察</x:v>
      </x:c>
      <x:c r="X13" s="1003" t="str">
        <x:f>IFERROR(INDEX($AS$5:$AS$60,MATCH($D13,$AR$5:$AR$60,0)),"AT")</x:f>
        <x:v>A</x:v>
      </x:c>
      <x:c r="Y13" s="979" t="n">
        <x:f>IFERROR((EXP(-$G13/INDEX($AV$5:$BA$12,MATCH($D13,$AR$5:$AR$12,0),1))*($G13/INDEX($AV$5:$BA$12,MATCH($D13,$AR$5:$AR$12,0),1))^$I13)/((EXP(-$G13/INDEX($AV$5:$BA$12,MATCH($D13,$AR$5:$AR$12,0),1))*($G13/INDEX($AV$5:$BA$12,MATCH($D13,$AR$5:$AR$12,0),1))^$I13)+(EXP(-$G13/INDEX($AV$5:$BA$12,MATCH($D13,$AR$5:$AR$12,0),2))*($G13/INDEX($AV$5:$BA$12,MATCH($D13,$AR$5:$AR$12,0),2))^$I13)+(EXP(-$G13/INDEX($AV$5:$BA$12,MATCH($D13,$AR$5:$AR$12,0),3))*($G13/INDEX($AV$5:$BA$12,MATCH($D13,$AR$5:$AR$12,0),3))^$I13)+(EXP(-$G13/INDEX($AV$5:$BA$12,MATCH($D13,$AR$5:$AR$12,0),4))*($G13/INDEX($AV$5:$BA$12,MATCH($D13,$AR$5:$AR$12,0),4))^$I13)+(EXP(-$G13/INDEX($AV$5:$BA$12,MATCH($D13,$AR$5:$AR$12,0),5))*($G13/INDEX($AV$5:$BA$12,MATCH($D13,$AR$5:$AR$12,0),5))^$I13)+(EXP(-$G13/INDEX($AV$5:$BA$12,MATCH($D13,$AR$5:$AR$12,0),6))*($G13/INDEX($AV$5:$BA$12,MATCH($D13,$AR$5:$AR$12,0),6))^$I13)),0)</x:f>
        <x:v>0.16411722738226853</x:v>
      </x:c>
      <x:c r="Z13" s="979" t="n">
        <x:f>IFERROR((EXP(-$G13/INDEX($AV$5:$BA$12,MATCH($D13,$AR$5:$AR$12,0),2))*($G13/INDEX($AV$5:$BA$12,MATCH($D13,$AR$5:$AR$12,0),2))^$I13)/((EXP(-$G13/INDEX($AV$5:$BA$12,MATCH($D13,$AR$5:$AR$12,0),1))*($G13/INDEX($AV$5:$BA$12,MATCH($D13,$AR$5:$AR$12,0),1))^$I13)+(EXP(-$G13/INDEX($AV$5:$BA$12,MATCH($D13,$AR$5:$AR$12,0),2))*($G13/INDEX($AV$5:$BA$12,MATCH($D13,$AR$5:$AR$12,0),2))^$I13)+(EXP(-$G13/INDEX($AV$5:$BA$12,MATCH($D13,$AR$5:$AR$12,0),3))*($G13/INDEX($AV$5:$BA$12,MATCH($D13,$AR$5:$AR$12,0),3))^$I13)+(EXP(-$G13/INDEX($AV$5:$BA$12,MATCH($D13,$AR$5:$AR$12,0),4))*($G13/INDEX($AV$5:$BA$12,MATCH($D13,$AR$5:$AR$12,0),4))^$I13)+(EXP(-$G13/INDEX($AV$5:$BA$12,MATCH($D13,$AR$5:$AR$12,0),5))*($G13/INDEX($AV$5:$BA$12,MATCH($D13,$AR$5:$AR$12,0),5))^$I13)+(EXP(-$G13/INDEX($AV$5:$BA$12,MATCH($D13,$AR$5:$AR$12,0),6))*($G13/INDEX($AV$5:$BA$12,MATCH($D13,$AR$5:$AR$12,0),6))^$I13)),0)</x:f>
        <x:v>0.16506301243174848</x:v>
      </x:c>
      <x:c r="AA13" s="979" t="n">
        <x:f>IFERROR((EXP(-$G13/INDEX($AV$5:$BA$12,MATCH($D13,$AR$5:$AR$12,0),3))*($G13/INDEX($AV$5:$BA$12,MATCH($D13,$AR$5:$AR$12,0),3))^$I13)/((EXP(-$G13/INDEX($AV$5:$BA$12,MATCH($D13,$AR$5:$AR$12,0),1))*($G13/INDEX($AV$5:$BA$12,MATCH($D13,$AR$5:$AR$12,0),1))^$I13)+(EXP(-$G13/INDEX($AV$5:$BA$12,MATCH($D13,$AR$5:$AR$12,0),2))*($G13/INDEX($AV$5:$BA$12,MATCH($D13,$AR$5:$AR$12,0),2))^$I13)+(EXP(-$G13/INDEX($AV$5:$BA$12,MATCH($D13,$AR$5:$AR$12,0),3))*($G13/INDEX($AV$5:$BA$12,MATCH($D13,$AR$5:$AR$12,0),3))^$I13)+(EXP(-$G13/INDEX($AV$5:$BA$12,MATCH($D13,$AR$5:$AR$12,0),4))*($G13/INDEX($AV$5:$BA$12,MATCH($D13,$AR$5:$AR$12,0),4))^$I13)+(EXP(-$G13/INDEX($AV$5:$BA$12,MATCH($D13,$AR$5:$AR$12,0),5))*($G13/INDEX($AV$5:$BA$12,MATCH($D13,$AR$5:$AR$12,0),5))^$I13)+(EXP(-$G13/INDEX($AV$5:$BA$12,MATCH($D13,$AR$5:$AR$12,0),6))*($G13/INDEX($AV$5:$BA$12,MATCH($D13,$AR$5:$AR$12,0),6))^$I13)),0)</x:f>
        <x:v>0.165946572648451</x:v>
      </x:c>
      <x:c r="AB13" s="979" t="n">
        <x:f>IFERROR((EXP(-$G13/INDEX($AV$5:$BA$12,MATCH($D13,$AR$5:$AR$12,0),4))*($G13/INDEX($AV$5:$BA$12,MATCH($D13,$AR$5:$AR$12,0),4))^$I13)/((EXP(-$G13/INDEX($AV$5:$BA$12,MATCH($D13,$AR$5:$AR$12,0),1))*($G13/INDEX($AV$5:$BA$12,MATCH($D13,$AR$5:$AR$12,0),1))^$I13)+(EXP(-$G13/INDEX($AV$5:$BA$12,MATCH($D13,$AR$5:$AR$12,0),2))*($G13/INDEX($AV$5:$BA$12,MATCH($D13,$AR$5:$AR$12,0),2))^$I13)+(EXP(-$G13/INDEX($AV$5:$BA$12,MATCH($D13,$AR$5:$AR$12,0),3))*($G13/INDEX($AV$5:$BA$12,MATCH($D13,$AR$5:$AR$12,0),3))^$I13)+(EXP(-$G13/INDEX($AV$5:$BA$12,MATCH($D13,$AR$5:$AR$12,0),4))*($G13/INDEX($AV$5:$BA$12,MATCH($D13,$AR$5:$AR$12,0),4))^$I13)+(EXP(-$G13/INDEX($AV$5:$BA$12,MATCH($D13,$AR$5:$AR$12,0),5))*($G13/INDEX($AV$5:$BA$12,MATCH($D13,$AR$5:$AR$12,0),5))^$I13)+(EXP(-$G13/INDEX($AV$5:$BA$12,MATCH($D13,$AR$5:$AR$12,0),6))*($G13/INDEX($AV$5:$BA$12,MATCH($D13,$AR$5:$AR$12,0),6))^$I13)),0)</x:f>
        <x:v>0.16820260486082708</x:v>
      </x:c>
      <x:c r="AC13" s="979" t="n">
        <x:f>IFERROR((EXP(-$G13/INDEX($AV$5:$BA$12,MATCH($D13,$AR$5:$AR$12,0),5))*($G13/INDEX($AV$5:$BA$12,MATCH($D13,$AR$5:$AR$12,0),5))^$I13)/((EXP(-$G13/INDEX($AV$5:$BA$12,MATCH($D13,$AR$5:$AR$12,0),1))*($G13/INDEX($AV$5:$BA$12,MATCH($D13,$AR$5:$AR$12,0),1))^$I13)+(EXP(-$G13/INDEX($AV$5:$BA$12,MATCH($D13,$AR$5:$AR$12,0),2))*($G13/INDEX($AV$5:$BA$12,MATCH($D13,$AR$5:$AR$12,0),2))^$I13)+(EXP(-$G13/INDEX($AV$5:$BA$12,MATCH($D13,$AR$5:$AR$12,0),3))*($G13/INDEX($AV$5:$BA$12,MATCH($D13,$AR$5:$AR$12,0),3))^$I13)+(EXP(-$G13/INDEX($AV$5:$BA$12,MATCH($D13,$AR$5:$AR$12,0),4))*($G13/INDEX($AV$5:$BA$12,MATCH($D13,$AR$5:$AR$12,0),4))^$I13)+(EXP(-$G13/INDEX($AV$5:$BA$12,MATCH($D13,$AR$5:$AR$12,0),5))*($G13/INDEX($AV$5:$BA$12,MATCH($D13,$AR$5:$AR$12,0),5))^$I13)+(EXP(-$G13/INDEX($AV$5:$BA$12,MATCH($D13,$AR$5:$AR$12,0),6))*($G13/INDEX($AV$5:$BA$12,MATCH($D13,$AR$5:$AR$12,0),6))^$I13)),0)</x:f>
        <x:v>0.1708717521333056</x:v>
      </x:c>
      <x:c r="AD13" s="979" t="n">
        <x:f>IFERROR((EXP(-$G13/INDEX($AV$5:$BA$12,MATCH($D13,$AR$5:$AR$12,0),6))*($G13/INDEX($AV$5:$BA$12,MATCH($D13,$AR$5:$AR$12,0),6))^$I13)/((EXP(-$G13/INDEX($AV$5:$BA$12,MATCH($D13,$AR$5:$AR$12,0),1))*($G13/INDEX($AV$5:$BA$12,MATCH($D13,$AR$5:$AR$12,0),1))^$I13)+(EXP(-$G13/INDEX($AV$5:$BA$12,MATCH($D13,$AR$5:$AR$12,0),2))*($G13/INDEX($AV$5:$BA$12,MATCH($D13,$AR$5:$AR$12,0),2))^$I13)+(EXP(-$G13/INDEX($AV$5:$BA$12,MATCH($D13,$AR$5:$AR$12,0),3))*($G13/INDEX($AV$5:$BA$12,MATCH($D13,$AR$5:$AR$12,0),3))^$I13)+(EXP(-$G13/INDEX($AV$5:$BA$12,MATCH($D13,$AR$5:$AR$12,0),4))*($G13/INDEX($AV$5:$BA$12,MATCH($D13,$AR$5:$AR$12,0),4))^$I13)+(EXP(-$G13/INDEX($AV$5:$BA$12,MATCH($D13,$AR$5:$AR$12,0),5))*($G13/INDEX($AV$5:$BA$12,MATCH($D13,$AR$5:$AR$12,0),5))^$I13)+(EXP(-$G13/INDEX($AV$5:$BA$12,MATCH($D13,$AR$5:$AR$12,0),6))*($G13/INDEX($AV$5:$BA$12,MATCH($D13,$AR$5:$AR$12,0),6))^$I13)),0)</x:f>
        <x:v>0.16579883054339936</x:v>
      </x:c>
      <x:c r="AE13" s="979" t="n">
        <x:f>IFERROR((EXP(-$G13/INDEX($BB$5:$BG$12,MATCH($D13,$AR$5:$AR$12,0),1))*($G13/INDEX($BB$5:$BG$12,MATCH($D13,$AR$5:$AR$12,0),1))^$J13)/((EXP(-$G13/INDEX($BB$5:$BG$12,MATCH($D13,$AR$5:$AR$12,0),1))*($G13/INDEX($BB$5:$BG$12,MATCH($D13,$AR$5:$AR$12,0),1))^$J13)+(EXP(-$G13/INDEX($BB$5:$BG$12,MATCH($D13,$AR$5:$AR$12,0),2))*($G13/INDEX($BB$5:$BG$12,MATCH($D13,$AR$5:$AR$12,0),2))^$J13)+(EXP(-$G13/INDEX($BB$5:$BG$12,MATCH($D13,$AR$5:$AR$12,0),3))*($G13/INDEX($BB$5:$BG$12,MATCH($D13,$AR$5:$AR$12,0),3))^$J13)+(EXP(-$G13/INDEX($BB$5:$BG$12,MATCH($D13,$AR$5:$AR$12,0),4))*($G13/INDEX($BB$5:$BG$12,MATCH($D13,$AR$5:$AR$12,0),4))^$J13)+(EXP(-$G13/INDEX($BB$5:$BG$12,MATCH($D13,$AR$5:$AR$12,0),5))*($G13/INDEX($BB$5:$BG$12,MATCH($D13,$AR$5:$AR$12,0),5))^$J13)+(EXP(-$G13/INDEX($BB$5:$BG$12,MATCH($D13,$AR$5:$AR$12,0),6))*($G13/INDEX($BB$5:$BG$12,MATCH($D13,$AR$5:$AR$12,0),6))^$J13)),0)</x:f>
        <x:v>0.2100384972415162</x:v>
      </x:c>
      <x:c r="AF13" s="979" t="n">
        <x:f>IFERROR((EXP(-$G13/INDEX($BB$5:$BG$12,MATCH($D13,$AR$5:$AR$12,0),2))*($G13/INDEX($BB$5:$BG$12,MATCH($D13,$AR$5:$AR$12,0),2))^$J13)/((EXP(-$G13/INDEX($BB$5:$BG$12,MATCH($D13,$AR$5:$AR$12,0),1))*($G13/INDEX($BB$5:$BG$12,MATCH($D13,$AR$5:$AR$12,0),1))^$J13)+(EXP(-$G13/INDEX($BB$5:$BG$12,MATCH($D13,$AR$5:$AR$12,0),2))*($G13/INDEX($BB$5:$BG$12,MATCH($D13,$AR$5:$AR$12,0),2))^$J13)+(EXP(-$G13/INDEX($BB$5:$BG$12,MATCH($D13,$AR$5:$AR$12,0),3))*($G13/INDEX($BB$5:$BG$12,MATCH($D13,$AR$5:$AR$12,0),3))^$J13)+(EXP(-$G13/INDEX($BB$5:$BG$12,MATCH($D13,$AR$5:$AR$12,0),4))*($G13/INDEX($BB$5:$BG$12,MATCH($D13,$AR$5:$AR$12,0),4))^$J13)+(EXP(-$G13/INDEX($BB$5:$BG$12,MATCH($D13,$AR$5:$AR$12,0),5))*($G13/INDEX($BB$5:$BG$12,MATCH($D13,$AR$5:$AR$12,0),5))^$J13)+(EXP(-$G13/INDEX($BB$5:$BG$12,MATCH($D13,$AR$5:$AR$12,0),6))*($G13/INDEX($BB$5:$BG$12,MATCH($D13,$AR$5:$AR$12,0),6))^$J13)),0)</x:f>
        <x:v>0.23107568730409694</x:v>
      </x:c>
      <x:c r="AG13" s="979" t="n">
        <x:f>IFERROR((EXP(-$G13/INDEX($BB$5:$BG$12,MATCH($D13,$AR$5:$AR$12,0),3))*($G13/INDEX($BB$5:$BG$12,MATCH($D13,$AR$5:$AR$12,0),3))^$J13)/((EXP(-$G13/INDEX($BB$5:$BG$12,MATCH($D13,$AR$5:$AR$12,0),1))*($G13/INDEX($BB$5:$BG$12,MATCH($D13,$AR$5:$AR$12,0),1))^$J13)+(EXP(-$G13/INDEX($BB$5:$BG$12,MATCH($D13,$AR$5:$AR$12,0),2))*($G13/INDEX($BB$5:$BG$12,MATCH($D13,$AR$5:$AR$12,0),2))^$J13)+(EXP(-$G13/INDEX($BB$5:$BG$12,MATCH($D13,$AR$5:$AR$12,0),3))*($G13/INDEX($BB$5:$BG$12,MATCH($D13,$AR$5:$AR$12,0),3))^$J13)+(EXP(-$G13/INDEX($BB$5:$BG$12,MATCH($D13,$AR$5:$AR$12,0),4))*($G13/INDEX($BB$5:$BG$12,MATCH($D13,$AR$5:$AR$12,0),4))^$J13)+(EXP(-$G13/INDEX($BB$5:$BG$12,MATCH($D13,$AR$5:$AR$12,0),5))*($G13/INDEX($BB$5:$BG$12,MATCH($D13,$AR$5:$AR$12,0),5))^$J13)+(EXP(-$G13/INDEX($BB$5:$BG$12,MATCH($D13,$AR$5:$AR$12,0),6))*($G13/INDEX($BB$5:$BG$12,MATCH($D13,$AR$5:$AR$12,0),6))^$J13)),0)</x:f>
        <x:v>0.22915541693162186</x:v>
      </x:c>
      <x:c r="AH13" s="979" t="n">
        <x:f>IFERROR((EXP(-$G13/INDEX($BB$5:$BG$12,MATCH($D13,$AR$5:$AR$12,0),4))*($G13/INDEX($BB$5:$BG$12,MATCH($D13,$AR$5:$AR$12,0),4))^$J13)/((EXP(-$G13/INDEX($BB$5:$BG$12,MATCH($D13,$AR$5:$AR$12,0),1))*($G13/INDEX($BB$5:$BG$12,MATCH($D13,$AR$5:$AR$12,0),1))^$J13)+(EXP(-$G13/INDEX($BB$5:$BG$12,MATCH($D13,$AR$5:$AR$12,0),2))*($G13/INDEX($BB$5:$BG$12,MATCH($D13,$AR$5:$AR$12,0),2))^$J13)+(EXP(-$G13/INDEX($BB$5:$BG$12,MATCH($D13,$AR$5:$AR$12,0),3))*($G13/INDEX($BB$5:$BG$12,MATCH($D13,$AR$5:$AR$12,0),3))^$J13)+(EXP(-$G13/INDEX($BB$5:$BG$12,MATCH($D13,$AR$5:$AR$12,0),4))*($G13/INDEX($BB$5:$BG$12,MATCH($D13,$AR$5:$AR$12,0),4))^$J13)+(EXP(-$G13/INDEX($BB$5:$BG$12,MATCH($D13,$AR$5:$AR$12,0),5))*($G13/INDEX($BB$5:$BG$12,MATCH($D13,$AR$5:$AR$12,0),5))^$J13)+(EXP(-$G13/INDEX($BB$5:$BG$12,MATCH($D13,$AR$5:$AR$12,0),6))*($G13/INDEX($BB$5:$BG$12,MATCH($D13,$AR$5:$AR$12,0),6))^$J13)),0)</x:f>
        <x:v>0.16044613678361744</x:v>
      </x:c>
      <x:c r="AI13" s="979" t="n">
        <x:f>IFERROR((EXP(-$G13/INDEX($BB$5:$BG$12,MATCH($D13,$AR$5:$AR$12,0),5))*($G13/INDEX($BB$5:$BG$12,MATCH($D13,$AR$5:$AR$12,0),5))^$J13)/((EXP(-$G13/INDEX($BB$5:$BG$12,MATCH($D13,$AR$5:$AR$12,0),1))*($G13/INDEX($BB$5:$BG$12,MATCH($D13,$AR$5:$AR$12,0),1))^$J13)+(EXP(-$G13/INDEX($BB$5:$BG$12,MATCH($D13,$AR$5:$AR$12,0),2))*($G13/INDEX($BB$5:$BG$12,MATCH($D13,$AR$5:$AR$12,0),2))^$J13)+(EXP(-$G13/INDEX($BB$5:$BG$12,MATCH($D13,$AR$5:$AR$12,0),3))*($G13/INDEX($BB$5:$BG$12,MATCH($D13,$AR$5:$AR$12,0),3))^$J13)+(EXP(-$G13/INDEX($BB$5:$BG$12,MATCH($D13,$AR$5:$AR$12,0),4))*($G13/INDEX($BB$5:$BG$12,MATCH($D13,$AR$5:$AR$12,0),4))^$J13)+(EXP(-$G13/INDEX($BB$5:$BG$12,MATCH($D13,$AR$5:$AR$12,0),5))*($G13/INDEX($BB$5:$BG$12,MATCH($D13,$AR$5:$AR$12,0),5))^$J13)+(EXP(-$G13/INDEX($BB$5:$BG$12,MATCH($D13,$AR$5:$AR$12,0),6))*($G13/INDEX($BB$5:$BG$12,MATCH($D13,$AR$5:$AR$12,0),6))^$J13)),0)</x:f>
        <x:v>0.10095081542427582</x:v>
      </x:c>
      <x:c r="AJ13" s="979" t="n">
        <x:f>IFERROR((EXP(-$G13/INDEX($BB$5:$BG$12,MATCH($D13,$AR$5:$AR$12,0),6))*($G13/INDEX($BB$5:$BG$12,MATCH($D13,$AR$5:$AR$12,0),6))^$J13)/((EXP(-$G13/INDEX($BB$5:$BG$12,MATCH($D13,$AR$5:$AR$12,0),1))*($G13/INDEX($BB$5:$BG$12,MATCH($D13,$AR$5:$AR$12,0),1))^$J13)+(EXP(-$G13/INDEX($BB$5:$BG$12,MATCH($D13,$AR$5:$AR$12,0),2))*($G13/INDEX($BB$5:$BG$12,MATCH($D13,$AR$5:$AR$12,0),2))^$J13)+(EXP(-$G13/INDEX($BB$5:$BG$12,MATCH($D13,$AR$5:$AR$12,0),3))*($G13/INDEX($BB$5:$BG$12,MATCH($D13,$AR$5:$AR$12,0),3))^$J13)+(EXP(-$G13/INDEX($BB$5:$BG$12,MATCH($D13,$AR$5:$AR$12,0),4))*($G13/INDEX($BB$5:$BG$12,MATCH($D13,$AR$5:$AR$12,0),4))^$J13)+(EXP(-$G13/INDEX($BB$5:$BG$12,MATCH($D13,$AR$5:$AR$12,0),5))*($G13/INDEX($BB$5:$BG$12,MATCH($D13,$AR$5:$AR$12,0),5))^$J13)+(EXP(-$G13/INDEX($BB$5:$BG$12,MATCH($D13,$AR$5:$AR$12,0),6))*($G13/INDEX($BB$5:$BG$12,MATCH($D13,$AR$5:$AR$12,0),6))^$J13)),0)</x:f>
        <x:v>0.06833344631487187</x:v>
      </x:c>
      <x:c r="BJ13"/>
      <x:c r="BK13"/>
      <x:c r="BL13"/>
      <x:c r="BM13"/>
      <x:c r="BN13"/>
      <x:c r="BO13"/>
      <x:c r="BP13"/>
      <x:c r="BQ13"/>
      <x:c r="BR13"/>
      <x:c r="BS13"/>
      <x:c r="BT13"/>
      <x:c r="BU13"/>
      <x:c r="BV13"/>
      <x:c r="BW13"/>
      <x:c r="BX13"/>
      <x:c r="BY13"/>
      <x:c r="BZ13"/>
    </x:row>
    <x:row r="14" ht="32" customHeight="1">
      <x:c r="A14" s="975" t="n">
        <x:f>'対象台データ'!A12</x:f>
        <x:v>46194</x:v>
      </x:c>
      <x:c r="B14" s="1003" t="str">
        <x:f>'対象台データ'!B12</x:f>
        <x:v>日</x:v>
      </x:c>
      <x:c r="C14" s="1003" t="str">
        <x:f>'対象台データ'!C12</x:f>
        <x:v>6/21</x:v>
      </x:c>
      <x:c r="D14" s="963" t="str">
        <x:f>'対象台データ'!D12</x:f>
        <x:v>ゴーゴージャグラー3</x:v>
      </x:c>
      <x:c r="E14" s="1014" t="n">
        <x:f>IF($X14="A",MIN(100,MAX(0,55+(V14-55)*(1+0.4*SQRT(MIN(G14/8000,1))))),MIN(100,MAX(0,V14)))</x:f>
        <x:v>49.74472703646249</x:v>
      </x:c>
      <x:c r="F14" s="1016" t="n">
        <x:f>'対象台データ'!E12</x:f>
        <x:v>887</x:v>
      </x:c>
      <x:c r="G14" s="1005" t="n">
        <x:f>'対象台データ'!F12</x:f>
        <x:v>7635</x:v>
      </x:c>
      <x:c r="H14" s="1005" t="n">
        <x:f>'対象台データ'!G12</x:f>
        <x:v>-528</x:v>
      </x:c>
      <x:c r="I14" s="1005" t="n">
        <x:f>'対象台データ'!H12</x:f>
        <x:v>21</x:v>
      </x:c>
      <x:c r="J14" s="1005" t="n">
        <x:f>'対象台データ'!I12</x:f>
        <x:v>32</x:v>
      </x:c>
      <x:c r="K14" s="979" t="n">
        <x:f>'対象台データ'!K12</x:f>
        <x:v>0.9769482645710543</x:v>
      </x:c>
      <x:c r="L14" s="1006" t="n">
        <x:f>IF(G14&lt;=0,5,IF(G14&lt;1500,5+(G14-0)*(20-5)/(1500-0),IF(G14&lt;3000,20+(G14-1500)*(40-20)/(3000-1500),IF(G14&lt;4500,40+(G14-3000)*(58-40)/(4500-3000),IF(G14&lt;6000,58+(G14-4500)*(72-58)/(6000-4500),IF(G14&lt;7500,72+(G14-6000)*(84-72)/(7500-6000),IF(G14&lt;9000,84+(G14-7500)*(93-84)/(9000-7500),IF(G14&lt;11000,93+(G14-9000)*(100-93)/(11000-9000),100))))))))</x:f>
        <x:v>84.81</x:v>
      </x:c>
      <x:c r="M14" s="978" t="n">
        <x:v>1</x:v>
      </x:c>
      <x:c r="N14" s="978" t="n">
        <x:f>MIN(100,L14*M14)</x:f>
        <x:v>84.81</x:v>
      </x:c>
      <x:c r="O14" s="978" t="n">
        <x:f>IF(K14&lt;=0.8,0,IF(K14&lt;0.9,0+(K14-0.8)*(10-0)/(0.9-0.8),IF(K14&lt;1,10+(K14-0.9)*(35-10)/(1-0.9),IF(K14&lt;1.2,35+(K14-1)*(87-35)/(1.2-1),IF(K14&lt;1.3,87+(K14-1.2)*(96-87)/(1.3-1.2),IF(K14&lt;1.45,96+(K14-1.3)*(100-96)/(1.45-1.3),100))))))</x:f>
        <x:v>29.237066142763577</x:v>
      </x:c>
      <x:c r="P14" s="979" t="n">
        <x:f>MIN(1,SQRT(G14/8000))</x:f>
        <x:v>0.9769211841289961</x:v>
      </x:c>
      <x:c r="Q14" s="978" t="n">
        <x:f>35+(O14-35)*P14</x:f>
        <x:v>29.37006783213151</x:v>
      </x:c>
      <x:c r="R14" s="978" t="n">
        <x:f>IF(K14&lt;0.95,MIN(25,(0.95-K14)*250),0)</x:f>
        <x:v>0</x:v>
      </x:c>
      <x:c r="S14" s="978" t="n">
        <x:f>IF($X14="A",Y14*5+Z14*15+AA14*30+AB14*60+AC14*80+AD14*100,0)</x:f>
        <x:v>39.405852200033806</x:v>
      </x:c>
      <x:c r="T14" s="978" t="n">
        <x:f>IF($X14="A",AE14*5+AF14*15+AG14*30+AH14*60+AI14*80+AJ14*100,0)</x:f>
        <x:v>69.1991043811878</x:v>
      </x:c>
      <x:c r="U14" s="978" t="n">
        <x:f>IF($X14="A",S14*15%+T14*30%+Q14*55%,0)</x:f>
        <x:v>42.824146452033744</x:v>
      </x:c>
      <x:c r="V14" s="1018" t="n">
        <x:f>IF($X14="A",U14*80%+N14*20%,N14*IFERROR(INDEX($AT$5:$AT$60,MATCH($D14,$AR$5:$AR$60,0)),0.6)+Q14*IFERROR(INDEX($AU$5:$AU$60,MATCH($D14,$AR$5:$AR$60,0)),0.4)-R14)</x:f>
        <x:v>51.221317161627</x:v>
      </x:c>
      <x:c r="W14" s="1008" t="str">
        <x:f>IF(E14&gt;=90,"設定6級候補",IF(E14&gt;=75,"設定4以上強候補",IF(E14&gt;=60,"設定4以上を疑う","要観察")))</x:f>
        <x:v>要観察</x:v>
      </x:c>
      <x:c r="X14" s="1003" t="str">
        <x:f>IFERROR(INDEX($AS$5:$AS$60,MATCH($D14,$AR$5:$AR$60,0)),"AT")</x:f>
        <x:v>A</x:v>
      </x:c>
      <x:c r="Y14" s="979" t="n">
        <x:f>IFERROR((EXP(-$G14/INDEX($AV$5:$BA$12,MATCH($D14,$AR$5:$AR$12,0),1))*($G14/INDEX($AV$5:$BA$12,MATCH($D14,$AR$5:$AR$12,0),1))^$I14)/((EXP(-$G14/INDEX($AV$5:$BA$12,MATCH($D14,$AR$5:$AR$12,0),1))*($G14/INDEX($AV$5:$BA$12,MATCH($D14,$AR$5:$AR$12,0),1))^$I14)+(EXP(-$G14/INDEX($AV$5:$BA$12,MATCH($D14,$AR$5:$AR$12,0),2))*($G14/INDEX($AV$5:$BA$12,MATCH($D14,$AR$5:$AR$12,0),2))^$I14)+(EXP(-$G14/INDEX($AV$5:$BA$12,MATCH($D14,$AR$5:$AR$12,0),3))*($G14/INDEX($AV$5:$BA$12,MATCH($D14,$AR$5:$AR$12,0),3))^$I14)+(EXP(-$G14/INDEX($AV$5:$BA$12,MATCH($D14,$AR$5:$AR$12,0),4))*($G14/INDEX($AV$5:$BA$12,MATCH($D14,$AR$5:$AR$12,0),4))^$I14)+(EXP(-$G14/INDEX($AV$5:$BA$12,MATCH($D14,$AR$5:$AR$12,0),5))*($G14/INDEX($AV$5:$BA$12,MATCH($D14,$AR$5:$AR$12,0),5))^$I14)+(EXP(-$G14/INDEX($AV$5:$BA$12,MATCH($D14,$AR$5:$AR$12,0),6))*($G14/INDEX($AV$5:$BA$12,MATCH($D14,$AR$5:$AR$12,0),6))^$I14)),0)</x:f>
        <x:v>0.20928241469798722</x:v>
      </x:c>
      <x:c r="Z14" s="979" t="n">
        <x:f>IFERROR((EXP(-$G14/INDEX($AV$5:$BA$12,MATCH($D14,$AR$5:$AR$12,0),2))*($G14/INDEX($AV$5:$BA$12,MATCH($D14,$AR$5:$AR$12,0),2))^$I14)/((EXP(-$G14/INDEX($AV$5:$BA$12,MATCH($D14,$AR$5:$AR$12,0),1))*($G14/INDEX($AV$5:$BA$12,MATCH($D14,$AR$5:$AR$12,0),1))^$I14)+(EXP(-$G14/INDEX($AV$5:$BA$12,MATCH($D14,$AR$5:$AR$12,0),2))*($G14/INDEX($AV$5:$BA$12,MATCH($D14,$AR$5:$AR$12,0),2))^$I14)+(EXP(-$G14/INDEX($AV$5:$BA$12,MATCH($D14,$AR$5:$AR$12,0),3))*($G14/INDEX($AV$5:$BA$12,MATCH($D14,$AR$5:$AR$12,0),3))^$I14)+(EXP(-$G14/INDEX($AV$5:$BA$12,MATCH($D14,$AR$5:$AR$12,0),4))*($G14/INDEX($AV$5:$BA$12,MATCH($D14,$AR$5:$AR$12,0),4))^$I14)+(EXP(-$G14/INDEX($AV$5:$BA$12,MATCH($D14,$AR$5:$AR$12,0),5))*($G14/INDEX($AV$5:$BA$12,MATCH($D14,$AR$5:$AR$12,0),5))^$I14)+(EXP(-$G14/INDEX($AV$5:$BA$12,MATCH($D14,$AR$5:$AR$12,0),6))*($G14/INDEX($AV$5:$BA$12,MATCH($D14,$AR$5:$AR$12,0),6))^$I14)),0)</x:f>
        <x:v>0.20248460148588499</x:v>
      </x:c>
      <x:c r="AA14" s="979" t="n">
        <x:f>IFERROR((EXP(-$G14/INDEX($AV$5:$BA$12,MATCH($D14,$AR$5:$AR$12,0),3))*($G14/INDEX($AV$5:$BA$12,MATCH($D14,$AR$5:$AR$12,0),3))^$I14)/((EXP(-$G14/INDEX($AV$5:$BA$12,MATCH($D14,$AR$5:$AR$12,0),1))*($G14/INDEX($AV$5:$BA$12,MATCH($D14,$AR$5:$AR$12,0),1))^$I14)+(EXP(-$G14/INDEX($AV$5:$BA$12,MATCH($D14,$AR$5:$AR$12,0),2))*($G14/INDEX($AV$5:$BA$12,MATCH($D14,$AR$5:$AR$12,0),2))^$I14)+(EXP(-$G14/INDEX($AV$5:$BA$12,MATCH($D14,$AR$5:$AR$12,0),3))*($G14/INDEX($AV$5:$BA$12,MATCH($D14,$AR$5:$AR$12,0),3))^$I14)+(EXP(-$G14/INDEX($AV$5:$BA$12,MATCH($D14,$AR$5:$AR$12,0),4))*($G14/INDEX($AV$5:$BA$12,MATCH($D14,$AR$5:$AR$12,0),4))^$I14)+(EXP(-$G14/INDEX($AV$5:$BA$12,MATCH($D14,$AR$5:$AR$12,0),5))*($G14/INDEX($AV$5:$BA$12,MATCH($D14,$AR$5:$AR$12,0),5))^$I14)+(EXP(-$G14/INDEX($AV$5:$BA$12,MATCH($D14,$AR$5:$AR$12,0),6))*($G14/INDEX($AV$5:$BA$12,MATCH($D14,$AR$5:$AR$12,0),6))^$I14)),0)</x:f>
        <x:v>0.1957952346103242</x:v>
      </x:c>
      <x:c r="AB14" s="979" t="n">
        <x:f>IFERROR((EXP(-$G14/INDEX($AV$5:$BA$12,MATCH($D14,$AR$5:$AR$12,0),4))*($G14/INDEX($AV$5:$BA$12,MATCH($D14,$AR$5:$AR$12,0),4))^$I14)/((EXP(-$G14/INDEX($AV$5:$BA$12,MATCH($D14,$AR$5:$AR$12,0),1))*($G14/INDEX($AV$5:$BA$12,MATCH($D14,$AR$5:$AR$12,0),1))^$I14)+(EXP(-$G14/INDEX($AV$5:$BA$12,MATCH($D14,$AR$5:$AR$12,0),2))*($G14/INDEX($AV$5:$BA$12,MATCH($D14,$AR$5:$AR$12,0),2))^$I14)+(EXP(-$G14/INDEX($AV$5:$BA$12,MATCH($D14,$AR$5:$AR$12,0),3))*($G14/INDEX($AV$5:$BA$12,MATCH($D14,$AR$5:$AR$12,0),3))^$I14)+(EXP(-$G14/INDEX($AV$5:$BA$12,MATCH($D14,$AR$5:$AR$12,0),4))*($G14/INDEX($AV$5:$BA$12,MATCH($D14,$AR$5:$AR$12,0),4))^$I14)+(EXP(-$G14/INDEX($AV$5:$BA$12,MATCH($D14,$AR$5:$AR$12,0),5))*($G14/INDEX($AV$5:$BA$12,MATCH($D14,$AR$5:$AR$12,0),5))^$I14)+(EXP(-$G14/INDEX($AV$5:$BA$12,MATCH($D14,$AR$5:$AR$12,0),6))*($G14/INDEX($AV$5:$BA$12,MATCH($D14,$AR$5:$AR$12,0),6))^$I14)),0)</x:f>
        <x:v>0.17640167787291147</x:v>
      </x:c>
      <x:c r="AC14" s="979" t="n">
        <x:f>IFERROR((EXP(-$G14/INDEX($AV$5:$BA$12,MATCH($D14,$AR$5:$AR$12,0),5))*($G14/INDEX($AV$5:$BA$12,MATCH($D14,$AR$5:$AR$12,0),5))^$I14)/((EXP(-$G14/INDEX($AV$5:$BA$12,MATCH($D14,$AR$5:$AR$12,0),1))*($G14/INDEX($AV$5:$BA$12,MATCH($D14,$AR$5:$AR$12,0),1))^$I14)+(EXP(-$G14/INDEX($AV$5:$BA$12,MATCH($D14,$AR$5:$AR$12,0),2))*($G14/INDEX($AV$5:$BA$12,MATCH($D14,$AR$5:$AR$12,0),2))^$I14)+(EXP(-$G14/INDEX($AV$5:$BA$12,MATCH($D14,$AR$5:$AR$12,0),3))*($G14/INDEX($AV$5:$BA$12,MATCH($D14,$AR$5:$AR$12,0),3))^$I14)+(EXP(-$G14/INDEX($AV$5:$BA$12,MATCH($D14,$AR$5:$AR$12,0),4))*($G14/INDEX($AV$5:$BA$12,MATCH($D14,$AR$5:$AR$12,0),4))^$I14)+(EXP(-$G14/INDEX($AV$5:$BA$12,MATCH($D14,$AR$5:$AR$12,0),5))*($G14/INDEX($AV$5:$BA$12,MATCH($D14,$AR$5:$AR$12,0),5))^$I14)+(EXP(-$G14/INDEX($AV$5:$BA$12,MATCH($D14,$AR$5:$AR$12,0),6))*($G14/INDEX($AV$5:$BA$12,MATCH($D14,$AR$5:$AR$12,0),6))^$I14)),0)</x:f>
        <x:v>0.13696968698590103</x:v>
      </x:c>
      <x:c r="AD14" s="979" t="n">
        <x:f>IFERROR((EXP(-$G14/INDEX($AV$5:$BA$12,MATCH($D14,$AR$5:$AR$12,0),6))*($G14/INDEX($AV$5:$BA$12,MATCH($D14,$AR$5:$AR$12,0),6))^$I14)/((EXP(-$G14/INDEX($AV$5:$BA$12,MATCH($D14,$AR$5:$AR$12,0),1))*($G14/INDEX($AV$5:$BA$12,MATCH($D14,$AR$5:$AR$12,0),1))^$I14)+(EXP(-$G14/INDEX($AV$5:$BA$12,MATCH($D14,$AR$5:$AR$12,0),2))*($G14/INDEX($AV$5:$BA$12,MATCH($D14,$AR$5:$AR$12,0),2))^$I14)+(EXP(-$G14/INDEX($AV$5:$BA$12,MATCH($D14,$AR$5:$AR$12,0),3))*($G14/INDEX($AV$5:$BA$12,MATCH($D14,$AR$5:$AR$12,0),3))^$I14)+(EXP(-$G14/INDEX($AV$5:$BA$12,MATCH($D14,$AR$5:$AR$12,0),4))*($G14/INDEX($AV$5:$BA$12,MATCH($D14,$AR$5:$AR$12,0),4))^$I14)+(EXP(-$G14/INDEX($AV$5:$BA$12,MATCH($D14,$AR$5:$AR$12,0),5))*($G14/INDEX($AV$5:$BA$12,MATCH($D14,$AR$5:$AR$12,0),5))^$I14)+(EXP(-$G14/INDEX($AV$5:$BA$12,MATCH($D14,$AR$5:$AR$12,0),6))*($G14/INDEX($AV$5:$BA$12,MATCH($D14,$AR$5:$AR$12,0),6))^$I14)),0)</x:f>
        <x:v>0.079066384346991</x:v>
      </x:c>
      <x:c r="AE14" s="979" t="n">
        <x:f>IFERROR((EXP(-$G14/INDEX($BB$5:$BG$12,MATCH($D14,$AR$5:$AR$12,0),1))*($G14/INDEX($BB$5:$BG$12,MATCH($D14,$AR$5:$AR$12,0),1))^$J14)/((EXP(-$G14/INDEX($BB$5:$BG$12,MATCH($D14,$AR$5:$AR$12,0),1))*($G14/INDEX($BB$5:$BG$12,MATCH($D14,$AR$5:$AR$12,0),1))^$J14)+(EXP(-$G14/INDEX($BB$5:$BG$12,MATCH($D14,$AR$5:$AR$12,0),2))*($G14/INDEX($BB$5:$BG$12,MATCH($D14,$AR$5:$AR$12,0),2))^$J14)+(EXP(-$G14/INDEX($BB$5:$BG$12,MATCH($D14,$AR$5:$AR$12,0),3))*($G14/INDEX($BB$5:$BG$12,MATCH($D14,$AR$5:$AR$12,0),3))^$J14)+(EXP(-$G14/INDEX($BB$5:$BG$12,MATCH($D14,$AR$5:$AR$12,0),4))*($G14/INDEX($BB$5:$BG$12,MATCH($D14,$AR$5:$AR$12,0),4))^$J14)+(EXP(-$G14/INDEX($BB$5:$BG$12,MATCH($D14,$AR$5:$AR$12,0),5))*($G14/INDEX($BB$5:$BG$12,MATCH($D14,$AR$5:$AR$12,0),5))^$J14)+(EXP(-$G14/INDEX($BB$5:$BG$12,MATCH($D14,$AR$5:$AR$12,0),6))*($G14/INDEX($BB$5:$BG$12,MATCH($D14,$AR$5:$AR$12,0),6))^$J14)),0)</x:f>
        <x:v>0.031728499210694525</x:v>
      </x:c>
      <x:c r="AF14" s="979" t="n">
        <x:f>IFERROR((EXP(-$G14/INDEX($BB$5:$BG$12,MATCH($D14,$AR$5:$AR$12,0),2))*($G14/INDEX($BB$5:$BG$12,MATCH($D14,$AR$5:$AR$12,0),2))^$J14)/((EXP(-$G14/INDEX($BB$5:$BG$12,MATCH($D14,$AR$5:$AR$12,0),1))*($G14/INDEX($BB$5:$BG$12,MATCH($D14,$AR$5:$AR$12,0),1))^$J14)+(EXP(-$G14/INDEX($BB$5:$BG$12,MATCH($D14,$AR$5:$AR$12,0),2))*($G14/INDEX($BB$5:$BG$12,MATCH($D14,$AR$5:$AR$12,0),2))^$J14)+(EXP(-$G14/INDEX($BB$5:$BG$12,MATCH($D14,$AR$5:$AR$12,0),3))*($G14/INDEX($BB$5:$BG$12,MATCH($D14,$AR$5:$AR$12,0),3))^$J14)+(EXP(-$G14/INDEX($BB$5:$BG$12,MATCH($D14,$AR$5:$AR$12,0),4))*($G14/INDEX($BB$5:$BG$12,MATCH($D14,$AR$5:$AR$12,0),4))^$J14)+(EXP(-$G14/INDEX($BB$5:$BG$12,MATCH($D14,$AR$5:$AR$12,0),5))*($G14/INDEX($BB$5:$BG$12,MATCH($D14,$AR$5:$AR$12,0),5))^$J14)+(EXP(-$G14/INDEX($BB$5:$BG$12,MATCH($D14,$AR$5:$AR$12,0),6))*($G14/INDEX($BB$5:$BG$12,MATCH($D14,$AR$5:$AR$12,0),6))^$J14)),0)</x:f>
        <x:v>0.05844514432073655</x:v>
      </x:c>
      <x:c r="AG14" s="979" t="n">
        <x:f>IFERROR((EXP(-$G14/INDEX($BB$5:$BG$12,MATCH($D14,$AR$5:$AR$12,0),3))*($G14/INDEX($BB$5:$BG$12,MATCH($D14,$AR$5:$AR$12,0),3))^$J14)/((EXP(-$G14/INDEX($BB$5:$BG$12,MATCH($D14,$AR$5:$AR$12,0),1))*($G14/INDEX($BB$5:$BG$12,MATCH($D14,$AR$5:$AR$12,0),1))^$J14)+(EXP(-$G14/INDEX($BB$5:$BG$12,MATCH($D14,$AR$5:$AR$12,0),2))*($G14/INDEX($BB$5:$BG$12,MATCH($D14,$AR$5:$AR$12,0),2))^$J14)+(EXP(-$G14/INDEX($BB$5:$BG$12,MATCH($D14,$AR$5:$AR$12,0),3))*($G14/INDEX($BB$5:$BG$12,MATCH($D14,$AR$5:$AR$12,0),3))^$J14)+(EXP(-$G14/INDEX($BB$5:$BG$12,MATCH($D14,$AR$5:$AR$12,0),4))*($G14/INDEX($BB$5:$BG$12,MATCH($D14,$AR$5:$AR$12,0),4))^$J14)+(EXP(-$G14/INDEX($BB$5:$BG$12,MATCH($D14,$AR$5:$AR$12,0),5))*($G14/INDEX($BB$5:$BG$12,MATCH($D14,$AR$5:$AR$12,0),5))^$J14)+(EXP(-$G14/INDEX($BB$5:$BG$12,MATCH($D14,$AR$5:$AR$12,0),6))*($G14/INDEX($BB$5:$BG$12,MATCH($D14,$AR$5:$AR$12,0),6))^$J14)),0)</x:f>
        <x:v>0.11421631322732498</x:v>
      </x:c>
      <x:c r="AH14" s="979" t="n">
        <x:f>IFERROR((EXP(-$G14/INDEX($BB$5:$BG$12,MATCH($D14,$AR$5:$AR$12,0),4))*($G14/INDEX($BB$5:$BG$12,MATCH($D14,$AR$5:$AR$12,0),4))^$J14)/((EXP(-$G14/INDEX($BB$5:$BG$12,MATCH($D14,$AR$5:$AR$12,0),1))*($G14/INDEX($BB$5:$BG$12,MATCH($D14,$AR$5:$AR$12,0),1))^$J14)+(EXP(-$G14/INDEX($BB$5:$BG$12,MATCH($D14,$AR$5:$AR$12,0),2))*($G14/INDEX($BB$5:$BG$12,MATCH($D14,$AR$5:$AR$12,0),2))^$J14)+(EXP(-$G14/INDEX($BB$5:$BG$12,MATCH($D14,$AR$5:$AR$12,0),3))*($G14/INDEX($BB$5:$BG$12,MATCH($D14,$AR$5:$AR$12,0),3))^$J14)+(EXP(-$G14/INDEX($BB$5:$BG$12,MATCH($D14,$AR$5:$AR$12,0),4))*($G14/INDEX($BB$5:$BG$12,MATCH($D14,$AR$5:$AR$12,0),4))^$J14)+(EXP(-$G14/INDEX($BB$5:$BG$12,MATCH($D14,$AR$5:$AR$12,0),5))*($G14/INDEX($BB$5:$BG$12,MATCH($D14,$AR$5:$AR$12,0),5))^$J14)+(EXP(-$G14/INDEX($BB$5:$BG$12,MATCH($D14,$AR$5:$AR$12,0),6))*($G14/INDEX($BB$5:$BG$12,MATCH($D14,$AR$5:$AR$12,0),6))^$J14)),0)</x:f>
        <x:v>0.2304643497036436</x:v>
      </x:c>
      <x:c r="AI14" s="979" t="n">
        <x:f>IFERROR((EXP(-$G14/INDEX($BB$5:$BG$12,MATCH($D14,$AR$5:$AR$12,0),5))*($G14/INDEX($BB$5:$BG$12,MATCH($D14,$AR$5:$AR$12,0),5))^$J14)/((EXP(-$G14/INDEX($BB$5:$BG$12,MATCH($D14,$AR$5:$AR$12,0),1))*($G14/INDEX($BB$5:$BG$12,MATCH($D14,$AR$5:$AR$12,0),1))^$J14)+(EXP(-$G14/INDEX($BB$5:$BG$12,MATCH($D14,$AR$5:$AR$12,0),2))*($G14/INDEX($BB$5:$BG$12,MATCH($D14,$AR$5:$AR$12,0),2))^$J14)+(EXP(-$G14/INDEX($BB$5:$BG$12,MATCH($D14,$AR$5:$AR$12,0),3))*($G14/INDEX($BB$5:$BG$12,MATCH($D14,$AR$5:$AR$12,0),3))^$J14)+(EXP(-$G14/INDEX($BB$5:$BG$12,MATCH($D14,$AR$5:$AR$12,0),4))*($G14/INDEX($BB$5:$BG$12,MATCH($D14,$AR$5:$AR$12,0),4))^$J14)+(EXP(-$G14/INDEX($BB$5:$BG$12,MATCH($D14,$AR$5:$AR$12,0),5))*($G14/INDEX($BB$5:$BG$12,MATCH($D14,$AR$5:$AR$12,0),5))^$J14)+(EXP(-$G14/INDEX($BB$5:$BG$12,MATCH($D14,$AR$5:$AR$12,0),6))*($G14/INDEX($BB$5:$BG$12,MATCH($D14,$AR$5:$AR$12,0),6))^$J14)),0)</x:f>
        <x:v>0.2802567506237562</x:v>
      </x:c>
      <x:c r="AJ14" s="979" t="n">
        <x:f>IFERROR((EXP(-$G14/INDEX($BB$5:$BG$12,MATCH($D14,$AR$5:$AR$12,0),6))*($G14/INDEX($BB$5:$BG$12,MATCH($D14,$AR$5:$AR$12,0),6))^$J14)/((EXP(-$G14/INDEX($BB$5:$BG$12,MATCH($D14,$AR$5:$AR$12,0),1))*($G14/INDEX($BB$5:$BG$12,MATCH($D14,$AR$5:$AR$12,0),1))^$J14)+(EXP(-$G14/INDEX($BB$5:$BG$12,MATCH($D14,$AR$5:$AR$12,0),2))*($G14/INDEX($BB$5:$BG$12,MATCH($D14,$AR$5:$AR$12,0),2))^$J14)+(EXP(-$G14/INDEX($BB$5:$BG$12,MATCH($D14,$AR$5:$AR$12,0),3))*($G14/INDEX($BB$5:$BG$12,MATCH($D14,$AR$5:$AR$12,0),3))^$J14)+(EXP(-$G14/INDEX($BB$5:$BG$12,MATCH($D14,$AR$5:$AR$12,0),4))*($G14/INDEX($BB$5:$BG$12,MATCH($D14,$AR$5:$AR$12,0),4))^$J14)+(EXP(-$G14/INDEX($BB$5:$BG$12,MATCH($D14,$AR$5:$AR$12,0),5))*($G14/INDEX($BB$5:$BG$12,MATCH($D14,$AR$5:$AR$12,0),5))^$J14)+(EXP(-$G14/INDEX($BB$5:$BG$12,MATCH($D14,$AR$5:$AR$12,0),6))*($G14/INDEX($BB$5:$BG$12,MATCH($D14,$AR$5:$AR$12,0),6))^$J14)),0)</x:f>
        <x:v>0.2848889429138442</x:v>
      </x:c>
      <x:c r="AR14" s="1013" t="str">
        <x:v>AT比率60:40は当該機種の公表比率ではなく、仮の初期値。記事では機種別に比率を変える考え方。必要に応じて編集。Aタイプ確率は設定推測用の公表数値。</x:v>
      </x:c>
      <x:c r="AS14" s="1013"/>
      <x:c r="AT14" s="1013"/>
      <x:c r="AU14" s="1013"/>
      <x:c r="AV14" s="1013"/>
      <x:c r="AW14" s="1013"/>
      <x:c r="AX14" s="1013"/>
      <x:c r="AY14" s="1013"/>
      <x:c r="AZ14" s="1013"/>
      <x:c r="BA14" s="1013"/>
      <x:c r="BB14" s="1013"/>
      <x:c r="BC14" s="1013"/>
      <x:c r="BD14" s="1013"/>
      <x:c r="BE14" s="1013"/>
      <x:c r="BF14" s="1013"/>
      <x:c r="BG14" s="1013"/>
      <x:c r="BH14" s="1013"/>
      <x:c r="BJ14"/>
      <x:c r="BK14"/>
      <x:c r="BL14"/>
      <x:c r="BM14"/>
      <x:c r="BN14"/>
      <x:c r="BO14"/>
      <x:c r="BP14"/>
      <x:c r="BQ14"/>
      <x:c r="BR14"/>
      <x:c r="BS14"/>
      <x:c r="BT14"/>
      <x:c r="BU14"/>
      <x:c r="BV14"/>
      <x:c r="BW14"/>
      <x:c r="BX14"/>
      <x:c r="BY14"/>
      <x:c r="BZ14"/>
    </x:row>
    <x:row r="15">
      <x:c r="A15" s="975" t="n">
        <x:f>'対象台データ'!A13</x:f>
        <x:v>46194</x:v>
      </x:c>
      <x:c r="B15" s="1003" t="str">
        <x:f>'対象台データ'!B13</x:f>
        <x:v>日</x:v>
      </x:c>
      <x:c r="C15" s="1003" t="str">
        <x:f>'対象台データ'!C13</x:f>
        <x:v>6/21</x:v>
      </x:c>
      <x:c r="D15" s="963" t="str">
        <x:f>'対象台データ'!D13</x:f>
        <x:v>ゴーゴージャグラー3</x:v>
      </x:c>
      <x:c r="E15" s="1014" t="n">
        <x:f>IF($X15="A",MIN(100,MAX(0,55+(V15-55)*(1+0.4*SQRT(MIN(G15/8000,1))))),MIN(100,MAX(0,V15)))</x:f>
        <x:v>74.32222178122831</x:v>
      </x:c>
      <x:c r="F15" s="1016" t="n">
        <x:f>'対象台データ'!E13</x:f>
        <x:v>888</x:v>
      </x:c>
      <x:c r="G15" s="1005" t="n">
        <x:f>'対象台データ'!F13</x:f>
        <x:v>9054</x:v>
      </x:c>
      <x:c r="H15" s="1005" t="n">
        <x:f>'対象台データ'!G13</x:f>
        <x:v>3412</x:v>
      </x:c>
      <x:c r="I15" s="1005" t="n">
        <x:f>'対象台データ'!H13</x:f>
        <x:v>42</x:v>
      </x:c>
      <x:c r="J15" s="1005" t="n">
        <x:f>'対象台データ'!I13</x:f>
        <x:v>34</x:v>
      </x:c>
      <x:c r="K15" s="979" t="n">
        <x:f>'対象台データ'!K13</x:f>
        <x:v>1.1256166703482806</x:v>
      </x:c>
      <x:c r="L15" s="1006" t="n">
        <x:f>IF(G15&lt;=0,5,IF(G15&lt;1500,5+(G15-0)*(20-5)/(1500-0),IF(G15&lt;3000,20+(G15-1500)*(40-20)/(3000-1500),IF(G15&lt;4500,40+(G15-3000)*(58-40)/(4500-3000),IF(G15&lt;6000,58+(G15-4500)*(72-58)/(6000-4500),IF(G15&lt;7500,72+(G15-6000)*(84-72)/(7500-6000),IF(G15&lt;9000,84+(G15-7500)*(93-84)/(9000-7500),IF(G15&lt;11000,93+(G15-9000)*(100-93)/(11000-9000),100))))))))</x:f>
        <x:v>93.189</x:v>
      </x:c>
      <x:c r="M15" s="978" t="n">
        <x:v>1</x:v>
      </x:c>
      <x:c r="N15" s="978" t="n">
        <x:f>MIN(100,L15*M15)</x:f>
        <x:v>93.189</x:v>
      </x:c>
      <x:c r="O15" s="978" t="n">
        <x:f>IF(K15&lt;=0.8,0,IF(K15&lt;0.9,0+(K15-0.8)*(10-0)/(0.9-0.8),IF(K15&lt;1,10+(K15-0.9)*(35-10)/(1-0.9),IF(K15&lt;1.2,35+(K15-1)*(87-35)/(1.2-1),IF(K15&lt;1.3,87+(K15-1.2)*(96-87)/(1.3-1.2),IF(K15&lt;1.45,96+(K15-1.3)*(100-96)/(1.45-1.3),100))))))</x:f>
        <x:v>67.66033429055297</x:v>
      </x:c>
      <x:c r="P15" s="979" t="n">
        <x:f>MIN(1,SQRT(G15/8000))</x:f>
        <x:v>1</x:v>
      </x:c>
      <x:c r="Q15" s="978" t="n">
        <x:f>35+(O15-35)*P15</x:f>
        <x:v>67.66033429055297</x:v>
      </x:c>
      <x:c r="R15" s="978" t="n">
        <x:f>IF(K15&lt;0.95,MIN(25,(0.95-K15)*250),0)</x:f>
        <x:v>0</x:v>
      </x:c>
      <x:c r="S15" s="978" t="n">
        <x:f>IF($X15="A",Y15*5+Z15*15+AA15*30+AB15*60+AC15*80+AD15*100,0)</x:f>
        <x:v>54.57305762062301</x:v>
      </x:c>
      <x:c r="T15" s="978" t="n">
        <x:f>IF($X15="A",AE15*5+AF15*15+AG15*30+AH15*60+AI15*80+AJ15*100,0)</x:f>
        <x:v>57.68530410113987</x:v>
      </x:c>
      <x:c r="U15" s="978" t="n">
        <x:f>IF($X15="A",S15*15%+T15*30%+Q15*55%,0)</x:f>
        <x:v>62.70473373323954</x:v>
      </x:c>
      <x:c r="V15" s="1018" t="n">
        <x:f>IF($X15="A",U15*80%+N15*20%,N15*IFERROR(INDEX($AT$5:$AT$60,MATCH($D15,$AR$5:$AR$60,0)),0.6)+Q15*IFERROR(INDEX($AU$5:$AU$60,MATCH($D15,$AR$5:$AR$60,0)),0.4)-R15)</x:f>
        <x:v>68.80158698659164</x:v>
      </x:c>
      <x:c r="W15" s="1008" t="str">
        <x:f>IF(E15&gt;=90,"設定6級候補",IF(E15&gt;=75,"設定4以上強候補",IF(E15&gt;=60,"設定4以上を疑う","要観察")))</x:f>
        <x:v>設定4以上を疑う</x:v>
      </x:c>
      <x:c r="X15" s="1003" t="str">
        <x:f>IFERROR(INDEX($AS$5:$AS$60,MATCH($D15,$AR$5:$AR$60,0)),"AT")</x:f>
        <x:v>A</x:v>
      </x:c>
      <x:c r="Y15" s="979" t="n">
        <x:f>IFERROR((EXP(-$G15/INDEX($AV$5:$BA$12,MATCH($D15,$AR$5:$AR$12,0),1))*($G15/INDEX($AV$5:$BA$12,MATCH($D15,$AR$5:$AR$12,0),1))^$I15)/((EXP(-$G15/INDEX($AV$5:$BA$12,MATCH($D15,$AR$5:$AR$12,0),1))*($G15/INDEX($AV$5:$BA$12,MATCH($D15,$AR$5:$AR$12,0),1))^$I15)+(EXP(-$G15/INDEX($AV$5:$BA$12,MATCH($D15,$AR$5:$AR$12,0),2))*($G15/INDEX($AV$5:$BA$12,MATCH($D15,$AR$5:$AR$12,0),2))^$I15)+(EXP(-$G15/INDEX($AV$5:$BA$12,MATCH($D15,$AR$5:$AR$12,0),3))*($G15/INDEX($AV$5:$BA$12,MATCH($D15,$AR$5:$AR$12,0),3))^$I15)+(EXP(-$G15/INDEX($AV$5:$BA$12,MATCH($D15,$AR$5:$AR$12,0),4))*($G15/INDEX($AV$5:$BA$12,MATCH($D15,$AR$5:$AR$12,0),4))^$I15)+(EXP(-$G15/INDEX($AV$5:$BA$12,MATCH($D15,$AR$5:$AR$12,0),5))*($G15/INDEX($AV$5:$BA$12,MATCH($D15,$AR$5:$AR$12,0),5))^$I15)+(EXP(-$G15/INDEX($AV$5:$BA$12,MATCH($D15,$AR$5:$AR$12,0),6))*($G15/INDEX($AV$5:$BA$12,MATCH($D15,$AR$5:$AR$12,0),6))^$I15)),0)</x:f>
        <x:v>0.13831971405336366</x:v>
      </x:c>
      <x:c r="Z15" s="979" t="n">
        <x:f>IFERROR((EXP(-$G15/INDEX($AV$5:$BA$12,MATCH($D15,$AR$5:$AR$12,0),2))*($G15/INDEX($AV$5:$BA$12,MATCH($D15,$AR$5:$AR$12,0),2))^$I15)/((EXP(-$G15/INDEX($AV$5:$BA$12,MATCH($D15,$AR$5:$AR$12,0),1))*($G15/INDEX($AV$5:$BA$12,MATCH($D15,$AR$5:$AR$12,0),1))^$I15)+(EXP(-$G15/INDEX($AV$5:$BA$12,MATCH($D15,$AR$5:$AR$12,0),2))*($G15/INDEX($AV$5:$BA$12,MATCH($D15,$AR$5:$AR$12,0),2))^$I15)+(EXP(-$G15/INDEX($AV$5:$BA$12,MATCH($D15,$AR$5:$AR$12,0),3))*($G15/INDEX($AV$5:$BA$12,MATCH($D15,$AR$5:$AR$12,0),3))^$I15)+(EXP(-$G15/INDEX($AV$5:$BA$12,MATCH($D15,$AR$5:$AR$12,0),4))*($G15/INDEX($AV$5:$BA$12,MATCH($D15,$AR$5:$AR$12,0),4))^$I15)+(EXP(-$G15/INDEX($AV$5:$BA$12,MATCH($D15,$AR$5:$AR$12,0),5))*($G15/INDEX($AV$5:$BA$12,MATCH($D15,$AR$5:$AR$12,0),5))^$I15)+(EXP(-$G15/INDEX($AV$5:$BA$12,MATCH($D15,$AR$5:$AR$12,0),6))*($G15/INDEX($AV$5:$BA$12,MATCH($D15,$AR$5:$AR$12,0),6))^$I15)),0)</x:f>
        <x:v>0.14210262395388945</x:v>
      </x:c>
      <x:c r="AA15" s="979" t="n">
        <x:f>IFERROR((EXP(-$G15/INDEX($AV$5:$BA$12,MATCH($D15,$AR$5:$AR$12,0),3))*($G15/INDEX($AV$5:$BA$12,MATCH($D15,$AR$5:$AR$12,0),3))^$I15)/((EXP(-$G15/INDEX($AV$5:$BA$12,MATCH($D15,$AR$5:$AR$12,0),1))*($G15/INDEX($AV$5:$BA$12,MATCH($D15,$AR$5:$AR$12,0),1))^$I15)+(EXP(-$G15/INDEX($AV$5:$BA$12,MATCH($D15,$AR$5:$AR$12,0),2))*($G15/INDEX($AV$5:$BA$12,MATCH($D15,$AR$5:$AR$12,0),2))^$I15)+(EXP(-$G15/INDEX($AV$5:$BA$12,MATCH($D15,$AR$5:$AR$12,0),3))*($G15/INDEX($AV$5:$BA$12,MATCH($D15,$AR$5:$AR$12,0),3))^$I15)+(EXP(-$G15/INDEX($AV$5:$BA$12,MATCH($D15,$AR$5:$AR$12,0),4))*($G15/INDEX($AV$5:$BA$12,MATCH($D15,$AR$5:$AR$12,0),4))^$I15)+(EXP(-$G15/INDEX($AV$5:$BA$12,MATCH($D15,$AR$5:$AR$12,0),5))*($G15/INDEX($AV$5:$BA$12,MATCH($D15,$AR$5:$AR$12,0),5))^$I15)+(EXP(-$G15/INDEX($AV$5:$BA$12,MATCH($D15,$AR$5:$AR$12,0),6))*($G15/INDEX($AV$5:$BA$12,MATCH($D15,$AR$5:$AR$12,0),6))^$I15)),0)</x:f>
        <x:v>0.14592718624636722</x:v>
      </x:c>
      <x:c r="AB15" s="979" t="n">
        <x:f>IFERROR((EXP(-$G15/INDEX($AV$5:$BA$12,MATCH($D15,$AR$5:$AR$12,0),4))*($G15/INDEX($AV$5:$BA$12,MATCH($D15,$AR$5:$AR$12,0),4))^$I15)/((EXP(-$G15/INDEX($AV$5:$BA$12,MATCH($D15,$AR$5:$AR$12,0),1))*($G15/INDEX($AV$5:$BA$12,MATCH($D15,$AR$5:$AR$12,0),1))^$I15)+(EXP(-$G15/INDEX($AV$5:$BA$12,MATCH($D15,$AR$5:$AR$12,0),2))*($G15/INDEX($AV$5:$BA$12,MATCH($D15,$AR$5:$AR$12,0),2))^$I15)+(EXP(-$G15/INDEX($AV$5:$BA$12,MATCH($D15,$AR$5:$AR$12,0),3))*($G15/INDEX($AV$5:$BA$12,MATCH($D15,$AR$5:$AR$12,0),3))^$I15)+(EXP(-$G15/INDEX($AV$5:$BA$12,MATCH($D15,$AR$5:$AR$12,0),4))*($G15/INDEX($AV$5:$BA$12,MATCH($D15,$AR$5:$AR$12,0),4))^$I15)+(EXP(-$G15/INDEX($AV$5:$BA$12,MATCH($D15,$AR$5:$AR$12,0),5))*($G15/INDEX($AV$5:$BA$12,MATCH($D15,$AR$5:$AR$12,0),5))^$I15)+(EXP(-$G15/INDEX($AV$5:$BA$12,MATCH($D15,$AR$5:$AR$12,0),6))*($G15/INDEX($AV$5:$BA$12,MATCH($D15,$AR$5:$AR$12,0),6))^$I15)),0)</x:f>
        <x:v>0.15761680727475091</x:v>
      </x:c>
      <x:c r="AC15" s="979" t="n">
        <x:f>IFERROR((EXP(-$G15/INDEX($AV$5:$BA$12,MATCH($D15,$AR$5:$AR$12,0),5))*($G15/INDEX($AV$5:$BA$12,MATCH($D15,$AR$5:$AR$12,0),5))^$I15)/((EXP(-$G15/INDEX($AV$5:$BA$12,MATCH($D15,$AR$5:$AR$12,0),1))*($G15/INDEX($AV$5:$BA$12,MATCH($D15,$AR$5:$AR$12,0),1))^$I15)+(EXP(-$G15/INDEX($AV$5:$BA$12,MATCH($D15,$AR$5:$AR$12,0),2))*($G15/INDEX($AV$5:$BA$12,MATCH($D15,$AR$5:$AR$12,0),2))^$I15)+(EXP(-$G15/INDEX($AV$5:$BA$12,MATCH($D15,$AR$5:$AR$12,0),3))*($G15/INDEX($AV$5:$BA$12,MATCH($D15,$AR$5:$AR$12,0),3))^$I15)+(EXP(-$G15/INDEX($AV$5:$BA$12,MATCH($D15,$AR$5:$AR$12,0),4))*($G15/INDEX($AV$5:$BA$12,MATCH($D15,$AR$5:$AR$12,0),4))^$I15)+(EXP(-$G15/INDEX($AV$5:$BA$12,MATCH($D15,$AR$5:$AR$12,0),5))*($G15/INDEX($AV$5:$BA$12,MATCH($D15,$AR$5:$AR$12,0),5))^$I15)+(EXP(-$G15/INDEX($AV$5:$BA$12,MATCH($D15,$AR$5:$AR$12,0),6))*($G15/INDEX($AV$5:$BA$12,MATCH($D15,$AR$5:$AR$12,0),6))^$I15)),0)</x:f>
        <x:v>0.1844135589995542</x:v>
      </x:c>
      <x:c r="AD15" s="979" t="n">
        <x:f>IFERROR((EXP(-$G15/INDEX($AV$5:$BA$12,MATCH($D15,$AR$5:$AR$12,0),6))*($G15/INDEX($AV$5:$BA$12,MATCH($D15,$AR$5:$AR$12,0),6))^$I15)/((EXP(-$G15/INDEX($AV$5:$BA$12,MATCH($D15,$AR$5:$AR$12,0),1))*($G15/INDEX($AV$5:$BA$12,MATCH($D15,$AR$5:$AR$12,0),1))^$I15)+(EXP(-$G15/INDEX($AV$5:$BA$12,MATCH($D15,$AR$5:$AR$12,0),2))*($G15/INDEX($AV$5:$BA$12,MATCH($D15,$AR$5:$AR$12,0),2))^$I15)+(EXP(-$G15/INDEX($AV$5:$BA$12,MATCH($D15,$AR$5:$AR$12,0),3))*($G15/INDEX($AV$5:$BA$12,MATCH($D15,$AR$5:$AR$12,0),3))^$I15)+(EXP(-$G15/INDEX($AV$5:$BA$12,MATCH($D15,$AR$5:$AR$12,0),4))*($G15/INDEX($AV$5:$BA$12,MATCH($D15,$AR$5:$AR$12,0),4))^$I15)+(EXP(-$G15/INDEX($AV$5:$BA$12,MATCH($D15,$AR$5:$AR$12,0),5))*($G15/INDEX($AV$5:$BA$12,MATCH($D15,$AR$5:$AR$12,0),5))^$I15)+(EXP(-$G15/INDEX($AV$5:$BA$12,MATCH($D15,$AR$5:$AR$12,0),6))*($G15/INDEX($AV$5:$BA$12,MATCH($D15,$AR$5:$AR$12,0),6))^$I15)),0)</x:f>
        <x:v>0.23162010947207445</x:v>
      </x:c>
      <x:c r="AE15" s="979" t="n">
        <x:f>IFERROR((EXP(-$G15/INDEX($BB$5:$BG$12,MATCH($D15,$AR$5:$AR$12,0),1))*($G15/INDEX($BB$5:$BG$12,MATCH($D15,$AR$5:$AR$12,0),1))^$J15)/((EXP(-$G15/INDEX($BB$5:$BG$12,MATCH($D15,$AR$5:$AR$12,0),1))*($G15/INDEX($BB$5:$BG$12,MATCH($D15,$AR$5:$AR$12,0),1))^$J15)+(EXP(-$G15/INDEX($BB$5:$BG$12,MATCH($D15,$AR$5:$AR$12,0),2))*($G15/INDEX($BB$5:$BG$12,MATCH($D15,$AR$5:$AR$12,0),2))^$J15)+(EXP(-$G15/INDEX($BB$5:$BG$12,MATCH($D15,$AR$5:$AR$12,0),3))*($G15/INDEX($BB$5:$BG$12,MATCH($D15,$AR$5:$AR$12,0),3))^$J15)+(EXP(-$G15/INDEX($BB$5:$BG$12,MATCH($D15,$AR$5:$AR$12,0),4))*($G15/INDEX($BB$5:$BG$12,MATCH($D15,$AR$5:$AR$12,0),4))^$J15)+(EXP(-$G15/INDEX($BB$5:$BG$12,MATCH($D15,$AR$5:$AR$12,0),5))*($G15/INDEX($BB$5:$BG$12,MATCH($D15,$AR$5:$AR$12,0),5))^$J15)+(EXP(-$G15/INDEX($BB$5:$BG$12,MATCH($D15,$AR$5:$AR$12,0),6))*($G15/INDEX($BB$5:$BG$12,MATCH($D15,$AR$5:$AR$12,0),6))^$J15)),0)</x:f>
        <x:v>0.06858227305775053</x:v>
      </x:c>
      <x:c r="AF15" s="979" t="n">
        <x:f>IFERROR((EXP(-$G15/INDEX($BB$5:$BG$12,MATCH($D15,$AR$5:$AR$12,0),2))*($G15/INDEX($BB$5:$BG$12,MATCH($D15,$AR$5:$AR$12,0),2))^$J15)/((EXP(-$G15/INDEX($BB$5:$BG$12,MATCH($D15,$AR$5:$AR$12,0),1))*($G15/INDEX($BB$5:$BG$12,MATCH($D15,$AR$5:$AR$12,0),1))^$J15)+(EXP(-$G15/INDEX($BB$5:$BG$12,MATCH($D15,$AR$5:$AR$12,0),2))*($G15/INDEX($BB$5:$BG$12,MATCH($D15,$AR$5:$AR$12,0),2))^$J15)+(EXP(-$G15/INDEX($BB$5:$BG$12,MATCH($D15,$AR$5:$AR$12,0),3))*($G15/INDEX($BB$5:$BG$12,MATCH($D15,$AR$5:$AR$12,0),3))^$J15)+(EXP(-$G15/INDEX($BB$5:$BG$12,MATCH($D15,$AR$5:$AR$12,0),4))*($G15/INDEX($BB$5:$BG$12,MATCH($D15,$AR$5:$AR$12,0),4))^$J15)+(EXP(-$G15/INDEX($BB$5:$BG$12,MATCH($D15,$AR$5:$AR$12,0),5))*($G15/INDEX($BB$5:$BG$12,MATCH($D15,$AR$5:$AR$12,0),5))^$J15)+(EXP(-$G15/INDEX($BB$5:$BG$12,MATCH($D15,$AR$5:$AR$12,0),6))*($G15/INDEX($BB$5:$BG$12,MATCH($D15,$AR$5:$AR$12,0),6))^$J15)),0)</x:f>
        <x:v>0.1105265720977142</x:v>
      </x:c>
      <x:c r="AG15" s="979" t="n">
        <x:f>IFERROR((EXP(-$G15/INDEX($BB$5:$BG$12,MATCH($D15,$AR$5:$AR$12,0),3))*($G15/INDEX($BB$5:$BG$12,MATCH($D15,$AR$5:$AR$12,0),3))^$J15)/((EXP(-$G15/INDEX($BB$5:$BG$12,MATCH($D15,$AR$5:$AR$12,0),1))*($G15/INDEX($BB$5:$BG$12,MATCH($D15,$AR$5:$AR$12,0),1))^$J15)+(EXP(-$G15/INDEX($BB$5:$BG$12,MATCH($D15,$AR$5:$AR$12,0),2))*($G15/INDEX($BB$5:$BG$12,MATCH($D15,$AR$5:$AR$12,0),2))^$J15)+(EXP(-$G15/INDEX($BB$5:$BG$12,MATCH($D15,$AR$5:$AR$12,0),3))*($G15/INDEX($BB$5:$BG$12,MATCH($D15,$AR$5:$AR$12,0),3))^$J15)+(EXP(-$G15/INDEX($BB$5:$BG$12,MATCH($D15,$AR$5:$AR$12,0),4))*($G15/INDEX($BB$5:$BG$12,MATCH($D15,$AR$5:$AR$12,0),4))^$J15)+(EXP(-$G15/INDEX($BB$5:$BG$12,MATCH($D15,$AR$5:$AR$12,0),5))*($G15/INDEX($BB$5:$BG$12,MATCH($D15,$AR$5:$AR$12,0),5))^$J15)+(EXP(-$G15/INDEX($BB$5:$BG$12,MATCH($D15,$AR$5:$AR$12,0),6))*($G15/INDEX($BB$5:$BG$12,MATCH($D15,$AR$5:$AR$12,0),6))^$J15)),0)</x:f>
        <x:v>0.17629250726089055</x:v>
      </x:c>
      <x:c r="AH15" s="979" t="n">
        <x:f>IFERROR((EXP(-$G15/INDEX($BB$5:$BG$12,MATCH($D15,$AR$5:$AR$12,0),4))*($G15/INDEX($BB$5:$BG$12,MATCH($D15,$AR$5:$AR$12,0),4))^$J15)/((EXP(-$G15/INDEX($BB$5:$BG$12,MATCH($D15,$AR$5:$AR$12,0),1))*($G15/INDEX($BB$5:$BG$12,MATCH($D15,$AR$5:$AR$12,0),1))^$J15)+(EXP(-$G15/INDEX($BB$5:$BG$12,MATCH($D15,$AR$5:$AR$12,0),2))*($G15/INDEX($BB$5:$BG$12,MATCH($D15,$AR$5:$AR$12,0),2))^$J15)+(EXP(-$G15/INDEX($BB$5:$BG$12,MATCH($D15,$AR$5:$AR$12,0),3))*($G15/INDEX($BB$5:$BG$12,MATCH($D15,$AR$5:$AR$12,0),3))^$J15)+(EXP(-$G15/INDEX($BB$5:$BG$12,MATCH($D15,$AR$5:$AR$12,0),4))*($G15/INDEX($BB$5:$BG$12,MATCH($D15,$AR$5:$AR$12,0),4))^$J15)+(EXP(-$G15/INDEX($BB$5:$BG$12,MATCH($D15,$AR$5:$AR$12,0),5))*($G15/INDEX($BB$5:$BG$12,MATCH($D15,$AR$5:$AR$12,0),5))^$J15)+(EXP(-$G15/INDEX($BB$5:$BG$12,MATCH($D15,$AR$5:$AR$12,0),6))*($G15/INDEX($BB$5:$BG$12,MATCH($D15,$AR$5:$AR$12,0),6))^$J15)),0)</x:f>
        <x:v>0.24164130381428336</x:v>
      </x:c>
      <x:c r="AI15" s="979" t="n">
        <x:f>IFERROR((EXP(-$G15/INDEX($BB$5:$BG$12,MATCH($D15,$AR$5:$AR$12,0),5))*($G15/INDEX($BB$5:$BG$12,MATCH($D15,$AR$5:$AR$12,0),5))^$J15)/((EXP(-$G15/INDEX($BB$5:$BG$12,MATCH($D15,$AR$5:$AR$12,0),1))*($G15/INDEX($BB$5:$BG$12,MATCH($D15,$AR$5:$AR$12,0),1))^$J15)+(EXP(-$G15/INDEX($BB$5:$BG$12,MATCH($D15,$AR$5:$AR$12,0),2))*($G15/INDEX($BB$5:$BG$12,MATCH($D15,$AR$5:$AR$12,0),2))^$J15)+(EXP(-$G15/INDEX($BB$5:$BG$12,MATCH($D15,$AR$5:$AR$12,0),3))*($G15/INDEX($BB$5:$BG$12,MATCH($D15,$AR$5:$AR$12,0),3))^$J15)+(EXP(-$G15/INDEX($BB$5:$BG$12,MATCH($D15,$AR$5:$AR$12,0),4))*($G15/INDEX($BB$5:$BG$12,MATCH($D15,$AR$5:$AR$12,0),4))^$J15)+(EXP(-$G15/INDEX($BB$5:$BG$12,MATCH($D15,$AR$5:$AR$12,0),5))*($G15/INDEX($BB$5:$BG$12,MATCH($D15,$AR$5:$AR$12,0),5))^$J15)+(EXP(-$G15/INDEX($BB$5:$BG$12,MATCH($D15,$AR$5:$AR$12,0),6))*($G15/INDEX($BB$5:$BG$12,MATCH($D15,$AR$5:$AR$12,0),6))^$J15)),0)</x:f>
        <x:v>0.21992468346172286</x:v>
      </x:c>
      <x:c r="AJ15" s="979" t="n">
        <x:f>IFERROR((EXP(-$G15/INDEX($BB$5:$BG$12,MATCH($D15,$AR$5:$AR$12,0),6))*($G15/INDEX($BB$5:$BG$12,MATCH($D15,$AR$5:$AR$12,0),6))^$J15)/((EXP(-$G15/INDEX($BB$5:$BG$12,MATCH($D15,$AR$5:$AR$12,0),1))*($G15/INDEX($BB$5:$BG$12,MATCH($D15,$AR$5:$AR$12,0),1))^$J15)+(EXP(-$G15/INDEX($BB$5:$BG$12,MATCH($D15,$AR$5:$AR$12,0),2))*($G15/INDEX($BB$5:$BG$12,MATCH($D15,$AR$5:$AR$12,0),2))^$J15)+(EXP(-$G15/INDEX($BB$5:$BG$12,MATCH($D15,$AR$5:$AR$12,0),3))*($G15/INDEX($BB$5:$BG$12,MATCH($D15,$AR$5:$AR$12,0),3))^$J15)+(EXP(-$G15/INDEX($BB$5:$BG$12,MATCH($D15,$AR$5:$AR$12,0),4))*($G15/INDEX($BB$5:$BG$12,MATCH($D15,$AR$5:$AR$12,0),4))^$J15)+(EXP(-$G15/INDEX($BB$5:$BG$12,MATCH($D15,$AR$5:$AR$12,0),5))*($G15/INDEX($BB$5:$BG$12,MATCH($D15,$AR$5:$AR$12,0),5))^$J15)+(EXP(-$G15/INDEX($BB$5:$BG$12,MATCH($D15,$AR$5:$AR$12,0),6))*($G15/INDEX($BB$5:$BG$12,MATCH($D15,$AR$5:$AR$12,0),6))^$J15)),0)</x:f>
        <x:v>0.18303266030763857</x:v>
      </x:c>
      <x:c r="AR15" s="18" t="str">
        <x:v>ファンキージャグラー2</x:v>
      </x:c>
      <x:c r="AS15" s="18" t="str">
        <x:v>A</x:v>
      </x:c>
      <x:c r="AT15" s="18"/>
      <x:c r="AU15" s="18"/>
      <x:c r="AV15" s="18" t="n">
        <x:v>266.4</x:v>
      </x:c>
      <x:c r="AW15" s="18" t="n">
        <x:v>259</x:v>
      </x:c>
      <x:c r="AX15" s="18" t="n">
        <x:v>256</x:v>
      </x:c>
      <x:c r="AY15" s="18" t="n">
        <x:v>249.2</x:v>
      </x:c>
      <x:c r="AZ15" s="18" t="n">
        <x:v>240.1</x:v>
      </x:c>
      <x:c r="BA15" s="18" t="n">
        <x:v>219.9</x:v>
      </x:c>
      <x:c r="BB15" s="18" t="n">
        <x:v>439.8</x:v>
      </x:c>
      <x:c r="BC15" s="18" t="n">
        <x:v>407.1</x:v>
      </x:c>
      <x:c r="BD15" s="18" t="n">
        <x:v>366.1</x:v>
      </x:c>
      <x:c r="BE15" s="18" t="n">
        <x:v>322.8</x:v>
      </x:c>
      <x:c r="BF15" s="18" t="n">
        <x:v>299.3</x:v>
      </x:c>
      <x:c r="BG15" s="18" t="n">
        <x:v>262.1</x:v>
      </x:c>
      <x:c r="BH15" s="18" t="str">
        <x:v>https://www.kitadenshi.co.jp/slot/funkyjuggler2/</x:v>
      </x:c>
      <x:c r="BJ15"/>
      <x:c r="BK15"/>
      <x:c r="BL15"/>
      <x:c r="BM15"/>
      <x:c r="BN15"/>
      <x:c r="BO15"/>
      <x:c r="BP15"/>
      <x:c r="BQ15"/>
      <x:c r="BR15"/>
      <x:c r="BS15"/>
      <x:c r="BT15"/>
      <x:c r="BU15"/>
      <x:c r="BV15"/>
      <x:c r="BW15"/>
      <x:c r="BX15"/>
      <x:c r="BY15"/>
      <x:c r="BZ15"/>
    </x:row>
    <x:row r="16" ht="54" customHeight="1">
      <x:c r="A16" s="975" t="n">
        <x:f>'対象台データ'!A14</x:f>
        <x:v>46194</x:v>
      </x:c>
      <x:c r="B16" s="1003" t="str">
        <x:f>'対象台データ'!B14</x:f>
        <x:v>日</x:v>
      </x:c>
      <x:c r="C16" s="1003" t="str">
        <x:f>'対象台データ'!C14</x:f>
        <x:v>6/21</x:v>
      </x:c>
      <x:c r="D16" s="963" t="str">
        <x:f>'対象台データ'!D14</x:f>
        <x:v>ゴーゴージャグラー3</x:v>
      </x:c>
      <x:c r="E16" s="1014" t="n">
        <x:f>IF($X16="A",MIN(100,MAX(0,55+(V16-55)*(1+0.4*SQRT(MIN(G16/8000,1))))),MIN(100,MAX(0,V16)))</x:f>
        <x:v>54.496307381324115</x:v>
      </x:c>
      <x:c r="F16" s="1016" t="n">
        <x:f>'対象台データ'!E14</x:f>
        <x:v>889</x:v>
      </x:c>
      <x:c r="G16" s="1005" t="n">
        <x:f>'対象台データ'!F14</x:f>
        <x:v>7421</x:v>
      </x:c>
      <x:c r="H16" s="1005" t="n">
        <x:f>'対象台データ'!G14</x:f>
        <x:v>1719</x:v>
      </x:c>
      <x:c r="I16" s="1005" t="n">
        <x:f>'対象台データ'!H14</x:f>
        <x:v>35</x:v>
      </x:c>
      <x:c r="J16" s="1005" t="n">
        <x:f>'対象台データ'!I14</x:f>
        <x:v>22</x:v>
      </x:c>
      <x:c r="K16" s="979" t="n">
        <x:f>'対象台データ'!K14</x:f>
        <x:v>1.0772133135695998</x:v>
      </x:c>
      <x:c r="L16" s="1006" t="n">
        <x:f>IF(G16&lt;=0,5,IF(G16&lt;1500,5+(G16-0)*(20-5)/(1500-0),IF(G16&lt;3000,20+(G16-1500)*(40-20)/(3000-1500),IF(G16&lt;4500,40+(G16-3000)*(58-40)/(4500-3000),IF(G16&lt;6000,58+(G16-4500)*(72-58)/(6000-4500),IF(G16&lt;7500,72+(G16-6000)*(84-72)/(7500-6000),IF(G16&lt;9000,84+(G16-7500)*(93-84)/(9000-7500),IF(G16&lt;11000,93+(G16-9000)*(100-93)/(11000-9000),100))))))))</x:f>
        <x:v>83.368</x:v>
      </x:c>
      <x:c r="M16" s="978" t="n">
        <x:v>1</x:v>
      </x:c>
      <x:c r="N16" s="978" t="n">
        <x:f>MIN(100,L16*M16)</x:f>
        <x:v>83.368</x:v>
      </x:c>
      <x:c r="O16" s="978" t="n">
        <x:f>IF(K16&lt;=0.8,0,IF(K16&lt;0.9,0+(K16-0.8)*(10-0)/(0.9-0.8),IF(K16&lt;1,10+(K16-0.9)*(35-10)/(1-0.9),IF(K16&lt;1.2,35+(K16-1)*(87-35)/(1.2-1),IF(K16&lt;1.3,87+(K16-1.2)*(96-87)/(1.3-1.2),IF(K16&lt;1.45,96+(K16-1.3)*(100-96)/(1.45-1.3),100))))))</x:f>
        <x:v>55.07546152809596</x:v>
      </x:c>
      <x:c r="P16" s="979" t="n">
        <x:f>MIN(1,SQRT(G16/8000))</x:f>
        <x:v>0.9631329087929661</x:v>
      </x:c>
      <x:c r="Q16" s="978" t="n">
        <x:f>35+(O16-35)*P16</x:f>
        <x:v>54.335337656916344</x:v>
      </x:c>
      <x:c r="R16" s="978" t="n">
        <x:f>IF(K16&lt;0.95,MIN(25,(0.95-K16)*250),0)</x:f>
        <x:v>0</x:v>
      </x:c>
      <x:c r="S16" s="978" t="n">
        <x:f>IF($X16="A",Y16*5+Z16*15+AA16*30+AB16*60+AC16*80+AD16*100,0)</x:f>
        <x:v>54.09099629660402</x:v>
      </x:c>
      <x:c r="T16" s="978" t="n">
        <x:f>IF($X16="A",AE16*5+AF16*15+AG16*30+AH16*60+AI16*80+AJ16*100,0)</x:f>
        <x:v>31.51800566071304</x:v>
      </x:c>
      <x:c r="U16" s="978" t="n">
        <x:f>IF($X16="A",S16*15%+T16*30%+Q16*55%,0)</x:f>
        <x:v>47.45348685400851</x:v>
      </x:c>
      <x:c r="V16" s="1018" t="n">
        <x:f>IF($X16="A",U16*80%+N16*20%,N16*IFERROR(INDEX($AT$5:$AT$60,MATCH($D16,$AR$5:$AR$60,0)),0.6)+Q16*IFERROR(INDEX($AU$5:$AU$60,MATCH($D16,$AR$5:$AR$60,0)),0.4)-R16)</x:f>
        <x:v>54.63638948320681</x:v>
      </x:c>
      <x:c r="W16" s="1008" t="str">
        <x:f>IF(E16&gt;=90,"設定6級候補",IF(E16&gt;=75,"設定4以上強候補",IF(E16&gt;=60,"設定4以上を疑う","要観察")))</x:f>
        <x:v>要観察</x:v>
      </x:c>
      <x:c r="X16" s="1003" t="str">
        <x:f>IFERROR(INDEX($AS$5:$AS$60,MATCH($D16,$AR$5:$AR$60,0)),"AT")</x:f>
        <x:v>A</x:v>
      </x:c>
      <x:c r="Y16" s="979" t="n">
        <x:f>IFERROR((EXP(-$G16/INDEX($AV$5:$BA$12,MATCH($D16,$AR$5:$AR$12,0),1))*($G16/INDEX($AV$5:$BA$12,MATCH($D16,$AR$5:$AR$12,0),1))^$I16)/((EXP(-$G16/INDEX($AV$5:$BA$12,MATCH($D16,$AR$5:$AR$12,0),1))*($G16/INDEX($AV$5:$BA$12,MATCH($D16,$AR$5:$AR$12,0),1))^$I16)+(EXP(-$G16/INDEX($AV$5:$BA$12,MATCH($D16,$AR$5:$AR$12,0),2))*($G16/INDEX($AV$5:$BA$12,MATCH($D16,$AR$5:$AR$12,0),2))^$I16)+(EXP(-$G16/INDEX($AV$5:$BA$12,MATCH($D16,$AR$5:$AR$12,0),3))*($G16/INDEX($AV$5:$BA$12,MATCH($D16,$AR$5:$AR$12,0),3))^$I16)+(EXP(-$G16/INDEX($AV$5:$BA$12,MATCH($D16,$AR$5:$AR$12,0),4))*($G16/INDEX($AV$5:$BA$12,MATCH($D16,$AR$5:$AR$12,0),4))^$I16)+(EXP(-$G16/INDEX($AV$5:$BA$12,MATCH($D16,$AR$5:$AR$12,0),5))*($G16/INDEX($AV$5:$BA$12,MATCH($D16,$AR$5:$AR$12,0),5))^$I16)+(EXP(-$G16/INDEX($AV$5:$BA$12,MATCH($D16,$AR$5:$AR$12,0),6))*($G16/INDEX($AV$5:$BA$12,MATCH($D16,$AR$5:$AR$12,0),6))^$I16)),0)</x:f>
        <x:v>0.14057427604557443</x:v>
      </x:c>
      <x:c r="Z16" s="979" t="n">
        <x:f>IFERROR((EXP(-$G16/INDEX($AV$5:$BA$12,MATCH($D16,$AR$5:$AR$12,0),2))*($G16/INDEX($AV$5:$BA$12,MATCH($D16,$AR$5:$AR$12,0),2))^$I16)/((EXP(-$G16/INDEX($AV$5:$BA$12,MATCH($D16,$AR$5:$AR$12,0),1))*($G16/INDEX($AV$5:$BA$12,MATCH($D16,$AR$5:$AR$12,0),1))^$I16)+(EXP(-$G16/INDEX($AV$5:$BA$12,MATCH($D16,$AR$5:$AR$12,0),2))*($G16/INDEX($AV$5:$BA$12,MATCH($D16,$AR$5:$AR$12,0),2))^$I16)+(EXP(-$G16/INDEX($AV$5:$BA$12,MATCH($D16,$AR$5:$AR$12,0),3))*($G16/INDEX($AV$5:$BA$12,MATCH($D16,$AR$5:$AR$12,0),3))^$I16)+(EXP(-$G16/INDEX($AV$5:$BA$12,MATCH($D16,$AR$5:$AR$12,0),4))*($G16/INDEX($AV$5:$BA$12,MATCH($D16,$AR$5:$AR$12,0),4))^$I16)+(EXP(-$G16/INDEX($AV$5:$BA$12,MATCH($D16,$AR$5:$AR$12,0),5))*($G16/INDEX($AV$5:$BA$12,MATCH($D16,$AR$5:$AR$12,0),5))^$I16)+(EXP(-$G16/INDEX($AV$5:$BA$12,MATCH($D16,$AR$5:$AR$12,0),6))*($G16/INDEX($AV$5:$BA$12,MATCH($D16,$AR$5:$AR$12,0),6))^$I16)),0)</x:f>
        <x:v>0.14403789900422034</x:v>
      </x:c>
      <x:c r="AA16" s="979" t="n">
        <x:f>IFERROR((EXP(-$G16/INDEX($AV$5:$BA$12,MATCH($D16,$AR$5:$AR$12,0),3))*($G16/INDEX($AV$5:$BA$12,MATCH($D16,$AR$5:$AR$12,0),3))^$I16)/((EXP(-$G16/INDEX($AV$5:$BA$12,MATCH($D16,$AR$5:$AR$12,0),1))*($G16/INDEX($AV$5:$BA$12,MATCH($D16,$AR$5:$AR$12,0),1))^$I16)+(EXP(-$G16/INDEX($AV$5:$BA$12,MATCH($D16,$AR$5:$AR$12,0),2))*($G16/INDEX($AV$5:$BA$12,MATCH($D16,$AR$5:$AR$12,0),2))^$I16)+(EXP(-$G16/INDEX($AV$5:$BA$12,MATCH($D16,$AR$5:$AR$12,0),3))*($G16/INDEX($AV$5:$BA$12,MATCH($D16,$AR$5:$AR$12,0),3))^$I16)+(EXP(-$G16/INDEX($AV$5:$BA$12,MATCH($D16,$AR$5:$AR$12,0),4))*($G16/INDEX($AV$5:$BA$12,MATCH($D16,$AR$5:$AR$12,0),4))^$I16)+(EXP(-$G16/INDEX($AV$5:$BA$12,MATCH($D16,$AR$5:$AR$12,0),5))*($G16/INDEX($AV$5:$BA$12,MATCH($D16,$AR$5:$AR$12,0),5))^$I16)+(EXP(-$G16/INDEX($AV$5:$BA$12,MATCH($D16,$AR$5:$AR$12,0),6))*($G16/INDEX($AV$5:$BA$12,MATCH($D16,$AR$5:$AR$12,0),6))^$I16)),0)</x:f>
        <x:v>0.14753692206667438</x:v>
      </x:c>
      <x:c r="AB16" s="979" t="n">
        <x:f>IFERROR((EXP(-$G16/INDEX($AV$5:$BA$12,MATCH($D16,$AR$5:$AR$12,0),4))*($G16/INDEX($AV$5:$BA$12,MATCH($D16,$AR$5:$AR$12,0),4))^$I16)/((EXP(-$G16/INDEX($AV$5:$BA$12,MATCH($D16,$AR$5:$AR$12,0),1))*($G16/INDEX($AV$5:$BA$12,MATCH($D16,$AR$5:$AR$12,0),1))^$I16)+(EXP(-$G16/INDEX($AV$5:$BA$12,MATCH($D16,$AR$5:$AR$12,0),2))*($G16/INDEX($AV$5:$BA$12,MATCH($D16,$AR$5:$AR$12,0),2))^$I16)+(EXP(-$G16/INDEX($AV$5:$BA$12,MATCH($D16,$AR$5:$AR$12,0),3))*($G16/INDEX($AV$5:$BA$12,MATCH($D16,$AR$5:$AR$12,0),3))^$I16)+(EXP(-$G16/INDEX($AV$5:$BA$12,MATCH($D16,$AR$5:$AR$12,0),4))*($G16/INDEX($AV$5:$BA$12,MATCH($D16,$AR$5:$AR$12,0),4))^$I16)+(EXP(-$G16/INDEX($AV$5:$BA$12,MATCH($D16,$AR$5:$AR$12,0),5))*($G16/INDEX($AV$5:$BA$12,MATCH($D16,$AR$5:$AR$12,0),5))^$I16)+(EXP(-$G16/INDEX($AV$5:$BA$12,MATCH($D16,$AR$5:$AR$12,0),6))*($G16/INDEX($AV$5:$BA$12,MATCH($D16,$AR$5:$AR$12,0),6))^$I16)),0)</x:f>
        <x:v>0.15822103917562147</x:v>
      </x:c>
      <x:c r="AC16" s="979" t="n">
        <x:f>IFERROR((EXP(-$G16/INDEX($AV$5:$BA$12,MATCH($D16,$AR$5:$AR$12,0),5))*($G16/INDEX($AV$5:$BA$12,MATCH($D16,$AR$5:$AR$12,0),5))^$I16)/((EXP(-$G16/INDEX($AV$5:$BA$12,MATCH($D16,$AR$5:$AR$12,0),1))*($G16/INDEX($AV$5:$BA$12,MATCH($D16,$AR$5:$AR$12,0),1))^$I16)+(EXP(-$G16/INDEX($AV$5:$BA$12,MATCH($D16,$AR$5:$AR$12,0),2))*($G16/INDEX($AV$5:$BA$12,MATCH($D16,$AR$5:$AR$12,0),2))^$I16)+(EXP(-$G16/INDEX($AV$5:$BA$12,MATCH($D16,$AR$5:$AR$12,0),3))*($G16/INDEX($AV$5:$BA$12,MATCH($D16,$AR$5:$AR$12,0),3))^$I16)+(EXP(-$G16/INDEX($AV$5:$BA$12,MATCH($D16,$AR$5:$AR$12,0),4))*($G16/INDEX($AV$5:$BA$12,MATCH($D16,$AR$5:$AR$12,0),4))^$I16)+(EXP(-$G16/INDEX($AV$5:$BA$12,MATCH($D16,$AR$5:$AR$12,0),5))*($G16/INDEX($AV$5:$BA$12,MATCH($D16,$AR$5:$AR$12,0),5))^$I16)+(EXP(-$G16/INDEX($AV$5:$BA$12,MATCH($D16,$AR$5:$AR$12,0),6))*($G16/INDEX($AV$5:$BA$12,MATCH($D16,$AR$5:$AR$12,0),6))^$I16)),0)</x:f>
        <x:v>0.1827399976007806</x:v>
      </x:c>
      <x:c r="AD16" s="979" t="n">
        <x:f>IFERROR((EXP(-$G16/INDEX($AV$5:$BA$12,MATCH($D16,$AR$5:$AR$12,0),6))*($G16/INDEX($AV$5:$BA$12,MATCH($D16,$AR$5:$AR$12,0),6))^$I16)/((EXP(-$G16/INDEX($AV$5:$BA$12,MATCH($D16,$AR$5:$AR$12,0),1))*($G16/INDEX($AV$5:$BA$12,MATCH($D16,$AR$5:$AR$12,0),1))^$I16)+(EXP(-$G16/INDEX($AV$5:$BA$12,MATCH($D16,$AR$5:$AR$12,0),2))*($G16/INDEX($AV$5:$BA$12,MATCH($D16,$AR$5:$AR$12,0),2))^$I16)+(EXP(-$G16/INDEX($AV$5:$BA$12,MATCH($D16,$AR$5:$AR$12,0),3))*($G16/INDEX($AV$5:$BA$12,MATCH($D16,$AR$5:$AR$12,0),3))^$I16)+(EXP(-$G16/INDEX($AV$5:$BA$12,MATCH($D16,$AR$5:$AR$12,0),4))*($G16/INDEX($AV$5:$BA$12,MATCH($D16,$AR$5:$AR$12,0),4))^$I16)+(EXP(-$G16/INDEX($AV$5:$BA$12,MATCH($D16,$AR$5:$AR$12,0),5))*($G16/INDEX($AV$5:$BA$12,MATCH($D16,$AR$5:$AR$12,0),5))^$I16)+(EXP(-$G16/INDEX($AV$5:$BA$12,MATCH($D16,$AR$5:$AR$12,0),6))*($G16/INDEX($AV$5:$BA$12,MATCH($D16,$AR$5:$AR$12,0),6))^$I16)),0)</x:f>
        <x:v>0.22688986610712875</x:v>
      </x:c>
      <x:c r="AE16" s="979" t="n">
        <x:f>IFERROR((EXP(-$G16/INDEX($BB$5:$BG$12,MATCH($D16,$AR$5:$AR$12,0),1))*($G16/INDEX($BB$5:$BG$12,MATCH($D16,$AR$5:$AR$12,0),1))^$J16)/((EXP(-$G16/INDEX($BB$5:$BG$12,MATCH($D16,$AR$5:$AR$12,0),1))*($G16/INDEX($BB$5:$BG$12,MATCH($D16,$AR$5:$AR$12,0),1))^$J16)+(EXP(-$G16/INDEX($BB$5:$BG$12,MATCH($D16,$AR$5:$AR$12,0),2))*($G16/INDEX($BB$5:$BG$12,MATCH($D16,$AR$5:$AR$12,0),2))^$J16)+(EXP(-$G16/INDEX($BB$5:$BG$12,MATCH($D16,$AR$5:$AR$12,0),3))*($G16/INDEX($BB$5:$BG$12,MATCH($D16,$AR$5:$AR$12,0),3))^$J16)+(EXP(-$G16/INDEX($BB$5:$BG$12,MATCH($D16,$AR$5:$AR$12,0),4))*($G16/INDEX($BB$5:$BG$12,MATCH($D16,$AR$5:$AR$12,0),4))^$J16)+(EXP(-$G16/INDEX($BB$5:$BG$12,MATCH($D16,$AR$5:$AR$12,0),5))*($G16/INDEX($BB$5:$BG$12,MATCH($D16,$AR$5:$AR$12,0),5))^$J16)+(EXP(-$G16/INDEX($BB$5:$BG$12,MATCH($D16,$AR$5:$AR$12,0),6))*($G16/INDEX($BB$5:$BG$12,MATCH($D16,$AR$5:$AR$12,0),6))^$J16)),0)</x:f>
        <x:v>0.24895099175772983</x:v>
      </x:c>
      <x:c r="AF16" s="979" t="n">
        <x:f>IFERROR((EXP(-$G16/INDEX($BB$5:$BG$12,MATCH($D16,$AR$5:$AR$12,0),2))*($G16/INDEX($BB$5:$BG$12,MATCH($D16,$AR$5:$AR$12,0),2))^$J16)/((EXP(-$G16/INDEX($BB$5:$BG$12,MATCH($D16,$AR$5:$AR$12,0),1))*($G16/INDEX($BB$5:$BG$12,MATCH($D16,$AR$5:$AR$12,0),1))^$J16)+(EXP(-$G16/INDEX($BB$5:$BG$12,MATCH($D16,$AR$5:$AR$12,0),2))*($G16/INDEX($BB$5:$BG$12,MATCH($D16,$AR$5:$AR$12,0),2))^$J16)+(EXP(-$G16/INDEX($BB$5:$BG$12,MATCH($D16,$AR$5:$AR$12,0),3))*($G16/INDEX($BB$5:$BG$12,MATCH($D16,$AR$5:$AR$12,0),3))^$J16)+(EXP(-$G16/INDEX($BB$5:$BG$12,MATCH($D16,$AR$5:$AR$12,0),4))*($G16/INDEX($BB$5:$BG$12,MATCH($D16,$AR$5:$AR$12,0),4))^$J16)+(EXP(-$G16/INDEX($BB$5:$BG$12,MATCH($D16,$AR$5:$AR$12,0),5))*($G16/INDEX($BB$5:$BG$12,MATCH($D16,$AR$5:$AR$12,0),5))^$J16)+(EXP(-$G16/INDEX($BB$5:$BG$12,MATCH($D16,$AR$5:$AR$12,0),6))*($G16/INDEX($BB$5:$BG$12,MATCH($D16,$AR$5:$AR$12,0),6))^$J16)),0)</x:f>
        <x:v>0.2549245528079176</x:v>
      </x:c>
      <x:c r="AG16" s="979" t="n">
        <x:f>IFERROR((EXP(-$G16/INDEX($BB$5:$BG$12,MATCH($D16,$AR$5:$AR$12,0),3))*($G16/INDEX($BB$5:$BG$12,MATCH($D16,$AR$5:$AR$12,0),3))^$J16)/((EXP(-$G16/INDEX($BB$5:$BG$12,MATCH($D16,$AR$5:$AR$12,0),1))*($G16/INDEX($BB$5:$BG$12,MATCH($D16,$AR$5:$AR$12,0),1))^$J16)+(EXP(-$G16/INDEX($BB$5:$BG$12,MATCH($D16,$AR$5:$AR$12,0),2))*($G16/INDEX($BB$5:$BG$12,MATCH($D16,$AR$5:$AR$12,0),2))^$J16)+(EXP(-$G16/INDEX($BB$5:$BG$12,MATCH($D16,$AR$5:$AR$12,0),3))*($G16/INDEX($BB$5:$BG$12,MATCH($D16,$AR$5:$AR$12,0),3))^$J16)+(EXP(-$G16/INDEX($BB$5:$BG$12,MATCH($D16,$AR$5:$AR$12,0),4))*($G16/INDEX($BB$5:$BG$12,MATCH($D16,$AR$5:$AR$12,0),4))^$J16)+(EXP(-$G16/INDEX($BB$5:$BG$12,MATCH($D16,$AR$5:$AR$12,0),5))*($G16/INDEX($BB$5:$BG$12,MATCH($D16,$AR$5:$AR$12,0),5))^$J16)+(EXP(-$G16/INDEX($BB$5:$BG$12,MATCH($D16,$AR$5:$AR$12,0),6))*($G16/INDEX($BB$5:$BG$12,MATCH($D16,$AR$5:$AR$12,0),6))^$J16)),0)</x:f>
        <x:v>0.22966314516393987</x:v>
      </x:c>
      <x:c r="AH16" s="979" t="n">
        <x:f>IFERROR((EXP(-$G16/INDEX($BB$5:$BG$12,MATCH($D16,$AR$5:$AR$12,0),4))*($G16/INDEX($BB$5:$BG$12,MATCH($D16,$AR$5:$AR$12,0),4))^$J16)/((EXP(-$G16/INDEX($BB$5:$BG$12,MATCH($D16,$AR$5:$AR$12,0),1))*($G16/INDEX($BB$5:$BG$12,MATCH($D16,$AR$5:$AR$12,0),1))^$J16)+(EXP(-$G16/INDEX($BB$5:$BG$12,MATCH($D16,$AR$5:$AR$12,0),2))*($G16/INDEX($BB$5:$BG$12,MATCH($D16,$AR$5:$AR$12,0),2))^$J16)+(EXP(-$G16/INDEX($BB$5:$BG$12,MATCH($D16,$AR$5:$AR$12,0),3))*($G16/INDEX($BB$5:$BG$12,MATCH($D16,$AR$5:$AR$12,0),3))^$J16)+(EXP(-$G16/INDEX($BB$5:$BG$12,MATCH($D16,$AR$5:$AR$12,0),4))*($G16/INDEX($BB$5:$BG$12,MATCH($D16,$AR$5:$AR$12,0),4))^$J16)+(EXP(-$G16/INDEX($BB$5:$BG$12,MATCH($D16,$AR$5:$AR$12,0),5))*($G16/INDEX($BB$5:$BG$12,MATCH($D16,$AR$5:$AR$12,0),5))^$J16)+(EXP(-$G16/INDEX($BB$5:$BG$12,MATCH($D16,$AR$5:$AR$12,0),6))*($G16/INDEX($BB$5:$BG$12,MATCH($D16,$AR$5:$AR$12,0),6))^$J16)),0)</x:f>
        <x:v>0.13786815728016383</x:v>
      </x:c>
      <x:c r="AI16" s="979" t="n">
        <x:f>IFERROR((EXP(-$G16/INDEX($BB$5:$BG$12,MATCH($D16,$AR$5:$AR$12,0),5))*($G16/INDEX($BB$5:$BG$12,MATCH($D16,$AR$5:$AR$12,0),5))^$J16)/((EXP(-$G16/INDEX($BB$5:$BG$12,MATCH($D16,$AR$5:$AR$12,0),1))*($G16/INDEX($BB$5:$BG$12,MATCH($D16,$AR$5:$AR$12,0),1))^$J16)+(EXP(-$G16/INDEX($BB$5:$BG$12,MATCH($D16,$AR$5:$AR$12,0),2))*($G16/INDEX($BB$5:$BG$12,MATCH($D16,$AR$5:$AR$12,0),2))^$J16)+(EXP(-$G16/INDEX($BB$5:$BG$12,MATCH($D16,$AR$5:$AR$12,0),3))*($G16/INDEX($BB$5:$BG$12,MATCH($D16,$AR$5:$AR$12,0),3))^$J16)+(EXP(-$G16/INDEX($BB$5:$BG$12,MATCH($D16,$AR$5:$AR$12,0),4))*($G16/INDEX($BB$5:$BG$12,MATCH($D16,$AR$5:$AR$12,0),4))^$J16)+(EXP(-$G16/INDEX($BB$5:$BG$12,MATCH($D16,$AR$5:$AR$12,0),5))*($G16/INDEX($BB$5:$BG$12,MATCH($D16,$AR$5:$AR$12,0),5))^$J16)+(EXP(-$G16/INDEX($BB$5:$BG$12,MATCH($D16,$AR$5:$AR$12,0),6))*($G16/INDEX($BB$5:$BG$12,MATCH($D16,$AR$5:$AR$12,0),6))^$J16)),0)</x:f>
        <x:v>0.07859583404736421</x:v>
      </x:c>
      <x:c r="AJ16" s="979" t="n">
        <x:f>IFERROR((EXP(-$G16/INDEX($BB$5:$BG$12,MATCH($D16,$AR$5:$AR$12,0),6))*($G16/INDEX($BB$5:$BG$12,MATCH($D16,$AR$5:$AR$12,0),6))^$J16)/((EXP(-$G16/INDEX($BB$5:$BG$12,MATCH($D16,$AR$5:$AR$12,0),1))*($G16/INDEX($BB$5:$BG$12,MATCH($D16,$AR$5:$AR$12,0),1))^$J16)+(EXP(-$G16/INDEX($BB$5:$BG$12,MATCH($D16,$AR$5:$AR$12,0),2))*($G16/INDEX($BB$5:$BG$12,MATCH($D16,$AR$5:$AR$12,0),2))^$J16)+(EXP(-$G16/INDEX($BB$5:$BG$12,MATCH($D16,$AR$5:$AR$12,0),3))*($G16/INDEX($BB$5:$BG$12,MATCH($D16,$AR$5:$AR$12,0),3))^$J16)+(EXP(-$G16/INDEX($BB$5:$BG$12,MATCH($D16,$AR$5:$AR$12,0),4))*($G16/INDEX($BB$5:$BG$12,MATCH($D16,$AR$5:$AR$12,0),4))^$J16)+(EXP(-$G16/INDEX($BB$5:$BG$12,MATCH($D16,$AR$5:$AR$12,0),5))*($G16/INDEX($BB$5:$BG$12,MATCH($D16,$AR$5:$AR$12,0),5))^$J16)+(EXP(-$G16/INDEX($BB$5:$BG$12,MATCH($D16,$AR$5:$AR$12,0),6))*($G16/INDEX($BB$5:$BG$12,MATCH($D16,$AR$5:$AR$12,0),6))^$J16)),0)</x:f>
        <x:v>0.04999731894288463</x:v>
      </x:c>
      <x:c r="AR16" s="1013" t="str">
        <x:v>Aタイプ計算：BB・RBの設定別回数尤度（ポアソン、設定ごとに正規化）を設定点5/15/30/60/80/100へ変換し、BB15%・RB30%・補正出率点55%で統合。統計点80%＋回転数点20%。十分回った台は55点中心に最大1.4倍拡大。記事の具体式が示されていない箇所は近似実装。</x:v>
      </x:c>
      <x:c r="AS16" s="1013"/>
      <x:c r="AT16" s="1013"/>
      <x:c r="AU16" s="1013"/>
      <x:c r="AV16" s="1013"/>
      <x:c r="AW16" s="1013"/>
      <x:c r="AX16" s="1013"/>
      <x:c r="AY16" s="1013"/>
      <x:c r="AZ16" s="1013"/>
      <x:c r="BA16" s="1013"/>
      <x:c r="BB16" s="1013"/>
      <x:c r="BC16" s="1013"/>
      <x:c r="BD16" s="1013"/>
      <x:c r="BE16" s="1013"/>
      <x:c r="BF16" s="1013"/>
      <x:c r="BG16" s="1013"/>
      <x:c r="BH16" s="1013"/>
      <x:c r="BJ16"/>
      <x:c r="BK16"/>
      <x:c r="BL16"/>
      <x:c r="BM16"/>
      <x:c r="BN16"/>
      <x:c r="BO16"/>
      <x:c r="BP16"/>
      <x:c r="BQ16"/>
      <x:c r="BR16"/>
      <x:c r="BS16"/>
      <x:c r="BT16"/>
      <x:c r="BU16"/>
      <x:c r="BV16"/>
      <x:c r="BW16"/>
      <x:c r="BX16"/>
      <x:c r="BY16"/>
      <x:c r="BZ16"/>
    </x:row>
    <x:row r="17">
      <x:c r="A17" s="975" t="n">
        <x:f>'対象台データ'!A15</x:f>
        <x:v>46194</x:v>
      </x:c>
      <x:c r="B17" s="1003" t="str">
        <x:f>'対象台データ'!B15</x:f>
        <x:v>日</x:v>
      </x:c>
      <x:c r="C17" s="1003" t="str">
        <x:f>'対象台データ'!C15</x:f>
        <x:v>6/21</x:v>
      </x:c>
      <x:c r="D17" s="963" t="str">
        <x:f>'対象台データ'!D15</x:f>
        <x:v>ゴーゴージャグラー3</x:v>
      </x:c>
      <x:c r="E17" s="1014" t="n">
        <x:f>IF($X17="A",MIN(100,MAX(0,55+(V17-55)*(1+0.4*SQRT(MIN(G17/8000,1))))),MIN(100,MAX(0,V17)))</x:f>
        <x:v>53.935828126689216</x:v>
      </x:c>
      <x:c r="F17" s="1016" t="n">
        <x:f>'対象台データ'!E15</x:f>
        <x:v>890</x:v>
      </x:c>
      <x:c r="G17" s="1005" t="n">
        <x:f>'対象台データ'!F15</x:f>
        <x:v>6238</x:v>
      </x:c>
      <x:c r="H17" s="1005" t="n">
        <x:f>'対象台データ'!G15</x:f>
        <x:v>693</x:v>
      </x:c>
      <x:c r="I17" s="1005" t="n">
        <x:f>'対象台データ'!H15</x:f>
        <x:v>22</x:v>
      </x:c>
      <x:c r="J17" s="1005" t="n">
        <x:f>'対象台データ'!I15</x:f>
        <x:v>25</x:v>
      </x:c>
      <x:c r="K17" s="979" t="n">
        <x:f>'対象台データ'!K15</x:f>
        <x:v>1.037031099711446</x:v>
      </x:c>
      <x:c r="L17" s="1006" t="n">
        <x:f>IF(G17&lt;=0,5,IF(G17&lt;1500,5+(G17-0)*(20-5)/(1500-0),IF(G17&lt;3000,20+(G17-1500)*(40-20)/(3000-1500),IF(G17&lt;4500,40+(G17-3000)*(58-40)/(4500-3000),IF(G17&lt;6000,58+(G17-4500)*(72-58)/(6000-4500),IF(G17&lt;7500,72+(G17-6000)*(84-72)/(7500-6000),IF(G17&lt;9000,84+(G17-7500)*(93-84)/(9000-7500),IF(G17&lt;11000,93+(G17-9000)*(100-93)/(11000-9000),100))))))))</x:f>
        <x:v>73.904</x:v>
      </x:c>
      <x:c r="M17" s="978" t="n">
        <x:v>1</x:v>
      </x:c>
      <x:c r="N17" s="978" t="n">
        <x:f>MIN(100,L17*M17)</x:f>
        <x:v>73.904</x:v>
      </x:c>
      <x:c r="O17" s="978" t="n">
        <x:f>IF(K17&lt;=0.8,0,IF(K17&lt;0.9,0+(K17-0.8)*(10-0)/(0.9-0.8),IF(K17&lt;1,10+(K17-0.9)*(35-10)/(1-0.9),IF(K17&lt;1.2,35+(K17-1)*(87-35)/(1.2-1),IF(K17&lt;1.3,87+(K17-1.2)*(96-87)/(1.3-1.2),IF(K17&lt;1.45,96+(K17-1.3)*(100-96)/(1.45-1.3),100))))))</x:f>
        <x:v>44.62808592497597</x:v>
      </x:c>
      <x:c r="P17" s="979" t="n">
        <x:f>MIN(1,SQRT(G17/8000))</x:f>
        <x:v>0.883034540660783</x:v>
      </x:c>
      <x:c r="Q17" s="978" t="n">
        <x:f>35+(O17-35)*P17</x:f>
        <x:v>43.5019324322037</x:v>
      </x:c>
      <x:c r="R17" s="978" t="n">
        <x:f>IF(K17&lt;0.95,MIN(25,(0.95-K17)*250),0)</x:f>
        <x:v>0</x:v>
      </x:c>
      <x:c r="S17" s="978" t="n">
        <x:f>IF($X17="A",Y17*5+Z17*15+AA17*30+AB17*60+AC17*80+AD17*100,0)</x:f>
        <x:v>45.11609174754851</x:v>
      </x:c>
      <x:c r="T17" s="978" t="n">
        <x:f>IF($X17="A",AE17*5+AF17*15+AG17*30+AH17*60+AI17*80+AJ17*100,0)</x:f>
        <x:v>61.99173072445019</x:v>
      </x:c>
      <x:c r="U17" s="978" t="n">
        <x:f>IF($X17="A",S17*15%+T17*30%+Q17*55%,0)</x:f>
        <x:v>49.29099581717937</x:v>
      </x:c>
      <x:c r="V17" s="1018" t="n">
        <x:f>IF($X17="A",U17*80%+N17*20%,N17*IFERROR(INDEX($AT$5:$AT$60,MATCH($D17,$AR$5:$AR$60,0)),0.6)+Q17*IFERROR(INDEX($AU$5:$AU$60,MATCH($D17,$AR$5:$AR$60,0)),0.4)-R17)</x:f>
        <x:v>54.2135966537435</x:v>
      </x:c>
      <x:c r="W17" s="1008" t="str">
        <x:f>IF(E17&gt;=90,"設定6級候補",IF(E17&gt;=75,"設定4以上強候補",IF(E17&gt;=60,"設定4以上を疑う","要観察")))</x:f>
        <x:v>要観察</x:v>
      </x:c>
      <x:c r="X17" s="1003" t="str">
        <x:f>IFERROR(INDEX($AS$5:$AS$60,MATCH($D17,$AR$5:$AR$60,0)),"AT")</x:f>
        <x:v>A</x:v>
      </x:c>
      <x:c r="Y17" s="979" t="n">
        <x:f>IFERROR((EXP(-$G17/INDEX($AV$5:$BA$12,MATCH($D17,$AR$5:$AR$12,0),1))*($G17/INDEX($AV$5:$BA$12,MATCH($D17,$AR$5:$AR$12,0),1))^$I17)/((EXP(-$G17/INDEX($AV$5:$BA$12,MATCH($D17,$AR$5:$AR$12,0),1))*($G17/INDEX($AV$5:$BA$12,MATCH($D17,$AR$5:$AR$12,0),1))^$I17)+(EXP(-$G17/INDEX($AV$5:$BA$12,MATCH($D17,$AR$5:$AR$12,0),2))*($G17/INDEX($AV$5:$BA$12,MATCH($D17,$AR$5:$AR$12,0),2))^$I17)+(EXP(-$G17/INDEX($AV$5:$BA$12,MATCH($D17,$AR$5:$AR$12,0),3))*($G17/INDEX($AV$5:$BA$12,MATCH($D17,$AR$5:$AR$12,0),3))^$I17)+(EXP(-$G17/INDEX($AV$5:$BA$12,MATCH($D17,$AR$5:$AR$12,0),4))*($G17/INDEX($AV$5:$BA$12,MATCH($D17,$AR$5:$AR$12,0),4))^$I17)+(EXP(-$G17/INDEX($AV$5:$BA$12,MATCH($D17,$AR$5:$AR$12,0),5))*($G17/INDEX($AV$5:$BA$12,MATCH($D17,$AR$5:$AR$12,0),5))^$I17)+(EXP(-$G17/INDEX($AV$5:$BA$12,MATCH($D17,$AR$5:$AR$12,0),6))*($G17/INDEX($AV$5:$BA$12,MATCH($D17,$AR$5:$AR$12,0),6))^$I17)),0)</x:f>
        <x:v>0.18050710760490393</x:v>
      </x:c>
      <x:c r="Z17" s="979" t="n">
        <x:f>IFERROR((EXP(-$G17/INDEX($AV$5:$BA$12,MATCH($D17,$AR$5:$AR$12,0),2))*($G17/INDEX($AV$5:$BA$12,MATCH($D17,$AR$5:$AR$12,0),2))^$I17)/((EXP(-$G17/INDEX($AV$5:$BA$12,MATCH($D17,$AR$5:$AR$12,0),1))*($G17/INDEX($AV$5:$BA$12,MATCH($D17,$AR$5:$AR$12,0),1))^$I17)+(EXP(-$G17/INDEX($AV$5:$BA$12,MATCH($D17,$AR$5:$AR$12,0),2))*($G17/INDEX($AV$5:$BA$12,MATCH($D17,$AR$5:$AR$12,0),2))^$I17)+(EXP(-$G17/INDEX($AV$5:$BA$12,MATCH($D17,$AR$5:$AR$12,0),3))*($G17/INDEX($AV$5:$BA$12,MATCH($D17,$AR$5:$AR$12,0),3))^$I17)+(EXP(-$G17/INDEX($AV$5:$BA$12,MATCH($D17,$AR$5:$AR$12,0),4))*($G17/INDEX($AV$5:$BA$12,MATCH($D17,$AR$5:$AR$12,0),4))^$I17)+(EXP(-$G17/INDEX($AV$5:$BA$12,MATCH($D17,$AR$5:$AR$12,0),5))*($G17/INDEX($AV$5:$BA$12,MATCH($D17,$AR$5:$AR$12,0),5))^$I17)+(EXP(-$G17/INDEX($AV$5:$BA$12,MATCH($D17,$AR$5:$AR$12,0),6))*($G17/INDEX($AV$5:$BA$12,MATCH($D17,$AR$5:$AR$12,0),6))^$I17)),0)</x:f>
        <x:v>0.17902476616308183</x:v>
      </x:c>
      <x:c r="AA17" s="979" t="n">
        <x:f>IFERROR((EXP(-$G17/INDEX($AV$5:$BA$12,MATCH($D17,$AR$5:$AR$12,0),3))*($G17/INDEX($AV$5:$BA$12,MATCH($D17,$AR$5:$AR$12,0),3))^$I17)/((EXP(-$G17/INDEX($AV$5:$BA$12,MATCH($D17,$AR$5:$AR$12,0),1))*($G17/INDEX($AV$5:$BA$12,MATCH($D17,$AR$5:$AR$12,0),1))^$I17)+(EXP(-$G17/INDEX($AV$5:$BA$12,MATCH($D17,$AR$5:$AR$12,0),2))*($G17/INDEX($AV$5:$BA$12,MATCH($D17,$AR$5:$AR$12,0),2))^$I17)+(EXP(-$G17/INDEX($AV$5:$BA$12,MATCH($D17,$AR$5:$AR$12,0),3))*($G17/INDEX($AV$5:$BA$12,MATCH($D17,$AR$5:$AR$12,0),3))^$I17)+(EXP(-$G17/INDEX($AV$5:$BA$12,MATCH($D17,$AR$5:$AR$12,0),4))*($G17/INDEX($AV$5:$BA$12,MATCH($D17,$AR$5:$AR$12,0),4))^$I17)+(EXP(-$G17/INDEX($AV$5:$BA$12,MATCH($D17,$AR$5:$AR$12,0),5))*($G17/INDEX($AV$5:$BA$12,MATCH($D17,$AR$5:$AR$12,0),5))^$I17)+(EXP(-$G17/INDEX($AV$5:$BA$12,MATCH($D17,$AR$5:$AR$12,0),6))*($G17/INDEX($AV$5:$BA$12,MATCH($D17,$AR$5:$AR$12,0),6))^$I17)),0)</x:f>
        <x:v>0.1774843059975415</x:v>
      </x:c>
      <x:c r="AB17" s="979" t="n">
        <x:f>IFERROR((EXP(-$G17/INDEX($AV$5:$BA$12,MATCH($D17,$AR$5:$AR$12,0),4))*($G17/INDEX($AV$5:$BA$12,MATCH($D17,$AR$5:$AR$12,0),4))^$I17)/((EXP(-$G17/INDEX($AV$5:$BA$12,MATCH($D17,$AR$5:$AR$12,0),1))*($G17/INDEX($AV$5:$BA$12,MATCH($D17,$AR$5:$AR$12,0),1))^$I17)+(EXP(-$G17/INDEX($AV$5:$BA$12,MATCH($D17,$AR$5:$AR$12,0),2))*($G17/INDEX($AV$5:$BA$12,MATCH($D17,$AR$5:$AR$12,0),2))^$I17)+(EXP(-$G17/INDEX($AV$5:$BA$12,MATCH($D17,$AR$5:$AR$12,0),3))*($G17/INDEX($AV$5:$BA$12,MATCH($D17,$AR$5:$AR$12,0),3))^$I17)+(EXP(-$G17/INDEX($AV$5:$BA$12,MATCH($D17,$AR$5:$AR$12,0),4))*($G17/INDEX($AV$5:$BA$12,MATCH($D17,$AR$5:$AR$12,0),4))^$I17)+(EXP(-$G17/INDEX($AV$5:$BA$12,MATCH($D17,$AR$5:$AR$12,0),5))*($G17/INDEX($AV$5:$BA$12,MATCH($D17,$AR$5:$AR$12,0),5))^$I17)+(EXP(-$G17/INDEX($AV$5:$BA$12,MATCH($D17,$AR$5:$AR$12,0),6))*($G17/INDEX($AV$5:$BA$12,MATCH($D17,$AR$5:$AR$12,0),6))^$I17)),0)</x:f>
        <x:v>0.1725212822328189</x:v>
      </x:c>
      <x:c r="AC17" s="979" t="n">
        <x:f>IFERROR((EXP(-$G17/INDEX($AV$5:$BA$12,MATCH($D17,$AR$5:$AR$12,0),5))*($G17/INDEX($AV$5:$BA$12,MATCH($D17,$AR$5:$AR$12,0),5))^$I17)/((EXP(-$G17/INDEX($AV$5:$BA$12,MATCH($D17,$AR$5:$AR$12,0),1))*($G17/INDEX($AV$5:$BA$12,MATCH($D17,$AR$5:$AR$12,0),1))^$I17)+(EXP(-$G17/INDEX($AV$5:$BA$12,MATCH($D17,$AR$5:$AR$12,0),2))*($G17/INDEX($AV$5:$BA$12,MATCH($D17,$AR$5:$AR$12,0),2))^$I17)+(EXP(-$G17/INDEX($AV$5:$BA$12,MATCH($D17,$AR$5:$AR$12,0),3))*($G17/INDEX($AV$5:$BA$12,MATCH($D17,$AR$5:$AR$12,0),3))^$I17)+(EXP(-$G17/INDEX($AV$5:$BA$12,MATCH($D17,$AR$5:$AR$12,0),4))*($G17/INDEX($AV$5:$BA$12,MATCH($D17,$AR$5:$AR$12,0),4))^$I17)+(EXP(-$G17/INDEX($AV$5:$BA$12,MATCH($D17,$AR$5:$AR$12,0),5))*($G17/INDEX($AV$5:$BA$12,MATCH($D17,$AR$5:$AR$12,0),5))^$I17)+(EXP(-$G17/INDEX($AV$5:$BA$12,MATCH($D17,$AR$5:$AR$12,0),6))*($G17/INDEX($AV$5:$BA$12,MATCH($D17,$AR$5:$AR$12,0),6))^$I17)),0)</x:f>
        <x:v>0.15969375984914946</x:v>
      </x:c>
      <x:c r="AD17" s="979" t="n">
        <x:f>IFERROR((EXP(-$G17/INDEX($AV$5:$BA$12,MATCH($D17,$AR$5:$AR$12,0),6))*($G17/INDEX($AV$5:$BA$12,MATCH($D17,$AR$5:$AR$12,0),6))^$I17)/((EXP(-$G17/INDEX($AV$5:$BA$12,MATCH($D17,$AR$5:$AR$12,0),1))*($G17/INDEX($AV$5:$BA$12,MATCH($D17,$AR$5:$AR$12,0),1))^$I17)+(EXP(-$G17/INDEX($AV$5:$BA$12,MATCH($D17,$AR$5:$AR$12,0),2))*($G17/INDEX($AV$5:$BA$12,MATCH($D17,$AR$5:$AR$12,0),2))^$I17)+(EXP(-$G17/INDEX($AV$5:$BA$12,MATCH($D17,$AR$5:$AR$12,0),3))*($G17/INDEX($AV$5:$BA$12,MATCH($D17,$AR$5:$AR$12,0),3))^$I17)+(EXP(-$G17/INDEX($AV$5:$BA$12,MATCH($D17,$AR$5:$AR$12,0),4))*($G17/INDEX($AV$5:$BA$12,MATCH($D17,$AR$5:$AR$12,0),4))^$I17)+(EXP(-$G17/INDEX($AV$5:$BA$12,MATCH($D17,$AR$5:$AR$12,0),5))*($G17/INDEX($AV$5:$BA$12,MATCH($D17,$AR$5:$AR$12,0),5))^$I17)+(EXP(-$G17/INDEX($AV$5:$BA$12,MATCH($D17,$AR$5:$AR$12,0),6))*($G17/INDEX($AV$5:$BA$12,MATCH($D17,$AR$5:$AR$12,0),6))^$I17)),0)</x:f>
        <x:v>0.1307687781525043</x:v>
      </x:c>
      <x:c r="AE17" s="979" t="n">
        <x:f>IFERROR((EXP(-$G17/INDEX($BB$5:$BG$12,MATCH($D17,$AR$5:$AR$12,0),1))*($G17/INDEX($BB$5:$BG$12,MATCH($D17,$AR$5:$AR$12,0),1))^$J17)/((EXP(-$G17/INDEX($BB$5:$BG$12,MATCH($D17,$AR$5:$AR$12,0),1))*($G17/INDEX($BB$5:$BG$12,MATCH($D17,$AR$5:$AR$12,0),1))^$J17)+(EXP(-$G17/INDEX($BB$5:$BG$12,MATCH($D17,$AR$5:$AR$12,0),2))*($G17/INDEX($BB$5:$BG$12,MATCH($D17,$AR$5:$AR$12,0),2))^$J17)+(EXP(-$G17/INDEX($BB$5:$BG$12,MATCH($D17,$AR$5:$AR$12,0),3))*($G17/INDEX($BB$5:$BG$12,MATCH($D17,$AR$5:$AR$12,0),3))^$J17)+(EXP(-$G17/INDEX($BB$5:$BG$12,MATCH($D17,$AR$5:$AR$12,0),4))*($G17/INDEX($BB$5:$BG$12,MATCH($D17,$AR$5:$AR$12,0),4))^$J17)+(EXP(-$G17/INDEX($BB$5:$BG$12,MATCH($D17,$AR$5:$AR$12,0),5))*($G17/INDEX($BB$5:$BG$12,MATCH($D17,$AR$5:$AR$12,0),5))^$J17)+(EXP(-$G17/INDEX($BB$5:$BG$12,MATCH($D17,$AR$5:$AR$12,0),6))*($G17/INDEX($BB$5:$BG$12,MATCH($D17,$AR$5:$AR$12,0),6))^$J17)),0)</x:f>
        <x:v>0.06131180287219167</x:v>
      </x:c>
      <x:c r="AF17" s="979" t="n">
        <x:f>IFERROR((EXP(-$G17/INDEX($BB$5:$BG$12,MATCH($D17,$AR$5:$AR$12,0),2))*($G17/INDEX($BB$5:$BG$12,MATCH($D17,$AR$5:$AR$12,0),2))^$J17)/((EXP(-$G17/INDEX($BB$5:$BG$12,MATCH($D17,$AR$5:$AR$12,0),1))*($G17/INDEX($BB$5:$BG$12,MATCH($D17,$AR$5:$AR$12,0),1))^$J17)+(EXP(-$G17/INDEX($BB$5:$BG$12,MATCH($D17,$AR$5:$AR$12,0),2))*($G17/INDEX($BB$5:$BG$12,MATCH($D17,$AR$5:$AR$12,0),2))^$J17)+(EXP(-$G17/INDEX($BB$5:$BG$12,MATCH($D17,$AR$5:$AR$12,0),3))*($G17/INDEX($BB$5:$BG$12,MATCH($D17,$AR$5:$AR$12,0),3))^$J17)+(EXP(-$G17/INDEX($BB$5:$BG$12,MATCH($D17,$AR$5:$AR$12,0),4))*($G17/INDEX($BB$5:$BG$12,MATCH($D17,$AR$5:$AR$12,0),4))^$J17)+(EXP(-$G17/INDEX($BB$5:$BG$12,MATCH($D17,$AR$5:$AR$12,0),5))*($G17/INDEX($BB$5:$BG$12,MATCH($D17,$AR$5:$AR$12,0),5))^$J17)+(EXP(-$G17/INDEX($BB$5:$BG$12,MATCH($D17,$AR$5:$AR$12,0),6))*($G17/INDEX($BB$5:$BG$12,MATCH($D17,$AR$5:$AR$12,0),6))^$J17)),0)</x:f>
        <x:v>0.09400806298383373</x:v>
      </x:c>
      <x:c r="AG17" s="979" t="n">
        <x:f>IFERROR((EXP(-$G17/INDEX($BB$5:$BG$12,MATCH($D17,$AR$5:$AR$12,0),3))*($G17/INDEX($BB$5:$BG$12,MATCH($D17,$AR$5:$AR$12,0),3))^$J17)/((EXP(-$G17/INDEX($BB$5:$BG$12,MATCH($D17,$AR$5:$AR$12,0),1))*($G17/INDEX($BB$5:$BG$12,MATCH($D17,$AR$5:$AR$12,0),1))^$J17)+(EXP(-$G17/INDEX($BB$5:$BG$12,MATCH($D17,$AR$5:$AR$12,0),2))*($G17/INDEX($BB$5:$BG$12,MATCH($D17,$AR$5:$AR$12,0),2))^$J17)+(EXP(-$G17/INDEX($BB$5:$BG$12,MATCH($D17,$AR$5:$AR$12,0),3))*($G17/INDEX($BB$5:$BG$12,MATCH($D17,$AR$5:$AR$12,0),3))^$J17)+(EXP(-$G17/INDEX($BB$5:$BG$12,MATCH($D17,$AR$5:$AR$12,0),4))*($G17/INDEX($BB$5:$BG$12,MATCH($D17,$AR$5:$AR$12,0),4))^$J17)+(EXP(-$G17/INDEX($BB$5:$BG$12,MATCH($D17,$AR$5:$AR$12,0),5))*($G17/INDEX($BB$5:$BG$12,MATCH($D17,$AR$5:$AR$12,0),5))^$J17)+(EXP(-$G17/INDEX($BB$5:$BG$12,MATCH($D17,$AR$5:$AR$12,0),6))*($G17/INDEX($BB$5:$BG$12,MATCH($D17,$AR$5:$AR$12,0),6))^$J17)),0)</x:f>
        <x:v>0.14778620279062507</x:v>
      </x:c>
      <x:c r="AH17" s="979" t="n">
        <x:f>IFERROR((EXP(-$G17/INDEX($BB$5:$BG$12,MATCH($D17,$AR$5:$AR$12,0),4))*($G17/INDEX($BB$5:$BG$12,MATCH($D17,$AR$5:$AR$12,0),4))^$J17)/((EXP(-$G17/INDEX($BB$5:$BG$12,MATCH($D17,$AR$5:$AR$12,0),1))*($G17/INDEX($BB$5:$BG$12,MATCH($D17,$AR$5:$AR$12,0),1))^$J17)+(EXP(-$G17/INDEX($BB$5:$BG$12,MATCH($D17,$AR$5:$AR$12,0),2))*($G17/INDEX($BB$5:$BG$12,MATCH($D17,$AR$5:$AR$12,0),2))^$J17)+(EXP(-$G17/INDEX($BB$5:$BG$12,MATCH($D17,$AR$5:$AR$12,0),3))*($G17/INDEX($BB$5:$BG$12,MATCH($D17,$AR$5:$AR$12,0),3))^$J17)+(EXP(-$G17/INDEX($BB$5:$BG$12,MATCH($D17,$AR$5:$AR$12,0),4))*($G17/INDEX($BB$5:$BG$12,MATCH($D17,$AR$5:$AR$12,0),4))^$J17)+(EXP(-$G17/INDEX($BB$5:$BG$12,MATCH($D17,$AR$5:$AR$12,0),5))*($G17/INDEX($BB$5:$BG$12,MATCH($D17,$AR$5:$AR$12,0),5))^$J17)+(EXP(-$G17/INDEX($BB$5:$BG$12,MATCH($D17,$AR$5:$AR$12,0),6))*($G17/INDEX($BB$5:$BG$12,MATCH($D17,$AR$5:$AR$12,0),6))^$J17)),0)</x:f>
        <x:v>0.22572720698561294</x:v>
      </x:c>
      <x:c r="AI17" s="979" t="n">
        <x:f>IFERROR((EXP(-$G17/INDEX($BB$5:$BG$12,MATCH($D17,$AR$5:$AR$12,0),5))*($G17/INDEX($BB$5:$BG$12,MATCH($D17,$AR$5:$AR$12,0),5))^$J17)/((EXP(-$G17/INDEX($BB$5:$BG$12,MATCH($D17,$AR$5:$AR$12,0),1))*($G17/INDEX($BB$5:$BG$12,MATCH($D17,$AR$5:$AR$12,0),1))^$J17)+(EXP(-$G17/INDEX($BB$5:$BG$12,MATCH($D17,$AR$5:$AR$12,0),2))*($G17/INDEX($BB$5:$BG$12,MATCH($D17,$AR$5:$AR$12,0),2))^$J17)+(EXP(-$G17/INDEX($BB$5:$BG$12,MATCH($D17,$AR$5:$AR$12,0),3))*($G17/INDEX($BB$5:$BG$12,MATCH($D17,$AR$5:$AR$12,0),3))^$J17)+(EXP(-$G17/INDEX($BB$5:$BG$12,MATCH($D17,$AR$5:$AR$12,0),4))*($G17/INDEX($BB$5:$BG$12,MATCH($D17,$AR$5:$AR$12,0),4))^$J17)+(EXP(-$G17/INDEX($BB$5:$BG$12,MATCH($D17,$AR$5:$AR$12,0),5))*($G17/INDEX($BB$5:$BG$12,MATCH($D17,$AR$5:$AR$12,0),5))^$J17)+(EXP(-$G17/INDEX($BB$5:$BG$12,MATCH($D17,$AR$5:$AR$12,0),6))*($G17/INDEX($BB$5:$BG$12,MATCH($D17,$AR$5:$AR$12,0),6))^$J17)),0)</x:f>
        <x:v>0.24094200871487328</x:v>
      </x:c>
      <x:c r="AJ17" s="979" t="n">
        <x:f>IFERROR((EXP(-$G17/INDEX($BB$5:$BG$12,MATCH($D17,$AR$5:$AR$12,0),6))*($G17/INDEX($BB$5:$BG$12,MATCH($D17,$AR$5:$AR$12,0),6))^$J17)/((EXP(-$G17/INDEX($BB$5:$BG$12,MATCH($D17,$AR$5:$AR$12,0),1))*($G17/INDEX($BB$5:$BG$12,MATCH($D17,$AR$5:$AR$12,0),1))^$J17)+(EXP(-$G17/INDEX($BB$5:$BG$12,MATCH($D17,$AR$5:$AR$12,0),2))*($G17/INDEX($BB$5:$BG$12,MATCH($D17,$AR$5:$AR$12,0),2))^$J17)+(EXP(-$G17/INDEX($BB$5:$BG$12,MATCH($D17,$AR$5:$AR$12,0),3))*($G17/INDEX($BB$5:$BG$12,MATCH($D17,$AR$5:$AR$12,0),3))^$J17)+(EXP(-$G17/INDEX($BB$5:$BG$12,MATCH($D17,$AR$5:$AR$12,0),4))*($G17/INDEX($BB$5:$BG$12,MATCH($D17,$AR$5:$AR$12,0),4))^$J17)+(EXP(-$G17/INDEX($BB$5:$BG$12,MATCH($D17,$AR$5:$AR$12,0),5))*($G17/INDEX($BB$5:$BG$12,MATCH($D17,$AR$5:$AR$12,0),5))^$J17)+(EXP(-$G17/INDEX($BB$5:$BG$12,MATCH($D17,$AR$5:$AR$12,0),6))*($G17/INDEX($BB$5:$BG$12,MATCH($D17,$AR$5:$AR$12,0),6))^$J17)),0)</x:f>
        <x:v>0.23022471565286337</x:v>
      </x:c>
      <x:c r="AR17" s="18"/>
      <x:c r="AS17" s="18"/>
      <x:c r="AT17" s="18"/>
      <x:c r="AU17" s="18"/>
      <x:c r="AV17" s="18"/>
      <x:c r="AW17" s="18"/>
      <x:c r="AX17" s="18"/>
      <x:c r="AY17" s="18"/>
      <x:c r="AZ17" s="18"/>
      <x:c r="BA17" s="18"/>
      <x:c r="BB17" s="18"/>
      <x:c r="BC17" s="18"/>
      <x:c r="BD17" s="18"/>
      <x:c r="BE17" s="18"/>
      <x:c r="BF17" s="18"/>
      <x:c r="BG17" s="18"/>
      <x:c r="BH17" s="18"/>
      <x:c r="BJ17"/>
      <x:c r="BK17"/>
      <x:c r="BL17"/>
      <x:c r="BM17"/>
      <x:c r="BN17"/>
      <x:c r="BO17"/>
      <x:c r="BP17"/>
      <x:c r="BQ17"/>
      <x:c r="BR17"/>
      <x:c r="BS17"/>
      <x:c r="BT17"/>
      <x:c r="BU17"/>
      <x:c r="BV17"/>
      <x:c r="BW17"/>
      <x:c r="BX17"/>
      <x:c r="BY17"/>
      <x:c r="BZ17"/>
    </x:row>
    <x:row r="18">
      <x:c r="A18" s="975" t="n">
        <x:f>'対象台データ'!A16</x:f>
        <x:v>46194</x:v>
      </x:c>
      <x:c r="B18" s="1003" t="str">
        <x:f>'対象台データ'!B16</x:f>
        <x:v>日</x:v>
      </x:c>
      <x:c r="C18" s="1003" t="str">
        <x:f>'対象台データ'!C16</x:f>
        <x:v>6/21</x:v>
      </x:c>
      <x:c r="D18" s="963" t="str">
        <x:f>'対象台データ'!D16</x:f>
        <x:v>ゴーゴージャグラー3</x:v>
      </x:c>
      <x:c r="E18" s="1014" t="n">
        <x:f>IF($X18="A",MIN(100,MAX(0,55+(V18-55)*(1+0.4*SQRT(MIN(G18/8000,1))))),MIN(100,MAX(0,V18)))</x:f>
        <x:v>66.47632911839897</x:v>
      </x:c>
      <x:c r="F18" s="1016" t="n">
        <x:f>'対象台データ'!E16</x:f>
        <x:v>891</x:v>
      </x:c>
      <x:c r="G18" s="1005" t="n">
        <x:f>'対象台データ'!F16</x:f>
        <x:v>7811</x:v>
      </x:c>
      <x:c r="H18" s="1005" t="n">
        <x:f>'対象台データ'!G16</x:f>
        <x:v>1570</x:v>
      </x:c>
      <x:c r="I18" s="1005" t="n">
        <x:f>'対象台データ'!H16</x:f>
        <x:v>29</x:v>
      </x:c>
      <x:c r="J18" s="1005" t="n">
        <x:f>'対象台データ'!I16</x:f>
        <x:v>34</x:v>
      </x:c>
      <x:c r="K18" s="979" t="n">
        <x:f>'対象台データ'!K16</x:f>
        <x:v>1.0669995305765374</x:v>
      </x:c>
      <x:c r="L18" s="1006" t="n">
        <x:f>IF(G18&lt;=0,5,IF(G18&lt;1500,5+(G18-0)*(20-5)/(1500-0),IF(G18&lt;3000,20+(G18-1500)*(40-20)/(3000-1500),IF(G18&lt;4500,40+(G18-3000)*(58-40)/(4500-3000),IF(G18&lt;6000,58+(G18-4500)*(72-58)/(6000-4500),IF(G18&lt;7500,72+(G18-6000)*(84-72)/(7500-6000),IF(G18&lt;9000,84+(G18-7500)*(93-84)/(9000-7500),IF(G18&lt;11000,93+(G18-9000)*(100-93)/(11000-9000),100))))))))</x:f>
        <x:v>85.866</x:v>
      </x:c>
      <x:c r="M18" s="978" t="n">
        <x:v>1</x:v>
      </x:c>
      <x:c r="N18" s="978" t="n">
        <x:f>MIN(100,L18*M18)</x:f>
        <x:v>85.866</x:v>
      </x:c>
      <x:c r="O18" s="978" t="n">
        <x:f>IF(K18&lt;=0.8,0,IF(K18&lt;0.9,0+(K18-0.8)*(10-0)/(0.9-0.8),IF(K18&lt;1,10+(K18-0.9)*(35-10)/(1-0.9),IF(K18&lt;1.2,35+(K18-1)*(87-35)/(1.2-1),IF(K18&lt;1.3,87+(K18-1.2)*(96-87)/(1.3-1.2),IF(K18&lt;1.45,96+(K18-1.3)*(100-96)/(1.45-1.3),100))))))</x:f>
        <x:v>52.41987794989973</x:v>
      </x:c>
      <x:c r="P18" s="979" t="n">
        <x:f>MIN(1,SQRT(G18/8000))</x:f>
        <x:v>0.9881168959186964</x:v>
      </x:c>
      <x:c r="Q18" s="978" t="n">
        <x:f>35+(O18-35)*P18</x:f>
        <x:v>52.212875727137465</x:v>
      </x:c>
      <x:c r="R18" s="978" t="n">
        <x:f>IF(K18&lt;0.95,MIN(25,(0.95-K18)*250),0)</x:f>
        <x:v>0</x:v>
      </x:c>
      <x:c r="S18" s="978" t="n">
        <x:f>IF($X18="A",Y18*5+Z18*15+AA18*30+AB18*60+AC18*80+AD18*100,0)</x:f>
        <x:v>45.763440436660574</x:v>
      </x:c>
      <x:c r="T18" s="978" t="n">
        <x:f>IF($X18="A",AE18*5+AF18*15+AG18*30+AH18*60+AI18*80+AJ18*100,0)</x:f>
        <x:v>73.27844207088259</x:v>
      </x:c>
      <x:c r="U18" s="978" t="n">
        <x:f>IF($X18="A",S18*15%+T18*30%+Q18*55%,0)</x:f>
        <x:v>57.565130336689464</x:v>
      </x:c>
      <x:c r="V18" s="1018" t="n">
        <x:f>IF($X18="A",U18*80%+N18*20%,N18*IFERROR(INDEX($AT$5:$AT$60,MATCH($D18,$AR$5:$AR$60,0)),0.6)+Q18*IFERROR(INDEX($AU$5:$AU$60,MATCH($D18,$AR$5:$AR$60,0)),0.4)-R18)</x:f>
        <x:v>63.225304269351575</x:v>
      </x:c>
      <x:c r="W18" s="1008" t="str">
        <x:f>IF(E18&gt;=90,"設定6級候補",IF(E18&gt;=75,"設定4以上強候補",IF(E18&gt;=60,"設定4以上を疑う","要観察")))</x:f>
        <x:v>設定4以上を疑う</x:v>
      </x:c>
      <x:c r="X18" s="1003" t="str">
        <x:f>IFERROR(INDEX($AS$5:$AS$60,MATCH($D18,$AR$5:$AR$60,0)),"AT")</x:f>
        <x:v>A</x:v>
      </x:c>
      <x:c r="Y18" s="979" t="n">
        <x:f>IFERROR((EXP(-$G18/INDEX($AV$5:$BA$12,MATCH($D18,$AR$5:$AR$12,0),1))*($G18/INDEX($AV$5:$BA$12,MATCH($D18,$AR$5:$AR$12,0),1))^$I18)/((EXP(-$G18/INDEX($AV$5:$BA$12,MATCH($D18,$AR$5:$AR$12,0),1))*($G18/INDEX($AV$5:$BA$12,MATCH($D18,$AR$5:$AR$12,0),1))^$I18)+(EXP(-$G18/INDEX($AV$5:$BA$12,MATCH($D18,$AR$5:$AR$12,0),2))*($G18/INDEX($AV$5:$BA$12,MATCH($D18,$AR$5:$AR$12,0),2))^$I18)+(EXP(-$G18/INDEX($AV$5:$BA$12,MATCH($D18,$AR$5:$AR$12,0),3))*($G18/INDEX($AV$5:$BA$12,MATCH($D18,$AR$5:$AR$12,0),3))^$I18)+(EXP(-$G18/INDEX($AV$5:$BA$12,MATCH($D18,$AR$5:$AR$12,0),4))*($G18/INDEX($AV$5:$BA$12,MATCH($D18,$AR$5:$AR$12,0),4))^$I18)+(EXP(-$G18/INDEX($AV$5:$BA$12,MATCH($D18,$AR$5:$AR$12,0),5))*($G18/INDEX($AV$5:$BA$12,MATCH($D18,$AR$5:$AR$12,0),5))^$I18)+(EXP(-$G18/INDEX($AV$5:$BA$12,MATCH($D18,$AR$5:$AR$12,0),6))*($G18/INDEX($AV$5:$BA$12,MATCH($D18,$AR$5:$AR$12,0),6))^$I18)),0)</x:f>
        <x:v>0.1771619416775454</x:v>
      </x:c>
      <x:c r="Z18" s="979" t="n">
        <x:f>IFERROR((EXP(-$G18/INDEX($AV$5:$BA$12,MATCH($D18,$AR$5:$AR$12,0),2))*($G18/INDEX($AV$5:$BA$12,MATCH($D18,$AR$5:$AR$12,0),2))^$I18)/((EXP(-$G18/INDEX($AV$5:$BA$12,MATCH($D18,$AR$5:$AR$12,0),1))*($G18/INDEX($AV$5:$BA$12,MATCH($D18,$AR$5:$AR$12,0),1))^$I18)+(EXP(-$G18/INDEX($AV$5:$BA$12,MATCH($D18,$AR$5:$AR$12,0),2))*($G18/INDEX($AV$5:$BA$12,MATCH($D18,$AR$5:$AR$12,0),2))^$I18)+(EXP(-$G18/INDEX($AV$5:$BA$12,MATCH($D18,$AR$5:$AR$12,0),3))*($G18/INDEX($AV$5:$BA$12,MATCH($D18,$AR$5:$AR$12,0),3))^$I18)+(EXP(-$G18/INDEX($AV$5:$BA$12,MATCH($D18,$AR$5:$AR$12,0),4))*($G18/INDEX($AV$5:$BA$12,MATCH($D18,$AR$5:$AR$12,0),4))^$I18)+(EXP(-$G18/INDEX($AV$5:$BA$12,MATCH($D18,$AR$5:$AR$12,0),5))*($G18/INDEX($AV$5:$BA$12,MATCH($D18,$AR$5:$AR$12,0),5))^$I18)+(EXP(-$G18/INDEX($AV$5:$BA$12,MATCH($D18,$AR$5:$AR$12,0),6))*($G18/INDEX($AV$5:$BA$12,MATCH($D18,$AR$5:$AR$12,0),6))^$I18)),0)</x:f>
        <x:v>0.17633003279890128</x:v>
      </x:c>
      <x:c r="AA18" s="979" t="n">
        <x:f>IFERROR((EXP(-$G18/INDEX($AV$5:$BA$12,MATCH($D18,$AR$5:$AR$12,0),3))*($G18/INDEX($AV$5:$BA$12,MATCH($D18,$AR$5:$AR$12,0),3))^$I18)/((EXP(-$G18/INDEX($AV$5:$BA$12,MATCH($D18,$AR$5:$AR$12,0),1))*($G18/INDEX($AV$5:$BA$12,MATCH($D18,$AR$5:$AR$12,0),1))^$I18)+(EXP(-$G18/INDEX($AV$5:$BA$12,MATCH($D18,$AR$5:$AR$12,0),2))*($G18/INDEX($AV$5:$BA$12,MATCH($D18,$AR$5:$AR$12,0),2))^$I18)+(EXP(-$G18/INDEX($AV$5:$BA$12,MATCH($D18,$AR$5:$AR$12,0),3))*($G18/INDEX($AV$5:$BA$12,MATCH($D18,$AR$5:$AR$12,0),3))^$I18)+(EXP(-$G18/INDEX($AV$5:$BA$12,MATCH($D18,$AR$5:$AR$12,0),4))*($G18/INDEX($AV$5:$BA$12,MATCH($D18,$AR$5:$AR$12,0),4))^$I18)+(EXP(-$G18/INDEX($AV$5:$BA$12,MATCH($D18,$AR$5:$AR$12,0),5))*($G18/INDEX($AV$5:$BA$12,MATCH($D18,$AR$5:$AR$12,0),5))^$I18)+(EXP(-$G18/INDEX($AV$5:$BA$12,MATCH($D18,$AR$5:$AR$12,0),6))*($G18/INDEX($AV$5:$BA$12,MATCH($D18,$AR$5:$AR$12,0),6))^$I18)),0)</x:f>
        <x:v>0.17541886278581145</x:v>
      </x:c>
      <x:c r="AB18" s="979" t="n">
        <x:f>IFERROR((EXP(-$G18/INDEX($AV$5:$BA$12,MATCH($D18,$AR$5:$AR$12,0),4))*($G18/INDEX($AV$5:$BA$12,MATCH($D18,$AR$5:$AR$12,0),4))^$I18)/((EXP(-$G18/INDEX($AV$5:$BA$12,MATCH($D18,$AR$5:$AR$12,0),1))*($G18/INDEX($AV$5:$BA$12,MATCH($D18,$AR$5:$AR$12,0),1))^$I18)+(EXP(-$G18/INDEX($AV$5:$BA$12,MATCH($D18,$AR$5:$AR$12,0),2))*($G18/INDEX($AV$5:$BA$12,MATCH($D18,$AR$5:$AR$12,0),2))^$I18)+(EXP(-$G18/INDEX($AV$5:$BA$12,MATCH($D18,$AR$5:$AR$12,0),3))*($G18/INDEX($AV$5:$BA$12,MATCH($D18,$AR$5:$AR$12,0),3))^$I18)+(EXP(-$G18/INDEX($AV$5:$BA$12,MATCH($D18,$AR$5:$AR$12,0),4))*($G18/INDEX($AV$5:$BA$12,MATCH($D18,$AR$5:$AR$12,0),4))^$I18)+(EXP(-$G18/INDEX($AV$5:$BA$12,MATCH($D18,$AR$5:$AR$12,0),5))*($G18/INDEX($AV$5:$BA$12,MATCH($D18,$AR$5:$AR$12,0),5))^$I18)+(EXP(-$G18/INDEX($AV$5:$BA$12,MATCH($D18,$AR$5:$AR$12,0),6))*($G18/INDEX($AV$5:$BA$12,MATCH($D18,$AR$5:$AR$12,0),6))^$I18)),0)</x:f>
        <x:v>0.17221039209051353</x:v>
      </x:c>
      <x:c r="AC18" s="979" t="n">
        <x:f>IFERROR((EXP(-$G18/INDEX($AV$5:$BA$12,MATCH($D18,$AR$5:$AR$12,0),5))*($G18/INDEX($AV$5:$BA$12,MATCH($D18,$AR$5:$AR$12,0),5))^$I18)/((EXP(-$G18/INDEX($AV$5:$BA$12,MATCH($D18,$AR$5:$AR$12,0),1))*($G18/INDEX($AV$5:$BA$12,MATCH($D18,$AR$5:$AR$12,0),1))^$I18)+(EXP(-$G18/INDEX($AV$5:$BA$12,MATCH($D18,$AR$5:$AR$12,0),2))*($G18/INDEX($AV$5:$BA$12,MATCH($D18,$AR$5:$AR$12,0),2))^$I18)+(EXP(-$G18/INDEX($AV$5:$BA$12,MATCH($D18,$AR$5:$AR$12,0),3))*($G18/INDEX($AV$5:$BA$12,MATCH($D18,$AR$5:$AR$12,0),3))^$I18)+(EXP(-$G18/INDEX($AV$5:$BA$12,MATCH($D18,$AR$5:$AR$12,0),4))*($G18/INDEX($AV$5:$BA$12,MATCH($D18,$AR$5:$AR$12,0),4))^$I18)+(EXP(-$G18/INDEX($AV$5:$BA$12,MATCH($D18,$AR$5:$AR$12,0),5))*($G18/INDEX($AV$5:$BA$12,MATCH($D18,$AR$5:$AR$12,0),5))^$I18)+(EXP(-$G18/INDEX($AV$5:$BA$12,MATCH($D18,$AR$5:$AR$12,0),6))*($G18/INDEX($AV$5:$BA$12,MATCH($D18,$AR$5:$AR$12,0),6))^$I18)),0)</x:f>
        <x:v>0.16251931187193314</x:v>
      </x:c>
      <x:c r="AD18" s="979" t="n">
        <x:f>IFERROR((EXP(-$G18/INDEX($AV$5:$BA$12,MATCH($D18,$AR$5:$AR$12,0),6))*($G18/INDEX($AV$5:$BA$12,MATCH($D18,$AR$5:$AR$12,0),6))^$I18)/((EXP(-$G18/INDEX($AV$5:$BA$12,MATCH($D18,$AR$5:$AR$12,0),1))*($G18/INDEX($AV$5:$BA$12,MATCH($D18,$AR$5:$AR$12,0),1))^$I18)+(EXP(-$G18/INDEX($AV$5:$BA$12,MATCH($D18,$AR$5:$AR$12,0),2))*($G18/INDEX($AV$5:$BA$12,MATCH($D18,$AR$5:$AR$12,0),2))^$I18)+(EXP(-$G18/INDEX($AV$5:$BA$12,MATCH($D18,$AR$5:$AR$12,0),3))*($G18/INDEX($AV$5:$BA$12,MATCH($D18,$AR$5:$AR$12,0),3))^$I18)+(EXP(-$G18/INDEX($AV$5:$BA$12,MATCH($D18,$AR$5:$AR$12,0),4))*($G18/INDEX($AV$5:$BA$12,MATCH($D18,$AR$5:$AR$12,0),4))^$I18)+(EXP(-$G18/INDEX($AV$5:$BA$12,MATCH($D18,$AR$5:$AR$12,0),5))*($G18/INDEX($AV$5:$BA$12,MATCH($D18,$AR$5:$AR$12,0),5))^$I18)+(EXP(-$G18/INDEX($AV$5:$BA$12,MATCH($D18,$AR$5:$AR$12,0),6))*($G18/INDEX($AV$5:$BA$12,MATCH($D18,$AR$5:$AR$12,0),6))^$I18)),0)</x:f>
        <x:v>0.1363594587752952</x:v>
      </x:c>
      <x:c r="AE18" s="979" t="n">
        <x:f>IFERROR((EXP(-$G18/INDEX($BB$5:$BG$12,MATCH($D18,$AR$5:$AR$12,0),1))*($G18/INDEX($BB$5:$BG$12,MATCH($D18,$AR$5:$AR$12,0),1))^$J18)/((EXP(-$G18/INDEX($BB$5:$BG$12,MATCH($D18,$AR$5:$AR$12,0),1))*($G18/INDEX($BB$5:$BG$12,MATCH($D18,$AR$5:$AR$12,0),1))^$J18)+(EXP(-$G18/INDEX($BB$5:$BG$12,MATCH($D18,$AR$5:$AR$12,0),2))*($G18/INDEX($BB$5:$BG$12,MATCH($D18,$AR$5:$AR$12,0),2))^$J18)+(EXP(-$G18/INDEX($BB$5:$BG$12,MATCH($D18,$AR$5:$AR$12,0),3))*($G18/INDEX($BB$5:$BG$12,MATCH($D18,$AR$5:$AR$12,0),3))^$J18)+(EXP(-$G18/INDEX($BB$5:$BG$12,MATCH($D18,$AR$5:$AR$12,0),4))*($G18/INDEX($BB$5:$BG$12,MATCH($D18,$AR$5:$AR$12,0),4))^$J18)+(EXP(-$G18/INDEX($BB$5:$BG$12,MATCH($D18,$AR$5:$AR$12,0),5))*($G18/INDEX($BB$5:$BG$12,MATCH($D18,$AR$5:$AR$12,0),5))^$J18)+(EXP(-$G18/INDEX($BB$5:$BG$12,MATCH($D18,$AR$5:$AR$12,0),6))*($G18/INDEX($BB$5:$BG$12,MATCH($D18,$AR$5:$AR$12,0),6))^$J18)),0)</x:f>
        <x:v>0.020517691224617114</x:v>
      </x:c>
      <x:c r="AF18" s="979" t="n">
        <x:f>IFERROR((EXP(-$G18/INDEX($BB$5:$BG$12,MATCH($D18,$AR$5:$AR$12,0),2))*($G18/INDEX($BB$5:$BG$12,MATCH($D18,$AR$5:$AR$12,0),2))^$J18)/((EXP(-$G18/INDEX($BB$5:$BG$12,MATCH($D18,$AR$5:$AR$12,0),1))*($G18/INDEX($BB$5:$BG$12,MATCH($D18,$AR$5:$AR$12,0),1))^$J18)+(EXP(-$G18/INDEX($BB$5:$BG$12,MATCH($D18,$AR$5:$AR$12,0),2))*($G18/INDEX($BB$5:$BG$12,MATCH($D18,$AR$5:$AR$12,0),2))^$J18)+(EXP(-$G18/INDEX($BB$5:$BG$12,MATCH($D18,$AR$5:$AR$12,0),3))*($G18/INDEX($BB$5:$BG$12,MATCH($D18,$AR$5:$AR$12,0),3))^$J18)+(EXP(-$G18/INDEX($BB$5:$BG$12,MATCH($D18,$AR$5:$AR$12,0),4))*($G18/INDEX($BB$5:$BG$12,MATCH($D18,$AR$5:$AR$12,0),4))^$J18)+(EXP(-$G18/INDEX($BB$5:$BG$12,MATCH($D18,$AR$5:$AR$12,0),5))*($G18/INDEX($BB$5:$BG$12,MATCH($D18,$AR$5:$AR$12,0),5))^$J18)+(EXP(-$G18/INDEX($BB$5:$BG$12,MATCH($D18,$AR$5:$AR$12,0),6))*($G18/INDEX($BB$5:$BG$12,MATCH($D18,$AR$5:$AR$12,0),6))^$J18)),0)</x:f>
        <x:v>0.041483310515711316</x:v>
      </x:c>
      <x:c r="AG18" s="979" t="n">
        <x:f>IFERROR((EXP(-$G18/INDEX($BB$5:$BG$12,MATCH($D18,$AR$5:$AR$12,0),3))*($G18/INDEX($BB$5:$BG$12,MATCH($D18,$AR$5:$AR$12,0),3))^$J18)/((EXP(-$G18/INDEX($BB$5:$BG$12,MATCH($D18,$AR$5:$AR$12,0),1))*($G18/INDEX($BB$5:$BG$12,MATCH($D18,$AR$5:$AR$12,0),1))^$J18)+(EXP(-$G18/INDEX($BB$5:$BG$12,MATCH($D18,$AR$5:$AR$12,0),2))*($G18/INDEX($BB$5:$BG$12,MATCH($D18,$AR$5:$AR$12,0),2))^$J18)+(EXP(-$G18/INDEX($BB$5:$BG$12,MATCH($D18,$AR$5:$AR$12,0),3))*($G18/INDEX($BB$5:$BG$12,MATCH($D18,$AR$5:$AR$12,0),3))^$J18)+(EXP(-$G18/INDEX($BB$5:$BG$12,MATCH($D18,$AR$5:$AR$12,0),4))*($G18/INDEX($BB$5:$BG$12,MATCH($D18,$AR$5:$AR$12,0),4))^$J18)+(EXP(-$G18/INDEX($BB$5:$BG$12,MATCH($D18,$AR$5:$AR$12,0),5))*($G18/INDEX($BB$5:$BG$12,MATCH($D18,$AR$5:$AR$12,0),5))^$J18)+(EXP(-$G18/INDEX($BB$5:$BG$12,MATCH($D18,$AR$5:$AR$12,0),6))*($G18/INDEX($BB$5:$BG$12,MATCH($D18,$AR$5:$AR$12,0),6))^$J18)),0)</x:f>
        <x:v>0.09142504931726039</x:v>
      </x:c>
      <x:c r="AH18" s="979" t="n">
        <x:f>IFERROR((EXP(-$G18/INDEX($BB$5:$BG$12,MATCH($D18,$AR$5:$AR$12,0),4))*($G18/INDEX($BB$5:$BG$12,MATCH($D18,$AR$5:$AR$12,0),4))^$J18)/((EXP(-$G18/INDEX($BB$5:$BG$12,MATCH($D18,$AR$5:$AR$12,0),1))*($G18/INDEX($BB$5:$BG$12,MATCH($D18,$AR$5:$AR$12,0),1))^$J18)+(EXP(-$G18/INDEX($BB$5:$BG$12,MATCH($D18,$AR$5:$AR$12,0),2))*($G18/INDEX($BB$5:$BG$12,MATCH($D18,$AR$5:$AR$12,0),2))^$J18)+(EXP(-$G18/INDEX($BB$5:$BG$12,MATCH($D18,$AR$5:$AR$12,0),3))*($G18/INDEX($BB$5:$BG$12,MATCH($D18,$AR$5:$AR$12,0),3))^$J18)+(EXP(-$G18/INDEX($BB$5:$BG$12,MATCH($D18,$AR$5:$AR$12,0),4))*($G18/INDEX($BB$5:$BG$12,MATCH($D18,$AR$5:$AR$12,0),4))^$J18)+(EXP(-$G18/INDEX($BB$5:$BG$12,MATCH($D18,$AR$5:$AR$12,0),5))*($G18/INDEX($BB$5:$BG$12,MATCH($D18,$AR$5:$AR$12,0),5))^$J18)+(EXP(-$G18/INDEX($BB$5:$BG$12,MATCH($D18,$AR$5:$AR$12,0),6))*($G18/INDEX($BB$5:$BG$12,MATCH($D18,$AR$5:$AR$12,0),6))^$J18)),0)</x:f>
        <x:v>0.221205079142022</x:v>
      </x:c>
      <x:c r="AI18" s="979" t="n">
        <x:f>IFERROR((EXP(-$G18/INDEX($BB$5:$BG$12,MATCH($D18,$AR$5:$AR$12,0),5))*($G18/INDEX($BB$5:$BG$12,MATCH($D18,$AR$5:$AR$12,0),5))^$J18)/((EXP(-$G18/INDEX($BB$5:$BG$12,MATCH($D18,$AR$5:$AR$12,0),1))*($G18/INDEX($BB$5:$BG$12,MATCH($D18,$AR$5:$AR$12,0),1))^$J18)+(EXP(-$G18/INDEX($BB$5:$BG$12,MATCH($D18,$AR$5:$AR$12,0),2))*($G18/INDEX($BB$5:$BG$12,MATCH($D18,$AR$5:$AR$12,0),2))^$J18)+(EXP(-$G18/INDEX($BB$5:$BG$12,MATCH($D18,$AR$5:$AR$12,0),3))*($G18/INDEX($BB$5:$BG$12,MATCH($D18,$AR$5:$AR$12,0),3))^$J18)+(EXP(-$G18/INDEX($BB$5:$BG$12,MATCH($D18,$AR$5:$AR$12,0),4))*($G18/INDEX($BB$5:$BG$12,MATCH($D18,$AR$5:$AR$12,0),4))^$J18)+(EXP(-$G18/INDEX($BB$5:$BG$12,MATCH($D18,$AR$5:$AR$12,0),5))*($G18/INDEX($BB$5:$BG$12,MATCH($D18,$AR$5:$AR$12,0),5))^$J18)+(EXP(-$G18/INDEX($BB$5:$BG$12,MATCH($D18,$AR$5:$AR$12,0),6))*($G18/INDEX($BB$5:$BG$12,MATCH($D18,$AR$5:$AR$12,0),6))^$J18)),0)</x:f>
        <x:v>0.29991696255271</x:v>
      </x:c>
      <x:c r="AJ18" s="979" t="n">
        <x:f>IFERROR((EXP(-$G18/INDEX($BB$5:$BG$12,MATCH($D18,$AR$5:$AR$12,0),6))*($G18/INDEX($BB$5:$BG$12,MATCH($D18,$AR$5:$AR$12,0),6))^$J18)/((EXP(-$G18/INDEX($BB$5:$BG$12,MATCH($D18,$AR$5:$AR$12,0),1))*($G18/INDEX($BB$5:$BG$12,MATCH($D18,$AR$5:$AR$12,0),1))^$J18)+(EXP(-$G18/INDEX($BB$5:$BG$12,MATCH($D18,$AR$5:$AR$12,0),2))*($G18/INDEX($BB$5:$BG$12,MATCH($D18,$AR$5:$AR$12,0),2))^$J18)+(EXP(-$G18/INDEX($BB$5:$BG$12,MATCH($D18,$AR$5:$AR$12,0),3))*($G18/INDEX($BB$5:$BG$12,MATCH($D18,$AR$5:$AR$12,0),3))^$J18)+(EXP(-$G18/INDEX($BB$5:$BG$12,MATCH($D18,$AR$5:$AR$12,0),4))*($G18/INDEX($BB$5:$BG$12,MATCH($D18,$AR$5:$AR$12,0),4))^$J18)+(EXP(-$G18/INDEX($BB$5:$BG$12,MATCH($D18,$AR$5:$AR$12,0),5))*($G18/INDEX($BB$5:$BG$12,MATCH($D18,$AR$5:$AR$12,0),5))^$J18)+(EXP(-$G18/INDEX($BB$5:$BG$12,MATCH($D18,$AR$5:$AR$12,0),6))*($G18/INDEX($BB$5:$BG$12,MATCH($D18,$AR$5:$AR$12,0),6))^$J18)),0)</x:f>
        <x:v>0.32545190724767914</x:v>
      </x:c>
      <x:c r="AR18" s="18"/>
      <x:c r="AS18" s="18"/>
      <x:c r="AT18" s="18"/>
      <x:c r="AU18" s="18"/>
      <x:c r="AV18" s="18"/>
      <x:c r="AW18" s="18"/>
      <x:c r="AX18" s="18"/>
      <x:c r="AY18" s="18"/>
      <x:c r="AZ18" s="18"/>
      <x:c r="BA18" s="18"/>
      <x:c r="BB18" s="18"/>
      <x:c r="BC18" s="18"/>
      <x:c r="BD18" s="18"/>
      <x:c r="BE18" s="18"/>
      <x:c r="BF18" s="18"/>
      <x:c r="BG18" s="18"/>
      <x:c r="BH18" s="18"/>
      <x:c r="BJ18"/>
      <x:c r="BK18"/>
      <x:c r="BL18"/>
      <x:c r="BM18"/>
      <x:c r="BN18"/>
      <x:c r="BO18"/>
      <x:c r="BP18"/>
      <x:c r="BQ18"/>
      <x:c r="BR18"/>
      <x:c r="BS18"/>
      <x:c r="BT18"/>
      <x:c r="BU18"/>
      <x:c r="BV18"/>
      <x:c r="BW18"/>
      <x:c r="BX18"/>
      <x:c r="BY18"/>
      <x:c r="BZ18"/>
    </x:row>
    <x:row r="19">
      <x:c r="A19" s="975" t="n">
        <x:f>'対象台データ'!A17</x:f>
        <x:v>46194</x:v>
      </x:c>
      <x:c r="B19" s="1003" t="str">
        <x:f>'対象台データ'!B17</x:f>
        <x:v>日</x:v>
      </x:c>
      <x:c r="C19" s="1003" t="str">
        <x:f>'対象台データ'!C17</x:f>
        <x:v>6/21</x:v>
      </x:c>
      <x:c r="D19" s="963" t="str">
        <x:f>'対象台データ'!D17</x:f>
        <x:v>ゴーゴージャグラー3</x:v>
      </x:c>
      <x:c r="E19" s="1014" t="n">
        <x:f>IF($X19="A",MIN(100,MAX(0,55+(V19-55)*(1+0.4*SQRT(MIN(G19/8000,1))))),MIN(100,MAX(0,V19)))</x:f>
        <x:v>65.69384133327075</x:v>
      </x:c>
      <x:c r="F19" s="1016" t="n">
        <x:f>'対象台データ'!E17</x:f>
        <x:v>910</x:v>
      </x:c>
      <x:c r="G19" s="1005" t="n">
        <x:f>'対象台データ'!F17</x:f>
        <x:v>8426</x:v>
      </x:c>
      <x:c r="H19" s="1005" t="n">
        <x:f>'対象台データ'!G17</x:f>
        <x:v>1711</x:v>
      </x:c>
      <x:c r="I19" s="1005" t="n">
        <x:f>'対象台データ'!H17</x:f>
        <x:v>33</x:v>
      </x:c>
      <x:c r="J19" s="1005" t="n">
        <x:f>'対象台データ'!I17</x:f>
        <x:v>34</x:v>
      </x:c>
      <x:c r="K19" s="979" t="n">
        <x:f>'対象台データ'!K17</x:f>
        <x:v>1.0676873170345755</x:v>
      </x:c>
      <x:c r="L19" s="1006" t="n">
        <x:f>IF(G19&lt;=0,5,IF(G19&lt;1500,5+(G19-0)*(20-5)/(1500-0),IF(G19&lt;3000,20+(G19-1500)*(40-20)/(3000-1500),IF(G19&lt;4500,40+(G19-3000)*(58-40)/(4500-3000),IF(G19&lt;6000,58+(G19-4500)*(72-58)/(6000-4500),IF(G19&lt;7500,72+(G19-6000)*(84-72)/(7500-6000),IF(G19&lt;9000,84+(G19-7500)*(93-84)/(9000-7500),IF(G19&lt;11000,93+(G19-9000)*(100-93)/(11000-9000),100))))))))</x:f>
        <x:v>89.556</x:v>
      </x:c>
      <x:c r="M19" s="978" t="n">
        <x:v>1</x:v>
      </x:c>
      <x:c r="N19" s="978" t="n">
        <x:f>MIN(100,L19*M19)</x:f>
        <x:v>89.556</x:v>
      </x:c>
      <x:c r="O19" s="978" t="n">
        <x:f>IF(K19&lt;=0.8,0,IF(K19&lt;0.9,0+(K19-0.8)*(10-0)/(0.9-0.8),IF(K19&lt;1,10+(K19-0.9)*(35-10)/(1-0.9),IF(K19&lt;1.2,35+(K19-1)*(87-35)/(1.2-1),IF(K19&lt;1.3,87+(K19-1.2)*(96-87)/(1.3-1.2),IF(K19&lt;1.45,96+(K19-1.3)*(100-96)/(1.45-1.3),100))))))</x:f>
        <x:v>52.59870242898964</x:v>
      </x:c>
      <x:c r="P19" s="979" t="n">
        <x:f>MIN(1,SQRT(G19/8000))</x:f>
        <x:v>1</x:v>
      </x:c>
      <x:c r="Q19" s="978" t="n">
        <x:f>35+(O19-35)*P19</x:f>
        <x:v>52.59870242898964</x:v>
      </x:c>
      <x:c r="R19" s="978" t="n">
        <x:f>IF(K19&lt;0.95,MIN(25,(0.95-K19)*250),0)</x:f>
        <x:v>0</x:v>
      </x:c>
      <x:c r="S19" s="978" t="n">
        <x:f>IF($X19="A",Y19*5+Z19*15+AA19*30+AB19*60+AC19*80+AD19*100,0)</x:f>
        <x:v>47.29722969439119</x:v>
      </x:c>
      <x:c r="T19" s="978" t="n">
        <x:f>IF($X19="A",AE19*5+AF19*15+AG19*30+AH19*60+AI19*80+AJ19*100,0)</x:f>
        <x:v>66.28400609629587</x:v>
      </x:c>
      <x:c r="U19" s="978" t="n">
        <x:f>IF($X19="A",S19*15%+T19*30%+Q19*55%,0)</x:f>
        <x:v>55.90907261899174</x:v>
      </x:c>
      <x:c r="V19" s="1018" t="n">
        <x:f>IF($X19="A",U19*80%+N19*20%,N19*IFERROR(INDEX($AT$5:$AT$60,MATCH($D19,$AR$5:$AR$60,0)),0.6)+Q19*IFERROR(INDEX($AU$5:$AU$60,MATCH($D19,$AR$5:$AR$60,0)),0.4)-R19)</x:f>
        <x:v>62.6384580951934</x:v>
      </x:c>
      <x:c r="W19" s="1008" t="str">
        <x:f>IF(E19&gt;=90,"設定6級候補",IF(E19&gt;=75,"設定4以上強候補",IF(E19&gt;=60,"設定4以上を疑う","要観察")))</x:f>
        <x:v>設定4以上を疑う</x:v>
      </x:c>
      <x:c r="X19" s="1003" t="str">
        <x:f>IFERROR(INDEX($AS$5:$AS$60,MATCH($D19,$AR$5:$AR$60,0)),"AT")</x:f>
        <x:v>A</x:v>
      </x:c>
      <x:c r="Y19" s="979" t="n">
        <x:f>IFERROR((EXP(-$G19/INDEX($AV$5:$BA$12,MATCH($D19,$AR$5:$AR$12,0),1))*($G19/INDEX($AV$5:$BA$12,MATCH($D19,$AR$5:$AR$12,0),1))^$I19)/((EXP(-$G19/INDEX($AV$5:$BA$12,MATCH($D19,$AR$5:$AR$12,0),1))*($G19/INDEX($AV$5:$BA$12,MATCH($D19,$AR$5:$AR$12,0),1))^$I19)+(EXP(-$G19/INDEX($AV$5:$BA$12,MATCH($D19,$AR$5:$AR$12,0),2))*($G19/INDEX($AV$5:$BA$12,MATCH($D19,$AR$5:$AR$12,0),2))^$I19)+(EXP(-$G19/INDEX($AV$5:$BA$12,MATCH($D19,$AR$5:$AR$12,0),3))*($G19/INDEX($AV$5:$BA$12,MATCH($D19,$AR$5:$AR$12,0),3))^$I19)+(EXP(-$G19/INDEX($AV$5:$BA$12,MATCH($D19,$AR$5:$AR$12,0),4))*($G19/INDEX($AV$5:$BA$12,MATCH($D19,$AR$5:$AR$12,0),4))^$I19)+(EXP(-$G19/INDEX($AV$5:$BA$12,MATCH($D19,$AR$5:$AR$12,0),5))*($G19/INDEX($AV$5:$BA$12,MATCH($D19,$AR$5:$AR$12,0),5))^$I19)+(EXP(-$G19/INDEX($AV$5:$BA$12,MATCH($D19,$AR$5:$AR$12,0),6))*($G19/INDEX($AV$5:$BA$12,MATCH($D19,$AR$5:$AR$12,0),6))^$I19)),0)</x:f>
        <x:v>0.16992040281611667</x:v>
      </x:c>
      <x:c r="Z19" s="979" t="n">
        <x:f>IFERROR((EXP(-$G19/INDEX($AV$5:$BA$12,MATCH($D19,$AR$5:$AR$12,0),2))*($G19/INDEX($AV$5:$BA$12,MATCH($D19,$AR$5:$AR$12,0),2))^$I19)/((EXP(-$G19/INDEX($AV$5:$BA$12,MATCH($D19,$AR$5:$AR$12,0),1))*($G19/INDEX($AV$5:$BA$12,MATCH($D19,$AR$5:$AR$12,0),1))^$I19)+(EXP(-$G19/INDEX($AV$5:$BA$12,MATCH($D19,$AR$5:$AR$12,0),2))*($G19/INDEX($AV$5:$BA$12,MATCH($D19,$AR$5:$AR$12,0),2))^$I19)+(EXP(-$G19/INDEX($AV$5:$BA$12,MATCH($D19,$AR$5:$AR$12,0),3))*($G19/INDEX($AV$5:$BA$12,MATCH($D19,$AR$5:$AR$12,0),3))^$I19)+(EXP(-$G19/INDEX($AV$5:$BA$12,MATCH($D19,$AR$5:$AR$12,0),4))*($G19/INDEX($AV$5:$BA$12,MATCH($D19,$AR$5:$AR$12,0),4))^$I19)+(EXP(-$G19/INDEX($AV$5:$BA$12,MATCH($D19,$AR$5:$AR$12,0),5))*($G19/INDEX($AV$5:$BA$12,MATCH($D19,$AR$5:$AR$12,0),5))^$I19)+(EXP(-$G19/INDEX($AV$5:$BA$12,MATCH($D19,$AR$5:$AR$12,0),6))*($G19/INDEX($AV$5:$BA$12,MATCH($D19,$AR$5:$AR$12,0),6))^$I19)),0)</x:f>
        <x:v>0.17018628759651191</x:v>
      </x:c>
      <x:c r="AA19" s="979" t="n">
        <x:f>IFERROR((EXP(-$G19/INDEX($AV$5:$BA$12,MATCH($D19,$AR$5:$AR$12,0),3))*($G19/INDEX($AV$5:$BA$12,MATCH($D19,$AR$5:$AR$12,0),3))^$I19)/((EXP(-$G19/INDEX($AV$5:$BA$12,MATCH($D19,$AR$5:$AR$12,0),1))*($G19/INDEX($AV$5:$BA$12,MATCH($D19,$AR$5:$AR$12,0),1))^$I19)+(EXP(-$G19/INDEX($AV$5:$BA$12,MATCH($D19,$AR$5:$AR$12,0),2))*($G19/INDEX($AV$5:$BA$12,MATCH($D19,$AR$5:$AR$12,0),2))^$I19)+(EXP(-$G19/INDEX($AV$5:$BA$12,MATCH($D19,$AR$5:$AR$12,0),3))*($G19/INDEX($AV$5:$BA$12,MATCH($D19,$AR$5:$AR$12,0),3))^$I19)+(EXP(-$G19/INDEX($AV$5:$BA$12,MATCH($D19,$AR$5:$AR$12,0),4))*($G19/INDEX($AV$5:$BA$12,MATCH($D19,$AR$5:$AR$12,0),4))^$I19)+(EXP(-$G19/INDEX($AV$5:$BA$12,MATCH($D19,$AR$5:$AR$12,0),5))*($G19/INDEX($AV$5:$BA$12,MATCH($D19,$AR$5:$AR$12,0),5))^$I19)+(EXP(-$G19/INDEX($AV$5:$BA$12,MATCH($D19,$AR$5:$AR$12,0),6))*($G19/INDEX($AV$5:$BA$12,MATCH($D19,$AR$5:$AR$12,0),6))^$I19)),0)</x:f>
        <x:v>0.17036984932103275</x:v>
      </x:c>
      <x:c r="AB19" s="979" t="n">
        <x:f>IFERROR((EXP(-$G19/INDEX($AV$5:$BA$12,MATCH($D19,$AR$5:$AR$12,0),4))*($G19/INDEX($AV$5:$BA$12,MATCH($D19,$AR$5:$AR$12,0),4))^$I19)/((EXP(-$G19/INDEX($AV$5:$BA$12,MATCH($D19,$AR$5:$AR$12,0),1))*($G19/INDEX($AV$5:$BA$12,MATCH($D19,$AR$5:$AR$12,0),1))^$I19)+(EXP(-$G19/INDEX($AV$5:$BA$12,MATCH($D19,$AR$5:$AR$12,0),2))*($G19/INDEX($AV$5:$BA$12,MATCH($D19,$AR$5:$AR$12,0),2))^$I19)+(EXP(-$G19/INDEX($AV$5:$BA$12,MATCH($D19,$AR$5:$AR$12,0),3))*($G19/INDEX($AV$5:$BA$12,MATCH($D19,$AR$5:$AR$12,0),3))^$I19)+(EXP(-$G19/INDEX($AV$5:$BA$12,MATCH($D19,$AR$5:$AR$12,0),4))*($G19/INDEX($AV$5:$BA$12,MATCH($D19,$AR$5:$AR$12,0),4))^$I19)+(EXP(-$G19/INDEX($AV$5:$BA$12,MATCH($D19,$AR$5:$AR$12,0),5))*($G19/INDEX($AV$5:$BA$12,MATCH($D19,$AR$5:$AR$12,0),5))^$I19)+(EXP(-$G19/INDEX($AV$5:$BA$12,MATCH($D19,$AR$5:$AR$12,0),6))*($G19/INDEX($AV$5:$BA$12,MATCH($D19,$AR$5:$AR$12,0),6))^$I19)),0)</x:f>
        <x:v>0.1704114010125728</x:v>
      </x:c>
      <x:c r="AC19" s="979" t="n">
        <x:f>IFERROR((EXP(-$G19/INDEX($AV$5:$BA$12,MATCH($D19,$AR$5:$AR$12,0),5))*($G19/INDEX($AV$5:$BA$12,MATCH($D19,$AR$5:$AR$12,0),5))^$I19)/((EXP(-$G19/INDEX($AV$5:$BA$12,MATCH($D19,$AR$5:$AR$12,0),1))*($G19/INDEX($AV$5:$BA$12,MATCH($D19,$AR$5:$AR$12,0),1))^$I19)+(EXP(-$G19/INDEX($AV$5:$BA$12,MATCH($D19,$AR$5:$AR$12,0),2))*($G19/INDEX($AV$5:$BA$12,MATCH($D19,$AR$5:$AR$12,0),2))^$I19)+(EXP(-$G19/INDEX($AV$5:$BA$12,MATCH($D19,$AR$5:$AR$12,0),3))*($G19/INDEX($AV$5:$BA$12,MATCH($D19,$AR$5:$AR$12,0),3))^$I19)+(EXP(-$G19/INDEX($AV$5:$BA$12,MATCH($D19,$AR$5:$AR$12,0),4))*($G19/INDEX($AV$5:$BA$12,MATCH($D19,$AR$5:$AR$12,0),4))^$I19)+(EXP(-$G19/INDEX($AV$5:$BA$12,MATCH($D19,$AR$5:$AR$12,0),5))*($G19/INDEX($AV$5:$BA$12,MATCH($D19,$AR$5:$AR$12,0),5))^$I19)+(EXP(-$G19/INDEX($AV$5:$BA$12,MATCH($D19,$AR$5:$AR$12,0),6))*($G19/INDEX($AV$5:$BA$12,MATCH($D19,$AR$5:$AR$12,0),6))^$I19)),0)</x:f>
        <x:v>0.16760760496995072</x:v>
      </x:c>
      <x:c r="AD19" s="979" t="n">
        <x:f>IFERROR((EXP(-$G19/INDEX($AV$5:$BA$12,MATCH($D19,$AR$5:$AR$12,0),6))*($G19/INDEX($AV$5:$BA$12,MATCH($D19,$AR$5:$AR$12,0),6))^$I19)/((EXP(-$G19/INDEX($AV$5:$BA$12,MATCH($D19,$AR$5:$AR$12,0),1))*($G19/INDEX($AV$5:$BA$12,MATCH($D19,$AR$5:$AR$12,0),1))^$I19)+(EXP(-$G19/INDEX($AV$5:$BA$12,MATCH($D19,$AR$5:$AR$12,0),2))*($G19/INDEX($AV$5:$BA$12,MATCH($D19,$AR$5:$AR$12,0),2))^$I19)+(EXP(-$G19/INDEX($AV$5:$BA$12,MATCH($D19,$AR$5:$AR$12,0),3))*($G19/INDEX($AV$5:$BA$12,MATCH($D19,$AR$5:$AR$12,0),3))^$I19)+(EXP(-$G19/INDEX($AV$5:$BA$12,MATCH($D19,$AR$5:$AR$12,0),4))*($G19/INDEX($AV$5:$BA$12,MATCH($D19,$AR$5:$AR$12,0),4))^$I19)+(EXP(-$G19/INDEX($AV$5:$BA$12,MATCH($D19,$AR$5:$AR$12,0),5))*($G19/INDEX($AV$5:$BA$12,MATCH($D19,$AR$5:$AR$12,0),5))^$I19)+(EXP(-$G19/INDEX($AV$5:$BA$12,MATCH($D19,$AR$5:$AR$12,0),6))*($G19/INDEX($AV$5:$BA$12,MATCH($D19,$AR$5:$AR$12,0),6))^$I19)),0)</x:f>
        <x:v>0.15150445428381515</x:v>
      </x:c>
      <x:c r="AE19" s="979" t="n">
        <x:f>IFERROR((EXP(-$G19/INDEX($BB$5:$BG$12,MATCH($D19,$AR$5:$AR$12,0),1))*($G19/INDEX($BB$5:$BG$12,MATCH($D19,$AR$5:$AR$12,0),1))^$J19)/((EXP(-$G19/INDEX($BB$5:$BG$12,MATCH($D19,$AR$5:$AR$12,0),1))*($G19/INDEX($BB$5:$BG$12,MATCH($D19,$AR$5:$AR$12,0),1))^$J19)+(EXP(-$G19/INDEX($BB$5:$BG$12,MATCH($D19,$AR$5:$AR$12,0),2))*($G19/INDEX($BB$5:$BG$12,MATCH($D19,$AR$5:$AR$12,0),2))^$J19)+(EXP(-$G19/INDEX($BB$5:$BG$12,MATCH($D19,$AR$5:$AR$12,0),3))*($G19/INDEX($BB$5:$BG$12,MATCH($D19,$AR$5:$AR$12,0),3))^$J19)+(EXP(-$G19/INDEX($BB$5:$BG$12,MATCH($D19,$AR$5:$AR$12,0),4))*($G19/INDEX($BB$5:$BG$12,MATCH($D19,$AR$5:$AR$12,0),4))^$J19)+(EXP(-$G19/INDEX($BB$5:$BG$12,MATCH($D19,$AR$5:$AR$12,0),5))*($G19/INDEX($BB$5:$BG$12,MATCH($D19,$AR$5:$AR$12,0),5))^$J19)+(EXP(-$G19/INDEX($BB$5:$BG$12,MATCH($D19,$AR$5:$AR$12,0),6))*($G19/INDEX($BB$5:$BG$12,MATCH($D19,$AR$5:$AR$12,0),6))^$J19)),0)</x:f>
        <x:v>0.03865616493945273</x:v>
      </x:c>
      <x:c r="AF19" s="979" t="n">
        <x:f>IFERROR((EXP(-$G19/INDEX($BB$5:$BG$12,MATCH($D19,$AR$5:$AR$12,0),2))*($G19/INDEX($BB$5:$BG$12,MATCH($D19,$AR$5:$AR$12,0),2))^$J19)/((EXP(-$G19/INDEX($BB$5:$BG$12,MATCH($D19,$AR$5:$AR$12,0),1))*($G19/INDEX($BB$5:$BG$12,MATCH($D19,$AR$5:$AR$12,0),1))^$J19)+(EXP(-$G19/INDEX($BB$5:$BG$12,MATCH($D19,$AR$5:$AR$12,0),2))*($G19/INDEX($BB$5:$BG$12,MATCH($D19,$AR$5:$AR$12,0),2))^$J19)+(EXP(-$G19/INDEX($BB$5:$BG$12,MATCH($D19,$AR$5:$AR$12,0),3))*($G19/INDEX($BB$5:$BG$12,MATCH($D19,$AR$5:$AR$12,0),3))^$J19)+(EXP(-$G19/INDEX($BB$5:$BG$12,MATCH($D19,$AR$5:$AR$12,0),4))*($G19/INDEX($BB$5:$BG$12,MATCH($D19,$AR$5:$AR$12,0),4))^$J19)+(EXP(-$G19/INDEX($BB$5:$BG$12,MATCH($D19,$AR$5:$AR$12,0),5))*($G19/INDEX($BB$5:$BG$12,MATCH($D19,$AR$5:$AR$12,0),5))^$J19)+(EXP(-$G19/INDEX($BB$5:$BG$12,MATCH($D19,$AR$5:$AR$12,0),6))*($G19/INDEX($BB$5:$BG$12,MATCH($D19,$AR$5:$AR$12,0),6))^$J19)),0)</x:f>
        <x:v>0.06986081857453129</x:v>
      </x:c>
      <x:c r="AG19" s="979" t="n">
        <x:f>IFERROR((EXP(-$G19/INDEX($BB$5:$BG$12,MATCH($D19,$AR$5:$AR$12,0),3))*($G19/INDEX($BB$5:$BG$12,MATCH($D19,$AR$5:$AR$12,0),3))^$J19)/((EXP(-$G19/INDEX($BB$5:$BG$12,MATCH($D19,$AR$5:$AR$12,0),1))*($G19/INDEX($BB$5:$BG$12,MATCH($D19,$AR$5:$AR$12,0),1))^$J19)+(EXP(-$G19/INDEX($BB$5:$BG$12,MATCH($D19,$AR$5:$AR$12,0),2))*($G19/INDEX($BB$5:$BG$12,MATCH($D19,$AR$5:$AR$12,0),2))^$J19)+(EXP(-$G19/INDEX($BB$5:$BG$12,MATCH($D19,$AR$5:$AR$12,0),3))*($G19/INDEX($BB$5:$BG$12,MATCH($D19,$AR$5:$AR$12,0),3))^$J19)+(EXP(-$G19/INDEX($BB$5:$BG$12,MATCH($D19,$AR$5:$AR$12,0),4))*($G19/INDEX($BB$5:$BG$12,MATCH($D19,$AR$5:$AR$12,0),4))^$J19)+(EXP(-$G19/INDEX($BB$5:$BG$12,MATCH($D19,$AR$5:$AR$12,0),5))*($G19/INDEX($BB$5:$BG$12,MATCH($D19,$AR$5:$AR$12,0),5))^$J19)+(EXP(-$G19/INDEX($BB$5:$BG$12,MATCH($D19,$AR$5:$AR$12,0),6))*($G19/INDEX($BB$5:$BG$12,MATCH($D19,$AR$5:$AR$12,0),6))^$J19)),0)</x:f>
        <x:v>0.1312041176996579</x:v>
      </x:c>
      <x:c r="AH19" s="979" t="n">
        <x:f>IFERROR((EXP(-$G19/INDEX($BB$5:$BG$12,MATCH($D19,$AR$5:$AR$12,0),4))*($G19/INDEX($BB$5:$BG$12,MATCH($D19,$AR$5:$AR$12,0),4))^$J19)/((EXP(-$G19/INDEX($BB$5:$BG$12,MATCH($D19,$AR$5:$AR$12,0),1))*($G19/INDEX($BB$5:$BG$12,MATCH($D19,$AR$5:$AR$12,0),1))^$J19)+(EXP(-$G19/INDEX($BB$5:$BG$12,MATCH($D19,$AR$5:$AR$12,0),2))*($G19/INDEX($BB$5:$BG$12,MATCH($D19,$AR$5:$AR$12,0),2))^$J19)+(EXP(-$G19/INDEX($BB$5:$BG$12,MATCH($D19,$AR$5:$AR$12,0),3))*($G19/INDEX($BB$5:$BG$12,MATCH($D19,$AR$5:$AR$12,0),3))^$J19)+(EXP(-$G19/INDEX($BB$5:$BG$12,MATCH($D19,$AR$5:$AR$12,0),4))*($G19/INDEX($BB$5:$BG$12,MATCH($D19,$AR$5:$AR$12,0),4))^$J19)+(EXP(-$G19/INDEX($BB$5:$BG$12,MATCH($D19,$AR$5:$AR$12,0),5))*($G19/INDEX($BB$5:$BG$12,MATCH($D19,$AR$5:$AR$12,0),5))^$J19)+(EXP(-$G19/INDEX($BB$5:$BG$12,MATCH($D19,$AR$5:$AR$12,0),6))*($G19/INDEX($BB$5:$BG$12,MATCH($D19,$AR$5:$AR$12,0),6))^$J19)),0)</x:f>
        <x:v>0.23964679062998406</x:v>
      </x:c>
      <x:c r="AI19" s="979" t="n">
        <x:f>IFERROR((EXP(-$G19/INDEX($BB$5:$BG$12,MATCH($D19,$AR$5:$AR$12,0),5))*($G19/INDEX($BB$5:$BG$12,MATCH($D19,$AR$5:$AR$12,0),5))^$J19)/((EXP(-$G19/INDEX($BB$5:$BG$12,MATCH($D19,$AR$5:$AR$12,0),1))*($G19/INDEX($BB$5:$BG$12,MATCH($D19,$AR$5:$AR$12,0),1))^$J19)+(EXP(-$G19/INDEX($BB$5:$BG$12,MATCH($D19,$AR$5:$AR$12,0),2))*($G19/INDEX($BB$5:$BG$12,MATCH($D19,$AR$5:$AR$12,0),2))^$J19)+(EXP(-$G19/INDEX($BB$5:$BG$12,MATCH($D19,$AR$5:$AR$12,0),3))*($G19/INDEX($BB$5:$BG$12,MATCH($D19,$AR$5:$AR$12,0),3))^$J19)+(EXP(-$G19/INDEX($BB$5:$BG$12,MATCH($D19,$AR$5:$AR$12,0),4))*($G19/INDEX($BB$5:$BG$12,MATCH($D19,$AR$5:$AR$12,0),4))^$J19)+(EXP(-$G19/INDEX($BB$5:$BG$12,MATCH($D19,$AR$5:$AR$12,0),5))*($G19/INDEX($BB$5:$BG$12,MATCH($D19,$AR$5:$AR$12,0),5))^$J19)+(EXP(-$G19/INDEX($BB$5:$BG$12,MATCH($D19,$AR$5:$AR$12,0),6))*($G19/INDEX($BB$5:$BG$12,MATCH($D19,$AR$5:$AR$12,0),6))^$J19)),0)</x:f>
        <x:v>0.26676643957227736</x:v>
      </x:c>
      <x:c r="AJ19" s="979" t="n">
        <x:f>IFERROR((EXP(-$G19/INDEX($BB$5:$BG$12,MATCH($D19,$AR$5:$AR$12,0),6))*($G19/INDEX($BB$5:$BG$12,MATCH($D19,$AR$5:$AR$12,0),6))^$J19)/((EXP(-$G19/INDEX($BB$5:$BG$12,MATCH($D19,$AR$5:$AR$12,0),1))*($G19/INDEX($BB$5:$BG$12,MATCH($D19,$AR$5:$AR$12,0),1))^$J19)+(EXP(-$G19/INDEX($BB$5:$BG$12,MATCH($D19,$AR$5:$AR$12,0),2))*($G19/INDEX($BB$5:$BG$12,MATCH($D19,$AR$5:$AR$12,0),2))^$J19)+(EXP(-$G19/INDEX($BB$5:$BG$12,MATCH($D19,$AR$5:$AR$12,0),3))*($G19/INDEX($BB$5:$BG$12,MATCH($D19,$AR$5:$AR$12,0),3))^$J19)+(EXP(-$G19/INDEX($BB$5:$BG$12,MATCH($D19,$AR$5:$AR$12,0),4))*($G19/INDEX($BB$5:$BG$12,MATCH($D19,$AR$5:$AR$12,0),4))^$J19)+(EXP(-$G19/INDEX($BB$5:$BG$12,MATCH($D19,$AR$5:$AR$12,0),5))*($G19/INDEX($BB$5:$BG$12,MATCH($D19,$AR$5:$AR$12,0),5))^$J19)+(EXP(-$G19/INDEX($BB$5:$BG$12,MATCH($D19,$AR$5:$AR$12,0),6))*($G19/INDEX($BB$5:$BG$12,MATCH($D19,$AR$5:$AR$12,0),6))^$J19)),0)</x:f>
        <x:v>0.25386566858409665</x:v>
      </x:c>
      <x:c r="BJ19"/>
      <x:c r="BK19"/>
      <x:c r="BL19"/>
      <x:c r="BM19"/>
      <x:c r="BN19"/>
      <x:c r="BO19"/>
      <x:c r="BP19"/>
      <x:c r="BQ19"/>
      <x:c r="BR19"/>
      <x:c r="BS19"/>
      <x:c r="BT19"/>
      <x:c r="BU19"/>
      <x:c r="BV19"/>
      <x:c r="BW19"/>
      <x:c r="BX19"/>
      <x:c r="BY19"/>
      <x:c r="BZ19"/>
    </x:row>
    <x:row r="20">
      <x:c r="A20" s="975" t="n">
        <x:f>'対象台データ'!A18</x:f>
        <x:v>46194</x:v>
      </x:c>
      <x:c r="B20" s="1003" t="str">
        <x:f>'対象台データ'!B18</x:f>
        <x:v>日</x:v>
      </x:c>
      <x:c r="C20" s="1003" t="str">
        <x:f>'対象台データ'!C18</x:f>
        <x:v>6/21</x:v>
      </x:c>
      <x:c r="D20" s="963" t="str">
        <x:f>'対象台データ'!D18</x:f>
        <x:v>ゴーゴージャグラー3</x:v>
      </x:c>
      <x:c r="E20" s="1014" t="n">
        <x:f>IF($X20="A",MIN(100,MAX(0,55+(V20-55)*(1+0.4*SQRT(MIN(G20/8000,1))))),MIN(100,MAX(0,V20)))</x:f>
        <x:v>65.58997191250728</x:v>
      </x:c>
      <x:c r="F20" s="1016" t="n">
        <x:f>'対象台データ'!E18</x:f>
        <x:v>911</x:v>
      </x:c>
      <x:c r="G20" s="1005" t="n">
        <x:f>'対象台データ'!F18</x:f>
        <x:v>9909</x:v>
      </x:c>
      <x:c r="H20" s="1005" t="n">
        <x:f>'対象台データ'!G18</x:f>
        <x:v>2014</x:v>
      </x:c>
      <x:c r="I20" s="1005" t="n">
        <x:f>'対象台データ'!H18</x:f>
        <x:v>37</x:v>
      </x:c>
      <x:c r="J20" s="1005" t="n">
        <x:f>'対象台データ'!I18</x:f>
        <x:v>38</x:v>
      </x:c>
      <x:c r="K20" s="979" t="n">
        <x:f>'対象台データ'!K18</x:f>
        <x:v>1.0677498570323276</x:v>
      </x:c>
      <x:c r="L20" s="1006" t="n">
        <x:f>IF(G20&lt;=0,5,IF(G20&lt;1500,5+(G20-0)*(20-5)/(1500-0),IF(G20&lt;3000,20+(G20-1500)*(40-20)/(3000-1500),IF(G20&lt;4500,40+(G20-3000)*(58-40)/(4500-3000),IF(G20&lt;6000,58+(G20-4500)*(72-58)/(6000-4500),IF(G20&lt;7500,72+(G20-6000)*(84-72)/(7500-6000),IF(G20&lt;9000,84+(G20-7500)*(93-84)/(9000-7500),IF(G20&lt;11000,93+(G20-9000)*(100-93)/(11000-9000),100))))))))</x:f>
        <x:v>96.1815</x:v>
      </x:c>
      <x:c r="M20" s="978" t="n">
        <x:v>1</x:v>
      </x:c>
      <x:c r="N20" s="978" t="n">
        <x:f>MIN(100,L20*M20)</x:f>
        <x:v>96.1815</x:v>
      </x:c>
      <x:c r="O20" s="978" t="n">
        <x:f>IF(K20&lt;=0.8,0,IF(K20&lt;0.9,0+(K20-0.8)*(10-0)/(0.9-0.8),IF(K20&lt;1,10+(K20-0.9)*(35-10)/(1-0.9),IF(K20&lt;1.2,35+(K20-1)*(87-35)/(1.2-1),IF(K20&lt;1.3,87+(K20-1.2)*(96-87)/(1.3-1.2),IF(K20&lt;1.45,96+(K20-1.3)*(100-96)/(1.45-1.3),100))))))</x:f>
        <x:v>52.61496282840518</x:v>
      </x:c>
      <x:c r="P20" s="979" t="n">
        <x:f>MIN(1,SQRT(G20/8000))</x:f>
        <x:v>1</x:v>
      </x:c>
      <x:c r="Q20" s="978" t="n">
        <x:f>35+(O20-35)*P20</x:f>
        <x:v>52.61496282840518</x:v>
      </x:c>
      <x:c r="R20" s="978" t="n">
        <x:f>IF(K20&lt;0.95,MIN(25,(0.95-K20)*250),0)</x:f>
        <x:v>0</x:v>
      </x:c>
      <x:c r="S20" s="978" t="n">
        <x:f>IF($X20="A",Y20*5+Z20*15+AA20*30+AB20*60+AC20*80+AD20*100,0)</x:f>
        <x:v>45.32286273386055</x:v>
      </x:c>
      <x:c r="T20" s="978" t="n">
        <x:f>IF($X20="A",AE20*5+AF20*15+AG20*30+AH20*60+AI20*80+AJ20*100,0)</x:f>
        <x:v>61.4109936634557</x:v>
      </x:c>
      <x:c r="U20" s="978" t="n">
        <x:f>IF($X20="A",S20*15%+T20*30%+Q20*55%,0)</x:f>
        <x:v>54.15995706473865</x:v>
      </x:c>
      <x:c r="V20" s="1018" t="n">
        <x:f>IF($X20="A",U20*80%+N20*20%,N20*IFERROR(INDEX($AT$5:$AT$60,MATCH($D20,$AR$5:$AR$60,0)),0.6)+Q20*IFERROR(INDEX($AU$5:$AU$60,MATCH($D20,$AR$5:$AR$60,0)),0.4)-R20)</x:f>
        <x:v>62.56426565179092</x:v>
      </x:c>
      <x:c r="W20" s="1008" t="str">
        <x:f>IF(E20&gt;=90,"設定6級候補",IF(E20&gt;=75,"設定4以上強候補",IF(E20&gt;=60,"設定4以上を疑う","要観察")))</x:f>
        <x:v>設定4以上を疑う</x:v>
      </x:c>
      <x:c r="X20" s="1003" t="str">
        <x:f>IFERROR(INDEX($AS$5:$AS$60,MATCH($D20,$AR$5:$AR$60,0)),"AT")</x:f>
        <x:v>A</x:v>
      </x:c>
      <x:c r="Y20" s="979" t="n">
        <x:f>IFERROR((EXP(-$G20/INDEX($AV$5:$BA$12,MATCH($D20,$AR$5:$AR$12,0),1))*($G20/INDEX($AV$5:$BA$12,MATCH($D20,$AR$5:$AR$12,0),1))^$I20)/((EXP(-$G20/INDEX($AV$5:$BA$12,MATCH($D20,$AR$5:$AR$12,0),1))*($G20/INDEX($AV$5:$BA$12,MATCH($D20,$AR$5:$AR$12,0),1))^$I20)+(EXP(-$G20/INDEX($AV$5:$BA$12,MATCH($D20,$AR$5:$AR$12,0),2))*($G20/INDEX($AV$5:$BA$12,MATCH($D20,$AR$5:$AR$12,0),2))^$I20)+(EXP(-$G20/INDEX($AV$5:$BA$12,MATCH($D20,$AR$5:$AR$12,0),3))*($G20/INDEX($AV$5:$BA$12,MATCH($D20,$AR$5:$AR$12,0),3))^$I20)+(EXP(-$G20/INDEX($AV$5:$BA$12,MATCH($D20,$AR$5:$AR$12,0),4))*($G20/INDEX($AV$5:$BA$12,MATCH($D20,$AR$5:$AR$12,0),4))^$I20)+(EXP(-$G20/INDEX($AV$5:$BA$12,MATCH($D20,$AR$5:$AR$12,0),5))*($G20/INDEX($AV$5:$BA$12,MATCH($D20,$AR$5:$AR$12,0),5))^$I20)+(EXP(-$G20/INDEX($AV$5:$BA$12,MATCH($D20,$AR$5:$AR$12,0),6))*($G20/INDEX($AV$5:$BA$12,MATCH($D20,$AR$5:$AR$12,0),6))^$I20)),0)</x:f>
        <x:v>0.17888717930531894</x:v>
      </x:c>
      <x:c r="Z20" s="979" t="n">
        <x:f>IFERROR((EXP(-$G20/INDEX($AV$5:$BA$12,MATCH($D20,$AR$5:$AR$12,0),2))*($G20/INDEX($AV$5:$BA$12,MATCH($D20,$AR$5:$AR$12,0),2))^$I20)/((EXP(-$G20/INDEX($AV$5:$BA$12,MATCH($D20,$AR$5:$AR$12,0),1))*($G20/INDEX($AV$5:$BA$12,MATCH($D20,$AR$5:$AR$12,0),1))^$I20)+(EXP(-$G20/INDEX($AV$5:$BA$12,MATCH($D20,$AR$5:$AR$12,0),2))*($G20/INDEX($AV$5:$BA$12,MATCH($D20,$AR$5:$AR$12,0),2))^$I20)+(EXP(-$G20/INDEX($AV$5:$BA$12,MATCH($D20,$AR$5:$AR$12,0),3))*($G20/INDEX($AV$5:$BA$12,MATCH($D20,$AR$5:$AR$12,0),3))^$I20)+(EXP(-$G20/INDEX($AV$5:$BA$12,MATCH($D20,$AR$5:$AR$12,0),4))*($G20/INDEX($AV$5:$BA$12,MATCH($D20,$AR$5:$AR$12,0),4))^$I20)+(EXP(-$G20/INDEX($AV$5:$BA$12,MATCH($D20,$AR$5:$AR$12,0),5))*($G20/INDEX($AV$5:$BA$12,MATCH($D20,$AR$5:$AR$12,0),5))^$I20)+(EXP(-$G20/INDEX($AV$5:$BA$12,MATCH($D20,$AR$5:$AR$12,0),6))*($G20/INDEX($AV$5:$BA$12,MATCH($D20,$AR$5:$AR$12,0),6))^$I20)),0)</x:f>
        <x:v>0.17796723836138995</x:v>
      </x:c>
      <x:c r="AA20" s="979" t="n">
        <x:f>IFERROR((EXP(-$G20/INDEX($AV$5:$BA$12,MATCH($D20,$AR$5:$AR$12,0),3))*($G20/INDEX($AV$5:$BA$12,MATCH($D20,$AR$5:$AR$12,0),3))^$I20)/((EXP(-$G20/INDEX($AV$5:$BA$12,MATCH($D20,$AR$5:$AR$12,0),1))*($G20/INDEX($AV$5:$BA$12,MATCH($D20,$AR$5:$AR$12,0),1))^$I20)+(EXP(-$G20/INDEX($AV$5:$BA$12,MATCH($D20,$AR$5:$AR$12,0),2))*($G20/INDEX($AV$5:$BA$12,MATCH($D20,$AR$5:$AR$12,0),2))^$I20)+(EXP(-$G20/INDEX($AV$5:$BA$12,MATCH($D20,$AR$5:$AR$12,0),3))*($G20/INDEX($AV$5:$BA$12,MATCH($D20,$AR$5:$AR$12,0),3))^$I20)+(EXP(-$G20/INDEX($AV$5:$BA$12,MATCH($D20,$AR$5:$AR$12,0),4))*($G20/INDEX($AV$5:$BA$12,MATCH($D20,$AR$5:$AR$12,0),4))^$I20)+(EXP(-$G20/INDEX($AV$5:$BA$12,MATCH($D20,$AR$5:$AR$12,0),5))*($G20/INDEX($AV$5:$BA$12,MATCH($D20,$AR$5:$AR$12,0),5))^$I20)+(EXP(-$G20/INDEX($AV$5:$BA$12,MATCH($D20,$AR$5:$AR$12,0),6))*($G20/INDEX($AV$5:$BA$12,MATCH($D20,$AR$5:$AR$12,0),6))^$I20)),0)</x:f>
        <x:v>0.17694615741512845</x:v>
      </x:c>
      <x:c r="AB20" s="979" t="n">
        <x:f>IFERROR((EXP(-$G20/INDEX($AV$5:$BA$12,MATCH($D20,$AR$5:$AR$12,0),4))*($G20/INDEX($AV$5:$BA$12,MATCH($D20,$AR$5:$AR$12,0),4))^$I20)/((EXP(-$G20/INDEX($AV$5:$BA$12,MATCH($D20,$AR$5:$AR$12,0),1))*($G20/INDEX($AV$5:$BA$12,MATCH($D20,$AR$5:$AR$12,0),1))^$I20)+(EXP(-$G20/INDEX($AV$5:$BA$12,MATCH($D20,$AR$5:$AR$12,0),2))*($G20/INDEX($AV$5:$BA$12,MATCH($D20,$AR$5:$AR$12,0),2))^$I20)+(EXP(-$G20/INDEX($AV$5:$BA$12,MATCH($D20,$AR$5:$AR$12,0),3))*($G20/INDEX($AV$5:$BA$12,MATCH($D20,$AR$5:$AR$12,0),3))^$I20)+(EXP(-$G20/INDEX($AV$5:$BA$12,MATCH($D20,$AR$5:$AR$12,0),4))*($G20/INDEX($AV$5:$BA$12,MATCH($D20,$AR$5:$AR$12,0),4))^$I20)+(EXP(-$G20/INDEX($AV$5:$BA$12,MATCH($D20,$AR$5:$AR$12,0),5))*($G20/INDEX($AV$5:$BA$12,MATCH($D20,$AR$5:$AR$12,0),5))^$I20)+(EXP(-$G20/INDEX($AV$5:$BA$12,MATCH($D20,$AR$5:$AR$12,0),6))*($G20/INDEX($AV$5:$BA$12,MATCH($D20,$AR$5:$AR$12,0),6))^$I20)),0)</x:f>
        <x:v>0.17327881804865014</x:v>
      </x:c>
      <x:c r="AC20" s="979" t="n">
        <x:f>IFERROR((EXP(-$G20/INDEX($AV$5:$BA$12,MATCH($D20,$AR$5:$AR$12,0),5))*($G20/INDEX($AV$5:$BA$12,MATCH($D20,$AR$5:$AR$12,0),5))^$I20)/((EXP(-$G20/INDEX($AV$5:$BA$12,MATCH($D20,$AR$5:$AR$12,0),1))*($G20/INDEX($AV$5:$BA$12,MATCH($D20,$AR$5:$AR$12,0),1))^$I20)+(EXP(-$G20/INDEX($AV$5:$BA$12,MATCH($D20,$AR$5:$AR$12,0),2))*($G20/INDEX($AV$5:$BA$12,MATCH($D20,$AR$5:$AR$12,0),2))^$I20)+(EXP(-$G20/INDEX($AV$5:$BA$12,MATCH($D20,$AR$5:$AR$12,0),3))*($G20/INDEX($AV$5:$BA$12,MATCH($D20,$AR$5:$AR$12,0),3))^$I20)+(EXP(-$G20/INDEX($AV$5:$BA$12,MATCH($D20,$AR$5:$AR$12,0),4))*($G20/INDEX($AV$5:$BA$12,MATCH($D20,$AR$5:$AR$12,0),4))^$I20)+(EXP(-$G20/INDEX($AV$5:$BA$12,MATCH($D20,$AR$5:$AR$12,0),5))*($G20/INDEX($AV$5:$BA$12,MATCH($D20,$AR$5:$AR$12,0),5))^$I20)+(EXP(-$G20/INDEX($AV$5:$BA$12,MATCH($D20,$AR$5:$AR$12,0),6))*($G20/INDEX($AV$5:$BA$12,MATCH($D20,$AR$5:$AR$12,0),6))^$I20)),0)</x:f>
        <x:v>0.16191281152054962</x:v>
      </x:c>
      <x:c r="AD20" s="979" t="n">
        <x:f>IFERROR((EXP(-$G20/INDEX($AV$5:$BA$12,MATCH($D20,$AR$5:$AR$12,0),6))*($G20/INDEX($AV$5:$BA$12,MATCH($D20,$AR$5:$AR$12,0),6))^$I20)/((EXP(-$G20/INDEX($AV$5:$BA$12,MATCH($D20,$AR$5:$AR$12,0),1))*($G20/INDEX($AV$5:$BA$12,MATCH($D20,$AR$5:$AR$12,0),1))^$I20)+(EXP(-$G20/INDEX($AV$5:$BA$12,MATCH($D20,$AR$5:$AR$12,0),2))*($G20/INDEX($AV$5:$BA$12,MATCH($D20,$AR$5:$AR$12,0),2))^$I20)+(EXP(-$G20/INDEX($AV$5:$BA$12,MATCH($D20,$AR$5:$AR$12,0),3))*($G20/INDEX($AV$5:$BA$12,MATCH($D20,$AR$5:$AR$12,0),3))^$I20)+(EXP(-$G20/INDEX($AV$5:$BA$12,MATCH($D20,$AR$5:$AR$12,0),4))*($G20/INDEX($AV$5:$BA$12,MATCH($D20,$AR$5:$AR$12,0),4))^$I20)+(EXP(-$G20/INDEX($AV$5:$BA$12,MATCH($D20,$AR$5:$AR$12,0),5))*($G20/INDEX($AV$5:$BA$12,MATCH($D20,$AR$5:$AR$12,0),5))^$I20)+(EXP(-$G20/INDEX($AV$5:$BA$12,MATCH($D20,$AR$5:$AR$12,0),6))*($G20/INDEX($AV$5:$BA$12,MATCH($D20,$AR$5:$AR$12,0),6))^$I20)),0)</x:f>
        <x:v>0.1310077953489628</x:v>
      </x:c>
      <x:c r="AE20" s="979" t="n">
        <x:f>IFERROR((EXP(-$G20/INDEX($BB$5:$BG$12,MATCH($D20,$AR$5:$AR$12,0),1))*($G20/INDEX($BB$5:$BG$12,MATCH($D20,$AR$5:$AR$12,0),1))^$J20)/((EXP(-$G20/INDEX($BB$5:$BG$12,MATCH($D20,$AR$5:$AR$12,0),1))*($G20/INDEX($BB$5:$BG$12,MATCH($D20,$AR$5:$AR$12,0),1))^$J20)+(EXP(-$G20/INDEX($BB$5:$BG$12,MATCH($D20,$AR$5:$AR$12,0),2))*($G20/INDEX($BB$5:$BG$12,MATCH($D20,$AR$5:$AR$12,0),2))^$J20)+(EXP(-$G20/INDEX($BB$5:$BG$12,MATCH($D20,$AR$5:$AR$12,0),3))*($G20/INDEX($BB$5:$BG$12,MATCH($D20,$AR$5:$AR$12,0),3))^$J20)+(EXP(-$G20/INDEX($BB$5:$BG$12,MATCH($D20,$AR$5:$AR$12,0),4))*($G20/INDEX($BB$5:$BG$12,MATCH($D20,$AR$5:$AR$12,0),4))^$J20)+(EXP(-$G20/INDEX($BB$5:$BG$12,MATCH($D20,$AR$5:$AR$12,0),5))*($G20/INDEX($BB$5:$BG$12,MATCH($D20,$AR$5:$AR$12,0),5))^$J20)+(EXP(-$G20/INDEX($BB$5:$BG$12,MATCH($D20,$AR$5:$AR$12,0),6))*($G20/INDEX($BB$5:$BG$12,MATCH($D20,$AR$5:$AR$12,0),6))^$J20)),0)</x:f>
        <x:v>0.05085734096512426</x:v>
      </x:c>
      <x:c r="AF20" s="979" t="n">
        <x:f>IFERROR((EXP(-$G20/INDEX($BB$5:$BG$12,MATCH($D20,$AR$5:$AR$12,0),2))*($G20/INDEX($BB$5:$BG$12,MATCH($D20,$AR$5:$AR$12,0),2))^$J20)/((EXP(-$G20/INDEX($BB$5:$BG$12,MATCH($D20,$AR$5:$AR$12,0),1))*($G20/INDEX($BB$5:$BG$12,MATCH($D20,$AR$5:$AR$12,0),1))^$J20)+(EXP(-$G20/INDEX($BB$5:$BG$12,MATCH($D20,$AR$5:$AR$12,0),2))*($G20/INDEX($BB$5:$BG$12,MATCH($D20,$AR$5:$AR$12,0),2))^$J20)+(EXP(-$G20/INDEX($BB$5:$BG$12,MATCH($D20,$AR$5:$AR$12,0),3))*($G20/INDEX($BB$5:$BG$12,MATCH($D20,$AR$5:$AR$12,0),3))^$J20)+(EXP(-$G20/INDEX($BB$5:$BG$12,MATCH($D20,$AR$5:$AR$12,0),4))*($G20/INDEX($BB$5:$BG$12,MATCH($D20,$AR$5:$AR$12,0),4))^$J20)+(EXP(-$G20/INDEX($BB$5:$BG$12,MATCH($D20,$AR$5:$AR$12,0),5))*($G20/INDEX($BB$5:$BG$12,MATCH($D20,$AR$5:$AR$12,0),5))^$J20)+(EXP(-$G20/INDEX($BB$5:$BG$12,MATCH($D20,$AR$5:$AR$12,0),6))*($G20/INDEX($BB$5:$BG$12,MATCH($D20,$AR$5:$AR$12,0),6))^$J20)),0)</x:f>
        <x:v>0.09008342622092712</x:v>
      </x:c>
      <x:c r="AG20" s="979" t="n">
        <x:f>IFERROR((EXP(-$G20/INDEX($BB$5:$BG$12,MATCH($D20,$AR$5:$AR$12,0),3))*($G20/INDEX($BB$5:$BG$12,MATCH($D20,$AR$5:$AR$12,0),3))^$J20)/((EXP(-$G20/INDEX($BB$5:$BG$12,MATCH($D20,$AR$5:$AR$12,0),1))*($G20/INDEX($BB$5:$BG$12,MATCH($D20,$AR$5:$AR$12,0),1))^$J20)+(EXP(-$G20/INDEX($BB$5:$BG$12,MATCH($D20,$AR$5:$AR$12,0),2))*($G20/INDEX($BB$5:$BG$12,MATCH($D20,$AR$5:$AR$12,0),2))^$J20)+(EXP(-$G20/INDEX($BB$5:$BG$12,MATCH($D20,$AR$5:$AR$12,0),3))*($G20/INDEX($BB$5:$BG$12,MATCH($D20,$AR$5:$AR$12,0),3))^$J20)+(EXP(-$G20/INDEX($BB$5:$BG$12,MATCH($D20,$AR$5:$AR$12,0),4))*($G20/INDEX($BB$5:$BG$12,MATCH($D20,$AR$5:$AR$12,0),4))^$J20)+(EXP(-$G20/INDEX($BB$5:$BG$12,MATCH($D20,$AR$5:$AR$12,0),5))*($G20/INDEX($BB$5:$BG$12,MATCH($D20,$AR$5:$AR$12,0),5))^$J20)+(EXP(-$G20/INDEX($BB$5:$BG$12,MATCH($D20,$AR$5:$AR$12,0),6))*($G20/INDEX($BB$5:$BG$12,MATCH($D20,$AR$5:$AR$12,0),6))^$J20)),0)</x:f>
        <x:v>0.16032865164598334</x:v>
      </x:c>
      <x:c r="AH20" s="979" t="n">
        <x:f>IFERROR((EXP(-$G20/INDEX($BB$5:$BG$12,MATCH($D20,$AR$5:$AR$12,0),4))*($G20/INDEX($BB$5:$BG$12,MATCH($D20,$AR$5:$AR$12,0),4))^$J20)/((EXP(-$G20/INDEX($BB$5:$BG$12,MATCH($D20,$AR$5:$AR$12,0),1))*($G20/INDEX($BB$5:$BG$12,MATCH($D20,$AR$5:$AR$12,0),1))^$J20)+(EXP(-$G20/INDEX($BB$5:$BG$12,MATCH($D20,$AR$5:$AR$12,0),2))*($G20/INDEX($BB$5:$BG$12,MATCH($D20,$AR$5:$AR$12,0),2))^$J20)+(EXP(-$G20/INDEX($BB$5:$BG$12,MATCH($D20,$AR$5:$AR$12,0),3))*($G20/INDEX($BB$5:$BG$12,MATCH($D20,$AR$5:$AR$12,0),3))^$J20)+(EXP(-$G20/INDEX($BB$5:$BG$12,MATCH($D20,$AR$5:$AR$12,0),4))*($G20/INDEX($BB$5:$BG$12,MATCH($D20,$AR$5:$AR$12,0),4))^$J20)+(EXP(-$G20/INDEX($BB$5:$BG$12,MATCH($D20,$AR$5:$AR$12,0),5))*($G20/INDEX($BB$5:$BG$12,MATCH($D20,$AR$5:$AR$12,0),5))^$J20)+(EXP(-$G20/INDEX($BB$5:$BG$12,MATCH($D20,$AR$5:$AR$12,0),6))*($G20/INDEX($BB$5:$BG$12,MATCH($D20,$AR$5:$AR$12,0),6))^$J20)),0)</x:f>
        <x:v>0.2510662921578951</x:v>
      </x:c>
      <x:c r="AI20" s="979" t="n">
        <x:f>IFERROR((EXP(-$G20/INDEX($BB$5:$BG$12,MATCH($D20,$AR$5:$AR$12,0),5))*($G20/INDEX($BB$5:$BG$12,MATCH($D20,$AR$5:$AR$12,0),5))^$J20)/((EXP(-$G20/INDEX($BB$5:$BG$12,MATCH($D20,$AR$5:$AR$12,0),1))*($G20/INDEX($BB$5:$BG$12,MATCH($D20,$AR$5:$AR$12,0),1))^$J20)+(EXP(-$G20/INDEX($BB$5:$BG$12,MATCH($D20,$AR$5:$AR$12,0),2))*($G20/INDEX($BB$5:$BG$12,MATCH($D20,$AR$5:$AR$12,0),2))^$J20)+(EXP(-$G20/INDEX($BB$5:$BG$12,MATCH($D20,$AR$5:$AR$12,0),3))*($G20/INDEX($BB$5:$BG$12,MATCH($D20,$AR$5:$AR$12,0),3))^$J20)+(EXP(-$G20/INDEX($BB$5:$BG$12,MATCH($D20,$AR$5:$AR$12,0),4))*($G20/INDEX($BB$5:$BG$12,MATCH($D20,$AR$5:$AR$12,0),4))^$J20)+(EXP(-$G20/INDEX($BB$5:$BG$12,MATCH($D20,$AR$5:$AR$12,0),5))*($G20/INDEX($BB$5:$BG$12,MATCH($D20,$AR$5:$AR$12,0),5))^$J20)+(EXP(-$G20/INDEX($BB$5:$BG$12,MATCH($D20,$AR$5:$AR$12,0),6))*($G20/INDEX($BB$5:$BG$12,MATCH($D20,$AR$5:$AR$12,0),6))^$J20)),0)</x:f>
        <x:v>0.24174052072720198</x:v>
      </x:c>
      <x:c r="AJ20" s="979" t="n">
        <x:f>IFERROR((EXP(-$G20/INDEX($BB$5:$BG$12,MATCH($D20,$AR$5:$AR$12,0),6))*($G20/INDEX($BB$5:$BG$12,MATCH($D20,$AR$5:$AR$12,0),6))^$J20)/((EXP(-$G20/INDEX($BB$5:$BG$12,MATCH($D20,$AR$5:$AR$12,0),1))*($G20/INDEX($BB$5:$BG$12,MATCH($D20,$AR$5:$AR$12,0),1))^$J20)+(EXP(-$G20/INDEX($BB$5:$BG$12,MATCH($D20,$AR$5:$AR$12,0),2))*($G20/INDEX($BB$5:$BG$12,MATCH($D20,$AR$5:$AR$12,0),2))^$J20)+(EXP(-$G20/INDEX($BB$5:$BG$12,MATCH($D20,$AR$5:$AR$12,0),3))*($G20/INDEX($BB$5:$BG$12,MATCH($D20,$AR$5:$AR$12,0),3))^$J20)+(EXP(-$G20/INDEX($BB$5:$BG$12,MATCH($D20,$AR$5:$AR$12,0),4))*($G20/INDEX($BB$5:$BG$12,MATCH($D20,$AR$5:$AR$12,0),4))^$J20)+(EXP(-$G20/INDEX($BB$5:$BG$12,MATCH($D20,$AR$5:$AR$12,0),5))*($G20/INDEX($BB$5:$BG$12,MATCH($D20,$AR$5:$AR$12,0),5))^$J20)+(EXP(-$G20/INDEX($BB$5:$BG$12,MATCH($D20,$AR$5:$AR$12,0),6))*($G20/INDEX($BB$5:$BG$12,MATCH($D20,$AR$5:$AR$12,0),6))^$J20)),0)</x:f>
        <x:v>0.205923768282868</x:v>
      </x:c>
      <x:c r="BJ20"/>
      <x:c r="BK20"/>
      <x:c r="BL20"/>
      <x:c r="BM20"/>
      <x:c r="BN20"/>
      <x:c r="BO20"/>
      <x:c r="BP20"/>
      <x:c r="BQ20"/>
      <x:c r="BR20"/>
      <x:c r="BS20"/>
      <x:c r="BT20"/>
      <x:c r="BU20"/>
      <x:c r="BV20"/>
      <x:c r="BW20"/>
      <x:c r="BX20"/>
      <x:c r="BY20"/>
      <x:c r="BZ20"/>
    </x:row>
    <x:row r="21">
      <x:c r="A21" s="975" t="n">
        <x:f>'対象台データ'!A19</x:f>
        <x:v>46194</x:v>
      </x:c>
      <x:c r="B21" s="1003" t="str">
        <x:f>'対象台データ'!B19</x:f>
        <x:v>日</x:v>
      </x:c>
      <x:c r="C21" s="1003" t="str">
        <x:f>'対象台データ'!C19</x:f>
        <x:v>6/21</x:v>
      </x:c>
      <x:c r="D21" s="963" t="str">
        <x:f>'対象台データ'!D19</x:f>
        <x:v>ゴーゴージャグラー3</x:v>
      </x:c>
      <x:c r="E21" s="1014" t="n">
        <x:f>IF($X21="A",MIN(100,MAX(0,55+(V21-55)*(1+0.4*SQRT(MIN(G21/8000,1))))),MIN(100,MAX(0,V21)))</x:f>
        <x:v>69.3971748973607</x:v>
      </x:c>
      <x:c r="F21" s="1016" t="n">
        <x:f>'対象台データ'!E19</x:f>
        <x:v>912</x:v>
      </x:c>
      <x:c r="G21" s="1005" t="n">
        <x:f>'対象台データ'!F19</x:f>
        <x:v>7877</x:v>
      </x:c>
      <x:c r="H21" s="1005" t="n">
        <x:f>'対象台データ'!G19</x:f>
        <x:v>3472</x:v>
      </x:c>
      <x:c r="I21" s="1005" t="n">
        <x:f>'対象台データ'!H19</x:f>
        <x:v>41</x:v>
      </x:c>
      <x:c r="J21" s="1005" t="n">
        <x:f>'対象台データ'!I19</x:f>
        <x:v>25</x:v>
      </x:c>
      <x:c r="K21" s="979" t="n">
        <x:f>'対象台データ'!K19</x:f>
        <x:v>1.1469256485125472</x:v>
      </x:c>
      <x:c r="L21" s="1006" t="n">
        <x:f>IF(G21&lt;=0,5,IF(G21&lt;1500,5+(G21-0)*(20-5)/(1500-0),IF(G21&lt;3000,20+(G21-1500)*(40-20)/(3000-1500),IF(G21&lt;4500,40+(G21-3000)*(58-40)/(4500-3000),IF(G21&lt;6000,58+(G21-4500)*(72-58)/(6000-4500),IF(G21&lt;7500,72+(G21-6000)*(84-72)/(7500-6000),IF(G21&lt;9000,84+(G21-7500)*(93-84)/(9000-7500),IF(G21&lt;11000,93+(G21-9000)*(100-93)/(11000-9000),100))))))))</x:f>
        <x:v>86.262</x:v>
      </x:c>
      <x:c r="M21" s="978" t="n">
        <x:v>1</x:v>
      </x:c>
      <x:c r="N21" s="978" t="n">
        <x:f>MIN(100,L21*M21)</x:f>
        <x:v>86.262</x:v>
      </x:c>
      <x:c r="O21" s="978" t="n">
        <x:f>IF(K21&lt;=0.8,0,IF(K21&lt;0.9,0+(K21-0.8)*(10-0)/(0.9-0.8),IF(K21&lt;1,10+(K21-0.9)*(35-10)/(1-0.9),IF(K21&lt;1.2,35+(K21-1)*(87-35)/(1.2-1),IF(K21&lt;1.3,87+(K21-1.2)*(96-87)/(1.3-1.2),IF(K21&lt;1.45,96+(K21-1.3)*(100-96)/(1.45-1.3),100))))))</x:f>
        <x:v>73.20066861326228</x:v>
      </x:c>
      <x:c r="P21" s="979" t="n">
        <x:f>MIN(1,SQRT(G21/8000))</x:f>
        <x:v>0.9922827218086587</x:v>
      </x:c>
      <x:c r="Q21" s="978" t="n">
        <x:f>35+(O21-35)*P21</x:f>
        <x:v>72.9058634264785</x:v>
      </x:c>
      <x:c r="R21" s="978" t="n">
        <x:f>IF(K21&lt;0.95,MIN(25,(0.95-K21)*250),0)</x:f>
        <x:v>0</x:v>
      </x:c>
      <x:c r="S21" s="978" t="n">
        <x:f>IF($X21="A",Y21*5+Z21*15+AA21*30+AB21*60+AC21*80+AD21*100,0)</x:f>
        <x:v>59.28038770123979</x:v>
      </x:c>
      <x:c r="T21" s="978" t="n">
        <x:f>IF($X21="A",AE21*5+AF21*15+AG21*30+AH21*60+AI21*80+AJ21*100,0)</x:f>
        <x:v>36.92414553917343</x:v>
      </x:c>
      <x:c r="U21" s="978" t="n">
        <x:f>IF($X21="A",S21*15%+T21*30%+Q21*55%,0)</x:f>
        <x:v>60.06752670150118</x:v>
      </x:c>
      <x:c r="V21" s="1018" t="n">
        <x:f>IF($X21="A",U21*80%+N21*20%,N21*IFERROR(INDEX($AT$5:$AT$60,MATCH($D21,$AR$5:$AR$60,0)),0.6)+Q21*IFERROR(INDEX($AU$5:$AU$60,MATCH($D21,$AR$5:$AR$60,0)),0.4)-R21)</x:f>
        <x:v>65.30642136120095</x:v>
      </x:c>
      <x:c r="W21" s="1008" t="str">
        <x:f>IF(E21&gt;=90,"設定6級候補",IF(E21&gt;=75,"設定4以上強候補",IF(E21&gt;=60,"設定4以上を疑う","要観察")))</x:f>
        <x:v>設定4以上を疑う</x:v>
      </x:c>
      <x:c r="X21" s="1003" t="str">
        <x:f>IFERROR(INDEX($AS$5:$AS$60,MATCH($D21,$AR$5:$AR$60,0)),"AT")</x:f>
        <x:v>A</x:v>
      </x:c>
      <x:c r="Y21" s="979" t="n">
        <x:f>IFERROR((EXP(-$G21/INDEX($AV$5:$BA$12,MATCH($D21,$AR$5:$AR$12,0),1))*($G21/INDEX($AV$5:$BA$12,MATCH($D21,$AR$5:$AR$12,0),1))^$I21)/((EXP(-$G21/INDEX($AV$5:$BA$12,MATCH($D21,$AR$5:$AR$12,0),1))*($G21/INDEX($AV$5:$BA$12,MATCH($D21,$AR$5:$AR$12,0),1))^$I21)+(EXP(-$G21/INDEX($AV$5:$BA$12,MATCH($D21,$AR$5:$AR$12,0),2))*($G21/INDEX($AV$5:$BA$12,MATCH($D21,$AR$5:$AR$12,0),2))^$I21)+(EXP(-$G21/INDEX($AV$5:$BA$12,MATCH($D21,$AR$5:$AR$12,0),3))*($G21/INDEX($AV$5:$BA$12,MATCH($D21,$AR$5:$AR$12,0),3))^$I21)+(EXP(-$G21/INDEX($AV$5:$BA$12,MATCH($D21,$AR$5:$AR$12,0),4))*($G21/INDEX($AV$5:$BA$12,MATCH($D21,$AR$5:$AR$12,0),4))^$I21)+(EXP(-$G21/INDEX($AV$5:$BA$12,MATCH($D21,$AR$5:$AR$12,0),5))*($G21/INDEX($AV$5:$BA$12,MATCH($D21,$AR$5:$AR$12,0),5))^$I21)+(EXP(-$G21/INDEX($AV$5:$BA$12,MATCH($D21,$AR$5:$AR$12,0),6))*($G21/INDEX($AV$5:$BA$12,MATCH($D21,$AR$5:$AR$12,0),6))^$I21)),0)</x:f>
        <x:v>0.11979821786755039</x:v>
      </x:c>
      <x:c r="Z21" s="979" t="n">
        <x:f>IFERROR((EXP(-$G21/INDEX($AV$5:$BA$12,MATCH($D21,$AR$5:$AR$12,0),2))*($G21/INDEX($AV$5:$BA$12,MATCH($D21,$AR$5:$AR$12,0),2))^$I21)/((EXP(-$G21/INDEX($AV$5:$BA$12,MATCH($D21,$AR$5:$AR$12,0),1))*($G21/INDEX($AV$5:$BA$12,MATCH($D21,$AR$5:$AR$12,0),1))^$I21)+(EXP(-$G21/INDEX($AV$5:$BA$12,MATCH($D21,$AR$5:$AR$12,0),2))*($G21/INDEX($AV$5:$BA$12,MATCH($D21,$AR$5:$AR$12,0),2))^$I21)+(EXP(-$G21/INDEX($AV$5:$BA$12,MATCH($D21,$AR$5:$AR$12,0),3))*($G21/INDEX($AV$5:$BA$12,MATCH($D21,$AR$5:$AR$12,0),3))^$I21)+(EXP(-$G21/INDEX($AV$5:$BA$12,MATCH($D21,$AR$5:$AR$12,0),4))*($G21/INDEX($AV$5:$BA$12,MATCH($D21,$AR$5:$AR$12,0),4))^$I21)+(EXP(-$G21/INDEX($AV$5:$BA$12,MATCH($D21,$AR$5:$AR$12,0),5))*($G21/INDEX($AV$5:$BA$12,MATCH($D21,$AR$5:$AR$12,0),5))^$I21)+(EXP(-$G21/INDEX($AV$5:$BA$12,MATCH($D21,$AR$5:$AR$12,0),6))*($G21/INDEX($AV$5:$BA$12,MATCH($D21,$AR$5:$AR$12,0),6))^$I21)),0)</x:f>
        <x:v>0.12477798258266662</x:v>
      </x:c>
      <x:c r="AA21" s="979" t="n">
        <x:f>IFERROR((EXP(-$G21/INDEX($AV$5:$BA$12,MATCH($D21,$AR$5:$AR$12,0),3))*($G21/INDEX($AV$5:$BA$12,MATCH($D21,$AR$5:$AR$12,0),3))^$I21)/((EXP(-$G21/INDEX($AV$5:$BA$12,MATCH($D21,$AR$5:$AR$12,0),1))*($G21/INDEX($AV$5:$BA$12,MATCH($D21,$AR$5:$AR$12,0),1))^$I21)+(EXP(-$G21/INDEX($AV$5:$BA$12,MATCH($D21,$AR$5:$AR$12,0),2))*($G21/INDEX($AV$5:$BA$12,MATCH($D21,$AR$5:$AR$12,0),2))^$I21)+(EXP(-$G21/INDEX($AV$5:$BA$12,MATCH($D21,$AR$5:$AR$12,0),3))*($G21/INDEX($AV$5:$BA$12,MATCH($D21,$AR$5:$AR$12,0),3))^$I21)+(EXP(-$G21/INDEX($AV$5:$BA$12,MATCH($D21,$AR$5:$AR$12,0),4))*($G21/INDEX($AV$5:$BA$12,MATCH($D21,$AR$5:$AR$12,0),4))^$I21)+(EXP(-$G21/INDEX($AV$5:$BA$12,MATCH($D21,$AR$5:$AR$12,0),5))*($G21/INDEX($AV$5:$BA$12,MATCH($D21,$AR$5:$AR$12,0),5))^$I21)+(EXP(-$G21/INDEX($AV$5:$BA$12,MATCH($D21,$AR$5:$AR$12,0),6))*($G21/INDEX($AV$5:$BA$12,MATCH($D21,$AR$5:$AR$12,0),6))^$I21)),0)</x:f>
        <x:v>0.1299255799102179</x:v>
      </x:c>
      <x:c r="AB21" s="979" t="n">
        <x:f>IFERROR((EXP(-$G21/INDEX($AV$5:$BA$12,MATCH($D21,$AR$5:$AR$12,0),4))*($G21/INDEX($AV$5:$BA$12,MATCH($D21,$AR$5:$AR$12,0),4))^$I21)/((EXP(-$G21/INDEX($AV$5:$BA$12,MATCH($D21,$AR$5:$AR$12,0),1))*($G21/INDEX($AV$5:$BA$12,MATCH($D21,$AR$5:$AR$12,0),1))^$I21)+(EXP(-$G21/INDEX($AV$5:$BA$12,MATCH($D21,$AR$5:$AR$12,0),2))*($G21/INDEX($AV$5:$BA$12,MATCH($D21,$AR$5:$AR$12,0),2))^$I21)+(EXP(-$G21/INDEX($AV$5:$BA$12,MATCH($D21,$AR$5:$AR$12,0),3))*($G21/INDEX($AV$5:$BA$12,MATCH($D21,$AR$5:$AR$12,0),3))^$I21)+(EXP(-$G21/INDEX($AV$5:$BA$12,MATCH($D21,$AR$5:$AR$12,0),4))*($G21/INDEX($AV$5:$BA$12,MATCH($D21,$AR$5:$AR$12,0),4))^$I21)+(EXP(-$G21/INDEX($AV$5:$BA$12,MATCH($D21,$AR$5:$AR$12,0),5))*($G21/INDEX($AV$5:$BA$12,MATCH($D21,$AR$5:$AR$12,0),5))^$I21)+(EXP(-$G21/INDEX($AV$5:$BA$12,MATCH($D21,$AR$5:$AR$12,0),6))*($G21/INDEX($AV$5:$BA$12,MATCH($D21,$AR$5:$AR$12,0),6))^$I21)),0)</x:f>
        <x:v>0.1464041255476145</x:v>
      </x:c>
      <x:c r="AC21" s="979" t="n">
        <x:f>IFERROR((EXP(-$G21/INDEX($AV$5:$BA$12,MATCH($D21,$AR$5:$AR$12,0),5))*($G21/INDEX($AV$5:$BA$12,MATCH($D21,$AR$5:$AR$12,0),5))^$I21)/((EXP(-$G21/INDEX($AV$5:$BA$12,MATCH($D21,$AR$5:$AR$12,0),1))*($G21/INDEX($AV$5:$BA$12,MATCH($D21,$AR$5:$AR$12,0),1))^$I21)+(EXP(-$G21/INDEX($AV$5:$BA$12,MATCH($D21,$AR$5:$AR$12,0),2))*($G21/INDEX($AV$5:$BA$12,MATCH($D21,$AR$5:$AR$12,0),2))^$I21)+(EXP(-$G21/INDEX($AV$5:$BA$12,MATCH($D21,$AR$5:$AR$12,0),3))*($G21/INDEX($AV$5:$BA$12,MATCH($D21,$AR$5:$AR$12,0),3))^$I21)+(EXP(-$G21/INDEX($AV$5:$BA$12,MATCH($D21,$AR$5:$AR$12,0),4))*($G21/INDEX($AV$5:$BA$12,MATCH($D21,$AR$5:$AR$12,0),4))^$I21)+(EXP(-$G21/INDEX($AV$5:$BA$12,MATCH($D21,$AR$5:$AR$12,0),5))*($G21/INDEX($AV$5:$BA$12,MATCH($D21,$AR$5:$AR$12,0),5))^$I21)+(EXP(-$G21/INDEX($AV$5:$BA$12,MATCH($D21,$AR$5:$AR$12,0),6))*($G21/INDEX($AV$5:$BA$12,MATCH($D21,$AR$5:$AR$12,0),6))^$I21)),0)</x:f>
        <x:v>0.1890848733098211</x:v>
      </x:c>
      <x:c r="AD21" s="979" t="n">
        <x:f>IFERROR((EXP(-$G21/INDEX($AV$5:$BA$12,MATCH($D21,$AR$5:$AR$12,0),6))*($G21/INDEX($AV$5:$BA$12,MATCH($D21,$AR$5:$AR$12,0),6))^$I21)/((EXP(-$G21/INDEX($AV$5:$BA$12,MATCH($D21,$AR$5:$AR$12,0),1))*($G21/INDEX($AV$5:$BA$12,MATCH($D21,$AR$5:$AR$12,0),1))^$I21)+(EXP(-$G21/INDEX($AV$5:$BA$12,MATCH($D21,$AR$5:$AR$12,0),2))*($G21/INDEX($AV$5:$BA$12,MATCH($D21,$AR$5:$AR$12,0),2))^$I21)+(EXP(-$G21/INDEX($AV$5:$BA$12,MATCH($D21,$AR$5:$AR$12,0),3))*($G21/INDEX($AV$5:$BA$12,MATCH($D21,$AR$5:$AR$12,0),3))^$I21)+(EXP(-$G21/INDEX($AV$5:$BA$12,MATCH($D21,$AR$5:$AR$12,0),4))*($G21/INDEX($AV$5:$BA$12,MATCH($D21,$AR$5:$AR$12,0),4))^$I21)+(EXP(-$G21/INDEX($AV$5:$BA$12,MATCH($D21,$AR$5:$AR$12,0),5))*($G21/INDEX($AV$5:$BA$12,MATCH($D21,$AR$5:$AR$12,0),5))^$I21)+(EXP(-$G21/INDEX($AV$5:$BA$12,MATCH($D21,$AR$5:$AR$12,0),6))*($G21/INDEX($AV$5:$BA$12,MATCH($D21,$AR$5:$AR$12,0),6))^$I21)),0)</x:f>
        <x:v>0.2900092207821295</x:v>
      </x:c>
      <x:c r="AE21" s="979" t="n">
        <x:f>IFERROR((EXP(-$G21/INDEX($BB$5:$BG$12,MATCH($D21,$AR$5:$AR$12,0),1))*($G21/INDEX($BB$5:$BG$12,MATCH($D21,$AR$5:$AR$12,0),1))^$J21)/((EXP(-$G21/INDEX($BB$5:$BG$12,MATCH($D21,$AR$5:$AR$12,0),1))*($G21/INDEX($BB$5:$BG$12,MATCH($D21,$AR$5:$AR$12,0),1))^$J21)+(EXP(-$G21/INDEX($BB$5:$BG$12,MATCH($D21,$AR$5:$AR$12,0),2))*($G21/INDEX($BB$5:$BG$12,MATCH($D21,$AR$5:$AR$12,0),2))^$J21)+(EXP(-$G21/INDEX($BB$5:$BG$12,MATCH($D21,$AR$5:$AR$12,0),3))*($G21/INDEX($BB$5:$BG$12,MATCH($D21,$AR$5:$AR$12,0),3))^$J21)+(EXP(-$G21/INDEX($BB$5:$BG$12,MATCH($D21,$AR$5:$AR$12,0),4))*($G21/INDEX($BB$5:$BG$12,MATCH($D21,$AR$5:$AR$12,0),4))^$J21)+(EXP(-$G21/INDEX($BB$5:$BG$12,MATCH($D21,$AR$5:$AR$12,0),5))*($G21/INDEX($BB$5:$BG$12,MATCH($D21,$AR$5:$AR$12,0),5))^$J21)+(EXP(-$G21/INDEX($BB$5:$BG$12,MATCH($D21,$AR$5:$AR$12,0),6))*($G21/INDEX($BB$5:$BG$12,MATCH($D21,$AR$5:$AR$12,0),6))^$J21)),0)</x:f>
        <x:v>0.19855934423739863</x:v>
      </x:c>
      <x:c r="AF21" s="979" t="n">
        <x:f>IFERROR((EXP(-$G21/INDEX($BB$5:$BG$12,MATCH($D21,$AR$5:$AR$12,0),2))*($G21/INDEX($BB$5:$BG$12,MATCH($D21,$AR$5:$AR$12,0),2))^$J21)/((EXP(-$G21/INDEX($BB$5:$BG$12,MATCH($D21,$AR$5:$AR$12,0),1))*($G21/INDEX($BB$5:$BG$12,MATCH($D21,$AR$5:$AR$12,0),1))^$J21)+(EXP(-$G21/INDEX($BB$5:$BG$12,MATCH($D21,$AR$5:$AR$12,0),2))*($G21/INDEX($BB$5:$BG$12,MATCH($D21,$AR$5:$AR$12,0),2))^$J21)+(EXP(-$G21/INDEX($BB$5:$BG$12,MATCH($D21,$AR$5:$AR$12,0),3))*($G21/INDEX($BB$5:$BG$12,MATCH($D21,$AR$5:$AR$12,0),3))^$J21)+(EXP(-$G21/INDEX($BB$5:$BG$12,MATCH($D21,$AR$5:$AR$12,0),4))*($G21/INDEX($BB$5:$BG$12,MATCH($D21,$AR$5:$AR$12,0),4))^$J21)+(EXP(-$G21/INDEX($BB$5:$BG$12,MATCH($D21,$AR$5:$AR$12,0),5))*($G21/INDEX($BB$5:$BG$12,MATCH($D21,$AR$5:$AR$12,0),5))^$J21)+(EXP(-$G21/INDEX($BB$5:$BG$12,MATCH($D21,$AR$5:$AR$12,0),6))*($G21/INDEX($BB$5:$BG$12,MATCH($D21,$AR$5:$AR$12,0),6))^$J21)),0)</x:f>
        <x:v>0.22575838062300102</x:v>
      </x:c>
      <x:c r="AG21" s="979" t="n">
        <x:f>IFERROR((EXP(-$G21/INDEX($BB$5:$BG$12,MATCH($D21,$AR$5:$AR$12,0),3))*($G21/INDEX($BB$5:$BG$12,MATCH($D21,$AR$5:$AR$12,0),3))^$J21)/((EXP(-$G21/INDEX($BB$5:$BG$12,MATCH($D21,$AR$5:$AR$12,0),1))*($G21/INDEX($BB$5:$BG$12,MATCH($D21,$AR$5:$AR$12,0),1))^$J21)+(EXP(-$G21/INDEX($BB$5:$BG$12,MATCH($D21,$AR$5:$AR$12,0),2))*($G21/INDEX($BB$5:$BG$12,MATCH($D21,$AR$5:$AR$12,0),2))^$J21)+(EXP(-$G21/INDEX($BB$5:$BG$12,MATCH($D21,$AR$5:$AR$12,0),3))*($G21/INDEX($BB$5:$BG$12,MATCH($D21,$AR$5:$AR$12,0),3))^$J21)+(EXP(-$G21/INDEX($BB$5:$BG$12,MATCH($D21,$AR$5:$AR$12,0),4))*($G21/INDEX($BB$5:$BG$12,MATCH($D21,$AR$5:$AR$12,0),4))^$J21)+(EXP(-$G21/INDEX($BB$5:$BG$12,MATCH($D21,$AR$5:$AR$12,0),5))*($G21/INDEX($BB$5:$BG$12,MATCH($D21,$AR$5:$AR$12,0),5))^$J21)+(EXP(-$G21/INDEX($BB$5:$BG$12,MATCH($D21,$AR$5:$AR$12,0),6))*($G21/INDEX($BB$5:$BG$12,MATCH($D21,$AR$5:$AR$12,0),6))^$J21)),0)</x:f>
        <x:v>0.23171330454182293</x:v>
      </x:c>
      <x:c r="AH21" s="979" t="n">
        <x:f>IFERROR((EXP(-$G21/INDEX($BB$5:$BG$12,MATCH($D21,$AR$5:$AR$12,0),4))*($G21/INDEX($BB$5:$BG$12,MATCH($D21,$AR$5:$AR$12,0),4))^$J21)/((EXP(-$G21/INDEX($BB$5:$BG$12,MATCH($D21,$AR$5:$AR$12,0),1))*($G21/INDEX($BB$5:$BG$12,MATCH($D21,$AR$5:$AR$12,0),1))^$J21)+(EXP(-$G21/INDEX($BB$5:$BG$12,MATCH($D21,$AR$5:$AR$12,0),2))*($G21/INDEX($BB$5:$BG$12,MATCH($D21,$AR$5:$AR$12,0),2))^$J21)+(EXP(-$G21/INDEX($BB$5:$BG$12,MATCH($D21,$AR$5:$AR$12,0),3))*($G21/INDEX($BB$5:$BG$12,MATCH($D21,$AR$5:$AR$12,0),3))^$J21)+(EXP(-$G21/INDEX($BB$5:$BG$12,MATCH($D21,$AR$5:$AR$12,0),4))*($G21/INDEX($BB$5:$BG$12,MATCH($D21,$AR$5:$AR$12,0),4))^$J21)+(EXP(-$G21/INDEX($BB$5:$BG$12,MATCH($D21,$AR$5:$AR$12,0),5))*($G21/INDEX($BB$5:$BG$12,MATCH($D21,$AR$5:$AR$12,0),5))^$J21)+(EXP(-$G21/INDEX($BB$5:$BG$12,MATCH($D21,$AR$5:$AR$12,0),6))*($G21/INDEX($BB$5:$BG$12,MATCH($D21,$AR$5:$AR$12,0),6))^$J21)),0)</x:f>
        <x:v>0.16729548852714957</x:v>
      </x:c>
      <x:c r="AI21" s="979" t="n">
        <x:f>IFERROR((EXP(-$G21/INDEX($BB$5:$BG$12,MATCH($D21,$AR$5:$AR$12,0),5))*($G21/INDEX($BB$5:$BG$12,MATCH($D21,$AR$5:$AR$12,0),5))^$J21)/((EXP(-$G21/INDEX($BB$5:$BG$12,MATCH($D21,$AR$5:$AR$12,0),1))*($G21/INDEX($BB$5:$BG$12,MATCH($D21,$AR$5:$AR$12,0),1))^$J21)+(EXP(-$G21/INDEX($BB$5:$BG$12,MATCH($D21,$AR$5:$AR$12,0),2))*($G21/INDEX($BB$5:$BG$12,MATCH($D21,$AR$5:$AR$12,0),2))^$J21)+(EXP(-$G21/INDEX($BB$5:$BG$12,MATCH($D21,$AR$5:$AR$12,0),3))*($G21/INDEX($BB$5:$BG$12,MATCH($D21,$AR$5:$AR$12,0),3))^$J21)+(EXP(-$G21/INDEX($BB$5:$BG$12,MATCH($D21,$AR$5:$AR$12,0),4))*($G21/INDEX($BB$5:$BG$12,MATCH($D21,$AR$5:$AR$12,0),4))^$J21)+(EXP(-$G21/INDEX($BB$5:$BG$12,MATCH($D21,$AR$5:$AR$12,0),5))*($G21/INDEX($BB$5:$BG$12,MATCH($D21,$AR$5:$AR$12,0),5))^$J21)+(EXP(-$G21/INDEX($BB$5:$BG$12,MATCH($D21,$AR$5:$AR$12,0),6))*($G21/INDEX($BB$5:$BG$12,MATCH($D21,$AR$5:$AR$12,0),6))^$J21)),0)</x:f>
        <x:v>0.10557517731525123</x:v>
      </x:c>
      <x:c r="AJ21" s="979" t="n">
        <x:f>IFERROR((EXP(-$G21/INDEX($BB$5:$BG$12,MATCH($D21,$AR$5:$AR$12,0),6))*($G21/INDEX($BB$5:$BG$12,MATCH($D21,$AR$5:$AR$12,0),6))^$J21)/((EXP(-$G21/INDEX($BB$5:$BG$12,MATCH($D21,$AR$5:$AR$12,0),1))*($G21/INDEX($BB$5:$BG$12,MATCH($D21,$AR$5:$AR$12,0),1))^$J21)+(EXP(-$G21/INDEX($BB$5:$BG$12,MATCH($D21,$AR$5:$AR$12,0),2))*($G21/INDEX($BB$5:$BG$12,MATCH($D21,$AR$5:$AR$12,0),2))^$J21)+(EXP(-$G21/INDEX($BB$5:$BG$12,MATCH($D21,$AR$5:$AR$12,0),3))*($G21/INDEX($BB$5:$BG$12,MATCH($D21,$AR$5:$AR$12,0),3))^$J21)+(EXP(-$G21/INDEX($BB$5:$BG$12,MATCH($D21,$AR$5:$AR$12,0),4))*($G21/INDEX($BB$5:$BG$12,MATCH($D21,$AR$5:$AR$12,0),4))^$J21)+(EXP(-$G21/INDEX($BB$5:$BG$12,MATCH($D21,$AR$5:$AR$12,0),5))*($G21/INDEX($BB$5:$BG$12,MATCH($D21,$AR$5:$AR$12,0),5))^$J21)+(EXP(-$G21/INDEX($BB$5:$BG$12,MATCH($D21,$AR$5:$AR$12,0),6))*($G21/INDEX($BB$5:$BG$12,MATCH($D21,$AR$5:$AR$12,0),6))^$J21)),0)</x:f>
        <x:v>0.07109830475537665</x:v>
      </x:c>
      <x:c r="BJ21"/>
      <x:c r="BK21"/>
      <x:c r="BL21"/>
      <x:c r="BM21"/>
      <x:c r="BN21"/>
      <x:c r="BO21"/>
      <x:c r="BP21"/>
      <x:c r="BQ21"/>
      <x:c r="BR21"/>
      <x:c r="BS21"/>
      <x:c r="BT21"/>
      <x:c r="BU21"/>
      <x:c r="BV21"/>
      <x:c r="BW21"/>
      <x:c r="BX21"/>
      <x:c r="BY21"/>
      <x:c r="BZ21"/>
    </x:row>
    <x:row r="22">
      <x:c r="A22" s="975" t="n">
        <x:f>'対象台データ'!A20</x:f>
        <x:v>46194</x:v>
      </x:c>
      <x:c r="B22" s="1003" t="str">
        <x:f>'対象台データ'!B20</x:f>
        <x:v>日</x:v>
      </x:c>
      <x:c r="C22" s="1003" t="str">
        <x:f>'対象台データ'!C20</x:f>
        <x:v>6/21</x:v>
      </x:c>
      <x:c r="D22" s="963" t="str">
        <x:f>'対象台データ'!D20</x:f>
        <x:v>ゴーゴージャグラー3</x:v>
      </x:c>
      <x:c r="E22" s="1014" t="n">
        <x:f>IF($X22="A",MIN(100,MAX(0,55+(V22-55)*(1+0.4*SQRT(MIN(G22/8000,1))))),MIN(100,MAX(0,V22)))</x:f>
        <x:v>59.22846221691688</x:v>
      </x:c>
      <x:c r="F22" s="1016" t="n">
        <x:f>'対象台データ'!E20</x:f>
        <x:v>913</x:v>
      </x:c>
      <x:c r="G22" s="1005" t="n">
        <x:f>'対象台データ'!F20</x:f>
        <x:v>7357</x:v>
      </x:c>
      <x:c r="H22" s="1005" t="n">
        <x:f>'対象台データ'!G20</x:f>
        <x:v>1155</x:v>
      </x:c>
      <x:c r="I22" s="1005" t="n">
        <x:f>'対象台データ'!H20</x:f>
        <x:v>27</x:v>
      </x:c>
      <x:c r="J22" s="1005" t="n">
        <x:f>'対象台データ'!I20</x:f>
        <x:v>29</x:v>
      </x:c>
      <x:c r="K22" s="979" t="n">
        <x:f>'対象台データ'!K20</x:f>
        <x:v>1.0523311132254995</x:v>
      </x:c>
      <x:c r="L22" s="1006" t="n">
        <x:f>IF(G22&lt;=0,5,IF(G22&lt;1500,5+(G22-0)*(20-5)/(1500-0),IF(G22&lt;3000,20+(G22-1500)*(40-20)/(3000-1500),IF(G22&lt;4500,40+(G22-3000)*(58-40)/(4500-3000),IF(G22&lt;6000,58+(G22-4500)*(72-58)/(6000-4500),IF(G22&lt;7500,72+(G22-6000)*(84-72)/(7500-6000),IF(G22&lt;9000,84+(G22-7500)*(93-84)/(9000-7500),IF(G22&lt;11000,93+(G22-9000)*(100-93)/(11000-9000),100))))))))</x:f>
        <x:v>82.856</x:v>
      </x:c>
      <x:c r="M22" s="978" t="n">
        <x:v>1</x:v>
      </x:c>
      <x:c r="N22" s="978" t="n">
        <x:f>MIN(100,L22*M22)</x:f>
        <x:v>82.856</x:v>
      </x:c>
      <x:c r="O22" s="978" t="n">
        <x:f>IF(K22&lt;=0.8,0,IF(K22&lt;0.9,0+(K22-0.8)*(10-0)/(0.9-0.8),IF(K22&lt;1,10+(K22-0.9)*(35-10)/(1-0.9),IF(K22&lt;1.2,35+(K22-1)*(87-35)/(1.2-1),IF(K22&lt;1.3,87+(K22-1.2)*(96-87)/(1.3-1.2),IF(K22&lt;1.45,96+(K22-1.3)*(100-96)/(1.45-1.3),100))))))</x:f>
        <x:v>48.60608943862989</x:v>
      </x:c>
      <x:c r="P22" s="979" t="n">
        <x:f>MIN(1,SQRT(G22/8000))</x:f>
        <x:v>0.958970802475237</x:v>
      </x:c>
      <x:c r="Q22" s="978" t="n">
        <x:f>35+(O22-35)*P22</x:f>
        <x:v>48.04784250751275</x:v>
      </x:c>
      <x:c r="R22" s="978" t="n">
        <x:f>IF(K22&lt;0.95,MIN(25,(0.95-K22)*250),0)</x:f>
        <x:v>0</x:v>
      </x:c>
      <x:c r="S22" s="978" t="n">
        <x:f>IF($X22="A",Y22*5+Z22*15+AA22*30+AB22*60+AC22*80+AD22*100,0)</x:f>
        <x:v>45.59547902889737</x:v>
      </x:c>
      <x:c r="T22" s="978" t="n">
        <x:f>IF($X22="A",AE22*5+AF22*15+AG22*30+AH22*60+AI22*80+AJ22*100,0)</x:f>
        <x:v>61.968533965071444</x:v>
      </x:c>
      <x:c r="U22" s="978" t="n">
        <x:f>IF($X22="A",S22*15%+T22*30%+Q22*55%,0)</x:f>
        <x:v>51.85619542298805</x:v>
      </x:c>
      <x:c r="V22" s="1018" t="n">
        <x:f>IF($X22="A",U22*80%+N22*20%,N22*IFERROR(INDEX($AT$5:$AT$60,MATCH($D22,$AR$5:$AR$60,0)),0.6)+Q22*IFERROR(INDEX($AU$5:$AU$60,MATCH($D22,$AR$5:$AR$60,0)),0.4)-R22)</x:f>
        <x:v>58.05615633839045</x:v>
      </x:c>
      <x:c r="W22" s="1008" t="str">
        <x:f>IF(E22&gt;=90,"設定6級候補",IF(E22&gt;=75,"設定4以上強候補",IF(E22&gt;=60,"設定4以上を疑う","要観察")))</x:f>
        <x:v>要観察</x:v>
      </x:c>
      <x:c r="X22" s="1003" t="str">
        <x:f>IFERROR(INDEX($AS$5:$AS$60,MATCH($D22,$AR$5:$AR$60,0)),"AT")</x:f>
        <x:v>A</x:v>
      </x:c>
      <x:c r="Y22" s="979" t="n">
        <x:f>IFERROR((EXP(-$G22/INDEX($AV$5:$BA$12,MATCH($D22,$AR$5:$AR$12,0),1))*($G22/INDEX($AV$5:$BA$12,MATCH($D22,$AR$5:$AR$12,0),1))^$I22)/((EXP(-$G22/INDEX($AV$5:$BA$12,MATCH($D22,$AR$5:$AR$12,0),1))*($G22/INDEX($AV$5:$BA$12,MATCH($D22,$AR$5:$AR$12,0),1))^$I22)+(EXP(-$G22/INDEX($AV$5:$BA$12,MATCH($D22,$AR$5:$AR$12,0),2))*($G22/INDEX($AV$5:$BA$12,MATCH($D22,$AR$5:$AR$12,0),2))^$I22)+(EXP(-$G22/INDEX($AV$5:$BA$12,MATCH($D22,$AR$5:$AR$12,0),3))*($G22/INDEX($AV$5:$BA$12,MATCH($D22,$AR$5:$AR$12,0),3))^$I22)+(EXP(-$G22/INDEX($AV$5:$BA$12,MATCH($D22,$AR$5:$AR$12,0),4))*($G22/INDEX($AV$5:$BA$12,MATCH($D22,$AR$5:$AR$12,0),4))^$I22)+(EXP(-$G22/INDEX($AV$5:$BA$12,MATCH($D22,$AR$5:$AR$12,0),5))*($G22/INDEX($AV$5:$BA$12,MATCH($D22,$AR$5:$AR$12,0),5))^$I22)+(EXP(-$G22/INDEX($AV$5:$BA$12,MATCH($D22,$AR$5:$AR$12,0),6))*($G22/INDEX($AV$5:$BA$12,MATCH($D22,$AR$5:$AR$12,0),6))^$I22)),0)</x:f>
        <x:v>0.17803416829859167</x:v>
      </x:c>
      <x:c r="Z22" s="979" t="n">
        <x:f>IFERROR((EXP(-$G22/INDEX($AV$5:$BA$12,MATCH($D22,$AR$5:$AR$12,0),2))*($G22/INDEX($AV$5:$BA$12,MATCH($D22,$AR$5:$AR$12,0),2))^$I22)/((EXP(-$G22/INDEX($AV$5:$BA$12,MATCH($D22,$AR$5:$AR$12,0),1))*($G22/INDEX($AV$5:$BA$12,MATCH($D22,$AR$5:$AR$12,0),1))^$I22)+(EXP(-$G22/INDEX($AV$5:$BA$12,MATCH($D22,$AR$5:$AR$12,0),2))*($G22/INDEX($AV$5:$BA$12,MATCH($D22,$AR$5:$AR$12,0),2))^$I22)+(EXP(-$G22/INDEX($AV$5:$BA$12,MATCH($D22,$AR$5:$AR$12,0),3))*($G22/INDEX($AV$5:$BA$12,MATCH($D22,$AR$5:$AR$12,0),3))^$I22)+(EXP(-$G22/INDEX($AV$5:$BA$12,MATCH($D22,$AR$5:$AR$12,0),4))*($G22/INDEX($AV$5:$BA$12,MATCH($D22,$AR$5:$AR$12,0),4))^$I22)+(EXP(-$G22/INDEX($AV$5:$BA$12,MATCH($D22,$AR$5:$AR$12,0),5))*($G22/INDEX($AV$5:$BA$12,MATCH($D22,$AR$5:$AR$12,0),5))^$I22)+(EXP(-$G22/INDEX($AV$5:$BA$12,MATCH($D22,$AR$5:$AR$12,0),6))*($G22/INDEX($AV$5:$BA$12,MATCH($D22,$AR$5:$AR$12,0),6))^$I22)),0)</x:f>
        <x:v>0.17703118279581534</x:v>
      </x:c>
      <x:c r="AA22" s="979" t="n">
        <x:f>IFERROR((EXP(-$G22/INDEX($AV$5:$BA$12,MATCH($D22,$AR$5:$AR$12,0),3))*($G22/INDEX($AV$5:$BA$12,MATCH($D22,$AR$5:$AR$12,0),3))^$I22)/((EXP(-$G22/INDEX($AV$5:$BA$12,MATCH($D22,$AR$5:$AR$12,0),1))*($G22/INDEX($AV$5:$BA$12,MATCH($D22,$AR$5:$AR$12,0),1))^$I22)+(EXP(-$G22/INDEX($AV$5:$BA$12,MATCH($D22,$AR$5:$AR$12,0),2))*($G22/INDEX($AV$5:$BA$12,MATCH($D22,$AR$5:$AR$12,0),2))^$I22)+(EXP(-$G22/INDEX($AV$5:$BA$12,MATCH($D22,$AR$5:$AR$12,0),3))*($G22/INDEX($AV$5:$BA$12,MATCH($D22,$AR$5:$AR$12,0),3))^$I22)+(EXP(-$G22/INDEX($AV$5:$BA$12,MATCH($D22,$AR$5:$AR$12,0),4))*($G22/INDEX($AV$5:$BA$12,MATCH($D22,$AR$5:$AR$12,0),4))^$I22)+(EXP(-$G22/INDEX($AV$5:$BA$12,MATCH($D22,$AR$5:$AR$12,0),5))*($G22/INDEX($AV$5:$BA$12,MATCH($D22,$AR$5:$AR$12,0),5))^$I22)+(EXP(-$G22/INDEX($AV$5:$BA$12,MATCH($D22,$AR$5:$AR$12,0),6))*($G22/INDEX($AV$5:$BA$12,MATCH($D22,$AR$5:$AR$12,0),6))^$I22)),0)</x:f>
        <x:v>0.1759544445513633</x:v>
      </x:c>
      <x:c r="AB22" s="979" t="n">
        <x:f>IFERROR((EXP(-$G22/INDEX($AV$5:$BA$12,MATCH($D22,$AR$5:$AR$12,0),4))*($G22/INDEX($AV$5:$BA$12,MATCH($D22,$AR$5:$AR$12,0),4))^$I22)/((EXP(-$G22/INDEX($AV$5:$BA$12,MATCH($D22,$AR$5:$AR$12,0),1))*($G22/INDEX($AV$5:$BA$12,MATCH($D22,$AR$5:$AR$12,0),1))^$I22)+(EXP(-$G22/INDEX($AV$5:$BA$12,MATCH($D22,$AR$5:$AR$12,0),2))*($G22/INDEX($AV$5:$BA$12,MATCH($D22,$AR$5:$AR$12,0),2))^$I22)+(EXP(-$G22/INDEX($AV$5:$BA$12,MATCH($D22,$AR$5:$AR$12,0),3))*($G22/INDEX($AV$5:$BA$12,MATCH($D22,$AR$5:$AR$12,0),3))^$I22)+(EXP(-$G22/INDEX($AV$5:$BA$12,MATCH($D22,$AR$5:$AR$12,0),4))*($G22/INDEX($AV$5:$BA$12,MATCH($D22,$AR$5:$AR$12,0),4))^$I22)+(EXP(-$G22/INDEX($AV$5:$BA$12,MATCH($D22,$AR$5:$AR$12,0),5))*($G22/INDEX($AV$5:$BA$12,MATCH($D22,$AR$5:$AR$12,0),5))^$I22)+(EXP(-$G22/INDEX($AV$5:$BA$12,MATCH($D22,$AR$5:$AR$12,0),6))*($G22/INDEX($AV$5:$BA$12,MATCH($D22,$AR$5:$AR$12,0),6))^$I22)),0)</x:f>
        <x:v>0.17228436926176344</x:v>
      </x:c>
      <x:c r="AC22" s="979" t="n">
        <x:f>IFERROR((EXP(-$G22/INDEX($AV$5:$BA$12,MATCH($D22,$AR$5:$AR$12,0),5))*($G22/INDEX($AV$5:$BA$12,MATCH($D22,$AR$5:$AR$12,0),5))^$I22)/((EXP(-$G22/INDEX($AV$5:$BA$12,MATCH($D22,$AR$5:$AR$12,0),1))*($G22/INDEX($AV$5:$BA$12,MATCH($D22,$AR$5:$AR$12,0),1))^$I22)+(EXP(-$G22/INDEX($AV$5:$BA$12,MATCH($D22,$AR$5:$AR$12,0),2))*($G22/INDEX($AV$5:$BA$12,MATCH($D22,$AR$5:$AR$12,0),2))^$I22)+(EXP(-$G22/INDEX($AV$5:$BA$12,MATCH($D22,$AR$5:$AR$12,0),3))*($G22/INDEX($AV$5:$BA$12,MATCH($D22,$AR$5:$AR$12,0),3))^$I22)+(EXP(-$G22/INDEX($AV$5:$BA$12,MATCH($D22,$AR$5:$AR$12,0),4))*($G22/INDEX($AV$5:$BA$12,MATCH($D22,$AR$5:$AR$12,0),4))^$I22)+(EXP(-$G22/INDEX($AV$5:$BA$12,MATCH($D22,$AR$5:$AR$12,0),5))*($G22/INDEX($AV$5:$BA$12,MATCH($D22,$AR$5:$AR$12,0),5))^$I22)+(EXP(-$G22/INDEX($AV$5:$BA$12,MATCH($D22,$AR$5:$AR$12,0),6))*($G22/INDEX($AV$5:$BA$12,MATCH($D22,$AR$5:$AR$12,0),6))^$I22)),0)</x:f>
        <x:v>0.16177192780130667</x:v>
      </x:c>
      <x:c r="AD22" s="979" t="n">
        <x:f>IFERROR((EXP(-$G22/INDEX($AV$5:$BA$12,MATCH($D22,$AR$5:$AR$12,0),6))*($G22/INDEX($AV$5:$BA$12,MATCH($D22,$AR$5:$AR$12,0),6))^$I22)/((EXP(-$G22/INDEX($AV$5:$BA$12,MATCH($D22,$AR$5:$AR$12,0),1))*($G22/INDEX($AV$5:$BA$12,MATCH($D22,$AR$5:$AR$12,0),1))^$I22)+(EXP(-$G22/INDEX($AV$5:$BA$12,MATCH($D22,$AR$5:$AR$12,0),2))*($G22/INDEX($AV$5:$BA$12,MATCH($D22,$AR$5:$AR$12,0),2))^$I22)+(EXP(-$G22/INDEX($AV$5:$BA$12,MATCH($D22,$AR$5:$AR$12,0),3))*($G22/INDEX($AV$5:$BA$12,MATCH($D22,$AR$5:$AR$12,0),3))^$I22)+(EXP(-$G22/INDEX($AV$5:$BA$12,MATCH($D22,$AR$5:$AR$12,0),4))*($G22/INDEX($AV$5:$BA$12,MATCH($D22,$AR$5:$AR$12,0),4))^$I22)+(EXP(-$G22/INDEX($AV$5:$BA$12,MATCH($D22,$AR$5:$AR$12,0),5))*($G22/INDEX($AV$5:$BA$12,MATCH($D22,$AR$5:$AR$12,0),5))^$I22)+(EXP(-$G22/INDEX($AV$5:$BA$12,MATCH($D22,$AR$5:$AR$12,0),6))*($G22/INDEX($AV$5:$BA$12,MATCH($D22,$AR$5:$AR$12,0),6))^$I22)),0)</x:f>
        <x:v>0.13492390729115944</x:v>
      </x:c>
      <x:c r="AE22" s="979" t="n">
        <x:f>IFERROR((EXP(-$G22/INDEX($BB$5:$BG$12,MATCH($D22,$AR$5:$AR$12,0),1))*($G22/INDEX($BB$5:$BG$12,MATCH($D22,$AR$5:$AR$12,0),1))^$J22)/((EXP(-$G22/INDEX($BB$5:$BG$12,MATCH($D22,$AR$5:$AR$12,0),1))*($G22/INDEX($BB$5:$BG$12,MATCH($D22,$AR$5:$AR$12,0),1))^$J22)+(EXP(-$G22/INDEX($BB$5:$BG$12,MATCH($D22,$AR$5:$AR$12,0),2))*($G22/INDEX($BB$5:$BG$12,MATCH($D22,$AR$5:$AR$12,0),2))^$J22)+(EXP(-$G22/INDEX($BB$5:$BG$12,MATCH($D22,$AR$5:$AR$12,0),3))*($G22/INDEX($BB$5:$BG$12,MATCH($D22,$AR$5:$AR$12,0),3))^$J22)+(EXP(-$G22/INDEX($BB$5:$BG$12,MATCH($D22,$AR$5:$AR$12,0),4))*($G22/INDEX($BB$5:$BG$12,MATCH($D22,$AR$5:$AR$12,0),4))^$J22)+(EXP(-$G22/INDEX($BB$5:$BG$12,MATCH($D22,$AR$5:$AR$12,0),5))*($G22/INDEX($BB$5:$BG$12,MATCH($D22,$AR$5:$AR$12,0),5))^$J22)+(EXP(-$G22/INDEX($BB$5:$BG$12,MATCH($D22,$AR$5:$AR$12,0),6))*($G22/INDEX($BB$5:$BG$12,MATCH($D22,$AR$5:$AR$12,0),6))^$J22)),0)</x:f>
        <x:v>0.05738496238655485</x:v>
      </x:c>
      <x:c r="AF22" s="979" t="n">
        <x:f>IFERROR((EXP(-$G22/INDEX($BB$5:$BG$12,MATCH($D22,$AR$5:$AR$12,0),2))*($G22/INDEX($BB$5:$BG$12,MATCH($D22,$AR$5:$AR$12,0),2))^$J22)/((EXP(-$G22/INDEX($BB$5:$BG$12,MATCH($D22,$AR$5:$AR$12,0),1))*($G22/INDEX($BB$5:$BG$12,MATCH($D22,$AR$5:$AR$12,0),1))^$J22)+(EXP(-$G22/INDEX($BB$5:$BG$12,MATCH($D22,$AR$5:$AR$12,0),2))*($G22/INDEX($BB$5:$BG$12,MATCH($D22,$AR$5:$AR$12,0),2))^$J22)+(EXP(-$G22/INDEX($BB$5:$BG$12,MATCH($D22,$AR$5:$AR$12,0),3))*($G22/INDEX($BB$5:$BG$12,MATCH($D22,$AR$5:$AR$12,0),3))^$J22)+(EXP(-$G22/INDEX($BB$5:$BG$12,MATCH($D22,$AR$5:$AR$12,0),4))*($G22/INDEX($BB$5:$BG$12,MATCH($D22,$AR$5:$AR$12,0),4))^$J22)+(EXP(-$G22/INDEX($BB$5:$BG$12,MATCH($D22,$AR$5:$AR$12,0),5))*($G22/INDEX($BB$5:$BG$12,MATCH($D22,$AR$5:$AR$12,0),5))^$J22)+(EXP(-$G22/INDEX($BB$5:$BG$12,MATCH($D22,$AR$5:$AR$12,0),6))*($G22/INDEX($BB$5:$BG$12,MATCH($D22,$AR$5:$AR$12,0),6))^$J22)),0)</x:f>
        <x:v>0.0921589014861595</x:v>
      </x:c>
      <x:c r="AG22" s="979" t="n">
        <x:f>IFERROR((EXP(-$G22/INDEX($BB$5:$BG$12,MATCH($D22,$AR$5:$AR$12,0),3))*($G22/INDEX($BB$5:$BG$12,MATCH($D22,$AR$5:$AR$12,0),3))^$J22)/((EXP(-$G22/INDEX($BB$5:$BG$12,MATCH($D22,$AR$5:$AR$12,0),1))*($G22/INDEX($BB$5:$BG$12,MATCH($D22,$AR$5:$AR$12,0),1))^$J22)+(EXP(-$G22/INDEX($BB$5:$BG$12,MATCH($D22,$AR$5:$AR$12,0),2))*($G22/INDEX($BB$5:$BG$12,MATCH($D22,$AR$5:$AR$12,0),2))^$J22)+(EXP(-$G22/INDEX($BB$5:$BG$12,MATCH($D22,$AR$5:$AR$12,0),3))*($G22/INDEX($BB$5:$BG$12,MATCH($D22,$AR$5:$AR$12,0),3))^$J22)+(EXP(-$G22/INDEX($BB$5:$BG$12,MATCH($D22,$AR$5:$AR$12,0),4))*($G22/INDEX($BB$5:$BG$12,MATCH($D22,$AR$5:$AR$12,0),4))^$J22)+(EXP(-$G22/INDEX($BB$5:$BG$12,MATCH($D22,$AR$5:$AR$12,0),5))*($G22/INDEX($BB$5:$BG$12,MATCH($D22,$AR$5:$AR$12,0),5))^$J22)+(EXP(-$G22/INDEX($BB$5:$BG$12,MATCH($D22,$AR$5:$AR$12,0),6))*($G22/INDEX($BB$5:$BG$12,MATCH($D22,$AR$5:$AR$12,0),6))^$J22)),0)</x:f>
        <x:v>0.15093170006172216</x:v>
      </x:c>
      <x:c r="AH22" s="979" t="n">
        <x:f>IFERROR((EXP(-$G22/INDEX($BB$5:$BG$12,MATCH($D22,$AR$5:$AR$12,0),4))*($G22/INDEX($BB$5:$BG$12,MATCH($D22,$AR$5:$AR$12,0),4))^$J22)/((EXP(-$G22/INDEX($BB$5:$BG$12,MATCH($D22,$AR$5:$AR$12,0),1))*($G22/INDEX($BB$5:$BG$12,MATCH($D22,$AR$5:$AR$12,0),1))^$J22)+(EXP(-$G22/INDEX($BB$5:$BG$12,MATCH($D22,$AR$5:$AR$12,0),2))*($G22/INDEX($BB$5:$BG$12,MATCH($D22,$AR$5:$AR$12,0),2))^$J22)+(EXP(-$G22/INDEX($BB$5:$BG$12,MATCH($D22,$AR$5:$AR$12,0),3))*($G22/INDEX($BB$5:$BG$12,MATCH($D22,$AR$5:$AR$12,0),3))^$J22)+(EXP(-$G22/INDEX($BB$5:$BG$12,MATCH($D22,$AR$5:$AR$12,0),4))*($G22/INDEX($BB$5:$BG$12,MATCH($D22,$AR$5:$AR$12,0),4))^$J22)+(EXP(-$G22/INDEX($BB$5:$BG$12,MATCH($D22,$AR$5:$AR$12,0),5))*($G22/INDEX($BB$5:$BG$12,MATCH($D22,$AR$5:$AR$12,0),5))^$J22)+(EXP(-$G22/INDEX($BB$5:$BG$12,MATCH($D22,$AR$5:$AR$12,0),6))*($G22/INDEX($BB$5:$BG$12,MATCH($D22,$AR$5:$AR$12,0),6))^$J22)),0)</x:f>
        <x:v>0.23342873240185705</x:v>
      </x:c>
      <x:c r="AI22" s="979" t="n">
        <x:f>IFERROR((EXP(-$G22/INDEX($BB$5:$BG$12,MATCH($D22,$AR$5:$AR$12,0),5))*($G22/INDEX($BB$5:$BG$12,MATCH($D22,$AR$5:$AR$12,0),5))^$J22)/((EXP(-$G22/INDEX($BB$5:$BG$12,MATCH($D22,$AR$5:$AR$12,0),1))*($G22/INDEX($BB$5:$BG$12,MATCH($D22,$AR$5:$AR$12,0),1))^$J22)+(EXP(-$G22/INDEX($BB$5:$BG$12,MATCH($D22,$AR$5:$AR$12,0),2))*($G22/INDEX($BB$5:$BG$12,MATCH($D22,$AR$5:$AR$12,0),2))^$J22)+(EXP(-$G22/INDEX($BB$5:$BG$12,MATCH($D22,$AR$5:$AR$12,0),3))*($G22/INDEX($BB$5:$BG$12,MATCH($D22,$AR$5:$AR$12,0),3))^$J22)+(EXP(-$G22/INDEX($BB$5:$BG$12,MATCH($D22,$AR$5:$AR$12,0),4))*($G22/INDEX($BB$5:$BG$12,MATCH($D22,$AR$5:$AR$12,0),4))^$J22)+(EXP(-$G22/INDEX($BB$5:$BG$12,MATCH($D22,$AR$5:$AR$12,0),5))*($G22/INDEX($BB$5:$BG$12,MATCH($D22,$AR$5:$AR$12,0),5))^$J22)+(EXP(-$G22/INDEX($BB$5:$BG$12,MATCH($D22,$AR$5:$AR$12,0),6))*($G22/INDEX($BB$5:$BG$12,MATCH($D22,$AR$5:$AR$12,0),6))^$J22)),0)</x:f>
        <x:v>0.24220098407437354</x:v>
      </x:c>
      <x:c r="AJ22" s="979" t="n">
        <x:f>IFERROR((EXP(-$G22/INDEX($BB$5:$BG$12,MATCH($D22,$AR$5:$AR$12,0),6))*($G22/INDEX($BB$5:$BG$12,MATCH($D22,$AR$5:$AR$12,0),6))^$J22)/((EXP(-$G22/INDEX($BB$5:$BG$12,MATCH($D22,$AR$5:$AR$12,0),1))*($G22/INDEX($BB$5:$BG$12,MATCH($D22,$AR$5:$AR$12,0),1))^$J22)+(EXP(-$G22/INDEX($BB$5:$BG$12,MATCH($D22,$AR$5:$AR$12,0),2))*($G22/INDEX($BB$5:$BG$12,MATCH($D22,$AR$5:$AR$12,0),2))^$J22)+(EXP(-$G22/INDEX($BB$5:$BG$12,MATCH($D22,$AR$5:$AR$12,0),3))*($G22/INDEX($BB$5:$BG$12,MATCH($D22,$AR$5:$AR$12,0),3))^$J22)+(EXP(-$G22/INDEX($BB$5:$BG$12,MATCH($D22,$AR$5:$AR$12,0),4))*($G22/INDEX($BB$5:$BG$12,MATCH($D22,$AR$5:$AR$12,0),4))^$J22)+(EXP(-$G22/INDEX($BB$5:$BG$12,MATCH($D22,$AR$5:$AR$12,0),5))*($G22/INDEX($BB$5:$BG$12,MATCH($D22,$AR$5:$AR$12,0),5))^$J22)+(EXP(-$G22/INDEX($BB$5:$BG$12,MATCH($D22,$AR$5:$AR$12,0),6))*($G22/INDEX($BB$5:$BG$12,MATCH($D22,$AR$5:$AR$12,0),6))^$J22)),0)</x:f>
        <x:v>0.223894719589333</x:v>
      </x:c>
      <x:c r="BJ22"/>
      <x:c r="BK22"/>
      <x:c r="BL22"/>
      <x:c r="BM22"/>
      <x:c r="BN22"/>
      <x:c r="BO22"/>
      <x:c r="BP22"/>
      <x:c r="BQ22"/>
      <x:c r="BR22"/>
      <x:c r="BS22"/>
      <x:c r="BT22"/>
      <x:c r="BU22"/>
      <x:c r="BV22"/>
      <x:c r="BW22"/>
      <x:c r="BX22"/>
      <x:c r="BY22"/>
      <x:c r="BZ22"/>
    </x:row>
    <x:row r="23">
      <x:c r="A23" s="975" t="n">
        <x:f>'対象台データ'!A21</x:f>
        <x:v>46194</x:v>
      </x:c>
      <x:c r="B23" s="1003" t="str">
        <x:f>'対象台データ'!B21</x:f>
        <x:v>日</x:v>
      </x:c>
      <x:c r="C23" s="1003" t="str">
        <x:f>'対象台データ'!C21</x:f>
        <x:v>6/21</x:v>
      </x:c>
      <x:c r="D23" s="963" t="str">
        <x:f>'対象台データ'!D21</x:f>
        <x:v>ゴーゴージャグラー3</x:v>
      </x:c>
      <x:c r="E23" s="1014" t="n">
        <x:f>IF($X23="A",MIN(100,MAX(0,55+(V23-55)*(1+0.4*SQRT(MIN(G23/8000,1))))),MIN(100,MAX(0,V23)))</x:f>
        <x:v>42.47781024664148</x:v>
      </x:c>
      <x:c r="F23" s="1016" t="n">
        <x:f>'対象台データ'!E21</x:f>
        <x:v>914</x:v>
      </x:c>
      <x:c r="G23" s="1005" t="n">
        <x:f>'対象台データ'!F21</x:f>
        <x:v>7835</x:v>
      </x:c>
      <x:c r="H23" s="1005" t="n">
        <x:f>'対象台データ'!G21</x:f>
        <x:v>817</x:v>
      </x:c>
      <x:c r="I23" s="1005" t="n">
        <x:f>'対象台データ'!H21</x:f>
        <x:v>34</x:v>
      </x:c>
      <x:c r="J23" s="1005" t="n">
        <x:f>'対象台データ'!I21</x:f>
        <x:v>15</x:v>
      </x:c>
      <x:c r="K23" s="979" t="n">
        <x:f>'対象台データ'!K21</x:f>
        <x:v>1.0347585620080835</x:v>
      </x:c>
      <x:c r="L23" s="1006" t="n">
        <x:f>IF(G23&lt;=0,5,IF(G23&lt;1500,5+(G23-0)*(20-5)/(1500-0),IF(G23&lt;3000,20+(G23-1500)*(40-20)/(3000-1500),IF(G23&lt;4500,40+(G23-3000)*(58-40)/(4500-3000),IF(G23&lt;6000,58+(G23-4500)*(72-58)/(6000-4500),IF(G23&lt;7500,72+(G23-6000)*(84-72)/(7500-6000),IF(G23&lt;9000,84+(G23-7500)*(93-84)/(9000-7500),IF(G23&lt;11000,93+(G23-9000)*(100-93)/(11000-9000),100))))))))</x:f>
        <x:v>86.01</x:v>
      </x:c>
      <x:c r="M23" s="978" t="n">
        <x:v>1</x:v>
      </x:c>
      <x:c r="N23" s="978" t="n">
        <x:f>MIN(100,L23*M23)</x:f>
        <x:v>86.01</x:v>
      </x:c>
      <x:c r="O23" s="978" t="n">
        <x:f>IF(K23&lt;=0.8,0,IF(K23&lt;0.9,0+(K23-0.8)*(10-0)/(0.9-0.8),IF(K23&lt;1,10+(K23-0.9)*(35-10)/(1-0.9),IF(K23&lt;1.2,35+(K23-1)*(87-35)/(1.2-1),IF(K23&lt;1.3,87+(K23-1.2)*(96-87)/(1.3-1.2),IF(K23&lt;1.45,96+(K23-1.3)*(100-96)/(1.45-1.3),100))))))</x:f>
        <x:v>44.03722612210171</x:v>
      </x:c>
      <x:c r="P23" s="979" t="n">
        <x:f>MIN(1,SQRT(G23/8000))</x:f>
        <x:v>0.9896337706444743</x:v>
      </x:c>
      <x:c r="Q23" s="978" t="n">
        <x:f>35+(O23-35)*P23</x:f>
        <x:v>43.943544163382256</x:v>
      </x:c>
      <x:c r="R23" s="978" t="n">
        <x:f>IF(K23&lt;0.95,MIN(25,(0.95-K23)*250),0)</x:f>
        <x:v>0</x:v>
      </x:c>
      <x:c r="S23" s="978" t="n">
        <x:f>IF($X23="A",Y23*5+Z23*15+AA23*30+AB23*60+AC23*80+AD23*100,0)</x:f>
        <x:v>50.96341139179026</x:v>
      </x:c>
      <x:c r="T23" s="978" t="n">
        <x:f>IF($X23="A",AE23*5+AF23*15+AG23*30+AH23*60+AI23*80+AJ23*100,0)</x:f>
        <x:v>14.067666031578703</x:v>
      </x:c>
      <x:c r="U23" s="978" t="n">
        <x:f>IF($X23="A",S23*15%+T23*30%+Q23*55%,0)</x:f>
        <x:v>36.03376080810239</x:v>
      </x:c>
      <x:c r="V23" s="1018" t="n">
        <x:f>IF($X23="A",U23*80%+N23*20%,N23*IFERROR(INDEX($AT$5:$AT$60,MATCH($D23,$AR$5:$AR$60,0)),0.6)+Q23*IFERROR(INDEX($AU$5:$AU$60,MATCH($D23,$AR$5:$AR$60,0)),0.4)-R23)</x:f>
        <x:v>46.02900864648191</x:v>
      </x:c>
      <x:c r="W23" s="1008" t="str">
        <x:f>IF(E23&gt;=90,"設定6級候補",IF(E23&gt;=75,"設定4以上強候補",IF(E23&gt;=60,"設定4以上を疑う","要観察")))</x:f>
        <x:v>要観察</x:v>
      </x:c>
      <x:c r="X23" s="1003" t="str">
        <x:f>IFERROR(INDEX($AS$5:$AS$60,MATCH($D23,$AR$5:$AR$60,0)),"AT")</x:f>
        <x:v>A</x:v>
      </x:c>
      <x:c r="Y23" s="979" t="n">
        <x:f>IFERROR((EXP(-$G23/INDEX($AV$5:$BA$12,MATCH($D23,$AR$5:$AR$12,0),1))*($G23/INDEX($AV$5:$BA$12,MATCH($D23,$AR$5:$AR$12,0),1))^$I23)/((EXP(-$G23/INDEX($AV$5:$BA$12,MATCH($D23,$AR$5:$AR$12,0),1))*($G23/INDEX($AV$5:$BA$12,MATCH($D23,$AR$5:$AR$12,0),1))^$I23)+(EXP(-$G23/INDEX($AV$5:$BA$12,MATCH($D23,$AR$5:$AR$12,0),2))*($G23/INDEX($AV$5:$BA$12,MATCH($D23,$AR$5:$AR$12,0),2))^$I23)+(EXP(-$G23/INDEX($AV$5:$BA$12,MATCH($D23,$AR$5:$AR$12,0),3))*($G23/INDEX($AV$5:$BA$12,MATCH($D23,$AR$5:$AR$12,0),3))^$I23)+(EXP(-$G23/INDEX($AV$5:$BA$12,MATCH($D23,$AR$5:$AR$12,0),4))*($G23/INDEX($AV$5:$BA$12,MATCH($D23,$AR$5:$AR$12,0),4))^$I23)+(EXP(-$G23/INDEX($AV$5:$BA$12,MATCH($D23,$AR$5:$AR$12,0),5))*($G23/INDEX($AV$5:$BA$12,MATCH($D23,$AR$5:$AR$12,0),5))^$I23)+(EXP(-$G23/INDEX($AV$5:$BA$12,MATCH($D23,$AR$5:$AR$12,0),6))*($G23/INDEX($AV$5:$BA$12,MATCH($D23,$AR$5:$AR$12,0),6))^$I23)),0)</x:f>
        <x:v>0.15370920857768505</x:v>
      </x:c>
      <x:c r="Z23" s="979" t="n">
        <x:f>IFERROR((EXP(-$G23/INDEX($AV$5:$BA$12,MATCH($D23,$AR$5:$AR$12,0),2))*($G23/INDEX($AV$5:$BA$12,MATCH($D23,$AR$5:$AR$12,0),2))^$I23)/((EXP(-$G23/INDEX($AV$5:$BA$12,MATCH($D23,$AR$5:$AR$12,0),1))*($G23/INDEX($AV$5:$BA$12,MATCH($D23,$AR$5:$AR$12,0),1))^$I23)+(EXP(-$G23/INDEX($AV$5:$BA$12,MATCH($D23,$AR$5:$AR$12,0),2))*($G23/INDEX($AV$5:$BA$12,MATCH($D23,$AR$5:$AR$12,0),2))^$I23)+(EXP(-$G23/INDEX($AV$5:$BA$12,MATCH($D23,$AR$5:$AR$12,0),3))*($G23/INDEX($AV$5:$BA$12,MATCH($D23,$AR$5:$AR$12,0),3))^$I23)+(EXP(-$G23/INDEX($AV$5:$BA$12,MATCH($D23,$AR$5:$AR$12,0),4))*($G23/INDEX($AV$5:$BA$12,MATCH($D23,$AR$5:$AR$12,0),4))^$I23)+(EXP(-$G23/INDEX($AV$5:$BA$12,MATCH($D23,$AR$5:$AR$12,0),5))*($G23/INDEX($AV$5:$BA$12,MATCH($D23,$AR$5:$AR$12,0),5))^$I23)+(EXP(-$G23/INDEX($AV$5:$BA$12,MATCH($D23,$AR$5:$AR$12,0),6))*($G23/INDEX($AV$5:$BA$12,MATCH($D23,$AR$5:$AR$12,0),6))^$I23)),0)</x:f>
        <x:v>0.15591936281450117</x:v>
      </x:c>
      <x:c r="AA23" s="979" t="n">
        <x:f>IFERROR((EXP(-$G23/INDEX($AV$5:$BA$12,MATCH($D23,$AR$5:$AR$12,0),3))*($G23/INDEX($AV$5:$BA$12,MATCH($D23,$AR$5:$AR$12,0),3))^$I23)/((EXP(-$G23/INDEX($AV$5:$BA$12,MATCH($D23,$AR$5:$AR$12,0),1))*($G23/INDEX($AV$5:$BA$12,MATCH($D23,$AR$5:$AR$12,0),1))^$I23)+(EXP(-$G23/INDEX($AV$5:$BA$12,MATCH($D23,$AR$5:$AR$12,0),2))*($G23/INDEX($AV$5:$BA$12,MATCH($D23,$AR$5:$AR$12,0),2))^$I23)+(EXP(-$G23/INDEX($AV$5:$BA$12,MATCH($D23,$AR$5:$AR$12,0),3))*($G23/INDEX($AV$5:$BA$12,MATCH($D23,$AR$5:$AR$12,0),3))^$I23)+(EXP(-$G23/INDEX($AV$5:$BA$12,MATCH($D23,$AR$5:$AR$12,0),4))*($G23/INDEX($AV$5:$BA$12,MATCH($D23,$AR$5:$AR$12,0),4))^$I23)+(EXP(-$G23/INDEX($AV$5:$BA$12,MATCH($D23,$AR$5:$AR$12,0),5))*($G23/INDEX($AV$5:$BA$12,MATCH($D23,$AR$5:$AR$12,0),5))^$I23)+(EXP(-$G23/INDEX($AV$5:$BA$12,MATCH($D23,$AR$5:$AR$12,0),6))*($G23/INDEX($AV$5:$BA$12,MATCH($D23,$AR$5:$AR$12,0),6))^$I23)),0)</x:f>
        <x:v>0.1580977797479292</x:v>
      </x:c>
      <x:c r="AB23" s="979" t="n">
        <x:f>IFERROR((EXP(-$G23/INDEX($AV$5:$BA$12,MATCH($D23,$AR$5:$AR$12,0),4))*($G23/INDEX($AV$5:$BA$12,MATCH($D23,$AR$5:$AR$12,0),4))^$I23)/((EXP(-$G23/INDEX($AV$5:$BA$12,MATCH($D23,$AR$5:$AR$12,0),1))*($G23/INDEX($AV$5:$BA$12,MATCH($D23,$AR$5:$AR$12,0),1))^$I23)+(EXP(-$G23/INDEX($AV$5:$BA$12,MATCH($D23,$AR$5:$AR$12,0),2))*($G23/INDEX($AV$5:$BA$12,MATCH($D23,$AR$5:$AR$12,0),2))^$I23)+(EXP(-$G23/INDEX($AV$5:$BA$12,MATCH($D23,$AR$5:$AR$12,0),3))*($G23/INDEX($AV$5:$BA$12,MATCH($D23,$AR$5:$AR$12,0),3))^$I23)+(EXP(-$G23/INDEX($AV$5:$BA$12,MATCH($D23,$AR$5:$AR$12,0),4))*($G23/INDEX($AV$5:$BA$12,MATCH($D23,$AR$5:$AR$12,0),4))^$I23)+(EXP(-$G23/INDEX($AV$5:$BA$12,MATCH($D23,$AR$5:$AR$12,0),5))*($G23/INDEX($AV$5:$BA$12,MATCH($D23,$AR$5:$AR$12,0),5))^$I23)+(EXP(-$G23/INDEX($AV$5:$BA$12,MATCH($D23,$AR$5:$AR$12,0),6))*($G23/INDEX($AV$5:$BA$12,MATCH($D23,$AR$5:$AR$12,0),6))^$I23)),0)</x:f>
        <x:v>0.16440947892058855</x:v>
      </x:c>
      <x:c r="AC23" s="979" t="n">
        <x:f>IFERROR((EXP(-$G23/INDEX($AV$5:$BA$12,MATCH($D23,$AR$5:$AR$12,0),5))*($G23/INDEX($AV$5:$BA$12,MATCH($D23,$AR$5:$AR$12,0),5))^$I23)/((EXP(-$G23/INDEX($AV$5:$BA$12,MATCH($D23,$AR$5:$AR$12,0),1))*($G23/INDEX($AV$5:$BA$12,MATCH($D23,$AR$5:$AR$12,0),1))^$I23)+(EXP(-$G23/INDEX($AV$5:$BA$12,MATCH($D23,$AR$5:$AR$12,0),2))*($G23/INDEX($AV$5:$BA$12,MATCH($D23,$AR$5:$AR$12,0),2))^$I23)+(EXP(-$G23/INDEX($AV$5:$BA$12,MATCH($D23,$AR$5:$AR$12,0),3))*($G23/INDEX($AV$5:$BA$12,MATCH($D23,$AR$5:$AR$12,0),3))^$I23)+(EXP(-$G23/INDEX($AV$5:$BA$12,MATCH($D23,$AR$5:$AR$12,0),4))*($G23/INDEX($AV$5:$BA$12,MATCH($D23,$AR$5:$AR$12,0),4))^$I23)+(EXP(-$G23/INDEX($AV$5:$BA$12,MATCH($D23,$AR$5:$AR$12,0),5))*($G23/INDEX($AV$5:$BA$12,MATCH($D23,$AR$5:$AR$12,0),5))^$I23)+(EXP(-$G23/INDEX($AV$5:$BA$12,MATCH($D23,$AR$5:$AR$12,0),6))*($G23/INDEX($AV$5:$BA$12,MATCH($D23,$AR$5:$AR$12,0),6))^$I23)),0)</x:f>
        <x:v>0.17689221074592418</x:v>
      </x:c>
      <x:c r="AD23" s="979" t="n">
        <x:f>IFERROR((EXP(-$G23/INDEX($AV$5:$BA$12,MATCH($D23,$AR$5:$AR$12,0),6))*($G23/INDEX($AV$5:$BA$12,MATCH($D23,$AR$5:$AR$12,0),6))^$I23)/((EXP(-$G23/INDEX($AV$5:$BA$12,MATCH($D23,$AR$5:$AR$12,0),1))*($G23/INDEX($AV$5:$BA$12,MATCH($D23,$AR$5:$AR$12,0),1))^$I23)+(EXP(-$G23/INDEX($AV$5:$BA$12,MATCH($D23,$AR$5:$AR$12,0),2))*($G23/INDEX($AV$5:$BA$12,MATCH($D23,$AR$5:$AR$12,0),2))^$I23)+(EXP(-$G23/INDEX($AV$5:$BA$12,MATCH($D23,$AR$5:$AR$12,0),3))*($G23/INDEX($AV$5:$BA$12,MATCH($D23,$AR$5:$AR$12,0),3))^$I23)+(EXP(-$G23/INDEX($AV$5:$BA$12,MATCH($D23,$AR$5:$AR$12,0),4))*($G23/INDEX($AV$5:$BA$12,MATCH($D23,$AR$5:$AR$12,0),4))^$I23)+(EXP(-$G23/INDEX($AV$5:$BA$12,MATCH($D23,$AR$5:$AR$12,0),5))*($G23/INDEX($AV$5:$BA$12,MATCH($D23,$AR$5:$AR$12,0),5))^$I23)+(EXP(-$G23/INDEX($AV$5:$BA$12,MATCH($D23,$AR$5:$AR$12,0),6))*($G23/INDEX($AV$5:$BA$12,MATCH($D23,$AR$5:$AR$12,0),6))^$I23)),0)</x:f>
        <x:v>0.19097195919337195</x:v>
      </x:c>
      <x:c r="AE23" s="979" t="n">
        <x:f>IFERROR((EXP(-$G23/INDEX($BB$5:$BG$12,MATCH($D23,$AR$5:$AR$12,0),1))*($G23/INDEX($BB$5:$BG$12,MATCH($D23,$AR$5:$AR$12,0),1))^$J23)/((EXP(-$G23/INDEX($BB$5:$BG$12,MATCH($D23,$AR$5:$AR$12,0),1))*($G23/INDEX($BB$5:$BG$12,MATCH($D23,$AR$5:$AR$12,0),1))^$J23)+(EXP(-$G23/INDEX($BB$5:$BG$12,MATCH($D23,$AR$5:$AR$12,0),2))*($G23/INDEX($BB$5:$BG$12,MATCH($D23,$AR$5:$AR$12,0),2))^$J23)+(EXP(-$G23/INDEX($BB$5:$BG$12,MATCH($D23,$AR$5:$AR$12,0),3))*($G23/INDEX($BB$5:$BG$12,MATCH($D23,$AR$5:$AR$12,0),3))^$J23)+(EXP(-$G23/INDEX($BB$5:$BG$12,MATCH($D23,$AR$5:$AR$12,0),4))*($G23/INDEX($BB$5:$BG$12,MATCH($D23,$AR$5:$AR$12,0),4))^$J23)+(EXP(-$G23/INDEX($BB$5:$BG$12,MATCH($D23,$AR$5:$AR$12,0),5))*($G23/INDEX($BB$5:$BG$12,MATCH($D23,$AR$5:$AR$12,0),5))^$J23)+(EXP(-$G23/INDEX($BB$5:$BG$12,MATCH($D23,$AR$5:$AR$12,0),6))*($G23/INDEX($BB$5:$BG$12,MATCH($D23,$AR$5:$AR$12,0),6))^$J23)),0)</x:f>
        <x:v>0.508554566265294</x:v>
      </x:c>
      <x:c r="AF23" s="979" t="n">
        <x:f>IFERROR((EXP(-$G23/INDEX($BB$5:$BG$12,MATCH($D23,$AR$5:$AR$12,0),2))*($G23/INDEX($BB$5:$BG$12,MATCH($D23,$AR$5:$AR$12,0),2))^$J23)/((EXP(-$G23/INDEX($BB$5:$BG$12,MATCH($D23,$AR$5:$AR$12,0),1))*($G23/INDEX($BB$5:$BG$12,MATCH($D23,$AR$5:$AR$12,0),1))^$J23)+(EXP(-$G23/INDEX($BB$5:$BG$12,MATCH($D23,$AR$5:$AR$12,0),2))*($G23/INDEX($BB$5:$BG$12,MATCH($D23,$AR$5:$AR$12,0),2))^$J23)+(EXP(-$G23/INDEX($BB$5:$BG$12,MATCH($D23,$AR$5:$AR$12,0),3))*($G23/INDEX($BB$5:$BG$12,MATCH($D23,$AR$5:$AR$12,0),3))^$J23)+(EXP(-$G23/INDEX($BB$5:$BG$12,MATCH($D23,$AR$5:$AR$12,0),4))*($G23/INDEX($BB$5:$BG$12,MATCH($D23,$AR$5:$AR$12,0),4))^$J23)+(EXP(-$G23/INDEX($BB$5:$BG$12,MATCH($D23,$AR$5:$AR$12,0),5))*($G23/INDEX($BB$5:$BG$12,MATCH($D23,$AR$5:$AR$12,0),5))^$J23)+(EXP(-$G23/INDEX($BB$5:$BG$12,MATCH($D23,$AR$5:$AR$12,0),6))*($G23/INDEX($BB$5:$BG$12,MATCH($D23,$AR$5:$AR$12,0),6))^$J23)),0)</x:f>
        <x:v>0.3115024401120976</x:v>
      </x:c>
      <x:c r="AG23" s="979" t="n">
        <x:f>IFERROR((EXP(-$G23/INDEX($BB$5:$BG$12,MATCH($D23,$AR$5:$AR$12,0),3))*($G23/INDEX($BB$5:$BG$12,MATCH($D23,$AR$5:$AR$12,0),3))^$J23)/((EXP(-$G23/INDEX($BB$5:$BG$12,MATCH($D23,$AR$5:$AR$12,0),1))*($G23/INDEX($BB$5:$BG$12,MATCH($D23,$AR$5:$AR$12,0),1))^$J23)+(EXP(-$G23/INDEX($BB$5:$BG$12,MATCH($D23,$AR$5:$AR$12,0),2))*($G23/INDEX($BB$5:$BG$12,MATCH($D23,$AR$5:$AR$12,0),2))^$J23)+(EXP(-$G23/INDEX($BB$5:$BG$12,MATCH($D23,$AR$5:$AR$12,0),3))*($G23/INDEX($BB$5:$BG$12,MATCH($D23,$AR$5:$AR$12,0),3))^$J23)+(EXP(-$G23/INDEX($BB$5:$BG$12,MATCH($D23,$AR$5:$AR$12,0),4))*($G23/INDEX($BB$5:$BG$12,MATCH($D23,$AR$5:$AR$12,0),4))^$J23)+(EXP(-$G23/INDEX($BB$5:$BG$12,MATCH($D23,$AR$5:$AR$12,0),5))*($G23/INDEX($BB$5:$BG$12,MATCH($D23,$AR$5:$AR$12,0),5))^$J23)+(EXP(-$G23/INDEX($BB$5:$BG$12,MATCH($D23,$AR$5:$AR$12,0),6))*($G23/INDEX($BB$5:$BG$12,MATCH($D23,$AR$5:$AR$12,0),6))^$J23)),0)</x:f>
        <x:v>0.14094096369281517</x:v>
      </x:c>
      <x:c r="AH23" s="979" t="n">
        <x:f>IFERROR((EXP(-$G23/INDEX($BB$5:$BG$12,MATCH($D23,$AR$5:$AR$12,0),4))*($G23/INDEX($BB$5:$BG$12,MATCH($D23,$AR$5:$AR$12,0),4))^$J23)/((EXP(-$G23/INDEX($BB$5:$BG$12,MATCH($D23,$AR$5:$AR$12,0),1))*($G23/INDEX($BB$5:$BG$12,MATCH($D23,$AR$5:$AR$12,0),1))^$J23)+(EXP(-$G23/INDEX($BB$5:$BG$12,MATCH($D23,$AR$5:$AR$12,0),2))*($G23/INDEX($BB$5:$BG$12,MATCH($D23,$AR$5:$AR$12,0),2))^$J23)+(EXP(-$G23/INDEX($BB$5:$BG$12,MATCH($D23,$AR$5:$AR$12,0),3))*($G23/INDEX($BB$5:$BG$12,MATCH($D23,$AR$5:$AR$12,0),3))^$J23)+(EXP(-$G23/INDEX($BB$5:$BG$12,MATCH($D23,$AR$5:$AR$12,0),4))*($G23/INDEX($BB$5:$BG$12,MATCH($D23,$AR$5:$AR$12,0),4))^$J23)+(EXP(-$G23/INDEX($BB$5:$BG$12,MATCH($D23,$AR$5:$AR$12,0),5))*($G23/INDEX($BB$5:$BG$12,MATCH($D23,$AR$5:$AR$12,0),5))^$J23)+(EXP(-$G23/INDEX($BB$5:$BG$12,MATCH($D23,$AR$5:$AR$12,0),6))*($G23/INDEX($BB$5:$BG$12,MATCH($D23,$AR$5:$AR$12,0),6))^$J23)),0)</x:f>
        <x:v>0.02798450591223075</x:v>
      </x:c>
      <x:c r="AI23" s="979" t="n">
        <x:f>IFERROR((EXP(-$G23/INDEX($BB$5:$BG$12,MATCH($D23,$AR$5:$AR$12,0),5))*($G23/INDEX($BB$5:$BG$12,MATCH($D23,$AR$5:$AR$12,0),5))^$J23)/((EXP(-$G23/INDEX($BB$5:$BG$12,MATCH($D23,$AR$5:$AR$12,0),1))*($G23/INDEX($BB$5:$BG$12,MATCH($D23,$AR$5:$AR$12,0),1))^$J23)+(EXP(-$G23/INDEX($BB$5:$BG$12,MATCH($D23,$AR$5:$AR$12,0),2))*($G23/INDEX($BB$5:$BG$12,MATCH($D23,$AR$5:$AR$12,0),2))^$J23)+(EXP(-$G23/INDEX($BB$5:$BG$12,MATCH($D23,$AR$5:$AR$12,0),3))*($G23/INDEX($BB$5:$BG$12,MATCH($D23,$AR$5:$AR$12,0),3))^$J23)+(EXP(-$G23/INDEX($BB$5:$BG$12,MATCH($D23,$AR$5:$AR$12,0),4))*($G23/INDEX($BB$5:$BG$12,MATCH($D23,$AR$5:$AR$12,0),4))^$J23)+(EXP(-$G23/INDEX($BB$5:$BG$12,MATCH($D23,$AR$5:$AR$12,0),5))*($G23/INDEX($BB$5:$BG$12,MATCH($D23,$AR$5:$AR$12,0),5))^$J23)+(EXP(-$G23/INDEX($BB$5:$BG$12,MATCH($D23,$AR$5:$AR$12,0),6))*($G23/INDEX($BB$5:$BG$12,MATCH($D23,$AR$5:$AR$12,0),6))^$J23)),0)</x:f>
        <x:v>0.007834753435189103</x:v>
      </x:c>
      <x:c r="AJ23" s="979" t="n">
        <x:f>IFERROR((EXP(-$G23/INDEX($BB$5:$BG$12,MATCH($D23,$AR$5:$AR$12,0),6))*($G23/INDEX($BB$5:$BG$12,MATCH($D23,$AR$5:$AR$12,0),6))^$J23)/((EXP(-$G23/INDEX($BB$5:$BG$12,MATCH($D23,$AR$5:$AR$12,0),1))*($G23/INDEX($BB$5:$BG$12,MATCH($D23,$AR$5:$AR$12,0),1))^$J23)+(EXP(-$G23/INDEX($BB$5:$BG$12,MATCH($D23,$AR$5:$AR$12,0),2))*($G23/INDEX($BB$5:$BG$12,MATCH($D23,$AR$5:$AR$12,0),2))^$J23)+(EXP(-$G23/INDEX($BB$5:$BG$12,MATCH($D23,$AR$5:$AR$12,0),3))*($G23/INDEX($BB$5:$BG$12,MATCH($D23,$AR$5:$AR$12,0),3))^$J23)+(EXP(-$G23/INDEX($BB$5:$BG$12,MATCH($D23,$AR$5:$AR$12,0),4))*($G23/INDEX($BB$5:$BG$12,MATCH($D23,$AR$5:$AR$12,0),4))^$J23)+(EXP(-$G23/INDEX($BB$5:$BG$12,MATCH($D23,$AR$5:$AR$12,0),5))*($G23/INDEX($BB$5:$BG$12,MATCH($D23,$AR$5:$AR$12,0),5))^$J23)+(EXP(-$G23/INDEX($BB$5:$BG$12,MATCH($D23,$AR$5:$AR$12,0),6))*($G23/INDEX($BB$5:$BG$12,MATCH($D23,$AR$5:$AR$12,0),6))^$J23)),0)</x:f>
        <x:v>0.0031827705823733775</x:v>
      </x:c>
      <x:c r="BJ23"/>
      <x:c r="BK23"/>
      <x:c r="BL23"/>
      <x:c r="BM23"/>
      <x:c r="BN23"/>
      <x:c r="BO23"/>
      <x:c r="BP23"/>
      <x:c r="BQ23"/>
      <x:c r="BR23"/>
      <x:c r="BS23"/>
      <x:c r="BT23"/>
      <x:c r="BU23"/>
      <x:c r="BV23"/>
      <x:c r="BW23"/>
      <x:c r="BX23"/>
      <x:c r="BY23"/>
      <x:c r="BZ23"/>
    </x:row>
    <x:row r="24">
      <x:c r="A24" s="975" t="n">
        <x:f>'対象台データ'!A22</x:f>
        <x:v>46194</x:v>
      </x:c>
      <x:c r="B24" s="1003" t="str">
        <x:f>'対象台データ'!B22</x:f>
        <x:v>日</x:v>
      </x:c>
      <x:c r="C24" s="1003" t="str">
        <x:f>'対象台データ'!C22</x:f>
        <x:v>6/21</x:v>
      </x:c>
      <x:c r="D24" s="963" t="str">
        <x:f>'対象台データ'!D22</x:f>
        <x:v>ゴーゴージャグラー3</x:v>
      </x:c>
      <x:c r="E24" s="1014" t="n">
        <x:f>IF($X24="A",MIN(100,MAX(0,55+(V24-55)*(1+0.4*SQRT(MIN(G24/8000,1))))),MIN(100,MAX(0,V24)))</x:f>
        <x:v>87.6269986248746</x:v>
      </x:c>
      <x:c r="F24" s="1016" t="n">
        <x:f>'対象台データ'!E22</x:f>
        <x:v>915</x:v>
      </x:c>
      <x:c r="G24" s="1005" t="n">
        <x:f>'対象台データ'!F22</x:f>
        <x:v>8853</x:v>
      </x:c>
      <x:c r="H24" s="1005" t="n">
        <x:f>'対象台データ'!G22</x:f>
        <x:v>4072</x:v>
      </x:c>
      <x:c r="I24" s="1005" t="n">
        <x:f>'対象台データ'!H22</x:f>
        <x:v>38</x:v>
      </x:c>
      <x:c r="J24" s="1005" t="n">
        <x:f>'対象台データ'!I22</x:f>
        <x:v>46</x:v>
      </x:c>
      <x:c r="K24" s="979" t="n">
        <x:f>'対象台データ'!K22</x:f>
        <x:v>1.1533190255657215</x:v>
      </x:c>
      <x:c r="L24" s="1006" t="n">
        <x:f>IF(G24&lt;=0,5,IF(G24&lt;1500,5+(G24-0)*(20-5)/(1500-0),IF(G24&lt;3000,20+(G24-1500)*(40-20)/(3000-1500),IF(G24&lt;4500,40+(G24-3000)*(58-40)/(4500-3000),IF(G24&lt;6000,58+(G24-4500)*(72-58)/(6000-4500),IF(G24&lt;7500,72+(G24-6000)*(84-72)/(7500-6000),IF(G24&lt;9000,84+(G24-7500)*(93-84)/(9000-7500),IF(G24&lt;11000,93+(G24-9000)*(100-93)/(11000-9000),100))))))))</x:f>
        <x:v>92.118</x:v>
      </x:c>
      <x:c r="M24" s="978" t="n">
        <x:v>1</x:v>
      </x:c>
      <x:c r="N24" s="978" t="n">
        <x:f>MIN(100,L24*M24)</x:f>
        <x:v>92.118</x:v>
      </x:c>
      <x:c r="O24" s="978" t="n">
        <x:f>IF(K24&lt;=0.8,0,IF(K24&lt;0.9,0+(K24-0.8)*(10-0)/(0.9-0.8),IF(K24&lt;1,10+(K24-0.9)*(35-10)/(1-0.9),IF(K24&lt;1.2,35+(K24-1)*(87-35)/(1.2-1),IF(K24&lt;1.3,87+(K24-1.2)*(96-87)/(1.3-1.2),IF(K24&lt;1.45,96+(K24-1.3)*(100-96)/(1.45-1.3),100))))))</x:f>
        <x:v>74.8629466470876</x:v>
      </x:c>
      <x:c r="P24" s="979" t="n">
        <x:f>MIN(1,SQRT(G24/8000))</x:f>
        <x:v>1</x:v>
      </x:c>
      <x:c r="Q24" s="978" t="n">
        <x:f>35+(O24-35)*P24</x:f>
        <x:v>74.8629466470876</x:v>
      </x:c>
      <x:c r="R24" s="978" t="n">
        <x:f>IF(K24&lt;0.95,MIN(25,(0.95-K24)*250),0)</x:f>
        <x:v>0</x:v>
      </x:c>
      <x:c r="S24" s="978" t="n">
        <x:f>IF($X24="A",Y24*5+Z24*15+AA24*30+AB24*60+AC24*80+AD24*100,0)</x:f>
        <x:v>50.83876419110726</x:v>
      </x:c>
      <x:c r="T24" s="978" t="n">
        <x:f>IF($X24="A",AE24*5+AF24*15+AG24*30+AH24*60+AI24*80+AJ24*100,0)</x:f>
        <x:v>86.83771162548399</x:v>
      </x:c>
      <x:c r="U24" s="978" t="n">
        <x:f>IF($X24="A",S24*15%+T24*30%+Q24*55%,0)</x:f>
        <x:v>74.85174877220946</x:v>
      </x:c>
      <x:c r="V24" s="1018" t="n">
        <x:f>IF($X24="A",U24*80%+N24*20%,N24*IFERROR(INDEX($AT$5:$AT$60,MATCH($D24,$AR$5:$AR$60,0)),0.6)+Q24*IFERROR(INDEX($AU$5:$AU$60,MATCH($D24,$AR$5:$AR$60,0)),0.4)-R24)</x:f>
        <x:v>78.30499901776757</x:v>
      </x:c>
      <x:c r="W24" s="1008" t="str">
        <x:f>IF(E24&gt;=90,"設定6級候補",IF(E24&gt;=75,"設定4以上強候補",IF(E24&gt;=60,"設定4以上を疑う","要観察")))</x:f>
        <x:v>設定4以上強候補</x:v>
      </x:c>
      <x:c r="X24" s="1003" t="str">
        <x:f>IFERROR(INDEX($AS$5:$AS$60,MATCH($D24,$AR$5:$AR$60,0)),"AT")</x:f>
        <x:v>A</x:v>
      </x:c>
      <x:c r="Y24" s="979" t="n">
        <x:f>IFERROR((EXP(-$G24/INDEX($AV$5:$BA$12,MATCH($D24,$AR$5:$AR$12,0),1))*($G24/INDEX($AV$5:$BA$12,MATCH($D24,$AR$5:$AR$12,0),1))^$I24)/((EXP(-$G24/INDEX($AV$5:$BA$12,MATCH($D24,$AR$5:$AR$12,0),1))*($G24/INDEX($AV$5:$BA$12,MATCH($D24,$AR$5:$AR$12,0),1))^$I24)+(EXP(-$G24/INDEX($AV$5:$BA$12,MATCH($D24,$AR$5:$AR$12,0),2))*($G24/INDEX($AV$5:$BA$12,MATCH($D24,$AR$5:$AR$12,0),2))^$I24)+(EXP(-$G24/INDEX($AV$5:$BA$12,MATCH($D24,$AR$5:$AR$12,0),3))*($G24/INDEX($AV$5:$BA$12,MATCH($D24,$AR$5:$AR$12,0),3))^$I24)+(EXP(-$G24/INDEX($AV$5:$BA$12,MATCH($D24,$AR$5:$AR$12,0),4))*($G24/INDEX($AV$5:$BA$12,MATCH($D24,$AR$5:$AR$12,0),4))^$I24)+(EXP(-$G24/INDEX($AV$5:$BA$12,MATCH($D24,$AR$5:$AR$12,0),5))*($G24/INDEX($AV$5:$BA$12,MATCH($D24,$AR$5:$AR$12,0),5))^$I24)+(EXP(-$G24/INDEX($AV$5:$BA$12,MATCH($D24,$AR$5:$AR$12,0),6))*($G24/INDEX($AV$5:$BA$12,MATCH($D24,$AR$5:$AR$12,0),6))^$I24)),0)</x:f>
        <x:v>0.1540745608836612</x:v>
      </x:c>
      <x:c r="Z24" s="979" t="n">
        <x:f>IFERROR((EXP(-$G24/INDEX($AV$5:$BA$12,MATCH($D24,$AR$5:$AR$12,0),2))*($G24/INDEX($AV$5:$BA$12,MATCH($D24,$AR$5:$AR$12,0),2))^$I24)/((EXP(-$G24/INDEX($AV$5:$BA$12,MATCH($D24,$AR$5:$AR$12,0),1))*($G24/INDEX($AV$5:$BA$12,MATCH($D24,$AR$5:$AR$12,0),1))^$I24)+(EXP(-$G24/INDEX($AV$5:$BA$12,MATCH($D24,$AR$5:$AR$12,0),2))*($G24/INDEX($AV$5:$BA$12,MATCH($D24,$AR$5:$AR$12,0),2))^$I24)+(EXP(-$G24/INDEX($AV$5:$BA$12,MATCH($D24,$AR$5:$AR$12,0),3))*($G24/INDEX($AV$5:$BA$12,MATCH($D24,$AR$5:$AR$12,0),3))^$I24)+(EXP(-$G24/INDEX($AV$5:$BA$12,MATCH($D24,$AR$5:$AR$12,0),4))*($G24/INDEX($AV$5:$BA$12,MATCH($D24,$AR$5:$AR$12,0),4))^$I24)+(EXP(-$G24/INDEX($AV$5:$BA$12,MATCH($D24,$AR$5:$AR$12,0),5))*($G24/INDEX($AV$5:$BA$12,MATCH($D24,$AR$5:$AR$12,0),5))^$I24)+(EXP(-$G24/INDEX($AV$5:$BA$12,MATCH($D24,$AR$5:$AR$12,0),6))*($G24/INDEX($AV$5:$BA$12,MATCH($D24,$AR$5:$AR$12,0),6))^$I24)),0)</x:f>
        <x:v>0.15632738929427098</x:v>
      </x:c>
      <x:c r="AA24" s="979" t="n">
        <x:f>IFERROR((EXP(-$G24/INDEX($AV$5:$BA$12,MATCH($D24,$AR$5:$AR$12,0),3))*($G24/INDEX($AV$5:$BA$12,MATCH($D24,$AR$5:$AR$12,0),3))^$I24)/((EXP(-$G24/INDEX($AV$5:$BA$12,MATCH($D24,$AR$5:$AR$12,0),1))*($G24/INDEX($AV$5:$BA$12,MATCH($D24,$AR$5:$AR$12,0),1))^$I24)+(EXP(-$G24/INDEX($AV$5:$BA$12,MATCH($D24,$AR$5:$AR$12,0),2))*($G24/INDEX($AV$5:$BA$12,MATCH($D24,$AR$5:$AR$12,0),2))^$I24)+(EXP(-$G24/INDEX($AV$5:$BA$12,MATCH($D24,$AR$5:$AR$12,0),3))*($G24/INDEX($AV$5:$BA$12,MATCH($D24,$AR$5:$AR$12,0),3))^$I24)+(EXP(-$G24/INDEX($AV$5:$BA$12,MATCH($D24,$AR$5:$AR$12,0),4))*($G24/INDEX($AV$5:$BA$12,MATCH($D24,$AR$5:$AR$12,0),4))^$I24)+(EXP(-$G24/INDEX($AV$5:$BA$12,MATCH($D24,$AR$5:$AR$12,0),5))*($G24/INDEX($AV$5:$BA$12,MATCH($D24,$AR$5:$AR$12,0),5))^$I24)+(EXP(-$G24/INDEX($AV$5:$BA$12,MATCH($D24,$AR$5:$AR$12,0),6))*($G24/INDEX($AV$5:$BA$12,MATCH($D24,$AR$5:$AR$12,0),6))^$I24)),0)</x:f>
        <x:v>0.15854019061736607</x:v>
      </x:c>
      <x:c r="AB24" s="979" t="n">
        <x:f>IFERROR((EXP(-$G24/INDEX($AV$5:$BA$12,MATCH($D24,$AR$5:$AR$12,0),4))*($G24/INDEX($AV$5:$BA$12,MATCH($D24,$AR$5:$AR$12,0),4))^$I24)/((EXP(-$G24/INDEX($AV$5:$BA$12,MATCH($D24,$AR$5:$AR$12,0),1))*($G24/INDEX($AV$5:$BA$12,MATCH($D24,$AR$5:$AR$12,0),1))^$I24)+(EXP(-$G24/INDEX($AV$5:$BA$12,MATCH($D24,$AR$5:$AR$12,0),2))*($G24/INDEX($AV$5:$BA$12,MATCH($D24,$AR$5:$AR$12,0),2))^$I24)+(EXP(-$G24/INDEX($AV$5:$BA$12,MATCH($D24,$AR$5:$AR$12,0),3))*($G24/INDEX($AV$5:$BA$12,MATCH($D24,$AR$5:$AR$12,0),3))^$I24)+(EXP(-$G24/INDEX($AV$5:$BA$12,MATCH($D24,$AR$5:$AR$12,0),4))*($G24/INDEX($AV$5:$BA$12,MATCH($D24,$AR$5:$AR$12,0),4))^$I24)+(EXP(-$G24/INDEX($AV$5:$BA$12,MATCH($D24,$AR$5:$AR$12,0),5))*($G24/INDEX($AV$5:$BA$12,MATCH($D24,$AR$5:$AR$12,0),5))^$I24)+(EXP(-$G24/INDEX($AV$5:$BA$12,MATCH($D24,$AR$5:$AR$12,0),6))*($G24/INDEX($AV$5:$BA$12,MATCH($D24,$AR$5:$AR$12,0),6))^$I24)),0)</x:f>
        <x:v>0.16489968470254707</x:v>
      </x:c>
      <x:c r="AC24" s="979" t="n">
        <x:f>IFERROR((EXP(-$G24/INDEX($AV$5:$BA$12,MATCH($D24,$AR$5:$AR$12,0),5))*($G24/INDEX($AV$5:$BA$12,MATCH($D24,$AR$5:$AR$12,0),5))^$I24)/((EXP(-$G24/INDEX($AV$5:$BA$12,MATCH($D24,$AR$5:$AR$12,0),1))*($G24/INDEX($AV$5:$BA$12,MATCH($D24,$AR$5:$AR$12,0),1))^$I24)+(EXP(-$G24/INDEX($AV$5:$BA$12,MATCH($D24,$AR$5:$AR$12,0),2))*($G24/INDEX($AV$5:$BA$12,MATCH($D24,$AR$5:$AR$12,0),2))^$I24)+(EXP(-$G24/INDEX($AV$5:$BA$12,MATCH($D24,$AR$5:$AR$12,0),3))*($G24/INDEX($AV$5:$BA$12,MATCH($D24,$AR$5:$AR$12,0),3))^$I24)+(EXP(-$G24/INDEX($AV$5:$BA$12,MATCH($D24,$AR$5:$AR$12,0),4))*($G24/INDEX($AV$5:$BA$12,MATCH($D24,$AR$5:$AR$12,0),4))^$I24)+(EXP(-$G24/INDEX($AV$5:$BA$12,MATCH($D24,$AR$5:$AR$12,0),5))*($G24/INDEX($AV$5:$BA$12,MATCH($D24,$AR$5:$AR$12,0),5))^$I24)+(EXP(-$G24/INDEX($AV$5:$BA$12,MATCH($D24,$AR$5:$AR$12,0),6))*($G24/INDEX($AV$5:$BA$12,MATCH($D24,$AR$5:$AR$12,0),6))^$I24)),0)</x:f>
        <x:v>0.17712618518071893</x:v>
      </x:c>
      <x:c r="AD24" s="979" t="n">
        <x:f>IFERROR((EXP(-$G24/INDEX($AV$5:$BA$12,MATCH($D24,$AR$5:$AR$12,0),6))*($G24/INDEX($AV$5:$BA$12,MATCH($D24,$AR$5:$AR$12,0),6))^$I24)/((EXP(-$G24/INDEX($AV$5:$BA$12,MATCH($D24,$AR$5:$AR$12,0),1))*($G24/INDEX($AV$5:$BA$12,MATCH($D24,$AR$5:$AR$12,0),1))^$I24)+(EXP(-$G24/INDEX($AV$5:$BA$12,MATCH($D24,$AR$5:$AR$12,0),2))*($G24/INDEX($AV$5:$BA$12,MATCH($D24,$AR$5:$AR$12,0),2))^$I24)+(EXP(-$G24/INDEX($AV$5:$BA$12,MATCH($D24,$AR$5:$AR$12,0),3))*($G24/INDEX($AV$5:$BA$12,MATCH($D24,$AR$5:$AR$12,0),3))^$I24)+(EXP(-$G24/INDEX($AV$5:$BA$12,MATCH($D24,$AR$5:$AR$12,0),4))*($G24/INDEX($AV$5:$BA$12,MATCH($D24,$AR$5:$AR$12,0),4))^$I24)+(EXP(-$G24/INDEX($AV$5:$BA$12,MATCH($D24,$AR$5:$AR$12,0),5))*($G24/INDEX($AV$5:$BA$12,MATCH($D24,$AR$5:$AR$12,0),5))^$I24)+(EXP(-$G24/INDEX($AV$5:$BA$12,MATCH($D24,$AR$5:$AR$12,0),6))*($G24/INDEX($AV$5:$BA$12,MATCH($D24,$AR$5:$AR$12,0),6))^$I24)),0)</x:f>
        <x:v>0.1890319893214357</x:v>
      </x:c>
      <x:c r="AE24" s="979" t="n">
        <x:f>IFERROR((EXP(-$G24/INDEX($BB$5:$BG$12,MATCH($D24,$AR$5:$AR$12,0),1))*($G24/INDEX($BB$5:$BG$12,MATCH($D24,$AR$5:$AR$12,0),1))^$J24)/((EXP(-$G24/INDEX($BB$5:$BG$12,MATCH($D24,$AR$5:$AR$12,0),1))*($G24/INDEX($BB$5:$BG$12,MATCH($D24,$AR$5:$AR$12,0),1))^$J24)+(EXP(-$G24/INDEX($BB$5:$BG$12,MATCH($D24,$AR$5:$AR$12,0),2))*($G24/INDEX($BB$5:$BG$12,MATCH($D24,$AR$5:$AR$12,0),2))^$J24)+(EXP(-$G24/INDEX($BB$5:$BG$12,MATCH($D24,$AR$5:$AR$12,0),3))*($G24/INDEX($BB$5:$BG$12,MATCH($D24,$AR$5:$AR$12,0),3))^$J24)+(EXP(-$G24/INDEX($BB$5:$BG$12,MATCH($D24,$AR$5:$AR$12,0),4))*($G24/INDEX($BB$5:$BG$12,MATCH($D24,$AR$5:$AR$12,0),4))^$J24)+(EXP(-$G24/INDEX($BB$5:$BG$12,MATCH($D24,$AR$5:$AR$12,0),5))*($G24/INDEX($BB$5:$BG$12,MATCH($D24,$AR$5:$AR$12,0),5))^$J24)+(EXP(-$G24/INDEX($BB$5:$BG$12,MATCH($D24,$AR$5:$AR$12,0),6))*($G24/INDEX($BB$5:$BG$12,MATCH($D24,$AR$5:$AR$12,0),6))^$J24)),0)</x:f>
        <x:v>0.0010698436185859628</x:v>
      </x:c>
      <x:c r="AF24" s="979" t="n">
        <x:f>IFERROR((EXP(-$G24/INDEX($BB$5:$BG$12,MATCH($D24,$AR$5:$AR$12,0),2))*($G24/INDEX($BB$5:$BG$12,MATCH($D24,$AR$5:$AR$12,0),2))^$J24)/((EXP(-$G24/INDEX($BB$5:$BG$12,MATCH($D24,$AR$5:$AR$12,0),1))*($G24/INDEX($BB$5:$BG$12,MATCH($D24,$AR$5:$AR$12,0),1))^$J24)+(EXP(-$G24/INDEX($BB$5:$BG$12,MATCH($D24,$AR$5:$AR$12,0),2))*($G24/INDEX($BB$5:$BG$12,MATCH($D24,$AR$5:$AR$12,0),2))^$J24)+(EXP(-$G24/INDEX($BB$5:$BG$12,MATCH($D24,$AR$5:$AR$12,0),3))*($G24/INDEX($BB$5:$BG$12,MATCH($D24,$AR$5:$AR$12,0),3))^$J24)+(EXP(-$G24/INDEX($BB$5:$BG$12,MATCH($D24,$AR$5:$AR$12,0),4))*($G24/INDEX($BB$5:$BG$12,MATCH($D24,$AR$5:$AR$12,0),4))^$J24)+(EXP(-$G24/INDEX($BB$5:$BG$12,MATCH($D24,$AR$5:$AR$12,0),5))*($G24/INDEX($BB$5:$BG$12,MATCH($D24,$AR$5:$AR$12,0),5))^$J24)+(EXP(-$G24/INDEX($BB$5:$BG$12,MATCH($D24,$AR$5:$AR$12,0),6))*($G24/INDEX($BB$5:$BG$12,MATCH($D24,$AR$5:$AR$12,0),6))^$J24)),0)</x:f>
        <x:v>0.0037918451438468895</x:v>
      </x:c>
      <x:c r="AG24" s="979" t="n">
        <x:f>IFERROR((EXP(-$G24/INDEX($BB$5:$BG$12,MATCH($D24,$AR$5:$AR$12,0),3))*($G24/INDEX($BB$5:$BG$12,MATCH($D24,$AR$5:$AR$12,0),3))^$J24)/((EXP(-$G24/INDEX($BB$5:$BG$12,MATCH($D24,$AR$5:$AR$12,0),1))*($G24/INDEX($BB$5:$BG$12,MATCH($D24,$AR$5:$AR$12,0),1))^$J24)+(EXP(-$G24/INDEX($BB$5:$BG$12,MATCH($D24,$AR$5:$AR$12,0),2))*($G24/INDEX($BB$5:$BG$12,MATCH($D24,$AR$5:$AR$12,0),2))^$J24)+(EXP(-$G24/INDEX($BB$5:$BG$12,MATCH($D24,$AR$5:$AR$12,0),3))*($G24/INDEX($BB$5:$BG$12,MATCH($D24,$AR$5:$AR$12,0),3))^$J24)+(EXP(-$G24/INDEX($BB$5:$BG$12,MATCH($D24,$AR$5:$AR$12,0),4))*($G24/INDEX($BB$5:$BG$12,MATCH($D24,$AR$5:$AR$12,0),4))^$J24)+(EXP(-$G24/INDEX($BB$5:$BG$12,MATCH($D24,$AR$5:$AR$12,0),5))*($G24/INDEX($BB$5:$BG$12,MATCH($D24,$AR$5:$AR$12,0),5))^$J24)+(EXP(-$G24/INDEX($BB$5:$BG$12,MATCH($D24,$AR$5:$AR$12,0),6))*($G24/INDEX($BB$5:$BG$12,MATCH($D24,$AR$5:$AR$12,0),6))^$J24)),0)</x:f>
        <x:v>0.017254268999725483</x:v>
      </x:c>
      <x:c r="AH24" s="979" t="n">
        <x:f>IFERROR((EXP(-$G24/INDEX($BB$5:$BG$12,MATCH($D24,$AR$5:$AR$12,0),4))*($G24/INDEX($BB$5:$BG$12,MATCH($D24,$AR$5:$AR$12,0),4))^$J24)/((EXP(-$G24/INDEX($BB$5:$BG$12,MATCH($D24,$AR$5:$AR$12,0),1))*($G24/INDEX($BB$5:$BG$12,MATCH($D24,$AR$5:$AR$12,0),1))^$J24)+(EXP(-$G24/INDEX($BB$5:$BG$12,MATCH($D24,$AR$5:$AR$12,0),2))*($G24/INDEX($BB$5:$BG$12,MATCH($D24,$AR$5:$AR$12,0),2))^$J24)+(EXP(-$G24/INDEX($BB$5:$BG$12,MATCH($D24,$AR$5:$AR$12,0),3))*($G24/INDEX($BB$5:$BG$12,MATCH($D24,$AR$5:$AR$12,0),3))^$J24)+(EXP(-$G24/INDEX($BB$5:$BG$12,MATCH($D24,$AR$5:$AR$12,0),4))*($G24/INDEX($BB$5:$BG$12,MATCH($D24,$AR$5:$AR$12,0),4))^$J24)+(EXP(-$G24/INDEX($BB$5:$BG$12,MATCH($D24,$AR$5:$AR$12,0),5))*($G24/INDEX($BB$5:$BG$12,MATCH($D24,$AR$5:$AR$12,0),5))^$J24)+(EXP(-$G24/INDEX($BB$5:$BG$12,MATCH($D24,$AR$5:$AR$12,0),6))*($G24/INDEX($BB$5:$BG$12,MATCH($D24,$AR$5:$AR$12,0),6))^$J24)),0)</x:f>
        <x:v>0.12489117348168632</x:v>
      </x:c>
      <x:c r="AI24" s="979" t="n">
        <x:f>IFERROR((EXP(-$G24/INDEX($BB$5:$BG$12,MATCH($D24,$AR$5:$AR$12,0),5))*($G24/INDEX($BB$5:$BG$12,MATCH($D24,$AR$5:$AR$12,0),5))^$J24)/((EXP(-$G24/INDEX($BB$5:$BG$12,MATCH($D24,$AR$5:$AR$12,0),1))*($G24/INDEX($BB$5:$BG$12,MATCH($D24,$AR$5:$AR$12,0),1))^$J24)+(EXP(-$G24/INDEX($BB$5:$BG$12,MATCH($D24,$AR$5:$AR$12,0),2))*($G24/INDEX($BB$5:$BG$12,MATCH($D24,$AR$5:$AR$12,0),2))^$J24)+(EXP(-$G24/INDEX($BB$5:$BG$12,MATCH($D24,$AR$5:$AR$12,0),3))*($G24/INDEX($BB$5:$BG$12,MATCH($D24,$AR$5:$AR$12,0),3))^$J24)+(EXP(-$G24/INDEX($BB$5:$BG$12,MATCH($D24,$AR$5:$AR$12,0),4))*($G24/INDEX($BB$5:$BG$12,MATCH($D24,$AR$5:$AR$12,0),4))^$J24)+(EXP(-$G24/INDEX($BB$5:$BG$12,MATCH($D24,$AR$5:$AR$12,0),5))*($G24/INDEX($BB$5:$BG$12,MATCH($D24,$AR$5:$AR$12,0),5))^$J24)+(EXP(-$G24/INDEX($BB$5:$BG$12,MATCH($D24,$AR$5:$AR$12,0),6))*($G24/INDEX($BB$5:$BG$12,MATCH($D24,$AR$5:$AR$12,0),6))^$J24)),0)</x:f>
        <x:v>0.3267450312137568</x:v>
      </x:c>
      <x:c r="AJ24" s="979" t="n">
        <x:f>IFERROR((EXP(-$G24/INDEX($BB$5:$BG$12,MATCH($D24,$AR$5:$AR$12,0),6))*($G24/INDEX($BB$5:$BG$12,MATCH($D24,$AR$5:$AR$12,0),6))^$J24)/((EXP(-$G24/INDEX($BB$5:$BG$12,MATCH($D24,$AR$5:$AR$12,0),1))*($G24/INDEX($BB$5:$BG$12,MATCH($D24,$AR$5:$AR$12,0),1))^$J24)+(EXP(-$G24/INDEX($BB$5:$BG$12,MATCH($D24,$AR$5:$AR$12,0),2))*($G24/INDEX($BB$5:$BG$12,MATCH($D24,$AR$5:$AR$12,0),2))^$J24)+(EXP(-$G24/INDEX($BB$5:$BG$12,MATCH($D24,$AR$5:$AR$12,0),3))*($G24/INDEX($BB$5:$BG$12,MATCH($D24,$AR$5:$AR$12,0),3))^$J24)+(EXP(-$G24/INDEX($BB$5:$BG$12,MATCH($D24,$AR$5:$AR$12,0),4))*($G24/INDEX($BB$5:$BG$12,MATCH($D24,$AR$5:$AR$12,0),4))^$J24)+(EXP(-$G24/INDEX($BB$5:$BG$12,MATCH($D24,$AR$5:$AR$12,0),5))*($G24/INDEX($BB$5:$BG$12,MATCH($D24,$AR$5:$AR$12,0),5))^$J24)+(EXP(-$G24/INDEX($BB$5:$BG$12,MATCH($D24,$AR$5:$AR$12,0),6))*($G24/INDEX($BB$5:$BG$12,MATCH($D24,$AR$5:$AR$12,0),6))^$J24)),0)</x:f>
        <x:v>0.5262478375423987</x:v>
      </x:c>
      <x:c r="BJ24"/>
      <x:c r="BK24"/>
      <x:c r="BL24"/>
      <x:c r="BM24"/>
      <x:c r="BN24"/>
      <x:c r="BO24"/>
      <x:c r="BP24"/>
      <x:c r="BQ24"/>
      <x:c r="BR24"/>
      <x:c r="BS24"/>
      <x:c r="BT24"/>
      <x:c r="BU24"/>
      <x:c r="BV24"/>
      <x:c r="BW24"/>
      <x:c r="BX24"/>
      <x:c r="BY24"/>
      <x:c r="BZ24"/>
    </x:row>
    <x:row r="25">
      <x:c r="A25" s="975" t="n">
        <x:f>'対象台データ'!A23</x:f>
        <x:v>46194</x:v>
      </x:c>
      <x:c r="B25" s="1003" t="str">
        <x:f>'対象台データ'!B23</x:f>
        <x:v>日</x:v>
      </x:c>
      <x:c r="C25" s="1003" t="str">
        <x:f>'対象台データ'!C23</x:f>
        <x:v>6/21</x:v>
      </x:c>
      <x:c r="D25" s="963" t="str">
        <x:f>'対象台データ'!D23</x:f>
        <x:v>ゴーゴージャグラー3</x:v>
      </x:c>
      <x:c r="E25" s="1014" t="n">
        <x:f>IF($X25="A",MIN(100,MAX(0,55+(V25-55)*(1+0.4*SQRT(MIN(G25/8000,1))))),MIN(100,MAX(0,V25)))</x:f>
        <x:v>67.07423953717698</x:v>
      </x:c>
      <x:c r="F25" s="1016" t="n">
        <x:f>'対象台データ'!E23</x:f>
        <x:v>916</x:v>
      </x:c>
      <x:c r="G25" s="1005" t="n">
        <x:f>'対象台データ'!F23</x:f>
        <x:v>9480</x:v>
      </x:c>
      <x:c r="H25" s="1005" t="n">
        <x:f>'対象台データ'!G23</x:f>
        <x:v>3125</x:v>
      </x:c>
      <x:c r="I25" s="1005" t="n">
        <x:f>'対象台データ'!H23</x:f>
        <x:v>43</x:v>
      </x:c>
      <x:c r="J25" s="1005" t="n">
        <x:f>'対象台データ'!I23</x:f>
        <x:v>32</x:v>
      </x:c>
      <x:c r="K25" s="979" t="n">
        <x:f>'対象台データ'!K23</x:f>
        <x:v>1.1098804500703234</x:v>
      </x:c>
      <x:c r="L25" s="1006" t="n">
        <x:f>IF(G25&lt;=0,5,IF(G25&lt;1500,5+(G25-0)*(20-5)/(1500-0),IF(G25&lt;3000,20+(G25-1500)*(40-20)/(3000-1500),IF(G25&lt;4500,40+(G25-3000)*(58-40)/(4500-3000),IF(G25&lt;6000,58+(G25-4500)*(72-58)/(6000-4500),IF(G25&lt;7500,72+(G25-6000)*(84-72)/(7500-6000),IF(G25&lt;9000,84+(G25-7500)*(93-84)/(9000-7500),IF(G25&lt;11000,93+(G25-9000)*(100-93)/(11000-9000),100))))))))</x:f>
        <x:v>94.68</x:v>
      </x:c>
      <x:c r="M25" s="978" t="n">
        <x:v>1</x:v>
      </x:c>
      <x:c r="N25" s="978" t="n">
        <x:f>MIN(100,L25*M25)</x:f>
        <x:v>94.68</x:v>
      </x:c>
      <x:c r="O25" s="978" t="n">
        <x:f>IF(K25&lt;=0.8,0,IF(K25&lt;0.9,0+(K25-0.8)*(10-0)/(0.9-0.8),IF(K25&lt;1,10+(K25-0.9)*(35-10)/(1-0.9),IF(K25&lt;1.2,35+(K25-1)*(87-35)/(1.2-1),IF(K25&lt;1.3,87+(K25-1.2)*(96-87)/(1.3-1.2),IF(K25&lt;1.45,96+(K25-1.3)*(100-96)/(1.45-1.3),100))))))</x:f>
        <x:v>63.5689170182841</x:v>
      </x:c>
      <x:c r="P25" s="979" t="n">
        <x:f>MIN(1,SQRT(G25/8000))</x:f>
        <x:v>1</x:v>
      </x:c>
      <x:c r="Q25" s="978" t="n">
        <x:f>35+(O25-35)*P25</x:f>
        <x:v>63.5689170182841</x:v>
      </x:c>
      <x:c r="R25" s="978" t="n">
        <x:f>IF(K25&lt;0.95,MIN(25,(0.95-K25)*250),0)</x:f>
        <x:v>0</x:v>
      </x:c>
      <x:c r="S25" s="978" t="n">
        <x:f>IF($X25="A",Y25*5+Z25*15+AA25*30+AB25*60+AC25*80+AD25*100,0)</x:f>
        <x:v>53.70500893857619</x:v>
      </x:c>
      <x:c r="T25" s="978" t="n">
        <x:f>IF($X25="A",AE25*5+AF25*15+AG25*30+AH25*60+AI25*80+AJ25*100,0)</x:f>
        <x:v>42.80638438164632</x:v>
      </x:c>
      <x:c r="U25" s="978" t="n">
        <x:f>IF($X25="A",S25*15%+T25*30%+Q25*55%,0)</x:f>
        <x:v>55.86057101533658</x:v>
      </x:c>
      <x:c r="V25" s="1018" t="n">
        <x:f>IF($X25="A",U25*80%+N25*20%,N25*IFERROR(INDEX($AT$5:$AT$60,MATCH($D25,$AR$5:$AR$60,0)),0.6)+Q25*IFERROR(INDEX($AU$5:$AU$60,MATCH($D25,$AR$5:$AR$60,0)),0.4)-R25)</x:f>
        <x:v>63.62445681226927</x:v>
      </x:c>
      <x:c r="W25" s="1008" t="str">
        <x:f>IF(E25&gt;=90,"設定6級候補",IF(E25&gt;=75,"設定4以上強候補",IF(E25&gt;=60,"設定4以上を疑う","要観察")))</x:f>
        <x:v>設定4以上を疑う</x:v>
      </x:c>
      <x:c r="X25" s="1003" t="str">
        <x:f>IFERROR(INDEX($AS$5:$AS$60,MATCH($D25,$AR$5:$AR$60,0)),"AT")</x:f>
        <x:v>A</x:v>
      </x:c>
      <x:c r="Y25" s="979" t="n">
        <x:f>IFERROR((EXP(-$G25/INDEX($AV$5:$BA$12,MATCH($D25,$AR$5:$AR$12,0),1))*($G25/INDEX($AV$5:$BA$12,MATCH($D25,$AR$5:$AR$12,0),1))^$I25)/((EXP(-$G25/INDEX($AV$5:$BA$12,MATCH($D25,$AR$5:$AR$12,0),1))*($G25/INDEX($AV$5:$BA$12,MATCH($D25,$AR$5:$AR$12,0),1))^$I25)+(EXP(-$G25/INDEX($AV$5:$BA$12,MATCH($D25,$AR$5:$AR$12,0),2))*($G25/INDEX($AV$5:$BA$12,MATCH($D25,$AR$5:$AR$12,0),2))^$I25)+(EXP(-$G25/INDEX($AV$5:$BA$12,MATCH($D25,$AR$5:$AR$12,0),3))*($G25/INDEX($AV$5:$BA$12,MATCH($D25,$AR$5:$AR$12,0),3))^$I25)+(EXP(-$G25/INDEX($AV$5:$BA$12,MATCH($D25,$AR$5:$AR$12,0),4))*($G25/INDEX($AV$5:$BA$12,MATCH($D25,$AR$5:$AR$12,0),4))^$I25)+(EXP(-$G25/INDEX($AV$5:$BA$12,MATCH($D25,$AR$5:$AR$12,0),5))*($G25/INDEX($AV$5:$BA$12,MATCH($D25,$AR$5:$AR$12,0),5))^$I25)+(EXP(-$G25/INDEX($AV$5:$BA$12,MATCH($D25,$AR$5:$AR$12,0),6))*($G25/INDEX($AV$5:$BA$12,MATCH($D25,$AR$5:$AR$12,0),6))^$I25)),0)</x:f>
        <x:v>0.14182787879777112</x:v>
      </x:c>
      <x:c r="Z25" s="979" t="n">
        <x:f>IFERROR((EXP(-$G25/INDEX($AV$5:$BA$12,MATCH($D25,$AR$5:$AR$12,0),2))*($G25/INDEX($AV$5:$BA$12,MATCH($D25,$AR$5:$AR$12,0),2))^$I25)/((EXP(-$G25/INDEX($AV$5:$BA$12,MATCH($D25,$AR$5:$AR$12,0),1))*($G25/INDEX($AV$5:$BA$12,MATCH($D25,$AR$5:$AR$12,0),1))^$I25)+(EXP(-$G25/INDEX($AV$5:$BA$12,MATCH($D25,$AR$5:$AR$12,0),2))*($G25/INDEX($AV$5:$BA$12,MATCH($D25,$AR$5:$AR$12,0),2))^$I25)+(EXP(-$G25/INDEX($AV$5:$BA$12,MATCH($D25,$AR$5:$AR$12,0),3))*($G25/INDEX($AV$5:$BA$12,MATCH($D25,$AR$5:$AR$12,0),3))^$I25)+(EXP(-$G25/INDEX($AV$5:$BA$12,MATCH($D25,$AR$5:$AR$12,0),4))*($G25/INDEX($AV$5:$BA$12,MATCH($D25,$AR$5:$AR$12,0),4))^$I25)+(EXP(-$G25/INDEX($AV$5:$BA$12,MATCH($D25,$AR$5:$AR$12,0),5))*($G25/INDEX($AV$5:$BA$12,MATCH($D25,$AR$5:$AR$12,0),5))^$I25)+(EXP(-$G25/INDEX($AV$5:$BA$12,MATCH($D25,$AR$5:$AR$12,0),6))*($G25/INDEX($AV$5:$BA$12,MATCH($D25,$AR$5:$AR$12,0),6))^$I25)),0)</x:f>
        <x:v>0.1453419524108045</x:v>
      </x:c>
      <x:c r="AA25" s="979" t="n">
        <x:f>IFERROR((EXP(-$G25/INDEX($AV$5:$BA$12,MATCH($D25,$AR$5:$AR$12,0),3))*($G25/INDEX($AV$5:$BA$12,MATCH($D25,$AR$5:$AR$12,0),3))^$I25)/((EXP(-$G25/INDEX($AV$5:$BA$12,MATCH($D25,$AR$5:$AR$12,0),1))*($G25/INDEX($AV$5:$BA$12,MATCH($D25,$AR$5:$AR$12,0),1))^$I25)+(EXP(-$G25/INDEX($AV$5:$BA$12,MATCH($D25,$AR$5:$AR$12,0),2))*($G25/INDEX($AV$5:$BA$12,MATCH($D25,$AR$5:$AR$12,0),2))^$I25)+(EXP(-$G25/INDEX($AV$5:$BA$12,MATCH($D25,$AR$5:$AR$12,0),3))*($G25/INDEX($AV$5:$BA$12,MATCH($D25,$AR$5:$AR$12,0),3))^$I25)+(EXP(-$G25/INDEX($AV$5:$BA$12,MATCH($D25,$AR$5:$AR$12,0),4))*($G25/INDEX($AV$5:$BA$12,MATCH($D25,$AR$5:$AR$12,0),4))^$I25)+(EXP(-$G25/INDEX($AV$5:$BA$12,MATCH($D25,$AR$5:$AR$12,0),5))*($G25/INDEX($AV$5:$BA$12,MATCH($D25,$AR$5:$AR$12,0),5))^$I25)+(EXP(-$G25/INDEX($AV$5:$BA$12,MATCH($D25,$AR$5:$AR$12,0),6))*($G25/INDEX($AV$5:$BA$12,MATCH($D25,$AR$5:$AR$12,0),6))^$I25)),0)</x:f>
        <x:v>0.14887488765877077</x:v>
      </x:c>
      <x:c r="AB25" s="979" t="n">
        <x:f>IFERROR((EXP(-$G25/INDEX($AV$5:$BA$12,MATCH($D25,$AR$5:$AR$12,0),4))*($G25/INDEX($AV$5:$BA$12,MATCH($D25,$AR$5:$AR$12,0),4))^$I25)/((EXP(-$G25/INDEX($AV$5:$BA$12,MATCH($D25,$AR$5:$AR$12,0),1))*($G25/INDEX($AV$5:$BA$12,MATCH($D25,$AR$5:$AR$12,0),1))^$I25)+(EXP(-$G25/INDEX($AV$5:$BA$12,MATCH($D25,$AR$5:$AR$12,0),2))*($G25/INDEX($AV$5:$BA$12,MATCH($D25,$AR$5:$AR$12,0),2))^$I25)+(EXP(-$G25/INDEX($AV$5:$BA$12,MATCH($D25,$AR$5:$AR$12,0),3))*($G25/INDEX($AV$5:$BA$12,MATCH($D25,$AR$5:$AR$12,0),3))^$I25)+(EXP(-$G25/INDEX($AV$5:$BA$12,MATCH($D25,$AR$5:$AR$12,0),4))*($G25/INDEX($AV$5:$BA$12,MATCH($D25,$AR$5:$AR$12,0),4))^$I25)+(EXP(-$G25/INDEX($AV$5:$BA$12,MATCH($D25,$AR$5:$AR$12,0),5))*($G25/INDEX($AV$5:$BA$12,MATCH($D25,$AR$5:$AR$12,0),5))^$I25)+(EXP(-$G25/INDEX($AV$5:$BA$12,MATCH($D25,$AR$5:$AR$12,0),6))*($G25/INDEX($AV$5:$BA$12,MATCH($D25,$AR$5:$AR$12,0),6))^$I25)),0)</x:f>
        <x:v>0.15954552890555018</x:v>
      </x:c>
      <x:c r="AC25" s="979" t="n">
        <x:f>IFERROR((EXP(-$G25/INDEX($AV$5:$BA$12,MATCH($D25,$AR$5:$AR$12,0),5))*($G25/INDEX($AV$5:$BA$12,MATCH($D25,$AR$5:$AR$12,0),5))^$I25)/((EXP(-$G25/INDEX($AV$5:$BA$12,MATCH($D25,$AR$5:$AR$12,0),1))*($G25/INDEX($AV$5:$BA$12,MATCH($D25,$AR$5:$AR$12,0),1))^$I25)+(EXP(-$G25/INDEX($AV$5:$BA$12,MATCH($D25,$AR$5:$AR$12,0),2))*($G25/INDEX($AV$5:$BA$12,MATCH($D25,$AR$5:$AR$12,0),2))^$I25)+(EXP(-$G25/INDEX($AV$5:$BA$12,MATCH($D25,$AR$5:$AR$12,0),3))*($G25/INDEX($AV$5:$BA$12,MATCH($D25,$AR$5:$AR$12,0),3))^$I25)+(EXP(-$G25/INDEX($AV$5:$BA$12,MATCH($D25,$AR$5:$AR$12,0),4))*($G25/INDEX($AV$5:$BA$12,MATCH($D25,$AR$5:$AR$12,0),4))^$I25)+(EXP(-$G25/INDEX($AV$5:$BA$12,MATCH($D25,$AR$5:$AR$12,0),5))*($G25/INDEX($AV$5:$BA$12,MATCH($D25,$AR$5:$AR$12,0),5))^$I25)+(EXP(-$G25/INDEX($AV$5:$BA$12,MATCH($D25,$AR$5:$AR$12,0),6))*($G25/INDEX($AV$5:$BA$12,MATCH($D25,$AR$5:$AR$12,0),6))^$I25)),0)</x:f>
        <x:v>0.18321066641906086</x:v>
      </x:c>
      <x:c r="AD25" s="979" t="n">
        <x:f>IFERROR((EXP(-$G25/INDEX($AV$5:$BA$12,MATCH($D25,$AR$5:$AR$12,0),6))*($G25/INDEX($AV$5:$BA$12,MATCH($D25,$AR$5:$AR$12,0),6))^$I25)/((EXP(-$G25/INDEX($AV$5:$BA$12,MATCH($D25,$AR$5:$AR$12,0),1))*($G25/INDEX($AV$5:$BA$12,MATCH($D25,$AR$5:$AR$12,0),1))^$I25)+(EXP(-$G25/INDEX($AV$5:$BA$12,MATCH($D25,$AR$5:$AR$12,0),2))*($G25/INDEX($AV$5:$BA$12,MATCH($D25,$AR$5:$AR$12,0),2))^$I25)+(EXP(-$G25/INDEX($AV$5:$BA$12,MATCH($D25,$AR$5:$AR$12,0),3))*($G25/INDEX($AV$5:$BA$12,MATCH($D25,$AR$5:$AR$12,0),3))^$I25)+(EXP(-$G25/INDEX($AV$5:$BA$12,MATCH($D25,$AR$5:$AR$12,0),4))*($G25/INDEX($AV$5:$BA$12,MATCH($D25,$AR$5:$AR$12,0),4))^$I25)+(EXP(-$G25/INDEX($AV$5:$BA$12,MATCH($D25,$AR$5:$AR$12,0),5))*($G25/INDEX($AV$5:$BA$12,MATCH($D25,$AR$5:$AR$12,0),5))^$I25)+(EXP(-$G25/INDEX($AV$5:$BA$12,MATCH($D25,$AR$5:$AR$12,0),6))*($G25/INDEX($AV$5:$BA$12,MATCH($D25,$AR$5:$AR$12,0),6))^$I25)),0)</x:f>
        <x:v>0.22119908580804265</x:v>
      </x:c>
      <x:c r="AE25" s="979" t="n">
        <x:f>IFERROR((EXP(-$G25/INDEX($BB$5:$BG$12,MATCH($D25,$AR$5:$AR$12,0),1))*($G25/INDEX($BB$5:$BG$12,MATCH($D25,$AR$5:$AR$12,0),1))^$J25)/((EXP(-$G25/INDEX($BB$5:$BG$12,MATCH($D25,$AR$5:$AR$12,0),1))*($G25/INDEX($BB$5:$BG$12,MATCH($D25,$AR$5:$AR$12,0),1))^$J25)+(EXP(-$G25/INDEX($BB$5:$BG$12,MATCH($D25,$AR$5:$AR$12,0),2))*($G25/INDEX($BB$5:$BG$12,MATCH($D25,$AR$5:$AR$12,0),2))^$J25)+(EXP(-$G25/INDEX($BB$5:$BG$12,MATCH($D25,$AR$5:$AR$12,0),3))*($G25/INDEX($BB$5:$BG$12,MATCH($D25,$AR$5:$AR$12,0),3))^$J25)+(EXP(-$G25/INDEX($BB$5:$BG$12,MATCH($D25,$AR$5:$AR$12,0),4))*($G25/INDEX($BB$5:$BG$12,MATCH($D25,$AR$5:$AR$12,0),4))^$J25)+(EXP(-$G25/INDEX($BB$5:$BG$12,MATCH($D25,$AR$5:$AR$12,0),5))*($G25/INDEX($BB$5:$BG$12,MATCH($D25,$AR$5:$AR$12,0),5))^$J25)+(EXP(-$G25/INDEX($BB$5:$BG$12,MATCH($D25,$AR$5:$AR$12,0),6))*($G25/INDEX($BB$5:$BG$12,MATCH($D25,$AR$5:$AR$12,0),6))^$J25)),0)</x:f>
        <x:v>0.145894787857084</x:v>
      </x:c>
      <x:c r="AF25" s="979" t="n">
        <x:f>IFERROR((EXP(-$G25/INDEX($BB$5:$BG$12,MATCH($D25,$AR$5:$AR$12,0),2))*($G25/INDEX($BB$5:$BG$12,MATCH($D25,$AR$5:$AR$12,0),2))^$J25)/((EXP(-$G25/INDEX($BB$5:$BG$12,MATCH($D25,$AR$5:$AR$12,0),1))*($G25/INDEX($BB$5:$BG$12,MATCH($D25,$AR$5:$AR$12,0),1))^$J25)+(EXP(-$G25/INDEX($BB$5:$BG$12,MATCH($D25,$AR$5:$AR$12,0),2))*($G25/INDEX($BB$5:$BG$12,MATCH($D25,$AR$5:$AR$12,0),2))^$J25)+(EXP(-$G25/INDEX($BB$5:$BG$12,MATCH($D25,$AR$5:$AR$12,0),3))*($G25/INDEX($BB$5:$BG$12,MATCH($D25,$AR$5:$AR$12,0),3))^$J25)+(EXP(-$G25/INDEX($BB$5:$BG$12,MATCH($D25,$AR$5:$AR$12,0),4))*($G25/INDEX($BB$5:$BG$12,MATCH($D25,$AR$5:$AR$12,0),4))^$J25)+(EXP(-$G25/INDEX($BB$5:$BG$12,MATCH($D25,$AR$5:$AR$12,0),5))*($G25/INDEX($BB$5:$BG$12,MATCH($D25,$AR$5:$AR$12,0),5))^$J25)+(EXP(-$G25/INDEX($BB$5:$BG$12,MATCH($D25,$AR$5:$AR$12,0),6))*($G25/INDEX($BB$5:$BG$12,MATCH($D25,$AR$5:$AR$12,0),6))^$J25)),0)</x:f>
        <x:v>0.19193255405823767</x:v>
      </x:c>
      <x:c r="AG25" s="979" t="n">
        <x:f>IFERROR((EXP(-$G25/INDEX($BB$5:$BG$12,MATCH($D25,$AR$5:$AR$12,0),3))*($G25/INDEX($BB$5:$BG$12,MATCH($D25,$AR$5:$AR$12,0),3))^$J25)/((EXP(-$G25/INDEX($BB$5:$BG$12,MATCH($D25,$AR$5:$AR$12,0),1))*($G25/INDEX($BB$5:$BG$12,MATCH($D25,$AR$5:$AR$12,0),1))^$J25)+(EXP(-$G25/INDEX($BB$5:$BG$12,MATCH($D25,$AR$5:$AR$12,0),2))*($G25/INDEX($BB$5:$BG$12,MATCH($D25,$AR$5:$AR$12,0),2))^$J25)+(EXP(-$G25/INDEX($BB$5:$BG$12,MATCH($D25,$AR$5:$AR$12,0),3))*($G25/INDEX($BB$5:$BG$12,MATCH($D25,$AR$5:$AR$12,0),3))^$J25)+(EXP(-$G25/INDEX($BB$5:$BG$12,MATCH($D25,$AR$5:$AR$12,0),4))*($G25/INDEX($BB$5:$BG$12,MATCH($D25,$AR$5:$AR$12,0),4))^$J25)+(EXP(-$G25/INDEX($BB$5:$BG$12,MATCH($D25,$AR$5:$AR$12,0),5))*($G25/INDEX($BB$5:$BG$12,MATCH($D25,$AR$5:$AR$12,0),5))^$J25)+(EXP(-$G25/INDEX($BB$5:$BG$12,MATCH($D25,$AR$5:$AR$12,0),6))*($G25/INDEX($BB$5:$BG$12,MATCH($D25,$AR$5:$AR$12,0),6))^$J25)),0)</x:f>
        <x:v>0.23211026212639382</x:v>
      </x:c>
      <x:c r="AH25" s="979" t="n">
        <x:f>IFERROR((EXP(-$G25/INDEX($BB$5:$BG$12,MATCH($D25,$AR$5:$AR$12,0),4))*($G25/INDEX($BB$5:$BG$12,MATCH($D25,$AR$5:$AR$12,0),4))^$J25)/((EXP(-$G25/INDEX($BB$5:$BG$12,MATCH($D25,$AR$5:$AR$12,0),1))*($G25/INDEX($BB$5:$BG$12,MATCH($D25,$AR$5:$AR$12,0),1))^$J25)+(EXP(-$G25/INDEX($BB$5:$BG$12,MATCH($D25,$AR$5:$AR$12,0),2))*($G25/INDEX($BB$5:$BG$12,MATCH($D25,$AR$5:$AR$12,0),2))^$J25)+(EXP(-$G25/INDEX($BB$5:$BG$12,MATCH($D25,$AR$5:$AR$12,0),3))*($G25/INDEX($BB$5:$BG$12,MATCH($D25,$AR$5:$AR$12,0),3))^$J25)+(EXP(-$G25/INDEX($BB$5:$BG$12,MATCH($D25,$AR$5:$AR$12,0),4))*($G25/INDEX($BB$5:$BG$12,MATCH($D25,$AR$5:$AR$12,0),4))^$J25)+(EXP(-$G25/INDEX($BB$5:$BG$12,MATCH($D25,$AR$5:$AR$12,0),5))*($G25/INDEX($BB$5:$BG$12,MATCH($D25,$AR$5:$AR$12,0),5))^$J25)+(EXP(-$G25/INDEX($BB$5:$BG$12,MATCH($D25,$AR$5:$AR$12,0),6))*($G25/INDEX($BB$5:$BG$12,MATCH($D25,$AR$5:$AR$12,0),6))^$J25)),0)</x:f>
        <x:v>0.2014896493504218</x:v>
      </x:c>
      <x:c r="AI25" s="979" t="n">
        <x:f>IFERROR((EXP(-$G25/INDEX($BB$5:$BG$12,MATCH($D25,$AR$5:$AR$12,0),5))*($G25/INDEX($BB$5:$BG$12,MATCH($D25,$AR$5:$AR$12,0),5))^$J25)/((EXP(-$G25/INDEX($BB$5:$BG$12,MATCH($D25,$AR$5:$AR$12,0),1))*($G25/INDEX($BB$5:$BG$12,MATCH($D25,$AR$5:$AR$12,0),1))^$J25)+(EXP(-$G25/INDEX($BB$5:$BG$12,MATCH($D25,$AR$5:$AR$12,0),2))*($G25/INDEX($BB$5:$BG$12,MATCH($D25,$AR$5:$AR$12,0),2))^$J25)+(EXP(-$G25/INDEX($BB$5:$BG$12,MATCH($D25,$AR$5:$AR$12,0),3))*($G25/INDEX($BB$5:$BG$12,MATCH($D25,$AR$5:$AR$12,0),3))^$J25)+(EXP(-$G25/INDEX($BB$5:$BG$12,MATCH($D25,$AR$5:$AR$12,0),4))*($G25/INDEX($BB$5:$BG$12,MATCH($D25,$AR$5:$AR$12,0),4))^$J25)+(EXP(-$G25/INDEX($BB$5:$BG$12,MATCH($D25,$AR$5:$AR$12,0),5))*($G25/INDEX($BB$5:$BG$12,MATCH($D25,$AR$5:$AR$12,0),5))^$J25)+(EXP(-$G25/INDEX($BB$5:$BG$12,MATCH($D25,$AR$5:$AR$12,0),6))*($G25/INDEX($BB$5:$BG$12,MATCH($D25,$AR$5:$AR$12,0),6))^$J25)),0)</x:f>
        <x:v>0.13560196770580368</x:v>
      </x:c>
      <x:c r="AJ25" s="979" t="n">
        <x:f>IFERROR((EXP(-$G25/INDEX($BB$5:$BG$12,MATCH($D25,$AR$5:$AR$12,0),6))*($G25/INDEX($BB$5:$BG$12,MATCH($D25,$AR$5:$AR$12,0),6))^$J25)/((EXP(-$G25/INDEX($BB$5:$BG$12,MATCH($D25,$AR$5:$AR$12,0),1))*($G25/INDEX($BB$5:$BG$12,MATCH($D25,$AR$5:$AR$12,0),1))^$J25)+(EXP(-$G25/INDEX($BB$5:$BG$12,MATCH($D25,$AR$5:$AR$12,0),2))*($G25/INDEX($BB$5:$BG$12,MATCH($D25,$AR$5:$AR$12,0),2))^$J25)+(EXP(-$G25/INDEX($BB$5:$BG$12,MATCH($D25,$AR$5:$AR$12,0),3))*($G25/INDEX($BB$5:$BG$12,MATCH($D25,$AR$5:$AR$12,0),3))^$J25)+(EXP(-$G25/INDEX($BB$5:$BG$12,MATCH($D25,$AR$5:$AR$12,0),4))*($G25/INDEX($BB$5:$BG$12,MATCH($D25,$AR$5:$AR$12,0),4))^$J25)+(EXP(-$G25/INDEX($BB$5:$BG$12,MATCH($D25,$AR$5:$AR$12,0),5))*($G25/INDEX($BB$5:$BG$12,MATCH($D25,$AR$5:$AR$12,0),5))^$J25)+(EXP(-$G25/INDEX($BB$5:$BG$12,MATCH($D25,$AR$5:$AR$12,0),6))*($G25/INDEX($BB$5:$BG$12,MATCH($D25,$AR$5:$AR$12,0),6))^$J25)),0)</x:f>
        <x:v>0.09297077890205914</x:v>
      </x:c>
      <x:c r="BJ25"/>
      <x:c r="BK25"/>
      <x:c r="BL25"/>
      <x:c r="BM25"/>
      <x:c r="BN25"/>
      <x:c r="BO25"/>
      <x:c r="BP25"/>
      <x:c r="BQ25"/>
      <x:c r="BR25"/>
      <x:c r="BS25"/>
      <x:c r="BT25"/>
      <x:c r="BU25"/>
      <x:c r="BV25"/>
      <x:c r="BW25"/>
      <x:c r="BX25"/>
      <x:c r="BY25"/>
      <x:c r="BZ25"/>
    </x:row>
    <x:row r="26">
      <x:c r="A26" s="975" t="n">
        <x:f>'対象台データ'!A24</x:f>
        <x:v>46194</x:v>
      </x:c>
      <x:c r="B26" s="1003" t="str">
        <x:f>'対象台データ'!B24</x:f>
        <x:v>日</x:v>
      </x:c>
      <x:c r="C26" s="1003" t="str">
        <x:f>'対象台データ'!C24</x:f>
        <x:v>6/21</x:v>
      </x:c>
      <x:c r="D26" s="963" t="str">
        <x:f>'対象台データ'!D24</x:f>
        <x:v>ゴーゴージャグラー3</x:v>
      </x:c>
      <x:c r="E26" s="1014" t="n">
        <x:f>IF($X26="A",MIN(100,MAX(0,55+(V26-55)*(1+0.4*SQRT(MIN(G26/8000,1))))),MIN(100,MAX(0,V26)))</x:f>
        <x:v>72.52546831486609</x:v>
      </x:c>
      <x:c r="F26" s="1016" t="n">
        <x:f>'対象台データ'!E24</x:f>
        <x:v>917</x:v>
      </x:c>
      <x:c r="G26" s="1005" t="n">
        <x:f>'対象台データ'!F24</x:f>
        <x:v>9168</x:v>
      </x:c>
      <x:c r="H26" s="1005" t="n">
        <x:f>'対象台データ'!G24</x:f>
        <x:v>2619</x:v>
      </x:c>
      <x:c r="I26" s="1005" t="n">
        <x:f>'対象台データ'!H24</x:f>
        <x:v>41</x:v>
      </x:c>
      <x:c r="J26" s="1005" t="n">
        <x:f>'対象台データ'!I24</x:f>
        <x:v>37</x:v>
      </x:c>
      <x:c r="K26" s="979" t="n">
        <x:f>'対象台データ'!K24</x:f>
        <x:v>1.0952225130890052</x:v>
      </x:c>
      <x:c r="L26" s="1006" t="n">
        <x:f>IF(G26&lt;=0,5,IF(G26&lt;1500,5+(G26-0)*(20-5)/(1500-0),IF(G26&lt;3000,20+(G26-1500)*(40-20)/(3000-1500),IF(G26&lt;4500,40+(G26-3000)*(58-40)/(4500-3000),IF(G26&lt;6000,58+(G26-4500)*(72-58)/(6000-4500),IF(G26&lt;7500,72+(G26-6000)*(84-72)/(7500-6000),IF(G26&lt;9000,84+(G26-7500)*(93-84)/(9000-7500),IF(G26&lt;11000,93+(G26-9000)*(100-93)/(11000-9000),100))))))))</x:f>
        <x:v>93.588</x:v>
      </x:c>
      <x:c r="M26" s="978" t="n">
        <x:v>1</x:v>
      </x:c>
      <x:c r="N26" s="978" t="n">
        <x:f>MIN(100,L26*M26)</x:f>
        <x:v>93.588</x:v>
      </x:c>
      <x:c r="O26" s="978" t="n">
        <x:f>IF(K26&lt;=0.8,0,IF(K26&lt;0.9,0+(K26-0.8)*(10-0)/(0.9-0.8),IF(K26&lt;1,10+(K26-0.9)*(35-10)/(1-0.9),IF(K26&lt;1.2,35+(K26-1)*(87-35)/(1.2-1),IF(K26&lt;1.3,87+(K26-1.2)*(96-87)/(1.3-1.2),IF(K26&lt;1.45,96+(K26-1.3)*(100-96)/(1.45-1.3),100))))))</x:f>
        <x:v>59.757853403141354</x:v>
      </x:c>
      <x:c r="P26" s="979" t="n">
        <x:f>MIN(1,SQRT(G26/8000))</x:f>
        <x:v>1</x:v>
      </x:c>
      <x:c r="Q26" s="978" t="n">
        <x:f>35+(O26-35)*P26</x:f>
        <x:v>59.757853403141354</x:v>
      </x:c>
      <x:c r="R26" s="978" t="n">
        <x:f>IF(K26&lt;0.95,MIN(25,(0.95-K26)*250),0)</x:f>
        <x:v>0</x:v>
      </x:c>
      <x:c r="S26" s="978" t="n">
        <x:f>IF($X26="A",Y26*5+Z26*15+AA26*30+AB26*60+AC26*80+AD26*100,0)</x:f>
        <x:v>52.82948879408496</x:v>
      </x:c>
      <x:c r="T26" s="978" t="n">
        <x:f>IF($X26="A",AE26*5+AF26*15+AG26*30+AH26*60+AI26*80+AJ26*100,0)</x:f>
        <x:v>67.36498958668072</x:v>
      </x:c>
      <x:c r="U26" s="978" t="n">
        <x:f>IF($X26="A",S26*15%+T26*30%+Q26*55%,0)</x:f>
        <x:v>61.000739566844715</x:v>
      </x:c>
      <x:c r="V26" s="1018" t="n">
        <x:f>IF($X26="A",U26*80%+N26*20%,N26*IFERROR(INDEX($AT$5:$AT$60,MATCH($D26,$AR$5:$AR$60,0)),0.6)+Q26*IFERROR(INDEX($AU$5:$AU$60,MATCH($D26,$AR$5:$AR$60,0)),0.4)-R26)</x:f>
        <x:v>67.51819165347578</x:v>
      </x:c>
      <x:c r="W26" s="1008" t="str">
        <x:f>IF(E26&gt;=90,"設定6級候補",IF(E26&gt;=75,"設定4以上強候補",IF(E26&gt;=60,"設定4以上を疑う","要観察")))</x:f>
        <x:v>設定4以上を疑う</x:v>
      </x:c>
      <x:c r="X26" s="1003" t="str">
        <x:f>IFERROR(INDEX($AS$5:$AS$60,MATCH($D26,$AR$5:$AR$60,0)),"AT")</x:f>
        <x:v>A</x:v>
      </x:c>
      <x:c r="Y26" s="979" t="n">
        <x:f>IFERROR((EXP(-$G26/INDEX($AV$5:$BA$12,MATCH($D26,$AR$5:$AR$12,0),1))*($G26/INDEX($AV$5:$BA$12,MATCH($D26,$AR$5:$AR$12,0),1))^$I26)/((EXP(-$G26/INDEX($AV$5:$BA$12,MATCH($D26,$AR$5:$AR$12,0),1))*($G26/INDEX($AV$5:$BA$12,MATCH($D26,$AR$5:$AR$12,0),1))^$I26)+(EXP(-$G26/INDEX($AV$5:$BA$12,MATCH($D26,$AR$5:$AR$12,0),2))*($G26/INDEX($AV$5:$BA$12,MATCH($D26,$AR$5:$AR$12,0),2))^$I26)+(EXP(-$G26/INDEX($AV$5:$BA$12,MATCH($D26,$AR$5:$AR$12,0),3))*($G26/INDEX($AV$5:$BA$12,MATCH($D26,$AR$5:$AR$12,0),3))^$I26)+(EXP(-$G26/INDEX($AV$5:$BA$12,MATCH($D26,$AR$5:$AR$12,0),4))*($G26/INDEX($AV$5:$BA$12,MATCH($D26,$AR$5:$AR$12,0),4))^$I26)+(EXP(-$G26/INDEX($AV$5:$BA$12,MATCH($D26,$AR$5:$AR$12,0),5))*($G26/INDEX($AV$5:$BA$12,MATCH($D26,$AR$5:$AR$12,0),5))^$I26)+(EXP(-$G26/INDEX($AV$5:$BA$12,MATCH($D26,$AR$5:$AR$12,0),6))*($G26/INDEX($AV$5:$BA$12,MATCH($D26,$AR$5:$AR$12,0),6))^$I26)),0)</x:f>
        <x:v>0.14553465053501077</x:v>
      </x:c>
      <x:c r="Z26" s="979" t="n">
        <x:f>IFERROR((EXP(-$G26/INDEX($AV$5:$BA$12,MATCH($D26,$AR$5:$AR$12,0),2))*($G26/INDEX($AV$5:$BA$12,MATCH($D26,$AR$5:$AR$12,0),2))^$I26)/((EXP(-$G26/INDEX($AV$5:$BA$12,MATCH($D26,$AR$5:$AR$12,0),1))*($G26/INDEX($AV$5:$BA$12,MATCH($D26,$AR$5:$AR$12,0),1))^$I26)+(EXP(-$G26/INDEX($AV$5:$BA$12,MATCH($D26,$AR$5:$AR$12,0),2))*($G26/INDEX($AV$5:$BA$12,MATCH($D26,$AR$5:$AR$12,0),2))^$I26)+(EXP(-$G26/INDEX($AV$5:$BA$12,MATCH($D26,$AR$5:$AR$12,0),3))*($G26/INDEX($AV$5:$BA$12,MATCH($D26,$AR$5:$AR$12,0),3))^$I26)+(EXP(-$G26/INDEX($AV$5:$BA$12,MATCH($D26,$AR$5:$AR$12,0),4))*($G26/INDEX($AV$5:$BA$12,MATCH($D26,$AR$5:$AR$12,0),4))^$I26)+(EXP(-$G26/INDEX($AV$5:$BA$12,MATCH($D26,$AR$5:$AR$12,0),5))*($G26/INDEX($AV$5:$BA$12,MATCH($D26,$AR$5:$AR$12,0),5))^$I26)+(EXP(-$G26/INDEX($AV$5:$BA$12,MATCH($D26,$AR$5:$AR$12,0),6))*($G26/INDEX($AV$5:$BA$12,MATCH($D26,$AR$5:$AR$12,0),6))^$I26)),0)</x:f>
        <x:v>0.14868372975663244</x:v>
      </x:c>
      <x:c r="AA26" s="979" t="n">
        <x:f>IFERROR((EXP(-$G26/INDEX($AV$5:$BA$12,MATCH($D26,$AR$5:$AR$12,0),3))*($G26/INDEX($AV$5:$BA$12,MATCH($D26,$AR$5:$AR$12,0),3))^$I26)/((EXP(-$G26/INDEX($AV$5:$BA$12,MATCH($D26,$AR$5:$AR$12,0),1))*($G26/INDEX($AV$5:$BA$12,MATCH($D26,$AR$5:$AR$12,0),1))^$I26)+(EXP(-$G26/INDEX($AV$5:$BA$12,MATCH($D26,$AR$5:$AR$12,0),2))*($G26/INDEX($AV$5:$BA$12,MATCH($D26,$AR$5:$AR$12,0),2))^$I26)+(EXP(-$G26/INDEX($AV$5:$BA$12,MATCH($D26,$AR$5:$AR$12,0),3))*($G26/INDEX($AV$5:$BA$12,MATCH($D26,$AR$5:$AR$12,0),3))^$I26)+(EXP(-$G26/INDEX($AV$5:$BA$12,MATCH($D26,$AR$5:$AR$12,0),4))*($G26/INDEX($AV$5:$BA$12,MATCH($D26,$AR$5:$AR$12,0),4))^$I26)+(EXP(-$G26/INDEX($AV$5:$BA$12,MATCH($D26,$AR$5:$AR$12,0),5))*($G26/INDEX($AV$5:$BA$12,MATCH($D26,$AR$5:$AR$12,0),5))^$I26)+(EXP(-$G26/INDEX($AV$5:$BA$12,MATCH($D26,$AR$5:$AR$12,0),6))*($G26/INDEX($AV$5:$BA$12,MATCH($D26,$AR$5:$AR$12,0),6))^$I26)),0)</x:f>
        <x:v>0.15183234246031846</x:v>
      </x:c>
      <x:c r="AB26" s="979" t="n">
        <x:f>IFERROR((EXP(-$G26/INDEX($AV$5:$BA$12,MATCH($D26,$AR$5:$AR$12,0),4))*($G26/INDEX($AV$5:$BA$12,MATCH($D26,$AR$5:$AR$12,0),4))^$I26)/((EXP(-$G26/INDEX($AV$5:$BA$12,MATCH($D26,$AR$5:$AR$12,0),1))*($G26/INDEX($AV$5:$BA$12,MATCH($D26,$AR$5:$AR$12,0),1))^$I26)+(EXP(-$G26/INDEX($AV$5:$BA$12,MATCH($D26,$AR$5:$AR$12,0),2))*($G26/INDEX($AV$5:$BA$12,MATCH($D26,$AR$5:$AR$12,0),2))^$I26)+(EXP(-$G26/INDEX($AV$5:$BA$12,MATCH($D26,$AR$5:$AR$12,0),3))*($G26/INDEX($AV$5:$BA$12,MATCH($D26,$AR$5:$AR$12,0),3))^$I26)+(EXP(-$G26/INDEX($AV$5:$BA$12,MATCH($D26,$AR$5:$AR$12,0),4))*($G26/INDEX($AV$5:$BA$12,MATCH($D26,$AR$5:$AR$12,0),4))^$I26)+(EXP(-$G26/INDEX($AV$5:$BA$12,MATCH($D26,$AR$5:$AR$12,0),5))*($G26/INDEX($AV$5:$BA$12,MATCH($D26,$AR$5:$AR$12,0),5))^$I26)+(EXP(-$G26/INDEX($AV$5:$BA$12,MATCH($D26,$AR$5:$AR$12,0),6))*($G26/INDEX($AV$5:$BA$12,MATCH($D26,$AR$5:$AR$12,0),6))^$I26)),0)</x:f>
        <x:v>0.16123372121815044</x:v>
      </x:c>
      <x:c r="AC26" s="979" t="n">
        <x:f>IFERROR((EXP(-$G26/INDEX($AV$5:$BA$12,MATCH($D26,$AR$5:$AR$12,0),5))*($G26/INDEX($AV$5:$BA$12,MATCH($D26,$AR$5:$AR$12,0),5))^$I26)/((EXP(-$G26/INDEX($AV$5:$BA$12,MATCH($D26,$AR$5:$AR$12,0),1))*($G26/INDEX($AV$5:$BA$12,MATCH($D26,$AR$5:$AR$12,0),1))^$I26)+(EXP(-$G26/INDEX($AV$5:$BA$12,MATCH($D26,$AR$5:$AR$12,0),2))*($G26/INDEX($AV$5:$BA$12,MATCH($D26,$AR$5:$AR$12,0),2))^$I26)+(EXP(-$G26/INDEX($AV$5:$BA$12,MATCH($D26,$AR$5:$AR$12,0),3))*($G26/INDEX($AV$5:$BA$12,MATCH($D26,$AR$5:$AR$12,0),3))^$I26)+(EXP(-$G26/INDEX($AV$5:$BA$12,MATCH($D26,$AR$5:$AR$12,0),4))*($G26/INDEX($AV$5:$BA$12,MATCH($D26,$AR$5:$AR$12,0),4))^$I26)+(EXP(-$G26/INDEX($AV$5:$BA$12,MATCH($D26,$AR$5:$AR$12,0),5))*($G26/INDEX($AV$5:$BA$12,MATCH($D26,$AR$5:$AR$12,0),5))^$I26)+(EXP(-$G26/INDEX($AV$5:$BA$12,MATCH($D26,$AR$5:$AR$12,0),6))*($G26/INDEX($AV$5:$BA$12,MATCH($D26,$AR$5:$AR$12,0),6))^$I26)),0)</x:f>
        <x:v>0.1814494777413472</x:v>
      </x:c>
      <x:c r="AD26" s="979" t="n">
        <x:f>IFERROR((EXP(-$G26/INDEX($AV$5:$BA$12,MATCH($D26,$AR$5:$AR$12,0),6))*($G26/INDEX($AV$5:$BA$12,MATCH($D26,$AR$5:$AR$12,0),6))^$I26)/((EXP(-$G26/INDEX($AV$5:$BA$12,MATCH($D26,$AR$5:$AR$12,0),1))*($G26/INDEX($AV$5:$BA$12,MATCH($D26,$AR$5:$AR$12,0),1))^$I26)+(EXP(-$G26/INDEX($AV$5:$BA$12,MATCH($D26,$AR$5:$AR$12,0),2))*($G26/INDEX($AV$5:$BA$12,MATCH($D26,$AR$5:$AR$12,0),2))^$I26)+(EXP(-$G26/INDEX($AV$5:$BA$12,MATCH($D26,$AR$5:$AR$12,0),3))*($G26/INDEX($AV$5:$BA$12,MATCH($D26,$AR$5:$AR$12,0),3))^$I26)+(EXP(-$G26/INDEX($AV$5:$BA$12,MATCH($D26,$AR$5:$AR$12,0),4))*($G26/INDEX($AV$5:$BA$12,MATCH($D26,$AR$5:$AR$12,0),4))^$I26)+(EXP(-$G26/INDEX($AV$5:$BA$12,MATCH($D26,$AR$5:$AR$12,0),5))*($G26/INDEX($AV$5:$BA$12,MATCH($D26,$AR$5:$AR$12,0),5))^$I26)+(EXP(-$G26/INDEX($AV$5:$BA$12,MATCH($D26,$AR$5:$AR$12,0),6))*($G26/INDEX($AV$5:$BA$12,MATCH($D26,$AR$5:$AR$12,0),6))^$I26)),0)</x:f>
        <x:v>0.21126607828854063</x:v>
      </x:c>
      <x:c r="AE26" s="979" t="n">
        <x:f>IFERROR((EXP(-$G26/INDEX($BB$5:$BG$12,MATCH($D26,$AR$5:$AR$12,0),1))*($G26/INDEX($BB$5:$BG$12,MATCH($D26,$AR$5:$AR$12,0),1))^$J26)/((EXP(-$G26/INDEX($BB$5:$BG$12,MATCH($D26,$AR$5:$AR$12,0),1))*($G26/INDEX($BB$5:$BG$12,MATCH($D26,$AR$5:$AR$12,0),1))^$J26)+(EXP(-$G26/INDEX($BB$5:$BG$12,MATCH($D26,$AR$5:$AR$12,0),2))*($G26/INDEX($BB$5:$BG$12,MATCH($D26,$AR$5:$AR$12,0),2))^$J26)+(EXP(-$G26/INDEX($BB$5:$BG$12,MATCH($D26,$AR$5:$AR$12,0),3))*($G26/INDEX($BB$5:$BG$12,MATCH($D26,$AR$5:$AR$12,0),3))^$J26)+(EXP(-$G26/INDEX($BB$5:$BG$12,MATCH($D26,$AR$5:$AR$12,0),4))*($G26/INDEX($BB$5:$BG$12,MATCH($D26,$AR$5:$AR$12,0),4))^$J26)+(EXP(-$G26/INDEX($BB$5:$BG$12,MATCH($D26,$AR$5:$AR$12,0),5))*($G26/INDEX($BB$5:$BG$12,MATCH($D26,$AR$5:$AR$12,0),5))^$J26)+(EXP(-$G26/INDEX($BB$5:$BG$12,MATCH($D26,$AR$5:$AR$12,0),6))*($G26/INDEX($BB$5:$BG$12,MATCH($D26,$AR$5:$AR$12,0),6))^$J26)),0)</x:f>
        <x:v>0.0333915361837707</x:v>
      </x:c>
      <x:c r="AF26" s="979" t="n">
        <x:f>IFERROR((EXP(-$G26/INDEX($BB$5:$BG$12,MATCH($D26,$AR$5:$AR$12,0),2))*($G26/INDEX($BB$5:$BG$12,MATCH($D26,$AR$5:$AR$12,0),2))^$J26)/((EXP(-$G26/INDEX($BB$5:$BG$12,MATCH($D26,$AR$5:$AR$12,0),1))*($G26/INDEX($BB$5:$BG$12,MATCH($D26,$AR$5:$AR$12,0),1))^$J26)+(EXP(-$G26/INDEX($BB$5:$BG$12,MATCH($D26,$AR$5:$AR$12,0),2))*($G26/INDEX($BB$5:$BG$12,MATCH($D26,$AR$5:$AR$12,0),2))^$J26)+(EXP(-$G26/INDEX($BB$5:$BG$12,MATCH($D26,$AR$5:$AR$12,0),3))*($G26/INDEX($BB$5:$BG$12,MATCH($D26,$AR$5:$AR$12,0),3))^$J26)+(EXP(-$G26/INDEX($BB$5:$BG$12,MATCH($D26,$AR$5:$AR$12,0),4))*($G26/INDEX($BB$5:$BG$12,MATCH($D26,$AR$5:$AR$12,0),4))^$J26)+(EXP(-$G26/INDEX($BB$5:$BG$12,MATCH($D26,$AR$5:$AR$12,0),5))*($G26/INDEX($BB$5:$BG$12,MATCH($D26,$AR$5:$AR$12,0),5))^$J26)+(EXP(-$G26/INDEX($BB$5:$BG$12,MATCH($D26,$AR$5:$AR$12,0),6))*($G26/INDEX($BB$5:$BG$12,MATCH($D26,$AR$5:$AR$12,0),6))^$J26)),0)</x:f>
        <x:v>0.06359831546548396</x:v>
      </x:c>
      <x:c r="AG26" s="979" t="n">
        <x:f>IFERROR((EXP(-$G26/INDEX($BB$5:$BG$12,MATCH($D26,$AR$5:$AR$12,0),3))*($G26/INDEX($BB$5:$BG$12,MATCH($D26,$AR$5:$AR$12,0),3))^$J26)/((EXP(-$G26/INDEX($BB$5:$BG$12,MATCH($D26,$AR$5:$AR$12,0),1))*($G26/INDEX($BB$5:$BG$12,MATCH($D26,$AR$5:$AR$12,0),1))^$J26)+(EXP(-$G26/INDEX($BB$5:$BG$12,MATCH($D26,$AR$5:$AR$12,0),2))*($G26/INDEX($BB$5:$BG$12,MATCH($D26,$AR$5:$AR$12,0),2))^$J26)+(EXP(-$G26/INDEX($BB$5:$BG$12,MATCH($D26,$AR$5:$AR$12,0),3))*($G26/INDEX($BB$5:$BG$12,MATCH($D26,$AR$5:$AR$12,0),3))^$J26)+(EXP(-$G26/INDEX($BB$5:$BG$12,MATCH($D26,$AR$5:$AR$12,0),4))*($G26/INDEX($BB$5:$BG$12,MATCH($D26,$AR$5:$AR$12,0),4))^$J26)+(EXP(-$G26/INDEX($BB$5:$BG$12,MATCH($D26,$AR$5:$AR$12,0),5))*($G26/INDEX($BB$5:$BG$12,MATCH($D26,$AR$5:$AR$12,0),5))^$J26)+(EXP(-$G26/INDEX($BB$5:$BG$12,MATCH($D26,$AR$5:$AR$12,0),6))*($G26/INDEX($BB$5:$BG$12,MATCH($D26,$AR$5:$AR$12,0),6))^$J26)),0)</x:f>
        <x:v>0.12632135068499237</x:v>
      </x:c>
      <x:c r="AH26" s="979" t="n">
        <x:f>IFERROR((EXP(-$G26/INDEX($BB$5:$BG$12,MATCH($D26,$AR$5:$AR$12,0),4))*($G26/INDEX($BB$5:$BG$12,MATCH($D26,$AR$5:$AR$12,0),4))^$J26)/((EXP(-$G26/INDEX($BB$5:$BG$12,MATCH($D26,$AR$5:$AR$12,0),1))*($G26/INDEX($BB$5:$BG$12,MATCH($D26,$AR$5:$AR$12,0),1))^$J26)+(EXP(-$G26/INDEX($BB$5:$BG$12,MATCH($D26,$AR$5:$AR$12,0),2))*($G26/INDEX($BB$5:$BG$12,MATCH($D26,$AR$5:$AR$12,0),2))^$J26)+(EXP(-$G26/INDEX($BB$5:$BG$12,MATCH($D26,$AR$5:$AR$12,0),3))*($G26/INDEX($BB$5:$BG$12,MATCH($D26,$AR$5:$AR$12,0),3))^$J26)+(EXP(-$G26/INDEX($BB$5:$BG$12,MATCH($D26,$AR$5:$AR$12,0),4))*($G26/INDEX($BB$5:$BG$12,MATCH($D26,$AR$5:$AR$12,0),4))^$J26)+(EXP(-$G26/INDEX($BB$5:$BG$12,MATCH($D26,$AR$5:$AR$12,0),5))*($G26/INDEX($BB$5:$BG$12,MATCH($D26,$AR$5:$AR$12,0),5))^$J26)+(EXP(-$G26/INDEX($BB$5:$BG$12,MATCH($D26,$AR$5:$AR$12,0),6))*($G26/INDEX($BB$5:$BG$12,MATCH($D26,$AR$5:$AR$12,0),6))^$J26)),0)</x:f>
        <x:v>0.243487895562749</x:v>
      </x:c>
      <x:c r="AI26" s="979" t="n">
        <x:f>IFERROR((EXP(-$G26/INDEX($BB$5:$BG$12,MATCH($D26,$AR$5:$AR$12,0),5))*($G26/INDEX($BB$5:$BG$12,MATCH($D26,$AR$5:$AR$12,0),5))^$J26)/((EXP(-$G26/INDEX($BB$5:$BG$12,MATCH($D26,$AR$5:$AR$12,0),1))*($G26/INDEX($BB$5:$BG$12,MATCH($D26,$AR$5:$AR$12,0),1))^$J26)+(EXP(-$G26/INDEX($BB$5:$BG$12,MATCH($D26,$AR$5:$AR$12,0),2))*($G26/INDEX($BB$5:$BG$12,MATCH($D26,$AR$5:$AR$12,0),2))^$J26)+(EXP(-$G26/INDEX($BB$5:$BG$12,MATCH($D26,$AR$5:$AR$12,0),3))*($G26/INDEX($BB$5:$BG$12,MATCH($D26,$AR$5:$AR$12,0),3))^$J26)+(EXP(-$G26/INDEX($BB$5:$BG$12,MATCH($D26,$AR$5:$AR$12,0),4))*($G26/INDEX($BB$5:$BG$12,MATCH($D26,$AR$5:$AR$12,0),4))^$J26)+(EXP(-$G26/INDEX($BB$5:$BG$12,MATCH($D26,$AR$5:$AR$12,0),5))*($G26/INDEX($BB$5:$BG$12,MATCH($D26,$AR$5:$AR$12,0),5))^$J26)+(EXP(-$G26/INDEX($BB$5:$BG$12,MATCH($D26,$AR$5:$AR$12,0),6))*($G26/INDEX($BB$5:$BG$12,MATCH($D26,$AR$5:$AR$12,0),6))^$J26)),0)</x:f>
        <x:v>0.27374736454177534</x:v>
      </x:c>
      <x:c r="AJ26" s="979" t="n">
        <x:f>IFERROR((EXP(-$G26/INDEX($BB$5:$BG$12,MATCH($D26,$AR$5:$AR$12,0),6))*($G26/INDEX($BB$5:$BG$12,MATCH($D26,$AR$5:$AR$12,0),6))^$J26)/((EXP(-$G26/INDEX($BB$5:$BG$12,MATCH($D26,$AR$5:$AR$12,0),1))*($G26/INDEX($BB$5:$BG$12,MATCH($D26,$AR$5:$AR$12,0),1))^$J26)+(EXP(-$G26/INDEX($BB$5:$BG$12,MATCH($D26,$AR$5:$AR$12,0),2))*($G26/INDEX($BB$5:$BG$12,MATCH($D26,$AR$5:$AR$12,0),2))^$J26)+(EXP(-$G26/INDEX($BB$5:$BG$12,MATCH($D26,$AR$5:$AR$12,0),3))*($G26/INDEX($BB$5:$BG$12,MATCH($D26,$AR$5:$AR$12,0),3))^$J26)+(EXP(-$G26/INDEX($BB$5:$BG$12,MATCH($D26,$AR$5:$AR$12,0),4))*($G26/INDEX($BB$5:$BG$12,MATCH($D26,$AR$5:$AR$12,0),4))^$J26)+(EXP(-$G26/INDEX($BB$5:$BG$12,MATCH($D26,$AR$5:$AR$12,0),5))*($G26/INDEX($BB$5:$BG$12,MATCH($D26,$AR$5:$AR$12,0),5))^$J26)+(EXP(-$G26/INDEX($BB$5:$BG$12,MATCH($D26,$AR$5:$AR$12,0),6))*($G26/INDEX($BB$5:$BG$12,MATCH($D26,$AR$5:$AR$12,0),6))^$J26)),0)</x:f>
        <x:v>0.2594535375612287</x:v>
      </x:c>
      <x:c r="BJ26"/>
      <x:c r="BK26"/>
      <x:c r="BL26"/>
      <x:c r="BM26"/>
      <x:c r="BN26"/>
      <x:c r="BO26"/>
      <x:c r="BP26"/>
      <x:c r="BQ26"/>
      <x:c r="BR26"/>
      <x:c r="BS26"/>
      <x:c r="BT26"/>
      <x:c r="BU26"/>
      <x:c r="BV26"/>
      <x:c r="BW26"/>
      <x:c r="BX26"/>
      <x:c r="BY26"/>
      <x:c r="BZ26"/>
    </x:row>
    <x:row r="27">
      <x:c r="A27" s="975" t="n">
        <x:f>'対象台データ'!A25</x:f>
        <x:v>46194</x:v>
      </x:c>
      <x:c r="B27" s="1003" t="str">
        <x:f>'対象台データ'!B25</x:f>
        <x:v>日</x:v>
      </x:c>
      <x:c r="C27" s="1003" t="str">
        <x:f>'対象台データ'!C25</x:f>
        <x:v>6/21</x:v>
      </x:c>
      <x:c r="D27" s="963" t="str">
        <x:f>'対象台データ'!D25</x:f>
        <x:v>ゴーゴージャグラー3</x:v>
      </x:c>
      <x:c r="E27" s="1014" t="n">
        <x:f>IF($X27="A",MIN(100,MAX(0,55+(V27-55)*(1+0.4*SQRT(MIN(G27/8000,1))))),MIN(100,MAX(0,V27)))</x:f>
        <x:v>49.73207782248738</x:v>
      </x:c>
      <x:c r="F27" s="1016" t="n">
        <x:f>'対象台データ'!E25</x:f>
        <x:v>918</x:v>
      </x:c>
      <x:c r="G27" s="1005" t="n">
        <x:f>'対象台データ'!F25</x:f>
        <x:v>9448</x:v>
      </x:c>
      <x:c r="H27" s="1005" t="n">
        <x:f>'対象台データ'!G25</x:f>
        <x:v>1388</x:v>
      </x:c>
      <x:c r="I27" s="1005" t="n">
        <x:f>'対象台データ'!H25</x:f>
        <x:v>38</x:v>
      </x:c>
      <x:c r="J27" s="1005" t="n">
        <x:f>'対象台データ'!I25</x:f>
        <x:v>26</x:v>
      </x:c>
      <x:c r="K27" s="979" t="n">
        <x:f>'対象台データ'!K25</x:f>
        <x:v>1.0489697996048546</x:v>
      </x:c>
      <x:c r="L27" s="1006" t="n">
        <x:f>IF(G27&lt;=0,5,IF(G27&lt;1500,5+(G27-0)*(20-5)/(1500-0),IF(G27&lt;3000,20+(G27-1500)*(40-20)/(3000-1500),IF(G27&lt;4500,40+(G27-3000)*(58-40)/(4500-3000),IF(G27&lt;6000,58+(G27-4500)*(72-58)/(6000-4500),IF(G27&lt;7500,72+(G27-6000)*(84-72)/(7500-6000),IF(G27&lt;9000,84+(G27-7500)*(93-84)/(9000-7500),IF(G27&lt;11000,93+(G27-9000)*(100-93)/(11000-9000),100))))))))</x:f>
        <x:v>94.568</x:v>
      </x:c>
      <x:c r="M27" s="978" t="n">
        <x:v>1</x:v>
      </x:c>
      <x:c r="N27" s="978" t="n">
        <x:f>MIN(100,L27*M27)</x:f>
        <x:v>94.568</x:v>
      </x:c>
      <x:c r="O27" s="978" t="n">
        <x:f>IF(K27&lt;=0.8,0,IF(K27&lt;0.9,0+(K27-0.8)*(10-0)/(0.9-0.8),IF(K27&lt;1,10+(K27-0.9)*(35-10)/(1-0.9),IF(K27&lt;1.2,35+(K27-1)*(87-35)/(1.2-1),IF(K27&lt;1.3,87+(K27-1.2)*(96-87)/(1.3-1.2),IF(K27&lt;1.45,96+(K27-1.3)*(100-96)/(1.45-1.3),100))))))</x:f>
        <x:v>47.732147897262195</x:v>
      </x:c>
      <x:c r="P27" s="979" t="n">
        <x:f>MIN(1,SQRT(G27/8000))</x:f>
        <x:v>1</x:v>
      </x:c>
      <x:c r="Q27" s="978" t="n">
        <x:f>35+(O27-35)*P27</x:f>
        <x:v>47.732147897262195</x:v>
      </x:c>
      <x:c r="R27" s="978" t="n">
        <x:f>IF(K27&lt;0.95,MIN(25,(0.95-K27)*250),0)</x:f>
        <x:v>0</x:v>
      </x:c>
      <x:c r="S27" s="978" t="n">
        <x:f>IF($X27="A",Y27*5+Z27*15+AA27*30+AB27*60+AC27*80+AD27*100,0)</x:f>
        <x:v>48.21470574945312</x:v>
      </x:c>
      <x:c r="T27" s="978" t="n">
        <x:f>IF($X27="A",AE27*5+AF27*15+AG27*30+AH27*60+AI27*80+AJ27*100,0)</x:f>
        <x:v>23.065369499600443</x:v>
      </x:c>
      <x:c r="U27" s="978" t="n">
        <x:f>IF($X27="A",S27*15%+T27*30%+Q27*55%,0)</x:f>
        <x:v>40.40449805579231</x:v>
      </x:c>
      <x:c r="V27" s="1018" t="n">
        <x:f>IF($X27="A",U27*80%+N27*20%,N27*IFERROR(INDEX($AT$5:$AT$60,MATCH($D27,$AR$5:$AR$60,0)),0.6)+Q27*IFERROR(INDEX($AU$5:$AU$60,MATCH($D27,$AR$5:$AR$60,0)),0.4)-R27)</x:f>
        <x:v>51.23719844463385</x:v>
      </x:c>
      <x:c r="W27" s="1008" t="str">
        <x:f>IF(E27&gt;=90,"設定6級候補",IF(E27&gt;=75,"設定4以上強候補",IF(E27&gt;=60,"設定4以上を疑う","要観察")))</x:f>
        <x:v>要観察</x:v>
      </x:c>
      <x:c r="X27" s="1003" t="str">
        <x:f>IFERROR(INDEX($AS$5:$AS$60,MATCH($D27,$AR$5:$AR$60,0)),"AT")</x:f>
        <x:v>A</x:v>
      </x:c>
      <x:c r="Y27" s="979" t="n">
        <x:f>IFERROR((EXP(-$G27/INDEX($AV$5:$BA$12,MATCH($D27,$AR$5:$AR$12,0),1))*($G27/INDEX($AV$5:$BA$12,MATCH($D27,$AR$5:$AR$12,0),1))^$I27)/((EXP(-$G27/INDEX($AV$5:$BA$12,MATCH($D27,$AR$5:$AR$12,0),1))*($G27/INDEX($AV$5:$BA$12,MATCH($D27,$AR$5:$AR$12,0),1))^$I27)+(EXP(-$G27/INDEX($AV$5:$BA$12,MATCH($D27,$AR$5:$AR$12,0),2))*($G27/INDEX($AV$5:$BA$12,MATCH($D27,$AR$5:$AR$12,0),2))^$I27)+(EXP(-$G27/INDEX($AV$5:$BA$12,MATCH($D27,$AR$5:$AR$12,0),3))*($G27/INDEX($AV$5:$BA$12,MATCH($D27,$AR$5:$AR$12,0),3))^$I27)+(EXP(-$G27/INDEX($AV$5:$BA$12,MATCH($D27,$AR$5:$AR$12,0),4))*($G27/INDEX($AV$5:$BA$12,MATCH($D27,$AR$5:$AR$12,0),4))^$I27)+(EXP(-$G27/INDEX($AV$5:$BA$12,MATCH($D27,$AR$5:$AR$12,0),5))*($G27/INDEX($AV$5:$BA$12,MATCH($D27,$AR$5:$AR$12,0),5))^$I27)+(EXP(-$G27/INDEX($AV$5:$BA$12,MATCH($D27,$AR$5:$AR$12,0),6))*($G27/INDEX($AV$5:$BA$12,MATCH($D27,$AR$5:$AR$12,0),6))^$I27)),0)</x:f>
        <x:v>0.16556845596412306</x:v>
      </x:c>
      <x:c r="Z27" s="979" t="n">
        <x:f>IFERROR((EXP(-$G27/INDEX($AV$5:$BA$12,MATCH($D27,$AR$5:$AR$12,0),2))*($G27/INDEX($AV$5:$BA$12,MATCH($D27,$AR$5:$AR$12,0),2))^$I27)/((EXP(-$G27/INDEX($AV$5:$BA$12,MATCH($D27,$AR$5:$AR$12,0),1))*($G27/INDEX($AV$5:$BA$12,MATCH($D27,$AR$5:$AR$12,0),1))^$I27)+(EXP(-$G27/INDEX($AV$5:$BA$12,MATCH($D27,$AR$5:$AR$12,0),2))*($G27/INDEX($AV$5:$BA$12,MATCH($D27,$AR$5:$AR$12,0),2))^$I27)+(EXP(-$G27/INDEX($AV$5:$BA$12,MATCH($D27,$AR$5:$AR$12,0),3))*($G27/INDEX($AV$5:$BA$12,MATCH($D27,$AR$5:$AR$12,0),3))^$I27)+(EXP(-$G27/INDEX($AV$5:$BA$12,MATCH($D27,$AR$5:$AR$12,0),4))*($G27/INDEX($AV$5:$BA$12,MATCH($D27,$AR$5:$AR$12,0),4))^$I27)+(EXP(-$G27/INDEX($AV$5:$BA$12,MATCH($D27,$AR$5:$AR$12,0),5))*($G27/INDEX($AV$5:$BA$12,MATCH($D27,$AR$5:$AR$12,0),5))^$I27)+(EXP(-$G27/INDEX($AV$5:$BA$12,MATCH($D27,$AR$5:$AR$12,0),6))*($G27/INDEX($AV$5:$BA$12,MATCH($D27,$AR$5:$AR$12,0),6))^$I27)),0)</x:f>
        <x:v>0.16650016460926356</x:v>
      </x:c>
      <x:c r="AA27" s="979" t="n">
        <x:f>IFERROR((EXP(-$G27/INDEX($AV$5:$BA$12,MATCH($D27,$AR$5:$AR$12,0),3))*($G27/INDEX($AV$5:$BA$12,MATCH($D27,$AR$5:$AR$12,0),3))^$I27)/((EXP(-$G27/INDEX($AV$5:$BA$12,MATCH($D27,$AR$5:$AR$12,0),1))*($G27/INDEX($AV$5:$BA$12,MATCH($D27,$AR$5:$AR$12,0),1))^$I27)+(EXP(-$G27/INDEX($AV$5:$BA$12,MATCH($D27,$AR$5:$AR$12,0),2))*($G27/INDEX($AV$5:$BA$12,MATCH($D27,$AR$5:$AR$12,0),2))^$I27)+(EXP(-$G27/INDEX($AV$5:$BA$12,MATCH($D27,$AR$5:$AR$12,0),3))*($G27/INDEX($AV$5:$BA$12,MATCH($D27,$AR$5:$AR$12,0),3))^$I27)+(EXP(-$G27/INDEX($AV$5:$BA$12,MATCH($D27,$AR$5:$AR$12,0),4))*($G27/INDEX($AV$5:$BA$12,MATCH($D27,$AR$5:$AR$12,0),4))^$I27)+(EXP(-$G27/INDEX($AV$5:$BA$12,MATCH($D27,$AR$5:$AR$12,0),5))*($G27/INDEX($AV$5:$BA$12,MATCH($D27,$AR$5:$AR$12,0),5))^$I27)+(EXP(-$G27/INDEX($AV$5:$BA$12,MATCH($D27,$AR$5:$AR$12,0),6))*($G27/INDEX($AV$5:$BA$12,MATCH($D27,$AR$5:$AR$12,0),6))^$I27)),0)</x:f>
        <x:v>0.16734849314936415</x:v>
      </x:c>
      <x:c r="AB27" s="979" t="n">
        <x:f>IFERROR((EXP(-$G27/INDEX($AV$5:$BA$12,MATCH($D27,$AR$5:$AR$12,0),4))*($G27/INDEX($AV$5:$BA$12,MATCH($D27,$AR$5:$AR$12,0),4))^$I27)/((EXP(-$G27/INDEX($AV$5:$BA$12,MATCH($D27,$AR$5:$AR$12,0),1))*($G27/INDEX($AV$5:$BA$12,MATCH($D27,$AR$5:$AR$12,0),1))^$I27)+(EXP(-$G27/INDEX($AV$5:$BA$12,MATCH($D27,$AR$5:$AR$12,0),2))*($G27/INDEX($AV$5:$BA$12,MATCH($D27,$AR$5:$AR$12,0),2))^$I27)+(EXP(-$G27/INDEX($AV$5:$BA$12,MATCH($D27,$AR$5:$AR$12,0),3))*($G27/INDEX($AV$5:$BA$12,MATCH($D27,$AR$5:$AR$12,0),3))^$I27)+(EXP(-$G27/INDEX($AV$5:$BA$12,MATCH($D27,$AR$5:$AR$12,0),4))*($G27/INDEX($AV$5:$BA$12,MATCH($D27,$AR$5:$AR$12,0),4))^$I27)+(EXP(-$G27/INDEX($AV$5:$BA$12,MATCH($D27,$AR$5:$AR$12,0),5))*($G27/INDEX($AV$5:$BA$12,MATCH($D27,$AR$5:$AR$12,0),5))^$I27)+(EXP(-$G27/INDEX($AV$5:$BA$12,MATCH($D27,$AR$5:$AR$12,0),6))*($G27/INDEX($AV$5:$BA$12,MATCH($D27,$AR$5:$AR$12,0),6))^$I27)),0)</x:f>
        <x:v>0.16936616424265735</x:v>
      </x:c>
      <x:c r="AC27" s="979" t="n">
        <x:f>IFERROR((EXP(-$G27/INDEX($AV$5:$BA$12,MATCH($D27,$AR$5:$AR$12,0),5))*($G27/INDEX($AV$5:$BA$12,MATCH($D27,$AR$5:$AR$12,0),5))^$I27)/((EXP(-$G27/INDEX($AV$5:$BA$12,MATCH($D27,$AR$5:$AR$12,0),1))*($G27/INDEX($AV$5:$BA$12,MATCH($D27,$AR$5:$AR$12,0),1))^$I27)+(EXP(-$G27/INDEX($AV$5:$BA$12,MATCH($D27,$AR$5:$AR$12,0),2))*($G27/INDEX($AV$5:$BA$12,MATCH($D27,$AR$5:$AR$12,0),2))^$I27)+(EXP(-$G27/INDEX($AV$5:$BA$12,MATCH($D27,$AR$5:$AR$12,0),3))*($G27/INDEX($AV$5:$BA$12,MATCH($D27,$AR$5:$AR$12,0),3))^$I27)+(EXP(-$G27/INDEX($AV$5:$BA$12,MATCH($D27,$AR$5:$AR$12,0),4))*($G27/INDEX($AV$5:$BA$12,MATCH($D27,$AR$5:$AR$12,0),4))^$I27)+(EXP(-$G27/INDEX($AV$5:$BA$12,MATCH($D27,$AR$5:$AR$12,0),5))*($G27/INDEX($AV$5:$BA$12,MATCH($D27,$AR$5:$AR$12,0),5))^$I27)+(EXP(-$G27/INDEX($AV$5:$BA$12,MATCH($D27,$AR$5:$AR$12,0),6))*($G27/INDEX($AV$5:$BA$12,MATCH($D27,$AR$5:$AR$12,0),6))^$I27)),0)</x:f>
        <x:v>0.1707367926003009</x:v>
      </x:c>
      <x:c r="AD27" s="979" t="n">
        <x:f>IFERROR((EXP(-$G27/INDEX($AV$5:$BA$12,MATCH($D27,$AR$5:$AR$12,0),6))*($G27/INDEX($AV$5:$BA$12,MATCH($D27,$AR$5:$AR$12,0),6))^$I27)/((EXP(-$G27/INDEX($AV$5:$BA$12,MATCH($D27,$AR$5:$AR$12,0),1))*($G27/INDEX($AV$5:$BA$12,MATCH($D27,$AR$5:$AR$12,0),1))^$I27)+(EXP(-$G27/INDEX($AV$5:$BA$12,MATCH($D27,$AR$5:$AR$12,0),2))*($G27/INDEX($AV$5:$BA$12,MATCH($D27,$AR$5:$AR$12,0),2))^$I27)+(EXP(-$G27/INDEX($AV$5:$BA$12,MATCH($D27,$AR$5:$AR$12,0),3))*($G27/INDEX($AV$5:$BA$12,MATCH($D27,$AR$5:$AR$12,0),3))^$I27)+(EXP(-$G27/INDEX($AV$5:$BA$12,MATCH($D27,$AR$5:$AR$12,0),4))*($G27/INDEX($AV$5:$BA$12,MATCH($D27,$AR$5:$AR$12,0),4))^$I27)+(EXP(-$G27/INDEX($AV$5:$BA$12,MATCH($D27,$AR$5:$AR$12,0),5))*($G27/INDEX($AV$5:$BA$12,MATCH($D27,$AR$5:$AR$12,0),5))^$I27)+(EXP(-$G27/INDEX($AV$5:$BA$12,MATCH($D27,$AR$5:$AR$12,0),6))*($G27/INDEX($AV$5:$BA$12,MATCH($D27,$AR$5:$AR$12,0),6))^$I27)),0)</x:f>
        <x:v>0.16047992943429107</x:v>
      </x:c>
      <x:c r="AE27" s="979" t="n">
        <x:f>IFERROR((EXP(-$G27/INDEX($BB$5:$BG$12,MATCH($D27,$AR$5:$AR$12,0),1))*($G27/INDEX($BB$5:$BG$12,MATCH($D27,$AR$5:$AR$12,0),1))^$J27)/((EXP(-$G27/INDEX($BB$5:$BG$12,MATCH($D27,$AR$5:$AR$12,0),1))*($G27/INDEX($BB$5:$BG$12,MATCH($D27,$AR$5:$AR$12,0),1))^$J27)+(EXP(-$G27/INDEX($BB$5:$BG$12,MATCH($D27,$AR$5:$AR$12,0),2))*($G27/INDEX($BB$5:$BG$12,MATCH($D27,$AR$5:$AR$12,0),2))^$J27)+(EXP(-$G27/INDEX($BB$5:$BG$12,MATCH($D27,$AR$5:$AR$12,0),3))*($G27/INDEX($BB$5:$BG$12,MATCH($D27,$AR$5:$AR$12,0),3))^$J27)+(EXP(-$G27/INDEX($BB$5:$BG$12,MATCH($D27,$AR$5:$AR$12,0),4))*($G27/INDEX($BB$5:$BG$12,MATCH($D27,$AR$5:$AR$12,0),4))^$J27)+(EXP(-$G27/INDEX($BB$5:$BG$12,MATCH($D27,$AR$5:$AR$12,0),5))*($G27/INDEX($BB$5:$BG$12,MATCH($D27,$AR$5:$AR$12,0),5))^$J27)+(EXP(-$G27/INDEX($BB$5:$BG$12,MATCH($D27,$AR$5:$AR$12,0),6))*($G27/INDEX($BB$5:$BG$12,MATCH($D27,$AR$5:$AR$12,0),6))^$J27)),0)</x:f>
        <x:v>0.33097914212200263</x:v>
      </x:c>
      <x:c r="AF27" s="979" t="n">
        <x:f>IFERROR((EXP(-$G27/INDEX($BB$5:$BG$12,MATCH($D27,$AR$5:$AR$12,0),2))*($G27/INDEX($BB$5:$BG$12,MATCH($D27,$AR$5:$AR$12,0),2))^$J27)/((EXP(-$G27/INDEX($BB$5:$BG$12,MATCH($D27,$AR$5:$AR$12,0),1))*($G27/INDEX($BB$5:$BG$12,MATCH($D27,$AR$5:$AR$12,0),1))^$J27)+(EXP(-$G27/INDEX($BB$5:$BG$12,MATCH($D27,$AR$5:$AR$12,0),2))*($G27/INDEX($BB$5:$BG$12,MATCH($D27,$AR$5:$AR$12,0),2))^$J27)+(EXP(-$G27/INDEX($BB$5:$BG$12,MATCH($D27,$AR$5:$AR$12,0),3))*($G27/INDEX($BB$5:$BG$12,MATCH($D27,$AR$5:$AR$12,0),3))^$J27)+(EXP(-$G27/INDEX($BB$5:$BG$12,MATCH($D27,$AR$5:$AR$12,0),4))*($G27/INDEX($BB$5:$BG$12,MATCH($D27,$AR$5:$AR$12,0),4))^$J27)+(EXP(-$G27/INDEX($BB$5:$BG$12,MATCH($D27,$AR$5:$AR$12,0),5))*($G27/INDEX($BB$5:$BG$12,MATCH($D27,$AR$5:$AR$12,0),5))^$J27)+(EXP(-$G27/INDEX($BB$5:$BG$12,MATCH($D27,$AR$5:$AR$12,0),6))*($G27/INDEX($BB$5:$BG$12,MATCH($D27,$AR$5:$AR$12,0),6))^$J27)),0)</x:f>
        <x:v>0.3007949226100015</x:v>
      </x:c>
      <x:c r="AG27" s="979" t="n">
        <x:f>IFERROR((EXP(-$G27/INDEX($BB$5:$BG$12,MATCH($D27,$AR$5:$AR$12,0),3))*($G27/INDEX($BB$5:$BG$12,MATCH($D27,$AR$5:$AR$12,0),3))^$J27)/((EXP(-$G27/INDEX($BB$5:$BG$12,MATCH($D27,$AR$5:$AR$12,0),1))*($G27/INDEX($BB$5:$BG$12,MATCH($D27,$AR$5:$AR$12,0),1))^$J27)+(EXP(-$G27/INDEX($BB$5:$BG$12,MATCH($D27,$AR$5:$AR$12,0),2))*($G27/INDEX($BB$5:$BG$12,MATCH($D27,$AR$5:$AR$12,0),2))^$J27)+(EXP(-$G27/INDEX($BB$5:$BG$12,MATCH($D27,$AR$5:$AR$12,0),3))*($G27/INDEX($BB$5:$BG$12,MATCH($D27,$AR$5:$AR$12,0),3))^$J27)+(EXP(-$G27/INDEX($BB$5:$BG$12,MATCH($D27,$AR$5:$AR$12,0),4))*($G27/INDEX($BB$5:$BG$12,MATCH($D27,$AR$5:$AR$12,0),4))^$J27)+(EXP(-$G27/INDEX($BB$5:$BG$12,MATCH($D27,$AR$5:$AR$12,0),5))*($G27/INDEX($BB$5:$BG$12,MATCH($D27,$AR$5:$AR$12,0),5))^$J27)+(EXP(-$G27/INDEX($BB$5:$BG$12,MATCH($D27,$AR$5:$AR$12,0),6))*($G27/INDEX($BB$5:$BG$12,MATCH($D27,$AR$5:$AR$12,0),6))^$J27)),0)</x:f>
        <x:v>0.22291825209774904</x:v>
      </x:c>
      <x:c r="AH27" s="979" t="n">
        <x:f>IFERROR((EXP(-$G27/INDEX($BB$5:$BG$12,MATCH($D27,$AR$5:$AR$12,0),4))*($G27/INDEX($BB$5:$BG$12,MATCH($D27,$AR$5:$AR$12,0),4))^$J27)/((EXP(-$G27/INDEX($BB$5:$BG$12,MATCH($D27,$AR$5:$AR$12,0),1))*($G27/INDEX($BB$5:$BG$12,MATCH($D27,$AR$5:$AR$12,0),1))^$J27)+(EXP(-$G27/INDEX($BB$5:$BG$12,MATCH($D27,$AR$5:$AR$12,0),2))*($G27/INDEX($BB$5:$BG$12,MATCH($D27,$AR$5:$AR$12,0),2))^$J27)+(EXP(-$G27/INDEX($BB$5:$BG$12,MATCH($D27,$AR$5:$AR$12,0),3))*($G27/INDEX($BB$5:$BG$12,MATCH($D27,$AR$5:$AR$12,0),3))^$J27)+(EXP(-$G27/INDEX($BB$5:$BG$12,MATCH($D27,$AR$5:$AR$12,0),4))*($G27/INDEX($BB$5:$BG$12,MATCH($D27,$AR$5:$AR$12,0),4))^$J27)+(EXP(-$G27/INDEX($BB$5:$BG$12,MATCH($D27,$AR$5:$AR$12,0),5))*($G27/INDEX($BB$5:$BG$12,MATCH($D27,$AR$5:$AR$12,0),5))^$J27)+(EXP(-$G27/INDEX($BB$5:$BG$12,MATCH($D27,$AR$5:$AR$12,0),6))*($G27/INDEX($BB$5:$BG$12,MATCH($D27,$AR$5:$AR$12,0),6))^$J27)),0)</x:f>
        <x:v>0.08946690821473348</x:v>
      </x:c>
      <x:c r="AI27" s="979" t="n">
        <x:f>IFERROR((EXP(-$G27/INDEX($BB$5:$BG$12,MATCH($D27,$AR$5:$AR$12,0),5))*($G27/INDEX($BB$5:$BG$12,MATCH($D27,$AR$5:$AR$12,0),5))^$J27)/((EXP(-$G27/INDEX($BB$5:$BG$12,MATCH($D27,$AR$5:$AR$12,0),1))*($G27/INDEX($BB$5:$BG$12,MATCH($D27,$AR$5:$AR$12,0),1))^$J27)+(EXP(-$G27/INDEX($BB$5:$BG$12,MATCH($D27,$AR$5:$AR$12,0),2))*($G27/INDEX($BB$5:$BG$12,MATCH($D27,$AR$5:$AR$12,0),2))^$J27)+(EXP(-$G27/INDEX($BB$5:$BG$12,MATCH($D27,$AR$5:$AR$12,0),3))*($G27/INDEX($BB$5:$BG$12,MATCH($D27,$AR$5:$AR$12,0),3))^$J27)+(EXP(-$G27/INDEX($BB$5:$BG$12,MATCH($D27,$AR$5:$AR$12,0),4))*($G27/INDEX($BB$5:$BG$12,MATCH($D27,$AR$5:$AR$12,0),4))^$J27)+(EXP(-$G27/INDEX($BB$5:$BG$12,MATCH($D27,$AR$5:$AR$12,0),5))*($G27/INDEX($BB$5:$BG$12,MATCH($D27,$AR$5:$AR$12,0),5))^$J27)+(EXP(-$G27/INDEX($BB$5:$BG$12,MATCH($D27,$AR$5:$AR$12,0),6))*($G27/INDEX($BB$5:$BG$12,MATCH($D27,$AR$5:$AR$12,0),6))^$J27)),0)</x:f>
        <x:v>0.037054480076369835</x:v>
      </x:c>
      <x:c r="AJ27" s="979" t="n">
        <x:f>IFERROR((EXP(-$G27/INDEX($BB$5:$BG$12,MATCH($D27,$AR$5:$AR$12,0),6))*($G27/INDEX($BB$5:$BG$12,MATCH($D27,$AR$5:$AR$12,0),6))^$J27)/((EXP(-$G27/INDEX($BB$5:$BG$12,MATCH($D27,$AR$5:$AR$12,0),1))*($G27/INDEX($BB$5:$BG$12,MATCH($D27,$AR$5:$AR$12,0),1))^$J27)+(EXP(-$G27/INDEX($BB$5:$BG$12,MATCH($D27,$AR$5:$AR$12,0),2))*($G27/INDEX($BB$5:$BG$12,MATCH($D27,$AR$5:$AR$12,0),2))^$J27)+(EXP(-$G27/INDEX($BB$5:$BG$12,MATCH($D27,$AR$5:$AR$12,0),3))*($G27/INDEX($BB$5:$BG$12,MATCH($D27,$AR$5:$AR$12,0),3))^$J27)+(EXP(-$G27/INDEX($BB$5:$BG$12,MATCH($D27,$AR$5:$AR$12,0),4))*($G27/INDEX($BB$5:$BG$12,MATCH($D27,$AR$5:$AR$12,0),4))^$J27)+(EXP(-$G27/INDEX($BB$5:$BG$12,MATCH($D27,$AR$5:$AR$12,0),5))*($G27/INDEX($BB$5:$BG$12,MATCH($D27,$AR$5:$AR$12,0),5))^$J27)+(EXP(-$G27/INDEX($BB$5:$BG$12,MATCH($D27,$AR$5:$AR$12,0),6))*($G27/INDEX($BB$5:$BG$12,MATCH($D27,$AR$5:$AR$12,0),6))^$J27)),0)</x:f>
        <x:v>0.018786294879143413</x:v>
      </x:c>
      <x:c r="BJ27"/>
      <x:c r="BK27"/>
      <x:c r="BL27"/>
      <x:c r="BM27"/>
      <x:c r="BN27"/>
      <x:c r="BO27"/>
      <x:c r="BP27"/>
      <x:c r="BQ27"/>
      <x:c r="BR27"/>
      <x:c r="BS27"/>
      <x:c r="BT27"/>
      <x:c r="BU27"/>
      <x:c r="BV27"/>
      <x:c r="BW27"/>
      <x:c r="BX27"/>
      <x:c r="BY27"/>
      <x:c r="BZ27"/>
    </x:row>
    <x:row r="28">
      <x:c r="A28" s="975" t="n">
        <x:f>'対象台データ'!A26</x:f>
        <x:v>46194</x:v>
      </x:c>
      <x:c r="B28" s="1003" t="str">
        <x:f>'対象台データ'!B26</x:f>
        <x:v>日</x:v>
      </x:c>
      <x:c r="C28" s="1003" t="str">
        <x:f>'対象台データ'!C26</x:f>
        <x:v>6/21</x:v>
      </x:c>
      <x:c r="D28" s="963" t="str">
        <x:f>'対象台データ'!D26</x:f>
        <x:v>ゴーゴージャグラー3</x:v>
      </x:c>
      <x:c r="E28" s="1014" t="n">
        <x:f>IF($X28="A",MIN(100,MAX(0,55+(V28-55)*(1+0.4*SQRT(MIN(G28/8000,1))))),MIN(100,MAX(0,V28)))</x:f>
        <x:v>37.16454988114267</x:v>
      </x:c>
      <x:c r="F28" s="1016" t="n">
        <x:f>'対象台データ'!E26</x:f>
        <x:v>919</x:v>
      </x:c>
      <x:c r="G28" s="1005" t="n">
        <x:f>'対象台データ'!F26</x:f>
        <x:v>6683</x:v>
      </x:c>
      <x:c r="H28" s="1005" t="n">
        <x:f>'対象台データ'!G26</x:f>
        <x:v>43</x:v>
      </x:c>
      <x:c r="I28" s="1005" t="n">
        <x:f>'対象台データ'!H26</x:f>
        <x:v>26</x:v>
      </x:c>
      <x:c r="J28" s="1005" t="n">
        <x:f>'対象台データ'!I26</x:f>
        <x:v>16</x:v>
      </x:c>
      <x:c r="K28" s="979" t="n">
        <x:f>'対象台データ'!K26</x:f>
        <x:v>1.0021447453738341</x:v>
      </x:c>
      <x:c r="L28" s="1006" t="n">
        <x:f>IF(G28&lt;=0,5,IF(G28&lt;1500,5+(G28-0)*(20-5)/(1500-0),IF(G28&lt;3000,20+(G28-1500)*(40-20)/(3000-1500),IF(G28&lt;4500,40+(G28-3000)*(58-40)/(4500-3000),IF(G28&lt;6000,58+(G28-4500)*(72-58)/(6000-4500),IF(G28&lt;7500,72+(G28-6000)*(84-72)/(7500-6000),IF(G28&lt;9000,84+(G28-7500)*(93-84)/(9000-7500),IF(G28&lt;11000,93+(G28-9000)*(100-93)/(11000-9000),100))))))))</x:f>
        <x:v>77.464</x:v>
      </x:c>
      <x:c r="M28" s="978" t="n">
        <x:v>1</x:v>
      </x:c>
      <x:c r="N28" s="978" t="n">
        <x:f>MIN(100,L28*M28)</x:f>
        <x:v>77.464</x:v>
      </x:c>
      <x:c r="O28" s="978" t="n">
        <x:f>IF(K28&lt;=0.8,0,IF(K28&lt;0.9,0+(K28-0.8)*(10-0)/(0.9-0.8),IF(K28&lt;1,10+(K28-0.9)*(35-10)/(1-0.9),IF(K28&lt;1.2,35+(K28-1)*(87-35)/(1.2-1),IF(K28&lt;1.3,87+(K28-1.2)*(96-87)/(1.3-1.2),IF(K28&lt;1.45,96+(K28-1.3)*(100-96)/(1.45-1.3),100))))))</x:f>
        <x:v>35.55763379719688</x:v>
      </x:c>
      <x:c r="P28" s="979" t="n">
        <x:f>MIN(1,SQRT(G28/8000))</x:f>
        <x:v>0.9139885119628145</x:v>
      </x:c>
      <x:c r="Q28" s="978" t="n">
        <x:f>35+(O28-35)*P28</x:f>
        <x:v>35.50967088452015</x:v>
      </x:c>
      <x:c r="R28" s="978" t="n">
        <x:f>IF(K28&lt;0.95,MIN(25,(0.95-K28)*250),0)</x:f>
        <x:v>0</x:v>
      </x:c>
      <x:c r="S28" s="978" t="n">
        <x:f>IF($X28="A",Y28*5+Z28*15+AA28*30+AB28*60+AC28*80+AD28*100,0)</x:f>
        <x:v>47.325569181678375</x:v>
      </x:c>
      <x:c r="T28" s="978" t="n">
        <x:f>IF($X28="A",AE28*5+AF28*15+AG28*30+AH28*60+AI28*80+AJ28*100,0)</x:f>
        <x:v>21.43045677643265</x:v>
      </x:c>
      <x:c r="U28" s="978" t="n">
        <x:f>IF($X28="A",S28*15%+T28*30%+Q28*55%,0)</x:f>
        <x:v>33.058291396667634</x:v>
      </x:c>
      <x:c r="V28" s="1018" t="n">
        <x:f>IF($X28="A",U28*80%+N28*20%,N28*IFERROR(INDEX($AT$5:$AT$60,MATCH($D28,$AR$5:$AR$60,0)),0.6)+Q28*IFERROR(INDEX($AU$5:$AU$60,MATCH($D28,$AR$5:$AR$60,0)),0.4)-R28)</x:f>
        <x:v>41.93943311733411</x:v>
      </x:c>
      <x:c r="W28" s="1008" t="str">
        <x:f>IF(E28&gt;=90,"設定6級候補",IF(E28&gt;=75,"設定4以上強候補",IF(E28&gt;=60,"設定4以上を疑う","要観察")))</x:f>
        <x:v>要観察</x:v>
      </x:c>
      <x:c r="X28" s="1003" t="str">
        <x:f>IFERROR(INDEX($AS$5:$AS$60,MATCH($D28,$AR$5:$AR$60,0)),"AT")</x:f>
        <x:v>A</x:v>
      </x:c>
      <x:c r="Y28" s="979" t="n">
        <x:f>IFERROR((EXP(-$G28/INDEX($AV$5:$BA$12,MATCH($D28,$AR$5:$AR$12,0),1))*($G28/INDEX($AV$5:$BA$12,MATCH($D28,$AR$5:$AR$12,0),1))^$I28)/((EXP(-$G28/INDEX($AV$5:$BA$12,MATCH($D28,$AR$5:$AR$12,0),1))*($G28/INDEX($AV$5:$BA$12,MATCH($D28,$AR$5:$AR$12,0),1))^$I28)+(EXP(-$G28/INDEX($AV$5:$BA$12,MATCH($D28,$AR$5:$AR$12,0),2))*($G28/INDEX($AV$5:$BA$12,MATCH($D28,$AR$5:$AR$12,0),2))^$I28)+(EXP(-$G28/INDEX($AV$5:$BA$12,MATCH($D28,$AR$5:$AR$12,0),3))*($G28/INDEX($AV$5:$BA$12,MATCH($D28,$AR$5:$AR$12,0),3))^$I28)+(EXP(-$G28/INDEX($AV$5:$BA$12,MATCH($D28,$AR$5:$AR$12,0),4))*($G28/INDEX($AV$5:$BA$12,MATCH($D28,$AR$5:$AR$12,0),4))^$I28)+(EXP(-$G28/INDEX($AV$5:$BA$12,MATCH($D28,$AR$5:$AR$12,0),5))*($G28/INDEX($AV$5:$BA$12,MATCH($D28,$AR$5:$AR$12,0),5))^$I28)+(EXP(-$G28/INDEX($AV$5:$BA$12,MATCH($D28,$AR$5:$AR$12,0),6))*($G28/INDEX($AV$5:$BA$12,MATCH($D28,$AR$5:$AR$12,0),6))^$I28)),0)</x:f>
        <x:v>0.17009167075431916</x:v>
      </x:c>
      <x:c r="Z28" s="979" t="n">
        <x:f>IFERROR((EXP(-$G28/INDEX($AV$5:$BA$12,MATCH($D28,$AR$5:$AR$12,0),2))*($G28/INDEX($AV$5:$BA$12,MATCH($D28,$AR$5:$AR$12,0),2))^$I28)/((EXP(-$G28/INDEX($AV$5:$BA$12,MATCH($D28,$AR$5:$AR$12,0),1))*($G28/INDEX($AV$5:$BA$12,MATCH($D28,$AR$5:$AR$12,0),1))^$I28)+(EXP(-$G28/INDEX($AV$5:$BA$12,MATCH($D28,$AR$5:$AR$12,0),2))*($G28/INDEX($AV$5:$BA$12,MATCH($D28,$AR$5:$AR$12,0),2))^$I28)+(EXP(-$G28/INDEX($AV$5:$BA$12,MATCH($D28,$AR$5:$AR$12,0),3))*($G28/INDEX($AV$5:$BA$12,MATCH($D28,$AR$5:$AR$12,0),3))^$I28)+(EXP(-$G28/INDEX($AV$5:$BA$12,MATCH($D28,$AR$5:$AR$12,0),4))*($G28/INDEX($AV$5:$BA$12,MATCH($D28,$AR$5:$AR$12,0),4))^$I28)+(EXP(-$G28/INDEX($AV$5:$BA$12,MATCH($D28,$AR$5:$AR$12,0),5))*($G28/INDEX($AV$5:$BA$12,MATCH($D28,$AR$5:$AR$12,0),5))^$I28)+(EXP(-$G28/INDEX($AV$5:$BA$12,MATCH($D28,$AR$5:$AR$12,0),6))*($G28/INDEX($AV$5:$BA$12,MATCH($D28,$AR$5:$AR$12,0),6))^$I28)),0)</x:f>
        <x:v>0.17018838244677112</x:v>
      </x:c>
      <x:c r="AA28" s="979" t="n">
        <x:f>IFERROR((EXP(-$G28/INDEX($AV$5:$BA$12,MATCH($D28,$AR$5:$AR$12,0),3))*($G28/INDEX($AV$5:$BA$12,MATCH($D28,$AR$5:$AR$12,0),3))^$I28)/((EXP(-$G28/INDEX($AV$5:$BA$12,MATCH($D28,$AR$5:$AR$12,0),1))*($G28/INDEX($AV$5:$BA$12,MATCH($D28,$AR$5:$AR$12,0),1))^$I28)+(EXP(-$G28/INDEX($AV$5:$BA$12,MATCH($D28,$AR$5:$AR$12,0),2))*($G28/INDEX($AV$5:$BA$12,MATCH($D28,$AR$5:$AR$12,0),2))^$I28)+(EXP(-$G28/INDEX($AV$5:$BA$12,MATCH($D28,$AR$5:$AR$12,0),3))*($G28/INDEX($AV$5:$BA$12,MATCH($D28,$AR$5:$AR$12,0),3))^$I28)+(EXP(-$G28/INDEX($AV$5:$BA$12,MATCH($D28,$AR$5:$AR$12,0),4))*($G28/INDEX($AV$5:$BA$12,MATCH($D28,$AR$5:$AR$12,0),4))^$I28)+(EXP(-$G28/INDEX($AV$5:$BA$12,MATCH($D28,$AR$5:$AR$12,0),5))*($G28/INDEX($AV$5:$BA$12,MATCH($D28,$AR$5:$AR$12,0),5))^$I28)+(EXP(-$G28/INDEX($AV$5:$BA$12,MATCH($D28,$AR$5:$AR$12,0),6))*($G28/INDEX($AV$5:$BA$12,MATCH($D28,$AR$5:$AR$12,0),6))^$I28)),0)</x:f>
        <x:v>0.17021914257212875</x:v>
      </x:c>
      <x:c r="AB28" s="979" t="n">
        <x:f>IFERROR((EXP(-$G28/INDEX($AV$5:$BA$12,MATCH($D28,$AR$5:$AR$12,0),4))*($G28/INDEX($AV$5:$BA$12,MATCH($D28,$AR$5:$AR$12,0),4))^$I28)/((EXP(-$G28/INDEX($AV$5:$BA$12,MATCH($D28,$AR$5:$AR$12,0),1))*($G28/INDEX($AV$5:$BA$12,MATCH($D28,$AR$5:$AR$12,0),1))^$I28)+(EXP(-$G28/INDEX($AV$5:$BA$12,MATCH($D28,$AR$5:$AR$12,0),2))*($G28/INDEX($AV$5:$BA$12,MATCH($D28,$AR$5:$AR$12,0),2))^$I28)+(EXP(-$G28/INDEX($AV$5:$BA$12,MATCH($D28,$AR$5:$AR$12,0),3))*($G28/INDEX($AV$5:$BA$12,MATCH($D28,$AR$5:$AR$12,0),3))^$I28)+(EXP(-$G28/INDEX($AV$5:$BA$12,MATCH($D28,$AR$5:$AR$12,0),4))*($G28/INDEX($AV$5:$BA$12,MATCH($D28,$AR$5:$AR$12,0),4))^$I28)+(EXP(-$G28/INDEX($AV$5:$BA$12,MATCH($D28,$AR$5:$AR$12,0),5))*($G28/INDEX($AV$5:$BA$12,MATCH($D28,$AR$5:$AR$12,0),5))^$I28)+(EXP(-$G28/INDEX($AV$5:$BA$12,MATCH($D28,$AR$5:$AR$12,0),6))*($G28/INDEX($AV$5:$BA$12,MATCH($D28,$AR$5:$AR$12,0),6))^$I28)),0)</x:f>
        <x:v>0.16990532568625483</x:v>
      </x:c>
      <x:c r="AC28" s="979" t="n">
        <x:f>IFERROR((EXP(-$G28/INDEX($AV$5:$BA$12,MATCH($D28,$AR$5:$AR$12,0),5))*($G28/INDEX($AV$5:$BA$12,MATCH($D28,$AR$5:$AR$12,0),5))^$I28)/((EXP(-$G28/INDEX($AV$5:$BA$12,MATCH($D28,$AR$5:$AR$12,0),1))*($G28/INDEX($AV$5:$BA$12,MATCH($D28,$AR$5:$AR$12,0),1))^$I28)+(EXP(-$G28/INDEX($AV$5:$BA$12,MATCH($D28,$AR$5:$AR$12,0),2))*($G28/INDEX($AV$5:$BA$12,MATCH($D28,$AR$5:$AR$12,0),2))^$I28)+(EXP(-$G28/INDEX($AV$5:$BA$12,MATCH($D28,$AR$5:$AR$12,0),3))*($G28/INDEX($AV$5:$BA$12,MATCH($D28,$AR$5:$AR$12,0),3))^$I28)+(EXP(-$G28/INDEX($AV$5:$BA$12,MATCH($D28,$AR$5:$AR$12,0),4))*($G28/INDEX($AV$5:$BA$12,MATCH($D28,$AR$5:$AR$12,0),4))^$I28)+(EXP(-$G28/INDEX($AV$5:$BA$12,MATCH($D28,$AR$5:$AR$12,0),5))*($G28/INDEX($AV$5:$BA$12,MATCH($D28,$AR$5:$AR$12,0),5))^$I28)+(EXP(-$G28/INDEX($AV$5:$BA$12,MATCH($D28,$AR$5:$AR$12,0),6))*($G28/INDEX($AV$5:$BA$12,MATCH($D28,$AR$5:$AR$12,0),6))^$I28)),0)</x:f>
        <x:v>0.16690782905932755</x:v>
      </x:c>
      <x:c r="AD28" s="979" t="n">
        <x:f>IFERROR((EXP(-$G28/INDEX($AV$5:$BA$12,MATCH($D28,$AR$5:$AR$12,0),6))*($G28/INDEX($AV$5:$BA$12,MATCH($D28,$AR$5:$AR$12,0),6))^$I28)/((EXP(-$G28/INDEX($AV$5:$BA$12,MATCH($D28,$AR$5:$AR$12,0),1))*($G28/INDEX($AV$5:$BA$12,MATCH($D28,$AR$5:$AR$12,0),1))^$I28)+(EXP(-$G28/INDEX($AV$5:$BA$12,MATCH($D28,$AR$5:$AR$12,0),2))*($G28/INDEX($AV$5:$BA$12,MATCH($D28,$AR$5:$AR$12,0),2))^$I28)+(EXP(-$G28/INDEX($AV$5:$BA$12,MATCH($D28,$AR$5:$AR$12,0),3))*($G28/INDEX($AV$5:$BA$12,MATCH($D28,$AR$5:$AR$12,0),3))^$I28)+(EXP(-$G28/INDEX($AV$5:$BA$12,MATCH($D28,$AR$5:$AR$12,0),4))*($G28/INDEX($AV$5:$BA$12,MATCH($D28,$AR$5:$AR$12,0),4))^$I28)+(EXP(-$G28/INDEX($AV$5:$BA$12,MATCH($D28,$AR$5:$AR$12,0),5))*($G28/INDEX($AV$5:$BA$12,MATCH($D28,$AR$5:$AR$12,0),5))^$I28)+(EXP(-$G28/INDEX($AV$5:$BA$12,MATCH($D28,$AR$5:$AR$12,0),6))*($G28/INDEX($AV$5:$BA$12,MATCH($D28,$AR$5:$AR$12,0),6))^$I28)),0)</x:f>
        <x:v>0.15268764948119848</x:v>
      </x:c>
      <x:c r="AE28" s="979" t="n">
        <x:f>IFERROR((EXP(-$G28/INDEX($BB$5:$BG$12,MATCH($D28,$AR$5:$AR$12,0),1))*($G28/INDEX($BB$5:$BG$12,MATCH($D28,$AR$5:$AR$12,0),1))^$J28)/((EXP(-$G28/INDEX($BB$5:$BG$12,MATCH($D28,$AR$5:$AR$12,0),1))*($G28/INDEX($BB$5:$BG$12,MATCH($D28,$AR$5:$AR$12,0),1))^$J28)+(EXP(-$G28/INDEX($BB$5:$BG$12,MATCH($D28,$AR$5:$AR$12,0),2))*($G28/INDEX($BB$5:$BG$12,MATCH($D28,$AR$5:$AR$12,0),2))^$J28)+(EXP(-$G28/INDEX($BB$5:$BG$12,MATCH($D28,$AR$5:$AR$12,0),3))*($G28/INDEX($BB$5:$BG$12,MATCH($D28,$AR$5:$AR$12,0),3))^$J28)+(EXP(-$G28/INDEX($BB$5:$BG$12,MATCH($D28,$AR$5:$AR$12,0),4))*($G28/INDEX($BB$5:$BG$12,MATCH($D28,$AR$5:$AR$12,0),4))^$J28)+(EXP(-$G28/INDEX($BB$5:$BG$12,MATCH($D28,$AR$5:$AR$12,0),5))*($G28/INDEX($BB$5:$BG$12,MATCH($D28,$AR$5:$AR$12,0),5))^$J28)+(EXP(-$G28/INDEX($BB$5:$BG$12,MATCH($D28,$AR$5:$AR$12,0),6))*($G28/INDEX($BB$5:$BG$12,MATCH($D28,$AR$5:$AR$12,0),6))^$J28)),0)</x:f>
        <x:v>0.3728223489294337</x:v>
      </x:c>
      <x:c r="AF28" s="979" t="n">
        <x:f>IFERROR((EXP(-$G28/INDEX($BB$5:$BG$12,MATCH($D28,$AR$5:$AR$12,0),2))*($G28/INDEX($BB$5:$BG$12,MATCH($D28,$AR$5:$AR$12,0),2))^$J28)/((EXP(-$G28/INDEX($BB$5:$BG$12,MATCH($D28,$AR$5:$AR$12,0),1))*($G28/INDEX($BB$5:$BG$12,MATCH($D28,$AR$5:$AR$12,0),1))^$J28)+(EXP(-$G28/INDEX($BB$5:$BG$12,MATCH($D28,$AR$5:$AR$12,0),2))*($G28/INDEX($BB$5:$BG$12,MATCH($D28,$AR$5:$AR$12,0),2))^$J28)+(EXP(-$G28/INDEX($BB$5:$BG$12,MATCH($D28,$AR$5:$AR$12,0),3))*($G28/INDEX($BB$5:$BG$12,MATCH($D28,$AR$5:$AR$12,0),3))^$J28)+(EXP(-$G28/INDEX($BB$5:$BG$12,MATCH($D28,$AR$5:$AR$12,0),4))*($G28/INDEX($BB$5:$BG$12,MATCH($D28,$AR$5:$AR$12,0),4))^$J28)+(EXP(-$G28/INDEX($BB$5:$BG$12,MATCH($D28,$AR$5:$AR$12,0),5))*($G28/INDEX($BB$5:$BG$12,MATCH($D28,$AR$5:$AR$12,0),5))^$J28)+(EXP(-$G28/INDEX($BB$5:$BG$12,MATCH($D28,$AR$5:$AR$12,0),6))*($G28/INDEX($BB$5:$BG$12,MATCH($D28,$AR$5:$AR$12,0),6))^$J28)),0)</x:f>
        <x:v>0.2999861633890944</x:v>
      </x:c>
      <x:c r="AG28" s="979" t="n">
        <x:f>IFERROR((EXP(-$G28/INDEX($BB$5:$BG$12,MATCH($D28,$AR$5:$AR$12,0),3))*($G28/INDEX($BB$5:$BG$12,MATCH($D28,$AR$5:$AR$12,0),3))^$J28)/((EXP(-$G28/INDEX($BB$5:$BG$12,MATCH($D28,$AR$5:$AR$12,0),1))*($G28/INDEX($BB$5:$BG$12,MATCH($D28,$AR$5:$AR$12,0),1))^$J28)+(EXP(-$G28/INDEX($BB$5:$BG$12,MATCH($D28,$AR$5:$AR$12,0),2))*($G28/INDEX($BB$5:$BG$12,MATCH($D28,$AR$5:$AR$12,0),2))^$J28)+(EXP(-$G28/INDEX($BB$5:$BG$12,MATCH($D28,$AR$5:$AR$12,0),3))*($G28/INDEX($BB$5:$BG$12,MATCH($D28,$AR$5:$AR$12,0),3))^$J28)+(EXP(-$G28/INDEX($BB$5:$BG$12,MATCH($D28,$AR$5:$AR$12,0),4))*($G28/INDEX($BB$5:$BG$12,MATCH($D28,$AR$5:$AR$12,0),4))^$J28)+(EXP(-$G28/INDEX($BB$5:$BG$12,MATCH($D28,$AR$5:$AR$12,0),5))*($G28/INDEX($BB$5:$BG$12,MATCH($D28,$AR$5:$AR$12,0),5))^$J28)+(EXP(-$G28/INDEX($BB$5:$BG$12,MATCH($D28,$AR$5:$AR$12,0),6))*($G28/INDEX($BB$5:$BG$12,MATCH($D28,$AR$5:$AR$12,0),6))^$J28)),0)</x:f>
        <x:v>0.19900719557981014</x:v>
      </x:c>
      <x:c r="AH28" s="979" t="n">
        <x:f>IFERROR((EXP(-$G28/INDEX($BB$5:$BG$12,MATCH($D28,$AR$5:$AR$12,0),4))*($G28/INDEX($BB$5:$BG$12,MATCH($D28,$AR$5:$AR$12,0),4))^$J28)/((EXP(-$G28/INDEX($BB$5:$BG$12,MATCH($D28,$AR$5:$AR$12,0),1))*($G28/INDEX($BB$5:$BG$12,MATCH($D28,$AR$5:$AR$12,0),1))^$J28)+(EXP(-$G28/INDEX($BB$5:$BG$12,MATCH($D28,$AR$5:$AR$12,0),2))*($G28/INDEX($BB$5:$BG$12,MATCH($D28,$AR$5:$AR$12,0),2))^$J28)+(EXP(-$G28/INDEX($BB$5:$BG$12,MATCH($D28,$AR$5:$AR$12,0),3))*($G28/INDEX($BB$5:$BG$12,MATCH($D28,$AR$5:$AR$12,0),3))^$J28)+(EXP(-$G28/INDEX($BB$5:$BG$12,MATCH($D28,$AR$5:$AR$12,0),4))*($G28/INDEX($BB$5:$BG$12,MATCH($D28,$AR$5:$AR$12,0),4))^$J28)+(EXP(-$G28/INDEX($BB$5:$BG$12,MATCH($D28,$AR$5:$AR$12,0),5))*($G28/INDEX($BB$5:$BG$12,MATCH($D28,$AR$5:$AR$12,0),5))^$J28)+(EXP(-$G28/INDEX($BB$5:$BG$12,MATCH($D28,$AR$5:$AR$12,0),6))*($G28/INDEX($BB$5:$BG$12,MATCH($D28,$AR$5:$AR$12,0),6))^$J28)),0)</x:f>
        <x:v>0.07627342727802446</x:v>
      </x:c>
      <x:c r="AI28" s="979" t="n">
        <x:f>IFERROR((EXP(-$G28/INDEX($BB$5:$BG$12,MATCH($D28,$AR$5:$AR$12,0),5))*($G28/INDEX($BB$5:$BG$12,MATCH($D28,$AR$5:$AR$12,0),5))^$J28)/((EXP(-$G28/INDEX($BB$5:$BG$12,MATCH($D28,$AR$5:$AR$12,0),1))*($G28/INDEX($BB$5:$BG$12,MATCH($D28,$AR$5:$AR$12,0),1))^$J28)+(EXP(-$G28/INDEX($BB$5:$BG$12,MATCH($D28,$AR$5:$AR$12,0),2))*($G28/INDEX($BB$5:$BG$12,MATCH($D28,$AR$5:$AR$12,0),2))^$J28)+(EXP(-$G28/INDEX($BB$5:$BG$12,MATCH($D28,$AR$5:$AR$12,0),3))*($G28/INDEX($BB$5:$BG$12,MATCH($D28,$AR$5:$AR$12,0),3))^$J28)+(EXP(-$G28/INDEX($BB$5:$BG$12,MATCH($D28,$AR$5:$AR$12,0),4))*($G28/INDEX($BB$5:$BG$12,MATCH($D28,$AR$5:$AR$12,0),4))^$J28)+(EXP(-$G28/INDEX($BB$5:$BG$12,MATCH($D28,$AR$5:$AR$12,0),5))*($G28/INDEX($BB$5:$BG$12,MATCH($D28,$AR$5:$AR$12,0),5))^$J28)+(EXP(-$G28/INDEX($BB$5:$BG$12,MATCH($D28,$AR$5:$AR$12,0),6))*($G28/INDEX($BB$5:$BG$12,MATCH($D28,$AR$5:$AR$12,0),6))^$J28)),0)</x:f>
        <x:v>0.03355777027452209</x:v>
      </x:c>
      <x:c r="AJ28" s="979" t="n">
        <x:f>IFERROR((EXP(-$G28/INDEX($BB$5:$BG$12,MATCH($D28,$AR$5:$AR$12,0),6))*($G28/INDEX($BB$5:$BG$12,MATCH($D28,$AR$5:$AR$12,0),6))^$J28)/((EXP(-$G28/INDEX($BB$5:$BG$12,MATCH($D28,$AR$5:$AR$12,0),1))*($G28/INDEX($BB$5:$BG$12,MATCH($D28,$AR$5:$AR$12,0),1))^$J28)+(EXP(-$G28/INDEX($BB$5:$BG$12,MATCH($D28,$AR$5:$AR$12,0),2))*($G28/INDEX($BB$5:$BG$12,MATCH($D28,$AR$5:$AR$12,0),2))^$J28)+(EXP(-$G28/INDEX($BB$5:$BG$12,MATCH($D28,$AR$5:$AR$12,0),3))*($G28/INDEX($BB$5:$BG$12,MATCH($D28,$AR$5:$AR$12,0),3))^$J28)+(EXP(-$G28/INDEX($BB$5:$BG$12,MATCH($D28,$AR$5:$AR$12,0),4))*($G28/INDEX($BB$5:$BG$12,MATCH($D28,$AR$5:$AR$12,0),4))^$J28)+(EXP(-$G28/INDEX($BB$5:$BG$12,MATCH($D28,$AR$5:$AR$12,0),5))*($G28/INDEX($BB$5:$BG$12,MATCH($D28,$AR$5:$AR$12,0),5))^$J28)+(EXP(-$G28/INDEX($BB$5:$BG$12,MATCH($D28,$AR$5:$AR$12,0),6))*($G28/INDEX($BB$5:$BG$12,MATCH($D28,$AR$5:$AR$12,0),6))^$J28)),0)</x:f>
        <x:v>0.018353094549115243</x:v>
      </x:c>
      <x:c r="BJ28"/>
      <x:c r="BK28"/>
      <x:c r="BL28"/>
      <x:c r="BM28"/>
      <x:c r="BN28"/>
      <x:c r="BO28"/>
      <x:c r="BP28"/>
      <x:c r="BQ28"/>
      <x:c r="BR28"/>
      <x:c r="BS28"/>
      <x:c r="BT28"/>
      <x:c r="BU28"/>
      <x:c r="BV28"/>
      <x:c r="BW28"/>
      <x:c r="BX28"/>
      <x:c r="BY28"/>
      <x:c r="BZ28"/>
    </x:row>
    <x:row r="29">
      <x:c r="A29" s="975" t="n">
        <x:f>'対象台データ'!A27</x:f>
        <x:v>46194</x:v>
      </x:c>
      <x:c r="B29" s="1003" t="str">
        <x:f>'対象台データ'!B27</x:f>
        <x:v>日</x:v>
      </x:c>
      <x:c r="C29" s="1003" t="str">
        <x:f>'対象台データ'!C27</x:f>
        <x:v>6/21</x:v>
      </x:c>
      <x:c r="D29" s="963" t="str">
        <x:f>'対象台データ'!D27</x:f>
        <x:v>ゴーゴージャグラー3</x:v>
      </x:c>
      <x:c r="E29" s="1014" t="n">
        <x:f>IF($X29="A",MIN(100,MAX(0,55+(V29-55)*(1+0.4*SQRT(MIN(G29/8000,1))))),MIN(100,MAX(0,V29)))</x:f>
        <x:v>41.88688727324724</x:v>
      </x:c>
      <x:c r="F29" s="1016" t="n">
        <x:f>'対象台データ'!E27</x:f>
        <x:v>920</x:v>
      </x:c>
      <x:c r="G29" s="1005" t="n">
        <x:f>'対象台データ'!F27</x:f>
        <x:v>5838</x:v>
      </x:c>
      <x:c r="H29" s="1005" t="n">
        <x:f>'対象台データ'!G27</x:f>
        <x:v>615</x:v>
      </x:c>
      <x:c r="I29" s="1005" t="n">
        <x:f>'対象台データ'!H27</x:f>
        <x:v>25</x:v>
      </x:c>
      <x:c r="J29" s="1005" t="n">
        <x:f>'対象台データ'!I27</x:f>
        <x:v>15</x:v>
      </x:c>
      <x:c r="K29" s="979" t="n">
        <x:f>'対象台データ'!K27</x:f>
        <x:v>1.0351147653305928</x:v>
      </x:c>
      <x:c r="L29" s="1006" t="n">
        <x:f>IF(G29&lt;=0,5,IF(G29&lt;1500,5+(G29-0)*(20-5)/(1500-0),IF(G29&lt;3000,20+(G29-1500)*(40-20)/(3000-1500),IF(G29&lt;4500,40+(G29-3000)*(58-40)/(4500-3000),IF(G29&lt;6000,58+(G29-4500)*(72-58)/(6000-4500),IF(G29&lt;7500,72+(G29-6000)*(84-72)/(7500-6000),IF(G29&lt;9000,84+(G29-7500)*(93-84)/(9000-7500),IF(G29&lt;11000,93+(G29-9000)*(100-93)/(11000-9000),100))))))))</x:f>
        <x:v>70.488</x:v>
      </x:c>
      <x:c r="M29" s="978" t="n">
        <x:v>1</x:v>
      </x:c>
      <x:c r="N29" s="978" t="n">
        <x:f>MIN(100,L29*M29)</x:f>
        <x:v>70.488</x:v>
      </x:c>
      <x:c r="O29" s="978" t="n">
        <x:f>IF(K29&lt;=0.8,0,IF(K29&lt;0.9,0+(K29-0.8)*(10-0)/(0.9-0.8),IF(K29&lt;1,10+(K29-0.9)*(35-10)/(1-0.9),IF(K29&lt;1.2,35+(K29-1)*(87-35)/(1.2-1),IF(K29&lt;1.3,87+(K29-1.2)*(96-87)/(1.3-1.2),IF(K29&lt;1.45,96+(K29-1.3)*(100-96)/(1.45-1.3),100))))))</x:f>
        <x:v>44.12983898595412</x:v>
      </x:c>
      <x:c r="P29" s="979" t="n">
        <x:f>MIN(1,SQRT(G29/8000))</x:f>
        <x:v>0.854254060569805</x:v>
      </x:c>
      <x:c r="Q29" s="978" t="n">
        <x:f>35+(O29-35)*P29</x:f>
        <x:v>42.79920202609982</x:v>
      </x:c>
      <x:c r="R29" s="978" t="n">
        <x:f>IF(K29&lt;0.95,MIN(25,(0.95-K29)*250),0)</x:f>
        <x:v>0</x:v>
      </x:c>
      <x:c r="S29" s="978" t="n">
        <x:f>IF($X29="A",Y29*5+Z29*15+AA29*30+AB29*60+AC29*80+AD29*100,0)</x:f>
        <x:v>49.91074707842397</x:v>
      </x:c>
      <x:c r="T29" s="978" t="n">
        <x:f>IF($X29="A",AE29*5+AF29*15+AG29*30+AH29*60+AI29*80+AJ29*100,0)</x:f>
        <x:v>26.28319789356316</x:v>
      </x:c>
      <x:c r="U29" s="978" t="n">
        <x:f>IF($X29="A",S29*15%+T29*30%+Q29*55%,0)</x:f>
        <x:v>38.911132544187446</x:v>
      </x:c>
      <x:c r="V29" s="1018" t="n">
        <x:f>IF($X29="A",U29*80%+N29*20%,N29*IFERROR(INDEX($AT$5:$AT$60,MATCH($D29,$AR$5:$AR$60,0)),0.6)+Q29*IFERROR(INDEX($AU$5:$AU$60,MATCH($D29,$AR$5:$AR$60,0)),0.4)-R29)</x:f>
        <x:v>45.226506035349956</x:v>
      </x:c>
      <x:c r="W29" s="1008" t="str">
        <x:f>IF(E29&gt;=90,"設定6級候補",IF(E29&gt;=75,"設定4以上強候補",IF(E29&gt;=60,"設定4以上を疑う","要観察")))</x:f>
        <x:v>要観察</x:v>
      </x:c>
      <x:c r="X29" s="1003" t="str">
        <x:f>IFERROR(INDEX($AS$5:$AS$60,MATCH($D29,$AR$5:$AR$60,0)),"AT")</x:f>
        <x:v>A</x:v>
      </x:c>
      <x:c r="Y29" s="979" t="n">
        <x:f>IFERROR((EXP(-$G29/INDEX($AV$5:$BA$12,MATCH($D29,$AR$5:$AR$12,0),1))*($G29/INDEX($AV$5:$BA$12,MATCH($D29,$AR$5:$AR$12,0),1))^$I29)/((EXP(-$G29/INDEX($AV$5:$BA$12,MATCH($D29,$AR$5:$AR$12,0),1))*($G29/INDEX($AV$5:$BA$12,MATCH($D29,$AR$5:$AR$12,0),1))^$I29)+(EXP(-$G29/INDEX($AV$5:$BA$12,MATCH($D29,$AR$5:$AR$12,0),2))*($G29/INDEX($AV$5:$BA$12,MATCH($D29,$AR$5:$AR$12,0),2))^$I29)+(EXP(-$G29/INDEX($AV$5:$BA$12,MATCH($D29,$AR$5:$AR$12,0),3))*($G29/INDEX($AV$5:$BA$12,MATCH($D29,$AR$5:$AR$12,0),3))^$I29)+(EXP(-$G29/INDEX($AV$5:$BA$12,MATCH($D29,$AR$5:$AR$12,0),4))*($G29/INDEX($AV$5:$BA$12,MATCH($D29,$AR$5:$AR$12,0),4))^$I29)+(EXP(-$G29/INDEX($AV$5:$BA$12,MATCH($D29,$AR$5:$AR$12,0),5))*($G29/INDEX($AV$5:$BA$12,MATCH($D29,$AR$5:$AR$12,0),5))^$I29)+(EXP(-$G29/INDEX($AV$5:$BA$12,MATCH($D29,$AR$5:$AR$12,0),6))*($G29/INDEX($AV$5:$BA$12,MATCH($D29,$AR$5:$AR$12,0),6))^$I29)),0)</x:f>
        <x:v>0.15863693533899514</x:v>
      </x:c>
      <x:c r="Z29" s="979" t="n">
        <x:f>IFERROR((EXP(-$G29/INDEX($AV$5:$BA$12,MATCH($D29,$AR$5:$AR$12,0),2))*($G29/INDEX($AV$5:$BA$12,MATCH($D29,$AR$5:$AR$12,0),2))^$I29)/((EXP(-$G29/INDEX($AV$5:$BA$12,MATCH($D29,$AR$5:$AR$12,0),1))*($G29/INDEX($AV$5:$BA$12,MATCH($D29,$AR$5:$AR$12,0),1))^$I29)+(EXP(-$G29/INDEX($AV$5:$BA$12,MATCH($D29,$AR$5:$AR$12,0),2))*($G29/INDEX($AV$5:$BA$12,MATCH($D29,$AR$5:$AR$12,0),2))^$I29)+(EXP(-$G29/INDEX($AV$5:$BA$12,MATCH($D29,$AR$5:$AR$12,0),3))*($G29/INDEX($AV$5:$BA$12,MATCH($D29,$AR$5:$AR$12,0),3))^$I29)+(EXP(-$G29/INDEX($AV$5:$BA$12,MATCH($D29,$AR$5:$AR$12,0),4))*($G29/INDEX($AV$5:$BA$12,MATCH($D29,$AR$5:$AR$12,0),4))^$I29)+(EXP(-$G29/INDEX($AV$5:$BA$12,MATCH($D29,$AR$5:$AR$12,0),5))*($G29/INDEX($AV$5:$BA$12,MATCH($D29,$AR$5:$AR$12,0),5))^$I29)+(EXP(-$G29/INDEX($AV$5:$BA$12,MATCH($D29,$AR$5:$AR$12,0),6))*($G29/INDEX($AV$5:$BA$12,MATCH($D29,$AR$5:$AR$12,0),6))^$I29)),0)</x:f>
        <x:v>0.1601264233118563</x:v>
      </x:c>
      <x:c r="AA29" s="979" t="n">
        <x:f>IFERROR((EXP(-$G29/INDEX($AV$5:$BA$12,MATCH($D29,$AR$5:$AR$12,0),3))*($G29/INDEX($AV$5:$BA$12,MATCH($D29,$AR$5:$AR$12,0),3))^$I29)/((EXP(-$G29/INDEX($AV$5:$BA$12,MATCH($D29,$AR$5:$AR$12,0),1))*($G29/INDEX($AV$5:$BA$12,MATCH($D29,$AR$5:$AR$12,0),1))^$I29)+(EXP(-$G29/INDEX($AV$5:$BA$12,MATCH($D29,$AR$5:$AR$12,0),2))*($G29/INDEX($AV$5:$BA$12,MATCH($D29,$AR$5:$AR$12,0),2))^$I29)+(EXP(-$G29/INDEX($AV$5:$BA$12,MATCH($D29,$AR$5:$AR$12,0),3))*($G29/INDEX($AV$5:$BA$12,MATCH($D29,$AR$5:$AR$12,0),3))^$I29)+(EXP(-$G29/INDEX($AV$5:$BA$12,MATCH($D29,$AR$5:$AR$12,0),4))*($G29/INDEX($AV$5:$BA$12,MATCH($D29,$AR$5:$AR$12,0),4))^$I29)+(EXP(-$G29/INDEX($AV$5:$BA$12,MATCH($D29,$AR$5:$AR$12,0),5))*($G29/INDEX($AV$5:$BA$12,MATCH($D29,$AR$5:$AR$12,0),5))^$I29)+(EXP(-$G29/INDEX($AV$5:$BA$12,MATCH($D29,$AR$5:$AR$12,0),6))*($G29/INDEX($AV$5:$BA$12,MATCH($D29,$AR$5:$AR$12,0),6))^$I29)),0)</x:f>
        <x:v>0.1615807178840395</x:v>
      </x:c>
      <x:c r="AB29" s="979" t="n">
        <x:f>IFERROR((EXP(-$G29/INDEX($AV$5:$BA$12,MATCH($D29,$AR$5:$AR$12,0),4))*($G29/INDEX($AV$5:$BA$12,MATCH($D29,$AR$5:$AR$12,0),4))^$I29)/((EXP(-$G29/INDEX($AV$5:$BA$12,MATCH($D29,$AR$5:$AR$12,0),1))*($G29/INDEX($AV$5:$BA$12,MATCH($D29,$AR$5:$AR$12,0),1))^$I29)+(EXP(-$G29/INDEX($AV$5:$BA$12,MATCH($D29,$AR$5:$AR$12,0),2))*($G29/INDEX($AV$5:$BA$12,MATCH($D29,$AR$5:$AR$12,0),2))^$I29)+(EXP(-$G29/INDEX($AV$5:$BA$12,MATCH($D29,$AR$5:$AR$12,0),3))*($G29/INDEX($AV$5:$BA$12,MATCH($D29,$AR$5:$AR$12,0),3))^$I29)+(EXP(-$G29/INDEX($AV$5:$BA$12,MATCH($D29,$AR$5:$AR$12,0),4))*($G29/INDEX($AV$5:$BA$12,MATCH($D29,$AR$5:$AR$12,0),4))^$I29)+(EXP(-$G29/INDEX($AV$5:$BA$12,MATCH($D29,$AR$5:$AR$12,0),5))*($G29/INDEX($AV$5:$BA$12,MATCH($D29,$AR$5:$AR$12,0),5))^$I29)+(EXP(-$G29/INDEX($AV$5:$BA$12,MATCH($D29,$AR$5:$AR$12,0),6))*($G29/INDEX($AV$5:$BA$12,MATCH($D29,$AR$5:$AR$12,0),6))^$I29)),0)</x:f>
        <x:v>0.16571204356617153</x:v>
      </x:c>
      <x:c r="AC29" s="979" t="n">
        <x:f>IFERROR((EXP(-$G29/INDEX($AV$5:$BA$12,MATCH($D29,$AR$5:$AR$12,0),5))*($G29/INDEX($AV$5:$BA$12,MATCH($D29,$AR$5:$AR$12,0),5))^$I29)/((EXP(-$G29/INDEX($AV$5:$BA$12,MATCH($D29,$AR$5:$AR$12,0),1))*($G29/INDEX($AV$5:$BA$12,MATCH($D29,$AR$5:$AR$12,0),1))^$I29)+(EXP(-$G29/INDEX($AV$5:$BA$12,MATCH($D29,$AR$5:$AR$12,0),2))*($G29/INDEX($AV$5:$BA$12,MATCH($D29,$AR$5:$AR$12,0),2))^$I29)+(EXP(-$G29/INDEX($AV$5:$BA$12,MATCH($D29,$AR$5:$AR$12,0),3))*($G29/INDEX($AV$5:$BA$12,MATCH($D29,$AR$5:$AR$12,0),3))^$I29)+(EXP(-$G29/INDEX($AV$5:$BA$12,MATCH($D29,$AR$5:$AR$12,0),4))*($G29/INDEX($AV$5:$BA$12,MATCH($D29,$AR$5:$AR$12,0),4))^$I29)+(EXP(-$G29/INDEX($AV$5:$BA$12,MATCH($D29,$AR$5:$AR$12,0),5))*($G29/INDEX($AV$5:$BA$12,MATCH($D29,$AR$5:$AR$12,0),5))^$I29)+(EXP(-$G29/INDEX($AV$5:$BA$12,MATCH($D29,$AR$5:$AR$12,0),6))*($G29/INDEX($AV$5:$BA$12,MATCH($D29,$AR$5:$AR$12,0),6))^$I29)),0)</x:f>
        <x:v>0.17344330441670414</x:v>
      </x:c>
      <x:c r="AD29" s="979" t="n">
        <x:f>IFERROR((EXP(-$G29/INDEX($AV$5:$BA$12,MATCH($D29,$AR$5:$AR$12,0),6))*($G29/INDEX($AV$5:$BA$12,MATCH($D29,$AR$5:$AR$12,0),6))^$I29)/((EXP(-$G29/INDEX($AV$5:$BA$12,MATCH($D29,$AR$5:$AR$12,0),1))*($G29/INDEX($AV$5:$BA$12,MATCH($D29,$AR$5:$AR$12,0),1))^$I29)+(EXP(-$G29/INDEX($AV$5:$BA$12,MATCH($D29,$AR$5:$AR$12,0),2))*($G29/INDEX($AV$5:$BA$12,MATCH($D29,$AR$5:$AR$12,0),2))^$I29)+(EXP(-$G29/INDEX($AV$5:$BA$12,MATCH($D29,$AR$5:$AR$12,0),3))*($G29/INDEX($AV$5:$BA$12,MATCH($D29,$AR$5:$AR$12,0),3))^$I29)+(EXP(-$G29/INDEX($AV$5:$BA$12,MATCH($D29,$AR$5:$AR$12,0),4))*($G29/INDEX($AV$5:$BA$12,MATCH($D29,$AR$5:$AR$12,0),4))^$I29)+(EXP(-$G29/INDEX($AV$5:$BA$12,MATCH($D29,$AR$5:$AR$12,0),5))*($G29/INDEX($AV$5:$BA$12,MATCH($D29,$AR$5:$AR$12,0),5))^$I29)+(EXP(-$G29/INDEX($AV$5:$BA$12,MATCH($D29,$AR$5:$AR$12,0),6))*($G29/INDEX($AV$5:$BA$12,MATCH($D29,$AR$5:$AR$12,0),6))^$I29)),0)</x:f>
        <x:v>0.1805005754822334</x:v>
      </x:c>
      <x:c r="AE29" s="979" t="n">
        <x:f>IFERROR((EXP(-$G29/INDEX($BB$5:$BG$12,MATCH($D29,$AR$5:$AR$12,0),1))*($G29/INDEX($BB$5:$BG$12,MATCH($D29,$AR$5:$AR$12,0),1))^$J29)/((EXP(-$G29/INDEX($BB$5:$BG$12,MATCH($D29,$AR$5:$AR$12,0),1))*($G29/INDEX($BB$5:$BG$12,MATCH($D29,$AR$5:$AR$12,0),1))^$J29)+(EXP(-$G29/INDEX($BB$5:$BG$12,MATCH($D29,$AR$5:$AR$12,0),2))*($G29/INDEX($BB$5:$BG$12,MATCH($D29,$AR$5:$AR$12,0),2))^$J29)+(EXP(-$G29/INDEX($BB$5:$BG$12,MATCH($D29,$AR$5:$AR$12,0),3))*($G29/INDEX($BB$5:$BG$12,MATCH($D29,$AR$5:$AR$12,0),3))^$J29)+(EXP(-$G29/INDEX($BB$5:$BG$12,MATCH($D29,$AR$5:$AR$12,0),4))*($G29/INDEX($BB$5:$BG$12,MATCH($D29,$AR$5:$AR$12,0),4))^$J29)+(EXP(-$G29/INDEX($BB$5:$BG$12,MATCH($D29,$AR$5:$AR$12,0),5))*($G29/INDEX($BB$5:$BG$12,MATCH($D29,$AR$5:$AR$12,0),5))^$J29)+(EXP(-$G29/INDEX($BB$5:$BG$12,MATCH($D29,$AR$5:$AR$12,0),6))*($G29/INDEX($BB$5:$BG$12,MATCH($D29,$AR$5:$AR$12,0),6))^$J29)),0)</x:f>
        <x:v>0.3154344281888096</x:v>
      </x:c>
      <x:c r="AF29" s="979" t="n">
        <x:f>IFERROR((EXP(-$G29/INDEX($BB$5:$BG$12,MATCH($D29,$AR$5:$AR$12,0),2))*($G29/INDEX($BB$5:$BG$12,MATCH($D29,$AR$5:$AR$12,0),2))^$J29)/((EXP(-$G29/INDEX($BB$5:$BG$12,MATCH($D29,$AR$5:$AR$12,0),1))*($G29/INDEX($BB$5:$BG$12,MATCH($D29,$AR$5:$AR$12,0),1))^$J29)+(EXP(-$G29/INDEX($BB$5:$BG$12,MATCH($D29,$AR$5:$AR$12,0),2))*($G29/INDEX($BB$5:$BG$12,MATCH($D29,$AR$5:$AR$12,0),2))^$J29)+(EXP(-$G29/INDEX($BB$5:$BG$12,MATCH($D29,$AR$5:$AR$12,0),3))*($G29/INDEX($BB$5:$BG$12,MATCH($D29,$AR$5:$AR$12,0),3))^$J29)+(EXP(-$G29/INDEX($BB$5:$BG$12,MATCH($D29,$AR$5:$AR$12,0),4))*($G29/INDEX($BB$5:$BG$12,MATCH($D29,$AR$5:$AR$12,0),4))^$J29)+(EXP(-$G29/INDEX($BB$5:$BG$12,MATCH($D29,$AR$5:$AR$12,0),5))*($G29/INDEX($BB$5:$BG$12,MATCH($D29,$AR$5:$AR$12,0),5))^$J29)+(EXP(-$G29/INDEX($BB$5:$BG$12,MATCH($D29,$AR$5:$AR$12,0),6))*($G29/INDEX($BB$5:$BG$12,MATCH($D29,$AR$5:$AR$12,0),6))^$J29)),0)</x:f>
        <x:v>0.2781421888171304</x:v>
      </x:c>
      <x:c r="AG29" s="979" t="n">
        <x:f>IFERROR((EXP(-$G29/INDEX($BB$5:$BG$12,MATCH($D29,$AR$5:$AR$12,0),3))*($G29/INDEX($BB$5:$BG$12,MATCH($D29,$AR$5:$AR$12,0),3))^$J29)/((EXP(-$G29/INDEX($BB$5:$BG$12,MATCH($D29,$AR$5:$AR$12,0),1))*($G29/INDEX($BB$5:$BG$12,MATCH($D29,$AR$5:$AR$12,0),1))^$J29)+(EXP(-$G29/INDEX($BB$5:$BG$12,MATCH($D29,$AR$5:$AR$12,0),2))*($G29/INDEX($BB$5:$BG$12,MATCH($D29,$AR$5:$AR$12,0),2))^$J29)+(EXP(-$G29/INDEX($BB$5:$BG$12,MATCH($D29,$AR$5:$AR$12,0),3))*($G29/INDEX($BB$5:$BG$12,MATCH($D29,$AR$5:$AR$12,0),3))^$J29)+(EXP(-$G29/INDEX($BB$5:$BG$12,MATCH($D29,$AR$5:$AR$12,0),4))*($G29/INDEX($BB$5:$BG$12,MATCH($D29,$AR$5:$AR$12,0),4))^$J29)+(EXP(-$G29/INDEX($BB$5:$BG$12,MATCH($D29,$AR$5:$AR$12,0),5))*($G29/INDEX($BB$5:$BG$12,MATCH($D29,$AR$5:$AR$12,0),5))^$J29)+(EXP(-$G29/INDEX($BB$5:$BG$12,MATCH($D29,$AR$5:$AR$12,0),6))*($G29/INDEX($BB$5:$BG$12,MATCH($D29,$AR$5:$AR$12,0),6))^$J29)),0)</x:f>
        <x:v>0.21156725577206123</x:v>
      </x:c>
      <x:c r="AH29" s="979" t="n">
        <x:f>IFERROR((EXP(-$G29/INDEX($BB$5:$BG$12,MATCH($D29,$AR$5:$AR$12,0),4))*($G29/INDEX($BB$5:$BG$12,MATCH($D29,$AR$5:$AR$12,0),4))^$J29)/((EXP(-$G29/INDEX($BB$5:$BG$12,MATCH($D29,$AR$5:$AR$12,0),1))*($G29/INDEX($BB$5:$BG$12,MATCH($D29,$AR$5:$AR$12,0),1))^$J29)+(EXP(-$G29/INDEX($BB$5:$BG$12,MATCH($D29,$AR$5:$AR$12,0),2))*($G29/INDEX($BB$5:$BG$12,MATCH($D29,$AR$5:$AR$12,0),2))^$J29)+(EXP(-$G29/INDEX($BB$5:$BG$12,MATCH($D29,$AR$5:$AR$12,0),3))*($G29/INDEX($BB$5:$BG$12,MATCH($D29,$AR$5:$AR$12,0),3))^$J29)+(EXP(-$G29/INDEX($BB$5:$BG$12,MATCH($D29,$AR$5:$AR$12,0),4))*($G29/INDEX($BB$5:$BG$12,MATCH($D29,$AR$5:$AR$12,0),4))^$J29)+(EXP(-$G29/INDEX($BB$5:$BG$12,MATCH($D29,$AR$5:$AR$12,0),5))*($G29/INDEX($BB$5:$BG$12,MATCH($D29,$AR$5:$AR$12,0),5))^$J29)+(EXP(-$G29/INDEX($BB$5:$BG$12,MATCH($D29,$AR$5:$AR$12,0),6))*($G29/INDEX($BB$5:$BG$12,MATCH($D29,$AR$5:$AR$12,0),6))^$J29)),0)</x:f>
        <x:v>0.10467068273650049</x:v>
      </x:c>
      <x:c r="AI29" s="979" t="n">
        <x:f>IFERROR((EXP(-$G29/INDEX($BB$5:$BG$12,MATCH($D29,$AR$5:$AR$12,0),5))*($G29/INDEX($BB$5:$BG$12,MATCH($D29,$AR$5:$AR$12,0),5))^$J29)/((EXP(-$G29/INDEX($BB$5:$BG$12,MATCH($D29,$AR$5:$AR$12,0),1))*($G29/INDEX($BB$5:$BG$12,MATCH($D29,$AR$5:$AR$12,0),1))^$J29)+(EXP(-$G29/INDEX($BB$5:$BG$12,MATCH($D29,$AR$5:$AR$12,0),2))*($G29/INDEX($BB$5:$BG$12,MATCH($D29,$AR$5:$AR$12,0),2))^$J29)+(EXP(-$G29/INDEX($BB$5:$BG$12,MATCH($D29,$AR$5:$AR$12,0),3))*($G29/INDEX($BB$5:$BG$12,MATCH($D29,$AR$5:$AR$12,0),3))^$J29)+(EXP(-$G29/INDEX($BB$5:$BG$12,MATCH($D29,$AR$5:$AR$12,0),4))*($G29/INDEX($BB$5:$BG$12,MATCH($D29,$AR$5:$AR$12,0),4))^$J29)+(EXP(-$G29/INDEX($BB$5:$BG$12,MATCH($D29,$AR$5:$AR$12,0),5))*($G29/INDEX($BB$5:$BG$12,MATCH($D29,$AR$5:$AR$12,0),5))^$J29)+(EXP(-$G29/INDEX($BB$5:$BG$12,MATCH($D29,$AR$5:$AR$12,0),6))*($G29/INDEX($BB$5:$BG$12,MATCH($D29,$AR$5:$AR$12,0),6))^$J29)),0)</x:f>
        <x:v>0.055595508276977214</x:v>
      </x:c>
      <x:c r="AJ29" s="979" t="n">
        <x:f>IFERROR((EXP(-$G29/INDEX($BB$5:$BG$12,MATCH($D29,$AR$5:$AR$12,0),6))*($G29/INDEX($BB$5:$BG$12,MATCH($D29,$AR$5:$AR$12,0),6))^$J29)/((EXP(-$G29/INDEX($BB$5:$BG$12,MATCH($D29,$AR$5:$AR$12,0),1))*($G29/INDEX($BB$5:$BG$12,MATCH($D29,$AR$5:$AR$12,0),1))^$J29)+(EXP(-$G29/INDEX($BB$5:$BG$12,MATCH($D29,$AR$5:$AR$12,0),2))*($G29/INDEX($BB$5:$BG$12,MATCH($D29,$AR$5:$AR$12,0),2))^$J29)+(EXP(-$G29/INDEX($BB$5:$BG$12,MATCH($D29,$AR$5:$AR$12,0),3))*($G29/INDEX($BB$5:$BG$12,MATCH($D29,$AR$5:$AR$12,0),3))^$J29)+(EXP(-$G29/INDEX($BB$5:$BG$12,MATCH($D29,$AR$5:$AR$12,0),4))*($G29/INDEX($BB$5:$BG$12,MATCH($D29,$AR$5:$AR$12,0),4))^$J29)+(EXP(-$G29/INDEX($BB$5:$BG$12,MATCH($D29,$AR$5:$AR$12,0),5))*($G29/INDEX($BB$5:$BG$12,MATCH($D29,$AR$5:$AR$12,0),5))^$J29)+(EXP(-$G29/INDEX($BB$5:$BG$12,MATCH($D29,$AR$5:$AR$12,0),6))*($G29/INDEX($BB$5:$BG$12,MATCH($D29,$AR$5:$AR$12,0),6))^$J29)),0)</x:f>
        <x:v>0.03458993620852117</x:v>
      </x:c>
      <x:c r="BJ29"/>
      <x:c r="BK29"/>
      <x:c r="BL29"/>
      <x:c r="BM29"/>
      <x:c r="BN29"/>
      <x:c r="BO29"/>
      <x:c r="BP29"/>
      <x:c r="BQ29"/>
      <x:c r="BR29"/>
      <x:c r="BS29"/>
      <x:c r="BT29"/>
      <x:c r="BU29"/>
      <x:c r="BV29"/>
      <x:c r="BW29"/>
      <x:c r="BX29"/>
      <x:c r="BY29"/>
      <x:c r="BZ29"/>
    </x:row>
    <x:row r="30">
      <x:c r="A30" s="975" t="n">
        <x:f>'対象台データ'!A28</x:f>
        <x:v>46194</x:v>
      </x:c>
      <x:c r="B30" s="1003" t="str">
        <x:f>'対象台データ'!B28</x:f>
        <x:v>日</x:v>
      </x:c>
      <x:c r="C30" s="1003" t="str">
        <x:f>'対象台データ'!C28</x:f>
        <x:v>6/21</x:v>
      </x:c>
      <x:c r="D30" s="963" t="str">
        <x:f>'対象台データ'!D28</x:f>
        <x:v>ゴーゴージャグラー3</x:v>
      </x:c>
      <x:c r="E30" s="1014" t="n">
        <x:f>IF($X30="A",MIN(100,MAX(0,55+(V30-55)*(1+0.4*SQRT(MIN(G30/8000,1))))),MIN(100,MAX(0,V30)))</x:f>
        <x:v>30.059422107948073</x:v>
      </x:c>
      <x:c r="F30" s="1016" t="n">
        <x:f>'対象台データ'!E28</x:f>
        <x:v>921</x:v>
      </x:c>
      <x:c r="G30" s="1005" t="n">
        <x:f>'対象台データ'!F28</x:f>
        <x:v>4844</x:v>
      </x:c>
      <x:c r="H30" s="1005" t="n">
        <x:f>'対象台データ'!G28</x:f>
        <x:v>-1051</x:v>
      </x:c>
      <x:c r="I30" s="1005" t="n">
        <x:f>'対象台データ'!H28</x:f>
        <x:v>14</x:v>
      </x:c>
      <x:c r="J30" s="1005" t="n">
        <x:f>'対象台データ'!I28</x:f>
        <x:v>15</x:v>
      </x:c>
      <x:c r="K30" s="979" t="n">
        <x:f>'対象台データ'!K28</x:f>
        <x:v>0.9276768510872557</x:v>
      </x:c>
      <x:c r="L30" s="1006" t="n">
        <x:f>IF(G30&lt;=0,5,IF(G30&lt;1500,5+(G30-0)*(20-5)/(1500-0),IF(G30&lt;3000,20+(G30-1500)*(40-20)/(3000-1500),IF(G30&lt;4500,40+(G30-3000)*(58-40)/(4500-3000),IF(G30&lt;6000,58+(G30-4500)*(72-58)/(6000-4500),IF(G30&lt;7500,72+(G30-6000)*(84-72)/(7500-6000),IF(G30&lt;9000,84+(G30-7500)*(93-84)/(9000-7500),IF(G30&lt;11000,93+(G30-9000)*(100-93)/(11000-9000),100))))))))</x:f>
        <x:v>61.21066666666667</x:v>
      </x:c>
      <x:c r="M30" s="978" t="n">
        <x:v>1</x:v>
      </x:c>
      <x:c r="N30" s="978" t="n">
        <x:f>MIN(100,L30*M30)</x:f>
        <x:v>61.21066666666667</x:v>
      </x:c>
      <x:c r="O30" s="978" t="n">
        <x:f>IF(K30&lt;=0.8,0,IF(K30&lt;0.9,0+(K30-0.8)*(10-0)/(0.9-0.8),IF(K30&lt;1,10+(K30-0.9)*(35-10)/(1-0.9),IF(K30&lt;1.2,35+(K30-1)*(87-35)/(1.2-1),IF(K30&lt;1.3,87+(K30-1.2)*(96-87)/(1.3-1.2),IF(K30&lt;1.45,96+(K30-1.3)*(100-96)/(1.45-1.3),100))))))</x:f>
        <x:v>16.91921277181393</x:v>
      </x:c>
      <x:c r="P30" s="979" t="n">
        <x:f>MIN(1,SQRT(G30/8000))</x:f>
        <x:v>0.778138805098422</x:v>
      </x:c>
      <x:c r="Q30" s="978" t="n">
        <x:f>35+(O30-35)*P30</x:f>
        <x:v>20.93063783102048</x:v>
      </x:c>
      <x:c r="R30" s="978" t="n">
        <x:f>IF(K30&lt;0.95,MIN(25,(0.95-K30)*250),0)</x:f>
        <x:v>5.5807872281860575</x:v>
      </x:c>
      <x:c r="S30" s="978" t="n">
        <x:f>IF($X30="A",Y30*5+Z30*15+AA30*30+AB30*60+AC30*80+AD30*100,0)</x:f>
        <x:v>42.89399516422936</x:v>
      </x:c>
      <x:c r="T30" s="978" t="n">
        <x:f>IF($X30="A",AE30*5+AF30*15+AG30*30+AH30*60+AI30*80+AJ30*100,0)</x:f>
        <x:v>39.08636215507277</x:v>
      </x:c>
      <x:c r="U30" s="978" t="n">
        <x:f>IF($X30="A",S30*15%+T30*30%+Q30*55%,0)</x:f>
        <x:v>29.6718587282175</x:v>
      </x:c>
      <x:c r="V30" s="1018" t="n">
        <x:f>IF($X30="A",U30*80%+N30*20%,N30*IFERROR(INDEX($AT$5:$AT$60,MATCH($D30,$AR$5:$AR$60,0)),0.6)+Q30*IFERROR(INDEX($AU$5:$AU$60,MATCH($D30,$AR$5:$AR$60,0)),0.4)-R30)</x:f>
        <x:v>35.97962031590734</x:v>
      </x:c>
      <x:c r="W30" s="1008" t="str">
        <x:f>IF(E30&gt;=90,"設定6級候補",IF(E30&gt;=75,"設定4以上強候補",IF(E30&gt;=60,"設定4以上を疑う","要観察")))</x:f>
        <x:v>要観察</x:v>
      </x:c>
      <x:c r="X30" s="1003" t="str">
        <x:f>IFERROR(INDEX($AS$5:$AS$60,MATCH($D30,$AR$5:$AR$60,0)),"AT")</x:f>
        <x:v>A</x:v>
      </x:c>
      <x:c r="Y30" s="979" t="n">
        <x:f>IFERROR((EXP(-$G30/INDEX($AV$5:$BA$12,MATCH($D30,$AR$5:$AR$12,0),1))*($G30/INDEX($AV$5:$BA$12,MATCH($D30,$AR$5:$AR$12,0),1))^$I30)/((EXP(-$G30/INDEX($AV$5:$BA$12,MATCH($D30,$AR$5:$AR$12,0),1))*($G30/INDEX($AV$5:$BA$12,MATCH($D30,$AR$5:$AR$12,0),1))^$I30)+(EXP(-$G30/INDEX($AV$5:$BA$12,MATCH($D30,$AR$5:$AR$12,0),2))*($G30/INDEX($AV$5:$BA$12,MATCH($D30,$AR$5:$AR$12,0),2))^$I30)+(EXP(-$G30/INDEX($AV$5:$BA$12,MATCH($D30,$AR$5:$AR$12,0),3))*($G30/INDEX($AV$5:$BA$12,MATCH($D30,$AR$5:$AR$12,0),3))^$I30)+(EXP(-$G30/INDEX($AV$5:$BA$12,MATCH($D30,$AR$5:$AR$12,0),4))*($G30/INDEX($AV$5:$BA$12,MATCH($D30,$AR$5:$AR$12,0),4))^$I30)+(EXP(-$G30/INDEX($AV$5:$BA$12,MATCH($D30,$AR$5:$AR$12,0),5))*($G30/INDEX($AV$5:$BA$12,MATCH($D30,$AR$5:$AR$12,0),5))^$I30)+(EXP(-$G30/INDEX($AV$5:$BA$12,MATCH($D30,$AR$5:$AR$12,0),6))*($G30/INDEX($AV$5:$BA$12,MATCH($D30,$AR$5:$AR$12,0),6))^$I30)),0)</x:f>
        <x:v>0.1916007220094138</x:v>
      </x:c>
      <x:c r="Z30" s="979" t="n">
        <x:f>IFERROR((EXP(-$G30/INDEX($AV$5:$BA$12,MATCH($D30,$AR$5:$AR$12,0),2))*($G30/INDEX($AV$5:$BA$12,MATCH($D30,$AR$5:$AR$12,0),2))^$I30)/((EXP(-$G30/INDEX($AV$5:$BA$12,MATCH($D30,$AR$5:$AR$12,0),1))*($G30/INDEX($AV$5:$BA$12,MATCH($D30,$AR$5:$AR$12,0),1))^$I30)+(EXP(-$G30/INDEX($AV$5:$BA$12,MATCH($D30,$AR$5:$AR$12,0),2))*($G30/INDEX($AV$5:$BA$12,MATCH($D30,$AR$5:$AR$12,0),2))^$I30)+(EXP(-$G30/INDEX($AV$5:$BA$12,MATCH($D30,$AR$5:$AR$12,0),3))*($G30/INDEX($AV$5:$BA$12,MATCH($D30,$AR$5:$AR$12,0),3))^$I30)+(EXP(-$G30/INDEX($AV$5:$BA$12,MATCH($D30,$AR$5:$AR$12,0),4))*($G30/INDEX($AV$5:$BA$12,MATCH($D30,$AR$5:$AR$12,0),4))^$I30)+(EXP(-$G30/INDEX($AV$5:$BA$12,MATCH($D30,$AR$5:$AR$12,0),5))*($G30/INDEX($AV$5:$BA$12,MATCH($D30,$AR$5:$AR$12,0),5))^$I30)+(EXP(-$G30/INDEX($AV$5:$BA$12,MATCH($D30,$AR$5:$AR$12,0),6))*($G30/INDEX($AV$5:$BA$12,MATCH($D30,$AR$5:$AR$12,0),6))^$I30)),0)</x:f>
        <x:v>0.18812021745050617</x:v>
      </x:c>
      <x:c r="AA30" s="979" t="n">
        <x:f>IFERROR((EXP(-$G30/INDEX($AV$5:$BA$12,MATCH($D30,$AR$5:$AR$12,0),3))*($G30/INDEX($AV$5:$BA$12,MATCH($D30,$AR$5:$AR$12,0),3))^$I30)/((EXP(-$G30/INDEX($AV$5:$BA$12,MATCH($D30,$AR$5:$AR$12,0),1))*($G30/INDEX($AV$5:$BA$12,MATCH($D30,$AR$5:$AR$12,0),1))^$I30)+(EXP(-$G30/INDEX($AV$5:$BA$12,MATCH($D30,$AR$5:$AR$12,0),2))*($G30/INDEX($AV$5:$BA$12,MATCH($D30,$AR$5:$AR$12,0),2))^$I30)+(EXP(-$G30/INDEX($AV$5:$BA$12,MATCH($D30,$AR$5:$AR$12,0),3))*($G30/INDEX($AV$5:$BA$12,MATCH($D30,$AR$5:$AR$12,0),3))^$I30)+(EXP(-$G30/INDEX($AV$5:$BA$12,MATCH($D30,$AR$5:$AR$12,0),4))*($G30/INDEX($AV$5:$BA$12,MATCH($D30,$AR$5:$AR$12,0),4))^$I30)+(EXP(-$G30/INDEX($AV$5:$BA$12,MATCH($D30,$AR$5:$AR$12,0),5))*($G30/INDEX($AV$5:$BA$12,MATCH($D30,$AR$5:$AR$12,0),5))^$I30)+(EXP(-$G30/INDEX($AV$5:$BA$12,MATCH($D30,$AR$5:$AR$12,0),6))*($G30/INDEX($AV$5:$BA$12,MATCH($D30,$AR$5:$AR$12,0),6))^$I30)),0)</x:f>
        <x:v>0.18463759992678325</x:v>
      </x:c>
      <x:c r="AB30" s="979" t="n">
        <x:f>IFERROR((EXP(-$G30/INDEX($AV$5:$BA$12,MATCH($D30,$AR$5:$AR$12,0),4))*($G30/INDEX($AV$5:$BA$12,MATCH($D30,$AR$5:$AR$12,0),4))^$I30)/((EXP(-$G30/INDEX($AV$5:$BA$12,MATCH($D30,$AR$5:$AR$12,0),1))*($G30/INDEX($AV$5:$BA$12,MATCH($D30,$AR$5:$AR$12,0),1))^$I30)+(EXP(-$G30/INDEX($AV$5:$BA$12,MATCH($D30,$AR$5:$AR$12,0),2))*($G30/INDEX($AV$5:$BA$12,MATCH($D30,$AR$5:$AR$12,0),2))^$I30)+(EXP(-$G30/INDEX($AV$5:$BA$12,MATCH($D30,$AR$5:$AR$12,0),3))*($G30/INDEX($AV$5:$BA$12,MATCH($D30,$AR$5:$AR$12,0),3))^$I30)+(EXP(-$G30/INDEX($AV$5:$BA$12,MATCH($D30,$AR$5:$AR$12,0),4))*($G30/INDEX($AV$5:$BA$12,MATCH($D30,$AR$5:$AR$12,0),4))^$I30)+(EXP(-$G30/INDEX($AV$5:$BA$12,MATCH($D30,$AR$5:$AR$12,0),5))*($G30/INDEX($AV$5:$BA$12,MATCH($D30,$AR$5:$AR$12,0),5))^$I30)+(EXP(-$G30/INDEX($AV$5:$BA$12,MATCH($D30,$AR$5:$AR$12,0),6))*($G30/INDEX($AV$5:$BA$12,MATCH($D30,$AR$5:$AR$12,0),6))^$I30)),0)</x:f>
        <x:v>0.1741929025279538</x:v>
      </x:c>
      <x:c r="AC30" s="979" t="n">
        <x:f>IFERROR((EXP(-$G30/INDEX($AV$5:$BA$12,MATCH($D30,$AR$5:$AR$12,0),5))*($G30/INDEX($AV$5:$BA$12,MATCH($D30,$AR$5:$AR$12,0),5))^$I30)/((EXP(-$G30/INDEX($AV$5:$BA$12,MATCH($D30,$AR$5:$AR$12,0),1))*($G30/INDEX($AV$5:$BA$12,MATCH($D30,$AR$5:$AR$12,0),1))^$I30)+(EXP(-$G30/INDEX($AV$5:$BA$12,MATCH($D30,$AR$5:$AR$12,0),2))*($G30/INDEX($AV$5:$BA$12,MATCH($D30,$AR$5:$AR$12,0),2))^$I30)+(EXP(-$G30/INDEX($AV$5:$BA$12,MATCH($D30,$AR$5:$AR$12,0),3))*($G30/INDEX($AV$5:$BA$12,MATCH($D30,$AR$5:$AR$12,0),3))^$I30)+(EXP(-$G30/INDEX($AV$5:$BA$12,MATCH($D30,$AR$5:$AR$12,0),4))*($G30/INDEX($AV$5:$BA$12,MATCH($D30,$AR$5:$AR$12,0),4))^$I30)+(EXP(-$G30/INDEX($AV$5:$BA$12,MATCH($D30,$AR$5:$AR$12,0),5))*($G30/INDEX($AV$5:$BA$12,MATCH($D30,$AR$5:$AR$12,0),5))^$I30)+(EXP(-$G30/INDEX($AV$5:$BA$12,MATCH($D30,$AR$5:$AR$12,0),6))*($G30/INDEX($AV$5:$BA$12,MATCH($D30,$AR$5:$AR$12,0),6))^$I30)),0)</x:f>
        <x:v>0.15106848327951608</x:v>
      </x:c>
      <x:c r="AD30" s="979" t="n">
        <x:f>IFERROR((EXP(-$G30/INDEX($AV$5:$BA$12,MATCH($D30,$AR$5:$AR$12,0),6))*($G30/INDEX($AV$5:$BA$12,MATCH($D30,$AR$5:$AR$12,0),6))^$I30)/((EXP(-$G30/INDEX($AV$5:$BA$12,MATCH($D30,$AR$5:$AR$12,0),1))*($G30/INDEX($AV$5:$BA$12,MATCH($D30,$AR$5:$AR$12,0),1))^$I30)+(EXP(-$G30/INDEX($AV$5:$BA$12,MATCH($D30,$AR$5:$AR$12,0),2))*($G30/INDEX($AV$5:$BA$12,MATCH($D30,$AR$5:$AR$12,0),2))^$I30)+(EXP(-$G30/INDEX($AV$5:$BA$12,MATCH($D30,$AR$5:$AR$12,0),3))*($G30/INDEX($AV$5:$BA$12,MATCH($D30,$AR$5:$AR$12,0),3))^$I30)+(EXP(-$G30/INDEX($AV$5:$BA$12,MATCH($D30,$AR$5:$AR$12,0),4))*($G30/INDEX($AV$5:$BA$12,MATCH($D30,$AR$5:$AR$12,0),4))^$I30)+(EXP(-$G30/INDEX($AV$5:$BA$12,MATCH($D30,$AR$5:$AR$12,0),5))*($G30/INDEX($AV$5:$BA$12,MATCH($D30,$AR$5:$AR$12,0),5))^$I30)+(EXP(-$G30/INDEX($AV$5:$BA$12,MATCH($D30,$AR$5:$AR$12,0),6))*($G30/INDEX($AV$5:$BA$12,MATCH($D30,$AR$5:$AR$12,0),6))^$I30)),0)</x:f>
        <x:v>0.1103800748058269</x:v>
      </x:c>
      <x:c r="AE30" s="979" t="n">
        <x:f>IFERROR((EXP(-$G30/INDEX($BB$5:$BG$12,MATCH($D30,$AR$5:$AR$12,0),1))*($G30/INDEX($BB$5:$BG$12,MATCH($D30,$AR$5:$AR$12,0),1))^$J30)/((EXP(-$G30/INDEX($BB$5:$BG$12,MATCH($D30,$AR$5:$AR$12,0),1))*($G30/INDEX($BB$5:$BG$12,MATCH($D30,$AR$5:$AR$12,0),1))^$J30)+(EXP(-$G30/INDEX($BB$5:$BG$12,MATCH($D30,$AR$5:$AR$12,0),2))*($G30/INDEX($BB$5:$BG$12,MATCH($D30,$AR$5:$AR$12,0),2))^$J30)+(EXP(-$G30/INDEX($BB$5:$BG$12,MATCH($D30,$AR$5:$AR$12,0),3))*($G30/INDEX($BB$5:$BG$12,MATCH($D30,$AR$5:$AR$12,0),3))^$J30)+(EXP(-$G30/INDEX($BB$5:$BG$12,MATCH($D30,$AR$5:$AR$12,0),4))*($G30/INDEX($BB$5:$BG$12,MATCH($D30,$AR$5:$AR$12,0),4))^$J30)+(EXP(-$G30/INDEX($BB$5:$BG$12,MATCH($D30,$AR$5:$AR$12,0),5))*($G30/INDEX($BB$5:$BG$12,MATCH($D30,$AR$5:$AR$12,0),5))^$J30)+(EXP(-$G30/INDEX($BB$5:$BG$12,MATCH($D30,$AR$5:$AR$12,0),6))*($G30/INDEX($BB$5:$BG$12,MATCH($D30,$AR$5:$AR$12,0),6))^$J30)),0)</x:f>
        <x:v>0.20165512334848218</x:v>
      </x:c>
      <x:c r="AF30" s="979" t="n">
        <x:f>IFERROR((EXP(-$G30/INDEX($BB$5:$BG$12,MATCH($D30,$AR$5:$AR$12,0),2))*($G30/INDEX($BB$5:$BG$12,MATCH($D30,$AR$5:$AR$12,0),2))^$J30)/((EXP(-$G30/INDEX($BB$5:$BG$12,MATCH($D30,$AR$5:$AR$12,0),1))*($G30/INDEX($BB$5:$BG$12,MATCH($D30,$AR$5:$AR$12,0),1))^$J30)+(EXP(-$G30/INDEX($BB$5:$BG$12,MATCH($D30,$AR$5:$AR$12,0),2))*($G30/INDEX($BB$5:$BG$12,MATCH($D30,$AR$5:$AR$12,0),2))^$J30)+(EXP(-$G30/INDEX($BB$5:$BG$12,MATCH($D30,$AR$5:$AR$12,0),3))*($G30/INDEX($BB$5:$BG$12,MATCH($D30,$AR$5:$AR$12,0),3))^$J30)+(EXP(-$G30/INDEX($BB$5:$BG$12,MATCH($D30,$AR$5:$AR$12,0),4))*($G30/INDEX($BB$5:$BG$12,MATCH($D30,$AR$5:$AR$12,0),4))^$J30)+(EXP(-$G30/INDEX($BB$5:$BG$12,MATCH($D30,$AR$5:$AR$12,0),5))*($G30/INDEX($BB$5:$BG$12,MATCH($D30,$AR$5:$AR$12,0),5))^$J30)+(EXP(-$G30/INDEX($BB$5:$BG$12,MATCH($D30,$AR$5:$AR$12,0),6))*($G30/INDEX($BB$5:$BG$12,MATCH($D30,$AR$5:$AR$12,0),6))^$J30)),0)</x:f>
        <x:v>0.21317065256299697</x:v>
      </x:c>
      <x:c r="AG30" s="979" t="n">
        <x:f>IFERROR((EXP(-$G30/INDEX($BB$5:$BG$12,MATCH($D30,$AR$5:$AR$12,0),3))*($G30/INDEX($BB$5:$BG$12,MATCH($D30,$AR$5:$AR$12,0),3))^$J30)/((EXP(-$G30/INDEX($BB$5:$BG$12,MATCH($D30,$AR$5:$AR$12,0),1))*($G30/INDEX($BB$5:$BG$12,MATCH($D30,$AR$5:$AR$12,0),1))^$J30)+(EXP(-$G30/INDEX($BB$5:$BG$12,MATCH($D30,$AR$5:$AR$12,0),2))*($G30/INDEX($BB$5:$BG$12,MATCH($D30,$AR$5:$AR$12,0),2))^$J30)+(EXP(-$G30/INDEX($BB$5:$BG$12,MATCH($D30,$AR$5:$AR$12,0),3))*($G30/INDEX($BB$5:$BG$12,MATCH($D30,$AR$5:$AR$12,0),3))^$J30)+(EXP(-$G30/INDEX($BB$5:$BG$12,MATCH($D30,$AR$5:$AR$12,0),4))*($G30/INDEX($BB$5:$BG$12,MATCH($D30,$AR$5:$AR$12,0),4))^$J30)+(EXP(-$G30/INDEX($BB$5:$BG$12,MATCH($D30,$AR$5:$AR$12,0),5))*($G30/INDEX($BB$5:$BG$12,MATCH($D30,$AR$5:$AR$12,0),5))^$J30)+(EXP(-$G30/INDEX($BB$5:$BG$12,MATCH($D30,$AR$5:$AR$12,0),6))*($G30/INDEX($BB$5:$BG$12,MATCH($D30,$AR$5:$AR$12,0),6))^$J30)),0)</x:f>
        <x:v>0.20999237458823747</x:v>
      </x:c>
      <x:c r="AH30" s="979" t="n">
        <x:f>IFERROR((EXP(-$G30/INDEX($BB$5:$BG$12,MATCH($D30,$AR$5:$AR$12,0),4))*($G30/INDEX($BB$5:$BG$12,MATCH($D30,$AR$5:$AR$12,0),4))^$J30)/((EXP(-$G30/INDEX($BB$5:$BG$12,MATCH($D30,$AR$5:$AR$12,0),1))*($G30/INDEX($BB$5:$BG$12,MATCH($D30,$AR$5:$AR$12,0),1))^$J30)+(EXP(-$G30/INDEX($BB$5:$BG$12,MATCH($D30,$AR$5:$AR$12,0),2))*($G30/INDEX($BB$5:$BG$12,MATCH($D30,$AR$5:$AR$12,0),2))^$J30)+(EXP(-$G30/INDEX($BB$5:$BG$12,MATCH($D30,$AR$5:$AR$12,0),3))*($G30/INDEX($BB$5:$BG$12,MATCH($D30,$AR$5:$AR$12,0),3))^$J30)+(EXP(-$G30/INDEX($BB$5:$BG$12,MATCH($D30,$AR$5:$AR$12,0),4))*($G30/INDEX($BB$5:$BG$12,MATCH($D30,$AR$5:$AR$12,0),4))^$J30)+(EXP(-$G30/INDEX($BB$5:$BG$12,MATCH($D30,$AR$5:$AR$12,0),5))*($G30/INDEX($BB$5:$BG$12,MATCH($D30,$AR$5:$AR$12,0),5))^$J30)+(EXP(-$G30/INDEX($BB$5:$BG$12,MATCH($D30,$AR$5:$AR$12,0),6))*($G30/INDEX($BB$5:$BG$12,MATCH($D30,$AR$5:$AR$12,0),6))^$J30)),0)</x:f>
        <x:v>0.16365706963410712</x:v>
      </x:c>
      <x:c r="AI30" s="979" t="n">
        <x:f>IFERROR((EXP(-$G30/INDEX($BB$5:$BG$12,MATCH($D30,$AR$5:$AR$12,0),5))*($G30/INDEX($BB$5:$BG$12,MATCH($D30,$AR$5:$AR$12,0),5))^$J30)/((EXP(-$G30/INDEX($BB$5:$BG$12,MATCH($D30,$AR$5:$AR$12,0),1))*($G30/INDEX($BB$5:$BG$12,MATCH($D30,$AR$5:$AR$12,0),1))^$J30)+(EXP(-$G30/INDEX($BB$5:$BG$12,MATCH($D30,$AR$5:$AR$12,0),2))*($G30/INDEX($BB$5:$BG$12,MATCH($D30,$AR$5:$AR$12,0),2))^$J30)+(EXP(-$G30/INDEX($BB$5:$BG$12,MATCH($D30,$AR$5:$AR$12,0),3))*($G30/INDEX($BB$5:$BG$12,MATCH($D30,$AR$5:$AR$12,0),3))^$J30)+(EXP(-$G30/INDEX($BB$5:$BG$12,MATCH($D30,$AR$5:$AR$12,0),4))*($G30/INDEX($BB$5:$BG$12,MATCH($D30,$AR$5:$AR$12,0),4))^$J30)+(EXP(-$G30/INDEX($BB$5:$BG$12,MATCH($D30,$AR$5:$AR$12,0),5))*($G30/INDEX($BB$5:$BG$12,MATCH($D30,$AR$5:$AR$12,0),5))^$J30)+(EXP(-$G30/INDEX($BB$5:$BG$12,MATCH($D30,$AR$5:$AR$12,0),6))*($G30/INDEX($BB$5:$BG$12,MATCH($D30,$AR$5:$AR$12,0),6))^$J30)),0)</x:f>
        <x:v>0.11955733262128868</x:v>
      </x:c>
      <x:c r="AJ30" s="979" t="n">
        <x:f>IFERROR((EXP(-$G30/INDEX($BB$5:$BG$12,MATCH($D30,$AR$5:$AR$12,0),6))*($G30/INDEX($BB$5:$BG$12,MATCH($D30,$AR$5:$AR$12,0),6))^$J30)/((EXP(-$G30/INDEX($BB$5:$BG$12,MATCH($D30,$AR$5:$AR$12,0),1))*($G30/INDEX($BB$5:$BG$12,MATCH($D30,$AR$5:$AR$12,0),1))^$J30)+(EXP(-$G30/INDEX($BB$5:$BG$12,MATCH($D30,$AR$5:$AR$12,0),2))*($G30/INDEX($BB$5:$BG$12,MATCH($D30,$AR$5:$AR$12,0),2))^$J30)+(EXP(-$G30/INDEX($BB$5:$BG$12,MATCH($D30,$AR$5:$AR$12,0),3))*($G30/INDEX($BB$5:$BG$12,MATCH($D30,$AR$5:$AR$12,0),3))^$J30)+(EXP(-$G30/INDEX($BB$5:$BG$12,MATCH($D30,$AR$5:$AR$12,0),4))*($G30/INDEX($BB$5:$BG$12,MATCH($D30,$AR$5:$AR$12,0),4))^$J30)+(EXP(-$G30/INDEX($BB$5:$BG$12,MATCH($D30,$AR$5:$AR$12,0),5))*($G30/INDEX($BB$5:$BG$12,MATCH($D30,$AR$5:$AR$12,0),5))^$J30)+(EXP(-$G30/INDEX($BB$5:$BG$12,MATCH($D30,$AR$5:$AR$12,0),6))*($G30/INDEX($BB$5:$BG$12,MATCH($D30,$AR$5:$AR$12,0),6))^$J30)),0)</x:f>
        <x:v>0.09196744724488762</x:v>
      </x:c>
      <x:c r="BJ30"/>
      <x:c r="BK30"/>
      <x:c r="BL30"/>
      <x:c r="BM30"/>
      <x:c r="BN30"/>
      <x:c r="BO30"/>
      <x:c r="BP30"/>
      <x:c r="BQ30"/>
      <x:c r="BR30"/>
      <x:c r="BS30"/>
      <x:c r="BT30"/>
      <x:c r="BU30"/>
      <x:c r="BV30"/>
      <x:c r="BW30"/>
      <x:c r="BX30"/>
      <x:c r="BY30"/>
      <x:c r="BZ30"/>
    </x:row>
    <x:row r="31">
      <x:c r="A31" s="975" t="n">
        <x:f>'対象台データ'!A29</x:f>
        <x:v>46194</x:v>
      </x:c>
      <x:c r="B31" s="1003" t="str">
        <x:f>'対象台データ'!B29</x:f>
        <x:v>日</x:v>
      </x:c>
      <x:c r="C31" s="1003" t="str">
        <x:f>'対象台データ'!C29</x:f>
        <x:v>6/21</x:v>
      </x:c>
      <x:c r="D31" s="963" t="str">
        <x:f>'対象台データ'!D29</x:f>
        <x:v>ゴーゴージャグラー3</x:v>
      </x:c>
      <x:c r="E31" s="1014" t="n">
        <x:f>IF($X31="A",MIN(100,MAX(0,55+(V31-55)*(1+0.4*SQRT(MIN(G31/8000,1))))),MIN(100,MAX(0,V31)))</x:f>
        <x:v>43.04374825868089</x:v>
      </x:c>
      <x:c r="F31" s="1016" t="n">
        <x:f>'対象台データ'!E29</x:f>
        <x:v>922</x:v>
      </x:c>
      <x:c r="G31" s="1005" t="n">
        <x:f>'対象台データ'!F29</x:f>
        <x:v>5470</x:v>
      </x:c>
      <x:c r="H31" s="1005" t="n">
        <x:f>'対象台データ'!G29</x:f>
        <x:v>427</x:v>
      </x:c>
      <x:c r="I31" s="1005" t="n">
        <x:f>'対象台データ'!H29</x:f>
        <x:v>20</x:v>
      </x:c>
      <x:c r="J31" s="1005" t="n">
        <x:f>'対象台データ'!I29</x:f>
        <x:v>17</x:v>
      </x:c>
      <x:c r="K31" s="979" t="n">
        <x:f>'対象台データ'!K29</x:f>
        <x:v>1.0260207190737356</x:v>
      </x:c>
      <x:c r="L31" s="1006" t="n">
        <x:f>IF(G31&lt;=0,5,IF(G31&lt;1500,5+(G31-0)*(20-5)/(1500-0),IF(G31&lt;3000,20+(G31-1500)*(40-20)/(3000-1500),IF(G31&lt;4500,40+(G31-3000)*(58-40)/(4500-3000),IF(G31&lt;6000,58+(G31-4500)*(72-58)/(6000-4500),IF(G31&lt;7500,72+(G31-6000)*(84-72)/(7500-6000),IF(G31&lt;9000,84+(G31-7500)*(93-84)/(9000-7500),IF(G31&lt;11000,93+(G31-9000)*(100-93)/(11000-9000),100))))))))</x:f>
        <x:v>67.05333333333333</x:v>
      </x:c>
      <x:c r="M31" s="978" t="n">
        <x:v>1</x:v>
      </x:c>
      <x:c r="N31" s="978" t="n">
        <x:f>MIN(100,L31*M31)</x:f>
        <x:v>67.05333333333333</x:v>
      </x:c>
      <x:c r="O31" s="978" t="n">
        <x:f>IF(K31&lt;=0.8,0,IF(K31&lt;0.9,0+(K31-0.8)*(10-0)/(0.9-0.8),IF(K31&lt;1,10+(K31-0.9)*(35-10)/(1-0.9),IF(K31&lt;1.2,35+(K31-1)*(87-35)/(1.2-1),IF(K31&lt;1.3,87+(K31-1.2)*(96-87)/(1.3-1.2),IF(K31&lt;1.45,96+(K31-1.3)*(100-96)/(1.45-1.3),100))))))</x:f>
        <x:v>41.76538695917126</x:v>
      </x:c>
      <x:c r="P31" s="979" t="n">
        <x:f>MIN(1,SQRT(G31/8000))</x:f>
        <x:v>0.8268917704270614</x:v>
      </x:c>
      <x:c r="Q31" s="978" t="n">
        <x:f>35+(O31-35)*P31</x:f>
        <x:v>40.59424280029327</x:v>
      </x:c>
      <x:c r="R31" s="978" t="n">
        <x:f>IF(K31&lt;0.95,MIN(25,(0.95-K31)*250),0)</x:f>
        <x:v>0</x:v>
      </x:c>
      <x:c r="S31" s="978" t="n">
        <x:f>IF($X31="A",Y31*5+Z31*15+AA31*30+AB31*60+AC31*80+AD31*100,0)</x:f>
        <x:v>46.19381255725994</x:v>
      </x:c>
      <x:c r="T31" s="978" t="n">
        <x:f>IF($X31="A",AE31*5+AF31*15+AG31*30+AH31*60+AI31*80+AJ31*100,0)</x:f>
        <x:v>38.33357426198791</x:v>
      </x:c>
      <x:c r="U31" s="978" t="n">
        <x:f>IF($X31="A",S31*15%+T31*30%+Q31*55%,0)</x:f>
        <x:v>40.75597770234667</x:v>
      </x:c>
      <x:c r="V31" s="1018" t="n">
        <x:f>IF($X31="A",U31*80%+N31*20%,N31*IFERROR(INDEX($AT$5:$AT$60,MATCH($D31,$AR$5:$AR$60,0)),0.6)+Q31*IFERROR(INDEX($AU$5:$AU$60,MATCH($D31,$AR$5:$AR$60,0)),0.4)-R31)</x:f>
        <x:v>46.015448828544</x:v>
      </x:c>
      <x:c r="W31" s="1008" t="str">
        <x:f>IF(E31&gt;=90,"設定6級候補",IF(E31&gt;=75,"設定4以上強候補",IF(E31&gt;=60,"設定4以上を疑う","要観察")))</x:f>
        <x:v>要観察</x:v>
      </x:c>
      <x:c r="X31" s="1003" t="str">
        <x:f>IFERROR(INDEX($AS$5:$AS$60,MATCH($D31,$AR$5:$AR$60,0)),"AT")</x:f>
        <x:v>A</x:v>
      </x:c>
      <x:c r="Y31" s="979" t="n">
        <x:f>IFERROR((EXP(-$G31/INDEX($AV$5:$BA$12,MATCH($D31,$AR$5:$AR$12,0),1))*($G31/INDEX($AV$5:$BA$12,MATCH($D31,$AR$5:$AR$12,0),1))^$I31)/((EXP(-$G31/INDEX($AV$5:$BA$12,MATCH($D31,$AR$5:$AR$12,0),1))*($G31/INDEX($AV$5:$BA$12,MATCH($D31,$AR$5:$AR$12,0),1))^$I31)+(EXP(-$G31/INDEX($AV$5:$BA$12,MATCH($D31,$AR$5:$AR$12,0),2))*($G31/INDEX($AV$5:$BA$12,MATCH($D31,$AR$5:$AR$12,0),2))^$I31)+(EXP(-$G31/INDEX($AV$5:$BA$12,MATCH($D31,$AR$5:$AR$12,0),3))*($G31/INDEX($AV$5:$BA$12,MATCH($D31,$AR$5:$AR$12,0),3))^$I31)+(EXP(-$G31/INDEX($AV$5:$BA$12,MATCH($D31,$AR$5:$AR$12,0),4))*($G31/INDEX($AV$5:$BA$12,MATCH($D31,$AR$5:$AR$12,0),4))^$I31)+(EXP(-$G31/INDEX($AV$5:$BA$12,MATCH($D31,$AR$5:$AR$12,0),5))*($G31/INDEX($AV$5:$BA$12,MATCH($D31,$AR$5:$AR$12,0),5))^$I31)+(EXP(-$G31/INDEX($AV$5:$BA$12,MATCH($D31,$AR$5:$AR$12,0),6))*($G31/INDEX($AV$5:$BA$12,MATCH($D31,$AR$5:$AR$12,0),6))^$I31)),0)</x:f>
        <x:v>0.17554483568125948</x:v>
      </x:c>
      <x:c r="Z31" s="979" t="n">
        <x:f>IFERROR((EXP(-$G31/INDEX($AV$5:$BA$12,MATCH($D31,$AR$5:$AR$12,0),2))*($G31/INDEX($AV$5:$BA$12,MATCH($D31,$AR$5:$AR$12,0),2))^$I31)/((EXP(-$G31/INDEX($AV$5:$BA$12,MATCH($D31,$AR$5:$AR$12,0),1))*($G31/INDEX($AV$5:$BA$12,MATCH($D31,$AR$5:$AR$12,0),1))^$I31)+(EXP(-$G31/INDEX($AV$5:$BA$12,MATCH($D31,$AR$5:$AR$12,0),2))*($G31/INDEX($AV$5:$BA$12,MATCH($D31,$AR$5:$AR$12,0),2))^$I31)+(EXP(-$G31/INDEX($AV$5:$BA$12,MATCH($D31,$AR$5:$AR$12,0),3))*($G31/INDEX($AV$5:$BA$12,MATCH($D31,$AR$5:$AR$12,0),3))^$I31)+(EXP(-$G31/INDEX($AV$5:$BA$12,MATCH($D31,$AR$5:$AR$12,0),4))*($G31/INDEX($AV$5:$BA$12,MATCH($D31,$AR$5:$AR$12,0),4))^$I31)+(EXP(-$G31/INDEX($AV$5:$BA$12,MATCH($D31,$AR$5:$AR$12,0),5))*($G31/INDEX($AV$5:$BA$12,MATCH($D31,$AR$5:$AR$12,0),5))^$I31)+(EXP(-$G31/INDEX($AV$5:$BA$12,MATCH($D31,$AR$5:$AR$12,0),6))*($G31/INDEX($AV$5:$BA$12,MATCH($D31,$AR$5:$AR$12,0),6))^$I31)),0)</x:f>
        <x:v>0.17475845299894163</x:v>
      </x:c>
      <x:c r="AA31" s="979" t="n">
        <x:f>IFERROR((EXP(-$G31/INDEX($AV$5:$BA$12,MATCH($D31,$AR$5:$AR$12,0),3))*($G31/INDEX($AV$5:$BA$12,MATCH($D31,$AR$5:$AR$12,0),3))^$I31)/((EXP(-$G31/INDEX($AV$5:$BA$12,MATCH($D31,$AR$5:$AR$12,0),1))*($G31/INDEX($AV$5:$BA$12,MATCH($D31,$AR$5:$AR$12,0),1))^$I31)+(EXP(-$G31/INDEX($AV$5:$BA$12,MATCH($D31,$AR$5:$AR$12,0),2))*($G31/INDEX($AV$5:$BA$12,MATCH($D31,$AR$5:$AR$12,0),2))^$I31)+(EXP(-$G31/INDEX($AV$5:$BA$12,MATCH($D31,$AR$5:$AR$12,0),3))*($G31/INDEX($AV$5:$BA$12,MATCH($D31,$AR$5:$AR$12,0),3))^$I31)+(EXP(-$G31/INDEX($AV$5:$BA$12,MATCH($D31,$AR$5:$AR$12,0),4))*($G31/INDEX($AV$5:$BA$12,MATCH($D31,$AR$5:$AR$12,0),4))^$I31)+(EXP(-$G31/INDEX($AV$5:$BA$12,MATCH($D31,$AR$5:$AR$12,0),5))*($G31/INDEX($AV$5:$BA$12,MATCH($D31,$AR$5:$AR$12,0),5))^$I31)+(EXP(-$G31/INDEX($AV$5:$BA$12,MATCH($D31,$AR$5:$AR$12,0),6))*($G31/INDEX($AV$5:$BA$12,MATCH($D31,$AR$5:$AR$12,0),6))^$I31)),0)</x:f>
        <x:v>0.17391704756659612</x:v>
      </x:c>
      <x:c r="AB31" s="979" t="n">
        <x:f>IFERROR((EXP(-$G31/INDEX($AV$5:$BA$12,MATCH($D31,$AR$5:$AR$12,0),4))*($G31/INDEX($AV$5:$BA$12,MATCH($D31,$AR$5:$AR$12,0),4))^$I31)/((EXP(-$G31/INDEX($AV$5:$BA$12,MATCH($D31,$AR$5:$AR$12,0),1))*($G31/INDEX($AV$5:$BA$12,MATCH($D31,$AR$5:$AR$12,0),1))^$I31)+(EXP(-$G31/INDEX($AV$5:$BA$12,MATCH($D31,$AR$5:$AR$12,0),2))*($G31/INDEX($AV$5:$BA$12,MATCH($D31,$AR$5:$AR$12,0),2))^$I31)+(EXP(-$G31/INDEX($AV$5:$BA$12,MATCH($D31,$AR$5:$AR$12,0),3))*($G31/INDEX($AV$5:$BA$12,MATCH($D31,$AR$5:$AR$12,0),3))^$I31)+(EXP(-$G31/INDEX($AV$5:$BA$12,MATCH($D31,$AR$5:$AR$12,0),4))*($G31/INDEX($AV$5:$BA$12,MATCH($D31,$AR$5:$AR$12,0),4))^$I31)+(EXP(-$G31/INDEX($AV$5:$BA$12,MATCH($D31,$AR$5:$AR$12,0),5))*($G31/INDEX($AV$5:$BA$12,MATCH($D31,$AR$5:$AR$12,0),5))^$I31)+(EXP(-$G31/INDEX($AV$5:$BA$12,MATCH($D31,$AR$5:$AR$12,0),6))*($G31/INDEX($AV$5:$BA$12,MATCH($D31,$AR$5:$AR$12,0),6))^$I31)),0)</x:f>
        <x:v>0.17106240418610685</x:v>
      </x:c>
      <x:c r="AC31" s="979" t="n">
        <x:f>IFERROR((EXP(-$G31/INDEX($AV$5:$BA$12,MATCH($D31,$AR$5:$AR$12,0),5))*($G31/INDEX($AV$5:$BA$12,MATCH($D31,$AR$5:$AR$12,0),5))^$I31)/((EXP(-$G31/INDEX($AV$5:$BA$12,MATCH($D31,$AR$5:$AR$12,0),1))*($G31/INDEX($AV$5:$BA$12,MATCH($D31,$AR$5:$AR$12,0),1))^$I31)+(EXP(-$G31/INDEX($AV$5:$BA$12,MATCH($D31,$AR$5:$AR$12,0),2))*($G31/INDEX($AV$5:$BA$12,MATCH($D31,$AR$5:$AR$12,0),2))^$I31)+(EXP(-$G31/INDEX($AV$5:$BA$12,MATCH($D31,$AR$5:$AR$12,0),3))*($G31/INDEX($AV$5:$BA$12,MATCH($D31,$AR$5:$AR$12,0),3))^$I31)+(EXP(-$G31/INDEX($AV$5:$BA$12,MATCH($D31,$AR$5:$AR$12,0),4))*($G31/INDEX($AV$5:$BA$12,MATCH($D31,$AR$5:$AR$12,0),4))^$I31)+(EXP(-$G31/INDEX($AV$5:$BA$12,MATCH($D31,$AR$5:$AR$12,0),5))*($G31/INDEX($AV$5:$BA$12,MATCH($D31,$AR$5:$AR$12,0),5))^$I31)+(EXP(-$G31/INDEX($AV$5:$BA$12,MATCH($D31,$AR$5:$AR$12,0),6))*($G31/INDEX($AV$5:$BA$12,MATCH($D31,$AR$5:$AR$12,0),6))^$I31)),0)</x:f>
        <x:v>0.16291350255021847</x:v>
      </x:c>
      <x:c r="AD31" s="979" t="n">
        <x:f>IFERROR((EXP(-$G31/INDEX($AV$5:$BA$12,MATCH($D31,$AR$5:$AR$12,0),6))*($G31/INDEX($AV$5:$BA$12,MATCH($D31,$AR$5:$AR$12,0),6))^$I31)/((EXP(-$G31/INDEX($AV$5:$BA$12,MATCH($D31,$AR$5:$AR$12,0),1))*($G31/INDEX($AV$5:$BA$12,MATCH($D31,$AR$5:$AR$12,0),1))^$I31)+(EXP(-$G31/INDEX($AV$5:$BA$12,MATCH($D31,$AR$5:$AR$12,0),2))*($G31/INDEX($AV$5:$BA$12,MATCH($D31,$AR$5:$AR$12,0),2))^$I31)+(EXP(-$G31/INDEX($AV$5:$BA$12,MATCH($D31,$AR$5:$AR$12,0),3))*($G31/INDEX($AV$5:$BA$12,MATCH($D31,$AR$5:$AR$12,0),3))^$I31)+(EXP(-$G31/INDEX($AV$5:$BA$12,MATCH($D31,$AR$5:$AR$12,0),4))*($G31/INDEX($AV$5:$BA$12,MATCH($D31,$AR$5:$AR$12,0),4))^$I31)+(EXP(-$G31/INDEX($AV$5:$BA$12,MATCH($D31,$AR$5:$AR$12,0),5))*($G31/INDEX($AV$5:$BA$12,MATCH($D31,$AR$5:$AR$12,0),5))^$I31)+(EXP(-$G31/INDEX($AV$5:$BA$12,MATCH($D31,$AR$5:$AR$12,0),6))*($G31/INDEX($AV$5:$BA$12,MATCH($D31,$AR$5:$AR$12,0),6))^$I31)),0)</x:f>
        <x:v>0.14180375701687745</x:v>
      </x:c>
      <x:c r="AE31" s="979" t="n">
        <x:f>IFERROR((EXP(-$G31/INDEX($BB$5:$BG$12,MATCH($D31,$AR$5:$AR$12,0),1))*($G31/INDEX($BB$5:$BG$12,MATCH($D31,$AR$5:$AR$12,0),1))^$J31)/((EXP(-$G31/INDEX($BB$5:$BG$12,MATCH($D31,$AR$5:$AR$12,0),1))*($G31/INDEX($BB$5:$BG$12,MATCH($D31,$AR$5:$AR$12,0),1))^$J31)+(EXP(-$G31/INDEX($BB$5:$BG$12,MATCH($D31,$AR$5:$AR$12,0),2))*($G31/INDEX($BB$5:$BG$12,MATCH($D31,$AR$5:$AR$12,0),2))^$J31)+(EXP(-$G31/INDEX($BB$5:$BG$12,MATCH($D31,$AR$5:$AR$12,0),3))*($G31/INDEX($BB$5:$BG$12,MATCH($D31,$AR$5:$AR$12,0),3))^$J31)+(EXP(-$G31/INDEX($BB$5:$BG$12,MATCH($D31,$AR$5:$AR$12,0),4))*($G31/INDEX($BB$5:$BG$12,MATCH($D31,$AR$5:$AR$12,0),4))^$J31)+(EXP(-$G31/INDEX($BB$5:$BG$12,MATCH($D31,$AR$5:$AR$12,0),5))*($G31/INDEX($BB$5:$BG$12,MATCH($D31,$AR$5:$AR$12,0),5))^$J31)+(EXP(-$G31/INDEX($BB$5:$BG$12,MATCH($D31,$AR$5:$AR$12,0),6))*($G31/INDEX($BB$5:$BG$12,MATCH($D31,$AR$5:$AR$12,0),6))^$J31)),0)</x:f>
        <x:v>0.2033462957814601</x:v>
      </x:c>
      <x:c r="AF31" s="979" t="n">
        <x:f>IFERROR((EXP(-$G31/INDEX($BB$5:$BG$12,MATCH($D31,$AR$5:$AR$12,0),2))*($G31/INDEX($BB$5:$BG$12,MATCH($D31,$AR$5:$AR$12,0),2))^$J31)/((EXP(-$G31/INDEX($BB$5:$BG$12,MATCH($D31,$AR$5:$AR$12,0),1))*($G31/INDEX($BB$5:$BG$12,MATCH($D31,$AR$5:$AR$12,0),1))^$J31)+(EXP(-$G31/INDEX($BB$5:$BG$12,MATCH($D31,$AR$5:$AR$12,0),2))*($G31/INDEX($BB$5:$BG$12,MATCH($D31,$AR$5:$AR$12,0),2))^$J31)+(EXP(-$G31/INDEX($BB$5:$BG$12,MATCH($D31,$AR$5:$AR$12,0),3))*($G31/INDEX($BB$5:$BG$12,MATCH($D31,$AR$5:$AR$12,0),3))^$J31)+(EXP(-$G31/INDEX($BB$5:$BG$12,MATCH($D31,$AR$5:$AR$12,0),4))*($G31/INDEX($BB$5:$BG$12,MATCH($D31,$AR$5:$AR$12,0),4))^$J31)+(EXP(-$G31/INDEX($BB$5:$BG$12,MATCH($D31,$AR$5:$AR$12,0),5))*($G31/INDEX($BB$5:$BG$12,MATCH($D31,$AR$5:$AR$12,0),5))^$J31)+(EXP(-$G31/INDEX($BB$5:$BG$12,MATCH($D31,$AR$5:$AR$12,0),6))*($G31/INDEX($BB$5:$BG$12,MATCH($D31,$AR$5:$AR$12,0),6))^$J31)),0)</x:f>
        <x:v>0.21734233315618864</x:v>
      </x:c>
      <x:c r="AG31" s="979" t="n">
        <x:f>IFERROR((EXP(-$G31/INDEX($BB$5:$BG$12,MATCH($D31,$AR$5:$AR$12,0),3))*($G31/INDEX($BB$5:$BG$12,MATCH($D31,$AR$5:$AR$12,0),3))^$J31)/((EXP(-$G31/INDEX($BB$5:$BG$12,MATCH($D31,$AR$5:$AR$12,0),1))*($G31/INDEX($BB$5:$BG$12,MATCH($D31,$AR$5:$AR$12,0),1))^$J31)+(EXP(-$G31/INDEX($BB$5:$BG$12,MATCH($D31,$AR$5:$AR$12,0),2))*($G31/INDEX($BB$5:$BG$12,MATCH($D31,$AR$5:$AR$12,0),2))^$J31)+(EXP(-$G31/INDEX($BB$5:$BG$12,MATCH($D31,$AR$5:$AR$12,0),3))*($G31/INDEX($BB$5:$BG$12,MATCH($D31,$AR$5:$AR$12,0),3))^$J31)+(EXP(-$G31/INDEX($BB$5:$BG$12,MATCH($D31,$AR$5:$AR$12,0),4))*($G31/INDEX($BB$5:$BG$12,MATCH($D31,$AR$5:$AR$12,0),4))^$J31)+(EXP(-$G31/INDEX($BB$5:$BG$12,MATCH($D31,$AR$5:$AR$12,0),5))*($G31/INDEX($BB$5:$BG$12,MATCH($D31,$AR$5:$AR$12,0),5))^$J31)+(EXP(-$G31/INDEX($BB$5:$BG$12,MATCH($D31,$AR$5:$AR$12,0),6))*($G31/INDEX($BB$5:$BG$12,MATCH($D31,$AR$5:$AR$12,0),6))^$J31)),0)</x:f>
        <x:v>0.21478055830526246</x:v>
      </x:c>
      <x:c r="AH31" s="979" t="n">
        <x:f>IFERROR((EXP(-$G31/INDEX($BB$5:$BG$12,MATCH($D31,$AR$5:$AR$12,0),4))*($G31/INDEX($BB$5:$BG$12,MATCH($D31,$AR$5:$AR$12,0),4))^$J31)/((EXP(-$G31/INDEX($BB$5:$BG$12,MATCH($D31,$AR$5:$AR$12,0),1))*($G31/INDEX($BB$5:$BG$12,MATCH($D31,$AR$5:$AR$12,0),1))^$J31)+(EXP(-$G31/INDEX($BB$5:$BG$12,MATCH($D31,$AR$5:$AR$12,0),2))*($G31/INDEX($BB$5:$BG$12,MATCH($D31,$AR$5:$AR$12,0),2))^$J31)+(EXP(-$G31/INDEX($BB$5:$BG$12,MATCH($D31,$AR$5:$AR$12,0),3))*($G31/INDEX($BB$5:$BG$12,MATCH($D31,$AR$5:$AR$12,0),3))^$J31)+(EXP(-$G31/INDEX($BB$5:$BG$12,MATCH($D31,$AR$5:$AR$12,0),4))*($G31/INDEX($BB$5:$BG$12,MATCH($D31,$AR$5:$AR$12,0),4))^$J31)+(EXP(-$G31/INDEX($BB$5:$BG$12,MATCH($D31,$AR$5:$AR$12,0),5))*($G31/INDEX($BB$5:$BG$12,MATCH($D31,$AR$5:$AR$12,0),5))^$J31)+(EXP(-$G31/INDEX($BB$5:$BG$12,MATCH($D31,$AR$5:$AR$12,0),6))*($G31/INDEX($BB$5:$BG$12,MATCH($D31,$AR$5:$AR$12,0),6))^$J31)),0)</x:f>
        <x:v>0.16339351842523267</x:v>
      </x:c>
      <x:c r="AI31" s="979" t="n">
        <x:f>IFERROR((EXP(-$G31/INDEX($BB$5:$BG$12,MATCH($D31,$AR$5:$AR$12,0),5))*($G31/INDEX($BB$5:$BG$12,MATCH($D31,$AR$5:$AR$12,0),5))^$J31)/((EXP(-$G31/INDEX($BB$5:$BG$12,MATCH($D31,$AR$5:$AR$12,0),1))*($G31/INDEX($BB$5:$BG$12,MATCH($D31,$AR$5:$AR$12,0),1))^$J31)+(EXP(-$G31/INDEX($BB$5:$BG$12,MATCH($D31,$AR$5:$AR$12,0),2))*($G31/INDEX($BB$5:$BG$12,MATCH($D31,$AR$5:$AR$12,0),2))^$J31)+(EXP(-$G31/INDEX($BB$5:$BG$12,MATCH($D31,$AR$5:$AR$12,0),3))*($G31/INDEX($BB$5:$BG$12,MATCH($D31,$AR$5:$AR$12,0),3))^$J31)+(EXP(-$G31/INDEX($BB$5:$BG$12,MATCH($D31,$AR$5:$AR$12,0),4))*($G31/INDEX($BB$5:$BG$12,MATCH($D31,$AR$5:$AR$12,0),4))^$J31)+(EXP(-$G31/INDEX($BB$5:$BG$12,MATCH($D31,$AR$5:$AR$12,0),5))*($G31/INDEX($BB$5:$BG$12,MATCH($D31,$AR$5:$AR$12,0),5))^$J31)+(EXP(-$G31/INDEX($BB$5:$BG$12,MATCH($D31,$AR$5:$AR$12,0),6))*($G31/INDEX($BB$5:$BG$12,MATCH($D31,$AR$5:$AR$12,0),6))^$J31)),0)</x:f>
        <x:v>0.11520247510598271</x:v>
      </x:c>
      <x:c r="AJ31" s="979" t="n">
        <x:f>IFERROR((EXP(-$G31/INDEX($BB$5:$BG$12,MATCH($D31,$AR$5:$AR$12,0),6))*($G31/INDEX($BB$5:$BG$12,MATCH($D31,$AR$5:$AR$12,0),6))^$J31)/((EXP(-$G31/INDEX($BB$5:$BG$12,MATCH($D31,$AR$5:$AR$12,0),1))*($G31/INDEX($BB$5:$BG$12,MATCH($D31,$AR$5:$AR$12,0),1))^$J31)+(EXP(-$G31/INDEX($BB$5:$BG$12,MATCH($D31,$AR$5:$AR$12,0),2))*($G31/INDEX($BB$5:$BG$12,MATCH($D31,$AR$5:$AR$12,0),2))^$J31)+(EXP(-$G31/INDEX($BB$5:$BG$12,MATCH($D31,$AR$5:$AR$12,0),3))*($G31/INDEX($BB$5:$BG$12,MATCH($D31,$AR$5:$AR$12,0),3))^$J31)+(EXP(-$G31/INDEX($BB$5:$BG$12,MATCH($D31,$AR$5:$AR$12,0),4))*($G31/INDEX($BB$5:$BG$12,MATCH($D31,$AR$5:$AR$12,0),4))^$J31)+(EXP(-$G31/INDEX($BB$5:$BG$12,MATCH($D31,$AR$5:$AR$12,0),5))*($G31/INDEX($BB$5:$BG$12,MATCH($D31,$AR$5:$AR$12,0),5))^$J31)+(EXP(-$G31/INDEX($BB$5:$BG$12,MATCH($D31,$AR$5:$AR$12,0),6))*($G31/INDEX($BB$5:$BG$12,MATCH($D31,$AR$5:$AR$12,0),6))^$J31)),0)</x:f>
        <x:v>0.08593481922587336</x:v>
      </x:c>
      <x:c r="BJ31"/>
      <x:c r="BK31"/>
      <x:c r="BL31"/>
      <x:c r="BM31"/>
      <x:c r="BN31"/>
      <x:c r="BO31"/>
      <x:c r="BP31"/>
      <x:c r="BQ31"/>
      <x:c r="BR31"/>
      <x:c r="BS31"/>
      <x:c r="BT31"/>
      <x:c r="BU31"/>
      <x:c r="BV31"/>
      <x:c r="BW31"/>
      <x:c r="BX31"/>
      <x:c r="BY31"/>
      <x:c r="BZ31"/>
    </x:row>
    <x:row r="32">
      <x:c r="A32" s="975" t="n">
        <x:f>'対象台データ'!A30</x:f>
        <x:v>46194</x:v>
      </x:c>
      <x:c r="B32" s="1003" t="str">
        <x:f>'対象台データ'!B30</x:f>
        <x:v>日</x:v>
      </x:c>
      <x:c r="C32" s="1003" t="str">
        <x:f>'対象台データ'!C30</x:f>
        <x:v>6/21</x:v>
      </x:c>
      <x:c r="D32" s="963" t="str">
        <x:f>'対象台データ'!D30</x:f>
        <x:v>ゴーゴージャグラー3</x:v>
      </x:c>
      <x:c r="E32" s="1014" t="n">
        <x:f>IF($X32="A",MIN(100,MAX(0,55+(V32-55)*(1+0.4*SQRT(MIN(G32/8000,1))))),MIN(100,MAX(0,V32)))</x:f>
        <x:v>28.179942460658424</x:v>
      </x:c>
      <x:c r="F32" s="1016" t="n">
        <x:f>'対象台データ'!E30</x:f>
        <x:v>923</x:v>
      </x:c>
      <x:c r="G32" s="1005" t="n">
        <x:f>'対象台データ'!F30</x:f>
        <x:v>4628</x:v>
      </x:c>
      <x:c r="H32" s="1005" t="n">
        <x:f>'対象台データ'!G30</x:f>
        <x:v>-1315</x:v>
      </x:c>
      <x:c r="I32" s="1005" t="n">
        <x:f>'対象台データ'!H30</x:f>
        <x:v>11</x:v>
      </x:c>
      <x:c r="J32" s="1005" t="n">
        <x:f>'対象台データ'!I30</x:f>
        <x:v>15</x:v>
      </x:c>
      <x:c r="K32" s="979" t="n">
        <x:f>'対象台データ'!K30</x:f>
        <x:v>0.9052866609046384</x:v>
      </x:c>
      <x:c r="L32" s="1006" t="n">
        <x:f>IF(G32&lt;=0,5,IF(G32&lt;1500,5+(G32-0)*(20-5)/(1500-0),IF(G32&lt;3000,20+(G32-1500)*(40-20)/(3000-1500),IF(G32&lt;4500,40+(G32-3000)*(58-40)/(4500-3000),IF(G32&lt;6000,58+(G32-4500)*(72-58)/(6000-4500),IF(G32&lt;7500,72+(G32-6000)*(84-72)/(7500-6000),IF(G32&lt;9000,84+(G32-7500)*(93-84)/(9000-7500),IF(G32&lt;11000,93+(G32-9000)*(100-93)/(11000-9000),100))))))))</x:f>
        <x:v>59.19466666666667</x:v>
      </x:c>
      <x:c r="M32" s="978" t="n">
        <x:v>1</x:v>
      </x:c>
      <x:c r="N32" s="978" t="n">
        <x:f>MIN(100,L32*M32)</x:f>
        <x:v>59.19466666666667</x:v>
      </x:c>
      <x:c r="O32" s="978" t="n">
        <x:f>IF(K32&lt;=0.8,0,IF(K32&lt;0.9,0+(K32-0.8)*(10-0)/(0.9-0.8),IF(K32&lt;1,10+(K32-0.9)*(35-10)/(1-0.9),IF(K32&lt;1.2,35+(K32-1)*(87-35)/(1.2-1),IF(K32&lt;1.3,87+(K32-1.2)*(96-87)/(1.3-1.2),IF(K32&lt;1.45,96+(K32-1.3)*(100-96)/(1.45-1.3),100))))))</x:f>
        <x:v>11.321665226159592</x:v>
      </x:c>
      <x:c r="P32" s="979" t="n">
        <x:f>MIN(1,SQRT(G32/8000))</x:f>
        <x:v>0.7605918747922568</x:v>
      </x:c>
      <x:c r="Q32" s="978" t="n">
        <x:f>35+(O32-35)*P32</x:f>
        <x:v>16.990450962406037</x:v>
      </x:c>
      <x:c r="R32" s="978" t="n">
        <x:f>IF(K32&lt;0.95,MIN(25,(0.95-K32)*250),0)</x:f>
        <x:v>11.178334773840392</x:v>
      </x:c>
      <x:c r="S32" s="978" t="n">
        <x:f>IF($X32="A",Y32*5+Z32*15+AA32*30+AB32*60+AC32*80+AD32*100,0)</x:f>
        <x:v>41.058399207344465</x:v>
      </x:c>
      <x:c r="T32" s="978" t="n">
        <x:f>IF($X32="A",AE32*5+AF32*15+AG32*30+AH32*60+AI32*80+AJ32*100,0)</x:f>
        <x:v>42.476937687446664</x:v>
      </x:c>
      <x:c r="U32" s="978" t="n">
        <x:f>IF($X32="A",S32*15%+T32*30%+Q32*55%,0)</x:f>
        <x:v>28.24658921665899</x:v>
      </x:c>
      <x:c r="V32" s="1018" t="n">
        <x:f>IF($X32="A",U32*80%+N32*20%,N32*IFERROR(INDEX($AT$5:$AT$60,MATCH($D32,$AR$5:$AR$60,0)),0.6)+Q32*IFERROR(INDEX($AU$5:$AU$60,MATCH($D32,$AR$5:$AR$60,0)),0.4)-R32)</x:f>
        <x:v>34.436204706660526</x:v>
      </x:c>
      <x:c r="W32" s="1008" t="str">
        <x:f>IF(E32&gt;=90,"設定6級候補",IF(E32&gt;=75,"設定4以上強候補",IF(E32&gt;=60,"設定4以上を疑う","要観察")))</x:f>
        <x:v>要観察</x:v>
      </x:c>
      <x:c r="X32" s="1003" t="str">
        <x:f>IFERROR(INDEX($AS$5:$AS$60,MATCH($D32,$AR$5:$AR$60,0)),"AT")</x:f>
        <x:v>A</x:v>
      </x:c>
      <x:c r="Y32" s="979" t="n">
        <x:f>IFERROR((EXP(-$G32/INDEX($AV$5:$BA$12,MATCH($D32,$AR$5:$AR$12,0),1))*($G32/INDEX($AV$5:$BA$12,MATCH($D32,$AR$5:$AR$12,0),1))^$I32)/((EXP(-$G32/INDEX($AV$5:$BA$12,MATCH($D32,$AR$5:$AR$12,0),1))*($G32/INDEX($AV$5:$BA$12,MATCH($D32,$AR$5:$AR$12,0),1))^$I32)+(EXP(-$G32/INDEX($AV$5:$BA$12,MATCH($D32,$AR$5:$AR$12,0),2))*($G32/INDEX($AV$5:$BA$12,MATCH($D32,$AR$5:$AR$12,0),2))^$I32)+(EXP(-$G32/INDEX($AV$5:$BA$12,MATCH($D32,$AR$5:$AR$12,0),3))*($G32/INDEX($AV$5:$BA$12,MATCH($D32,$AR$5:$AR$12,0),3))^$I32)+(EXP(-$G32/INDEX($AV$5:$BA$12,MATCH($D32,$AR$5:$AR$12,0),4))*($G32/INDEX($AV$5:$BA$12,MATCH($D32,$AR$5:$AR$12,0),4))^$I32)+(EXP(-$G32/INDEX($AV$5:$BA$12,MATCH($D32,$AR$5:$AR$12,0),5))*($G32/INDEX($AV$5:$BA$12,MATCH($D32,$AR$5:$AR$12,0),5))^$I32)+(EXP(-$G32/INDEX($AV$5:$BA$12,MATCH($D32,$AR$5:$AR$12,0),6))*($G32/INDEX($AV$5:$BA$12,MATCH($D32,$AR$5:$AR$12,0),6))^$I32)),0)</x:f>
        <x:v>0.20099983525269519</x:v>
      </x:c>
      <x:c r="Z32" s="979" t="n">
        <x:f>IFERROR((EXP(-$G32/INDEX($AV$5:$BA$12,MATCH($D32,$AR$5:$AR$12,0),2))*($G32/INDEX($AV$5:$BA$12,MATCH($D32,$AR$5:$AR$12,0),2))^$I32)/((EXP(-$G32/INDEX($AV$5:$BA$12,MATCH($D32,$AR$5:$AR$12,0),1))*($G32/INDEX($AV$5:$BA$12,MATCH($D32,$AR$5:$AR$12,0),1))^$I32)+(EXP(-$G32/INDEX($AV$5:$BA$12,MATCH($D32,$AR$5:$AR$12,0),2))*($G32/INDEX($AV$5:$BA$12,MATCH($D32,$AR$5:$AR$12,0),2))^$I32)+(EXP(-$G32/INDEX($AV$5:$BA$12,MATCH($D32,$AR$5:$AR$12,0),3))*($G32/INDEX($AV$5:$BA$12,MATCH($D32,$AR$5:$AR$12,0),3))^$I32)+(EXP(-$G32/INDEX($AV$5:$BA$12,MATCH($D32,$AR$5:$AR$12,0),4))*($G32/INDEX($AV$5:$BA$12,MATCH($D32,$AR$5:$AR$12,0),4))^$I32)+(EXP(-$G32/INDEX($AV$5:$BA$12,MATCH($D32,$AR$5:$AR$12,0),5))*($G32/INDEX($AV$5:$BA$12,MATCH($D32,$AR$5:$AR$12,0),5))^$I32)+(EXP(-$G32/INDEX($AV$5:$BA$12,MATCH($D32,$AR$5:$AR$12,0),6))*($G32/INDEX($AV$5:$BA$12,MATCH($D32,$AR$5:$AR$12,0),6))^$I32)),0)</x:f>
        <x:v>0.19570309818592893</x:v>
      </x:c>
      <x:c r="AA32" s="979" t="n">
        <x:f>IFERROR((EXP(-$G32/INDEX($AV$5:$BA$12,MATCH($D32,$AR$5:$AR$12,0),3))*($G32/INDEX($AV$5:$BA$12,MATCH($D32,$AR$5:$AR$12,0),3))^$I32)/((EXP(-$G32/INDEX($AV$5:$BA$12,MATCH($D32,$AR$5:$AR$12,0),1))*($G32/INDEX($AV$5:$BA$12,MATCH($D32,$AR$5:$AR$12,0),1))^$I32)+(EXP(-$G32/INDEX($AV$5:$BA$12,MATCH($D32,$AR$5:$AR$12,0),2))*($G32/INDEX($AV$5:$BA$12,MATCH($D32,$AR$5:$AR$12,0),2))^$I32)+(EXP(-$G32/INDEX($AV$5:$BA$12,MATCH($D32,$AR$5:$AR$12,0),3))*($G32/INDEX($AV$5:$BA$12,MATCH($D32,$AR$5:$AR$12,0),3))^$I32)+(EXP(-$G32/INDEX($AV$5:$BA$12,MATCH($D32,$AR$5:$AR$12,0),4))*($G32/INDEX($AV$5:$BA$12,MATCH($D32,$AR$5:$AR$12,0),4))^$I32)+(EXP(-$G32/INDEX($AV$5:$BA$12,MATCH($D32,$AR$5:$AR$12,0),5))*($G32/INDEX($AV$5:$BA$12,MATCH($D32,$AR$5:$AR$12,0),5))^$I32)+(EXP(-$G32/INDEX($AV$5:$BA$12,MATCH($D32,$AR$5:$AR$12,0),6))*($G32/INDEX($AV$5:$BA$12,MATCH($D32,$AR$5:$AR$12,0),6))^$I32)),0)</x:f>
        <x:v>0.19047474256699912</x:v>
      </x:c>
      <x:c r="AB32" s="979" t="n">
        <x:f>IFERROR((EXP(-$G32/INDEX($AV$5:$BA$12,MATCH($D32,$AR$5:$AR$12,0),4))*($G32/INDEX($AV$5:$BA$12,MATCH($D32,$AR$5:$AR$12,0),4))^$I32)/((EXP(-$G32/INDEX($AV$5:$BA$12,MATCH($D32,$AR$5:$AR$12,0),1))*($G32/INDEX($AV$5:$BA$12,MATCH($D32,$AR$5:$AR$12,0),1))^$I32)+(EXP(-$G32/INDEX($AV$5:$BA$12,MATCH($D32,$AR$5:$AR$12,0),2))*($G32/INDEX($AV$5:$BA$12,MATCH($D32,$AR$5:$AR$12,0),2))^$I32)+(EXP(-$G32/INDEX($AV$5:$BA$12,MATCH($D32,$AR$5:$AR$12,0),3))*($G32/INDEX($AV$5:$BA$12,MATCH($D32,$AR$5:$AR$12,0),3))^$I32)+(EXP(-$G32/INDEX($AV$5:$BA$12,MATCH($D32,$AR$5:$AR$12,0),4))*($G32/INDEX($AV$5:$BA$12,MATCH($D32,$AR$5:$AR$12,0),4))^$I32)+(EXP(-$G32/INDEX($AV$5:$BA$12,MATCH($D32,$AR$5:$AR$12,0),5))*($G32/INDEX($AV$5:$BA$12,MATCH($D32,$AR$5:$AR$12,0),5))^$I32)+(EXP(-$G32/INDEX($AV$5:$BA$12,MATCH($D32,$AR$5:$AR$12,0),6))*($G32/INDEX($AV$5:$BA$12,MATCH($D32,$AR$5:$AR$12,0),6))^$I32)),0)</x:f>
        <x:v>0.17521070140092143</x:v>
      </x:c>
      <x:c r="AC32" s="979" t="n">
        <x:f>IFERROR((EXP(-$G32/INDEX($AV$5:$BA$12,MATCH($D32,$AR$5:$AR$12,0),5))*($G32/INDEX($AV$5:$BA$12,MATCH($D32,$AR$5:$AR$12,0),5))^$I32)/((EXP(-$G32/INDEX($AV$5:$BA$12,MATCH($D32,$AR$5:$AR$12,0),1))*($G32/INDEX($AV$5:$BA$12,MATCH($D32,$AR$5:$AR$12,0),1))^$I32)+(EXP(-$G32/INDEX($AV$5:$BA$12,MATCH($D32,$AR$5:$AR$12,0),2))*($G32/INDEX($AV$5:$BA$12,MATCH($D32,$AR$5:$AR$12,0),2))^$I32)+(EXP(-$G32/INDEX($AV$5:$BA$12,MATCH($D32,$AR$5:$AR$12,0),3))*($G32/INDEX($AV$5:$BA$12,MATCH($D32,$AR$5:$AR$12,0),3))^$I32)+(EXP(-$G32/INDEX($AV$5:$BA$12,MATCH($D32,$AR$5:$AR$12,0),4))*($G32/INDEX($AV$5:$BA$12,MATCH($D32,$AR$5:$AR$12,0),4))^$I32)+(EXP(-$G32/INDEX($AV$5:$BA$12,MATCH($D32,$AR$5:$AR$12,0),5))*($G32/INDEX($AV$5:$BA$12,MATCH($D32,$AR$5:$AR$12,0),5))^$I32)+(EXP(-$G32/INDEX($AV$5:$BA$12,MATCH($D32,$AR$5:$AR$12,0),6))*($G32/INDEX($AV$5:$BA$12,MATCH($D32,$AR$5:$AR$12,0),6))^$I32)),0)</x:f>
        <x:v>0.14350965310593736</x:v>
      </x:c>
      <x:c r="AD32" s="979" t="n">
        <x:f>IFERROR((EXP(-$G32/INDEX($AV$5:$BA$12,MATCH($D32,$AR$5:$AR$12,0),6))*($G32/INDEX($AV$5:$BA$12,MATCH($D32,$AR$5:$AR$12,0),6))^$I32)/((EXP(-$G32/INDEX($AV$5:$BA$12,MATCH($D32,$AR$5:$AR$12,0),1))*($G32/INDEX($AV$5:$BA$12,MATCH($D32,$AR$5:$AR$12,0),1))^$I32)+(EXP(-$G32/INDEX($AV$5:$BA$12,MATCH($D32,$AR$5:$AR$12,0),2))*($G32/INDEX($AV$5:$BA$12,MATCH($D32,$AR$5:$AR$12,0),2))^$I32)+(EXP(-$G32/INDEX($AV$5:$BA$12,MATCH($D32,$AR$5:$AR$12,0),3))*($G32/INDEX($AV$5:$BA$12,MATCH($D32,$AR$5:$AR$12,0),3))^$I32)+(EXP(-$G32/INDEX($AV$5:$BA$12,MATCH($D32,$AR$5:$AR$12,0),4))*($G32/INDEX($AV$5:$BA$12,MATCH($D32,$AR$5:$AR$12,0),4))^$I32)+(EXP(-$G32/INDEX($AV$5:$BA$12,MATCH($D32,$AR$5:$AR$12,0),5))*($G32/INDEX($AV$5:$BA$12,MATCH($D32,$AR$5:$AR$12,0),5))^$I32)+(EXP(-$G32/INDEX($AV$5:$BA$12,MATCH($D32,$AR$5:$AR$12,0),6))*($G32/INDEX($AV$5:$BA$12,MATCH($D32,$AR$5:$AR$12,0),6))^$I32)),0)</x:f>
        <x:v>0.0941019694875181</x:v>
      </x:c>
      <x:c r="AE32" s="979" t="n">
        <x:f>IFERROR((EXP(-$G32/INDEX($BB$5:$BG$12,MATCH($D32,$AR$5:$AR$12,0),1))*($G32/INDEX($BB$5:$BG$12,MATCH($D32,$AR$5:$AR$12,0),1))^$J32)/((EXP(-$G32/INDEX($BB$5:$BG$12,MATCH($D32,$AR$5:$AR$12,0),1))*($G32/INDEX($BB$5:$BG$12,MATCH($D32,$AR$5:$AR$12,0),1))^$J32)+(EXP(-$G32/INDEX($BB$5:$BG$12,MATCH($D32,$AR$5:$AR$12,0),2))*($G32/INDEX($BB$5:$BG$12,MATCH($D32,$AR$5:$AR$12,0),2))^$J32)+(EXP(-$G32/INDEX($BB$5:$BG$12,MATCH($D32,$AR$5:$AR$12,0),3))*($G32/INDEX($BB$5:$BG$12,MATCH($D32,$AR$5:$AR$12,0),3))^$J32)+(EXP(-$G32/INDEX($BB$5:$BG$12,MATCH($D32,$AR$5:$AR$12,0),4))*($G32/INDEX($BB$5:$BG$12,MATCH($D32,$AR$5:$AR$12,0),4))^$J32)+(EXP(-$G32/INDEX($BB$5:$BG$12,MATCH($D32,$AR$5:$AR$12,0),5))*($G32/INDEX($BB$5:$BG$12,MATCH($D32,$AR$5:$AR$12,0),5))^$J32)+(EXP(-$G32/INDEX($BB$5:$BG$12,MATCH($D32,$AR$5:$AR$12,0),6))*($G32/INDEX($BB$5:$BG$12,MATCH($D32,$AR$5:$AR$12,0),6))^$J32)),0)</x:f>
        <x:v>0.1777967623838307</x:v>
      </x:c>
      <x:c r="AF32" s="979" t="n">
        <x:f>IFERROR((EXP(-$G32/INDEX($BB$5:$BG$12,MATCH($D32,$AR$5:$AR$12,0),2))*($G32/INDEX($BB$5:$BG$12,MATCH($D32,$AR$5:$AR$12,0),2))^$J32)/((EXP(-$G32/INDEX($BB$5:$BG$12,MATCH($D32,$AR$5:$AR$12,0),1))*($G32/INDEX($BB$5:$BG$12,MATCH($D32,$AR$5:$AR$12,0),1))^$J32)+(EXP(-$G32/INDEX($BB$5:$BG$12,MATCH($D32,$AR$5:$AR$12,0),2))*($G32/INDEX($BB$5:$BG$12,MATCH($D32,$AR$5:$AR$12,0),2))^$J32)+(EXP(-$G32/INDEX($BB$5:$BG$12,MATCH($D32,$AR$5:$AR$12,0),3))*($G32/INDEX($BB$5:$BG$12,MATCH($D32,$AR$5:$AR$12,0),3))^$J32)+(EXP(-$G32/INDEX($BB$5:$BG$12,MATCH($D32,$AR$5:$AR$12,0),4))*($G32/INDEX($BB$5:$BG$12,MATCH($D32,$AR$5:$AR$12,0),4))^$J32)+(EXP(-$G32/INDEX($BB$5:$BG$12,MATCH($D32,$AR$5:$AR$12,0),5))*($G32/INDEX($BB$5:$BG$12,MATCH($D32,$AR$5:$AR$12,0),5))^$J32)+(EXP(-$G32/INDEX($BB$5:$BG$12,MATCH($D32,$AR$5:$AR$12,0),6))*($G32/INDEX($BB$5:$BG$12,MATCH($D32,$AR$5:$AR$12,0),6))^$J32)),0)</x:f>
        <x:v>0.19550457921081255</x:v>
      </x:c>
      <x:c r="AG32" s="979" t="n">
        <x:f>IFERROR((EXP(-$G32/INDEX($BB$5:$BG$12,MATCH($D32,$AR$5:$AR$12,0),3))*($G32/INDEX($BB$5:$BG$12,MATCH($D32,$AR$5:$AR$12,0),3))^$J32)/((EXP(-$G32/INDEX($BB$5:$BG$12,MATCH($D32,$AR$5:$AR$12,0),1))*($G32/INDEX($BB$5:$BG$12,MATCH($D32,$AR$5:$AR$12,0),1))^$J32)+(EXP(-$G32/INDEX($BB$5:$BG$12,MATCH($D32,$AR$5:$AR$12,0),2))*($G32/INDEX($BB$5:$BG$12,MATCH($D32,$AR$5:$AR$12,0),2))^$J32)+(EXP(-$G32/INDEX($BB$5:$BG$12,MATCH($D32,$AR$5:$AR$12,0),3))*($G32/INDEX($BB$5:$BG$12,MATCH($D32,$AR$5:$AR$12,0),3))^$J32)+(EXP(-$G32/INDEX($BB$5:$BG$12,MATCH($D32,$AR$5:$AR$12,0),4))*($G32/INDEX($BB$5:$BG$12,MATCH($D32,$AR$5:$AR$12,0),4))^$J32)+(EXP(-$G32/INDEX($BB$5:$BG$12,MATCH($D32,$AR$5:$AR$12,0),5))*($G32/INDEX($BB$5:$BG$12,MATCH($D32,$AR$5:$AR$12,0),5))^$J32)+(EXP(-$G32/INDEX($BB$5:$BG$12,MATCH($D32,$AR$5:$AR$12,0),6))*($G32/INDEX($BB$5:$BG$12,MATCH($D32,$AR$5:$AR$12,0),6))^$J32)),0)</x:f>
        <x:v>0.20372065957463148</x:v>
      </x:c>
      <x:c r="AH32" s="979" t="n">
        <x:f>IFERROR((EXP(-$G32/INDEX($BB$5:$BG$12,MATCH($D32,$AR$5:$AR$12,0),4))*($G32/INDEX($BB$5:$BG$12,MATCH($D32,$AR$5:$AR$12,0),4))^$J32)/((EXP(-$G32/INDEX($BB$5:$BG$12,MATCH($D32,$AR$5:$AR$12,0),1))*($G32/INDEX($BB$5:$BG$12,MATCH($D32,$AR$5:$AR$12,0),1))^$J32)+(EXP(-$G32/INDEX($BB$5:$BG$12,MATCH($D32,$AR$5:$AR$12,0),2))*($G32/INDEX($BB$5:$BG$12,MATCH($D32,$AR$5:$AR$12,0),2))^$J32)+(EXP(-$G32/INDEX($BB$5:$BG$12,MATCH($D32,$AR$5:$AR$12,0),3))*($G32/INDEX($BB$5:$BG$12,MATCH($D32,$AR$5:$AR$12,0),3))^$J32)+(EXP(-$G32/INDEX($BB$5:$BG$12,MATCH($D32,$AR$5:$AR$12,0),4))*($G32/INDEX($BB$5:$BG$12,MATCH($D32,$AR$5:$AR$12,0),4))^$J32)+(EXP(-$G32/INDEX($BB$5:$BG$12,MATCH($D32,$AR$5:$AR$12,0),5))*($G32/INDEX($BB$5:$BG$12,MATCH($D32,$AR$5:$AR$12,0),5))^$J32)+(EXP(-$G32/INDEX($BB$5:$BG$12,MATCH($D32,$AR$5:$AR$12,0),6))*($G32/INDEX($BB$5:$BG$12,MATCH($D32,$AR$5:$AR$12,0),6))^$J32)),0)</x:f>
        <x:v>0.17524766407510242</x:v>
      </x:c>
      <x:c r="AI32" s="979" t="n">
        <x:f>IFERROR((EXP(-$G32/INDEX($BB$5:$BG$12,MATCH($D32,$AR$5:$AR$12,0),5))*($G32/INDEX($BB$5:$BG$12,MATCH($D32,$AR$5:$AR$12,0),5))^$J32)/((EXP(-$G32/INDEX($BB$5:$BG$12,MATCH($D32,$AR$5:$AR$12,0),1))*($G32/INDEX($BB$5:$BG$12,MATCH($D32,$AR$5:$AR$12,0),1))^$J32)+(EXP(-$G32/INDEX($BB$5:$BG$12,MATCH($D32,$AR$5:$AR$12,0),2))*($G32/INDEX($BB$5:$BG$12,MATCH($D32,$AR$5:$AR$12,0),2))^$J32)+(EXP(-$G32/INDEX($BB$5:$BG$12,MATCH($D32,$AR$5:$AR$12,0),3))*($G32/INDEX($BB$5:$BG$12,MATCH($D32,$AR$5:$AR$12,0),3))^$J32)+(EXP(-$G32/INDEX($BB$5:$BG$12,MATCH($D32,$AR$5:$AR$12,0),4))*($G32/INDEX($BB$5:$BG$12,MATCH($D32,$AR$5:$AR$12,0),4))^$J32)+(EXP(-$G32/INDEX($BB$5:$BG$12,MATCH($D32,$AR$5:$AR$12,0),5))*($G32/INDEX($BB$5:$BG$12,MATCH($D32,$AR$5:$AR$12,0),5))^$J32)+(EXP(-$G32/INDEX($BB$5:$BG$12,MATCH($D32,$AR$5:$AR$12,0),6))*($G32/INDEX($BB$5:$BG$12,MATCH($D32,$AR$5:$AR$12,0),6))^$J32)),0)</x:f>
        <x:v>0.13720639599710294</x:v>
      </x:c>
      <x:c r="AJ32" s="979" t="n">
        <x:f>IFERROR((EXP(-$G32/INDEX($BB$5:$BG$12,MATCH($D32,$AR$5:$AR$12,0),6))*($G32/INDEX($BB$5:$BG$12,MATCH($D32,$AR$5:$AR$12,0),6))^$J32)/((EXP(-$G32/INDEX($BB$5:$BG$12,MATCH($D32,$AR$5:$AR$12,0),1))*($G32/INDEX($BB$5:$BG$12,MATCH($D32,$AR$5:$AR$12,0),1))^$J32)+(EXP(-$G32/INDEX($BB$5:$BG$12,MATCH($D32,$AR$5:$AR$12,0),2))*($G32/INDEX($BB$5:$BG$12,MATCH($D32,$AR$5:$AR$12,0),2))^$J32)+(EXP(-$G32/INDEX($BB$5:$BG$12,MATCH($D32,$AR$5:$AR$12,0),3))*($G32/INDEX($BB$5:$BG$12,MATCH($D32,$AR$5:$AR$12,0),3))^$J32)+(EXP(-$G32/INDEX($BB$5:$BG$12,MATCH($D32,$AR$5:$AR$12,0),4))*($G32/INDEX($BB$5:$BG$12,MATCH($D32,$AR$5:$AR$12,0),4))^$J32)+(EXP(-$G32/INDEX($BB$5:$BG$12,MATCH($D32,$AR$5:$AR$12,0),5))*($G32/INDEX($BB$5:$BG$12,MATCH($D32,$AR$5:$AR$12,0),5))^$J32)+(EXP(-$G32/INDEX($BB$5:$BG$12,MATCH($D32,$AR$5:$AR$12,0),6))*($G32/INDEX($BB$5:$BG$12,MATCH($D32,$AR$5:$AR$12,0),6))^$J32)),0)</x:f>
        <x:v>0.11052393875851997</x:v>
      </x:c>
      <x:c r="BJ32"/>
      <x:c r="BK32"/>
      <x:c r="BL32"/>
      <x:c r="BM32"/>
      <x:c r="BN32"/>
      <x:c r="BO32"/>
      <x:c r="BP32"/>
      <x:c r="BQ32"/>
      <x:c r="BR32"/>
      <x:c r="BS32"/>
      <x:c r="BT32"/>
      <x:c r="BU32"/>
      <x:c r="BV32"/>
      <x:c r="BW32"/>
      <x:c r="BX32"/>
      <x:c r="BY32"/>
      <x:c r="BZ32"/>
    </x:row>
    <x:row r="33">
      <x:c r="A33" s="975" t="n">
        <x:f>'対象台データ'!A31</x:f>
        <x:v>46224</x:v>
      </x:c>
      <x:c r="B33" s="1003" t="str">
        <x:f>'対象台データ'!B31</x:f>
        <x:v>火</x:v>
      </x:c>
      <x:c r="C33" s="1003" t="str">
        <x:f>'対象台データ'!C31</x:f>
        <x:v>7/21</x:v>
      </x:c>
      <x:c r="D33" s="963" t="str">
        <x:f>'対象台データ'!D31</x:f>
        <x:v>ゴーゴージャグラー3</x:v>
      </x:c>
      <x:c r="E33" s="1014" t="n">
        <x:f>IF($X33="A",MIN(100,MAX(0,55+(V33-55)*(1+0.4*SQRT(MIN(G33/8000,1))))),MIN(100,MAX(0,V33)))</x:f>
        <x:v>62.405512859044066</x:v>
      </x:c>
      <x:c r="F33" s="1016" t="n">
        <x:f>'対象台データ'!E31</x:f>
        <x:v>879</x:v>
      </x:c>
      <x:c r="G33" s="1005" t="n">
        <x:f>'対象台データ'!F31</x:f>
        <x:v>6306</x:v>
      </x:c>
      <x:c r="H33" s="1005" t="n">
        <x:f>'対象台データ'!G31</x:f>
        <x:v>1800</x:v>
      </x:c>
      <x:c r="I33" s="1005" t="n">
        <x:f>'対象台データ'!H31</x:f>
        <x:v>26</x:v>
      </x:c>
      <x:c r="J33" s="1005" t="n">
        <x:f>'対象台データ'!I31</x:f>
        <x:v>25</x:v>
      </x:c>
      <x:c r="K33" s="979" t="n">
        <x:f>'対象台データ'!K31</x:f>
        <x:v>1.0951474785918174</x:v>
      </x:c>
      <x:c r="L33" s="1006" t="n">
        <x:f>IF(G33&lt;=0,5,IF(G33&lt;1500,5+(G33-0)*(20-5)/(1500-0),IF(G33&lt;3000,20+(G33-1500)*(40-20)/(3000-1500),IF(G33&lt;4500,40+(G33-3000)*(58-40)/(4500-3000),IF(G33&lt;6000,58+(G33-4500)*(72-58)/(6000-4500),IF(G33&lt;7500,72+(G33-6000)*(84-72)/(7500-6000),IF(G33&lt;9000,84+(G33-7500)*(93-84)/(9000-7500),IF(G33&lt;11000,93+(G33-9000)*(100-93)/(11000-9000),100))))))))</x:f>
        <x:v>74.448</x:v>
      </x:c>
      <x:c r="M33" s="978" t="n">
        <x:v>1</x:v>
      </x:c>
      <x:c r="N33" s="978" t="n">
        <x:f>MIN(100,L33*M33)</x:f>
        <x:v>74.448</x:v>
      </x:c>
      <x:c r="O33" s="978" t="n">
        <x:f>IF(K33&lt;=0.8,0,IF(K33&lt;0.9,0+(K33-0.8)*(10-0)/(0.9-0.8),IF(K33&lt;1,10+(K33-0.9)*(35-10)/(1-0.9),IF(K33&lt;1.2,35+(K33-1)*(87-35)/(1.2-1),IF(K33&lt;1.3,87+(K33-1.2)*(96-87)/(1.3-1.2),IF(K33&lt;1.45,96+(K33-1.3)*(100-96)/(1.45-1.3),100))))))</x:f>
        <x:v>59.73834443387253</x:v>
      </x:c>
      <x:c r="P33" s="979" t="n">
        <x:f>MIN(1,SQRT(G33/8000))</x:f>
        <x:v>0.8878344440265876</x:v>
      </x:c>
      <x:c r="Q33" s="978" t="n">
        <x:f>35+(O33-35)*P33</x:f>
        <x:v>56.96355427658544</x:v>
      </x:c>
      <x:c r="R33" s="978" t="n">
        <x:f>IF(K33&lt;0.95,MIN(25,(0.95-K33)*250),0)</x:f>
        <x:v>0</x:v>
      </x:c>
      <x:c r="S33" s="978" t="n">
        <x:f>IF($X33="A",Y33*5+Z33*15+AA33*30+AB33*60+AC33*80+AD33*100,0)</x:f>
        <x:v>48.936260507988266</x:v>
      </x:c>
      <x:c r="T33" s="978" t="n">
        <x:f>IF($X33="A",AE33*5+AF33*15+AG33*30+AH33*60+AI33*80+AJ33*100,0)</x:f>
        <x:v>60.99528528613397</x:v>
      </x:c>
      <x:c r="U33" s="978" t="n">
        <x:f>IF($X33="A",S33*15%+T33*30%+Q33*55%,0)</x:f>
        <x:v>56.968979514160424</x:v>
      </x:c>
      <x:c r="V33" s="1018" t="n">
        <x:f>IF($X33="A",U33*80%+N33*20%,N33*IFERROR(INDEX($AT$5:$AT$60,MATCH($D33,$AR$5:$AR$60,0)),0.6)+Q33*IFERROR(INDEX($AU$5:$AU$60,MATCH($D33,$AR$5:$AR$60,0)),0.4)-R33)</x:f>
        <x:v>60.46478361132834</x:v>
      </x:c>
      <x:c r="W33" s="1008" t="str">
        <x:f>IF(E33&gt;=90,"設定6級候補",IF(E33&gt;=75,"設定4以上強候補",IF(E33&gt;=60,"設定4以上を疑う","要観察")))</x:f>
        <x:v>設定4以上を疑う</x:v>
      </x:c>
      <x:c r="X33" s="1003" t="str">
        <x:f>IFERROR(INDEX($AS$5:$AS$60,MATCH($D33,$AR$5:$AR$60,0)),"AT")</x:f>
        <x:v>A</x:v>
      </x:c>
      <x:c r="Y33" s="979" t="n">
        <x:f>IFERROR((EXP(-$G33/INDEX($AV$5:$BA$12,MATCH($D33,$AR$5:$AR$12,0),1))*($G33/INDEX($AV$5:$BA$12,MATCH($D33,$AR$5:$AR$12,0),1))^$I33)/((EXP(-$G33/INDEX($AV$5:$BA$12,MATCH($D33,$AR$5:$AR$12,0),1))*($G33/INDEX($AV$5:$BA$12,MATCH($D33,$AR$5:$AR$12,0),1))^$I33)+(EXP(-$G33/INDEX($AV$5:$BA$12,MATCH($D33,$AR$5:$AR$12,0),2))*($G33/INDEX($AV$5:$BA$12,MATCH($D33,$AR$5:$AR$12,0),2))^$I33)+(EXP(-$G33/INDEX($AV$5:$BA$12,MATCH($D33,$AR$5:$AR$12,0),3))*($G33/INDEX($AV$5:$BA$12,MATCH($D33,$AR$5:$AR$12,0),3))^$I33)+(EXP(-$G33/INDEX($AV$5:$BA$12,MATCH($D33,$AR$5:$AR$12,0),4))*($G33/INDEX($AV$5:$BA$12,MATCH($D33,$AR$5:$AR$12,0),4))^$I33)+(EXP(-$G33/INDEX($AV$5:$BA$12,MATCH($D33,$AR$5:$AR$12,0),5))*($G33/INDEX($AV$5:$BA$12,MATCH($D33,$AR$5:$AR$12,0),5))^$I33)+(EXP(-$G33/INDEX($AV$5:$BA$12,MATCH($D33,$AR$5:$AR$12,0),6))*($G33/INDEX($AV$5:$BA$12,MATCH($D33,$AR$5:$AR$12,0),6))^$I33)),0)</x:f>
        <x:v>0.1628710895555196</x:v>
      </x:c>
      <x:c r="Z33" s="979" t="n">
        <x:f>IFERROR((EXP(-$G33/INDEX($AV$5:$BA$12,MATCH($D33,$AR$5:$AR$12,0),2))*($G33/INDEX($AV$5:$BA$12,MATCH($D33,$AR$5:$AR$12,0),2))^$I33)/((EXP(-$G33/INDEX($AV$5:$BA$12,MATCH($D33,$AR$5:$AR$12,0),1))*($G33/INDEX($AV$5:$BA$12,MATCH($D33,$AR$5:$AR$12,0),1))^$I33)+(EXP(-$G33/INDEX($AV$5:$BA$12,MATCH($D33,$AR$5:$AR$12,0),2))*($G33/INDEX($AV$5:$BA$12,MATCH($D33,$AR$5:$AR$12,0),2))^$I33)+(EXP(-$G33/INDEX($AV$5:$BA$12,MATCH($D33,$AR$5:$AR$12,0),3))*($G33/INDEX($AV$5:$BA$12,MATCH($D33,$AR$5:$AR$12,0),3))^$I33)+(EXP(-$G33/INDEX($AV$5:$BA$12,MATCH($D33,$AR$5:$AR$12,0),4))*($G33/INDEX($AV$5:$BA$12,MATCH($D33,$AR$5:$AR$12,0),4))^$I33)+(EXP(-$G33/INDEX($AV$5:$BA$12,MATCH($D33,$AR$5:$AR$12,0),5))*($G33/INDEX($AV$5:$BA$12,MATCH($D33,$AR$5:$AR$12,0),5))^$I33)+(EXP(-$G33/INDEX($AV$5:$BA$12,MATCH($D33,$AR$5:$AR$12,0),6))*($G33/INDEX($AV$5:$BA$12,MATCH($D33,$AR$5:$AR$12,0),6))^$I33)),0)</x:f>
        <x:v>0.1638857116796204</x:v>
      </x:c>
      <x:c r="AA33" s="979" t="n">
        <x:f>IFERROR((EXP(-$G33/INDEX($AV$5:$BA$12,MATCH($D33,$AR$5:$AR$12,0),3))*($G33/INDEX($AV$5:$BA$12,MATCH($D33,$AR$5:$AR$12,0),3))^$I33)/((EXP(-$G33/INDEX($AV$5:$BA$12,MATCH($D33,$AR$5:$AR$12,0),1))*($G33/INDEX($AV$5:$BA$12,MATCH($D33,$AR$5:$AR$12,0),1))^$I33)+(EXP(-$G33/INDEX($AV$5:$BA$12,MATCH($D33,$AR$5:$AR$12,0),2))*($G33/INDEX($AV$5:$BA$12,MATCH($D33,$AR$5:$AR$12,0),2))^$I33)+(EXP(-$G33/INDEX($AV$5:$BA$12,MATCH($D33,$AR$5:$AR$12,0),3))*($G33/INDEX($AV$5:$BA$12,MATCH($D33,$AR$5:$AR$12,0),3))^$I33)+(EXP(-$G33/INDEX($AV$5:$BA$12,MATCH($D33,$AR$5:$AR$12,0),4))*($G33/INDEX($AV$5:$BA$12,MATCH($D33,$AR$5:$AR$12,0),4))^$I33)+(EXP(-$G33/INDEX($AV$5:$BA$12,MATCH($D33,$AR$5:$AR$12,0),5))*($G33/INDEX($AV$5:$BA$12,MATCH($D33,$AR$5:$AR$12,0),5))^$I33)+(EXP(-$G33/INDEX($AV$5:$BA$12,MATCH($D33,$AR$5:$AR$12,0),6))*($G33/INDEX($AV$5:$BA$12,MATCH($D33,$AR$5:$AR$12,0),6))^$I33)),0)</x:f>
        <x:v>0.1648499704305738</x:v>
      </x:c>
      <x:c r="AB33" s="979" t="n">
        <x:f>IFERROR((EXP(-$G33/INDEX($AV$5:$BA$12,MATCH($D33,$AR$5:$AR$12,0),4))*($G33/INDEX($AV$5:$BA$12,MATCH($D33,$AR$5:$AR$12,0),4))^$I33)/((EXP(-$G33/INDEX($AV$5:$BA$12,MATCH($D33,$AR$5:$AR$12,0),1))*($G33/INDEX($AV$5:$BA$12,MATCH($D33,$AR$5:$AR$12,0),1))^$I33)+(EXP(-$G33/INDEX($AV$5:$BA$12,MATCH($D33,$AR$5:$AR$12,0),2))*($G33/INDEX($AV$5:$BA$12,MATCH($D33,$AR$5:$AR$12,0),2))^$I33)+(EXP(-$G33/INDEX($AV$5:$BA$12,MATCH($D33,$AR$5:$AR$12,0),3))*($G33/INDEX($AV$5:$BA$12,MATCH($D33,$AR$5:$AR$12,0),3))^$I33)+(EXP(-$G33/INDEX($AV$5:$BA$12,MATCH($D33,$AR$5:$AR$12,0),4))*($G33/INDEX($AV$5:$BA$12,MATCH($D33,$AR$5:$AR$12,0),4))^$I33)+(EXP(-$G33/INDEX($AV$5:$BA$12,MATCH($D33,$AR$5:$AR$12,0),5))*($G33/INDEX($AV$5:$BA$12,MATCH($D33,$AR$5:$AR$12,0),5))^$I33)+(EXP(-$G33/INDEX($AV$5:$BA$12,MATCH($D33,$AR$5:$AR$12,0),6))*($G33/INDEX($AV$5:$BA$12,MATCH($D33,$AR$5:$AR$12,0),6))^$I33)),0)</x:f>
        <x:v>0.16742180089795822</x:v>
      </x:c>
      <x:c r="AC33" s="979" t="n">
        <x:f>IFERROR((EXP(-$G33/INDEX($AV$5:$BA$12,MATCH($D33,$AR$5:$AR$12,0),5))*($G33/INDEX($AV$5:$BA$12,MATCH($D33,$AR$5:$AR$12,0),5))^$I33)/((EXP(-$G33/INDEX($AV$5:$BA$12,MATCH($D33,$AR$5:$AR$12,0),1))*($G33/INDEX($AV$5:$BA$12,MATCH($D33,$AR$5:$AR$12,0),1))^$I33)+(EXP(-$G33/INDEX($AV$5:$BA$12,MATCH($D33,$AR$5:$AR$12,0),2))*($G33/INDEX($AV$5:$BA$12,MATCH($D33,$AR$5:$AR$12,0),2))^$I33)+(EXP(-$G33/INDEX($AV$5:$BA$12,MATCH($D33,$AR$5:$AR$12,0),3))*($G33/INDEX($AV$5:$BA$12,MATCH($D33,$AR$5:$AR$12,0),3))^$I33)+(EXP(-$G33/INDEX($AV$5:$BA$12,MATCH($D33,$AR$5:$AR$12,0),4))*($G33/INDEX($AV$5:$BA$12,MATCH($D33,$AR$5:$AR$12,0),4))^$I33)+(EXP(-$G33/INDEX($AV$5:$BA$12,MATCH($D33,$AR$5:$AR$12,0),5))*($G33/INDEX($AV$5:$BA$12,MATCH($D33,$AR$5:$AR$12,0),5))^$I33)+(EXP(-$G33/INDEX($AV$5:$BA$12,MATCH($D33,$AR$5:$AR$12,0),6))*($G33/INDEX($AV$5:$BA$12,MATCH($D33,$AR$5:$AR$12,0),6))^$I33)),0)</x:f>
        <x:v>0.1712165262705573</x:v>
      </x:c>
      <x:c r="AD33" s="979" t="n">
        <x:f>IFERROR((EXP(-$G33/INDEX($AV$5:$BA$12,MATCH($D33,$AR$5:$AR$12,0),6))*($G33/INDEX($AV$5:$BA$12,MATCH($D33,$AR$5:$AR$12,0),6))^$I33)/((EXP(-$G33/INDEX($AV$5:$BA$12,MATCH($D33,$AR$5:$AR$12,0),1))*($G33/INDEX($AV$5:$BA$12,MATCH($D33,$AR$5:$AR$12,0),1))^$I33)+(EXP(-$G33/INDEX($AV$5:$BA$12,MATCH($D33,$AR$5:$AR$12,0),2))*($G33/INDEX($AV$5:$BA$12,MATCH($D33,$AR$5:$AR$12,0),2))^$I33)+(EXP(-$G33/INDEX($AV$5:$BA$12,MATCH($D33,$AR$5:$AR$12,0),3))*($G33/INDEX($AV$5:$BA$12,MATCH($D33,$AR$5:$AR$12,0),3))^$I33)+(EXP(-$G33/INDEX($AV$5:$BA$12,MATCH($D33,$AR$5:$AR$12,0),4))*($G33/INDEX($AV$5:$BA$12,MATCH($D33,$AR$5:$AR$12,0),4))^$I33)+(EXP(-$G33/INDEX($AV$5:$BA$12,MATCH($D33,$AR$5:$AR$12,0),5))*($G33/INDEX($AV$5:$BA$12,MATCH($D33,$AR$5:$AR$12,0),5))^$I33)+(EXP(-$G33/INDEX($AV$5:$BA$12,MATCH($D33,$AR$5:$AR$12,0),6))*($G33/INDEX($AV$5:$BA$12,MATCH($D33,$AR$5:$AR$12,0),6))^$I33)),0)</x:f>
        <x:v>0.16975490116577072</x:v>
      </x:c>
      <x:c r="AE33" s="979" t="n">
        <x:f>IFERROR((EXP(-$G33/INDEX($BB$5:$BG$12,MATCH($D33,$AR$5:$AR$12,0),1))*($G33/INDEX($BB$5:$BG$12,MATCH($D33,$AR$5:$AR$12,0),1))^$J33)/((EXP(-$G33/INDEX($BB$5:$BG$12,MATCH($D33,$AR$5:$AR$12,0),1))*($G33/INDEX($BB$5:$BG$12,MATCH($D33,$AR$5:$AR$12,0),1))^$J33)+(EXP(-$G33/INDEX($BB$5:$BG$12,MATCH($D33,$AR$5:$AR$12,0),2))*($G33/INDEX($BB$5:$BG$12,MATCH($D33,$AR$5:$AR$12,0),2))^$J33)+(EXP(-$G33/INDEX($BB$5:$BG$12,MATCH($D33,$AR$5:$AR$12,0),3))*($G33/INDEX($BB$5:$BG$12,MATCH($D33,$AR$5:$AR$12,0),3))^$J33)+(EXP(-$G33/INDEX($BB$5:$BG$12,MATCH($D33,$AR$5:$AR$12,0),4))*($G33/INDEX($BB$5:$BG$12,MATCH($D33,$AR$5:$AR$12,0),4))^$J33)+(EXP(-$G33/INDEX($BB$5:$BG$12,MATCH($D33,$AR$5:$AR$12,0),5))*($G33/INDEX($BB$5:$BG$12,MATCH($D33,$AR$5:$AR$12,0),5))^$J33)+(EXP(-$G33/INDEX($BB$5:$BG$12,MATCH($D33,$AR$5:$AR$12,0),6))*($G33/INDEX($BB$5:$BG$12,MATCH($D33,$AR$5:$AR$12,0),6))^$J33)),0)</x:f>
        <x:v>0.06519155160477016</x:v>
      </x:c>
      <x:c r="AF33" s="979" t="n">
        <x:f>IFERROR((EXP(-$G33/INDEX($BB$5:$BG$12,MATCH($D33,$AR$5:$AR$12,0),2))*($G33/INDEX($BB$5:$BG$12,MATCH($D33,$AR$5:$AR$12,0),2))^$J33)/((EXP(-$G33/INDEX($BB$5:$BG$12,MATCH($D33,$AR$5:$AR$12,0),1))*($G33/INDEX($BB$5:$BG$12,MATCH($D33,$AR$5:$AR$12,0),1))^$J33)+(EXP(-$G33/INDEX($BB$5:$BG$12,MATCH($D33,$AR$5:$AR$12,0),2))*($G33/INDEX($BB$5:$BG$12,MATCH($D33,$AR$5:$AR$12,0),2))^$J33)+(EXP(-$G33/INDEX($BB$5:$BG$12,MATCH($D33,$AR$5:$AR$12,0),3))*($G33/INDEX($BB$5:$BG$12,MATCH($D33,$AR$5:$AR$12,0),3))^$J33)+(EXP(-$G33/INDEX($BB$5:$BG$12,MATCH($D33,$AR$5:$AR$12,0),4))*($G33/INDEX($BB$5:$BG$12,MATCH($D33,$AR$5:$AR$12,0),4))^$J33)+(EXP(-$G33/INDEX($BB$5:$BG$12,MATCH($D33,$AR$5:$AR$12,0),5))*($G33/INDEX($BB$5:$BG$12,MATCH($D33,$AR$5:$AR$12,0),5))^$J33)+(EXP(-$G33/INDEX($BB$5:$BG$12,MATCH($D33,$AR$5:$AR$12,0),6))*($G33/INDEX($BB$5:$BG$12,MATCH($D33,$AR$5:$AR$12,0),6))^$J33)),0)</x:f>
        <x:v>0.09872435412847766</x:v>
      </x:c>
      <x:c r="AG33" s="979" t="n">
        <x:f>IFERROR((EXP(-$G33/INDEX($BB$5:$BG$12,MATCH($D33,$AR$5:$AR$12,0),3))*($G33/INDEX($BB$5:$BG$12,MATCH($D33,$AR$5:$AR$12,0),3))^$J33)/((EXP(-$G33/INDEX($BB$5:$BG$12,MATCH($D33,$AR$5:$AR$12,0),1))*($G33/INDEX($BB$5:$BG$12,MATCH($D33,$AR$5:$AR$12,0),1))^$J33)+(EXP(-$G33/INDEX($BB$5:$BG$12,MATCH($D33,$AR$5:$AR$12,0),2))*($G33/INDEX($BB$5:$BG$12,MATCH($D33,$AR$5:$AR$12,0),2))^$J33)+(EXP(-$G33/INDEX($BB$5:$BG$12,MATCH($D33,$AR$5:$AR$12,0),3))*($G33/INDEX($BB$5:$BG$12,MATCH($D33,$AR$5:$AR$12,0),3))^$J33)+(EXP(-$G33/INDEX($BB$5:$BG$12,MATCH($D33,$AR$5:$AR$12,0),4))*($G33/INDEX($BB$5:$BG$12,MATCH($D33,$AR$5:$AR$12,0),4))^$J33)+(EXP(-$G33/INDEX($BB$5:$BG$12,MATCH($D33,$AR$5:$AR$12,0),5))*($G33/INDEX($BB$5:$BG$12,MATCH($D33,$AR$5:$AR$12,0),5))^$J33)+(EXP(-$G33/INDEX($BB$5:$BG$12,MATCH($D33,$AR$5:$AR$12,0),6))*($G33/INDEX($BB$5:$BG$12,MATCH($D33,$AR$5:$AR$12,0),6))^$J33)),0)</x:f>
        <x:v>0.15247932722258795</x:v>
      </x:c>
      <x:c r="AH33" s="979" t="n">
        <x:f>IFERROR((EXP(-$G33/INDEX($BB$5:$BG$12,MATCH($D33,$AR$5:$AR$12,0),4))*($G33/INDEX($BB$5:$BG$12,MATCH($D33,$AR$5:$AR$12,0),4))^$J33)/((EXP(-$G33/INDEX($BB$5:$BG$12,MATCH($D33,$AR$5:$AR$12,0),1))*($G33/INDEX($BB$5:$BG$12,MATCH($D33,$AR$5:$AR$12,0),1))^$J33)+(EXP(-$G33/INDEX($BB$5:$BG$12,MATCH($D33,$AR$5:$AR$12,0),2))*($G33/INDEX($BB$5:$BG$12,MATCH($D33,$AR$5:$AR$12,0),2))^$J33)+(EXP(-$G33/INDEX($BB$5:$BG$12,MATCH($D33,$AR$5:$AR$12,0),3))*($G33/INDEX($BB$5:$BG$12,MATCH($D33,$AR$5:$AR$12,0),3))^$J33)+(EXP(-$G33/INDEX($BB$5:$BG$12,MATCH($D33,$AR$5:$AR$12,0),4))*($G33/INDEX($BB$5:$BG$12,MATCH($D33,$AR$5:$AR$12,0),4))^$J33)+(EXP(-$G33/INDEX($BB$5:$BG$12,MATCH($D33,$AR$5:$AR$12,0),5))*($G33/INDEX($BB$5:$BG$12,MATCH($D33,$AR$5:$AR$12,0),5))^$J33)+(EXP(-$G33/INDEX($BB$5:$BG$12,MATCH($D33,$AR$5:$AR$12,0),6))*($G33/INDEX($BB$5:$BG$12,MATCH($D33,$AR$5:$AR$12,0),6))^$J33)),0)</x:f>
        <x:v>0.22576668806977804</x:v>
      </x:c>
      <x:c r="AI33" s="979" t="n">
        <x:f>IFERROR((EXP(-$G33/INDEX($BB$5:$BG$12,MATCH($D33,$AR$5:$AR$12,0),5))*($G33/INDEX($BB$5:$BG$12,MATCH($D33,$AR$5:$AR$12,0),5))^$J33)/((EXP(-$G33/INDEX($BB$5:$BG$12,MATCH($D33,$AR$5:$AR$12,0),1))*($G33/INDEX($BB$5:$BG$12,MATCH($D33,$AR$5:$AR$12,0),1))^$J33)+(EXP(-$G33/INDEX($BB$5:$BG$12,MATCH($D33,$AR$5:$AR$12,0),2))*($G33/INDEX($BB$5:$BG$12,MATCH($D33,$AR$5:$AR$12,0),2))^$J33)+(EXP(-$G33/INDEX($BB$5:$BG$12,MATCH($D33,$AR$5:$AR$12,0),3))*($G33/INDEX($BB$5:$BG$12,MATCH($D33,$AR$5:$AR$12,0),3))^$J33)+(EXP(-$G33/INDEX($BB$5:$BG$12,MATCH($D33,$AR$5:$AR$12,0),4))*($G33/INDEX($BB$5:$BG$12,MATCH($D33,$AR$5:$AR$12,0),4))^$J33)+(EXP(-$G33/INDEX($BB$5:$BG$12,MATCH($D33,$AR$5:$AR$12,0),5))*($G33/INDEX($BB$5:$BG$12,MATCH($D33,$AR$5:$AR$12,0),5))^$J33)+(EXP(-$G33/INDEX($BB$5:$BG$12,MATCH($D33,$AR$5:$AR$12,0),6))*($G33/INDEX($BB$5:$BG$12,MATCH($D33,$AR$5:$AR$12,0),6))^$J33)),0)</x:f>
        <x:v>0.23578633910599892</x:v>
      </x:c>
      <x:c r="AJ33" s="979" t="n">
        <x:f>IFERROR((EXP(-$G33/INDEX($BB$5:$BG$12,MATCH($D33,$AR$5:$AR$12,0),6))*($G33/INDEX($BB$5:$BG$12,MATCH($D33,$AR$5:$AR$12,0),6))^$J33)/((EXP(-$G33/INDEX($BB$5:$BG$12,MATCH($D33,$AR$5:$AR$12,0),1))*($G33/INDEX($BB$5:$BG$12,MATCH($D33,$AR$5:$AR$12,0),1))^$J33)+(EXP(-$G33/INDEX($BB$5:$BG$12,MATCH($D33,$AR$5:$AR$12,0),2))*($G33/INDEX($BB$5:$BG$12,MATCH($D33,$AR$5:$AR$12,0),2))^$J33)+(EXP(-$G33/INDEX($BB$5:$BG$12,MATCH($D33,$AR$5:$AR$12,0),3))*($G33/INDEX($BB$5:$BG$12,MATCH($D33,$AR$5:$AR$12,0),3))^$J33)+(EXP(-$G33/INDEX($BB$5:$BG$12,MATCH($D33,$AR$5:$AR$12,0),4))*($G33/INDEX($BB$5:$BG$12,MATCH($D33,$AR$5:$AR$12,0),4))^$J33)+(EXP(-$G33/INDEX($BB$5:$BG$12,MATCH($D33,$AR$5:$AR$12,0),5))*($G33/INDEX($BB$5:$BG$12,MATCH($D33,$AR$5:$AR$12,0),5))^$J33)+(EXP(-$G33/INDEX($BB$5:$BG$12,MATCH($D33,$AR$5:$AR$12,0),6))*($G33/INDEX($BB$5:$BG$12,MATCH($D33,$AR$5:$AR$12,0),6))^$J33)),0)</x:f>
        <x:v>0.22205173986838722</x:v>
      </x:c>
      <x:c r="BJ33"/>
      <x:c r="BK33"/>
      <x:c r="BL33"/>
      <x:c r="BM33"/>
      <x:c r="BN33"/>
      <x:c r="BO33"/>
      <x:c r="BP33"/>
      <x:c r="BQ33"/>
      <x:c r="BR33"/>
      <x:c r="BS33"/>
      <x:c r="BT33"/>
      <x:c r="BU33"/>
      <x:c r="BV33"/>
      <x:c r="BW33"/>
      <x:c r="BX33"/>
      <x:c r="BY33"/>
      <x:c r="BZ33"/>
    </x:row>
    <x:row r="34">
      <x:c r="A34" s="975" t="n">
        <x:f>'対象台データ'!A32</x:f>
        <x:v>46224</x:v>
      </x:c>
      <x:c r="B34" s="1003" t="str">
        <x:f>'対象台データ'!B32</x:f>
        <x:v>火</x:v>
      </x:c>
      <x:c r="C34" s="1003" t="str">
        <x:f>'対象台データ'!C32</x:f>
        <x:v>7/21</x:v>
      </x:c>
      <x:c r="D34" s="963" t="str">
        <x:f>'対象台データ'!D32</x:f>
        <x:v>ゴーゴージャグラー3</x:v>
      </x:c>
      <x:c r="E34" s="1014" t="n">
        <x:f>IF($X34="A",MIN(100,MAX(0,55+(V34-55)*(1+0.4*SQRT(MIN(G34/8000,1))))),MIN(100,MAX(0,V34)))</x:f>
        <x:v>30.445940233779737</x:v>
      </x:c>
      <x:c r="F34" s="1016" t="n">
        <x:f>'対象台データ'!E32</x:f>
        <x:v>880</x:v>
      </x:c>
      <x:c r="G34" s="1005" t="n">
        <x:f>'対象台データ'!F32</x:f>
        <x:v>5317</x:v>
      </x:c>
      <x:c r="H34" s="1005" t="n">
        <x:f>'対象台データ'!G32</x:f>
        <x:v>-655</x:v>
      </x:c>
      <x:c r="I34" s="1005" t="n">
        <x:f>'対象台データ'!H32</x:f>
        <x:v>19</x:v>
      </x:c>
      <x:c r="J34" s="1005" t="n">
        <x:f>'対象台データ'!I32</x:f>
        <x:v>13</x:v>
      </x:c>
      <x:c r="K34" s="979" t="n">
        <x:f>'対象台データ'!K32</x:f>
        <x:v>0.9589367437778196</x:v>
      </x:c>
      <x:c r="L34" s="1006" t="n">
        <x:f>IF(G34&lt;=0,5,IF(G34&lt;1500,5+(G34-0)*(20-5)/(1500-0),IF(G34&lt;3000,20+(G34-1500)*(40-20)/(3000-1500),IF(G34&lt;4500,40+(G34-3000)*(58-40)/(4500-3000),IF(G34&lt;6000,58+(G34-4500)*(72-58)/(6000-4500),IF(G34&lt;7500,72+(G34-6000)*(84-72)/(7500-6000),IF(G34&lt;9000,84+(G34-7500)*(93-84)/(9000-7500),IF(G34&lt;11000,93+(G34-9000)*(100-93)/(11000-9000),100))))))))</x:f>
        <x:v>65.62533333333333</x:v>
      </x:c>
      <x:c r="M34" s="978" t="n">
        <x:v>1</x:v>
      </x:c>
      <x:c r="N34" s="978" t="n">
        <x:f>MIN(100,L34*M34)</x:f>
        <x:v>65.62533333333333</x:v>
      </x:c>
      <x:c r="O34" s="978" t="n">
        <x:f>IF(K34&lt;=0.8,0,IF(K34&lt;0.9,0+(K34-0.8)*(10-0)/(0.9-0.8),IF(K34&lt;1,10+(K34-0.9)*(35-10)/(1-0.9),IF(K34&lt;1.2,35+(K34-1)*(87-35)/(1.2-1),IF(K34&lt;1.3,87+(K34-1.2)*(96-87)/(1.3-1.2),IF(K34&lt;1.45,96+(K34-1.3)*(100-96)/(1.45-1.3),100))))))</x:f>
        <x:v>24.734185944454886</x:v>
      </x:c>
      <x:c r="P34" s="979" t="n">
        <x:f>MIN(1,SQRT(G34/8000))</x:f>
        <x:v>0.8152453618389988</x:v>
      </x:c>
      <x:c r="Q34" s="978" t="n">
        <x:f>35+(O34-35)*P34</x:f>
        <x:v>26.630842705715246</x:v>
      </x:c>
      <x:c r="R34" s="978" t="n">
        <x:f>IF(K34&lt;0.95,MIN(25,(0.95-K34)*250),0)</x:f>
        <x:v>0</x:v>
      </x:c>
      <x:c r="S34" s="978" t="n">
        <x:f>IF($X34="A",Y34*5+Z34*15+AA34*30+AB34*60+AC34*80+AD34*100,0)</x:f>
        <x:v>45.81150879630007</x:v>
      </x:c>
      <x:c r="T34" s="978" t="n">
        <x:f>IF($X34="A",AE34*5+AF34*15+AG34*30+AH34*60+AI34*80+AJ34*100,0)</x:f>
        <x:v>25.59983954178277</x:v>
      </x:c>
      <x:c r="U34" s="978" t="n">
        <x:f>IF($X34="A",S34*15%+T34*30%+Q34*55%,0)</x:f>
        <x:v>29.19864167012323</x:v>
      </x:c>
      <x:c r="V34" s="1018" t="n">
        <x:f>IF($X34="A",U34*80%+N34*20%,N34*IFERROR(INDEX($AT$5:$AT$60,MATCH($D34,$AR$5:$AR$60,0)),0.6)+Q34*IFERROR(INDEX($AU$5:$AU$60,MATCH($D34,$AR$5:$AR$60,0)),0.4)-R34)</x:f>
        <x:v>36.48398000276525</x:v>
      </x:c>
      <x:c r="W34" s="1008" t="str">
        <x:f>IF(E34&gt;=90,"設定6級候補",IF(E34&gt;=75,"設定4以上強候補",IF(E34&gt;=60,"設定4以上を疑う","要観察")))</x:f>
        <x:v>要観察</x:v>
      </x:c>
      <x:c r="X34" s="1003" t="str">
        <x:f>IFERROR(INDEX($AS$5:$AS$60,MATCH($D34,$AR$5:$AR$60,0)),"AT")</x:f>
        <x:v>A</x:v>
      </x:c>
      <x:c r="Y34" s="979" t="n">
        <x:f>IFERROR((EXP(-$G34/INDEX($AV$5:$BA$12,MATCH($D34,$AR$5:$AR$12,0),1))*($G34/INDEX($AV$5:$BA$12,MATCH($D34,$AR$5:$AR$12,0),1))^$I34)/((EXP(-$G34/INDEX($AV$5:$BA$12,MATCH($D34,$AR$5:$AR$12,0),1))*($G34/INDEX($AV$5:$BA$12,MATCH($D34,$AR$5:$AR$12,0),1))^$I34)+(EXP(-$G34/INDEX($AV$5:$BA$12,MATCH($D34,$AR$5:$AR$12,0),2))*($G34/INDEX($AV$5:$BA$12,MATCH($D34,$AR$5:$AR$12,0),2))^$I34)+(EXP(-$G34/INDEX($AV$5:$BA$12,MATCH($D34,$AR$5:$AR$12,0),3))*($G34/INDEX($AV$5:$BA$12,MATCH($D34,$AR$5:$AR$12,0),3))^$I34)+(EXP(-$G34/INDEX($AV$5:$BA$12,MATCH($D34,$AR$5:$AR$12,0),4))*($G34/INDEX($AV$5:$BA$12,MATCH($D34,$AR$5:$AR$12,0),4))^$I34)+(EXP(-$G34/INDEX($AV$5:$BA$12,MATCH($D34,$AR$5:$AR$12,0),5))*($G34/INDEX($AV$5:$BA$12,MATCH($D34,$AR$5:$AR$12,0),5))^$I34)+(EXP(-$G34/INDEX($AV$5:$BA$12,MATCH($D34,$AR$5:$AR$12,0),6))*($G34/INDEX($AV$5:$BA$12,MATCH($D34,$AR$5:$AR$12,0),6))^$I34)),0)</x:f>
        <x:v>0.17736701018992856</x:v>
      </x:c>
      <x:c r="Z34" s="979" t="n">
        <x:f>IFERROR((EXP(-$G34/INDEX($AV$5:$BA$12,MATCH($D34,$AR$5:$AR$12,0),2))*($G34/INDEX($AV$5:$BA$12,MATCH($D34,$AR$5:$AR$12,0),2))^$I34)/((EXP(-$G34/INDEX($AV$5:$BA$12,MATCH($D34,$AR$5:$AR$12,0),1))*($G34/INDEX($AV$5:$BA$12,MATCH($D34,$AR$5:$AR$12,0),1))^$I34)+(EXP(-$G34/INDEX($AV$5:$BA$12,MATCH($D34,$AR$5:$AR$12,0),2))*($G34/INDEX($AV$5:$BA$12,MATCH($D34,$AR$5:$AR$12,0),2))^$I34)+(EXP(-$G34/INDEX($AV$5:$BA$12,MATCH($D34,$AR$5:$AR$12,0),3))*($G34/INDEX($AV$5:$BA$12,MATCH($D34,$AR$5:$AR$12,0),3))^$I34)+(EXP(-$G34/INDEX($AV$5:$BA$12,MATCH($D34,$AR$5:$AR$12,0),4))*($G34/INDEX($AV$5:$BA$12,MATCH($D34,$AR$5:$AR$12,0),4))^$I34)+(EXP(-$G34/INDEX($AV$5:$BA$12,MATCH($D34,$AR$5:$AR$12,0),5))*($G34/INDEX($AV$5:$BA$12,MATCH($D34,$AR$5:$AR$12,0),5))^$I34)+(EXP(-$G34/INDEX($AV$5:$BA$12,MATCH($D34,$AR$5:$AR$12,0),6))*($G34/INDEX($AV$5:$BA$12,MATCH($D34,$AR$5:$AR$12,0),6))^$I34)),0)</x:f>
        <x:v>0.17629391004748604</x:v>
      </x:c>
      <x:c r="AA34" s="979" t="n">
        <x:f>IFERROR((EXP(-$G34/INDEX($AV$5:$BA$12,MATCH($D34,$AR$5:$AR$12,0),3))*($G34/INDEX($AV$5:$BA$12,MATCH($D34,$AR$5:$AR$12,0),3))^$I34)/((EXP(-$G34/INDEX($AV$5:$BA$12,MATCH($D34,$AR$5:$AR$12,0),1))*($G34/INDEX($AV$5:$BA$12,MATCH($D34,$AR$5:$AR$12,0),1))^$I34)+(EXP(-$G34/INDEX($AV$5:$BA$12,MATCH($D34,$AR$5:$AR$12,0),2))*($G34/INDEX($AV$5:$BA$12,MATCH($D34,$AR$5:$AR$12,0),2))^$I34)+(EXP(-$G34/INDEX($AV$5:$BA$12,MATCH($D34,$AR$5:$AR$12,0),3))*($G34/INDEX($AV$5:$BA$12,MATCH($D34,$AR$5:$AR$12,0),3))^$I34)+(EXP(-$G34/INDEX($AV$5:$BA$12,MATCH($D34,$AR$5:$AR$12,0),4))*($G34/INDEX($AV$5:$BA$12,MATCH($D34,$AR$5:$AR$12,0),4))^$I34)+(EXP(-$G34/INDEX($AV$5:$BA$12,MATCH($D34,$AR$5:$AR$12,0),5))*($G34/INDEX($AV$5:$BA$12,MATCH($D34,$AR$5:$AR$12,0),5))^$I34)+(EXP(-$G34/INDEX($AV$5:$BA$12,MATCH($D34,$AR$5:$AR$12,0),6))*($G34/INDEX($AV$5:$BA$12,MATCH($D34,$AR$5:$AR$12,0),6))^$I34)),0)</x:f>
        <x:v>0.17516882526104421</x:v>
      </x:c>
      <x:c r="AB34" s="979" t="n">
        <x:f>IFERROR((EXP(-$G34/INDEX($AV$5:$BA$12,MATCH($D34,$AR$5:$AR$12,0),4))*($G34/INDEX($AV$5:$BA$12,MATCH($D34,$AR$5:$AR$12,0),4))^$I34)/((EXP(-$G34/INDEX($AV$5:$BA$12,MATCH($D34,$AR$5:$AR$12,0),1))*($G34/INDEX($AV$5:$BA$12,MATCH($D34,$AR$5:$AR$12,0),1))^$I34)+(EXP(-$G34/INDEX($AV$5:$BA$12,MATCH($D34,$AR$5:$AR$12,0),2))*($G34/INDEX($AV$5:$BA$12,MATCH($D34,$AR$5:$AR$12,0),2))^$I34)+(EXP(-$G34/INDEX($AV$5:$BA$12,MATCH($D34,$AR$5:$AR$12,0),3))*($G34/INDEX($AV$5:$BA$12,MATCH($D34,$AR$5:$AR$12,0),3))^$I34)+(EXP(-$G34/INDEX($AV$5:$BA$12,MATCH($D34,$AR$5:$AR$12,0),4))*($G34/INDEX($AV$5:$BA$12,MATCH($D34,$AR$5:$AR$12,0),4))^$I34)+(EXP(-$G34/INDEX($AV$5:$BA$12,MATCH($D34,$AR$5:$AR$12,0),5))*($G34/INDEX($AV$5:$BA$12,MATCH($D34,$AR$5:$AR$12,0),5))^$I34)+(EXP(-$G34/INDEX($AV$5:$BA$12,MATCH($D34,$AR$5:$AR$12,0),6))*($G34/INDEX($AV$5:$BA$12,MATCH($D34,$AR$5:$AR$12,0),6))^$I34)),0)</x:f>
        <x:v>0.17148398005490198</x:v>
      </x:c>
      <x:c r="AC34" s="979" t="n">
        <x:f>IFERROR((EXP(-$G34/INDEX($AV$5:$BA$12,MATCH($D34,$AR$5:$AR$12,0),5))*($G34/INDEX($AV$5:$BA$12,MATCH($D34,$AR$5:$AR$12,0),5))^$I34)/((EXP(-$G34/INDEX($AV$5:$BA$12,MATCH($D34,$AR$5:$AR$12,0),1))*($G34/INDEX($AV$5:$BA$12,MATCH($D34,$AR$5:$AR$12,0),1))^$I34)+(EXP(-$G34/INDEX($AV$5:$BA$12,MATCH($D34,$AR$5:$AR$12,0),2))*($G34/INDEX($AV$5:$BA$12,MATCH($D34,$AR$5:$AR$12,0),2))^$I34)+(EXP(-$G34/INDEX($AV$5:$BA$12,MATCH($D34,$AR$5:$AR$12,0),3))*($G34/INDEX($AV$5:$BA$12,MATCH($D34,$AR$5:$AR$12,0),3))^$I34)+(EXP(-$G34/INDEX($AV$5:$BA$12,MATCH($D34,$AR$5:$AR$12,0),4))*($G34/INDEX($AV$5:$BA$12,MATCH($D34,$AR$5:$AR$12,0),4))^$I34)+(EXP(-$G34/INDEX($AV$5:$BA$12,MATCH($D34,$AR$5:$AR$12,0),5))*($G34/INDEX($AV$5:$BA$12,MATCH($D34,$AR$5:$AR$12,0),5))^$I34)+(EXP(-$G34/INDEX($AV$5:$BA$12,MATCH($D34,$AR$5:$AR$12,0),6))*($G34/INDEX($AV$5:$BA$12,MATCH($D34,$AR$5:$AR$12,0),6))^$I34)),0)</x:f>
        <x:v>0.16162329555756155</x:v>
      </x:c>
      <x:c r="AD34" s="979" t="n">
        <x:f>IFERROR((EXP(-$G34/INDEX($AV$5:$BA$12,MATCH($D34,$AR$5:$AR$12,0),6))*($G34/INDEX($AV$5:$BA$12,MATCH($D34,$AR$5:$AR$12,0),6))^$I34)/((EXP(-$G34/INDEX($AV$5:$BA$12,MATCH($D34,$AR$5:$AR$12,0),1))*($G34/INDEX($AV$5:$BA$12,MATCH($D34,$AR$5:$AR$12,0),1))^$I34)+(EXP(-$G34/INDEX($AV$5:$BA$12,MATCH($D34,$AR$5:$AR$12,0),2))*($G34/INDEX($AV$5:$BA$12,MATCH($D34,$AR$5:$AR$12,0),2))^$I34)+(EXP(-$G34/INDEX($AV$5:$BA$12,MATCH($D34,$AR$5:$AR$12,0),3))*($G34/INDEX($AV$5:$BA$12,MATCH($D34,$AR$5:$AR$12,0),3))^$I34)+(EXP(-$G34/INDEX($AV$5:$BA$12,MATCH($D34,$AR$5:$AR$12,0),4))*($G34/INDEX($AV$5:$BA$12,MATCH($D34,$AR$5:$AR$12,0),4))^$I34)+(EXP(-$G34/INDEX($AV$5:$BA$12,MATCH($D34,$AR$5:$AR$12,0),5))*($G34/INDEX($AV$5:$BA$12,MATCH($D34,$AR$5:$AR$12,0),5))^$I34)+(EXP(-$G34/INDEX($AV$5:$BA$12,MATCH($D34,$AR$5:$AR$12,0),6))*($G34/INDEX($AV$5:$BA$12,MATCH($D34,$AR$5:$AR$12,0),6))^$I34)),0)</x:f>
        <x:v>0.13806297888907762</x:v>
      </x:c>
      <x:c r="AE34" s="979" t="n">
        <x:f>IFERROR((EXP(-$G34/INDEX($BB$5:$BG$12,MATCH($D34,$AR$5:$AR$12,0),1))*($G34/INDEX($BB$5:$BG$12,MATCH($D34,$AR$5:$AR$12,0),1))^$J34)/((EXP(-$G34/INDEX($BB$5:$BG$12,MATCH($D34,$AR$5:$AR$12,0),1))*($G34/INDEX($BB$5:$BG$12,MATCH($D34,$AR$5:$AR$12,0),1))^$J34)+(EXP(-$G34/INDEX($BB$5:$BG$12,MATCH($D34,$AR$5:$AR$12,0),2))*($G34/INDEX($BB$5:$BG$12,MATCH($D34,$AR$5:$AR$12,0),2))^$J34)+(EXP(-$G34/INDEX($BB$5:$BG$12,MATCH($D34,$AR$5:$AR$12,0),3))*($G34/INDEX($BB$5:$BG$12,MATCH($D34,$AR$5:$AR$12,0),3))^$J34)+(EXP(-$G34/INDEX($BB$5:$BG$12,MATCH($D34,$AR$5:$AR$12,0),4))*($G34/INDEX($BB$5:$BG$12,MATCH($D34,$AR$5:$AR$12,0),4))^$J34)+(EXP(-$G34/INDEX($BB$5:$BG$12,MATCH($D34,$AR$5:$AR$12,0),5))*($G34/INDEX($BB$5:$BG$12,MATCH($D34,$AR$5:$AR$12,0),5))^$J34)+(EXP(-$G34/INDEX($BB$5:$BG$12,MATCH($D34,$AR$5:$AR$12,0),6))*($G34/INDEX($BB$5:$BG$12,MATCH($D34,$AR$5:$AR$12,0),6))^$J34)),0)</x:f>
        <x:v>0.3272469865392317</x:v>
      </x:c>
      <x:c r="AF34" s="979" t="n">
        <x:f>IFERROR((EXP(-$G34/INDEX($BB$5:$BG$12,MATCH($D34,$AR$5:$AR$12,0),2))*($G34/INDEX($BB$5:$BG$12,MATCH($D34,$AR$5:$AR$12,0),2))^$J34)/((EXP(-$G34/INDEX($BB$5:$BG$12,MATCH($D34,$AR$5:$AR$12,0),1))*($G34/INDEX($BB$5:$BG$12,MATCH($D34,$AR$5:$AR$12,0),1))^$J34)+(EXP(-$G34/INDEX($BB$5:$BG$12,MATCH($D34,$AR$5:$AR$12,0),2))*($G34/INDEX($BB$5:$BG$12,MATCH($D34,$AR$5:$AR$12,0),2))^$J34)+(EXP(-$G34/INDEX($BB$5:$BG$12,MATCH($D34,$AR$5:$AR$12,0),3))*($G34/INDEX($BB$5:$BG$12,MATCH($D34,$AR$5:$AR$12,0),3))^$J34)+(EXP(-$G34/INDEX($BB$5:$BG$12,MATCH($D34,$AR$5:$AR$12,0),4))*($G34/INDEX($BB$5:$BG$12,MATCH($D34,$AR$5:$AR$12,0),4))^$J34)+(EXP(-$G34/INDEX($BB$5:$BG$12,MATCH($D34,$AR$5:$AR$12,0),5))*($G34/INDEX($BB$5:$BG$12,MATCH($D34,$AR$5:$AR$12,0),5))^$J34)+(EXP(-$G34/INDEX($BB$5:$BG$12,MATCH($D34,$AR$5:$AR$12,0),6))*($G34/INDEX($BB$5:$BG$12,MATCH($D34,$AR$5:$AR$12,0),6))^$J34)),0)</x:f>
        <x:v>0.27997791038427156</x:v>
      </x:c>
      <x:c r="AG34" s="979" t="n">
        <x:f>IFERROR((EXP(-$G34/INDEX($BB$5:$BG$12,MATCH($D34,$AR$5:$AR$12,0),3))*($G34/INDEX($BB$5:$BG$12,MATCH($D34,$AR$5:$AR$12,0),3))^$J34)/((EXP(-$G34/INDEX($BB$5:$BG$12,MATCH($D34,$AR$5:$AR$12,0),1))*($G34/INDEX($BB$5:$BG$12,MATCH($D34,$AR$5:$AR$12,0),1))^$J34)+(EXP(-$G34/INDEX($BB$5:$BG$12,MATCH($D34,$AR$5:$AR$12,0),2))*($G34/INDEX($BB$5:$BG$12,MATCH($D34,$AR$5:$AR$12,0),2))^$J34)+(EXP(-$G34/INDEX($BB$5:$BG$12,MATCH($D34,$AR$5:$AR$12,0),3))*($G34/INDEX($BB$5:$BG$12,MATCH($D34,$AR$5:$AR$12,0),3))^$J34)+(EXP(-$G34/INDEX($BB$5:$BG$12,MATCH($D34,$AR$5:$AR$12,0),4))*($G34/INDEX($BB$5:$BG$12,MATCH($D34,$AR$5:$AR$12,0),4))^$J34)+(EXP(-$G34/INDEX($BB$5:$BG$12,MATCH($D34,$AR$5:$AR$12,0),5))*($G34/INDEX($BB$5:$BG$12,MATCH($D34,$AR$5:$AR$12,0),5))^$J34)+(EXP(-$G34/INDEX($BB$5:$BG$12,MATCH($D34,$AR$5:$AR$12,0),6))*($G34/INDEX($BB$5:$BG$12,MATCH($D34,$AR$5:$AR$12,0),6))^$J34)),0)</x:f>
        <x:v>0.2065707007917152</x:v>
      </x:c>
      <x:c r="AH34" s="979" t="n">
        <x:f>IFERROR((EXP(-$G34/INDEX($BB$5:$BG$12,MATCH($D34,$AR$5:$AR$12,0),4))*($G34/INDEX($BB$5:$BG$12,MATCH($D34,$AR$5:$AR$12,0),4))^$J34)/((EXP(-$G34/INDEX($BB$5:$BG$12,MATCH($D34,$AR$5:$AR$12,0),1))*($G34/INDEX($BB$5:$BG$12,MATCH($D34,$AR$5:$AR$12,0),1))^$J34)+(EXP(-$G34/INDEX($BB$5:$BG$12,MATCH($D34,$AR$5:$AR$12,0),2))*($G34/INDEX($BB$5:$BG$12,MATCH($D34,$AR$5:$AR$12,0),2))^$J34)+(EXP(-$G34/INDEX($BB$5:$BG$12,MATCH($D34,$AR$5:$AR$12,0),3))*($G34/INDEX($BB$5:$BG$12,MATCH($D34,$AR$5:$AR$12,0),3))^$J34)+(EXP(-$G34/INDEX($BB$5:$BG$12,MATCH($D34,$AR$5:$AR$12,0),4))*($G34/INDEX($BB$5:$BG$12,MATCH($D34,$AR$5:$AR$12,0),4))^$J34)+(EXP(-$G34/INDEX($BB$5:$BG$12,MATCH($D34,$AR$5:$AR$12,0),5))*($G34/INDEX($BB$5:$BG$12,MATCH($D34,$AR$5:$AR$12,0),5))^$J34)+(EXP(-$G34/INDEX($BB$5:$BG$12,MATCH($D34,$AR$5:$AR$12,0),6))*($G34/INDEX($BB$5:$BG$12,MATCH($D34,$AR$5:$AR$12,0),6))^$J34)),0)</x:f>
        <x:v>0.09979054485939585</x:v>
      </x:c>
      <x:c r="AI34" s="979" t="n">
        <x:f>IFERROR((EXP(-$G34/INDEX($BB$5:$BG$12,MATCH($D34,$AR$5:$AR$12,0),5))*($G34/INDEX($BB$5:$BG$12,MATCH($D34,$AR$5:$AR$12,0),5))^$J34)/((EXP(-$G34/INDEX($BB$5:$BG$12,MATCH($D34,$AR$5:$AR$12,0),1))*($G34/INDEX($BB$5:$BG$12,MATCH($D34,$AR$5:$AR$12,0),1))^$J34)+(EXP(-$G34/INDEX($BB$5:$BG$12,MATCH($D34,$AR$5:$AR$12,0),2))*($G34/INDEX($BB$5:$BG$12,MATCH($D34,$AR$5:$AR$12,0),2))^$J34)+(EXP(-$G34/INDEX($BB$5:$BG$12,MATCH($D34,$AR$5:$AR$12,0),3))*($G34/INDEX($BB$5:$BG$12,MATCH($D34,$AR$5:$AR$12,0),3))^$J34)+(EXP(-$G34/INDEX($BB$5:$BG$12,MATCH($D34,$AR$5:$AR$12,0),4))*($G34/INDEX($BB$5:$BG$12,MATCH($D34,$AR$5:$AR$12,0),4))^$J34)+(EXP(-$G34/INDEX($BB$5:$BG$12,MATCH($D34,$AR$5:$AR$12,0),5))*($G34/INDEX($BB$5:$BG$12,MATCH($D34,$AR$5:$AR$12,0),5))^$J34)+(EXP(-$G34/INDEX($BB$5:$BG$12,MATCH($D34,$AR$5:$AR$12,0),6))*($G34/INDEX($BB$5:$BG$12,MATCH($D34,$AR$5:$AR$12,0),6))^$J34)),0)</x:f>
        <x:v>0.05310017522656089</x:v>
      </x:c>
      <x:c r="AJ34" s="979" t="n">
        <x:f>IFERROR((EXP(-$G34/INDEX($BB$5:$BG$12,MATCH($D34,$AR$5:$AR$12,0),6))*($G34/INDEX($BB$5:$BG$12,MATCH($D34,$AR$5:$AR$12,0),6))^$J34)/((EXP(-$G34/INDEX($BB$5:$BG$12,MATCH($D34,$AR$5:$AR$12,0),1))*($G34/INDEX($BB$5:$BG$12,MATCH($D34,$AR$5:$AR$12,0),1))^$J34)+(EXP(-$G34/INDEX($BB$5:$BG$12,MATCH($D34,$AR$5:$AR$12,0),2))*($G34/INDEX($BB$5:$BG$12,MATCH($D34,$AR$5:$AR$12,0),2))^$J34)+(EXP(-$G34/INDEX($BB$5:$BG$12,MATCH($D34,$AR$5:$AR$12,0),3))*($G34/INDEX($BB$5:$BG$12,MATCH($D34,$AR$5:$AR$12,0),3))^$J34)+(EXP(-$G34/INDEX($BB$5:$BG$12,MATCH($D34,$AR$5:$AR$12,0),4))*($G34/INDEX($BB$5:$BG$12,MATCH($D34,$AR$5:$AR$12,0),4))^$J34)+(EXP(-$G34/INDEX($BB$5:$BG$12,MATCH($D34,$AR$5:$AR$12,0),5))*($G34/INDEX($BB$5:$BG$12,MATCH($D34,$AR$5:$AR$12,0),5))^$J34)+(EXP(-$G34/INDEX($BB$5:$BG$12,MATCH($D34,$AR$5:$AR$12,0),6))*($G34/INDEX($BB$5:$BG$12,MATCH($D34,$AR$5:$AR$12,0),6))^$J34)),0)</x:f>
        <x:v>0.03331368219882464</x:v>
      </x:c>
      <x:c r="BJ34"/>
      <x:c r="BK34"/>
      <x:c r="BL34"/>
      <x:c r="BM34"/>
      <x:c r="BN34"/>
      <x:c r="BO34"/>
      <x:c r="BP34"/>
      <x:c r="BQ34"/>
      <x:c r="BR34"/>
      <x:c r="BS34"/>
      <x:c r="BT34"/>
      <x:c r="BU34"/>
      <x:c r="BV34"/>
      <x:c r="BW34"/>
      <x:c r="BX34"/>
      <x:c r="BY34"/>
      <x:c r="BZ34"/>
    </x:row>
    <x:row r="35">
      <x:c r="A35" s="975" t="n">
        <x:f>'対象台データ'!A33</x:f>
        <x:v>46224</x:v>
      </x:c>
      <x:c r="B35" s="1003" t="str">
        <x:f>'対象台データ'!B33</x:f>
        <x:v>火</x:v>
      </x:c>
      <x:c r="C35" s="1003" t="str">
        <x:f>'対象台データ'!C33</x:f>
        <x:v>7/21</x:v>
      </x:c>
      <x:c r="D35" s="963" t="str">
        <x:f>'対象台データ'!D33</x:f>
        <x:v>ゴーゴージャグラー3</x:v>
      </x:c>
      <x:c r="E35" s="1014" t="n">
        <x:f>IF($X35="A",MIN(100,MAX(0,55+(V35-55)*(1+0.4*SQRT(MIN(G35/8000,1))))),MIN(100,MAX(0,V35)))</x:f>
        <x:v>57.7437103140541</x:v>
      </x:c>
      <x:c r="F35" s="1016" t="n">
        <x:f>'対象台データ'!E33</x:f>
        <x:v>881</x:v>
      </x:c>
      <x:c r="G35" s="1005" t="n">
        <x:f>'対象台データ'!F33</x:f>
        <x:v>8709</x:v>
      </x:c>
      <x:c r="H35" s="1005" t="n">
        <x:f>'対象台データ'!G33</x:f>
        <x:v>1923</x:v>
      </x:c>
      <x:c r="I35" s="1005" t="n">
        <x:f>'対象台データ'!H33</x:f>
        <x:v>36</x:v>
      </x:c>
      <x:c r="J35" s="1005" t="n">
        <x:f>'対象台データ'!I33</x:f>
        <x:v>28</x:v>
      </x:c>
      <x:c r="K35" s="979" t="n">
        <x:f>'対象台データ'!K33</x:f>
        <x:v>1.0736020208979218</x:v>
      </x:c>
      <x:c r="L35" s="1006" t="n">
        <x:f>IF(G35&lt;=0,5,IF(G35&lt;1500,5+(G35-0)*(20-5)/(1500-0),IF(G35&lt;3000,20+(G35-1500)*(40-20)/(3000-1500),IF(G35&lt;4500,40+(G35-3000)*(58-40)/(4500-3000),IF(G35&lt;6000,58+(G35-4500)*(72-58)/(6000-4500),IF(G35&lt;7500,72+(G35-6000)*(84-72)/(7500-6000),IF(G35&lt;9000,84+(G35-7500)*(93-84)/(9000-7500),IF(G35&lt;11000,93+(G35-9000)*(100-93)/(11000-9000),100))))))))</x:f>
        <x:v>91.254</x:v>
      </x:c>
      <x:c r="M35" s="978" t="n">
        <x:v>1</x:v>
      </x:c>
      <x:c r="N35" s="978" t="n">
        <x:f>MIN(100,L35*M35)</x:f>
        <x:v>91.254</x:v>
      </x:c>
      <x:c r="O35" s="978" t="n">
        <x:f>IF(K35&lt;=0.8,0,IF(K35&lt;0.9,0+(K35-0.8)*(10-0)/(0.9-0.8),IF(K35&lt;1,10+(K35-0.9)*(35-10)/(1-0.9),IF(K35&lt;1.2,35+(K35-1)*(87-35)/(1.2-1),IF(K35&lt;1.3,87+(K35-1.2)*(96-87)/(1.3-1.2),IF(K35&lt;1.45,96+(K35-1.3)*(100-96)/(1.45-1.3),100))))))</x:f>
        <x:v>54.13652543345967</x:v>
      </x:c>
      <x:c r="P35" s="979" t="n">
        <x:f>MIN(1,SQRT(G35/8000))</x:f>
        <x:v>1</x:v>
      </x:c>
      <x:c r="Q35" s="978" t="n">
        <x:f>35+(O35-35)*P35</x:f>
        <x:v>54.13652543345967</x:v>
      </x:c>
      <x:c r="R35" s="978" t="n">
        <x:f>IF(K35&lt;0.95,MIN(25,(0.95-K35)*250),0)</x:f>
        <x:v>0</x:v>
      </x:c>
      <x:c r="S35" s="978" t="n">
        <x:f>IF($X35="A",Y35*5+Z35*15+AA35*30+AB35*60+AC35*80+AD35*100,0)</x:f>
        <x:v>49.26649815250643</x:v>
      </x:c>
      <x:c r="T35" s="978" t="n">
        <x:f>IF($X35="A",AE35*5+AF35*15+AG35*30+AH35*60+AI35*80+AJ35*100,0)</x:f>
        <x:v>37.40392546851746</x:v>
      </x:c>
      <x:c r="U35" s="978" t="n">
        <x:f>IF($X35="A",S35*15%+T35*30%+Q35*55%,0)</x:f>
        <x:v>48.386241351834016</x:v>
      </x:c>
      <x:c r="V35" s="1018" t="n">
        <x:f>IF($X35="A",U35*80%+N35*20%,N35*IFERROR(INDEX($AT$5:$AT$60,MATCH($D35,$AR$5:$AR$60,0)),0.6)+Q35*IFERROR(INDEX($AU$5:$AU$60,MATCH($D35,$AR$5:$AR$60,0)),0.4)-R35)</x:f>
        <x:v>56.95979308146721</x:v>
      </x:c>
      <x:c r="W35" s="1008" t="str">
        <x:f>IF(E35&gt;=90,"設定6級候補",IF(E35&gt;=75,"設定4以上強候補",IF(E35&gt;=60,"設定4以上を疑う","要観察")))</x:f>
        <x:v>要観察</x:v>
      </x:c>
      <x:c r="X35" s="1003" t="str">
        <x:f>IFERROR(INDEX($AS$5:$AS$60,MATCH($D35,$AR$5:$AR$60,0)),"AT")</x:f>
        <x:v>A</x:v>
      </x:c>
      <x:c r="Y35" s="979" t="n">
        <x:f>IFERROR((EXP(-$G35/INDEX($AV$5:$BA$12,MATCH($D35,$AR$5:$AR$12,0),1))*($G35/INDEX($AV$5:$BA$12,MATCH($D35,$AR$5:$AR$12,0),1))^$I35)/((EXP(-$G35/INDEX($AV$5:$BA$12,MATCH($D35,$AR$5:$AR$12,0),1))*($G35/INDEX($AV$5:$BA$12,MATCH($D35,$AR$5:$AR$12,0),1))^$I35)+(EXP(-$G35/INDEX($AV$5:$BA$12,MATCH($D35,$AR$5:$AR$12,0),2))*($G35/INDEX($AV$5:$BA$12,MATCH($D35,$AR$5:$AR$12,0),2))^$I35)+(EXP(-$G35/INDEX($AV$5:$BA$12,MATCH($D35,$AR$5:$AR$12,0),3))*($G35/INDEX($AV$5:$BA$12,MATCH($D35,$AR$5:$AR$12,0),3))^$I35)+(EXP(-$G35/INDEX($AV$5:$BA$12,MATCH($D35,$AR$5:$AR$12,0),4))*($G35/INDEX($AV$5:$BA$12,MATCH($D35,$AR$5:$AR$12,0),4))^$I35)+(EXP(-$G35/INDEX($AV$5:$BA$12,MATCH($D35,$AR$5:$AR$12,0),5))*($G35/INDEX($AV$5:$BA$12,MATCH($D35,$AR$5:$AR$12,0),5))^$I35)+(EXP(-$G35/INDEX($AV$5:$BA$12,MATCH($D35,$AR$5:$AR$12,0),6))*($G35/INDEX($AV$5:$BA$12,MATCH($D35,$AR$5:$AR$12,0),6))^$I35)),0)</x:f>
        <x:v>0.16098814227711478</x:v>
      </x:c>
      <x:c r="Z35" s="979" t="n">
        <x:f>IFERROR((EXP(-$G35/INDEX($AV$5:$BA$12,MATCH($D35,$AR$5:$AR$12,0),2))*($G35/INDEX($AV$5:$BA$12,MATCH($D35,$AR$5:$AR$12,0),2))^$I35)/((EXP(-$G35/INDEX($AV$5:$BA$12,MATCH($D35,$AR$5:$AR$12,0),1))*($G35/INDEX($AV$5:$BA$12,MATCH($D35,$AR$5:$AR$12,0),1))^$I35)+(EXP(-$G35/INDEX($AV$5:$BA$12,MATCH($D35,$AR$5:$AR$12,0),2))*($G35/INDEX($AV$5:$BA$12,MATCH($D35,$AR$5:$AR$12,0),2))^$I35)+(EXP(-$G35/INDEX($AV$5:$BA$12,MATCH($D35,$AR$5:$AR$12,0),3))*($G35/INDEX($AV$5:$BA$12,MATCH($D35,$AR$5:$AR$12,0),3))^$I35)+(EXP(-$G35/INDEX($AV$5:$BA$12,MATCH($D35,$AR$5:$AR$12,0),4))*($G35/INDEX($AV$5:$BA$12,MATCH($D35,$AR$5:$AR$12,0),4))^$I35)+(EXP(-$G35/INDEX($AV$5:$BA$12,MATCH($D35,$AR$5:$AR$12,0),5))*($G35/INDEX($AV$5:$BA$12,MATCH($D35,$AR$5:$AR$12,0),5))^$I35)+(EXP(-$G35/INDEX($AV$5:$BA$12,MATCH($D35,$AR$5:$AR$12,0),6))*($G35/INDEX($AV$5:$BA$12,MATCH($D35,$AR$5:$AR$12,0),6))^$I35)),0)</x:f>
        <x:v>0.16243282762026634</x:v>
      </x:c>
      <x:c r="AA35" s="979" t="n">
        <x:f>IFERROR((EXP(-$G35/INDEX($AV$5:$BA$12,MATCH($D35,$AR$5:$AR$12,0),3))*($G35/INDEX($AV$5:$BA$12,MATCH($D35,$AR$5:$AR$12,0),3))^$I35)/((EXP(-$G35/INDEX($AV$5:$BA$12,MATCH($D35,$AR$5:$AR$12,0),1))*($G35/INDEX($AV$5:$BA$12,MATCH($D35,$AR$5:$AR$12,0),1))^$I35)+(EXP(-$G35/INDEX($AV$5:$BA$12,MATCH($D35,$AR$5:$AR$12,0),2))*($G35/INDEX($AV$5:$BA$12,MATCH($D35,$AR$5:$AR$12,0),2))^$I35)+(EXP(-$G35/INDEX($AV$5:$BA$12,MATCH($D35,$AR$5:$AR$12,0),3))*($G35/INDEX($AV$5:$BA$12,MATCH($D35,$AR$5:$AR$12,0),3))^$I35)+(EXP(-$G35/INDEX($AV$5:$BA$12,MATCH($D35,$AR$5:$AR$12,0),4))*($G35/INDEX($AV$5:$BA$12,MATCH($D35,$AR$5:$AR$12,0),4))^$I35)+(EXP(-$G35/INDEX($AV$5:$BA$12,MATCH($D35,$AR$5:$AR$12,0),5))*($G35/INDEX($AV$5:$BA$12,MATCH($D35,$AR$5:$AR$12,0),5))^$I35)+(EXP(-$G35/INDEX($AV$5:$BA$12,MATCH($D35,$AR$5:$AR$12,0),6))*($G35/INDEX($AV$5:$BA$12,MATCH($D35,$AR$5:$AR$12,0),6))^$I35)),0)</x:f>
        <x:v>0.16381290758237987</x:v>
      </x:c>
      <x:c r="AB35" s="979" t="n">
        <x:f>IFERROR((EXP(-$G35/INDEX($AV$5:$BA$12,MATCH($D35,$AR$5:$AR$12,0),4))*($G35/INDEX($AV$5:$BA$12,MATCH($D35,$AR$5:$AR$12,0),4))^$I35)/((EXP(-$G35/INDEX($AV$5:$BA$12,MATCH($D35,$AR$5:$AR$12,0),1))*($G35/INDEX($AV$5:$BA$12,MATCH($D35,$AR$5:$AR$12,0),1))^$I35)+(EXP(-$G35/INDEX($AV$5:$BA$12,MATCH($D35,$AR$5:$AR$12,0),2))*($G35/INDEX($AV$5:$BA$12,MATCH($D35,$AR$5:$AR$12,0),2))^$I35)+(EXP(-$G35/INDEX($AV$5:$BA$12,MATCH($D35,$AR$5:$AR$12,0),3))*($G35/INDEX($AV$5:$BA$12,MATCH($D35,$AR$5:$AR$12,0),3))^$I35)+(EXP(-$G35/INDEX($AV$5:$BA$12,MATCH($D35,$AR$5:$AR$12,0),4))*($G35/INDEX($AV$5:$BA$12,MATCH($D35,$AR$5:$AR$12,0),4))^$I35)+(EXP(-$G35/INDEX($AV$5:$BA$12,MATCH($D35,$AR$5:$AR$12,0),5))*($G35/INDEX($AV$5:$BA$12,MATCH($D35,$AR$5:$AR$12,0),5))^$I35)+(EXP(-$G35/INDEX($AV$5:$BA$12,MATCH($D35,$AR$5:$AR$12,0),6))*($G35/INDEX($AV$5:$BA$12,MATCH($D35,$AR$5:$AR$12,0),6))^$I35)),0)</x:f>
        <x:v>0.16753434432860884</x:v>
      </x:c>
      <x:c r="AC35" s="979" t="n">
        <x:f>IFERROR((EXP(-$G35/INDEX($AV$5:$BA$12,MATCH($D35,$AR$5:$AR$12,0),5))*($G35/INDEX($AV$5:$BA$12,MATCH($D35,$AR$5:$AR$12,0),5))^$I35)/((EXP(-$G35/INDEX($AV$5:$BA$12,MATCH($D35,$AR$5:$AR$12,0),1))*($G35/INDEX($AV$5:$BA$12,MATCH($D35,$AR$5:$AR$12,0),1))^$I35)+(EXP(-$G35/INDEX($AV$5:$BA$12,MATCH($D35,$AR$5:$AR$12,0),2))*($G35/INDEX($AV$5:$BA$12,MATCH($D35,$AR$5:$AR$12,0),2))^$I35)+(EXP(-$G35/INDEX($AV$5:$BA$12,MATCH($D35,$AR$5:$AR$12,0),3))*($G35/INDEX($AV$5:$BA$12,MATCH($D35,$AR$5:$AR$12,0),3))^$I35)+(EXP(-$G35/INDEX($AV$5:$BA$12,MATCH($D35,$AR$5:$AR$12,0),4))*($G35/INDEX($AV$5:$BA$12,MATCH($D35,$AR$5:$AR$12,0),4))^$I35)+(EXP(-$G35/INDEX($AV$5:$BA$12,MATCH($D35,$AR$5:$AR$12,0),5))*($G35/INDEX($AV$5:$BA$12,MATCH($D35,$AR$5:$AR$12,0),5))^$I35)+(EXP(-$G35/INDEX($AV$5:$BA$12,MATCH($D35,$AR$5:$AR$12,0),6))*($G35/INDEX($AV$5:$BA$12,MATCH($D35,$AR$5:$AR$12,0),6))^$I35)),0)</x:f>
        <x:v>0.17322803397670333</x:v>
      </x:c>
      <x:c r="AD35" s="979" t="n">
        <x:f>IFERROR((EXP(-$G35/INDEX($AV$5:$BA$12,MATCH($D35,$AR$5:$AR$12,0),6))*($G35/INDEX($AV$5:$BA$12,MATCH($D35,$AR$5:$AR$12,0),6))^$I35)/((EXP(-$G35/INDEX($AV$5:$BA$12,MATCH($D35,$AR$5:$AR$12,0),1))*($G35/INDEX($AV$5:$BA$12,MATCH($D35,$AR$5:$AR$12,0),1))^$I35)+(EXP(-$G35/INDEX($AV$5:$BA$12,MATCH($D35,$AR$5:$AR$12,0),2))*($G35/INDEX($AV$5:$BA$12,MATCH($D35,$AR$5:$AR$12,0),2))^$I35)+(EXP(-$G35/INDEX($AV$5:$BA$12,MATCH($D35,$AR$5:$AR$12,0),3))*($G35/INDEX($AV$5:$BA$12,MATCH($D35,$AR$5:$AR$12,0),3))^$I35)+(EXP(-$G35/INDEX($AV$5:$BA$12,MATCH($D35,$AR$5:$AR$12,0),4))*($G35/INDEX($AV$5:$BA$12,MATCH($D35,$AR$5:$AR$12,0),4))^$I35)+(EXP(-$G35/INDEX($AV$5:$BA$12,MATCH($D35,$AR$5:$AR$12,0),5))*($G35/INDEX($AV$5:$BA$12,MATCH($D35,$AR$5:$AR$12,0),5))^$I35)+(EXP(-$G35/INDEX($AV$5:$BA$12,MATCH($D35,$AR$5:$AR$12,0),6))*($G35/INDEX($AV$5:$BA$12,MATCH($D35,$AR$5:$AR$12,0),6))^$I35)),0)</x:f>
        <x:v>0.17200374421492673</x:v>
      </x:c>
      <x:c r="AE35" s="979" t="n">
        <x:f>IFERROR((EXP(-$G35/INDEX($BB$5:$BG$12,MATCH($D35,$AR$5:$AR$12,0),1))*($G35/INDEX($BB$5:$BG$12,MATCH($D35,$AR$5:$AR$12,0),1))^$J35)/((EXP(-$G35/INDEX($BB$5:$BG$12,MATCH($D35,$AR$5:$AR$12,0),1))*($G35/INDEX($BB$5:$BG$12,MATCH($D35,$AR$5:$AR$12,0),1))^$J35)+(EXP(-$G35/INDEX($BB$5:$BG$12,MATCH($D35,$AR$5:$AR$12,0),2))*($G35/INDEX($BB$5:$BG$12,MATCH($D35,$AR$5:$AR$12,0),2))^$J35)+(EXP(-$G35/INDEX($BB$5:$BG$12,MATCH($D35,$AR$5:$AR$12,0),3))*($G35/INDEX($BB$5:$BG$12,MATCH($D35,$AR$5:$AR$12,0),3))^$J35)+(EXP(-$G35/INDEX($BB$5:$BG$12,MATCH($D35,$AR$5:$AR$12,0),4))*($G35/INDEX($BB$5:$BG$12,MATCH($D35,$AR$5:$AR$12,0),4))^$J35)+(EXP(-$G35/INDEX($BB$5:$BG$12,MATCH($D35,$AR$5:$AR$12,0),5))*($G35/INDEX($BB$5:$BG$12,MATCH($D35,$AR$5:$AR$12,0),5))^$J35)+(EXP(-$G35/INDEX($BB$5:$BG$12,MATCH($D35,$AR$5:$AR$12,0),6))*($G35/INDEX($BB$5:$BG$12,MATCH($D35,$AR$5:$AR$12,0),6))^$J35)),0)</x:f>
        <x:v>0.18936295005755274</x:v>
      </x:c>
      <x:c r="AF35" s="979" t="n">
        <x:f>IFERROR((EXP(-$G35/INDEX($BB$5:$BG$12,MATCH($D35,$AR$5:$AR$12,0),2))*($G35/INDEX($BB$5:$BG$12,MATCH($D35,$AR$5:$AR$12,0),2))^$J35)/((EXP(-$G35/INDEX($BB$5:$BG$12,MATCH($D35,$AR$5:$AR$12,0),1))*($G35/INDEX($BB$5:$BG$12,MATCH($D35,$AR$5:$AR$12,0),1))^$J35)+(EXP(-$G35/INDEX($BB$5:$BG$12,MATCH($D35,$AR$5:$AR$12,0),2))*($G35/INDEX($BB$5:$BG$12,MATCH($D35,$AR$5:$AR$12,0),2))^$J35)+(EXP(-$G35/INDEX($BB$5:$BG$12,MATCH($D35,$AR$5:$AR$12,0),3))*($G35/INDEX($BB$5:$BG$12,MATCH($D35,$AR$5:$AR$12,0),3))^$J35)+(EXP(-$G35/INDEX($BB$5:$BG$12,MATCH($D35,$AR$5:$AR$12,0),4))*($G35/INDEX($BB$5:$BG$12,MATCH($D35,$AR$5:$AR$12,0),4))^$J35)+(EXP(-$G35/INDEX($BB$5:$BG$12,MATCH($D35,$AR$5:$AR$12,0),5))*($G35/INDEX($BB$5:$BG$12,MATCH($D35,$AR$5:$AR$12,0),5))^$J35)+(EXP(-$G35/INDEX($BB$5:$BG$12,MATCH($D35,$AR$5:$AR$12,0),6))*($G35/INDEX($BB$5:$BG$12,MATCH($D35,$AR$5:$AR$12,0),6))^$J35)),0)</x:f>
        <x:v>0.22320897317393326</x:v>
      </x:c>
      <x:c r="AG35" s="979" t="n">
        <x:f>IFERROR((EXP(-$G35/INDEX($BB$5:$BG$12,MATCH($D35,$AR$5:$AR$12,0),3))*($G35/INDEX($BB$5:$BG$12,MATCH($D35,$AR$5:$AR$12,0),3))^$J35)/((EXP(-$G35/INDEX($BB$5:$BG$12,MATCH($D35,$AR$5:$AR$12,0),1))*($G35/INDEX($BB$5:$BG$12,MATCH($D35,$AR$5:$AR$12,0),1))^$J35)+(EXP(-$G35/INDEX($BB$5:$BG$12,MATCH($D35,$AR$5:$AR$12,0),2))*($G35/INDEX($BB$5:$BG$12,MATCH($D35,$AR$5:$AR$12,0),2))^$J35)+(EXP(-$G35/INDEX($BB$5:$BG$12,MATCH($D35,$AR$5:$AR$12,0),3))*($G35/INDEX($BB$5:$BG$12,MATCH($D35,$AR$5:$AR$12,0),3))^$J35)+(EXP(-$G35/INDEX($BB$5:$BG$12,MATCH($D35,$AR$5:$AR$12,0),4))*($G35/INDEX($BB$5:$BG$12,MATCH($D35,$AR$5:$AR$12,0),4))^$J35)+(EXP(-$G35/INDEX($BB$5:$BG$12,MATCH($D35,$AR$5:$AR$12,0),5))*($G35/INDEX($BB$5:$BG$12,MATCH($D35,$AR$5:$AR$12,0),5))^$J35)+(EXP(-$G35/INDEX($BB$5:$BG$12,MATCH($D35,$AR$5:$AR$12,0),6))*($G35/INDEX($BB$5:$BG$12,MATCH($D35,$AR$5:$AR$12,0),6))^$J35)),0)</x:f>
        <x:v>0.23668382541855956</x:v>
      </x:c>
      <x:c r="AH35" s="979" t="n">
        <x:f>IFERROR((EXP(-$G35/INDEX($BB$5:$BG$12,MATCH($D35,$AR$5:$AR$12,0),4))*($G35/INDEX($BB$5:$BG$12,MATCH($D35,$AR$5:$AR$12,0),4))^$J35)/((EXP(-$G35/INDEX($BB$5:$BG$12,MATCH($D35,$AR$5:$AR$12,0),1))*($G35/INDEX($BB$5:$BG$12,MATCH($D35,$AR$5:$AR$12,0),1))^$J35)+(EXP(-$G35/INDEX($BB$5:$BG$12,MATCH($D35,$AR$5:$AR$12,0),2))*($G35/INDEX($BB$5:$BG$12,MATCH($D35,$AR$5:$AR$12,0),2))^$J35)+(EXP(-$G35/INDEX($BB$5:$BG$12,MATCH($D35,$AR$5:$AR$12,0),3))*($G35/INDEX($BB$5:$BG$12,MATCH($D35,$AR$5:$AR$12,0),3))^$J35)+(EXP(-$G35/INDEX($BB$5:$BG$12,MATCH($D35,$AR$5:$AR$12,0),4))*($G35/INDEX($BB$5:$BG$12,MATCH($D35,$AR$5:$AR$12,0),4))^$J35)+(EXP(-$G35/INDEX($BB$5:$BG$12,MATCH($D35,$AR$5:$AR$12,0),5))*($G35/INDEX($BB$5:$BG$12,MATCH($D35,$AR$5:$AR$12,0),5))^$J35)+(EXP(-$G35/INDEX($BB$5:$BG$12,MATCH($D35,$AR$5:$AR$12,0),6))*($G35/INDEX($BB$5:$BG$12,MATCH($D35,$AR$5:$AR$12,0),6))^$J35)),0)</x:f>
        <x:v>0.1730649691474061</x:v>
      </x:c>
      <x:c r="AI35" s="979" t="n">
        <x:f>IFERROR((EXP(-$G35/INDEX($BB$5:$BG$12,MATCH($D35,$AR$5:$AR$12,0),5))*($G35/INDEX($BB$5:$BG$12,MATCH($D35,$AR$5:$AR$12,0),5))^$J35)/((EXP(-$G35/INDEX($BB$5:$BG$12,MATCH($D35,$AR$5:$AR$12,0),1))*($G35/INDEX($BB$5:$BG$12,MATCH($D35,$AR$5:$AR$12,0),1))^$J35)+(EXP(-$G35/INDEX($BB$5:$BG$12,MATCH($D35,$AR$5:$AR$12,0),2))*($G35/INDEX($BB$5:$BG$12,MATCH($D35,$AR$5:$AR$12,0),2))^$J35)+(EXP(-$G35/INDEX($BB$5:$BG$12,MATCH($D35,$AR$5:$AR$12,0),3))*($G35/INDEX($BB$5:$BG$12,MATCH($D35,$AR$5:$AR$12,0),3))^$J35)+(EXP(-$G35/INDEX($BB$5:$BG$12,MATCH($D35,$AR$5:$AR$12,0),4))*($G35/INDEX($BB$5:$BG$12,MATCH($D35,$AR$5:$AR$12,0),4))^$J35)+(EXP(-$G35/INDEX($BB$5:$BG$12,MATCH($D35,$AR$5:$AR$12,0),5))*($G35/INDEX($BB$5:$BG$12,MATCH($D35,$AR$5:$AR$12,0),5))^$J35)+(EXP(-$G35/INDEX($BB$5:$BG$12,MATCH($D35,$AR$5:$AR$12,0),6))*($G35/INDEX($BB$5:$BG$12,MATCH($D35,$AR$5:$AR$12,0),6))^$J35)),0)</x:f>
        <x:v>0.10716825055176436</x:v>
      </x:c>
      <x:c r="AJ35" s="979" t="n">
        <x:f>IFERROR((EXP(-$G35/INDEX($BB$5:$BG$12,MATCH($D35,$AR$5:$AR$12,0),6))*($G35/INDEX($BB$5:$BG$12,MATCH($D35,$AR$5:$AR$12,0),6))^$J35)/((EXP(-$G35/INDEX($BB$5:$BG$12,MATCH($D35,$AR$5:$AR$12,0),1))*($G35/INDEX($BB$5:$BG$12,MATCH($D35,$AR$5:$AR$12,0),1))^$J35)+(EXP(-$G35/INDEX($BB$5:$BG$12,MATCH($D35,$AR$5:$AR$12,0),2))*($G35/INDEX($BB$5:$BG$12,MATCH($D35,$AR$5:$AR$12,0),2))^$J35)+(EXP(-$G35/INDEX($BB$5:$BG$12,MATCH($D35,$AR$5:$AR$12,0),3))*($G35/INDEX($BB$5:$BG$12,MATCH($D35,$AR$5:$AR$12,0),3))^$J35)+(EXP(-$G35/INDEX($BB$5:$BG$12,MATCH($D35,$AR$5:$AR$12,0),4))*($G35/INDEX($BB$5:$BG$12,MATCH($D35,$AR$5:$AR$12,0),4))^$J35)+(EXP(-$G35/INDEX($BB$5:$BG$12,MATCH($D35,$AR$5:$AR$12,0),5))*($G35/INDEX($BB$5:$BG$12,MATCH($D35,$AR$5:$AR$12,0),5))^$J35)+(EXP(-$G35/INDEX($BB$5:$BG$12,MATCH($D35,$AR$5:$AR$12,0),6))*($G35/INDEX($BB$5:$BG$12,MATCH($D35,$AR$5:$AR$12,0),6))^$J35)),0)</x:f>
        <x:v>0.07051103165078394</x:v>
      </x:c>
      <x:c r="BJ35"/>
      <x:c r="BK35"/>
      <x:c r="BL35"/>
      <x:c r="BM35"/>
      <x:c r="BN35"/>
      <x:c r="BO35"/>
      <x:c r="BP35"/>
      <x:c r="BQ35"/>
      <x:c r="BR35"/>
      <x:c r="BS35"/>
      <x:c r="BT35"/>
      <x:c r="BU35"/>
      <x:c r="BV35"/>
      <x:c r="BW35"/>
      <x:c r="BX35"/>
      <x:c r="BY35"/>
      <x:c r="BZ35"/>
    </x:row>
    <x:row r="36">
      <x:c r="A36" s="975" t="n">
        <x:f>'対象台データ'!A34</x:f>
        <x:v>46224</x:v>
      </x:c>
      <x:c r="B36" s="1003" t="str">
        <x:f>'対象台データ'!B34</x:f>
        <x:v>火</x:v>
      </x:c>
      <x:c r="C36" s="1003" t="str">
        <x:f>'対象台データ'!C34</x:f>
        <x:v>7/21</x:v>
      </x:c>
      <x:c r="D36" s="963" t="str">
        <x:f>'対象台データ'!D34</x:f>
        <x:v>ゴーゴージャグラー3</x:v>
      </x:c>
      <x:c r="E36" s="1014" t="n">
        <x:f>IF($X36="A",MIN(100,MAX(0,55+(V36-55)*(1+0.4*SQRT(MIN(G36/8000,1))))),MIN(100,MAX(0,V36)))</x:f>
        <x:v>33.48575032294352</x:v>
      </x:c>
      <x:c r="F36" s="1016" t="n">
        <x:f>'対象台データ'!E34</x:f>
        <x:v>882</x:v>
      </x:c>
      <x:c r="G36" s="1005" t="n">
        <x:f>'対象台データ'!F34</x:f>
        <x:v>7937</x:v>
      </x:c>
      <x:c r="H36" s="1005" t="n">
        <x:f>'対象台データ'!G34</x:f>
        <x:v>-753</x:v>
      </x:c>
      <x:c r="I36" s="1005" t="n">
        <x:f>'対象台データ'!H34</x:f>
        <x:v>28</x:v>
      </x:c>
      <x:c r="J36" s="1005" t="n">
        <x:f>'対象台データ'!I34</x:f>
        <x:v>20</x:v>
      </x:c>
      <x:c r="K36" s="979" t="n">
        <x:f>'対象台データ'!K34</x:f>
        <x:v>0.9683759606904372</x:v>
      </x:c>
      <x:c r="L36" s="1006" t="n">
        <x:f>IF(G36&lt;=0,5,IF(G36&lt;1500,5+(G36-0)*(20-5)/(1500-0),IF(G36&lt;3000,20+(G36-1500)*(40-20)/(3000-1500),IF(G36&lt;4500,40+(G36-3000)*(58-40)/(4500-3000),IF(G36&lt;6000,58+(G36-4500)*(72-58)/(6000-4500),IF(G36&lt;7500,72+(G36-6000)*(84-72)/(7500-6000),IF(G36&lt;9000,84+(G36-7500)*(93-84)/(9000-7500),IF(G36&lt;11000,93+(G36-9000)*(100-93)/(11000-9000),100))))))))</x:f>
        <x:v>86.622</x:v>
      </x:c>
      <x:c r="M36" s="978" t="n">
        <x:v>1</x:v>
      </x:c>
      <x:c r="N36" s="978" t="n">
        <x:f>MIN(100,L36*M36)</x:f>
        <x:v>86.622</x:v>
      </x:c>
      <x:c r="O36" s="978" t="n">
        <x:f>IF(K36&lt;=0.8,0,IF(K36&lt;0.9,0+(K36-0.8)*(10-0)/(0.9-0.8),IF(K36&lt;1,10+(K36-0.9)*(35-10)/(1-0.9),IF(K36&lt;1.2,35+(K36-1)*(87-35)/(1.2-1),IF(K36&lt;1.3,87+(K36-1.2)*(96-87)/(1.3-1.2),IF(K36&lt;1.45,96+(K36-1.3)*(100-96)/(1.45-1.3),100))))))</x:f>
        <x:v>27.093990172609296</x:v>
      </x:c>
      <x:c r="P36" s="979" t="n">
        <x:f>MIN(1,SQRT(G36/8000))</x:f>
        <x:v>0.9960547173724946</x:v>
      </x:c>
      <x:c r="Q36" s="978" t="n">
        <x:f>35+(O36-35)*P36</x:f>
        <x:v>27.125181615834187</x:v>
      </x:c>
      <x:c r="R36" s="978" t="n">
        <x:f>IF(K36&lt;0.95,MIN(25,(0.95-K36)*250),0)</x:f>
        <x:v>0</x:v>
      </x:c>
      <x:c r="S36" s="978" t="n">
        <x:f>IF($X36="A",Y36*5+Z36*15+AA36*30+AB36*60+AC36*80+AD36*100,0)</x:f>
        <x:v>44.314684397809735</x:v>
      </x:c>
      <x:c r="T36" s="978" t="n">
        <x:f>IF($X36="A",AE36*5+AF36*15+AG36*30+AH36*60+AI36*80+AJ36*100,0)</x:f>
        <x:v>20.992061699553478</x:v>
      </x:c>
      <x:c r="U36" s="978" t="n">
        <x:f>IF($X36="A",S36*15%+T36*30%+Q36*55%,0)</x:f>
        <x:v>27.863671058246307</x:v>
      </x:c>
      <x:c r="V36" s="1018" t="n">
        <x:f>IF($X36="A",U36*80%+N36*20%,N36*IFERROR(INDEX($AT$5:$AT$60,MATCH($D36,$AR$5:$AR$60,0)),0.6)+Q36*IFERROR(INDEX($AU$5:$AU$60,MATCH($D36,$AR$5:$AR$60,0)),0.4)-R36)</x:f>
        <x:v>39.615336846597046</x:v>
      </x:c>
      <x:c r="W36" s="1008" t="str">
        <x:f>IF(E36&gt;=90,"設定6級候補",IF(E36&gt;=75,"設定4以上強候補",IF(E36&gt;=60,"設定4以上を疑う","要観察")))</x:f>
        <x:v>要観察</x:v>
      </x:c>
      <x:c r="X36" s="1003" t="str">
        <x:f>IFERROR(INDEX($AS$5:$AS$60,MATCH($D36,$AR$5:$AR$60,0)),"AT")</x:f>
        <x:v>A</x:v>
      </x:c>
      <x:c r="Y36" s="979" t="n">
        <x:f>IFERROR((EXP(-$G36/INDEX($AV$5:$BA$12,MATCH($D36,$AR$5:$AR$12,0),1))*($G36/INDEX($AV$5:$BA$12,MATCH($D36,$AR$5:$AR$12,0),1))^$I36)/((EXP(-$G36/INDEX($AV$5:$BA$12,MATCH($D36,$AR$5:$AR$12,0),1))*($G36/INDEX($AV$5:$BA$12,MATCH($D36,$AR$5:$AR$12,0),1))^$I36)+(EXP(-$G36/INDEX($AV$5:$BA$12,MATCH($D36,$AR$5:$AR$12,0),2))*($G36/INDEX($AV$5:$BA$12,MATCH($D36,$AR$5:$AR$12,0),2))^$I36)+(EXP(-$G36/INDEX($AV$5:$BA$12,MATCH($D36,$AR$5:$AR$12,0),3))*($G36/INDEX($AV$5:$BA$12,MATCH($D36,$AR$5:$AR$12,0),3))^$I36)+(EXP(-$G36/INDEX($AV$5:$BA$12,MATCH($D36,$AR$5:$AR$12,0),4))*($G36/INDEX($AV$5:$BA$12,MATCH($D36,$AR$5:$AR$12,0),4))^$I36)+(EXP(-$G36/INDEX($AV$5:$BA$12,MATCH($D36,$AR$5:$AR$12,0),5))*($G36/INDEX($AV$5:$BA$12,MATCH($D36,$AR$5:$AR$12,0),5))^$I36)+(EXP(-$G36/INDEX($AV$5:$BA$12,MATCH($D36,$AR$5:$AR$12,0),6))*($G36/INDEX($AV$5:$BA$12,MATCH($D36,$AR$5:$AR$12,0),6))^$I36)),0)</x:f>
        <x:v>0.18407200798660742</x:v>
      </x:c>
      <x:c r="Z36" s="979" t="n">
        <x:f>IFERROR((EXP(-$G36/INDEX($AV$5:$BA$12,MATCH($D36,$AR$5:$AR$12,0),2))*($G36/INDEX($AV$5:$BA$12,MATCH($D36,$AR$5:$AR$12,0),2))^$I36)/((EXP(-$G36/INDEX($AV$5:$BA$12,MATCH($D36,$AR$5:$AR$12,0),1))*($G36/INDEX($AV$5:$BA$12,MATCH($D36,$AR$5:$AR$12,0),1))^$I36)+(EXP(-$G36/INDEX($AV$5:$BA$12,MATCH($D36,$AR$5:$AR$12,0),2))*($G36/INDEX($AV$5:$BA$12,MATCH($D36,$AR$5:$AR$12,0),2))^$I36)+(EXP(-$G36/INDEX($AV$5:$BA$12,MATCH($D36,$AR$5:$AR$12,0),3))*($G36/INDEX($AV$5:$BA$12,MATCH($D36,$AR$5:$AR$12,0),3))^$I36)+(EXP(-$G36/INDEX($AV$5:$BA$12,MATCH($D36,$AR$5:$AR$12,0),4))*($G36/INDEX($AV$5:$BA$12,MATCH($D36,$AR$5:$AR$12,0),4))^$I36)+(EXP(-$G36/INDEX($AV$5:$BA$12,MATCH($D36,$AR$5:$AR$12,0),5))*($G36/INDEX($AV$5:$BA$12,MATCH($D36,$AR$5:$AR$12,0),5))^$I36)+(EXP(-$G36/INDEX($AV$5:$BA$12,MATCH($D36,$AR$5:$AR$12,0),6))*($G36/INDEX($AV$5:$BA$12,MATCH($D36,$AR$5:$AR$12,0),6))^$I36)),0)</x:f>
        <x:v>0.18215648619422958</x:v>
      </x:c>
      <x:c r="AA36" s="979" t="n">
        <x:f>IFERROR((EXP(-$G36/INDEX($AV$5:$BA$12,MATCH($D36,$AR$5:$AR$12,0),3))*($G36/INDEX($AV$5:$BA$12,MATCH($D36,$AR$5:$AR$12,0),3))^$I36)/((EXP(-$G36/INDEX($AV$5:$BA$12,MATCH($D36,$AR$5:$AR$12,0),1))*($G36/INDEX($AV$5:$BA$12,MATCH($D36,$AR$5:$AR$12,0),1))^$I36)+(EXP(-$G36/INDEX($AV$5:$BA$12,MATCH($D36,$AR$5:$AR$12,0),2))*($G36/INDEX($AV$5:$BA$12,MATCH($D36,$AR$5:$AR$12,0),2))^$I36)+(EXP(-$G36/INDEX($AV$5:$BA$12,MATCH($D36,$AR$5:$AR$12,0),3))*($G36/INDEX($AV$5:$BA$12,MATCH($D36,$AR$5:$AR$12,0),3))^$I36)+(EXP(-$G36/INDEX($AV$5:$BA$12,MATCH($D36,$AR$5:$AR$12,0),4))*($G36/INDEX($AV$5:$BA$12,MATCH($D36,$AR$5:$AR$12,0),4))^$I36)+(EXP(-$G36/INDEX($AV$5:$BA$12,MATCH($D36,$AR$5:$AR$12,0),5))*($G36/INDEX($AV$5:$BA$12,MATCH($D36,$AR$5:$AR$12,0),5))^$I36)+(EXP(-$G36/INDEX($AV$5:$BA$12,MATCH($D36,$AR$5:$AR$12,0),6))*($G36/INDEX($AV$5:$BA$12,MATCH($D36,$AR$5:$AR$12,0),6))^$I36)),0)</x:f>
        <x:v>0.1801701246770334</x:v>
      </x:c>
      <x:c r="AB36" s="979" t="n">
        <x:f>IFERROR((EXP(-$G36/INDEX($AV$5:$BA$12,MATCH($D36,$AR$5:$AR$12,0),4))*($G36/INDEX($AV$5:$BA$12,MATCH($D36,$AR$5:$AR$12,0),4))^$I36)/((EXP(-$G36/INDEX($AV$5:$BA$12,MATCH($D36,$AR$5:$AR$12,0),1))*($G36/INDEX($AV$5:$BA$12,MATCH($D36,$AR$5:$AR$12,0),1))^$I36)+(EXP(-$G36/INDEX($AV$5:$BA$12,MATCH($D36,$AR$5:$AR$12,0),2))*($G36/INDEX($AV$5:$BA$12,MATCH($D36,$AR$5:$AR$12,0),2))^$I36)+(EXP(-$G36/INDEX($AV$5:$BA$12,MATCH($D36,$AR$5:$AR$12,0),3))*($G36/INDEX($AV$5:$BA$12,MATCH($D36,$AR$5:$AR$12,0),3))^$I36)+(EXP(-$G36/INDEX($AV$5:$BA$12,MATCH($D36,$AR$5:$AR$12,0),4))*($G36/INDEX($AV$5:$BA$12,MATCH($D36,$AR$5:$AR$12,0),4))^$I36)+(EXP(-$G36/INDEX($AV$5:$BA$12,MATCH($D36,$AR$5:$AR$12,0),5))*($G36/INDEX($AV$5:$BA$12,MATCH($D36,$AR$5:$AR$12,0),5))^$I36)+(EXP(-$G36/INDEX($AV$5:$BA$12,MATCH($D36,$AR$5:$AR$12,0),6))*($G36/INDEX($AV$5:$BA$12,MATCH($D36,$AR$5:$AR$12,0),6))^$I36)),0)</x:f>
        <x:v>0.17380073270187008</x:v>
      </x:c>
      <x:c r="AC36" s="979" t="n">
        <x:f>IFERROR((EXP(-$G36/INDEX($AV$5:$BA$12,MATCH($D36,$AR$5:$AR$12,0),5))*($G36/INDEX($AV$5:$BA$12,MATCH($D36,$AR$5:$AR$12,0),5))^$I36)/((EXP(-$G36/INDEX($AV$5:$BA$12,MATCH($D36,$AR$5:$AR$12,0),1))*($G36/INDEX($AV$5:$BA$12,MATCH($D36,$AR$5:$AR$12,0),1))^$I36)+(EXP(-$G36/INDEX($AV$5:$BA$12,MATCH($D36,$AR$5:$AR$12,0),2))*($G36/INDEX($AV$5:$BA$12,MATCH($D36,$AR$5:$AR$12,0),2))^$I36)+(EXP(-$G36/INDEX($AV$5:$BA$12,MATCH($D36,$AR$5:$AR$12,0),3))*($G36/INDEX($AV$5:$BA$12,MATCH($D36,$AR$5:$AR$12,0),3))^$I36)+(EXP(-$G36/INDEX($AV$5:$BA$12,MATCH($D36,$AR$5:$AR$12,0),4))*($G36/INDEX($AV$5:$BA$12,MATCH($D36,$AR$5:$AR$12,0),4))^$I36)+(EXP(-$G36/INDEX($AV$5:$BA$12,MATCH($D36,$AR$5:$AR$12,0),5))*($G36/INDEX($AV$5:$BA$12,MATCH($D36,$AR$5:$AR$12,0),5))^$I36)+(EXP(-$G36/INDEX($AV$5:$BA$12,MATCH($D36,$AR$5:$AR$12,0),6))*($G36/INDEX($AV$5:$BA$12,MATCH($D36,$AR$5:$AR$12,0),6))^$I36)),0)</x:f>
        <x:v>0.15756177407429459</x:v>
      </x:c>
      <x:c r="AD36" s="979" t="n">
        <x:f>IFERROR((EXP(-$G36/INDEX($AV$5:$BA$12,MATCH($D36,$AR$5:$AR$12,0),6))*($G36/INDEX($AV$5:$BA$12,MATCH($D36,$AR$5:$AR$12,0),6))^$I36)/((EXP(-$G36/INDEX($AV$5:$BA$12,MATCH($D36,$AR$5:$AR$12,0),1))*($G36/INDEX($AV$5:$BA$12,MATCH($D36,$AR$5:$AR$12,0),1))^$I36)+(EXP(-$G36/INDEX($AV$5:$BA$12,MATCH($D36,$AR$5:$AR$12,0),2))*($G36/INDEX($AV$5:$BA$12,MATCH($D36,$AR$5:$AR$12,0),2))^$I36)+(EXP(-$G36/INDEX($AV$5:$BA$12,MATCH($D36,$AR$5:$AR$12,0),3))*($G36/INDEX($AV$5:$BA$12,MATCH($D36,$AR$5:$AR$12,0),3))^$I36)+(EXP(-$G36/INDEX($AV$5:$BA$12,MATCH($D36,$AR$5:$AR$12,0),4))*($G36/INDEX($AV$5:$BA$12,MATCH($D36,$AR$5:$AR$12,0),4))^$I36)+(EXP(-$G36/INDEX($AV$5:$BA$12,MATCH($D36,$AR$5:$AR$12,0),5))*($G36/INDEX($AV$5:$BA$12,MATCH($D36,$AR$5:$AR$12,0),5))^$I36)+(EXP(-$G36/INDEX($AV$5:$BA$12,MATCH($D36,$AR$5:$AR$12,0),6))*($G36/INDEX($AV$5:$BA$12,MATCH($D36,$AR$5:$AR$12,0),6))^$I36)),0)</x:f>
        <x:v>0.1222388743659648</x:v>
      </x:c>
      <x:c r="AE36" s="979" t="n">
        <x:f>IFERROR((EXP(-$G36/INDEX($BB$5:$BG$12,MATCH($D36,$AR$5:$AR$12,0),1))*($G36/INDEX($BB$5:$BG$12,MATCH($D36,$AR$5:$AR$12,0),1))^$J36)/((EXP(-$G36/INDEX($BB$5:$BG$12,MATCH($D36,$AR$5:$AR$12,0),1))*($G36/INDEX($BB$5:$BG$12,MATCH($D36,$AR$5:$AR$12,0),1))^$J36)+(EXP(-$G36/INDEX($BB$5:$BG$12,MATCH($D36,$AR$5:$AR$12,0),2))*($G36/INDEX($BB$5:$BG$12,MATCH($D36,$AR$5:$AR$12,0),2))^$J36)+(EXP(-$G36/INDEX($BB$5:$BG$12,MATCH($D36,$AR$5:$AR$12,0),3))*($G36/INDEX($BB$5:$BG$12,MATCH($D36,$AR$5:$AR$12,0),3))^$J36)+(EXP(-$G36/INDEX($BB$5:$BG$12,MATCH($D36,$AR$5:$AR$12,0),4))*($G36/INDEX($BB$5:$BG$12,MATCH($D36,$AR$5:$AR$12,0),4))^$J36)+(EXP(-$G36/INDEX($BB$5:$BG$12,MATCH($D36,$AR$5:$AR$12,0),5))*($G36/INDEX($BB$5:$BG$12,MATCH($D36,$AR$5:$AR$12,0),5))^$J36)+(EXP(-$G36/INDEX($BB$5:$BG$12,MATCH($D36,$AR$5:$AR$12,0),6))*($G36/INDEX($BB$5:$BG$12,MATCH($D36,$AR$5:$AR$12,0),6))^$J36)),0)</x:f>
        <x:v>0.37101971726421</x:v>
      </x:c>
      <x:c r="AF36" s="979" t="n">
        <x:f>IFERROR((EXP(-$G36/INDEX($BB$5:$BG$12,MATCH($D36,$AR$5:$AR$12,0),2))*($G36/INDEX($BB$5:$BG$12,MATCH($D36,$AR$5:$AR$12,0),2))^$J36)/((EXP(-$G36/INDEX($BB$5:$BG$12,MATCH($D36,$AR$5:$AR$12,0),1))*($G36/INDEX($BB$5:$BG$12,MATCH($D36,$AR$5:$AR$12,0),1))^$J36)+(EXP(-$G36/INDEX($BB$5:$BG$12,MATCH($D36,$AR$5:$AR$12,0),2))*($G36/INDEX($BB$5:$BG$12,MATCH($D36,$AR$5:$AR$12,0),2))^$J36)+(EXP(-$G36/INDEX($BB$5:$BG$12,MATCH($D36,$AR$5:$AR$12,0),3))*($G36/INDEX($BB$5:$BG$12,MATCH($D36,$AR$5:$AR$12,0),3))^$J36)+(EXP(-$G36/INDEX($BB$5:$BG$12,MATCH($D36,$AR$5:$AR$12,0),4))*($G36/INDEX($BB$5:$BG$12,MATCH($D36,$AR$5:$AR$12,0),4))^$J36)+(EXP(-$G36/INDEX($BB$5:$BG$12,MATCH($D36,$AR$5:$AR$12,0),5))*($G36/INDEX($BB$5:$BG$12,MATCH($D36,$AR$5:$AR$12,0),5))^$J36)+(EXP(-$G36/INDEX($BB$5:$BG$12,MATCH($D36,$AR$5:$AR$12,0),6))*($G36/INDEX($BB$5:$BG$12,MATCH($D36,$AR$5:$AR$12,0),6))^$J36)),0)</x:f>
        <x:v>0.3050827229403745</x:v>
      </x:c>
      <x:c r="AG36" s="979" t="n">
        <x:f>IFERROR((EXP(-$G36/INDEX($BB$5:$BG$12,MATCH($D36,$AR$5:$AR$12,0),3))*($G36/INDEX($BB$5:$BG$12,MATCH($D36,$AR$5:$AR$12,0),3))^$J36)/((EXP(-$G36/INDEX($BB$5:$BG$12,MATCH($D36,$AR$5:$AR$12,0),1))*($G36/INDEX($BB$5:$BG$12,MATCH($D36,$AR$5:$AR$12,0),1))^$J36)+(EXP(-$G36/INDEX($BB$5:$BG$12,MATCH($D36,$AR$5:$AR$12,0),2))*($G36/INDEX($BB$5:$BG$12,MATCH($D36,$AR$5:$AR$12,0),2))^$J36)+(EXP(-$G36/INDEX($BB$5:$BG$12,MATCH($D36,$AR$5:$AR$12,0),3))*($G36/INDEX($BB$5:$BG$12,MATCH($D36,$AR$5:$AR$12,0),3))^$J36)+(EXP(-$G36/INDEX($BB$5:$BG$12,MATCH($D36,$AR$5:$AR$12,0),4))*($G36/INDEX($BB$5:$BG$12,MATCH($D36,$AR$5:$AR$12,0),4))^$J36)+(EXP(-$G36/INDEX($BB$5:$BG$12,MATCH($D36,$AR$5:$AR$12,0),5))*($G36/INDEX($BB$5:$BG$12,MATCH($D36,$AR$5:$AR$12,0),5))^$J36)+(EXP(-$G36/INDEX($BB$5:$BG$12,MATCH($D36,$AR$5:$AR$12,0),6))*($G36/INDEX($BB$5:$BG$12,MATCH($D36,$AR$5:$AR$12,0),6))^$J36)),0)</x:f>
        <x:v>0.20356742799644875</x:v>
      </x:c>
      <x:c r="AH36" s="979" t="n">
        <x:f>IFERROR((EXP(-$G36/INDEX($BB$5:$BG$12,MATCH($D36,$AR$5:$AR$12,0),4))*($G36/INDEX($BB$5:$BG$12,MATCH($D36,$AR$5:$AR$12,0),4))^$J36)/((EXP(-$G36/INDEX($BB$5:$BG$12,MATCH($D36,$AR$5:$AR$12,0),1))*($G36/INDEX($BB$5:$BG$12,MATCH($D36,$AR$5:$AR$12,0),1))^$J36)+(EXP(-$G36/INDEX($BB$5:$BG$12,MATCH($D36,$AR$5:$AR$12,0),2))*($G36/INDEX($BB$5:$BG$12,MATCH($D36,$AR$5:$AR$12,0),2))^$J36)+(EXP(-$G36/INDEX($BB$5:$BG$12,MATCH($D36,$AR$5:$AR$12,0),3))*($G36/INDEX($BB$5:$BG$12,MATCH($D36,$AR$5:$AR$12,0),3))^$J36)+(EXP(-$G36/INDEX($BB$5:$BG$12,MATCH($D36,$AR$5:$AR$12,0),4))*($G36/INDEX($BB$5:$BG$12,MATCH($D36,$AR$5:$AR$12,0),4))^$J36)+(EXP(-$G36/INDEX($BB$5:$BG$12,MATCH($D36,$AR$5:$AR$12,0),5))*($G36/INDEX($BB$5:$BG$12,MATCH($D36,$AR$5:$AR$12,0),5))^$J36)+(EXP(-$G36/INDEX($BB$5:$BG$12,MATCH($D36,$AR$5:$AR$12,0),6))*($G36/INDEX($BB$5:$BG$12,MATCH($D36,$AR$5:$AR$12,0),6))^$J36)),0)</x:f>
        <x:v>0.07427333123411936</x:v>
      </x:c>
      <x:c r="AI36" s="979" t="n">
        <x:f>IFERROR((EXP(-$G36/INDEX($BB$5:$BG$12,MATCH($D36,$AR$5:$AR$12,0),5))*($G36/INDEX($BB$5:$BG$12,MATCH($D36,$AR$5:$AR$12,0),5))^$J36)/((EXP(-$G36/INDEX($BB$5:$BG$12,MATCH($D36,$AR$5:$AR$12,0),1))*($G36/INDEX($BB$5:$BG$12,MATCH($D36,$AR$5:$AR$12,0),1))^$J36)+(EXP(-$G36/INDEX($BB$5:$BG$12,MATCH($D36,$AR$5:$AR$12,0),2))*($G36/INDEX($BB$5:$BG$12,MATCH($D36,$AR$5:$AR$12,0),2))^$J36)+(EXP(-$G36/INDEX($BB$5:$BG$12,MATCH($D36,$AR$5:$AR$12,0),3))*($G36/INDEX($BB$5:$BG$12,MATCH($D36,$AR$5:$AR$12,0),3))^$J36)+(EXP(-$G36/INDEX($BB$5:$BG$12,MATCH($D36,$AR$5:$AR$12,0),4))*($G36/INDEX($BB$5:$BG$12,MATCH($D36,$AR$5:$AR$12,0),4))^$J36)+(EXP(-$G36/INDEX($BB$5:$BG$12,MATCH($D36,$AR$5:$AR$12,0),5))*($G36/INDEX($BB$5:$BG$12,MATCH($D36,$AR$5:$AR$12,0),5))^$J36)+(EXP(-$G36/INDEX($BB$5:$BG$12,MATCH($D36,$AR$5:$AR$12,0),6))*($G36/INDEX($BB$5:$BG$12,MATCH($D36,$AR$5:$AR$12,0),6))^$J36)),0)</x:f>
        <x:v>0.03041902506492781</x:v>
      </x:c>
      <x:c r="AJ36" s="979" t="n">
        <x:f>IFERROR((EXP(-$G36/INDEX($BB$5:$BG$12,MATCH($D36,$AR$5:$AR$12,0),6))*($G36/INDEX($BB$5:$BG$12,MATCH($D36,$AR$5:$AR$12,0),6))^$J36)/((EXP(-$G36/INDEX($BB$5:$BG$12,MATCH($D36,$AR$5:$AR$12,0),1))*($G36/INDEX($BB$5:$BG$12,MATCH($D36,$AR$5:$AR$12,0),1))^$J36)+(EXP(-$G36/INDEX($BB$5:$BG$12,MATCH($D36,$AR$5:$AR$12,0),2))*($G36/INDEX($BB$5:$BG$12,MATCH($D36,$AR$5:$AR$12,0),2))^$J36)+(EXP(-$G36/INDEX($BB$5:$BG$12,MATCH($D36,$AR$5:$AR$12,0),3))*($G36/INDEX($BB$5:$BG$12,MATCH($D36,$AR$5:$AR$12,0),3))^$J36)+(EXP(-$G36/INDEX($BB$5:$BG$12,MATCH($D36,$AR$5:$AR$12,0),4))*($G36/INDEX($BB$5:$BG$12,MATCH($D36,$AR$5:$AR$12,0),4))^$J36)+(EXP(-$G36/INDEX($BB$5:$BG$12,MATCH($D36,$AR$5:$AR$12,0),5))*($G36/INDEX($BB$5:$BG$12,MATCH($D36,$AR$5:$AR$12,0),5))^$J36)+(EXP(-$G36/INDEX($BB$5:$BG$12,MATCH($D36,$AR$5:$AR$12,0),6))*($G36/INDEX($BB$5:$BG$12,MATCH($D36,$AR$5:$AR$12,0),6))^$J36)),0)</x:f>
        <x:v>0.01563777549991962</x:v>
      </x:c>
      <x:c r="BJ36"/>
      <x:c r="BK36"/>
      <x:c r="BL36"/>
      <x:c r="BM36"/>
      <x:c r="BN36"/>
      <x:c r="BO36"/>
      <x:c r="BP36"/>
      <x:c r="BQ36"/>
      <x:c r="BR36"/>
      <x:c r="BS36"/>
      <x:c r="BT36"/>
      <x:c r="BU36"/>
      <x:c r="BV36"/>
      <x:c r="BW36"/>
      <x:c r="BX36"/>
      <x:c r="BY36"/>
      <x:c r="BZ36"/>
    </x:row>
    <x:row r="37">
      <x:c r="A37" s="975" t="n">
        <x:f>'対象台データ'!A35</x:f>
        <x:v>46224</x:v>
      </x:c>
      <x:c r="B37" s="1003" t="str">
        <x:f>'対象台データ'!B35</x:f>
        <x:v>火</x:v>
      </x:c>
      <x:c r="C37" s="1003" t="str">
        <x:f>'対象台データ'!C35</x:f>
        <x:v>7/21</x:v>
      </x:c>
      <x:c r="D37" s="963" t="str">
        <x:f>'対象台データ'!D35</x:f>
        <x:v>ゴーゴージャグラー3</x:v>
      </x:c>
      <x:c r="E37" s="1014" t="n">
        <x:f>IF($X37="A",MIN(100,MAX(0,55+(V37-55)*(1+0.4*SQRT(MIN(G37/8000,1))))),MIN(100,MAX(0,V37)))</x:f>
        <x:v>61.58605763472674</x:v>
      </x:c>
      <x:c r="F37" s="1016" t="n">
        <x:f>'対象台データ'!E35</x:f>
        <x:v>883</x:v>
      </x:c>
      <x:c r="G37" s="1005" t="n">
        <x:f>'対象台データ'!F35</x:f>
        <x:v>8599</x:v>
      </x:c>
      <x:c r="H37" s="1005" t="n">
        <x:f>'対象台データ'!G35</x:f>
        <x:v>1608</x:v>
      </x:c>
      <x:c r="I37" s="1005" t="n">
        <x:f>'対象台データ'!H35</x:f>
        <x:v>33</x:v>
      </x:c>
      <x:c r="J37" s="1005" t="n">
        <x:f>'対象台データ'!I35</x:f>
        <x:v>32</x:v>
      </x:c>
      <x:c r="K37" s="979" t="n">
        <x:f>'対象台データ'!K35</x:f>
        <x:v>1.0623328293987673</x:v>
      </x:c>
      <x:c r="L37" s="1006" t="n">
        <x:f>IF(G37&lt;=0,5,IF(G37&lt;1500,5+(G37-0)*(20-5)/(1500-0),IF(G37&lt;3000,20+(G37-1500)*(40-20)/(3000-1500),IF(G37&lt;4500,40+(G37-3000)*(58-40)/(4500-3000),IF(G37&lt;6000,58+(G37-4500)*(72-58)/(6000-4500),IF(G37&lt;7500,72+(G37-6000)*(84-72)/(7500-6000),IF(G37&lt;9000,84+(G37-7500)*(93-84)/(9000-7500),IF(G37&lt;11000,93+(G37-9000)*(100-93)/(11000-9000),100))))))))</x:f>
        <x:v>90.594</x:v>
      </x:c>
      <x:c r="M37" s="978" t="n">
        <x:v>1</x:v>
      </x:c>
      <x:c r="N37" s="978" t="n">
        <x:f>MIN(100,L37*M37)</x:f>
        <x:v>90.594</x:v>
      </x:c>
      <x:c r="O37" s="978" t="n">
        <x:f>IF(K37&lt;=0.8,0,IF(K37&lt;0.9,0+(K37-0.8)*(10-0)/(0.9-0.8),IF(K37&lt;1,10+(K37-0.9)*(35-10)/(1-0.9),IF(K37&lt;1.2,35+(K37-1)*(87-35)/(1.2-1),IF(K37&lt;1.3,87+(K37-1.2)*(96-87)/(1.3-1.2),IF(K37&lt;1.45,96+(K37-1.3)*(100-96)/(1.45-1.3),100))))))</x:f>
        <x:v>51.206535643679494</x:v>
      </x:c>
      <x:c r="P37" s="979" t="n">
        <x:f>MIN(1,SQRT(G37/8000))</x:f>
        <x:v>1</x:v>
      </x:c>
      <x:c r="Q37" s="978" t="n">
        <x:f>35+(O37-35)*P37</x:f>
        <x:v>51.206535643679494</x:v>
      </x:c>
      <x:c r="R37" s="978" t="n">
        <x:f>IF(K37&lt;0.95,MIN(25,(0.95-K37)*250),0)</x:f>
        <x:v>0</x:v>
      </x:c>
      <x:c r="S37" s="978" t="n">
        <x:f>IF($X37="A",Y37*5+Z37*15+AA37*30+AB37*60+AC37*80+AD37*100,0)</x:f>
        <x:v>46.585698374534964</x:v>
      </x:c>
      <x:c r="T37" s="978" t="n">
        <x:f>IF($X37="A",AE37*5+AF37*15+AG37*30+AH37*60+AI37*80+AJ37*100,0)</x:f>
        <x:v>56.101530807435395</x:v>
      </x:c>
      <x:c r="U37" s="978" t="n">
        <x:f>IF($X37="A",S37*15%+T37*30%+Q37*55%,0)</x:f>
        <x:v>51.981908602434586</x:v>
      </x:c>
      <x:c r="V37" s="1018" t="n">
        <x:f>IF($X37="A",U37*80%+N37*20%,N37*IFERROR(INDEX($AT$5:$AT$60,MATCH($D37,$AR$5:$AR$60,0)),0.6)+Q37*IFERROR(INDEX($AU$5:$AU$60,MATCH($D37,$AR$5:$AR$60,0)),0.4)-R37)</x:f>
        <x:v>59.70432688194767</x:v>
      </x:c>
      <x:c r="W37" s="1008" t="str">
        <x:f>IF(E37&gt;=90,"設定6級候補",IF(E37&gt;=75,"設定4以上強候補",IF(E37&gt;=60,"設定4以上を疑う","要観察")))</x:f>
        <x:v>設定4以上を疑う</x:v>
      </x:c>
      <x:c r="X37" s="1003" t="str">
        <x:f>IFERROR(INDEX($AS$5:$AS$60,MATCH($D37,$AR$5:$AR$60,0)),"AT")</x:f>
        <x:v>A</x:v>
      </x:c>
      <x:c r="Y37" s="979" t="n">
        <x:f>IFERROR((EXP(-$G37/INDEX($AV$5:$BA$12,MATCH($D37,$AR$5:$AR$12,0),1))*($G37/INDEX($AV$5:$BA$12,MATCH($D37,$AR$5:$AR$12,0),1))^$I37)/((EXP(-$G37/INDEX($AV$5:$BA$12,MATCH($D37,$AR$5:$AR$12,0),1))*($G37/INDEX($AV$5:$BA$12,MATCH($D37,$AR$5:$AR$12,0),1))^$I37)+(EXP(-$G37/INDEX($AV$5:$BA$12,MATCH($D37,$AR$5:$AR$12,0),2))*($G37/INDEX($AV$5:$BA$12,MATCH($D37,$AR$5:$AR$12,0),2))^$I37)+(EXP(-$G37/INDEX($AV$5:$BA$12,MATCH($D37,$AR$5:$AR$12,0),3))*($G37/INDEX($AV$5:$BA$12,MATCH($D37,$AR$5:$AR$12,0),3))^$I37)+(EXP(-$G37/INDEX($AV$5:$BA$12,MATCH($D37,$AR$5:$AR$12,0),4))*($G37/INDEX($AV$5:$BA$12,MATCH($D37,$AR$5:$AR$12,0),4))^$I37)+(EXP(-$G37/INDEX($AV$5:$BA$12,MATCH($D37,$AR$5:$AR$12,0),5))*($G37/INDEX($AV$5:$BA$12,MATCH($D37,$AR$5:$AR$12,0),5))^$I37)+(EXP(-$G37/INDEX($AV$5:$BA$12,MATCH($D37,$AR$5:$AR$12,0),6))*($G37/INDEX($AV$5:$BA$12,MATCH($D37,$AR$5:$AR$12,0),6))^$I37)),0)</x:f>
        <x:v>0.17317576396132758</x:v>
      </x:c>
      <x:c r="Z37" s="979" t="n">
        <x:f>IFERROR((EXP(-$G37/INDEX($AV$5:$BA$12,MATCH($D37,$AR$5:$AR$12,0),2))*($G37/INDEX($AV$5:$BA$12,MATCH($D37,$AR$5:$AR$12,0),2))^$I37)/((EXP(-$G37/INDEX($AV$5:$BA$12,MATCH($D37,$AR$5:$AR$12,0),1))*($G37/INDEX($AV$5:$BA$12,MATCH($D37,$AR$5:$AR$12,0),1))^$I37)+(EXP(-$G37/INDEX($AV$5:$BA$12,MATCH($D37,$AR$5:$AR$12,0),2))*($G37/INDEX($AV$5:$BA$12,MATCH($D37,$AR$5:$AR$12,0),2))^$I37)+(EXP(-$G37/INDEX($AV$5:$BA$12,MATCH($D37,$AR$5:$AR$12,0),3))*($G37/INDEX($AV$5:$BA$12,MATCH($D37,$AR$5:$AR$12,0),3))^$I37)+(EXP(-$G37/INDEX($AV$5:$BA$12,MATCH($D37,$AR$5:$AR$12,0),4))*($G37/INDEX($AV$5:$BA$12,MATCH($D37,$AR$5:$AR$12,0),4))^$I37)+(EXP(-$G37/INDEX($AV$5:$BA$12,MATCH($D37,$AR$5:$AR$12,0),5))*($G37/INDEX($AV$5:$BA$12,MATCH($D37,$AR$5:$AR$12,0),5))^$I37)+(EXP(-$G37/INDEX($AV$5:$BA$12,MATCH($D37,$AR$5:$AR$12,0),6))*($G37/INDEX($AV$5:$BA$12,MATCH($D37,$AR$5:$AR$12,0),6))^$I37)),0)</x:f>
        <x:v>0.17299827537204232</x:v>
      </x:c>
      <x:c r="AA37" s="979" t="n">
        <x:f>IFERROR((EXP(-$G37/INDEX($AV$5:$BA$12,MATCH($D37,$AR$5:$AR$12,0),3))*($G37/INDEX($AV$5:$BA$12,MATCH($D37,$AR$5:$AR$12,0),3))^$I37)/((EXP(-$G37/INDEX($AV$5:$BA$12,MATCH($D37,$AR$5:$AR$12,0),1))*($G37/INDEX($AV$5:$BA$12,MATCH($D37,$AR$5:$AR$12,0),1))^$I37)+(EXP(-$G37/INDEX($AV$5:$BA$12,MATCH($D37,$AR$5:$AR$12,0),2))*($G37/INDEX($AV$5:$BA$12,MATCH($D37,$AR$5:$AR$12,0),2))^$I37)+(EXP(-$G37/INDEX($AV$5:$BA$12,MATCH($D37,$AR$5:$AR$12,0),3))*($G37/INDEX($AV$5:$BA$12,MATCH($D37,$AR$5:$AR$12,0),3))^$I37)+(EXP(-$G37/INDEX($AV$5:$BA$12,MATCH($D37,$AR$5:$AR$12,0),4))*($G37/INDEX($AV$5:$BA$12,MATCH($D37,$AR$5:$AR$12,0),4))^$I37)+(EXP(-$G37/INDEX($AV$5:$BA$12,MATCH($D37,$AR$5:$AR$12,0),5))*($G37/INDEX($AV$5:$BA$12,MATCH($D37,$AR$5:$AR$12,0),5))^$I37)+(EXP(-$G37/INDEX($AV$5:$BA$12,MATCH($D37,$AR$5:$AR$12,0),6))*($G37/INDEX($AV$5:$BA$12,MATCH($D37,$AR$5:$AR$12,0),6))^$I37)),0)</x:f>
        <x:v>0.17273359975416197</x:v>
      </x:c>
      <x:c r="AB37" s="979" t="n">
        <x:f>IFERROR((EXP(-$G37/INDEX($AV$5:$BA$12,MATCH($D37,$AR$5:$AR$12,0),4))*($G37/INDEX($AV$5:$BA$12,MATCH($D37,$AR$5:$AR$12,0),4))^$I37)/((EXP(-$G37/INDEX($AV$5:$BA$12,MATCH($D37,$AR$5:$AR$12,0),1))*($G37/INDEX($AV$5:$BA$12,MATCH($D37,$AR$5:$AR$12,0),1))^$I37)+(EXP(-$G37/INDEX($AV$5:$BA$12,MATCH($D37,$AR$5:$AR$12,0),2))*($G37/INDEX($AV$5:$BA$12,MATCH($D37,$AR$5:$AR$12,0),2))^$I37)+(EXP(-$G37/INDEX($AV$5:$BA$12,MATCH($D37,$AR$5:$AR$12,0),3))*($G37/INDEX($AV$5:$BA$12,MATCH($D37,$AR$5:$AR$12,0),3))^$I37)+(EXP(-$G37/INDEX($AV$5:$BA$12,MATCH($D37,$AR$5:$AR$12,0),4))*($G37/INDEX($AV$5:$BA$12,MATCH($D37,$AR$5:$AR$12,0),4))^$I37)+(EXP(-$G37/INDEX($AV$5:$BA$12,MATCH($D37,$AR$5:$AR$12,0),5))*($G37/INDEX($AV$5:$BA$12,MATCH($D37,$AR$5:$AR$12,0),5))^$I37)+(EXP(-$G37/INDEX($AV$5:$BA$12,MATCH($D37,$AR$5:$AR$12,0),6))*($G37/INDEX($AV$5:$BA$12,MATCH($D37,$AR$5:$AR$12,0),6))^$I37)),0)</x:f>
        <x:v>0.17140750162536358</x:v>
      </x:c>
      <x:c r="AC37" s="979" t="n">
        <x:f>IFERROR((EXP(-$G37/INDEX($AV$5:$BA$12,MATCH($D37,$AR$5:$AR$12,0),5))*($G37/INDEX($AV$5:$BA$12,MATCH($D37,$AR$5:$AR$12,0),5))^$I37)/((EXP(-$G37/INDEX($AV$5:$BA$12,MATCH($D37,$AR$5:$AR$12,0),1))*($G37/INDEX($AV$5:$BA$12,MATCH($D37,$AR$5:$AR$12,0),1))^$I37)+(EXP(-$G37/INDEX($AV$5:$BA$12,MATCH($D37,$AR$5:$AR$12,0),2))*($G37/INDEX($AV$5:$BA$12,MATCH($D37,$AR$5:$AR$12,0),2))^$I37)+(EXP(-$G37/INDEX($AV$5:$BA$12,MATCH($D37,$AR$5:$AR$12,0),3))*($G37/INDEX($AV$5:$BA$12,MATCH($D37,$AR$5:$AR$12,0),3))^$I37)+(EXP(-$G37/INDEX($AV$5:$BA$12,MATCH($D37,$AR$5:$AR$12,0),4))*($G37/INDEX($AV$5:$BA$12,MATCH($D37,$AR$5:$AR$12,0),4))^$I37)+(EXP(-$G37/INDEX($AV$5:$BA$12,MATCH($D37,$AR$5:$AR$12,0),5))*($G37/INDEX($AV$5:$BA$12,MATCH($D37,$AR$5:$AR$12,0),5))^$I37)+(EXP(-$G37/INDEX($AV$5:$BA$12,MATCH($D37,$AR$5:$AR$12,0),6))*($G37/INDEX($AV$5:$BA$12,MATCH($D37,$AR$5:$AR$12,0),6))^$I37)),0)</x:f>
        <x:v>0.16550492973547185</x:v>
      </x:c>
      <x:c r="AD37" s="979" t="n">
        <x:f>IFERROR((EXP(-$G37/INDEX($AV$5:$BA$12,MATCH($D37,$AR$5:$AR$12,0),6))*($G37/INDEX($AV$5:$BA$12,MATCH($D37,$AR$5:$AR$12,0),6))^$I37)/((EXP(-$G37/INDEX($AV$5:$BA$12,MATCH($D37,$AR$5:$AR$12,0),1))*($G37/INDEX($AV$5:$BA$12,MATCH($D37,$AR$5:$AR$12,0),1))^$I37)+(EXP(-$G37/INDEX($AV$5:$BA$12,MATCH($D37,$AR$5:$AR$12,0),2))*($G37/INDEX($AV$5:$BA$12,MATCH($D37,$AR$5:$AR$12,0),2))^$I37)+(EXP(-$G37/INDEX($AV$5:$BA$12,MATCH($D37,$AR$5:$AR$12,0),3))*($G37/INDEX($AV$5:$BA$12,MATCH($D37,$AR$5:$AR$12,0),3))^$I37)+(EXP(-$G37/INDEX($AV$5:$BA$12,MATCH($D37,$AR$5:$AR$12,0),4))*($G37/INDEX($AV$5:$BA$12,MATCH($D37,$AR$5:$AR$12,0),4))^$I37)+(EXP(-$G37/INDEX($AV$5:$BA$12,MATCH($D37,$AR$5:$AR$12,0),5))*($G37/INDEX($AV$5:$BA$12,MATCH($D37,$AR$5:$AR$12,0),5))^$I37)+(EXP(-$G37/INDEX($AV$5:$BA$12,MATCH($D37,$AR$5:$AR$12,0),6))*($G37/INDEX($AV$5:$BA$12,MATCH($D37,$AR$5:$AR$12,0),6))^$I37)),0)</x:f>
        <x:v>0.14417992955163272</x:v>
      </x:c>
      <x:c r="AE37" s="979" t="n">
        <x:f>IFERROR((EXP(-$G37/INDEX($BB$5:$BG$12,MATCH($D37,$AR$5:$AR$12,0),1))*($G37/INDEX($BB$5:$BG$12,MATCH($D37,$AR$5:$AR$12,0),1))^$J37)/((EXP(-$G37/INDEX($BB$5:$BG$12,MATCH($D37,$AR$5:$AR$12,0),1))*($G37/INDEX($BB$5:$BG$12,MATCH($D37,$AR$5:$AR$12,0),1))^$J37)+(EXP(-$G37/INDEX($BB$5:$BG$12,MATCH($D37,$AR$5:$AR$12,0),2))*($G37/INDEX($BB$5:$BG$12,MATCH($D37,$AR$5:$AR$12,0),2))^$J37)+(EXP(-$G37/INDEX($BB$5:$BG$12,MATCH($D37,$AR$5:$AR$12,0),3))*($G37/INDEX($BB$5:$BG$12,MATCH($D37,$AR$5:$AR$12,0),3))^$J37)+(EXP(-$G37/INDEX($BB$5:$BG$12,MATCH($D37,$AR$5:$AR$12,0),4))*($G37/INDEX($BB$5:$BG$12,MATCH($D37,$AR$5:$AR$12,0),4))^$J37)+(EXP(-$G37/INDEX($BB$5:$BG$12,MATCH($D37,$AR$5:$AR$12,0),5))*($G37/INDEX($BB$5:$BG$12,MATCH($D37,$AR$5:$AR$12,0),5))^$J37)+(EXP(-$G37/INDEX($BB$5:$BG$12,MATCH($D37,$AR$5:$AR$12,0),6))*($G37/INDEX($BB$5:$BG$12,MATCH($D37,$AR$5:$AR$12,0),6))^$J37)),0)</x:f>
        <x:v>0.07737948120527624</x:v>
      </x:c>
      <x:c r="AF37" s="979" t="n">
        <x:f>IFERROR((EXP(-$G37/INDEX($BB$5:$BG$12,MATCH($D37,$AR$5:$AR$12,0),2))*($G37/INDEX($BB$5:$BG$12,MATCH($D37,$AR$5:$AR$12,0),2))^$J37)/((EXP(-$G37/INDEX($BB$5:$BG$12,MATCH($D37,$AR$5:$AR$12,0),1))*($G37/INDEX($BB$5:$BG$12,MATCH($D37,$AR$5:$AR$12,0),1))^$J37)+(EXP(-$G37/INDEX($BB$5:$BG$12,MATCH($D37,$AR$5:$AR$12,0),2))*($G37/INDEX($BB$5:$BG$12,MATCH($D37,$AR$5:$AR$12,0),2))^$J37)+(EXP(-$G37/INDEX($BB$5:$BG$12,MATCH($D37,$AR$5:$AR$12,0),3))*($G37/INDEX($BB$5:$BG$12,MATCH($D37,$AR$5:$AR$12,0),3))^$J37)+(EXP(-$G37/INDEX($BB$5:$BG$12,MATCH($D37,$AR$5:$AR$12,0),4))*($G37/INDEX($BB$5:$BG$12,MATCH($D37,$AR$5:$AR$12,0),4))^$J37)+(EXP(-$G37/INDEX($BB$5:$BG$12,MATCH($D37,$AR$5:$AR$12,0),5))*($G37/INDEX($BB$5:$BG$12,MATCH($D37,$AR$5:$AR$12,0),5))^$J37)+(EXP(-$G37/INDEX($BB$5:$BG$12,MATCH($D37,$AR$5:$AR$12,0),6))*($G37/INDEX($BB$5:$BG$12,MATCH($D37,$AR$5:$AR$12,0),6))^$J37)),0)</x:f>
        <x:v>0.11954775193167733</x:v>
      </x:c>
      <x:c r="AG37" s="979" t="n">
        <x:f>IFERROR((EXP(-$G37/INDEX($BB$5:$BG$12,MATCH($D37,$AR$5:$AR$12,0),3))*($G37/INDEX($BB$5:$BG$12,MATCH($D37,$AR$5:$AR$12,0),3))^$J37)/((EXP(-$G37/INDEX($BB$5:$BG$12,MATCH($D37,$AR$5:$AR$12,0),1))*($G37/INDEX($BB$5:$BG$12,MATCH($D37,$AR$5:$AR$12,0),1))^$J37)+(EXP(-$G37/INDEX($BB$5:$BG$12,MATCH($D37,$AR$5:$AR$12,0),2))*($G37/INDEX($BB$5:$BG$12,MATCH($D37,$AR$5:$AR$12,0),2))^$J37)+(EXP(-$G37/INDEX($BB$5:$BG$12,MATCH($D37,$AR$5:$AR$12,0),3))*($G37/INDEX($BB$5:$BG$12,MATCH($D37,$AR$5:$AR$12,0),3))^$J37)+(EXP(-$G37/INDEX($BB$5:$BG$12,MATCH($D37,$AR$5:$AR$12,0),4))*($G37/INDEX($BB$5:$BG$12,MATCH($D37,$AR$5:$AR$12,0),4))^$J37)+(EXP(-$G37/INDEX($BB$5:$BG$12,MATCH($D37,$AR$5:$AR$12,0),5))*($G37/INDEX($BB$5:$BG$12,MATCH($D37,$AR$5:$AR$12,0),5))^$J37)+(EXP(-$G37/INDEX($BB$5:$BG$12,MATCH($D37,$AR$5:$AR$12,0),6))*($G37/INDEX($BB$5:$BG$12,MATCH($D37,$AR$5:$AR$12,0),6))^$J37)),0)</x:f>
        <x:v>0.18180916056821322</x:v>
      </x:c>
      <x:c r="AH37" s="979" t="n">
        <x:f>IFERROR((EXP(-$G37/INDEX($BB$5:$BG$12,MATCH($D37,$AR$5:$AR$12,0),4))*($G37/INDEX($BB$5:$BG$12,MATCH($D37,$AR$5:$AR$12,0),4))^$J37)/((EXP(-$G37/INDEX($BB$5:$BG$12,MATCH($D37,$AR$5:$AR$12,0),1))*($G37/INDEX($BB$5:$BG$12,MATCH($D37,$AR$5:$AR$12,0),1))^$J37)+(EXP(-$G37/INDEX($BB$5:$BG$12,MATCH($D37,$AR$5:$AR$12,0),2))*($G37/INDEX($BB$5:$BG$12,MATCH($D37,$AR$5:$AR$12,0),2))^$J37)+(EXP(-$G37/INDEX($BB$5:$BG$12,MATCH($D37,$AR$5:$AR$12,0),3))*($G37/INDEX($BB$5:$BG$12,MATCH($D37,$AR$5:$AR$12,0),3))^$J37)+(EXP(-$G37/INDEX($BB$5:$BG$12,MATCH($D37,$AR$5:$AR$12,0),4))*($G37/INDEX($BB$5:$BG$12,MATCH($D37,$AR$5:$AR$12,0),4))^$J37)+(EXP(-$G37/INDEX($BB$5:$BG$12,MATCH($D37,$AR$5:$AR$12,0),5))*($G37/INDEX($BB$5:$BG$12,MATCH($D37,$AR$5:$AR$12,0),5))^$J37)+(EXP(-$G37/INDEX($BB$5:$BG$12,MATCH($D37,$AR$5:$AR$12,0),6))*($G37/INDEX($BB$5:$BG$12,MATCH($D37,$AR$5:$AR$12,0),6))^$J37)),0)</x:f>
        <x:v>0.23609843807860584</x:v>
      </x:c>
      <x:c r="AI37" s="979" t="n">
        <x:f>IFERROR((EXP(-$G37/INDEX($BB$5:$BG$12,MATCH($D37,$AR$5:$AR$12,0),5))*($G37/INDEX($BB$5:$BG$12,MATCH($D37,$AR$5:$AR$12,0),5))^$J37)/((EXP(-$G37/INDEX($BB$5:$BG$12,MATCH($D37,$AR$5:$AR$12,0),1))*($G37/INDEX($BB$5:$BG$12,MATCH($D37,$AR$5:$AR$12,0),1))^$J37)+(EXP(-$G37/INDEX($BB$5:$BG$12,MATCH($D37,$AR$5:$AR$12,0),2))*($G37/INDEX($BB$5:$BG$12,MATCH($D37,$AR$5:$AR$12,0),2))^$J37)+(EXP(-$G37/INDEX($BB$5:$BG$12,MATCH($D37,$AR$5:$AR$12,0),3))*($G37/INDEX($BB$5:$BG$12,MATCH($D37,$AR$5:$AR$12,0),3))^$J37)+(EXP(-$G37/INDEX($BB$5:$BG$12,MATCH($D37,$AR$5:$AR$12,0),4))*($G37/INDEX($BB$5:$BG$12,MATCH($D37,$AR$5:$AR$12,0),4))^$J37)+(EXP(-$G37/INDEX($BB$5:$BG$12,MATCH($D37,$AR$5:$AR$12,0),5))*($G37/INDEX($BB$5:$BG$12,MATCH($D37,$AR$5:$AR$12,0),5))^$J37)+(EXP(-$G37/INDEX($BB$5:$BG$12,MATCH($D37,$AR$5:$AR$12,0),6))*($G37/INDEX($BB$5:$BG$12,MATCH($D37,$AR$5:$AR$12,0),6))^$J37)),0)</x:f>
        <x:v>0.21076404004758154</x:v>
      </x:c>
      <x:c r="AJ37" s="979" t="n">
        <x:f>IFERROR((EXP(-$G37/INDEX($BB$5:$BG$12,MATCH($D37,$AR$5:$AR$12,0),6))*($G37/INDEX($BB$5:$BG$12,MATCH($D37,$AR$5:$AR$12,0),6))^$J37)/((EXP(-$G37/INDEX($BB$5:$BG$12,MATCH($D37,$AR$5:$AR$12,0),1))*($G37/INDEX($BB$5:$BG$12,MATCH($D37,$AR$5:$AR$12,0),1))^$J37)+(EXP(-$G37/INDEX($BB$5:$BG$12,MATCH($D37,$AR$5:$AR$12,0),2))*($G37/INDEX($BB$5:$BG$12,MATCH($D37,$AR$5:$AR$12,0),2))^$J37)+(EXP(-$G37/INDEX($BB$5:$BG$12,MATCH($D37,$AR$5:$AR$12,0),3))*($G37/INDEX($BB$5:$BG$12,MATCH($D37,$AR$5:$AR$12,0),3))^$J37)+(EXP(-$G37/INDEX($BB$5:$BG$12,MATCH($D37,$AR$5:$AR$12,0),4))*($G37/INDEX($BB$5:$BG$12,MATCH($D37,$AR$5:$AR$12,0),4))^$J37)+(EXP(-$G37/INDEX($BB$5:$BG$12,MATCH($D37,$AR$5:$AR$12,0),5))*($G37/INDEX($BB$5:$BG$12,MATCH($D37,$AR$5:$AR$12,0),5))^$J37)+(EXP(-$G37/INDEX($BB$5:$BG$12,MATCH($D37,$AR$5:$AR$12,0),6))*($G37/INDEX($BB$5:$BG$12,MATCH($D37,$AR$5:$AR$12,0),6))^$J37)),0)</x:f>
        <x:v>0.17440112816864586</x:v>
      </x:c>
      <x:c r="BJ37"/>
      <x:c r="BK37"/>
      <x:c r="BL37"/>
      <x:c r="BM37"/>
      <x:c r="BN37"/>
      <x:c r="BO37"/>
      <x:c r="BP37"/>
      <x:c r="BQ37"/>
      <x:c r="BR37"/>
      <x:c r="BS37"/>
      <x:c r="BT37"/>
      <x:c r="BU37"/>
      <x:c r="BV37"/>
      <x:c r="BW37"/>
      <x:c r="BX37"/>
      <x:c r="BY37"/>
      <x:c r="BZ37"/>
    </x:row>
    <x:row r="38">
      <x:c r="A38" s="975" t="n">
        <x:f>'対象台データ'!A36</x:f>
        <x:v>46224</x:v>
      </x:c>
      <x:c r="B38" s="1003" t="str">
        <x:f>'対象台データ'!B36</x:f>
        <x:v>火</x:v>
      </x:c>
      <x:c r="C38" s="1003" t="str">
        <x:f>'対象台データ'!C36</x:f>
        <x:v>7/21</x:v>
      </x:c>
      <x:c r="D38" s="963" t="str">
        <x:f>'対象台データ'!D36</x:f>
        <x:v>ゴーゴージャグラー3</x:v>
      </x:c>
      <x:c r="E38" s="1014" t="n">
        <x:f>IF($X38="A",MIN(100,MAX(0,55+(V38-55)*(1+0.4*SQRT(MIN(G38/8000,1))))),MIN(100,MAX(0,V38)))</x:f>
        <x:v>60.1477385301629</x:v>
      </x:c>
      <x:c r="F38" s="1016" t="n">
        <x:f>'対象台データ'!E36</x:f>
        <x:v>884</x:v>
      </x:c>
      <x:c r="G38" s="1005" t="n">
        <x:f>'対象台データ'!F36</x:f>
        <x:v>8776</x:v>
      </x:c>
      <x:c r="H38" s="1005" t="n">
        <x:f>'対象台データ'!G36</x:f>
        <x:v>462</x:v>
      </x:c>
      <x:c r="I38" s="1005" t="n">
        <x:f>'対象台データ'!H36</x:f>
        <x:v>29</x:v>
      </x:c>
      <x:c r="J38" s="1005" t="n">
        <x:f>'対象台データ'!I36</x:f>
        <x:v>38</x:v>
      </x:c>
      <x:c r="K38" s="979" t="n">
        <x:f>'対象台データ'!K36</x:f>
        <x:v>1.0175478577939836</x:v>
      </x:c>
      <x:c r="L38" s="1006" t="n">
        <x:f>IF(G38&lt;=0,5,IF(G38&lt;1500,5+(G38-0)*(20-5)/(1500-0),IF(G38&lt;3000,20+(G38-1500)*(40-20)/(3000-1500),IF(G38&lt;4500,40+(G38-3000)*(58-40)/(4500-3000),IF(G38&lt;6000,58+(G38-4500)*(72-58)/(6000-4500),IF(G38&lt;7500,72+(G38-6000)*(84-72)/(7500-6000),IF(G38&lt;9000,84+(G38-7500)*(93-84)/(9000-7500),IF(G38&lt;11000,93+(G38-9000)*(100-93)/(11000-9000),100))))))))</x:f>
        <x:v>91.656</x:v>
      </x:c>
      <x:c r="M38" s="978" t="n">
        <x:v>1</x:v>
      </x:c>
      <x:c r="N38" s="978" t="n">
        <x:f>MIN(100,L38*M38)</x:f>
        <x:v>91.656</x:v>
      </x:c>
      <x:c r="O38" s="978" t="n">
        <x:f>IF(K38&lt;=0.8,0,IF(K38&lt;0.9,0+(K38-0.8)*(10-0)/(0.9-0.8),IF(K38&lt;1,10+(K38-0.9)*(35-10)/(1-0.9),IF(K38&lt;1.2,35+(K38-1)*(87-35)/(1.2-1),IF(K38&lt;1.3,87+(K38-1.2)*(96-87)/(1.3-1.2),IF(K38&lt;1.45,96+(K38-1.3)*(100-96)/(1.45-1.3),100))))))</x:f>
        <x:v>39.56244302643574</x:v>
      </x:c>
      <x:c r="P38" s="979" t="n">
        <x:f>MIN(1,SQRT(G38/8000))</x:f>
        <x:v>1</x:v>
      </x:c>
      <x:c r="Q38" s="978" t="n">
        <x:f>35+(O38-35)*P38</x:f>
        <x:v>39.56244302643574</x:v>
      </x:c>
      <x:c r="R38" s="978" t="n">
        <x:f>IF(K38&lt;0.95,MIN(25,(0.95-K38)*250),0)</x:f>
        <x:v>0</x:v>
      </x:c>
      <x:c r="S38" s="978" t="n">
        <x:f>IF($X38="A",Y38*5+Z38*15+AA38*30+AB38*60+AC38*80+AD38*100,0)</x:f>
        <x:v>42.17794977532732</x:v>
      </x:c>
      <x:c r="T38" s="978" t="n">
        <x:f>IF($X38="A",AE38*5+AF38*15+AG38*30+AH38*60+AI38*80+AJ38*100,0)</x:f>
        <x:v>74.48719661792705</x:v>
      </x:c>
      <x:c r="U38" s="978" t="n">
        <x:f>IF($X38="A",S38*15%+T38*30%+Q38*55%,0)</x:f>
        <x:v>50.43219511621687</x:v>
      </x:c>
      <x:c r="V38" s="1018" t="n">
        <x:f>IF($X38="A",U38*80%+N38*20%,N38*IFERROR(INDEX($AT$5:$AT$60,MATCH($D38,$AR$5:$AR$60,0)),0.6)+Q38*IFERROR(INDEX($AU$5:$AU$60,MATCH($D38,$AR$5:$AR$60,0)),0.4)-R38)</x:f>
        <x:v>58.6769560929735</x:v>
      </x:c>
      <x:c r="W38" s="1008" t="str">
        <x:f>IF(E38&gt;=90,"設定6級候補",IF(E38&gt;=75,"設定4以上強候補",IF(E38&gt;=60,"設定4以上を疑う","要観察")))</x:f>
        <x:v>設定4以上を疑う</x:v>
      </x:c>
      <x:c r="X38" s="1003" t="str">
        <x:f>IFERROR(INDEX($AS$5:$AS$60,MATCH($D38,$AR$5:$AR$60,0)),"AT")</x:f>
        <x:v>A</x:v>
      </x:c>
      <x:c r="Y38" s="979" t="n">
        <x:f>IFERROR((EXP(-$G38/INDEX($AV$5:$BA$12,MATCH($D38,$AR$5:$AR$12,0),1))*($G38/INDEX($AV$5:$BA$12,MATCH($D38,$AR$5:$AR$12,0),1))^$I38)/((EXP(-$G38/INDEX($AV$5:$BA$12,MATCH($D38,$AR$5:$AR$12,0),1))*($G38/INDEX($AV$5:$BA$12,MATCH($D38,$AR$5:$AR$12,0),1))^$I38)+(EXP(-$G38/INDEX($AV$5:$BA$12,MATCH($D38,$AR$5:$AR$12,0),2))*($G38/INDEX($AV$5:$BA$12,MATCH($D38,$AR$5:$AR$12,0),2))^$I38)+(EXP(-$G38/INDEX($AV$5:$BA$12,MATCH($D38,$AR$5:$AR$12,0),3))*($G38/INDEX($AV$5:$BA$12,MATCH($D38,$AR$5:$AR$12,0),3))^$I38)+(EXP(-$G38/INDEX($AV$5:$BA$12,MATCH($D38,$AR$5:$AR$12,0),4))*($G38/INDEX($AV$5:$BA$12,MATCH($D38,$AR$5:$AR$12,0),4))^$I38)+(EXP(-$G38/INDEX($AV$5:$BA$12,MATCH($D38,$AR$5:$AR$12,0),5))*($G38/INDEX($AV$5:$BA$12,MATCH($D38,$AR$5:$AR$12,0),5))^$I38)+(EXP(-$G38/INDEX($AV$5:$BA$12,MATCH($D38,$AR$5:$AR$12,0),6))*($G38/INDEX($AV$5:$BA$12,MATCH($D38,$AR$5:$AR$12,0),6))^$I38)),0)</x:f>
        <x:v>0.19453471188429874</x:v>
      </x:c>
      <x:c r="Z38" s="979" t="n">
        <x:f>IFERROR((EXP(-$G38/INDEX($AV$5:$BA$12,MATCH($D38,$AR$5:$AR$12,0),2))*($G38/INDEX($AV$5:$BA$12,MATCH($D38,$AR$5:$AR$12,0),2))^$I38)/((EXP(-$G38/INDEX($AV$5:$BA$12,MATCH($D38,$AR$5:$AR$12,0),1))*($G38/INDEX($AV$5:$BA$12,MATCH($D38,$AR$5:$AR$12,0),1))^$I38)+(EXP(-$G38/INDEX($AV$5:$BA$12,MATCH($D38,$AR$5:$AR$12,0),2))*($G38/INDEX($AV$5:$BA$12,MATCH($D38,$AR$5:$AR$12,0),2))^$I38)+(EXP(-$G38/INDEX($AV$5:$BA$12,MATCH($D38,$AR$5:$AR$12,0),3))*($G38/INDEX($AV$5:$BA$12,MATCH($D38,$AR$5:$AR$12,0),3))^$I38)+(EXP(-$G38/INDEX($AV$5:$BA$12,MATCH($D38,$AR$5:$AR$12,0),4))*($G38/INDEX($AV$5:$BA$12,MATCH($D38,$AR$5:$AR$12,0),4))^$I38)+(EXP(-$G38/INDEX($AV$5:$BA$12,MATCH($D38,$AR$5:$AR$12,0),5))*($G38/INDEX($AV$5:$BA$12,MATCH($D38,$AR$5:$AR$12,0),5))^$I38)+(EXP(-$G38/INDEX($AV$5:$BA$12,MATCH($D38,$AR$5:$AR$12,0),6))*($G38/INDEX($AV$5:$BA$12,MATCH($D38,$AR$5:$AR$12,0),6))^$I38)),0)</x:f>
        <x:v>0.19084516582612834</x:v>
      </x:c>
      <x:c r="AA38" s="979" t="n">
        <x:f>IFERROR((EXP(-$G38/INDEX($AV$5:$BA$12,MATCH($D38,$AR$5:$AR$12,0),3))*($G38/INDEX($AV$5:$BA$12,MATCH($D38,$AR$5:$AR$12,0),3))^$I38)/((EXP(-$G38/INDEX($AV$5:$BA$12,MATCH($D38,$AR$5:$AR$12,0),1))*($G38/INDEX($AV$5:$BA$12,MATCH($D38,$AR$5:$AR$12,0),1))^$I38)+(EXP(-$G38/INDEX($AV$5:$BA$12,MATCH($D38,$AR$5:$AR$12,0),2))*($G38/INDEX($AV$5:$BA$12,MATCH($D38,$AR$5:$AR$12,0),2))^$I38)+(EXP(-$G38/INDEX($AV$5:$BA$12,MATCH($D38,$AR$5:$AR$12,0),3))*($G38/INDEX($AV$5:$BA$12,MATCH($D38,$AR$5:$AR$12,0),3))^$I38)+(EXP(-$G38/INDEX($AV$5:$BA$12,MATCH($D38,$AR$5:$AR$12,0),4))*($G38/INDEX($AV$5:$BA$12,MATCH($D38,$AR$5:$AR$12,0),4))^$I38)+(EXP(-$G38/INDEX($AV$5:$BA$12,MATCH($D38,$AR$5:$AR$12,0),5))*($G38/INDEX($AV$5:$BA$12,MATCH($D38,$AR$5:$AR$12,0),5))^$I38)+(EXP(-$G38/INDEX($AV$5:$BA$12,MATCH($D38,$AR$5:$AR$12,0),6))*($G38/INDEX($AV$5:$BA$12,MATCH($D38,$AR$5:$AR$12,0),6))^$I38)),0)</x:f>
        <x:v>0.18711584251050534</x:v>
      </x:c>
      <x:c r="AB38" s="979" t="n">
        <x:f>IFERROR((EXP(-$G38/INDEX($AV$5:$BA$12,MATCH($D38,$AR$5:$AR$12,0),4))*($G38/INDEX($AV$5:$BA$12,MATCH($D38,$AR$5:$AR$12,0),4))^$I38)/((EXP(-$G38/INDEX($AV$5:$BA$12,MATCH($D38,$AR$5:$AR$12,0),1))*($G38/INDEX($AV$5:$BA$12,MATCH($D38,$AR$5:$AR$12,0),1))^$I38)+(EXP(-$G38/INDEX($AV$5:$BA$12,MATCH($D38,$AR$5:$AR$12,0),2))*($G38/INDEX($AV$5:$BA$12,MATCH($D38,$AR$5:$AR$12,0),2))^$I38)+(EXP(-$G38/INDEX($AV$5:$BA$12,MATCH($D38,$AR$5:$AR$12,0),3))*($G38/INDEX($AV$5:$BA$12,MATCH($D38,$AR$5:$AR$12,0),3))^$I38)+(EXP(-$G38/INDEX($AV$5:$BA$12,MATCH($D38,$AR$5:$AR$12,0),4))*($G38/INDEX($AV$5:$BA$12,MATCH($D38,$AR$5:$AR$12,0),4))^$I38)+(EXP(-$G38/INDEX($AV$5:$BA$12,MATCH($D38,$AR$5:$AR$12,0),5))*($G38/INDEX($AV$5:$BA$12,MATCH($D38,$AR$5:$AR$12,0),5))^$I38)+(EXP(-$G38/INDEX($AV$5:$BA$12,MATCH($D38,$AR$5:$AR$12,0),6))*($G38/INDEX($AV$5:$BA$12,MATCH($D38,$AR$5:$AR$12,0),6))^$I38)),0)</x:f>
        <x:v>0.17572485395524423</x:v>
      </x:c>
      <x:c r="AC38" s="979" t="n">
        <x:f>IFERROR((EXP(-$G38/INDEX($AV$5:$BA$12,MATCH($D38,$AR$5:$AR$12,0),5))*($G38/INDEX($AV$5:$BA$12,MATCH($D38,$AR$5:$AR$12,0),5))^$I38)/((EXP(-$G38/INDEX($AV$5:$BA$12,MATCH($D38,$AR$5:$AR$12,0),1))*($G38/INDEX($AV$5:$BA$12,MATCH($D38,$AR$5:$AR$12,0),1))^$I38)+(EXP(-$G38/INDEX($AV$5:$BA$12,MATCH($D38,$AR$5:$AR$12,0),2))*($G38/INDEX($AV$5:$BA$12,MATCH($D38,$AR$5:$AR$12,0),2))^$I38)+(EXP(-$G38/INDEX($AV$5:$BA$12,MATCH($D38,$AR$5:$AR$12,0),3))*($G38/INDEX($AV$5:$BA$12,MATCH($D38,$AR$5:$AR$12,0),3))^$I38)+(EXP(-$G38/INDEX($AV$5:$BA$12,MATCH($D38,$AR$5:$AR$12,0),4))*($G38/INDEX($AV$5:$BA$12,MATCH($D38,$AR$5:$AR$12,0),4))^$I38)+(EXP(-$G38/INDEX($AV$5:$BA$12,MATCH($D38,$AR$5:$AR$12,0),5))*($G38/INDEX($AV$5:$BA$12,MATCH($D38,$AR$5:$AR$12,0),5))^$I38)+(EXP(-$G38/INDEX($AV$5:$BA$12,MATCH($D38,$AR$5:$AR$12,0),6))*($G38/INDEX($AV$5:$BA$12,MATCH($D38,$AR$5:$AR$12,0),6))^$I38)),0)</x:f>
        <x:v>0.14961551832491207</x:v>
      </x:c>
      <x:c r="AD38" s="979" t="n">
        <x:f>IFERROR((EXP(-$G38/INDEX($AV$5:$BA$12,MATCH($D38,$AR$5:$AR$12,0),6))*($G38/INDEX($AV$5:$BA$12,MATCH($D38,$AR$5:$AR$12,0),6))^$I38)/((EXP(-$G38/INDEX($AV$5:$BA$12,MATCH($D38,$AR$5:$AR$12,0),1))*($G38/INDEX($AV$5:$BA$12,MATCH($D38,$AR$5:$AR$12,0),1))^$I38)+(EXP(-$G38/INDEX($AV$5:$BA$12,MATCH($D38,$AR$5:$AR$12,0),2))*($G38/INDEX($AV$5:$BA$12,MATCH($D38,$AR$5:$AR$12,0),2))^$I38)+(EXP(-$G38/INDEX($AV$5:$BA$12,MATCH($D38,$AR$5:$AR$12,0),3))*($G38/INDEX($AV$5:$BA$12,MATCH($D38,$AR$5:$AR$12,0),3))^$I38)+(EXP(-$G38/INDEX($AV$5:$BA$12,MATCH($D38,$AR$5:$AR$12,0),4))*($G38/INDEX($AV$5:$BA$12,MATCH($D38,$AR$5:$AR$12,0),4))^$I38)+(EXP(-$G38/INDEX($AV$5:$BA$12,MATCH($D38,$AR$5:$AR$12,0),5))*($G38/INDEX($AV$5:$BA$12,MATCH($D38,$AR$5:$AR$12,0),5))^$I38)+(EXP(-$G38/INDEX($AV$5:$BA$12,MATCH($D38,$AR$5:$AR$12,0),6))*($G38/INDEX($AV$5:$BA$12,MATCH($D38,$AR$5:$AR$12,0),6))^$I38)),0)</x:f>
        <x:v>0.10216390749891126</x:v>
      </x:c>
      <x:c r="AE38" s="979" t="n">
        <x:f>IFERROR((EXP(-$G38/INDEX($BB$5:$BG$12,MATCH($D38,$AR$5:$AR$12,0),1))*($G38/INDEX($BB$5:$BG$12,MATCH($D38,$AR$5:$AR$12,0),1))^$J38)/((EXP(-$G38/INDEX($BB$5:$BG$12,MATCH($D38,$AR$5:$AR$12,0),1))*($G38/INDEX($BB$5:$BG$12,MATCH($D38,$AR$5:$AR$12,0),1))^$J38)+(EXP(-$G38/INDEX($BB$5:$BG$12,MATCH($D38,$AR$5:$AR$12,0),2))*($G38/INDEX($BB$5:$BG$12,MATCH($D38,$AR$5:$AR$12,0),2))^$J38)+(EXP(-$G38/INDEX($BB$5:$BG$12,MATCH($D38,$AR$5:$AR$12,0),3))*($G38/INDEX($BB$5:$BG$12,MATCH($D38,$AR$5:$AR$12,0),3))^$J38)+(EXP(-$G38/INDEX($BB$5:$BG$12,MATCH($D38,$AR$5:$AR$12,0),4))*($G38/INDEX($BB$5:$BG$12,MATCH($D38,$AR$5:$AR$12,0),4))^$J38)+(EXP(-$G38/INDEX($BB$5:$BG$12,MATCH($D38,$AR$5:$AR$12,0),5))*($G38/INDEX($BB$5:$BG$12,MATCH($D38,$AR$5:$AR$12,0),5))^$J38)+(EXP(-$G38/INDEX($BB$5:$BG$12,MATCH($D38,$AR$5:$AR$12,0),6))*($G38/INDEX($BB$5:$BG$12,MATCH($D38,$AR$5:$AR$12,0),6))^$J38)),0)</x:f>
        <x:v>0.016243044181901246</x:v>
      </x:c>
      <x:c r="AF38" s="979" t="n">
        <x:f>IFERROR((EXP(-$G38/INDEX($BB$5:$BG$12,MATCH($D38,$AR$5:$AR$12,0),2))*($G38/INDEX($BB$5:$BG$12,MATCH($D38,$AR$5:$AR$12,0),2))^$J38)/((EXP(-$G38/INDEX($BB$5:$BG$12,MATCH($D38,$AR$5:$AR$12,0),1))*($G38/INDEX($BB$5:$BG$12,MATCH($D38,$AR$5:$AR$12,0),1))^$J38)+(EXP(-$G38/INDEX($BB$5:$BG$12,MATCH($D38,$AR$5:$AR$12,0),2))*($G38/INDEX($BB$5:$BG$12,MATCH($D38,$AR$5:$AR$12,0),2))^$J38)+(EXP(-$G38/INDEX($BB$5:$BG$12,MATCH($D38,$AR$5:$AR$12,0),3))*($G38/INDEX($BB$5:$BG$12,MATCH($D38,$AR$5:$AR$12,0),3))^$J38)+(EXP(-$G38/INDEX($BB$5:$BG$12,MATCH($D38,$AR$5:$AR$12,0),4))*($G38/INDEX($BB$5:$BG$12,MATCH($D38,$AR$5:$AR$12,0),4))^$J38)+(EXP(-$G38/INDEX($BB$5:$BG$12,MATCH($D38,$AR$5:$AR$12,0),5))*($G38/INDEX($BB$5:$BG$12,MATCH($D38,$AR$5:$AR$12,0),5))^$J38)+(EXP(-$G38/INDEX($BB$5:$BG$12,MATCH($D38,$AR$5:$AR$12,0),6))*($G38/INDEX($BB$5:$BG$12,MATCH($D38,$AR$5:$AR$12,0),6))^$J38)),0)</x:f>
        <x:v>0.03537796321937598</x:v>
      </x:c>
      <x:c r="AG38" s="979" t="n">
        <x:f>IFERROR((EXP(-$G38/INDEX($BB$5:$BG$12,MATCH($D38,$AR$5:$AR$12,0),3))*($G38/INDEX($BB$5:$BG$12,MATCH($D38,$AR$5:$AR$12,0),3))^$J38)/((EXP(-$G38/INDEX($BB$5:$BG$12,MATCH($D38,$AR$5:$AR$12,0),1))*($G38/INDEX($BB$5:$BG$12,MATCH($D38,$AR$5:$AR$12,0),1))^$J38)+(EXP(-$G38/INDEX($BB$5:$BG$12,MATCH($D38,$AR$5:$AR$12,0),2))*($G38/INDEX($BB$5:$BG$12,MATCH($D38,$AR$5:$AR$12,0),2))^$J38)+(EXP(-$G38/INDEX($BB$5:$BG$12,MATCH($D38,$AR$5:$AR$12,0),3))*($G38/INDEX($BB$5:$BG$12,MATCH($D38,$AR$5:$AR$12,0),3))^$J38)+(EXP(-$G38/INDEX($BB$5:$BG$12,MATCH($D38,$AR$5:$AR$12,0),4))*($G38/INDEX($BB$5:$BG$12,MATCH($D38,$AR$5:$AR$12,0),4))^$J38)+(EXP(-$G38/INDEX($BB$5:$BG$12,MATCH($D38,$AR$5:$AR$12,0),5))*($G38/INDEX($BB$5:$BG$12,MATCH($D38,$AR$5:$AR$12,0),5))^$J38)+(EXP(-$G38/INDEX($BB$5:$BG$12,MATCH($D38,$AR$5:$AR$12,0),6))*($G38/INDEX($BB$5:$BG$12,MATCH($D38,$AR$5:$AR$12,0),6))^$J38)),0)</x:f>
        <x:v>0.08454671799827916</x:v>
      </x:c>
      <x:c r="AH38" s="979" t="n">
        <x:f>IFERROR((EXP(-$G38/INDEX($BB$5:$BG$12,MATCH($D38,$AR$5:$AR$12,0),4))*($G38/INDEX($BB$5:$BG$12,MATCH($D38,$AR$5:$AR$12,0),4))^$J38)/((EXP(-$G38/INDEX($BB$5:$BG$12,MATCH($D38,$AR$5:$AR$12,0),1))*($G38/INDEX($BB$5:$BG$12,MATCH($D38,$AR$5:$AR$12,0),1))^$J38)+(EXP(-$G38/INDEX($BB$5:$BG$12,MATCH($D38,$AR$5:$AR$12,0),2))*($G38/INDEX($BB$5:$BG$12,MATCH($D38,$AR$5:$AR$12,0),2))^$J38)+(EXP(-$G38/INDEX($BB$5:$BG$12,MATCH($D38,$AR$5:$AR$12,0),3))*($G38/INDEX($BB$5:$BG$12,MATCH($D38,$AR$5:$AR$12,0),3))^$J38)+(EXP(-$G38/INDEX($BB$5:$BG$12,MATCH($D38,$AR$5:$AR$12,0),4))*($G38/INDEX($BB$5:$BG$12,MATCH($D38,$AR$5:$AR$12,0),4))^$J38)+(EXP(-$G38/INDEX($BB$5:$BG$12,MATCH($D38,$AR$5:$AR$12,0),5))*($G38/INDEX($BB$5:$BG$12,MATCH($D38,$AR$5:$AR$12,0),5))^$J38)+(EXP(-$G38/INDEX($BB$5:$BG$12,MATCH($D38,$AR$5:$AR$12,0),6))*($G38/INDEX($BB$5:$BG$12,MATCH($D38,$AR$5:$AR$12,0),6))^$J38)),0)</x:f>
        <x:v>0.22224220975506173</x:v>
      </x:c>
      <x:c r="AI38" s="979" t="n">
        <x:f>IFERROR((EXP(-$G38/INDEX($BB$5:$BG$12,MATCH($D38,$AR$5:$AR$12,0),5))*($G38/INDEX($BB$5:$BG$12,MATCH($D38,$AR$5:$AR$12,0),5))^$J38)/((EXP(-$G38/INDEX($BB$5:$BG$12,MATCH($D38,$AR$5:$AR$12,0),1))*($G38/INDEX($BB$5:$BG$12,MATCH($D38,$AR$5:$AR$12,0),1))^$J38)+(EXP(-$G38/INDEX($BB$5:$BG$12,MATCH($D38,$AR$5:$AR$12,0),2))*($G38/INDEX($BB$5:$BG$12,MATCH($D38,$AR$5:$AR$12,0),2))^$J38)+(EXP(-$G38/INDEX($BB$5:$BG$12,MATCH($D38,$AR$5:$AR$12,0),3))*($G38/INDEX($BB$5:$BG$12,MATCH($D38,$AR$5:$AR$12,0),3))^$J38)+(EXP(-$G38/INDEX($BB$5:$BG$12,MATCH($D38,$AR$5:$AR$12,0),4))*($G38/INDEX($BB$5:$BG$12,MATCH($D38,$AR$5:$AR$12,0),4))^$J38)+(EXP(-$G38/INDEX($BB$5:$BG$12,MATCH($D38,$AR$5:$AR$12,0),5))*($G38/INDEX($BB$5:$BG$12,MATCH($D38,$AR$5:$AR$12,0),5))^$J38)+(EXP(-$G38/INDEX($BB$5:$BG$12,MATCH($D38,$AR$5:$AR$12,0),6))*($G38/INDEX($BB$5:$BG$12,MATCH($D38,$AR$5:$AR$12,0),6))^$J38)),0)</x:f>
        <x:v>0.3077314330531681</x:v>
      </x:c>
      <x:c r="AJ38" s="979" t="n">
        <x:f>IFERROR((EXP(-$G38/INDEX($BB$5:$BG$12,MATCH($D38,$AR$5:$AR$12,0),6))*($G38/INDEX($BB$5:$BG$12,MATCH($D38,$AR$5:$AR$12,0),6))^$J38)/((EXP(-$G38/INDEX($BB$5:$BG$12,MATCH($D38,$AR$5:$AR$12,0),1))*($G38/INDEX($BB$5:$BG$12,MATCH($D38,$AR$5:$AR$12,0),1))^$J38)+(EXP(-$G38/INDEX($BB$5:$BG$12,MATCH($D38,$AR$5:$AR$12,0),2))*($G38/INDEX($BB$5:$BG$12,MATCH($D38,$AR$5:$AR$12,0),2))^$J38)+(EXP(-$G38/INDEX($BB$5:$BG$12,MATCH($D38,$AR$5:$AR$12,0),3))*($G38/INDEX($BB$5:$BG$12,MATCH($D38,$AR$5:$AR$12,0),3))^$J38)+(EXP(-$G38/INDEX($BB$5:$BG$12,MATCH($D38,$AR$5:$AR$12,0),4))*($G38/INDEX($BB$5:$BG$12,MATCH($D38,$AR$5:$AR$12,0),4))^$J38)+(EXP(-$G38/INDEX($BB$5:$BG$12,MATCH($D38,$AR$5:$AR$12,0),5))*($G38/INDEX($BB$5:$BG$12,MATCH($D38,$AR$5:$AR$12,0),5))^$J38)+(EXP(-$G38/INDEX($BB$5:$BG$12,MATCH($D38,$AR$5:$AR$12,0),6))*($G38/INDEX($BB$5:$BG$12,MATCH($D38,$AR$5:$AR$12,0),6))^$J38)),0)</x:f>
        <x:v>0.3338586317922138</x:v>
      </x:c>
      <x:c r="BJ38"/>
      <x:c r="BK38"/>
      <x:c r="BL38"/>
      <x:c r="BM38"/>
      <x:c r="BN38"/>
      <x:c r="BO38"/>
      <x:c r="BP38"/>
      <x:c r="BQ38"/>
      <x:c r="BR38"/>
      <x:c r="BS38"/>
      <x:c r="BT38"/>
      <x:c r="BU38"/>
      <x:c r="BV38"/>
      <x:c r="BW38"/>
      <x:c r="BX38"/>
      <x:c r="BY38"/>
      <x:c r="BZ38"/>
    </x:row>
    <x:row r="39">
      <x:c r="A39" s="975" t="n">
        <x:f>'対象台データ'!A37</x:f>
        <x:v>46224</x:v>
      </x:c>
      <x:c r="B39" s="1003" t="str">
        <x:f>'対象台データ'!B37</x:f>
        <x:v>火</x:v>
      </x:c>
      <x:c r="C39" s="1003" t="str">
        <x:f>'対象台データ'!C37</x:f>
        <x:v>7/21</x:v>
      </x:c>
      <x:c r="D39" s="963" t="str">
        <x:f>'対象台データ'!D37</x:f>
        <x:v>ゴーゴージャグラー3</x:v>
      </x:c>
      <x:c r="E39" s="1014" t="n">
        <x:f>IF($X39="A",MIN(100,MAX(0,55+(V39-55)*(1+0.4*SQRT(MIN(G39/8000,1))))),MIN(100,MAX(0,V39)))</x:f>
        <x:v>63.313886791275976</x:v>
      </x:c>
      <x:c r="F39" s="1016" t="n">
        <x:f>'対象台データ'!E37</x:f>
        <x:v>885</x:v>
      </x:c>
      <x:c r="G39" s="1005" t="n">
        <x:f>'対象台データ'!F37</x:f>
        <x:v>8933</x:v>
      </x:c>
      <x:c r="H39" s="1005" t="n">
        <x:f>'対象台データ'!G37</x:f>
        <x:v>1891</x:v>
      </x:c>
      <x:c r="I39" s="1005" t="n">
        <x:f>'対象台データ'!H37</x:f>
        <x:v>35</x:v>
      </x:c>
      <x:c r="J39" s="1005" t="n">
        <x:f>'対象台データ'!I37</x:f>
        <x:v>33</x:v>
      </x:c>
      <x:c r="K39" s="979" t="n">
        <x:f>'対象台データ'!K37</x:f>
        <x:v>1.0705623344154633</x:v>
      </x:c>
      <x:c r="L39" s="1006" t="n">
        <x:f>IF(G39&lt;=0,5,IF(G39&lt;1500,5+(G39-0)*(20-5)/(1500-0),IF(G39&lt;3000,20+(G39-1500)*(40-20)/(3000-1500),IF(G39&lt;4500,40+(G39-3000)*(58-40)/(4500-3000),IF(G39&lt;6000,58+(G39-4500)*(72-58)/(6000-4500),IF(G39&lt;7500,72+(G39-6000)*(84-72)/(7500-6000),IF(G39&lt;9000,84+(G39-7500)*(93-84)/(9000-7500),IF(G39&lt;11000,93+(G39-9000)*(100-93)/(11000-9000),100))))))))</x:f>
        <x:v>92.598</x:v>
      </x:c>
      <x:c r="M39" s="978" t="n">
        <x:v>1</x:v>
      </x:c>
      <x:c r="N39" s="978" t="n">
        <x:f>MIN(100,L39*M39)</x:f>
        <x:v>92.598</x:v>
      </x:c>
      <x:c r="O39" s="978" t="n">
        <x:f>IF(K39&lt;=0.8,0,IF(K39&lt;0.9,0+(K39-0.8)*(10-0)/(0.9-0.8),IF(K39&lt;1,10+(K39-0.9)*(35-10)/(1-0.9),IF(K39&lt;1.2,35+(K39-1)*(87-35)/(1.2-1),IF(K39&lt;1.3,87+(K39-1.2)*(96-87)/(1.3-1.2),IF(K39&lt;1.45,96+(K39-1.3)*(100-96)/(1.45-1.3),100))))))</x:f>
        <x:v>53.346206948020466</x:v>
      </x:c>
      <x:c r="P39" s="979" t="n">
        <x:f>MIN(1,SQRT(G39/8000))</x:f>
        <x:v>1</x:v>
      </x:c>
      <x:c r="Q39" s="978" t="n">
        <x:f>35+(O39-35)*P39</x:f>
        <x:v>53.346206948020466</x:v>
      </x:c>
      <x:c r="R39" s="978" t="n">
        <x:f>IF(K39&lt;0.95,MIN(25,(0.95-K39)*250),0)</x:f>
        <x:v>0</x:v>
      </x:c>
      <x:c r="S39" s="978" t="n">
        <x:f>IF($X39="A",Y39*5+Z39*15+AA39*30+AB39*60+AC39*80+AD39*100,0)</x:f>
        <x:v>47.25188415513975</x:v>
      </x:c>
      <x:c r="T39" s="978" t="n">
        <x:f>IF($X39="A",AE39*5+AF39*15+AG39*30+AH39*60+AI39*80+AJ39*100,0)</x:f>
        <x:v>55.318055872713984</x:v>
      </x:c>
      <x:c r="U39" s="978" t="n">
        <x:f>IF($X39="A",S39*15%+T39*30%+Q39*55%,0)</x:f>
        <x:v>53.023613206496414</x:v>
      </x:c>
      <x:c r="V39" s="1018" t="n">
        <x:f>IF($X39="A",U39*80%+N39*20%,N39*IFERROR(INDEX($AT$5:$AT$60,MATCH($D39,$AR$5:$AR$60,0)),0.6)+Q39*IFERROR(INDEX($AU$5:$AU$60,MATCH($D39,$AR$5:$AR$60,0)),0.4)-R39)</x:f>
        <x:v>60.93849056519713</x:v>
      </x:c>
      <x:c r="W39" s="1008" t="str">
        <x:f>IF(E39&gt;=90,"設定6級候補",IF(E39&gt;=75,"設定4以上強候補",IF(E39&gt;=60,"設定4以上を疑う","要観察")))</x:f>
        <x:v>設定4以上を疑う</x:v>
      </x:c>
      <x:c r="X39" s="1003" t="str">
        <x:f>IFERROR(INDEX($AS$5:$AS$60,MATCH($D39,$AR$5:$AR$60,0)),"AT")</x:f>
        <x:v>A</x:v>
      </x:c>
      <x:c r="Y39" s="979" t="n">
        <x:f>IFERROR((EXP(-$G39/INDEX($AV$5:$BA$12,MATCH($D39,$AR$5:$AR$12,0),1))*($G39/INDEX($AV$5:$BA$12,MATCH($D39,$AR$5:$AR$12,0),1))^$I39)/((EXP(-$G39/INDEX($AV$5:$BA$12,MATCH($D39,$AR$5:$AR$12,0),1))*($G39/INDEX($AV$5:$BA$12,MATCH($D39,$AR$5:$AR$12,0),1))^$I39)+(EXP(-$G39/INDEX($AV$5:$BA$12,MATCH($D39,$AR$5:$AR$12,0),2))*($G39/INDEX($AV$5:$BA$12,MATCH($D39,$AR$5:$AR$12,0),2))^$I39)+(EXP(-$G39/INDEX($AV$5:$BA$12,MATCH($D39,$AR$5:$AR$12,0),3))*($G39/INDEX($AV$5:$BA$12,MATCH($D39,$AR$5:$AR$12,0),3))^$I39)+(EXP(-$G39/INDEX($AV$5:$BA$12,MATCH($D39,$AR$5:$AR$12,0),4))*($G39/INDEX($AV$5:$BA$12,MATCH($D39,$AR$5:$AR$12,0),4))^$I39)+(EXP(-$G39/INDEX($AV$5:$BA$12,MATCH($D39,$AR$5:$AR$12,0),5))*($G39/INDEX($AV$5:$BA$12,MATCH($D39,$AR$5:$AR$12,0),5))^$I39)+(EXP(-$G39/INDEX($AV$5:$BA$12,MATCH($D39,$AR$5:$AR$12,0),6))*($G39/INDEX($AV$5:$BA$12,MATCH($D39,$AR$5:$AR$12,0),6))^$I39)),0)</x:f>
        <x:v>0.17004097946050528</x:v>
      </x:c>
      <x:c r="Z39" s="979" t="n">
        <x:f>IFERROR((EXP(-$G39/INDEX($AV$5:$BA$12,MATCH($D39,$AR$5:$AR$12,0),2))*($G39/INDEX($AV$5:$BA$12,MATCH($D39,$AR$5:$AR$12,0),2))^$I39)/((EXP(-$G39/INDEX($AV$5:$BA$12,MATCH($D39,$AR$5:$AR$12,0),1))*($G39/INDEX($AV$5:$BA$12,MATCH($D39,$AR$5:$AR$12,0),1))^$I39)+(EXP(-$G39/INDEX($AV$5:$BA$12,MATCH($D39,$AR$5:$AR$12,0),2))*($G39/INDEX($AV$5:$BA$12,MATCH($D39,$AR$5:$AR$12,0),2))^$I39)+(EXP(-$G39/INDEX($AV$5:$BA$12,MATCH($D39,$AR$5:$AR$12,0),3))*($G39/INDEX($AV$5:$BA$12,MATCH($D39,$AR$5:$AR$12,0),3))^$I39)+(EXP(-$G39/INDEX($AV$5:$BA$12,MATCH($D39,$AR$5:$AR$12,0),4))*($G39/INDEX($AV$5:$BA$12,MATCH($D39,$AR$5:$AR$12,0),4))^$I39)+(EXP(-$G39/INDEX($AV$5:$BA$12,MATCH($D39,$AR$5:$AR$12,0),5))*($G39/INDEX($AV$5:$BA$12,MATCH($D39,$AR$5:$AR$12,0),5))^$I39)+(EXP(-$G39/INDEX($AV$5:$BA$12,MATCH($D39,$AR$5:$AR$12,0),6))*($G39/INDEX($AV$5:$BA$12,MATCH($D39,$AR$5:$AR$12,0),6))^$I39)),0)</x:f>
        <x:v>0.17033253820866545</x:v>
      </x:c>
      <x:c r="AA39" s="979" t="n">
        <x:f>IFERROR((EXP(-$G39/INDEX($AV$5:$BA$12,MATCH($D39,$AR$5:$AR$12,0),3))*($G39/INDEX($AV$5:$BA$12,MATCH($D39,$AR$5:$AR$12,0),3))^$I39)/((EXP(-$G39/INDEX($AV$5:$BA$12,MATCH($D39,$AR$5:$AR$12,0),1))*($G39/INDEX($AV$5:$BA$12,MATCH($D39,$AR$5:$AR$12,0),1))^$I39)+(EXP(-$G39/INDEX($AV$5:$BA$12,MATCH($D39,$AR$5:$AR$12,0),2))*($G39/INDEX($AV$5:$BA$12,MATCH($D39,$AR$5:$AR$12,0),2))^$I39)+(EXP(-$G39/INDEX($AV$5:$BA$12,MATCH($D39,$AR$5:$AR$12,0),3))*($G39/INDEX($AV$5:$BA$12,MATCH($D39,$AR$5:$AR$12,0),3))^$I39)+(EXP(-$G39/INDEX($AV$5:$BA$12,MATCH($D39,$AR$5:$AR$12,0),4))*($G39/INDEX($AV$5:$BA$12,MATCH($D39,$AR$5:$AR$12,0),4))^$I39)+(EXP(-$G39/INDEX($AV$5:$BA$12,MATCH($D39,$AR$5:$AR$12,0),5))*($G39/INDEX($AV$5:$BA$12,MATCH($D39,$AR$5:$AR$12,0),5))^$I39)+(EXP(-$G39/INDEX($AV$5:$BA$12,MATCH($D39,$AR$5:$AR$12,0),6))*($G39/INDEX($AV$5:$BA$12,MATCH($D39,$AR$5:$AR$12,0),6))^$I39)),0)</x:f>
        <x:v>0.17053682884202673</x:v>
      </x:c>
      <x:c r="AB39" s="979" t="n">
        <x:f>IFERROR((EXP(-$G39/INDEX($AV$5:$BA$12,MATCH($D39,$AR$5:$AR$12,0),4))*($G39/INDEX($AV$5:$BA$12,MATCH($D39,$AR$5:$AR$12,0),4))^$I39)/((EXP(-$G39/INDEX($AV$5:$BA$12,MATCH($D39,$AR$5:$AR$12,0),1))*($G39/INDEX($AV$5:$BA$12,MATCH($D39,$AR$5:$AR$12,0),1))^$I39)+(EXP(-$G39/INDEX($AV$5:$BA$12,MATCH($D39,$AR$5:$AR$12,0),2))*($G39/INDEX($AV$5:$BA$12,MATCH($D39,$AR$5:$AR$12,0),2))^$I39)+(EXP(-$G39/INDEX($AV$5:$BA$12,MATCH($D39,$AR$5:$AR$12,0),3))*($G39/INDEX($AV$5:$BA$12,MATCH($D39,$AR$5:$AR$12,0),3))^$I39)+(EXP(-$G39/INDEX($AV$5:$BA$12,MATCH($D39,$AR$5:$AR$12,0),4))*($G39/INDEX($AV$5:$BA$12,MATCH($D39,$AR$5:$AR$12,0),4))^$I39)+(EXP(-$G39/INDEX($AV$5:$BA$12,MATCH($D39,$AR$5:$AR$12,0),5))*($G39/INDEX($AV$5:$BA$12,MATCH($D39,$AR$5:$AR$12,0),5))^$I39)+(EXP(-$G39/INDEX($AV$5:$BA$12,MATCH($D39,$AR$5:$AR$12,0),6))*($G39/INDEX($AV$5:$BA$12,MATCH($D39,$AR$5:$AR$12,0),6))^$I39)),0)</x:f>
        <x:v>0.17060968936452814</x:v>
      </x:c>
      <x:c r="AC39" s="979" t="n">
        <x:f>IFERROR((EXP(-$G39/INDEX($AV$5:$BA$12,MATCH($D39,$AR$5:$AR$12,0),5))*($G39/INDEX($AV$5:$BA$12,MATCH($D39,$AR$5:$AR$12,0),5))^$I39)/((EXP(-$G39/INDEX($AV$5:$BA$12,MATCH($D39,$AR$5:$AR$12,0),1))*($G39/INDEX($AV$5:$BA$12,MATCH($D39,$AR$5:$AR$12,0),1))^$I39)+(EXP(-$G39/INDEX($AV$5:$BA$12,MATCH($D39,$AR$5:$AR$12,0),2))*($G39/INDEX($AV$5:$BA$12,MATCH($D39,$AR$5:$AR$12,0),2))^$I39)+(EXP(-$G39/INDEX($AV$5:$BA$12,MATCH($D39,$AR$5:$AR$12,0),3))*($G39/INDEX($AV$5:$BA$12,MATCH($D39,$AR$5:$AR$12,0),3))^$I39)+(EXP(-$G39/INDEX($AV$5:$BA$12,MATCH($D39,$AR$5:$AR$12,0),4))*($G39/INDEX($AV$5:$BA$12,MATCH($D39,$AR$5:$AR$12,0),4))^$I39)+(EXP(-$G39/INDEX($AV$5:$BA$12,MATCH($D39,$AR$5:$AR$12,0),5))*($G39/INDEX($AV$5:$BA$12,MATCH($D39,$AR$5:$AR$12,0),5))^$I39)+(EXP(-$G39/INDEX($AV$5:$BA$12,MATCH($D39,$AR$5:$AR$12,0),6))*($G39/INDEX($AV$5:$BA$12,MATCH($D39,$AR$5:$AR$12,0),6))^$I39)),0)</x:f>
        <x:v>0.16769957274263528</x:v>
      </x:c>
      <x:c r="AD39" s="979" t="n">
        <x:f>IFERROR((EXP(-$G39/INDEX($AV$5:$BA$12,MATCH($D39,$AR$5:$AR$12,0),6))*($G39/INDEX($AV$5:$BA$12,MATCH($D39,$AR$5:$AR$12,0),6))^$I39)/((EXP(-$G39/INDEX($AV$5:$BA$12,MATCH($D39,$AR$5:$AR$12,0),1))*($G39/INDEX($AV$5:$BA$12,MATCH($D39,$AR$5:$AR$12,0),1))^$I39)+(EXP(-$G39/INDEX($AV$5:$BA$12,MATCH($D39,$AR$5:$AR$12,0),2))*($G39/INDEX($AV$5:$BA$12,MATCH($D39,$AR$5:$AR$12,0),2))^$I39)+(EXP(-$G39/INDEX($AV$5:$BA$12,MATCH($D39,$AR$5:$AR$12,0),3))*($G39/INDEX($AV$5:$BA$12,MATCH($D39,$AR$5:$AR$12,0),3))^$I39)+(EXP(-$G39/INDEX($AV$5:$BA$12,MATCH($D39,$AR$5:$AR$12,0),4))*($G39/INDEX($AV$5:$BA$12,MATCH($D39,$AR$5:$AR$12,0),4))^$I39)+(EXP(-$G39/INDEX($AV$5:$BA$12,MATCH($D39,$AR$5:$AR$12,0),5))*($G39/INDEX($AV$5:$BA$12,MATCH($D39,$AR$5:$AR$12,0),5))^$I39)+(EXP(-$G39/INDEX($AV$5:$BA$12,MATCH($D39,$AR$5:$AR$12,0),6))*($G39/INDEX($AV$5:$BA$12,MATCH($D39,$AR$5:$AR$12,0),6))^$I39)),0)</x:f>
        <x:v>0.1507803913816393</x:v>
      </x:c>
      <x:c r="AE39" s="979" t="n">
        <x:f>IFERROR((EXP(-$G39/INDEX($BB$5:$BG$12,MATCH($D39,$AR$5:$AR$12,0),1))*($G39/INDEX($BB$5:$BG$12,MATCH($D39,$AR$5:$AR$12,0),1))^$J39)/((EXP(-$G39/INDEX($BB$5:$BG$12,MATCH($D39,$AR$5:$AR$12,0),1))*($G39/INDEX($BB$5:$BG$12,MATCH($D39,$AR$5:$AR$12,0),1))^$J39)+(EXP(-$G39/INDEX($BB$5:$BG$12,MATCH($D39,$AR$5:$AR$12,0),2))*($G39/INDEX($BB$5:$BG$12,MATCH($D39,$AR$5:$AR$12,0),2))^$J39)+(EXP(-$G39/INDEX($BB$5:$BG$12,MATCH($D39,$AR$5:$AR$12,0),3))*($G39/INDEX($BB$5:$BG$12,MATCH($D39,$AR$5:$AR$12,0),3))^$J39)+(EXP(-$G39/INDEX($BB$5:$BG$12,MATCH($D39,$AR$5:$AR$12,0),4))*($G39/INDEX($BB$5:$BG$12,MATCH($D39,$AR$5:$AR$12,0),4))^$J39)+(EXP(-$G39/INDEX($BB$5:$BG$12,MATCH($D39,$AR$5:$AR$12,0),5))*($G39/INDEX($BB$5:$BG$12,MATCH($D39,$AR$5:$AR$12,0),5))^$J39)+(EXP(-$G39/INDEX($BB$5:$BG$12,MATCH($D39,$AR$5:$AR$12,0),6))*($G39/INDEX($BB$5:$BG$12,MATCH($D39,$AR$5:$AR$12,0),6))^$J39)),0)</x:f>
        <x:v>0.07954440620744593</x:v>
      </x:c>
      <x:c r="AF39" s="979" t="n">
        <x:f>IFERROR((EXP(-$G39/INDEX($BB$5:$BG$12,MATCH($D39,$AR$5:$AR$12,0),2))*($G39/INDEX($BB$5:$BG$12,MATCH($D39,$AR$5:$AR$12,0),2))^$J39)/((EXP(-$G39/INDEX($BB$5:$BG$12,MATCH($D39,$AR$5:$AR$12,0),1))*($G39/INDEX($BB$5:$BG$12,MATCH($D39,$AR$5:$AR$12,0),1))^$J39)+(EXP(-$G39/INDEX($BB$5:$BG$12,MATCH($D39,$AR$5:$AR$12,0),2))*($G39/INDEX($BB$5:$BG$12,MATCH($D39,$AR$5:$AR$12,0),2))^$J39)+(EXP(-$G39/INDEX($BB$5:$BG$12,MATCH($D39,$AR$5:$AR$12,0),3))*($G39/INDEX($BB$5:$BG$12,MATCH($D39,$AR$5:$AR$12,0),3))^$J39)+(EXP(-$G39/INDEX($BB$5:$BG$12,MATCH($D39,$AR$5:$AR$12,0),4))*($G39/INDEX($BB$5:$BG$12,MATCH($D39,$AR$5:$AR$12,0),4))^$J39)+(EXP(-$G39/INDEX($BB$5:$BG$12,MATCH($D39,$AR$5:$AR$12,0),5))*($G39/INDEX($BB$5:$BG$12,MATCH($D39,$AR$5:$AR$12,0),5))^$J39)+(EXP(-$G39/INDEX($BB$5:$BG$12,MATCH($D39,$AR$5:$AR$12,0),6))*($G39/INDEX($BB$5:$BG$12,MATCH($D39,$AR$5:$AR$12,0),6))^$J39)),0)</x:f>
        <x:v>0.123099487580571</x:v>
      </x:c>
      <x:c r="AG39" s="979" t="n">
        <x:f>IFERROR((EXP(-$G39/INDEX($BB$5:$BG$12,MATCH($D39,$AR$5:$AR$12,0),3))*($G39/INDEX($BB$5:$BG$12,MATCH($D39,$AR$5:$AR$12,0),3))^$J39)/((EXP(-$G39/INDEX($BB$5:$BG$12,MATCH($D39,$AR$5:$AR$12,0),1))*($G39/INDEX($BB$5:$BG$12,MATCH($D39,$AR$5:$AR$12,0),1))^$J39)+(EXP(-$G39/INDEX($BB$5:$BG$12,MATCH($D39,$AR$5:$AR$12,0),2))*($G39/INDEX($BB$5:$BG$12,MATCH($D39,$AR$5:$AR$12,0),2))^$J39)+(EXP(-$G39/INDEX($BB$5:$BG$12,MATCH($D39,$AR$5:$AR$12,0),3))*($G39/INDEX($BB$5:$BG$12,MATCH($D39,$AR$5:$AR$12,0),3))^$J39)+(EXP(-$G39/INDEX($BB$5:$BG$12,MATCH($D39,$AR$5:$AR$12,0),4))*($G39/INDEX($BB$5:$BG$12,MATCH($D39,$AR$5:$AR$12,0),4))^$J39)+(EXP(-$G39/INDEX($BB$5:$BG$12,MATCH($D39,$AR$5:$AR$12,0),5))*($G39/INDEX($BB$5:$BG$12,MATCH($D39,$AR$5:$AR$12,0),5))^$J39)+(EXP(-$G39/INDEX($BB$5:$BG$12,MATCH($D39,$AR$5:$AR$12,0),6))*($G39/INDEX($BB$5:$BG$12,MATCH($D39,$AR$5:$AR$12,0),6))^$J39)),0)</x:f>
        <x:v>0.1864856589981667</x:v>
      </x:c>
      <x:c r="AH39" s="979" t="n">
        <x:f>IFERROR((EXP(-$G39/INDEX($BB$5:$BG$12,MATCH($D39,$AR$5:$AR$12,0),4))*($G39/INDEX($BB$5:$BG$12,MATCH($D39,$AR$5:$AR$12,0),4))^$J39)/((EXP(-$G39/INDEX($BB$5:$BG$12,MATCH($D39,$AR$5:$AR$12,0),1))*($G39/INDEX($BB$5:$BG$12,MATCH($D39,$AR$5:$AR$12,0),1))^$J39)+(EXP(-$G39/INDEX($BB$5:$BG$12,MATCH($D39,$AR$5:$AR$12,0),2))*($G39/INDEX($BB$5:$BG$12,MATCH($D39,$AR$5:$AR$12,0),2))^$J39)+(EXP(-$G39/INDEX($BB$5:$BG$12,MATCH($D39,$AR$5:$AR$12,0),3))*($G39/INDEX($BB$5:$BG$12,MATCH($D39,$AR$5:$AR$12,0),3))^$J39)+(EXP(-$G39/INDEX($BB$5:$BG$12,MATCH($D39,$AR$5:$AR$12,0),4))*($G39/INDEX($BB$5:$BG$12,MATCH($D39,$AR$5:$AR$12,0),4))^$J39)+(EXP(-$G39/INDEX($BB$5:$BG$12,MATCH($D39,$AR$5:$AR$12,0),5))*($G39/INDEX($BB$5:$BG$12,MATCH($D39,$AR$5:$AR$12,0),5))^$J39)+(EXP(-$G39/INDEX($BB$5:$BG$12,MATCH($D39,$AR$5:$AR$12,0),6))*($G39/INDEX($BB$5:$BG$12,MATCH($D39,$AR$5:$AR$12,0),6))^$J39)),0)</x:f>
        <x:v>0.23697778372457742</x:v>
      </x:c>
      <x:c r="AI39" s="979" t="n">
        <x:f>IFERROR((EXP(-$G39/INDEX($BB$5:$BG$12,MATCH($D39,$AR$5:$AR$12,0),5))*($G39/INDEX($BB$5:$BG$12,MATCH($D39,$AR$5:$AR$12,0),5))^$J39)/((EXP(-$G39/INDEX($BB$5:$BG$12,MATCH($D39,$AR$5:$AR$12,0),1))*($G39/INDEX($BB$5:$BG$12,MATCH($D39,$AR$5:$AR$12,0),1))^$J39)+(EXP(-$G39/INDEX($BB$5:$BG$12,MATCH($D39,$AR$5:$AR$12,0),2))*($G39/INDEX($BB$5:$BG$12,MATCH($D39,$AR$5:$AR$12,0),2))^$J39)+(EXP(-$G39/INDEX($BB$5:$BG$12,MATCH($D39,$AR$5:$AR$12,0),3))*($G39/INDEX($BB$5:$BG$12,MATCH($D39,$AR$5:$AR$12,0),3))^$J39)+(EXP(-$G39/INDEX($BB$5:$BG$12,MATCH($D39,$AR$5:$AR$12,0),4))*($G39/INDEX($BB$5:$BG$12,MATCH($D39,$AR$5:$AR$12,0),4))^$J39)+(EXP(-$G39/INDEX($BB$5:$BG$12,MATCH($D39,$AR$5:$AR$12,0),5))*($G39/INDEX($BB$5:$BG$12,MATCH($D39,$AR$5:$AR$12,0),5))^$J39)+(EXP(-$G39/INDEX($BB$5:$BG$12,MATCH($D39,$AR$5:$AR$12,0),6))*($G39/INDEX($BB$5:$BG$12,MATCH($D39,$AR$5:$AR$12,0),6))^$J39)),0)</x:f>
        <x:v>0.2064330807187673</x:v>
      </x:c>
      <x:c r="AJ39" s="979" t="n">
        <x:f>IFERROR((EXP(-$G39/INDEX($BB$5:$BG$12,MATCH($D39,$AR$5:$AR$12,0),6))*($G39/INDEX($BB$5:$BG$12,MATCH($D39,$AR$5:$AR$12,0),6))^$J39)/((EXP(-$G39/INDEX($BB$5:$BG$12,MATCH($D39,$AR$5:$AR$12,0),1))*($G39/INDEX($BB$5:$BG$12,MATCH($D39,$AR$5:$AR$12,0),1))^$J39)+(EXP(-$G39/INDEX($BB$5:$BG$12,MATCH($D39,$AR$5:$AR$12,0),2))*($G39/INDEX($BB$5:$BG$12,MATCH($D39,$AR$5:$AR$12,0),2))^$J39)+(EXP(-$G39/INDEX($BB$5:$BG$12,MATCH($D39,$AR$5:$AR$12,0),3))*($G39/INDEX($BB$5:$BG$12,MATCH($D39,$AR$5:$AR$12,0),3))^$J39)+(EXP(-$G39/INDEX($BB$5:$BG$12,MATCH($D39,$AR$5:$AR$12,0),4))*($G39/INDEX($BB$5:$BG$12,MATCH($D39,$AR$5:$AR$12,0),4))^$J39)+(EXP(-$G39/INDEX($BB$5:$BG$12,MATCH($D39,$AR$5:$AR$12,0),5))*($G39/INDEX($BB$5:$BG$12,MATCH($D39,$AR$5:$AR$12,0),5))^$J39)+(EXP(-$G39/INDEX($BB$5:$BG$12,MATCH($D39,$AR$5:$AR$12,0),6))*($G39/INDEX($BB$5:$BG$12,MATCH($D39,$AR$5:$AR$12,0),6))^$J39)),0)</x:f>
        <x:v>0.16745958277047165</x:v>
      </x:c>
      <x:c r="BJ39"/>
      <x:c r="BK39"/>
      <x:c r="BL39"/>
      <x:c r="BM39"/>
      <x:c r="BN39"/>
      <x:c r="BO39"/>
      <x:c r="BP39"/>
      <x:c r="BQ39"/>
      <x:c r="BR39"/>
      <x:c r="BS39"/>
      <x:c r="BT39"/>
      <x:c r="BU39"/>
      <x:c r="BV39"/>
      <x:c r="BW39"/>
      <x:c r="BX39"/>
      <x:c r="BY39"/>
      <x:c r="BZ39"/>
    </x:row>
    <x:row r="40">
      <x:c r="A40" s="975" t="n">
        <x:f>'対象台データ'!A38</x:f>
        <x:v>46224</x:v>
      </x:c>
      <x:c r="B40" s="1003" t="str">
        <x:f>'対象台データ'!B38</x:f>
        <x:v>火</x:v>
      </x:c>
      <x:c r="C40" s="1003" t="str">
        <x:f>'対象台データ'!C38</x:f>
        <x:v>7/21</x:v>
      </x:c>
      <x:c r="D40" s="963" t="str">
        <x:f>'対象台データ'!D38</x:f>
        <x:v>ゴーゴージャグラー3</x:v>
      </x:c>
      <x:c r="E40" s="1014" t="n">
        <x:f>IF($X40="A",MIN(100,MAX(0,55+(V40-55)*(1+0.4*SQRT(MIN(G40/8000,1))))),MIN(100,MAX(0,V40)))</x:f>
        <x:v>52.62464737118783</x:v>
      </x:c>
      <x:c r="F40" s="1016" t="n">
        <x:f>'対象台データ'!E38</x:f>
        <x:v>886</x:v>
      </x:c>
      <x:c r="G40" s="1005" t="n">
        <x:f>'対象台データ'!F38</x:f>
        <x:v>9358</x:v>
      </x:c>
      <x:c r="H40" s="1005" t="n">
        <x:f>'対象台データ'!G38</x:f>
        <x:v>455</x:v>
      </x:c>
      <x:c r="I40" s="1005" t="n">
        <x:f>'対象台データ'!H38</x:f>
        <x:v>35</x:v>
      </x:c>
      <x:c r="J40" s="1005" t="n">
        <x:f>'対象台データ'!I38</x:f>
        <x:v>33</x:v>
      </x:c>
      <x:c r="K40" s="979" t="n">
        <x:f>'対象台データ'!K38</x:f>
        <x:v>1.016207166773527</x:v>
      </x:c>
      <x:c r="L40" s="1006" t="n">
        <x:f>IF(G40&lt;=0,5,IF(G40&lt;1500,5+(G40-0)*(20-5)/(1500-0),IF(G40&lt;3000,20+(G40-1500)*(40-20)/(3000-1500),IF(G40&lt;4500,40+(G40-3000)*(58-40)/(4500-3000),IF(G40&lt;6000,58+(G40-4500)*(72-58)/(6000-4500),IF(G40&lt;7500,72+(G40-6000)*(84-72)/(7500-6000),IF(G40&lt;9000,84+(G40-7500)*(93-84)/(9000-7500),IF(G40&lt;11000,93+(G40-9000)*(100-93)/(11000-9000),100))))))))</x:f>
        <x:v>94.253</x:v>
      </x:c>
      <x:c r="M40" s="978" t="n">
        <x:v>1</x:v>
      </x:c>
      <x:c r="N40" s="978" t="n">
        <x:f>MIN(100,L40*M40)</x:f>
        <x:v>94.253</x:v>
      </x:c>
      <x:c r="O40" s="978" t="n">
        <x:f>IF(K40&lt;=0.8,0,IF(K40&lt;0.9,0+(K40-0.8)*(10-0)/(0.9-0.8),IF(K40&lt;1,10+(K40-0.9)*(35-10)/(1-0.9),IF(K40&lt;1.2,35+(K40-1)*(87-35)/(1.2-1),IF(K40&lt;1.3,87+(K40-1.2)*(96-87)/(1.3-1.2),IF(K40&lt;1.45,96+(K40-1.3)*(100-96)/(1.45-1.3),100))))))</x:f>
        <x:v>39.21386336111704</x:v>
      </x:c>
      <x:c r="P40" s="979" t="n">
        <x:f>MIN(1,SQRT(G40/8000))</x:f>
        <x:v>1</x:v>
      </x:c>
      <x:c r="Q40" s="978" t="n">
        <x:f>35+(O40-35)*P40</x:f>
        <x:v>39.21386336111704</x:v>
      </x:c>
      <x:c r="R40" s="978" t="n">
        <x:f>IF(K40&lt;0.95,MIN(25,(0.95-K40)*250),0)</x:f>
        <x:v>0</x:v>
      </x:c>
      <x:c r="S40" s="978" t="n">
        <x:f>IF($X40="A",Y40*5+Z40*15+AA40*30+AB40*60+AC40*80+AD40*100,0)</x:f>
        <x:v>45.53589214170087</x:v>
      </x:c>
      <x:c r="T40" s="978" t="n">
        <x:f>IF($X40="A",AE40*5+AF40*15+AG40*30+AH40*60+AI40*80+AJ40*100,0)</x:f>
        <x:v>48.892969228970195</x:v>
      </x:c>
      <x:c r="U40" s="978" t="n">
        <x:f>IF($X40="A",S40*15%+T40*30%+Q40*55%,0)</x:f>
        <x:v>43.065899438560564</x:v>
      </x:c>
      <x:c r="V40" s="1018" t="n">
        <x:f>IF($X40="A",U40*80%+N40*20%,N40*IFERROR(INDEX($AT$5:$AT$60,MATCH($D40,$AR$5:$AR$60,0)),0.6)+Q40*IFERROR(INDEX($AU$5:$AU$60,MATCH($D40,$AR$5:$AR$60,0)),0.4)-R40)</x:f>
        <x:v>53.30331955084845</x:v>
      </x:c>
      <x:c r="W40" s="1008" t="str">
        <x:f>IF(E40&gt;=90,"設定6級候補",IF(E40&gt;=75,"設定4以上強候補",IF(E40&gt;=60,"設定4以上を疑う","要観察")))</x:f>
        <x:v>要観察</x:v>
      </x:c>
      <x:c r="X40" s="1003" t="str">
        <x:f>IFERROR(INDEX($AS$5:$AS$60,MATCH($D40,$AR$5:$AR$60,0)),"AT")</x:f>
        <x:v>A</x:v>
      </x:c>
      <x:c r="Y40" s="979" t="n">
        <x:f>IFERROR((EXP(-$G40/INDEX($AV$5:$BA$12,MATCH($D40,$AR$5:$AR$12,0),1))*($G40/INDEX($AV$5:$BA$12,MATCH($D40,$AR$5:$AR$12,0),1))^$I40)/((EXP(-$G40/INDEX($AV$5:$BA$12,MATCH($D40,$AR$5:$AR$12,0),1))*($G40/INDEX($AV$5:$BA$12,MATCH($D40,$AR$5:$AR$12,0),1))^$I40)+(EXP(-$G40/INDEX($AV$5:$BA$12,MATCH($D40,$AR$5:$AR$12,0),2))*($G40/INDEX($AV$5:$BA$12,MATCH($D40,$AR$5:$AR$12,0),2))^$I40)+(EXP(-$G40/INDEX($AV$5:$BA$12,MATCH($D40,$AR$5:$AR$12,0),3))*($G40/INDEX($AV$5:$BA$12,MATCH($D40,$AR$5:$AR$12,0),3))^$I40)+(EXP(-$G40/INDEX($AV$5:$BA$12,MATCH($D40,$AR$5:$AR$12,0),4))*($G40/INDEX($AV$5:$BA$12,MATCH($D40,$AR$5:$AR$12,0),4))^$I40)+(EXP(-$G40/INDEX($AV$5:$BA$12,MATCH($D40,$AR$5:$AR$12,0),5))*($G40/INDEX($AV$5:$BA$12,MATCH($D40,$AR$5:$AR$12,0),5))^$I40)+(EXP(-$G40/INDEX($AV$5:$BA$12,MATCH($D40,$AR$5:$AR$12,0),6))*($G40/INDEX($AV$5:$BA$12,MATCH($D40,$AR$5:$AR$12,0),6))^$I40)),0)</x:f>
        <x:v>0.177970649167416</x:v>
      </x:c>
      <x:c r="Z40" s="979" t="n">
        <x:f>IFERROR((EXP(-$G40/INDEX($AV$5:$BA$12,MATCH($D40,$AR$5:$AR$12,0),2))*($G40/INDEX($AV$5:$BA$12,MATCH($D40,$AR$5:$AR$12,0),2))^$I40)/((EXP(-$G40/INDEX($AV$5:$BA$12,MATCH($D40,$AR$5:$AR$12,0),1))*($G40/INDEX($AV$5:$BA$12,MATCH($D40,$AR$5:$AR$12,0),1))^$I40)+(EXP(-$G40/INDEX($AV$5:$BA$12,MATCH($D40,$AR$5:$AR$12,0),2))*($G40/INDEX($AV$5:$BA$12,MATCH($D40,$AR$5:$AR$12,0),2))^$I40)+(EXP(-$G40/INDEX($AV$5:$BA$12,MATCH($D40,$AR$5:$AR$12,0),3))*($G40/INDEX($AV$5:$BA$12,MATCH($D40,$AR$5:$AR$12,0),3))^$I40)+(EXP(-$G40/INDEX($AV$5:$BA$12,MATCH($D40,$AR$5:$AR$12,0),4))*($G40/INDEX($AV$5:$BA$12,MATCH($D40,$AR$5:$AR$12,0),4))^$I40)+(EXP(-$G40/INDEX($AV$5:$BA$12,MATCH($D40,$AR$5:$AR$12,0),5))*($G40/INDEX($AV$5:$BA$12,MATCH($D40,$AR$5:$AR$12,0),5))^$I40)+(EXP(-$G40/INDEX($AV$5:$BA$12,MATCH($D40,$AR$5:$AR$12,0),6))*($G40/INDEX($AV$5:$BA$12,MATCH($D40,$AR$5:$AR$12,0),6))^$I40)),0)</x:f>
        <x:v>0.17714553625010712</x:v>
      </x:c>
      <x:c r="AA40" s="979" t="n">
        <x:f>IFERROR((EXP(-$G40/INDEX($AV$5:$BA$12,MATCH($D40,$AR$5:$AR$12,0),3))*($G40/INDEX($AV$5:$BA$12,MATCH($D40,$AR$5:$AR$12,0),3))^$I40)/((EXP(-$G40/INDEX($AV$5:$BA$12,MATCH($D40,$AR$5:$AR$12,0),1))*($G40/INDEX($AV$5:$BA$12,MATCH($D40,$AR$5:$AR$12,0),1))^$I40)+(EXP(-$G40/INDEX($AV$5:$BA$12,MATCH($D40,$AR$5:$AR$12,0),2))*($G40/INDEX($AV$5:$BA$12,MATCH($D40,$AR$5:$AR$12,0),2))^$I40)+(EXP(-$G40/INDEX($AV$5:$BA$12,MATCH($D40,$AR$5:$AR$12,0),3))*($G40/INDEX($AV$5:$BA$12,MATCH($D40,$AR$5:$AR$12,0),3))^$I40)+(EXP(-$G40/INDEX($AV$5:$BA$12,MATCH($D40,$AR$5:$AR$12,0),4))*($G40/INDEX($AV$5:$BA$12,MATCH($D40,$AR$5:$AR$12,0),4))^$I40)+(EXP(-$G40/INDEX($AV$5:$BA$12,MATCH($D40,$AR$5:$AR$12,0),5))*($G40/INDEX($AV$5:$BA$12,MATCH($D40,$AR$5:$AR$12,0),5))^$I40)+(EXP(-$G40/INDEX($AV$5:$BA$12,MATCH($D40,$AR$5:$AR$12,0),6))*($G40/INDEX($AV$5:$BA$12,MATCH($D40,$AR$5:$AR$12,0),6))^$I40)),0)</x:f>
        <x:v>0.17622482629079986</x:v>
      </x:c>
      <x:c r="AB40" s="979" t="n">
        <x:f>IFERROR((EXP(-$G40/INDEX($AV$5:$BA$12,MATCH($D40,$AR$5:$AR$12,0),4))*($G40/INDEX($AV$5:$BA$12,MATCH($D40,$AR$5:$AR$12,0),4))^$I40)/((EXP(-$G40/INDEX($AV$5:$BA$12,MATCH($D40,$AR$5:$AR$12,0),1))*($G40/INDEX($AV$5:$BA$12,MATCH($D40,$AR$5:$AR$12,0),1))^$I40)+(EXP(-$G40/INDEX($AV$5:$BA$12,MATCH($D40,$AR$5:$AR$12,0),2))*($G40/INDEX($AV$5:$BA$12,MATCH($D40,$AR$5:$AR$12,0),2))^$I40)+(EXP(-$G40/INDEX($AV$5:$BA$12,MATCH($D40,$AR$5:$AR$12,0),3))*($G40/INDEX($AV$5:$BA$12,MATCH($D40,$AR$5:$AR$12,0),3))^$I40)+(EXP(-$G40/INDEX($AV$5:$BA$12,MATCH($D40,$AR$5:$AR$12,0),4))*($G40/INDEX($AV$5:$BA$12,MATCH($D40,$AR$5:$AR$12,0),4))^$I40)+(EXP(-$G40/INDEX($AV$5:$BA$12,MATCH($D40,$AR$5:$AR$12,0),5))*($G40/INDEX($AV$5:$BA$12,MATCH($D40,$AR$5:$AR$12,0),5))^$I40)+(EXP(-$G40/INDEX($AV$5:$BA$12,MATCH($D40,$AR$5:$AR$12,0),6))*($G40/INDEX($AV$5:$BA$12,MATCH($D40,$AR$5:$AR$12,0),6))^$I40)),0)</x:f>
        <x:v>0.17289006056875142</x:v>
      </x:c>
      <x:c r="AC40" s="979" t="n">
        <x:f>IFERROR((EXP(-$G40/INDEX($AV$5:$BA$12,MATCH($D40,$AR$5:$AR$12,0),5))*($G40/INDEX($AV$5:$BA$12,MATCH($D40,$AR$5:$AR$12,0),5))^$I40)/((EXP(-$G40/INDEX($AV$5:$BA$12,MATCH($D40,$AR$5:$AR$12,0),1))*($G40/INDEX($AV$5:$BA$12,MATCH($D40,$AR$5:$AR$12,0),1))^$I40)+(EXP(-$G40/INDEX($AV$5:$BA$12,MATCH($D40,$AR$5:$AR$12,0),2))*($G40/INDEX($AV$5:$BA$12,MATCH($D40,$AR$5:$AR$12,0),2))^$I40)+(EXP(-$G40/INDEX($AV$5:$BA$12,MATCH($D40,$AR$5:$AR$12,0),3))*($G40/INDEX($AV$5:$BA$12,MATCH($D40,$AR$5:$AR$12,0),3))^$I40)+(EXP(-$G40/INDEX($AV$5:$BA$12,MATCH($D40,$AR$5:$AR$12,0),4))*($G40/INDEX($AV$5:$BA$12,MATCH($D40,$AR$5:$AR$12,0),4))^$I40)+(EXP(-$G40/INDEX($AV$5:$BA$12,MATCH($D40,$AR$5:$AR$12,0),5))*($G40/INDEX($AV$5:$BA$12,MATCH($D40,$AR$5:$AR$12,0),5))^$I40)+(EXP(-$G40/INDEX($AV$5:$BA$12,MATCH($D40,$AR$5:$AR$12,0),6))*($G40/INDEX($AV$5:$BA$12,MATCH($D40,$AR$5:$AR$12,0),6))^$I40)),0)</x:f>
        <x:v>0.16240926715147283</x:v>
      </x:c>
      <x:c r="AD40" s="979" t="n">
        <x:f>IFERROR((EXP(-$G40/INDEX($AV$5:$BA$12,MATCH($D40,$AR$5:$AR$12,0),6))*($G40/INDEX($AV$5:$BA$12,MATCH($D40,$AR$5:$AR$12,0),6))^$I40)/((EXP(-$G40/INDEX($AV$5:$BA$12,MATCH($D40,$AR$5:$AR$12,0),1))*($G40/INDEX($AV$5:$BA$12,MATCH($D40,$AR$5:$AR$12,0),1))^$I40)+(EXP(-$G40/INDEX($AV$5:$BA$12,MATCH($D40,$AR$5:$AR$12,0),2))*($G40/INDEX($AV$5:$BA$12,MATCH($D40,$AR$5:$AR$12,0),2))^$I40)+(EXP(-$G40/INDEX($AV$5:$BA$12,MATCH($D40,$AR$5:$AR$12,0),3))*($G40/INDEX($AV$5:$BA$12,MATCH($D40,$AR$5:$AR$12,0),3))^$I40)+(EXP(-$G40/INDEX($AV$5:$BA$12,MATCH($D40,$AR$5:$AR$12,0),4))*($G40/INDEX($AV$5:$BA$12,MATCH($D40,$AR$5:$AR$12,0),4))^$I40)+(EXP(-$G40/INDEX($AV$5:$BA$12,MATCH($D40,$AR$5:$AR$12,0),5))*($G40/INDEX($AV$5:$BA$12,MATCH($D40,$AR$5:$AR$12,0),5))^$I40)+(EXP(-$G40/INDEX($AV$5:$BA$12,MATCH($D40,$AR$5:$AR$12,0),6))*($G40/INDEX($AV$5:$BA$12,MATCH($D40,$AR$5:$AR$12,0),6))^$I40)),0)</x:f>
        <x:v>0.13335966057145282</x:v>
      </x:c>
      <x:c r="AE40" s="979" t="n">
        <x:f>IFERROR((EXP(-$G40/INDEX($BB$5:$BG$12,MATCH($D40,$AR$5:$AR$12,0),1))*($G40/INDEX($BB$5:$BG$12,MATCH($D40,$AR$5:$AR$12,0),1))^$J40)/((EXP(-$G40/INDEX($BB$5:$BG$12,MATCH($D40,$AR$5:$AR$12,0),1))*($G40/INDEX($BB$5:$BG$12,MATCH($D40,$AR$5:$AR$12,0),1))^$J40)+(EXP(-$G40/INDEX($BB$5:$BG$12,MATCH($D40,$AR$5:$AR$12,0),2))*($G40/INDEX($BB$5:$BG$12,MATCH($D40,$AR$5:$AR$12,0),2))^$J40)+(EXP(-$G40/INDEX($BB$5:$BG$12,MATCH($D40,$AR$5:$AR$12,0),3))*($G40/INDEX($BB$5:$BG$12,MATCH($D40,$AR$5:$AR$12,0),3))^$J40)+(EXP(-$G40/INDEX($BB$5:$BG$12,MATCH($D40,$AR$5:$AR$12,0),4))*($G40/INDEX($BB$5:$BG$12,MATCH($D40,$AR$5:$AR$12,0),4))^$J40)+(EXP(-$G40/INDEX($BB$5:$BG$12,MATCH($D40,$AR$5:$AR$12,0),5))*($G40/INDEX($BB$5:$BG$12,MATCH($D40,$AR$5:$AR$12,0),5))^$J40)+(EXP(-$G40/INDEX($BB$5:$BG$12,MATCH($D40,$AR$5:$AR$12,0),6))*($G40/INDEX($BB$5:$BG$12,MATCH($D40,$AR$5:$AR$12,0),6))^$J40)),0)</x:f>
        <x:v>0.10993195125375524</x:v>
      </x:c>
      <x:c r="AF40" s="979" t="n">
        <x:f>IFERROR((EXP(-$G40/INDEX($BB$5:$BG$12,MATCH($D40,$AR$5:$AR$12,0),2))*($G40/INDEX($BB$5:$BG$12,MATCH($D40,$AR$5:$AR$12,0),2))^$J40)/((EXP(-$G40/INDEX($BB$5:$BG$12,MATCH($D40,$AR$5:$AR$12,0),1))*($G40/INDEX($BB$5:$BG$12,MATCH($D40,$AR$5:$AR$12,0),1))^$J40)+(EXP(-$G40/INDEX($BB$5:$BG$12,MATCH($D40,$AR$5:$AR$12,0),2))*($G40/INDEX($BB$5:$BG$12,MATCH($D40,$AR$5:$AR$12,0),2))^$J40)+(EXP(-$G40/INDEX($BB$5:$BG$12,MATCH($D40,$AR$5:$AR$12,0),3))*($G40/INDEX($BB$5:$BG$12,MATCH($D40,$AR$5:$AR$12,0),3))^$J40)+(EXP(-$G40/INDEX($BB$5:$BG$12,MATCH($D40,$AR$5:$AR$12,0),4))*($G40/INDEX($BB$5:$BG$12,MATCH($D40,$AR$5:$AR$12,0),4))^$J40)+(EXP(-$G40/INDEX($BB$5:$BG$12,MATCH($D40,$AR$5:$AR$12,0),5))*($G40/INDEX($BB$5:$BG$12,MATCH($D40,$AR$5:$AR$12,0),5))^$J40)+(EXP(-$G40/INDEX($BB$5:$BG$12,MATCH($D40,$AR$5:$AR$12,0),6))*($G40/INDEX($BB$5:$BG$12,MATCH($D40,$AR$5:$AR$12,0),6))^$J40)),0)</x:f>
        <x:v>0.15743283825256438</x:v>
      </x:c>
      <x:c r="AG40" s="979" t="n">
        <x:f>IFERROR((EXP(-$G40/INDEX($BB$5:$BG$12,MATCH($D40,$AR$5:$AR$12,0),3))*($G40/INDEX($BB$5:$BG$12,MATCH($D40,$AR$5:$AR$12,0),3))^$J40)/((EXP(-$G40/INDEX($BB$5:$BG$12,MATCH($D40,$AR$5:$AR$12,0),1))*($G40/INDEX($BB$5:$BG$12,MATCH($D40,$AR$5:$AR$12,0),1))^$J40)+(EXP(-$G40/INDEX($BB$5:$BG$12,MATCH($D40,$AR$5:$AR$12,0),2))*($G40/INDEX($BB$5:$BG$12,MATCH($D40,$AR$5:$AR$12,0),2))^$J40)+(EXP(-$G40/INDEX($BB$5:$BG$12,MATCH($D40,$AR$5:$AR$12,0),3))*($G40/INDEX($BB$5:$BG$12,MATCH($D40,$AR$5:$AR$12,0),3))^$J40)+(EXP(-$G40/INDEX($BB$5:$BG$12,MATCH($D40,$AR$5:$AR$12,0),4))*($G40/INDEX($BB$5:$BG$12,MATCH($D40,$AR$5:$AR$12,0),4))^$J40)+(EXP(-$G40/INDEX($BB$5:$BG$12,MATCH($D40,$AR$5:$AR$12,0),5))*($G40/INDEX($BB$5:$BG$12,MATCH($D40,$AR$5:$AR$12,0),5))^$J40)+(EXP(-$G40/INDEX($BB$5:$BG$12,MATCH($D40,$AR$5:$AR$12,0),6))*($G40/INDEX($BB$5:$BG$12,MATCH($D40,$AR$5:$AR$12,0),6))^$J40)),0)</x:f>
        <x:v>0.21353608053288295</x:v>
      </x:c>
      <x:c r="AH40" s="979" t="n">
        <x:f>IFERROR((EXP(-$G40/INDEX($BB$5:$BG$12,MATCH($D40,$AR$5:$AR$12,0),4))*($G40/INDEX($BB$5:$BG$12,MATCH($D40,$AR$5:$AR$12,0),4))^$J40)/((EXP(-$G40/INDEX($BB$5:$BG$12,MATCH($D40,$AR$5:$AR$12,0),1))*($G40/INDEX($BB$5:$BG$12,MATCH($D40,$AR$5:$AR$12,0),1))^$J40)+(EXP(-$G40/INDEX($BB$5:$BG$12,MATCH($D40,$AR$5:$AR$12,0),2))*($G40/INDEX($BB$5:$BG$12,MATCH($D40,$AR$5:$AR$12,0),2))^$J40)+(EXP(-$G40/INDEX($BB$5:$BG$12,MATCH($D40,$AR$5:$AR$12,0),3))*($G40/INDEX($BB$5:$BG$12,MATCH($D40,$AR$5:$AR$12,0),3))^$J40)+(EXP(-$G40/INDEX($BB$5:$BG$12,MATCH($D40,$AR$5:$AR$12,0),4))*($G40/INDEX($BB$5:$BG$12,MATCH($D40,$AR$5:$AR$12,0),4))^$J40)+(EXP(-$G40/INDEX($BB$5:$BG$12,MATCH($D40,$AR$5:$AR$12,0),5))*($G40/INDEX($BB$5:$BG$12,MATCH($D40,$AR$5:$AR$12,0),5))^$J40)+(EXP(-$G40/INDEX($BB$5:$BG$12,MATCH($D40,$AR$5:$AR$12,0),6))*($G40/INDEX($BB$5:$BG$12,MATCH($D40,$AR$5:$AR$12,0),6))^$J40)),0)</x:f>
        <x:v>0.22343512437307622</x:v>
      </x:c>
      <x:c r="AI40" s="979" t="n">
        <x:f>IFERROR((EXP(-$G40/INDEX($BB$5:$BG$12,MATCH($D40,$AR$5:$AR$12,0),5))*($G40/INDEX($BB$5:$BG$12,MATCH($D40,$AR$5:$AR$12,0),5))^$J40)/((EXP(-$G40/INDEX($BB$5:$BG$12,MATCH($D40,$AR$5:$AR$12,0),1))*($G40/INDEX($BB$5:$BG$12,MATCH($D40,$AR$5:$AR$12,0),1))^$J40)+(EXP(-$G40/INDEX($BB$5:$BG$12,MATCH($D40,$AR$5:$AR$12,0),2))*($G40/INDEX($BB$5:$BG$12,MATCH($D40,$AR$5:$AR$12,0),2))^$J40)+(EXP(-$G40/INDEX($BB$5:$BG$12,MATCH($D40,$AR$5:$AR$12,0),3))*($G40/INDEX($BB$5:$BG$12,MATCH($D40,$AR$5:$AR$12,0),3))^$J40)+(EXP(-$G40/INDEX($BB$5:$BG$12,MATCH($D40,$AR$5:$AR$12,0),4))*($G40/INDEX($BB$5:$BG$12,MATCH($D40,$AR$5:$AR$12,0),4))^$J40)+(EXP(-$G40/INDEX($BB$5:$BG$12,MATCH($D40,$AR$5:$AR$12,0),5))*($G40/INDEX($BB$5:$BG$12,MATCH($D40,$AR$5:$AR$12,0),5))^$J40)+(EXP(-$G40/INDEX($BB$5:$BG$12,MATCH($D40,$AR$5:$AR$12,0),6))*($G40/INDEX($BB$5:$BG$12,MATCH($D40,$AR$5:$AR$12,0),6))^$J40)),0)</x:f>
        <x:v>0.16983867691151194</x:v>
      </x:c>
      <x:c r="AJ40" s="979" t="n">
        <x:f>IFERROR((EXP(-$G40/INDEX($BB$5:$BG$12,MATCH($D40,$AR$5:$AR$12,0),6))*($G40/INDEX($BB$5:$BG$12,MATCH($D40,$AR$5:$AR$12,0),6))^$J40)/((EXP(-$G40/INDEX($BB$5:$BG$12,MATCH($D40,$AR$5:$AR$12,0),1))*($G40/INDEX($BB$5:$BG$12,MATCH($D40,$AR$5:$AR$12,0),1))^$J40)+(EXP(-$G40/INDEX($BB$5:$BG$12,MATCH($D40,$AR$5:$AR$12,0),2))*($G40/INDEX($BB$5:$BG$12,MATCH($D40,$AR$5:$AR$12,0),2))^$J40)+(EXP(-$G40/INDEX($BB$5:$BG$12,MATCH($D40,$AR$5:$AR$12,0),3))*($G40/INDEX($BB$5:$BG$12,MATCH($D40,$AR$5:$AR$12,0),3))^$J40)+(EXP(-$G40/INDEX($BB$5:$BG$12,MATCH($D40,$AR$5:$AR$12,0),4))*($G40/INDEX($BB$5:$BG$12,MATCH($D40,$AR$5:$AR$12,0),4))^$J40)+(EXP(-$G40/INDEX($BB$5:$BG$12,MATCH($D40,$AR$5:$AR$12,0),5))*($G40/INDEX($BB$5:$BG$12,MATCH($D40,$AR$5:$AR$12,0),5))^$J40)+(EXP(-$G40/INDEX($BB$5:$BG$12,MATCH($D40,$AR$5:$AR$12,0),6))*($G40/INDEX($BB$5:$BG$12,MATCH($D40,$AR$5:$AR$12,0),6))^$J40)),0)</x:f>
        <x:v>0.12582532867620932</x:v>
      </x:c>
      <x:c r="BJ40"/>
      <x:c r="BK40"/>
      <x:c r="BL40"/>
      <x:c r="BM40"/>
      <x:c r="BN40"/>
      <x:c r="BO40"/>
      <x:c r="BP40"/>
      <x:c r="BQ40"/>
      <x:c r="BR40"/>
      <x:c r="BS40"/>
      <x:c r="BT40"/>
      <x:c r="BU40"/>
      <x:c r="BV40"/>
      <x:c r="BW40"/>
      <x:c r="BX40"/>
      <x:c r="BY40"/>
      <x:c r="BZ40"/>
    </x:row>
    <x:row r="41">
      <x:c r="A41" s="975" t="n">
        <x:f>'対象台データ'!A39</x:f>
        <x:v>46224</x:v>
      </x:c>
      <x:c r="B41" s="1003" t="str">
        <x:f>'対象台データ'!B39</x:f>
        <x:v>火</x:v>
      </x:c>
      <x:c r="C41" s="1003" t="str">
        <x:f>'対象台データ'!C39</x:f>
        <x:v>7/21</x:v>
      </x:c>
      <x:c r="D41" s="963" t="str">
        <x:f>'対象台データ'!D39</x:f>
        <x:v>ゴーゴージャグラー3</x:v>
      </x:c>
      <x:c r="E41" s="1014" t="n">
        <x:f>IF($X41="A",MIN(100,MAX(0,55+(V41-55)*(1+0.4*SQRT(MIN(G41/8000,1))))),MIN(100,MAX(0,V41)))</x:f>
        <x:v>84.68979643043063</x:v>
      </x:c>
      <x:c r="F41" s="1016" t="n">
        <x:f>'対象台データ'!E39</x:f>
        <x:v>887</x:v>
      </x:c>
      <x:c r="G41" s="1005" t="n">
        <x:f>'対象台データ'!F39</x:f>
        <x:v>9381</x:v>
      </x:c>
      <x:c r="H41" s="1005" t="n">
        <x:f>'対象台データ'!G39</x:f>
        <x:v>4406</x:v>
      </x:c>
      <x:c r="I41" s="1005" t="n">
        <x:f>'対象台データ'!H39</x:f>
        <x:v>46</x:v>
      </x:c>
      <x:c r="J41" s="1005" t="n">
        <x:f>'対象台データ'!I39</x:f>
        <x:v>39</x:v>
      </x:c>
      <x:c r="K41" s="979" t="n">
        <x:f>'対象台データ'!K39</x:f>
        <x:v>1.1565575809259852</x:v>
      </x:c>
      <x:c r="L41" s="1006" t="n">
        <x:f>IF(G41&lt;=0,5,IF(G41&lt;1500,5+(G41-0)*(20-5)/(1500-0),IF(G41&lt;3000,20+(G41-1500)*(40-20)/(3000-1500),IF(G41&lt;4500,40+(G41-3000)*(58-40)/(4500-3000),IF(G41&lt;6000,58+(G41-4500)*(72-58)/(6000-4500),IF(G41&lt;7500,72+(G41-6000)*(84-72)/(7500-6000),IF(G41&lt;9000,84+(G41-7500)*(93-84)/(9000-7500),IF(G41&lt;11000,93+(G41-9000)*(100-93)/(11000-9000),100))))))))</x:f>
        <x:v>94.3335</x:v>
      </x:c>
      <x:c r="M41" s="978" t="n">
        <x:v>1</x:v>
      </x:c>
      <x:c r="N41" s="978" t="n">
        <x:f>MIN(100,L41*M41)</x:f>
        <x:v>94.3335</x:v>
      </x:c>
      <x:c r="O41" s="978" t="n">
        <x:f>IF(K41&lt;=0.8,0,IF(K41&lt;0.9,0+(K41-0.8)*(10-0)/(0.9-0.8),IF(K41&lt;1,10+(K41-0.9)*(35-10)/(1-0.9),IF(K41&lt;1.2,35+(K41-1)*(87-35)/(1.2-1),IF(K41&lt;1.3,87+(K41-1.2)*(96-87)/(1.3-1.2),IF(K41&lt;1.45,96+(K41-1.3)*(100-96)/(1.45-1.3),100))))))</x:f>
        <x:v>75.70497104075613</x:v>
      </x:c>
      <x:c r="P41" s="979" t="n">
        <x:f>MIN(1,SQRT(G41/8000))</x:f>
        <x:v>1</x:v>
      </x:c>
      <x:c r="Q41" s="978" t="n">
        <x:f>35+(O41-35)*P41</x:f>
        <x:v>75.70497104075613</x:v>
      </x:c>
      <x:c r="R41" s="978" t="n">
        <x:f>IF(K41&lt;0.95,MIN(25,(0.95-K41)*250),0)</x:f>
        <x:v>0</x:v>
      </x:c>
      <x:c r="S41" s="978" t="n">
        <x:f>IF($X41="A",Y41*5+Z41*15+AA41*30+AB41*60+AC41*80+AD41*100,0)</x:f>
        <x:v>57.893130767901226</x:v>
      </x:c>
      <x:c r="T41" s="978" t="n">
        <x:f>IF($X41="A",AE41*5+AF41*15+AG41*30+AH41*60+AI41*80+AJ41*100,0)</x:f>
        <x:v>71.17889375094478</x:v>
      </x:c>
      <x:c r="U41" s="978" t="n">
        <x:f>IF($X41="A",S41*15%+T41*30%+Q41*55%,0)</x:f>
        <x:v>71.67537181288449</x:v>
      </x:c>
      <x:c r="V41" s="1018" t="n">
        <x:f>IF($X41="A",U41*80%+N41*20%,N41*IFERROR(INDEX($AT$5:$AT$60,MATCH($D41,$AR$5:$AR$60,0)),0.6)+Q41*IFERROR(INDEX($AU$5:$AU$60,MATCH($D41,$AR$5:$AR$60,0)),0.4)-R41)</x:f>
        <x:v>76.2069974503076</x:v>
      </x:c>
      <x:c r="W41" s="1008" t="str">
        <x:f>IF(E41&gt;=90,"設定6級候補",IF(E41&gt;=75,"設定4以上強候補",IF(E41&gt;=60,"設定4以上を疑う","要観察")))</x:f>
        <x:v>設定4以上強候補</x:v>
      </x:c>
      <x:c r="X41" s="1003" t="str">
        <x:f>IFERROR(INDEX($AS$5:$AS$60,MATCH($D41,$AR$5:$AR$60,0)),"AT")</x:f>
        <x:v>A</x:v>
      </x:c>
      <x:c r="Y41" s="979" t="n">
        <x:f>IFERROR((EXP(-$G41/INDEX($AV$5:$BA$12,MATCH($D41,$AR$5:$AR$12,0),1))*($G41/INDEX($AV$5:$BA$12,MATCH($D41,$AR$5:$AR$12,0),1))^$I41)/((EXP(-$G41/INDEX($AV$5:$BA$12,MATCH($D41,$AR$5:$AR$12,0),1))*($G41/INDEX($AV$5:$BA$12,MATCH($D41,$AR$5:$AR$12,0),1))^$I41)+(EXP(-$G41/INDEX($AV$5:$BA$12,MATCH($D41,$AR$5:$AR$12,0),2))*($G41/INDEX($AV$5:$BA$12,MATCH($D41,$AR$5:$AR$12,0),2))^$I41)+(EXP(-$G41/INDEX($AV$5:$BA$12,MATCH($D41,$AR$5:$AR$12,0),3))*($G41/INDEX($AV$5:$BA$12,MATCH($D41,$AR$5:$AR$12,0),3))^$I41)+(EXP(-$G41/INDEX($AV$5:$BA$12,MATCH($D41,$AR$5:$AR$12,0),4))*($G41/INDEX($AV$5:$BA$12,MATCH($D41,$AR$5:$AR$12,0),4))^$I41)+(EXP(-$G41/INDEX($AV$5:$BA$12,MATCH($D41,$AR$5:$AR$12,0),5))*($G41/INDEX($AV$5:$BA$12,MATCH($D41,$AR$5:$AR$12,0),5))^$I41)+(EXP(-$G41/INDEX($AV$5:$BA$12,MATCH($D41,$AR$5:$AR$12,0),6))*($G41/INDEX($AV$5:$BA$12,MATCH($D41,$AR$5:$AR$12,0),6))^$I41)),0)</x:f>
        <x:v>0.12495656118057454</x:v>
      </x:c>
      <x:c r="Z41" s="979" t="n">
        <x:f>IFERROR((EXP(-$G41/INDEX($AV$5:$BA$12,MATCH($D41,$AR$5:$AR$12,0),2))*($G41/INDEX($AV$5:$BA$12,MATCH($D41,$AR$5:$AR$12,0),2))^$I41)/((EXP(-$G41/INDEX($AV$5:$BA$12,MATCH($D41,$AR$5:$AR$12,0),1))*($G41/INDEX($AV$5:$BA$12,MATCH($D41,$AR$5:$AR$12,0),1))^$I41)+(EXP(-$G41/INDEX($AV$5:$BA$12,MATCH($D41,$AR$5:$AR$12,0),2))*($G41/INDEX($AV$5:$BA$12,MATCH($D41,$AR$5:$AR$12,0),2))^$I41)+(EXP(-$G41/INDEX($AV$5:$BA$12,MATCH($D41,$AR$5:$AR$12,0),3))*($G41/INDEX($AV$5:$BA$12,MATCH($D41,$AR$5:$AR$12,0),3))^$I41)+(EXP(-$G41/INDEX($AV$5:$BA$12,MATCH($D41,$AR$5:$AR$12,0),4))*($G41/INDEX($AV$5:$BA$12,MATCH($D41,$AR$5:$AR$12,0),4))^$I41)+(EXP(-$G41/INDEX($AV$5:$BA$12,MATCH($D41,$AR$5:$AR$12,0),5))*($G41/INDEX($AV$5:$BA$12,MATCH($D41,$AR$5:$AR$12,0),5))^$I41)+(EXP(-$G41/INDEX($AV$5:$BA$12,MATCH($D41,$AR$5:$AR$12,0),6))*($G41/INDEX($AV$5:$BA$12,MATCH($D41,$AR$5:$AR$12,0),6))^$I41)),0)</x:f>
        <x:v>0.1297394491444202</x:v>
      </x:c>
      <x:c r="AA41" s="979" t="n">
        <x:f>IFERROR((EXP(-$G41/INDEX($AV$5:$BA$12,MATCH($D41,$AR$5:$AR$12,0),3))*($G41/INDEX($AV$5:$BA$12,MATCH($D41,$AR$5:$AR$12,0),3))^$I41)/((EXP(-$G41/INDEX($AV$5:$BA$12,MATCH($D41,$AR$5:$AR$12,0),1))*($G41/INDEX($AV$5:$BA$12,MATCH($D41,$AR$5:$AR$12,0),1))^$I41)+(EXP(-$G41/INDEX($AV$5:$BA$12,MATCH($D41,$AR$5:$AR$12,0),2))*($G41/INDEX($AV$5:$BA$12,MATCH($D41,$AR$5:$AR$12,0),2))^$I41)+(EXP(-$G41/INDEX($AV$5:$BA$12,MATCH($D41,$AR$5:$AR$12,0),3))*($G41/INDEX($AV$5:$BA$12,MATCH($D41,$AR$5:$AR$12,0),3))^$I41)+(EXP(-$G41/INDEX($AV$5:$BA$12,MATCH($D41,$AR$5:$AR$12,0),4))*($G41/INDEX($AV$5:$BA$12,MATCH($D41,$AR$5:$AR$12,0),4))^$I41)+(EXP(-$G41/INDEX($AV$5:$BA$12,MATCH($D41,$AR$5:$AR$12,0),5))*($G41/INDEX($AV$5:$BA$12,MATCH($D41,$AR$5:$AR$12,0),5))^$I41)+(EXP(-$G41/INDEX($AV$5:$BA$12,MATCH($D41,$AR$5:$AR$12,0),6))*($G41/INDEX($AV$5:$BA$12,MATCH($D41,$AR$5:$AR$12,0),6))^$I41)),0)</x:f>
        <x:v>0.13465134312395693</x:v>
      </x:c>
      <x:c r="AB41" s="979" t="n">
        <x:f>IFERROR((EXP(-$G41/INDEX($AV$5:$BA$12,MATCH($D41,$AR$5:$AR$12,0),4))*($G41/INDEX($AV$5:$BA$12,MATCH($D41,$AR$5:$AR$12,0),4))^$I41)/((EXP(-$G41/INDEX($AV$5:$BA$12,MATCH($D41,$AR$5:$AR$12,0),1))*($G41/INDEX($AV$5:$BA$12,MATCH($D41,$AR$5:$AR$12,0),1))^$I41)+(EXP(-$G41/INDEX($AV$5:$BA$12,MATCH($D41,$AR$5:$AR$12,0),2))*($G41/INDEX($AV$5:$BA$12,MATCH($D41,$AR$5:$AR$12,0),2))^$I41)+(EXP(-$G41/INDEX($AV$5:$BA$12,MATCH($D41,$AR$5:$AR$12,0),3))*($G41/INDEX($AV$5:$BA$12,MATCH($D41,$AR$5:$AR$12,0),3))^$I41)+(EXP(-$G41/INDEX($AV$5:$BA$12,MATCH($D41,$AR$5:$AR$12,0),4))*($G41/INDEX($AV$5:$BA$12,MATCH($D41,$AR$5:$AR$12,0),4))^$I41)+(EXP(-$G41/INDEX($AV$5:$BA$12,MATCH($D41,$AR$5:$AR$12,0),5))*($G41/INDEX($AV$5:$BA$12,MATCH($D41,$AR$5:$AR$12,0),5))^$I41)+(EXP(-$G41/INDEX($AV$5:$BA$12,MATCH($D41,$AR$5:$AR$12,0),6))*($G41/INDEX($AV$5:$BA$12,MATCH($D41,$AR$5:$AR$12,0),6))^$I41)),0)</x:f>
        <x:v>0.15015785022488232</x:v>
      </x:c>
      <x:c r="AC41" s="979" t="n">
        <x:f>IFERROR((EXP(-$G41/INDEX($AV$5:$BA$12,MATCH($D41,$AR$5:$AR$12,0),5))*($G41/INDEX($AV$5:$BA$12,MATCH($D41,$AR$5:$AR$12,0),5))^$I41)/((EXP(-$G41/INDEX($AV$5:$BA$12,MATCH($D41,$AR$5:$AR$12,0),1))*($G41/INDEX($AV$5:$BA$12,MATCH($D41,$AR$5:$AR$12,0),1))^$I41)+(EXP(-$G41/INDEX($AV$5:$BA$12,MATCH($D41,$AR$5:$AR$12,0),2))*($G41/INDEX($AV$5:$BA$12,MATCH($D41,$AR$5:$AR$12,0),2))^$I41)+(EXP(-$G41/INDEX($AV$5:$BA$12,MATCH($D41,$AR$5:$AR$12,0),3))*($G41/INDEX($AV$5:$BA$12,MATCH($D41,$AR$5:$AR$12,0),3))^$I41)+(EXP(-$G41/INDEX($AV$5:$BA$12,MATCH($D41,$AR$5:$AR$12,0),4))*($G41/INDEX($AV$5:$BA$12,MATCH($D41,$AR$5:$AR$12,0),4))^$I41)+(EXP(-$G41/INDEX($AV$5:$BA$12,MATCH($D41,$AR$5:$AR$12,0),5))*($G41/INDEX($AV$5:$BA$12,MATCH($D41,$AR$5:$AR$12,0),5))^$I41)+(EXP(-$G41/INDEX($AV$5:$BA$12,MATCH($D41,$AR$5:$AR$12,0),6))*($G41/INDEX($AV$5:$BA$12,MATCH($D41,$AR$5:$AR$12,0),6))^$I41)),0)</x:f>
        <x:v>0.18881173574980958</x:v>
      </x:c>
      <x:c r="AD41" s="979" t="n">
        <x:f>IFERROR((EXP(-$G41/INDEX($AV$5:$BA$12,MATCH($D41,$AR$5:$AR$12,0),6))*($G41/INDEX($AV$5:$BA$12,MATCH($D41,$AR$5:$AR$12,0),6))^$I41)/((EXP(-$G41/INDEX($AV$5:$BA$12,MATCH($D41,$AR$5:$AR$12,0),1))*($G41/INDEX($AV$5:$BA$12,MATCH($D41,$AR$5:$AR$12,0),1))^$I41)+(EXP(-$G41/INDEX($AV$5:$BA$12,MATCH($D41,$AR$5:$AR$12,0),2))*($G41/INDEX($AV$5:$BA$12,MATCH($D41,$AR$5:$AR$12,0),2))^$I41)+(EXP(-$G41/INDEX($AV$5:$BA$12,MATCH($D41,$AR$5:$AR$12,0),3))*($G41/INDEX($AV$5:$BA$12,MATCH($D41,$AR$5:$AR$12,0),3))^$I41)+(EXP(-$G41/INDEX($AV$5:$BA$12,MATCH($D41,$AR$5:$AR$12,0),4))*($G41/INDEX($AV$5:$BA$12,MATCH($D41,$AR$5:$AR$12,0),4))^$I41)+(EXP(-$G41/INDEX($AV$5:$BA$12,MATCH($D41,$AR$5:$AR$12,0),5))*($G41/INDEX($AV$5:$BA$12,MATCH($D41,$AR$5:$AR$12,0),5))^$I41)+(EXP(-$G41/INDEX($AV$5:$BA$12,MATCH($D41,$AR$5:$AR$12,0),6))*($G41/INDEX($AV$5:$BA$12,MATCH($D41,$AR$5:$AR$12,0),6))^$I41)),0)</x:f>
        <x:v>0.2716830605763564</x:v>
      </x:c>
      <x:c r="AE41" s="979" t="n">
        <x:f>IFERROR((EXP(-$G41/INDEX($BB$5:$BG$12,MATCH($D41,$AR$5:$AR$12,0),1))*($G41/INDEX($BB$5:$BG$12,MATCH($D41,$AR$5:$AR$12,0),1))^$J41)/((EXP(-$G41/INDEX($BB$5:$BG$12,MATCH($D41,$AR$5:$AR$12,0),1))*($G41/INDEX($BB$5:$BG$12,MATCH($D41,$AR$5:$AR$12,0),1))^$J41)+(EXP(-$G41/INDEX($BB$5:$BG$12,MATCH($D41,$AR$5:$AR$12,0),2))*($G41/INDEX($BB$5:$BG$12,MATCH($D41,$AR$5:$AR$12,0),2))^$J41)+(EXP(-$G41/INDEX($BB$5:$BG$12,MATCH($D41,$AR$5:$AR$12,0),3))*($G41/INDEX($BB$5:$BG$12,MATCH($D41,$AR$5:$AR$12,0),3))^$J41)+(EXP(-$G41/INDEX($BB$5:$BG$12,MATCH($D41,$AR$5:$AR$12,0),4))*($G41/INDEX($BB$5:$BG$12,MATCH($D41,$AR$5:$AR$12,0),4))^$J41)+(EXP(-$G41/INDEX($BB$5:$BG$12,MATCH($D41,$AR$5:$AR$12,0),5))*($G41/INDEX($BB$5:$BG$12,MATCH($D41,$AR$5:$AR$12,0),5))^$J41)+(EXP(-$G41/INDEX($BB$5:$BG$12,MATCH($D41,$AR$5:$AR$12,0),6))*($G41/INDEX($BB$5:$BG$12,MATCH($D41,$AR$5:$AR$12,0),6))^$J41)),0)</x:f>
        <x:v>0.022656786205497527</x:v>
      </x:c>
      <x:c r="AF41" s="979" t="n">
        <x:f>IFERROR((EXP(-$G41/INDEX($BB$5:$BG$12,MATCH($D41,$AR$5:$AR$12,0),2))*($G41/INDEX($BB$5:$BG$12,MATCH($D41,$AR$5:$AR$12,0),2))^$J41)/((EXP(-$G41/INDEX($BB$5:$BG$12,MATCH($D41,$AR$5:$AR$12,0),1))*($G41/INDEX($BB$5:$BG$12,MATCH($D41,$AR$5:$AR$12,0),1))^$J41)+(EXP(-$G41/INDEX($BB$5:$BG$12,MATCH($D41,$AR$5:$AR$12,0),2))*($G41/INDEX($BB$5:$BG$12,MATCH($D41,$AR$5:$AR$12,0),2))^$J41)+(EXP(-$G41/INDEX($BB$5:$BG$12,MATCH($D41,$AR$5:$AR$12,0),3))*($G41/INDEX($BB$5:$BG$12,MATCH($D41,$AR$5:$AR$12,0),3))^$J41)+(EXP(-$G41/INDEX($BB$5:$BG$12,MATCH($D41,$AR$5:$AR$12,0),4))*($G41/INDEX($BB$5:$BG$12,MATCH($D41,$AR$5:$AR$12,0),4))^$J41)+(EXP(-$G41/INDEX($BB$5:$BG$12,MATCH($D41,$AR$5:$AR$12,0),5))*($G41/INDEX($BB$5:$BG$12,MATCH($D41,$AR$5:$AR$12,0),5))^$J41)+(EXP(-$G41/INDEX($BB$5:$BG$12,MATCH($D41,$AR$5:$AR$12,0),6))*($G41/INDEX($BB$5:$BG$12,MATCH($D41,$AR$5:$AR$12,0),6))^$J41)),0)</x:f>
        <x:v>0.04704590288515065</x:v>
      </x:c>
      <x:c r="AG41" s="979" t="n">
        <x:f>IFERROR((EXP(-$G41/INDEX($BB$5:$BG$12,MATCH($D41,$AR$5:$AR$12,0),3))*($G41/INDEX($BB$5:$BG$12,MATCH($D41,$AR$5:$AR$12,0),3))^$J41)/((EXP(-$G41/INDEX($BB$5:$BG$12,MATCH($D41,$AR$5:$AR$12,0),1))*($G41/INDEX($BB$5:$BG$12,MATCH($D41,$AR$5:$AR$12,0),1))^$J41)+(EXP(-$G41/INDEX($BB$5:$BG$12,MATCH($D41,$AR$5:$AR$12,0),2))*($G41/INDEX($BB$5:$BG$12,MATCH($D41,$AR$5:$AR$12,0),2))^$J41)+(EXP(-$G41/INDEX($BB$5:$BG$12,MATCH($D41,$AR$5:$AR$12,0),3))*($G41/INDEX($BB$5:$BG$12,MATCH($D41,$AR$5:$AR$12,0),3))^$J41)+(EXP(-$G41/INDEX($BB$5:$BG$12,MATCH($D41,$AR$5:$AR$12,0),4))*($G41/INDEX($BB$5:$BG$12,MATCH($D41,$AR$5:$AR$12,0),4))^$J41)+(EXP(-$G41/INDEX($BB$5:$BG$12,MATCH($D41,$AR$5:$AR$12,0),5))*($G41/INDEX($BB$5:$BG$12,MATCH($D41,$AR$5:$AR$12,0),5))^$J41)+(EXP(-$G41/INDEX($BB$5:$BG$12,MATCH($D41,$AR$5:$AR$12,0),6))*($G41/INDEX($BB$5:$BG$12,MATCH($D41,$AR$5:$AR$12,0),6))^$J41)),0)</x:f>
        <x:v>0.10437225636972548</x:v>
      </x:c>
      <x:c r="AH41" s="979" t="n">
        <x:f>IFERROR((EXP(-$G41/INDEX($BB$5:$BG$12,MATCH($D41,$AR$5:$AR$12,0),4))*($G41/INDEX($BB$5:$BG$12,MATCH($D41,$AR$5:$AR$12,0),4))^$J41)/((EXP(-$G41/INDEX($BB$5:$BG$12,MATCH($D41,$AR$5:$AR$12,0),1))*($G41/INDEX($BB$5:$BG$12,MATCH($D41,$AR$5:$AR$12,0),1))^$J41)+(EXP(-$G41/INDEX($BB$5:$BG$12,MATCH($D41,$AR$5:$AR$12,0),2))*($G41/INDEX($BB$5:$BG$12,MATCH($D41,$AR$5:$AR$12,0),2))^$J41)+(EXP(-$G41/INDEX($BB$5:$BG$12,MATCH($D41,$AR$5:$AR$12,0),3))*($G41/INDEX($BB$5:$BG$12,MATCH($D41,$AR$5:$AR$12,0),3))^$J41)+(EXP(-$G41/INDEX($BB$5:$BG$12,MATCH($D41,$AR$5:$AR$12,0),4))*($G41/INDEX($BB$5:$BG$12,MATCH($D41,$AR$5:$AR$12,0),4))^$J41)+(EXP(-$G41/INDEX($BB$5:$BG$12,MATCH($D41,$AR$5:$AR$12,0),5))*($G41/INDEX($BB$5:$BG$12,MATCH($D41,$AR$5:$AR$12,0),5))^$J41)+(EXP(-$G41/INDEX($BB$5:$BG$12,MATCH($D41,$AR$5:$AR$12,0),6))*($G41/INDEX($BB$5:$BG$12,MATCH($D41,$AR$5:$AR$12,0),6))^$J41)),0)</x:f>
        <x:v>0.23718857364370244</x:v>
      </x:c>
      <x:c r="AI41" s="979" t="n">
        <x:f>IFERROR((EXP(-$G41/INDEX($BB$5:$BG$12,MATCH($D41,$AR$5:$AR$12,0),5))*($G41/INDEX($BB$5:$BG$12,MATCH($D41,$AR$5:$AR$12,0),5))^$J41)/((EXP(-$G41/INDEX($BB$5:$BG$12,MATCH($D41,$AR$5:$AR$12,0),1))*($G41/INDEX($BB$5:$BG$12,MATCH($D41,$AR$5:$AR$12,0),1))^$J41)+(EXP(-$G41/INDEX($BB$5:$BG$12,MATCH($D41,$AR$5:$AR$12,0),2))*($G41/INDEX($BB$5:$BG$12,MATCH($D41,$AR$5:$AR$12,0),2))^$J41)+(EXP(-$G41/INDEX($BB$5:$BG$12,MATCH($D41,$AR$5:$AR$12,0),3))*($G41/INDEX($BB$5:$BG$12,MATCH($D41,$AR$5:$AR$12,0),3))^$J41)+(EXP(-$G41/INDEX($BB$5:$BG$12,MATCH($D41,$AR$5:$AR$12,0),4))*($G41/INDEX($BB$5:$BG$12,MATCH($D41,$AR$5:$AR$12,0),4))^$J41)+(EXP(-$G41/INDEX($BB$5:$BG$12,MATCH($D41,$AR$5:$AR$12,0),5))*($G41/INDEX($BB$5:$BG$12,MATCH($D41,$AR$5:$AR$12,0),5))^$J41)+(EXP(-$G41/INDEX($BB$5:$BG$12,MATCH($D41,$AR$5:$AR$12,0),6))*($G41/INDEX($BB$5:$BG$12,MATCH($D41,$AR$5:$AR$12,0),6))^$J41)),0)</x:f>
        <x:v>0.2938104461333128</x:v>
      </x:c>
      <x:c r="AJ41" s="979" t="n">
        <x:f>IFERROR((EXP(-$G41/INDEX($BB$5:$BG$12,MATCH($D41,$AR$5:$AR$12,0),6))*($G41/INDEX($BB$5:$BG$12,MATCH($D41,$AR$5:$AR$12,0),6))^$J41)/((EXP(-$G41/INDEX($BB$5:$BG$12,MATCH($D41,$AR$5:$AR$12,0),1))*($G41/INDEX($BB$5:$BG$12,MATCH($D41,$AR$5:$AR$12,0),1))^$J41)+(EXP(-$G41/INDEX($BB$5:$BG$12,MATCH($D41,$AR$5:$AR$12,0),2))*($G41/INDEX($BB$5:$BG$12,MATCH($D41,$AR$5:$AR$12,0),2))^$J41)+(EXP(-$G41/INDEX($BB$5:$BG$12,MATCH($D41,$AR$5:$AR$12,0),3))*($G41/INDEX($BB$5:$BG$12,MATCH($D41,$AR$5:$AR$12,0),3))^$J41)+(EXP(-$G41/INDEX($BB$5:$BG$12,MATCH($D41,$AR$5:$AR$12,0),4))*($G41/INDEX($BB$5:$BG$12,MATCH($D41,$AR$5:$AR$12,0),4))^$J41)+(EXP(-$G41/INDEX($BB$5:$BG$12,MATCH($D41,$AR$5:$AR$12,0),5))*($G41/INDEX($BB$5:$BG$12,MATCH($D41,$AR$5:$AR$12,0),5))^$J41)+(EXP(-$G41/INDEX($BB$5:$BG$12,MATCH($D41,$AR$5:$AR$12,0),6))*($G41/INDEX($BB$5:$BG$12,MATCH($D41,$AR$5:$AR$12,0),6))^$J41)),0)</x:f>
        <x:v>0.29492603476261103</x:v>
      </x:c>
      <x:c r="BJ41"/>
      <x:c r="BK41"/>
      <x:c r="BL41"/>
      <x:c r="BM41"/>
      <x:c r="BN41"/>
      <x:c r="BO41"/>
      <x:c r="BP41"/>
      <x:c r="BQ41"/>
      <x:c r="BR41"/>
      <x:c r="BS41"/>
      <x:c r="BT41"/>
      <x:c r="BU41"/>
      <x:c r="BV41"/>
      <x:c r="BW41"/>
      <x:c r="BX41"/>
      <x:c r="BY41"/>
      <x:c r="BZ41"/>
    </x:row>
    <x:row r="42">
      <x:c r="A42" s="975" t="n">
        <x:f>'対象台データ'!A40</x:f>
        <x:v>46224</x:v>
      </x:c>
      <x:c r="B42" s="1003" t="str">
        <x:f>'対象台データ'!B40</x:f>
        <x:v>火</x:v>
      </x:c>
      <x:c r="C42" s="1003" t="str">
        <x:f>'対象台データ'!C40</x:f>
        <x:v>7/21</x:v>
      </x:c>
      <x:c r="D42" s="963" t="str">
        <x:f>'対象台データ'!D40</x:f>
        <x:v>ゴーゴージャグラー3</x:v>
      </x:c>
      <x:c r="E42" s="1014" t="n">
        <x:f>IF($X42="A",MIN(100,MAX(0,55+(V42-55)*(1+0.4*SQRT(MIN(G42/8000,1))))),MIN(100,MAX(0,V42)))</x:f>
        <x:v>42.063050794804305</x:v>
      </x:c>
      <x:c r="F42" s="1016" t="n">
        <x:f>'対象台データ'!E40</x:f>
        <x:v>888</x:v>
      </x:c>
      <x:c r="G42" s="1005" t="n">
        <x:f>'対象台データ'!F40</x:f>
        <x:v>8925</x:v>
      </x:c>
      <x:c r="H42" s="1005" t="n">
        <x:f>'対象台データ'!G40</x:f>
        <x:v>-326</x:v>
      </x:c>
      <x:c r="I42" s="1005" t="n">
        <x:f>'対象台データ'!H40</x:f>
        <x:v>28</x:v>
      </x:c>
      <x:c r="J42" s="1005" t="n">
        <x:f>'対象台データ'!I40</x:f>
        <x:v>28</x:v>
      </x:c>
      <x:c r="K42" s="979" t="n">
        <x:f>'対象台データ'!K40</x:f>
        <x:v>0.9878244631185807</x:v>
      </x:c>
      <x:c r="L42" s="1006" t="n">
        <x:f>IF(G42&lt;=0,5,IF(G42&lt;1500,5+(G42-0)*(20-5)/(1500-0),IF(G42&lt;3000,20+(G42-1500)*(40-20)/(3000-1500),IF(G42&lt;4500,40+(G42-3000)*(58-40)/(4500-3000),IF(G42&lt;6000,58+(G42-4500)*(72-58)/(6000-4500),IF(G42&lt;7500,72+(G42-6000)*(84-72)/(7500-6000),IF(G42&lt;9000,84+(G42-7500)*(93-84)/(9000-7500),IF(G42&lt;11000,93+(G42-9000)*(100-93)/(11000-9000),100))))))))</x:f>
        <x:v>92.55</x:v>
      </x:c>
      <x:c r="M42" s="978" t="n">
        <x:v>1</x:v>
      </x:c>
      <x:c r="N42" s="978" t="n">
        <x:f>MIN(100,L42*M42)</x:f>
        <x:v>92.55</x:v>
      </x:c>
      <x:c r="O42" s="978" t="n">
        <x:f>IF(K42&lt;=0.8,0,IF(K42&lt;0.9,0+(K42-0.8)*(10-0)/(0.9-0.8),IF(K42&lt;1,10+(K42-0.9)*(35-10)/(1-0.9),IF(K42&lt;1.2,35+(K42-1)*(87-35)/(1.2-1),IF(K42&lt;1.3,87+(K42-1.2)*(96-87)/(1.3-1.2),IF(K42&lt;1.45,96+(K42-1.3)*(100-96)/(1.45-1.3),100))))))</x:f>
        <x:v>31.956115779645184</x:v>
      </x:c>
      <x:c r="P42" s="979" t="n">
        <x:f>MIN(1,SQRT(G42/8000))</x:f>
        <x:v>1</x:v>
      </x:c>
      <x:c r="Q42" s="978" t="n">
        <x:f>35+(O42-35)*P42</x:f>
        <x:v>31.956115779645184</x:v>
      </x:c>
      <x:c r="R42" s="978" t="n">
        <x:f>IF(K42&lt;0.95,MIN(25,(0.95-K42)*250),0)</x:f>
        <x:v>0</x:v>
      </x:c>
      <x:c r="S42" s="978" t="n">
        <x:f>IF($X42="A",Y42*5+Z42*15+AA42*30+AB42*60+AC42*80+AD42*100,0)</x:f>
        <x:v>40.838914200146</x:v>
      </x:c>
      <x:c r="T42" s="978" t="n">
        <x:f>IF($X42="A",AE42*5+AF42*15+AG42*30+AH42*60+AI42*80+AJ42*100,0)</x:f>
        <x:v>34.53317228844746</x:v>
      </x:c>
      <x:c r="U42" s="978" t="n">
        <x:f>IF($X42="A",S42*15%+T42*30%+Q42*55%,0)</x:f>
        <x:v>34.06165249536099</x:v>
      </x:c>
      <x:c r="V42" s="1018" t="n">
        <x:f>IF($X42="A",U42*80%+N42*20%,N42*IFERROR(INDEX($AT$5:$AT$60,MATCH($D42,$AR$5:$AR$60,0)),0.6)+Q42*IFERROR(INDEX($AU$5:$AU$60,MATCH($D42,$AR$5:$AR$60,0)),0.4)-R42)</x:f>
        <x:v>45.75932199628879</x:v>
      </x:c>
      <x:c r="W42" s="1008" t="str">
        <x:f>IF(E42&gt;=90,"設定6級候補",IF(E42&gt;=75,"設定4以上強候補",IF(E42&gt;=60,"設定4以上を疑う","要観察")))</x:f>
        <x:v>要観察</x:v>
      </x:c>
      <x:c r="X42" s="1003" t="str">
        <x:f>IFERROR(INDEX($AS$5:$AS$60,MATCH($D42,$AR$5:$AR$60,0)),"AT")</x:f>
        <x:v>A</x:v>
      </x:c>
      <x:c r="Y42" s="979" t="n">
        <x:f>IFERROR((EXP(-$G42/INDEX($AV$5:$BA$12,MATCH($D42,$AR$5:$AR$12,0),1))*($G42/INDEX($AV$5:$BA$12,MATCH($D42,$AR$5:$AR$12,0),1))^$I42)/((EXP(-$G42/INDEX($AV$5:$BA$12,MATCH($D42,$AR$5:$AR$12,0),1))*($G42/INDEX($AV$5:$BA$12,MATCH($D42,$AR$5:$AR$12,0),1))^$I42)+(EXP(-$G42/INDEX($AV$5:$BA$12,MATCH($D42,$AR$5:$AR$12,0),2))*($G42/INDEX($AV$5:$BA$12,MATCH($D42,$AR$5:$AR$12,0),2))^$I42)+(EXP(-$G42/INDEX($AV$5:$BA$12,MATCH($D42,$AR$5:$AR$12,0),3))*($G42/INDEX($AV$5:$BA$12,MATCH($D42,$AR$5:$AR$12,0),3))^$I42)+(EXP(-$G42/INDEX($AV$5:$BA$12,MATCH($D42,$AR$5:$AR$12,0),4))*($G42/INDEX($AV$5:$BA$12,MATCH($D42,$AR$5:$AR$12,0),4))^$I42)+(EXP(-$G42/INDEX($AV$5:$BA$12,MATCH($D42,$AR$5:$AR$12,0),5))*($G42/INDEX($AV$5:$BA$12,MATCH($D42,$AR$5:$AR$12,0),5))^$I42)+(EXP(-$G42/INDEX($AV$5:$BA$12,MATCH($D42,$AR$5:$AR$12,0),6))*($G42/INDEX($AV$5:$BA$12,MATCH($D42,$AR$5:$AR$12,0),6))^$I42)),0)</x:f>
        <x:v>0.2014190168696142</x:v>
      </x:c>
      <x:c r="Z42" s="979" t="n">
        <x:f>IFERROR((EXP(-$G42/INDEX($AV$5:$BA$12,MATCH($D42,$AR$5:$AR$12,0),2))*($G42/INDEX($AV$5:$BA$12,MATCH($D42,$AR$5:$AR$12,0),2))^$I42)/((EXP(-$G42/INDEX($AV$5:$BA$12,MATCH($D42,$AR$5:$AR$12,0),1))*($G42/INDEX($AV$5:$BA$12,MATCH($D42,$AR$5:$AR$12,0),1))^$I42)+(EXP(-$G42/INDEX($AV$5:$BA$12,MATCH($D42,$AR$5:$AR$12,0),2))*($G42/INDEX($AV$5:$BA$12,MATCH($D42,$AR$5:$AR$12,0),2))^$I42)+(EXP(-$G42/INDEX($AV$5:$BA$12,MATCH($D42,$AR$5:$AR$12,0),3))*($G42/INDEX($AV$5:$BA$12,MATCH($D42,$AR$5:$AR$12,0),3))^$I42)+(EXP(-$G42/INDEX($AV$5:$BA$12,MATCH($D42,$AR$5:$AR$12,0),4))*($G42/INDEX($AV$5:$BA$12,MATCH($D42,$AR$5:$AR$12,0),4))^$I42)+(EXP(-$G42/INDEX($AV$5:$BA$12,MATCH($D42,$AR$5:$AR$12,0),5))*($G42/INDEX($AV$5:$BA$12,MATCH($D42,$AR$5:$AR$12,0),5))^$I42)+(EXP(-$G42/INDEX($AV$5:$BA$12,MATCH($D42,$AR$5:$AR$12,0),6))*($G42/INDEX($AV$5:$BA$12,MATCH($D42,$AR$5:$AR$12,0),6))^$I42)),0)</x:f>
        <x:v>0.1963975561546484</x:v>
      </x:c>
      <x:c r="AA42" s="979" t="n">
        <x:f>IFERROR((EXP(-$G42/INDEX($AV$5:$BA$12,MATCH($D42,$AR$5:$AR$12,0),3))*($G42/INDEX($AV$5:$BA$12,MATCH($D42,$AR$5:$AR$12,0),3))^$I42)/((EXP(-$G42/INDEX($AV$5:$BA$12,MATCH($D42,$AR$5:$AR$12,0),1))*($G42/INDEX($AV$5:$BA$12,MATCH($D42,$AR$5:$AR$12,0),1))^$I42)+(EXP(-$G42/INDEX($AV$5:$BA$12,MATCH($D42,$AR$5:$AR$12,0),2))*($G42/INDEX($AV$5:$BA$12,MATCH($D42,$AR$5:$AR$12,0),2))^$I42)+(EXP(-$G42/INDEX($AV$5:$BA$12,MATCH($D42,$AR$5:$AR$12,0),3))*($G42/INDEX($AV$5:$BA$12,MATCH($D42,$AR$5:$AR$12,0),3))^$I42)+(EXP(-$G42/INDEX($AV$5:$BA$12,MATCH($D42,$AR$5:$AR$12,0),4))*($G42/INDEX($AV$5:$BA$12,MATCH($D42,$AR$5:$AR$12,0),4))^$I42)+(EXP(-$G42/INDEX($AV$5:$BA$12,MATCH($D42,$AR$5:$AR$12,0),5))*($G42/INDEX($AV$5:$BA$12,MATCH($D42,$AR$5:$AR$12,0),5))^$I42)+(EXP(-$G42/INDEX($AV$5:$BA$12,MATCH($D42,$AR$5:$AR$12,0),6))*($G42/INDEX($AV$5:$BA$12,MATCH($D42,$AR$5:$AR$12,0),6))^$I42)),0)</x:f>
        <x:v>0.19138282664539263</x:v>
      </x:c>
      <x:c r="AB42" s="979" t="n">
        <x:f>IFERROR((EXP(-$G42/INDEX($AV$5:$BA$12,MATCH($D42,$AR$5:$AR$12,0),4))*($G42/INDEX($AV$5:$BA$12,MATCH($D42,$AR$5:$AR$12,0),4))^$I42)/((EXP(-$G42/INDEX($AV$5:$BA$12,MATCH($D42,$AR$5:$AR$12,0),1))*($G42/INDEX($AV$5:$BA$12,MATCH($D42,$AR$5:$AR$12,0),1))^$I42)+(EXP(-$G42/INDEX($AV$5:$BA$12,MATCH($D42,$AR$5:$AR$12,0),2))*($G42/INDEX($AV$5:$BA$12,MATCH($D42,$AR$5:$AR$12,0),2))^$I42)+(EXP(-$G42/INDEX($AV$5:$BA$12,MATCH($D42,$AR$5:$AR$12,0),3))*($G42/INDEX($AV$5:$BA$12,MATCH($D42,$AR$5:$AR$12,0),3))^$I42)+(EXP(-$G42/INDEX($AV$5:$BA$12,MATCH($D42,$AR$5:$AR$12,0),4))*($G42/INDEX($AV$5:$BA$12,MATCH($D42,$AR$5:$AR$12,0),4))^$I42)+(EXP(-$G42/INDEX($AV$5:$BA$12,MATCH($D42,$AR$5:$AR$12,0),5))*($G42/INDEX($AV$5:$BA$12,MATCH($D42,$AR$5:$AR$12,0),5))^$I42)+(EXP(-$G42/INDEX($AV$5:$BA$12,MATCH($D42,$AR$5:$AR$12,0),6))*($G42/INDEX($AV$5:$BA$12,MATCH($D42,$AR$5:$AR$12,0),6))^$I42)),0)</x:f>
        <x:v>0.17642182036697476</x:v>
      </x:c>
      <x:c r="AC42" s="979" t="n">
        <x:f>IFERROR((EXP(-$G42/INDEX($AV$5:$BA$12,MATCH($D42,$AR$5:$AR$12,0),5))*($G42/INDEX($AV$5:$BA$12,MATCH($D42,$AR$5:$AR$12,0),5))^$I42)/((EXP(-$G42/INDEX($AV$5:$BA$12,MATCH($D42,$AR$5:$AR$12,0),1))*($G42/INDEX($AV$5:$BA$12,MATCH($D42,$AR$5:$AR$12,0),1))^$I42)+(EXP(-$G42/INDEX($AV$5:$BA$12,MATCH($D42,$AR$5:$AR$12,0),2))*($G42/INDEX($AV$5:$BA$12,MATCH($D42,$AR$5:$AR$12,0),2))^$I42)+(EXP(-$G42/INDEX($AV$5:$BA$12,MATCH($D42,$AR$5:$AR$12,0),3))*($G42/INDEX($AV$5:$BA$12,MATCH($D42,$AR$5:$AR$12,0),3))^$I42)+(EXP(-$G42/INDEX($AV$5:$BA$12,MATCH($D42,$AR$5:$AR$12,0),4))*($G42/INDEX($AV$5:$BA$12,MATCH($D42,$AR$5:$AR$12,0),4))^$I42)+(EXP(-$G42/INDEX($AV$5:$BA$12,MATCH($D42,$AR$5:$AR$12,0),5))*($G42/INDEX($AV$5:$BA$12,MATCH($D42,$AR$5:$AR$12,0),5))^$I42)+(EXP(-$G42/INDEX($AV$5:$BA$12,MATCH($D42,$AR$5:$AR$12,0),6))*($G42/INDEX($AV$5:$BA$12,MATCH($D42,$AR$5:$AR$12,0),6))^$I42)),0)</x:f>
        <x:v>0.14394081221195232</x:v>
      </x:c>
      <x:c r="AD42" s="979" t="n">
        <x:f>IFERROR((EXP(-$G42/INDEX($AV$5:$BA$12,MATCH($D42,$AR$5:$AR$12,0),6))*($G42/INDEX($AV$5:$BA$12,MATCH($D42,$AR$5:$AR$12,0),6))^$I42)/((EXP(-$G42/INDEX($AV$5:$BA$12,MATCH($D42,$AR$5:$AR$12,0),1))*($G42/INDEX($AV$5:$BA$12,MATCH($D42,$AR$5:$AR$12,0),1))^$I42)+(EXP(-$G42/INDEX($AV$5:$BA$12,MATCH($D42,$AR$5:$AR$12,0),2))*($G42/INDEX($AV$5:$BA$12,MATCH($D42,$AR$5:$AR$12,0),2))^$I42)+(EXP(-$G42/INDEX($AV$5:$BA$12,MATCH($D42,$AR$5:$AR$12,0),3))*($G42/INDEX($AV$5:$BA$12,MATCH($D42,$AR$5:$AR$12,0),3))^$I42)+(EXP(-$G42/INDEX($AV$5:$BA$12,MATCH($D42,$AR$5:$AR$12,0),4))*($G42/INDEX($AV$5:$BA$12,MATCH($D42,$AR$5:$AR$12,0),4))^$I42)+(EXP(-$G42/INDEX($AV$5:$BA$12,MATCH($D42,$AR$5:$AR$12,0),5))*($G42/INDEX($AV$5:$BA$12,MATCH($D42,$AR$5:$AR$12,0),5))^$I42)+(EXP(-$G42/INDEX($AV$5:$BA$12,MATCH($D42,$AR$5:$AR$12,0),6))*($G42/INDEX($AV$5:$BA$12,MATCH($D42,$AR$5:$AR$12,0),6))^$I42)),0)</x:f>
        <x:v>0.09043796775141755</x:v>
      </x:c>
      <x:c r="AE42" s="979" t="n">
        <x:f>IFERROR((EXP(-$G42/INDEX($BB$5:$BG$12,MATCH($D42,$AR$5:$AR$12,0),1))*($G42/INDEX($BB$5:$BG$12,MATCH($D42,$AR$5:$AR$12,0),1))^$J42)/((EXP(-$G42/INDEX($BB$5:$BG$12,MATCH($D42,$AR$5:$AR$12,0),1))*($G42/INDEX($BB$5:$BG$12,MATCH($D42,$AR$5:$AR$12,0),1))^$J42)+(EXP(-$G42/INDEX($BB$5:$BG$12,MATCH($D42,$AR$5:$AR$12,0),2))*($G42/INDEX($BB$5:$BG$12,MATCH($D42,$AR$5:$AR$12,0),2))^$J42)+(EXP(-$G42/INDEX($BB$5:$BG$12,MATCH($D42,$AR$5:$AR$12,0),3))*($G42/INDEX($BB$5:$BG$12,MATCH($D42,$AR$5:$AR$12,0),3))^$J42)+(EXP(-$G42/INDEX($BB$5:$BG$12,MATCH($D42,$AR$5:$AR$12,0),4))*($G42/INDEX($BB$5:$BG$12,MATCH($D42,$AR$5:$AR$12,0),4))^$J42)+(EXP(-$G42/INDEX($BB$5:$BG$12,MATCH($D42,$AR$5:$AR$12,0),5))*($G42/INDEX($BB$5:$BG$12,MATCH($D42,$AR$5:$AR$12,0),5))^$J42)+(EXP(-$G42/INDEX($BB$5:$BG$12,MATCH($D42,$AR$5:$AR$12,0),6))*($G42/INDEX($BB$5:$BG$12,MATCH($D42,$AR$5:$AR$12,0),6))^$J42)),0)</x:f>
        <x:v>0.21143346366619242</x:v>
      </x:c>
      <x:c r="AF42" s="979" t="n">
        <x:f>IFERROR((EXP(-$G42/INDEX($BB$5:$BG$12,MATCH($D42,$AR$5:$AR$12,0),2))*($G42/INDEX($BB$5:$BG$12,MATCH($D42,$AR$5:$AR$12,0),2))^$J42)/((EXP(-$G42/INDEX($BB$5:$BG$12,MATCH($D42,$AR$5:$AR$12,0),1))*($G42/INDEX($BB$5:$BG$12,MATCH($D42,$AR$5:$AR$12,0),1))^$J42)+(EXP(-$G42/INDEX($BB$5:$BG$12,MATCH($D42,$AR$5:$AR$12,0),2))*($G42/INDEX($BB$5:$BG$12,MATCH($D42,$AR$5:$AR$12,0),2))^$J42)+(EXP(-$G42/INDEX($BB$5:$BG$12,MATCH($D42,$AR$5:$AR$12,0),3))*($G42/INDEX($BB$5:$BG$12,MATCH($D42,$AR$5:$AR$12,0),3))^$J42)+(EXP(-$G42/INDEX($BB$5:$BG$12,MATCH($D42,$AR$5:$AR$12,0),4))*($G42/INDEX($BB$5:$BG$12,MATCH($D42,$AR$5:$AR$12,0),4))^$J42)+(EXP(-$G42/INDEX($BB$5:$BG$12,MATCH($D42,$AR$5:$AR$12,0),5))*($G42/INDEX($BB$5:$BG$12,MATCH($D42,$AR$5:$AR$12,0),5))^$J42)+(EXP(-$G42/INDEX($BB$5:$BG$12,MATCH($D42,$AR$5:$AR$12,0),6))*($G42/INDEX($BB$5:$BG$12,MATCH($D42,$AR$5:$AR$12,0),6))^$J42)),0)</x:f>
        <x:v>0.2395937206418269</x:v>
      </x:c>
      <x:c r="AG42" s="979" t="n">
        <x:f>IFERROR((EXP(-$G42/INDEX($BB$5:$BG$12,MATCH($D42,$AR$5:$AR$12,0),3))*($G42/INDEX($BB$5:$BG$12,MATCH($D42,$AR$5:$AR$12,0),3))^$J42)/((EXP(-$G42/INDEX($BB$5:$BG$12,MATCH($D42,$AR$5:$AR$12,0),1))*($G42/INDEX($BB$5:$BG$12,MATCH($D42,$AR$5:$AR$12,0),1))^$J42)+(EXP(-$G42/INDEX($BB$5:$BG$12,MATCH($D42,$AR$5:$AR$12,0),2))*($G42/INDEX($BB$5:$BG$12,MATCH($D42,$AR$5:$AR$12,0),2))^$J42)+(EXP(-$G42/INDEX($BB$5:$BG$12,MATCH($D42,$AR$5:$AR$12,0),3))*($G42/INDEX($BB$5:$BG$12,MATCH($D42,$AR$5:$AR$12,0),3))^$J42)+(EXP(-$G42/INDEX($BB$5:$BG$12,MATCH($D42,$AR$5:$AR$12,0),4))*($G42/INDEX($BB$5:$BG$12,MATCH($D42,$AR$5:$AR$12,0),4))^$J42)+(EXP(-$G42/INDEX($BB$5:$BG$12,MATCH($D42,$AR$5:$AR$12,0),5))*($G42/INDEX($BB$5:$BG$12,MATCH($D42,$AR$5:$AR$12,0),5))^$J42)+(EXP(-$G42/INDEX($BB$5:$BG$12,MATCH($D42,$AR$5:$AR$12,0),6))*($G42/INDEX($BB$5:$BG$12,MATCH($D42,$AR$5:$AR$12,0),6))^$J42)),0)</x:f>
        <x:v>0.2401764008986022</x:v>
      </x:c>
      <x:c r="AH42" s="979" t="n">
        <x:f>IFERROR((EXP(-$G42/INDEX($BB$5:$BG$12,MATCH($D42,$AR$5:$AR$12,0),4))*($G42/INDEX($BB$5:$BG$12,MATCH($D42,$AR$5:$AR$12,0),4))^$J42)/((EXP(-$G42/INDEX($BB$5:$BG$12,MATCH($D42,$AR$5:$AR$12,0),1))*($G42/INDEX($BB$5:$BG$12,MATCH($D42,$AR$5:$AR$12,0),1))^$J42)+(EXP(-$G42/INDEX($BB$5:$BG$12,MATCH($D42,$AR$5:$AR$12,0),2))*($G42/INDEX($BB$5:$BG$12,MATCH($D42,$AR$5:$AR$12,0),2))^$J42)+(EXP(-$G42/INDEX($BB$5:$BG$12,MATCH($D42,$AR$5:$AR$12,0),3))*($G42/INDEX($BB$5:$BG$12,MATCH($D42,$AR$5:$AR$12,0),3))^$J42)+(EXP(-$G42/INDEX($BB$5:$BG$12,MATCH($D42,$AR$5:$AR$12,0),4))*($G42/INDEX($BB$5:$BG$12,MATCH($D42,$AR$5:$AR$12,0),4))^$J42)+(EXP(-$G42/INDEX($BB$5:$BG$12,MATCH($D42,$AR$5:$AR$12,0),5))*($G42/INDEX($BB$5:$BG$12,MATCH($D42,$AR$5:$AR$12,0),5))^$J42)+(EXP(-$G42/INDEX($BB$5:$BG$12,MATCH($D42,$AR$5:$AR$12,0),6))*($G42/INDEX($BB$5:$BG$12,MATCH($D42,$AR$5:$AR$12,0),6))^$J42)),0)</x:f>
        <x:v>0.15910543074112832</x:v>
      </x:c>
      <x:c r="AI42" s="979" t="n">
        <x:f>IFERROR((EXP(-$G42/INDEX($BB$5:$BG$12,MATCH($D42,$AR$5:$AR$12,0),5))*($G42/INDEX($BB$5:$BG$12,MATCH($D42,$AR$5:$AR$12,0),5))^$J42)/((EXP(-$G42/INDEX($BB$5:$BG$12,MATCH($D42,$AR$5:$AR$12,0),1))*($G42/INDEX($BB$5:$BG$12,MATCH($D42,$AR$5:$AR$12,0),1))^$J42)+(EXP(-$G42/INDEX($BB$5:$BG$12,MATCH($D42,$AR$5:$AR$12,0),2))*($G42/INDEX($BB$5:$BG$12,MATCH($D42,$AR$5:$AR$12,0),2))^$J42)+(EXP(-$G42/INDEX($BB$5:$BG$12,MATCH($D42,$AR$5:$AR$12,0),3))*($G42/INDEX($BB$5:$BG$12,MATCH($D42,$AR$5:$AR$12,0),3))^$J42)+(EXP(-$G42/INDEX($BB$5:$BG$12,MATCH($D42,$AR$5:$AR$12,0),4))*($G42/INDEX($BB$5:$BG$12,MATCH($D42,$AR$5:$AR$12,0),4))^$J42)+(EXP(-$G42/INDEX($BB$5:$BG$12,MATCH($D42,$AR$5:$AR$12,0),5))*($G42/INDEX($BB$5:$BG$12,MATCH($D42,$AR$5:$AR$12,0),5))^$J42)+(EXP(-$G42/INDEX($BB$5:$BG$12,MATCH($D42,$AR$5:$AR$12,0),6))*($G42/INDEX($BB$5:$BG$12,MATCH($D42,$AR$5:$AR$12,0),6))^$J42)),0)</x:f>
        <x:v>0.09193085580808438</x:v>
      </x:c>
      <x:c r="AJ42" s="979" t="n">
        <x:f>IFERROR((EXP(-$G42/INDEX($BB$5:$BG$12,MATCH($D42,$AR$5:$AR$12,0),6))*($G42/INDEX($BB$5:$BG$12,MATCH($D42,$AR$5:$AR$12,0),6))^$J42)/((EXP(-$G42/INDEX($BB$5:$BG$12,MATCH($D42,$AR$5:$AR$12,0),1))*($G42/INDEX($BB$5:$BG$12,MATCH($D42,$AR$5:$AR$12,0),1))^$J42)+(EXP(-$G42/INDEX($BB$5:$BG$12,MATCH($D42,$AR$5:$AR$12,0),2))*($G42/INDEX($BB$5:$BG$12,MATCH($D42,$AR$5:$AR$12,0),2))^$J42)+(EXP(-$G42/INDEX($BB$5:$BG$12,MATCH($D42,$AR$5:$AR$12,0),3))*($G42/INDEX($BB$5:$BG$12,MATCH($D42,$AR$5:$AR$12,0),3))^$J42)+(EXP(-$G42/INDEX($BB$5:$BG$12,MATCH($D42,$AR$5:$AR$12,0),4))*($G42/INDEX($BB$5:$BG$12,MATCH($D42,$AR$5:$AR$12,0),4))^$J42)+(EXP(-$G42/INDEX($BB$5:$BG$12,MATCH($D42,$AR$5:$AR$12,0),5))*($G42/INDEX($BB$5:$BG$12,MATCH($D42,$AR$5:$AR$12,0),5))^$J42)+(EXP(-$G42/INDEX($BB$5:$BG$12,MATCH($D42,$AR$5:$AR$12,0),6))*($G42/INDEX($BB$5:$BG$12,MATCH($D42,$AR$5:$AR$12,0),6))^$J42)),0)</x:f>
        <x:v>0.0577601282441658</x:v>
      </x:c>
      <x:c r="BJ42"/>
      <x:c r="BK42"/>
      <x:c r="BL42"/>
      <x:c r="BM42"/>
      <x:c r="BN42"/>
      <x:c r="BO42"/>
      <x:c r="BP42"/>
      <x:c r="BQ42"/>
      <x:c r="BR42"/>
      <x:c r="BS42"/>
      <x:c r="BT42"/>
      <x:c r="BU42"/>
      <x:c r="BV42"/>
      <x:c r="BW42"/>
      <x:c r="BX42"/>
      <x:c r="BY42"/>
      <x:c r="BZ42"/>
    </x:row>
    <x:row r="43">
      <x:c r="A43" s="975" t="n">
        <x:f>'対象台データ'!A41</x:f>
        <x:v>46224</x:v>
      </x:c>
      <x:c r="B43" s="1003" t="str">
        <x:f>'対象台データ'!B41</x:f>
        <x:v>火</x:v>
      </x:c>
      <x:c r="C43" s="1003" t="str">
        <x:f>'対象台データ'!C41</x:f>
        <x:v>7/21</x:v>
      </x:c>
      <x:c r="D43" s="963" t="str">
        <x:f>'対象台データ'!D41</x:f>
        <x:v>ゴーゴージャグラー3</x:v>
      </x:c>
      <x:c r="E43" s="1014" t="n">
        <x:f>IF($X43="A",MIN(100,MAX(0,55+(V43-55)*(1+0.4*SQRT(MIN(G43/8000,1))))),MIN(100,MAX(0,V43)))</x:f>
        <x:v>66.92513830260285</x:v>
      </x:c>
      <x:c r="F43" s="1016" t="n">
        <x:f>'対象台データ'!E41</x:f>
        <x:v>889</x:v>
      </x:c>
      <x:c r="G43" s="1005" t="n">
        <x:f>'対象台データ'!F41</x:f>
        <x:v>7876</x:v>
      </x:c>
      <x:c r="H43" s="1005" t="n">
        <x:f>'対象台データ'!G41</x:f>
        <x:v>1640</x:v>
      </x:c>
      <x:c r="I43" s="1005" t="n">
        <x:f>'対象台データ'!H41</x:f>
        <x:v>30</x:v>
      </x:c>
      <x:c r="J43" s="1005" t="n">
        <x:f>'対象台データ'!I41</x:f>
        <x:v>34</x:v>
      </x:c>
      <x:c r="K43" s="979" t="n">
        <x:f>'対象台データ'!K41</x:f>
        <x:v>1.069409175554427</x:v>
      </x:c>
      <x:c r="L43" s="1006" t="n">
        <x:f>IF(G43&lt;=0,5,IF(G43&lt;1500,5+(G43-0)*(20-5)/(1500-0),IF(G43&lt;3000,20+(G43-1500)*(40-20)/(3000-1500),IF(G43&lt;4500,40+(G43-3000)*(58-40)/(4500-3000),IF(G43&lt;6000,58+(G43-4500)*(72-58)/(6000-4500),IF(G43&lt;7500,72+(G43-6000)*(84-72)/(7500-6000),IF(G43&lt;9000,84+(G43-7500)*(93-84)/(9000-7500),IF(G43&lt;11000,93+(G43-9000)*(100-93)/(11000-9000),100))))))))</x:f>
        <x:v>86.256</x:v>
      </x:c>
      <x:c r="M43" s="978" t="n">
        <x:v>1</x:v>
      </x:c>
      <x:c r="N43" s="978" t="n">
        <x:f>MIN(100,L43*M43)</x:f>
        <x:v>86.256</x:v>
      </x:c>
      <x:c r="O43" s="978" t="n">
        <x:f>IF(K43&lt;=0.8,0,IF(K43&lt;0.9,0+(K43-0.8)*(10-0)/(0.9-0.8),IF(K43&lt;1,10+(K43-0.9)*(35-10)/(1-0.9),IF(K43&lt;1.2,35+(K43-1)*(87-35)/(1.2-1),IF(K43&lt;1.3,87+(K43-1.2)*(96-87)/(1.3-1.2),IF(K43&lt;1.45,96+(K43-1.3)*(100-96)/(1.45-1.3),100))))))</x:f>
        <x:v>53.04638564415104</x:v>
      </x:c>
      <x:c r="P43" s="979" t="n">
        <x:f>MIN(1,SQRT(G43/8000))</x:f>
        <x:v>0.9922197337283712</x:v>
      </x:c>
      <x:c r="Q43" s="978" t="n">
        <x:f>35+(O43-35)*P43</x:f>
        <x:v>52.90597995859905</x:v>
      </x:c>
      <x:c r="R43" s="978" t="n">
        <x:f>IF(K43&lt;0.95,MIN(25,(0.95-K43)*250),0)</x:f>
        <x:v>0</x:v>
      </x:c>
      <x:c r="S43" s="978" t="n">
        <x:f>IF($X43="A",Y43*5+Z43*15+AA43*30+AB43*60+AC43*80+AD43*100,0)</x:f>
        <x:v>46.4988823680018</x:v>
      </x:c>
      <x:c r="T43" s="978" t="n">
        <x:f>IF($X43="A",AE43*5+AF43*15+AG43*30+AH43*60+AI43*80+AJ43*100,0)</x:f>
        <x:v>72.61348290154004</x:v>
      </x:c>
      <x:c r="U43" s="978" t="n">
        <x:f>IF($X43="A",S43*15%+T43*30%+Q43*55%,0)</x:f>
        <x:v>57.85716620289176</x:v>
      </x:c>
      <x:c r="V43" s="1018" t="n">
        <x:f>IF($X43="A",U43*80%+N43*20%,N43*IFERROR(INDEX($AT$5:$AT$60,MATCH($D43,$AR$5:$AR$60,0)),0.6)+Q43*IFERROR(INDEX($AU$5:$AU$60,MATCH($D43,$AR$5:$AR$60,0)),0.4)-R43)</x:f>
        <x:v>63.536932962313415</x:v>
      </x:c>
      <x:c r="W43" s="1008" t="str">
        <x:f>IF(E43&gt;=90,"設定6級候補",IF(E43&gt;=75,"設定4以上強候補",IF(E43&gt;=60,"設定4以上を疑う","要観察")))</x:f>
        <x:v>設定4以上を疑う</x:v>
      </x:c>
      <x:c r="X43" s="1003" t="str">
        <x:f>IFERROR(INDEX($AS$5:$AS$60,MATCH($D43,$AR$5:$AR$60,0)),"AT")</x:f>
        <x:v>A</x:v>
      </x:c>
      <x:c r="Y43" s="979" t="n">
        <x:f>IFERROR((EXP(-$G43/INDEX($AV$5:$BA$12,MATCH($D43,$AR$5:$AR$12,0),1))*($G43/INDEX($AV$5:$BA$12,MATCH($D43,$AR$5:$AR$12,0),1))^$I43)/((EXP(-$G43/INDEX($AV$5:$BA$12,MATCH($D43,$AR$5:$AR$12,0),1))*($G43/INDEX($AV$5:$BA$12,MATCH($D43,$AR$5:$AR$12,0),1))^$I43)+(EXP(-$G43/INDEX($AV$5:$BA$12,MATCH($D43,$AR$5:$AR$12,0),2))*($G43/INDEX($AV$5:$BA$12,MATCH($D43,$AR$5:$AR$12,0),2))^$I43)+(EXP(-$G43/INDEX($AV$5:$BA$12,MATCH($D43,$AR$5:$AR$12,0),3))*($G43/INDEX($AV$5:$BA$12,MATCH($D43,$AR$5:$AR$12,0),3))^$I43)+(EXP(-$G43/INDEX($AV$5:$BA$12,MATCH($D43,$AR$5:$AR$12,0),4))*($G43/INDEX($AV$5:$BA$12,MATCH($D43,$AR$5:$AR$12,0),4))^$I43)+(EXP(-$G43/INDEX($AV$5:$BA$12,MATCH($D43,$AR$5:$AR$12,0),5))*($G43/INDEX($AV$5:$BA$12,MATCH($D43,$AR$5:$AR$12,0),5))^$I43)+(EXP(-$G43/INDEX($AV$5:$BA$12,MATCH($D43,$AR$5:$AR$12,0),6))*($G43/INDEX($AV$5:$BA$12,MATCH($D43,$AR$5:$AR$12,0),6))^$I43)),0)</x:f>
        <x:v>0.17370447346666504</x:v>
      </x:c>
      <x:c r="Z43" s="979" t="n">
        <x:f>IFERROR((EXP(-$G43/INDEX($AV$5:$BA$12,MATCH($D43,$AR$5:$AR$12,0),2))*($G43/INDEX($AV$5:$BA$12,MATCH($D43,$AR$5:$AR$12,0),2))^$I43)/((EXP(-$G43/INDEX($AV$5:$BA$12,MATCH($D43,$AR$5:$AR$12,0),1))*($G43/INDEX($AV$5:$BA$12,MATCH($D43,$AR$5:$AR$12,0),1))^$I43)+(EXP(-$G43/INDEX($AV$5:$BA$12,MATCH($D43,$AR$5:$AR$12,0),2))*($G43/INDEX($AV$5:$BA$12,MATCH($D43,$AR$5:$AR$12,0),2))^$I43)+(EXP(-$G43/INDEX($AV$5:$BA$12,MATCH($D43,$AR$5:$AR$12,0),3))*($G43/INDEX($AV$5:$BA$12,MATCH($D43,$AR$5:$AR$12,0),3))^$I43)+(EXP(-$G43/INDEX($AV$5:$BA$12,MATCH($D43,$AR$5:$AR$12,0),4))*($G43/INDEX($AV$5:$BA$12,MATCH($D43,$AR$5:$AR$12,0),4))^$I43)+(EXP(-$G43/INDEX($AV$5:$BA$12,MATCH($D43,$AR$5:$AR$12,0),5))*($G43/INDEX($AV$5:$BA$12,MATCH($D43,$AR$5:$AR$12,0),5))^$I43)+(EXP(-$G43/INDEX($AV$5:$BA$12,MATCH($D43,$AR$5:$AR$12,0),6))*($G43/INDEX($AV$5:$BA$12,MATCH($D43,$AR$5:$AR$12,0),6))^$I43)),0)</x:f>
        <x:v>0.17339016714788177</x:v>
      </x:c>
      <x:c r="AA43" s="979" t="n">
        <x:f>IFERROR((EXP(-$G43/INDEX($AV$5:$BA$12,MATCH($D43,$AR$5:$AR$12,0),3))*($G43/INDEX($AV$5:$BA$12,MATCH($D43,$AR$5:$AR$12,0),3))^$I43)/((EXP(-$G43/INDEX($AV$5:$BA$12,MATCH($D43,$AR$5:$AR$12,0),1))*($G43/INDEX($AV$5:$BA$12,MATCH($D43,$AR$5:$AR$12,0),1))^$I43)+(EXP(-$G43/INDEX($AV$5:$BA$12,MATCH($D43,$AR$5:$AR$12,0),2))*($G43/INDEX($AV$5:$BA$12,MATCH($D43,$AR$5:$AR$12,0),2))^$I43)+(EXP(-$G43/INDEX($AV$5:$BA$12,MATCH($D43,$AR$5:$AR$12,0),3))*($G43/INDEX($AV$5:$BA$12,MATCH($D43,$AR$5:$AR$12,0),3))^$I43)+(EXP(-$G43/INDEX($AV$5:$BA$12,MATCH($D43,$AR$5:$AR$12,0),4))*($G43/INDEX($AV$5:$BA$12,MATCH($D43,$AR$5:$AR$12,0),4))^$I43)+(EXP(-$G43/INDEX($AV$5:$BA$12,MATCH($D43,$AR$5:$AR$12,0),5))*($G43/INDEX($AV$5:$BA$12,MATCH($D43,$AR$5:$AR$12,0),5))^$I43)+(EXP(-$G43/INDEX($AV$5:$BA$12,MATCH($D43,$AR$5:$AR$12,0),6))*($G43/INDEX($AV$5:$BA$12,MATCH($D43,$AR$5:$AR$12,0),6))^$I43)),0)</x:f>
        <x:v>0.17299570081457186</x:v>
      </x:c>
      <x:c r="AB43" s="979" t="n">
        <x:f>IFERROR((EXP(-$G43/INDEX($AV$5:$BA$12,MATCH($D43,$AR$5:$AR$12,0),4))*($G43/INDEX($AV$5:$BA$12,MATCH($D43,$AR$5:$AR$12,0),4))^$I43)/((EXP(-$G43/INDEX($AV$5:$BA$12,MATCH($D43,$AR$5:$AR$12,0),1))*($G43/INDEX($AV$5:$BA$12,MATCH($D43,$AR$5:$AR$12,0),1))^$I43)+(EXP(-$G43/INDEX($AV$5:$BA$12,MATCH($D43,$AR$5:$AR$12,0),2))*($G43/INDEX($AV$5:$BA$12,MATCH($D43,$AR$5:$AR$12,0),2))^$I43)+(EXP(-$G43/INDEX($AV$5:$BA$12,MATCH($D43,$AR$5:$AR$12,0),3))*($G43/INDEX($AV$5:$BA$12,MATCH($D43,$AR$5:$AR$12,0),3))^$I43)+(EXP(-$G43/INDEX($AV$5:$BA$12,MATCH($D43,$AR$5:$AR$12,0),4))*($G43/INDEX($AV$5:$BA$12,MATCH($D43,$AR$5:$AR$12,0),4))^$I43)+(EXP(-$G43/INDEX($AV$5:$BA$12,MATCH($D43,$AR$5:$AR$12,0),5))*($G43/INDEX($AV$5:$BA$12,MATCH($D43,$AR$5:$AR$12,0),5))^$I43)+(EXP(-$G43/INDEX($AV$5:$BA$12,MATCH($D43,$AR$5:$AR$12,0),6))*($G43/INDEX($AV$5:$BA$12,MATCH($D43,$AR$5:$AR$12,0),6))^$I43)),0)</x:f>
        <x:v>0.17132488407707408</x:v>
      </x:c>
      <x:c r="AC43" s="979" t="n">
        <x:f>IFERROR((EXP(-$G43/INDEX($AV$5:$BA$12,MATCH($D43,$AR$5:$AR$12,0),5))*($G43/INDEX($AV$5:$BA$12,MATCH($D43,$AR$5:$AR$12,0),5))^$I43)/((EXP(-$G43/INDEX($AV$5:$BA$12,MATCH($D43,$AR$5:$AR$12,0),1))*($G43/INDEX($AV$5:$BA$12,MATCH($D43,$AR$5:$AR$12,0),1))^$I43)+(EXP(-$G43/INDEX($AV$5:$BA$12,MATCH($D43,$AR$5:$AR$12,0),2))*($G43/INDEX($AV$5:$BA$12,MATCH($D43,$AR$5:$AR$12,0),2))^$I43)+(EXP(-$G43/INDEX($AV$5:$BA$12,MATCH($D43,$AR$5:$AR$12,0),3))*($G43/INDEX($AV$5:$BA$12,MATCH($D43,$AR$5:$AR$12,0),3))^$I43)+(EXP(-$G43/INDEX($AV$5:$BA$12,MATCH($D43,$AR$5:$AR$12,0),4))*($G43/INDEX($AV$5:$BA$12,MATCH($D43,$AR$5:$AR$12,0),4))^$I43)+(EXP(-$G43/INDEX($AV$5:$BA$12,MATCH($D43,$AR$5:$AR$12,0),5))*($G43/INDEX($AV$5:$BA$12,MATCH($D43,$AR$5:$AR$12,0),5))^$I43)+(EXP(-$G43/INDEX($AV$5:$BA$12,MATCH($D43,$AR$5:$AR$12,0),6))*($G43/INDEX($AV$5:$BA$12,MATCH($D43,$AR$5:$AR$12,0),6))^$I43)),0)</x:f>
        <x:v>0.16491670124960364</x:v>
      </x:c>
      <x:c r="AD43" s="979" t="n">
        <x:f>IFERROR((EXP(-$G43/INDEX($AV$5:$BA$12,MATCH($D43,$AR$5:$AR$12,0),6))*($G43/INDEX($AV$5:$BA$12,MATCH($D43,$AR$5:$AR$12,0),6))^$I43)/((EXP(-$G43/INDEX($AV$5:$BA$12,MATCH($D43,$AR$5:$AR$12,0),1))*($G43/INDEX($AV$5:$BA$12,MATCH($D43,$AR$5:$AR$12,0),1))^$I43)+(EXP(-$G43/INDEX($AV$5:$BA$12,MATCH($D43,$AR$5:$AR$12,0),2))*($G43/INDEX($AV$5:$BA$12,MATCH($D43,$AR$5:$AR$12,0),2))^$I43)+(EXP(-$G43/INDEX($AV$5:$BA$12,MATCH($D43,$AR$5:$AR$12,0),3))*($G43/INDEX($AV$5:$BA$12,MATCH($D43,$AR$5:$AR$12,0),3))^$I43)+(EXP(-$G43/INDEX($AV$5:$BA$12,MATCH($D43,$AR$5:$AR$12,0),4))*($G43/INDEX($AV$5:$BA$12,MATCH($D43,$AR$5:$AR$12,0),4))^$I43)+(EXP(-$G43/INDEX($AV$5:$BA$12,MATCH($D43,$AR$5:$AR$12,0),5))*($G43/INDEX($AV$5:$BA$12,MATCH($D43,$AR$5:$AR$12,0),5))^$I43)+(EXP(-$G43/INDEX($AV$5:$BA$12,MATCH($D43,$AR$5:$AR$12,0),6))*($G43/INDEX($AV$5:$BA$12,MATCH($D43,$AR$5:$AR$12,0),6))^$I43)),0)</x:f>
        <x:v>0.14366807324420353</x:v>
      </x:c>
      <x:c r="AE43" s="979" t="n">
        <x:f>IFERROR((EXP(-$G43/INDEX($BB$5:$BG$12,MATCH($D43,$AR$5:$AR$12,0),1))*($G43/INDEX($BB$5:$BG$12,MATCH($D43,$AR$5:$AR$12,0),1))^$J43)/((EXP(-$G43/INDEX($BB$5:$BG$12,MATCH($D43,$AR$5:$AR$12,0),1))*($G43/INDEX($BB$5:$BG$12,MATCH($D43,$AR$5:$AR$12,0),1))^$J43)+(EXP(-$G43/INDEX($BB$5:$BG$12,MATCH($D43,$AR$5:$AR$12,0),2))*($G43/INDEX($BB$5:$BG$12,MATCH($D43,$AR$5:$AR$12,0),2))^$J43)+(EXP(-$G43/INDEX($BB$5:$BG$12,MATCH($D43,$AR$5:$AR$12,0),3))*($G43/INDEX($BB$5:$BG$12,MATCH($D43,$AR$5:$AR$12,0),3))^$J43)+(EXP(-$G43/INDEX($BB$5:$BG$12,MATCH($D43,$AR$5:$AR$12,0),4))*($G43/INDEX($BB$5:$BG$12,MATCH($D43,$AR$5:$AR$12,0),4))^$J43)+(EXP(-$G43/INDEX($BB$5:$BG$12,MATCH($D43,$AR$5:$AR$12,0),5))*($G43/INDEX($BB$5:$BG$12,MATCH($D43,$AR$5:$AR$12,0),5))^$J43)+(EXP(-$G43/INDEX($BB$5:$BG$12,MATCH($D43,$AR$5:$AR$12,0),6))*($G43/INDEX($BB$5:$BG$12,MATCH($D43,$AR$5:$AR$12,0),6))^$J43)),0)</x:f>
        <x:v>0.022002451349207457</x:v>
      </x:c>
      <x:c r="AF43" s="979" t="n">
        <x:f>IFERROR((EXP(-$G43/INDEX($BB$5:$BG$12,MATCH($D43,$AR$5:$AR$12,0),2))*($G43/INDEX($BB$5:$BG$12,MATCH($D43,$AR$5:$AR$12,0),2))^$J43)/((EXP(-$G43/INDEX($BB$5:$BG$12,MATCH($D43,$AR$5:$AR$12,0),1))*($G43/INDEX($BB$5:$BG$12,MATCH($D43,$AR$5:$AR$12,0),1))^$J43)+(EXP(-$G43/INDEX($BB$5:$BG$12,MATCH($D43,$AR$5:$AR$12,0),2))*($G43/INDEX($BB$5:$BG$12,MATCH($D43,$AR$5:$AR$12,0),2))^$J43)+(EXP(-$G43/INDEX($BB$5:$BG$12,MATCH($D43,$AR$5:$AR$12,0),3))*($G43/INDEX($BB$5:$BG$12,MATCH($D43,$AR$5:$AR$12,0),3))^$J43)+(EXP(-$G43/INDEX($BB$5:$BG$12,MATCH($D43,$AR$5:$AR$12,0),4))*($G43/INDEX($BB$5:$BG$12,MATCH($D43,$AR$5:$AR$12,0),4))^$J43)+(EXP(-$G43/INDEX($BB$5:$BG$12,MATCH($D43,$AR$5:$AR$12,0),5))*($G43/INDEX($BB$5:$BG$12,MATCH($D43,$AR$5:$AR$12,0),5))^$J43)+(EXP(-$G43/INDEX($BB$5:$BG$12,MATCH($D43,$AR$5:$AR$12,0),6))*($G43/INDEX($BB$5:$BG$12,MATCH($D43,$AR$5:$AR$12,0),6))^$J43)),0)</x:f>
        <x:v>0.043960807415168605</x:v>
      </x:c>
      <x:c r="AG43" s="979" t="n">
        <x:f>IFERROR((EXP(-$G43/INDEX($BB$5:$BG$12,MATCH($D43,$AR$5:$AR$12,0),3))*($G43/INDEX($BB$5:$BG$12,MATCH($D43,$AR$5:$AR$12,0),3))^$J43)/((EXP(-$G43/INDEX($BB$5:$BG$12,MATCH($D43,$AR$5:$AR$12,0),1))*($G43/INDEX($BB$5:$BG$12,MATCH($D43,$AR$5:$AR$12,0),1))^$J43)+(EXP(-$G43/INDEX($BB$5:$BG$12,MATCH($D43,$AR$5:$AR$12,0),2))*($G43/INDEX($BB$5:$BG$12,MATCH($D43,$AR$5:$AR$12,0),2))^$J43)+(EXP(-$G43/INDEX($BB$5:$BG$12,MATCH($D43,$AR$5:$AR$12,0),3))*($G43/INDEX($BB$5:$BG$12,MATCH($D43,$AR$5:$AR$12,0),3))^$J43)+(EXP(-$G43/INDEX($BB$5:$BG$12,MATCH($D43,$AR$5:$AR$12,0),4))*($G43/INDEX($BB$5:$BG$12,MATCH($D43,$AR$5:$AR$12,0),4))^$J43)+(EXP(-$G43/INDEX($BB$5:$BG$12,MATCH($D43,$AR$5:$AR$12,0),5))*($G43/INDEX($BB$5:$BG$12,MATCH($D43,$AR$5:$AR$12,0),5))^$J43)+(EXP(-$G43/INDEX($BB$5:$BG$12,MATCH($D43,$AR$5:$AR$12,0),6))*($G43/INDEX($BB$5:$BG$12,MATCH($D43,$AR$5:$AR$12,0),6))^$J43)),0)</x:f>
        <x:v>0.09526080626899798</x:v>
      </x:c>
      <x:c r="AH43" s="979" t="n">
        <x:f>IFERROR((EXP(-$G43/INDEX($BB$5:$BG$12,MATCH($D43,$AR$5:$AR$12,0),4))*($G43/INDEX($BB$5:$BG$12,MATCH($D43,$AR$5:$AR$12,0),4))^$J43)/((EXP(-$G43/INDEX($BB$5:$BG$12,MATCH($D43,$AR$5:$AR$12,0),1))*($G43/INDEX($BB$5:$BG$12,MATCH($D43,$AR$5:$AR$12,0),1))^$J43)+(EXP(-$G43/INDEX($BB$5:$BG$12,MATCH($D43,$AR$5:$AR$12,0),2))*($G43/INDEX($BB$5:$BG$12,MATCH($D43,$AR$5:$AR$12,0),2))^$J43)+(EXP(-$G43/INDEX($BB$5:$BG$12,MATCH($D43,$AR$5:$AR$12,0),3))*($G43/INDEX($BB$5:$BG$12,MATCH($D43,$AR$5:$AR$12,0),3))^$J43)+(EXP(-$G43/INDEX($BB$5:$BG$12,MATCH($D43,$AR$5:$AR$12,0),4))*($G43/INDEX($BB$5:$BG$12,MATCH($D43,$AR$5:$AR$12,0),4))^$J43)+(EXP(-$G43/INDEX($BB$5:$BG$12,MATCH($D43,$AR$5:$AR$12,0),5))*($G43/INDEX($BB$5:$BG$12,MATCH($D43,$AR$5:$AR$12,0),5))^$J43)+(EXP(-$G43/INDEX($BB$5:$BG$12,MATCH($D43,$AR$5:$AR$12,0),6))*($G43/INDEX($BB$5:$BG$12,MATCH($D43,$AR$5:$AR$12,0),6))^$J43)),0)</x:f>
        <x:v>0.22373743750601088</x:v>
      </x:c>
      <x:c r="AI43" s="979" t="n">
        <x:f>IFERROR((EXP(-$G43/INDEX($BB$5:$BG$12,MATCH($D43,$AR$5:$AR$12,0),5))*($G43/INDEX($BB$5:$BG$12,MATCH($D43,$AR$5:$AR$12,0),5))^$J43)/((EXP(-$G43/INDEX($BB$5:$BG$12,MATCH($D43,$AR$5:$AR$12,0),1))*($G43/INDEX($BB$5:$BG$12,MATCH($D43,$AR$5:$AR$12,0),1))^$J43)+(EXP(-$G43/INDEX($BB$5:$BG$12,MATCH($D43,$AR$5:$AR$12,0),2))*($G43/INDEX($BB$5:$BG$12,MATCH($D43,$AR$5:$AR$12,0),2))^$J43)+(EXP(-$G43/INDEX($BB$5:$BG$12,MATCH($D43,$AR$5:$AR$12,0),3))*($G43/INDEX($BB$5:$BG$12,MATCH($D43,$AR$5:$AR$12,0),3))^$J43)+(EXP(-$G43/INDEX($BB$5:$BG$12,MATCH($D43,$AR$5:$AR$12,0),4))*($G43/INDEX($BB$5:$BG$12,MATCH($D43,$AR$5:$AR$12,0),4))^$J43)+(EXP(-$G43/INDEX($BB$5:$BG$12,MATCH($D43,$AR$5:$AR$12,0),5))*($G43/INDEX($BB$5:$BG$12,MATCH($D43,$AR$5:$AR$12,0),5))^$J43)+(EXP(-$G43/INDEX($BB$5:$BG$12,MATCH($D43,$AR$5:$AR$12,0),6))*($G43/INDEX($BB$5:$BG$12,MATCH($D43,$AR$5:$AR$12,0),6))^$J43)),0)</x:f>
        <x:v>0.29709308254628103</x:v>
      </x:c>
      <x:c r="AJ43" s="979" t="n">
        <x:f>IFERROR((EXP(-$G43/INDEX($BB$5:$BG$12,MATCH($D43,$AR$5:$AR$12,0),6))*($G43/INDEX($BB$5:$BG$12,MATCH($D43,$AR$5:$AR$12,0),6))^$J43)/((EXP(-$G43/INDEX($BB$5:$BG$12,MATCH($D43,$AR$5:$AR$12,0),1))*($G43/INDEX($BB$5:$BG$12,MATCH($D43,$AR$5:$AR$12,0),1))^$J43)+(EXP(-$G43/INDEX($BB$5:$BG$12,MATCH($D43,$AR$5:$AR$12,0),2))*($G43/INDEX($BB$5:$BG$12,MATCH($D43,$AR$5:$AR$12,0),2))^$J43)+(EXP(-$G43/INDEX($BB$5:$BG$12,MATCH($D43,$AR$5:$AR$12,0),3))*($G43/INDEX($BB$5:$BG$12,MATCH($D43,$AR$5:$AR$12,0),3))^$J43)+(EXP(-$G43/INDEX($BB$5:$BG$12,MATCH($D43,$AR$5:$AR$12,0),4))*($G43/INDEX($BB$5:$BG$12,MATCH($D43,$AR$5:$AR$12,0),4))^$J43)+(EXP(-$G43/INDEX($BB$5:$BG$12,MATCH($D43,$AR$5:$AR$12,0),5))*($G43/INDEX($BB$5:$BG$12,MATCH($D43,$AR$5:$AR$12,0),5))^$J43)+(EXP(-$G43/INDEX($BB$5:$BG$12,MATCH($D43,$AR$5:$AR$12,0),6))*($G43/INDEX($BB$5:$BG$12,MATCH($D43,$AR$5:$AR$12,0),6))^$J43)),0)</x:f>
        <x:v>0.3179454149143339</x:v>
      </x:c>
      <x:c r="BJ43"/>
      <x:c r="BK43"/>
      <x:c r="BL43"/>
      <x:c r="BM43"/>
      <x:c r="BN43"/>
      <x:c r="BO43"/>
      <x:c r="BP43"/>
      <x:c r="BQ43"/>
      <x:c r="BR43"/>
      <x:c r="BS43"/>
      <x:c r="BT43"/>
      <x:c r="BU43"/>
      <x:c r="BV43"/>
      <x:c r="BW43"/>
      <x:c r="BX43"/>
      <x:c r="BY43"/>
      <x:c r="BZ43"/>
    </x:row>
    <x:row r="44">
      <x:c r="A44" s="975" t="n">
        <x:f>'対象台データ'!A42</x:f>
        <x:v>46224</x:v>
      </x:c>
      <x:c r="B44" s="1003" t="str">
        <x:f>'対象台データ'!B42</x:f>
        <x:v>火</x:v>
      </x:c>
      <x:c r="C44" s="1003" t="str">
        <x:f>'対象台データ'!C42</x:f>
        <x:v>7/21</x:v>
      </x:c>
      <x:c r="D44" s="963" t="str">
        <x:f>'対象台データ'!D42</x:f>
        <x:v>ゴーゴージャグラー3</x:v>
      </x:c>
      <x:c r="E44" s="1014" t="n">
        <x:f>IF($X44="A",MIN(100,MAX(0,55+(V44-55)*(1+0.4*SQRT(MIN(G44/8000,1))))),MIN(100,MAX(0,V44)))</x:f>
        <x:v>34.51407677883741</x:v>
      </x:c>
      <x:c r="F44" s="1016" t="n">
        <x:f>'対象台データ'!E42</x:f>
        <x:v>890</x:v>
      </x:c>
      <x:c r="G44" s="1005" t="n">
        <x:f>'対象台データ'!F42</x:f>
        <x:v>9095</x:v>
      </x:c>
      <x:c r="H44" s="1005" t="n">
        <x:f>'対象台データ'!G42</x:f>
        <x:v>-1543</x:v>
      </x:c>
      <x:c r="I44" s="1005" t="n">
        <x:f>'対象台データ'!H42</x:f>
        <x:v>27</x:v>
      </x:c>
      <x:c r="J44" s="1005" t="n">
        <x:f>'対象台データ'!I42</x:f>
        <x:v>28</x:v>
      </x:c>
      <x:c r="K44" s="979" t="n">
        <x:f>'対象台データ'!K42</x:f>
        <x:v>0.9434487813817116</x:v>
      </x:c>
      <x:c r="L44" s="1006" t="n">
        <x:f>IF(G44&lt;=0,5,IF(G44&lt;1500,5+(G44-0)*(20-5)/(1500-0),IF(G44&lt;3000,20+(G44-1500)*(40-20)/(3000-1500),IF(G44&lt;4500,40+(G44-3000)*(58-40)/(4500-3000),IF(G44&lt;6000,58+(G44-4500)*(72-58)/(6000-4500),IF(G44&lt;7500,72+(G44-6000)*(84-72)/(7500-6000),IF(G44&lt;9000,84+(G44-7500)*(93-84)/(9000-7500),IF(G44&lt;11000,93+(G44-9000)*(100-93)/(11000-9000),100))))))))</x:f>
        <x:v>93.3325</x:v>
      </x:c>
      <x:c r="M44" s="978" t="n">
        <x:v>1</x:v>
      </x:c>
      <x:c r="N44" s="978" t="n">
        <x:f>MIN(100,L44*M44)</x:f>
        <x:v>93.3325</x:v>
      </x:c>
      <x:c r="O44" s="978" t="n">
        <x:f>IF(K44&lt;=0.8,0,IF(K44&lt;0.9,0+(K44-0.8)*(10-0)/(0.9-0.8),IF(K44&lt;1,10+(K44-0.9)*(35-10)/(1-0.9),IF(K44&lt;1.2,35+(K44-1)*(87-35)/(1.2-1),IF(K44&lt;1.3,87+(K44-1.2)*(96-87)/(1.3-1.2),IF(K44&lt;1.45,96+(K44-1.3)*(100-96)/(1.45-1.3),100))))))</x:f>
        <x:v>20.8621953454279</x:v>
      </x:c>
      <x:c r="P44" s="979" t="n">
        <x:f>MIN(1,SQRT(G44/8000))</x:f>
        <x:v>1</x:v>
      </x:c>
      <x:c r="Q44" s="978" t="n">
        <x:f>35+(O44-35)*P44</x:f>
        <x:v>20.8621953454279</x:v>
      </x:c>
      <x:c r="R44" s="978" t="n">
        <x:f>IF(K44&lt;0.95,MIN(25,(0.95-K44)*250),0)</x:f>
        <x:v>1.6378046545720837</x:v>
      </x:c>
      <x:c r="S44" s="978" t="n">
        <x:f>IF($X44="A",Y44*5+Z44*15+AA44*30+AB44*60+AC44*80+AD44*100,0)</x:f>
        <x:v>39.51212504653231</x:v>
      </x:c>
      <x:c r="T44" s="978" t="n">
        <x:f>IF($X44="A",AE44*5+AF44*15+AG44*30+AH44*60+AI44*80+AJ44*100,0)</x:f>
        <x:v>32.41615308998928</x:v>
      </x:c>
      <x:c r="U44" s="978" t="n">
        <x:f>IF($X44="A",S44*15%+T44*30%+Q44*55%,0)</x:f>
        <x:v>27.125872123961976</x:v>
      </x:c>
      <x:c r="V44" s="1018" t="n">
        <x:f>IF($X44="A",U44*80%+N44*20%,N44*IFERROR(INDEX($AT$5:$AT$60,MATCH($D44,$AR$5:$AR$60,0)),0.6)+Q44*IFERROR(INDEX($AU$5:$AU$60,MATCH($D44,$AR$5:$AR$60,0)),0.4)-R44)</x:f>
        <x:v>40.36719769916958</x:v>
      </x:c>
      <x:c r="W44" s="1008" t="str">
        <x:f>IF(E44&gt;=90,"設定6級候補",IF(E44&gt;=75,"設定4以上強候補",IF(E44&gt;=60,"設定4以上を疑う","要観察")))</x:f>
        <x:v>要観察</x:v>
      </x:c>
      <x:c r="X44" s="1003" t="str">
        <x:f>IFERROR(INDEX($AS$5:$AS$60,MATCH($D44,$AR$5:$AR$60,0)),"AT")</x:f>
        <x:v>A</x:v>
      </x:c>
      <x:c r="Y44" s="979" t="n">
        <x:f>IFERROR((EXP(-$G44/INDEX($AV$5:$BA$12,MATCH($D44,$AR$5:$AR$12,0),1))*($G44/INDEX($AV$5:$BA$12,MATCH($D44,$AR$5:$AR$12,0),1))^$I44)/((EXP(-$G44/INDEX($AV$5:$BA$12,MATCH($D44,$AR$5:$AR$12,0),1))*($G44/INDEX($AV$5:$BA$12,MATCH($D44,$AR$5:$AR$12,0),1))^$I44)+(EXP(-$G44/INDEX($AV$5:$BA$12,MATCH($D44,$AR$5:$AR$12,0),2))*($G44/INDEX($AV$5:$BA$12,MATCH($D44,$AR$5:$AR$12,0),2))^$I44)+(EXP(-$G44/INDEX($AV$5:$BA$12,MATCH($D44,$AR$5:$AR$12,0),3))*($G44/INDEX($AV$5:$BA$12,MATCH($D44,$AR$5:$AR$12,0),3))^$I44)+(EXP(-$G44/INDEX($AV$5:$BA$12,MATCH($D44,$AR$5:$AR$12,0),4))*($G44/INDEX($AV$5:$BA$12,MATCH($D44,$AR$5:$AR$12,0),4))^$I44)+(EXP(-$G44/INDEX($AV$5:$BA$12,MATCH($D44,$AR$5:$AR$12,0),5))*($G44/INDEX($AV$5:$BA$12,MATCH($D44,$AR$5:$AR$12,0),5))^$I44)+(EXP(-$G44/INDEX($AV$5:$BA$12,MATCH($D44,$AR$5:$AR$12,0),6))*($G44/INDEX($AV$5:$BA$12,MATCH($D44,$AR$5:$AR$12,0),6))^$I44)),0)</x:f>
        <x:v>0.20846284275015367</x:v>
      </x:c>
      <x:c r="Z44" s="979" t="n">
        <x:f>IFERROR((EXP(-$G44/INDEX($AV$5:$BA$12,MATCH($D44,$AR$5:$AR$12,0),2))*($G44/INDEX($AV$5:$BA$12,MATCH($D44,$AR$5:$AR$12,0),2))^$I44)/((EXP(-$G44/INDEX($AV$5:$BA$12,MATCH($D44,$AR$5:$AR$12,0),1))*($G44/INDEX($AV$5:$BA$12,MATCH($D44,$AR$5:$AR$12,0),1))^$I44)+(EXP(-$G44/INDEX($AV$5:$BA$12,MATCH($D44,$AR$5:$AR$12,0),2))*($G44/INDEX($AV$5:$BA$12,MATCH($D44,$AR$5:$AR$12,0),2))^$I44)+(EXP(-$G44/INDEX($AV$5:$BA$12,MATCH($D44,$AR$5:$AR$12,0),3))*($G44/INDEX($AV$5:$BA$12,MATCH($D44,$AR$5:$AR$12,0),3))^$I44)+(EXP(-$G44/INDEX($AV$5:$BA$12,MATCH($D44,$AR$5:$AR$12,0),4))*($G44/INDEX($AV$5:$BA$12,MATCH($D44,$AR$5:$AR$12,0),4))^$I44)+(EXP(-$G44/INDEX($AV$5:$BA$12,MATCH($D44,$AR$5:$AR$12,0),5))*($G44/INDEX($AV$5:$BA$12,MATCH($D44,$AR$5:$AR$12,0),5))^$I44)+(EXP(-$G44/INDEX($AV$5:$BA$12,MATCH($D44,$AR$5:$AR$12,0),6))*($G44/INDEX($AV$5:$BA$12,MATCH($D44,$AR$5:$AR$12,0),6))^$I44)),0)</x:f>
        <x:v>0.20196649503197178</x:v>
      </x:c>
      <x:c r="AA44" s="979" t="n">
        <x:f>IFERROR((EXP(-$G44/INDEX($AV$5:$BA$12,MATCH($D44,$AR$5:$AR$12,0),3))*($G44/INDEX($AV$5:$BA$12,MATCH($D44,$AR$5:$AR$12,0),3))^$I44)/((EXP(-$G44/INDEX($AV$5:$BA$12,MATCH($D44,$AR$5:$AR$12,0),1))*($G44/INDEX($AV$5:$BA$12,MATCH($D44,$AR$5:$AR$12,0),1))^$I44)+(EXP(-$G44/INDEX($AV$5:$BA$12,MATCH($D44,$AR$5:$AR$12,0),2))*($G44/INDEX($AV$5:$BA$12,MATCH($D44,$AR$5:$AR$12,0),2))^$I44)+(EXP(-$G44/INDEX($AV$5:$BA$12,MATCH($D44,$AR$5:$AR$12,0),3))*($G44/INDEX($AV$5:$BA$12,MATCH($D44,$AR$5:$AR$12,0),3))^$I44)+(EXP(-$G44/INDEX($AV$5:$BA$12,MATCH($D44,$AR$5:$AR$12,0),4))*($G44/INDEX($AV$5:$BA$12,MATCH($D44,$AR$5:$AR$12,0),4))^$I44)+(EXP(-$G44/INDEX($AV$5:$BA$12,MATCH($D44,$AR$5:$AR$12,0),5))*($G44/INDEX($AV$5:$BA$12,MATCH($D44,$AR$5:$AR$12,0),5))^$I44)+(EXP(-$G44/INDEX($AV$5:$BA$12,MATCH($D44,$AR$5:$AR$12,0),6))*($G44/INDEX($AV$5:$BA$12,MATCH($D44,$AR$5:$AR$12,0),6))^$I44)),0)</x:f>
        <x:v>0.19554474820511902</x:v>
      </x:c>
      <x:c r="AB44" s="979" t="n">
        <x:f>IFERROR((EXP(-$G44/INDEX($AV$5:$BA$12,MATCH($D44,$AR$5:$AR$12,0),4))*($G44/INDEX($AV$5:$BA$12,MATCH($D44,$AR$5:$AR$12,0),4))^$I44)/((EXP(-$G44/INDEX($AV$5:$BA$12,MATCH($D44,$AR$5:$AR$12,0),1))*($G44/INDEX($AV$5:$BA$12,MATCH($D44,$AR$5:$AR$12,0),1))^$I44)+(EXP(-$G44/INDEX($AV$5:$BA$12,MATCH($D44,$AR$5:$AR$12,0),2))*($G44/INDEX($AV$5:$BA$12,MATCH($D44,$AR$5:$AR$12,0),2))^$I44)+(EXP(-$G44/INDEX($AV$5:$BA$12,MATCH($D44,$AR$5:$AR$12,0),3))*($G44/INDEX($AV$5:$BA$12,MATCH($D44,$AR$5:$AR$12,0),3))^$I44)+(EXP(-$G44/INDEX($AV$5:$BA$12,MATCH($D44,$AR$5:$AR$12,0),4))*($G44/INDEX($AV$5:$BA$12,MATCH($D44,$AR$5:$AR$12,0),4))^$I44)+(EXP(-$G44/INDEX($AV$5:$BA$12,MATCH($D44,$AR$5:$AR$12,0),5))*($G44/INDEX($AV$5:$BA$12,MATCH($D44,$AR$5:$AR$12,0),5))^$I44)+(EXP(-$G44/INDEX($AV$5:$BA$12,MATCH($D44,$AR$5:$AR$12,0),6))*($G44/INDEX($AV$5:$BA$12,MATCH($D44,$AR$5:$AR$12,0),6))^$I44)),0)</x:f>
        <x:v>0.176767758327346</x:v>
      </x:c>
      <x:c r="AC44" s="979" t="n">
        <x:f>IFERROR((EXP(-$G44/INDEX($AV$5:$BA$12,MATCH($D44,$AR$5:$AR$12,0),5))*($G44/INDEX($AV$5:$BA$12,MATCH($D44,$AR$5:$AR$12,0),5))^$I44)/((EXP(-$G44/INDEX($AV$5:$BA$12,MATCH($D44,$AR$5:$AR$12,0),1))*($G44/INDEX($AV$5:$BA$12,MATCH($D44,$AR$5:$AR$12,0),1))^$I44)+(EXP(-$G44/INDEX($AV$5:$BA$12,MATCH($D44,$AR$5:$AR$12,0),2))*($G44/INDEX($AV$5:$BA$12,MATCH($D44,$AR$5:$AR$12,0),2))^$I44)+(EXP(-$G44/INDEX($AV$5:$BA$12,MATCH($D44,$AR$5:$AR$12,0),3))*($G44/INDEX($AV$5:$BA$12,MATCH($D44,$AR$5:$AR$12,0),3))^$I44)+(EXP(-$G44/INDEX($AV$5:$BA$12,MATCH($D44,$AR$5:$AR$12,0),4))*($G44/INDEX($AV$5:$BA$12,MATCH($D44,$AR$5:$AR$12,0),4))^$I44)+(EXP(-$G44/INDEX($AV$5:$BA$12,MATCH($D44,$AR$5:$AR$12,0),5))*($G44/INDEX($AV$5:$BA$12,MATCH($D44,$AR$5:$AR$12,0),5))^$I44)+(EXP(-$G44/INDEX($AV$5:$BA$12,MATCH($D44,$AR$5:$AR$12,0),6))*($G44/INDEX($AV$5:$BA$12,MATCH($D44,$AR$5:$AR$12,0),6))^$I44)),0)</x:f>
        <x:v>0.13789550535166503</x:v>
      </x:c>
      <x:c r="AD44" s="979" t="n">
        <x:f>IFERROR((EXP(-$G44/INDEX($AV$5:$BA$12,MATCH($D44,$AR$5:$AR$12,0),6))*($G44/INDEX($AV$5:$BA$12,MATCH($D44,$AR$5:$AR$12,0),6))^$I44)/((EXP(-$G44/INDEX($AV$5:$BA$12,MATCH($D44,$AR$5:$AR$12,0),1))*($G44/INDEX($AV$5:$BA$12,MATCH($D44,$AR$5:$AR$12,0),1))^$I44)+(EXP(-$G44/INDEX($AV$5:$BA$12,MATCH($D44,$AR$5:$AR$12,0),2))*($G44/INDEX($AV$5:$BA$12,MATCH($D44,$AR$5:$AR$12,0),2))^$I44)+(EXP(-$G44/INDEX($AV$5:$BA$12,MATCH($D44,$AR$5:$AR$12,0),3))*($G44/INDEX($AV$5:$BA$12,MATCH($D44,$AR$5:$AR$12,0),3))^$I44)+(EXP(-$G44/INDEX($AV$5:$BA$12,MATCH($D44,$AR$5:$AR$12,0),4))*($G44/INDEX($AV$5:$BA$12,MATCH($D44,$AR$5:$AR$12,0),4))^$I44)+(EXP(-$G44/INDEX($AV$5:$BA$12,MATCH($D44,$AR$5:$AR$12,0),5))*($G44/INDEX($AV$5:$BA$12,MATCH($D44,$AR$5:$AR$12,0),5))^$I44)+(EXP(-$G44/INDEX($AV$5:$BA$12,MATCH($D44,$AR$5:$AR$12,0),6))*($G44/INDEX($AV$5:$BA$12,MATCH($D44,$AR$5:$AR$12,0),6))^$I44)),0)</x:f>
        <x:v>0.07936265033374433</x:v>
      </x:c>
      <x:c r="AE44" s="979" t="n">
        <x:f>IFERROR((EXP(-$G44/INDEX($BB$5:$BG$12,MATCH($D44,$AR$5:$AR$12,0),1))*($G44/INDEX($BB$5:$BG$12,MATCH($D44,$AR$5:$AR$12,0),1))^$J44)/((EXP(-$G44/INDEX($BB$5:$BG$12,MATCH($D44,$AR$5:$AR$12,0),1))*($G44/INDEX($BB$5:$BG$12,MATCH($D44,$AR$5:$AR$12,0),1))^$J44)+(EXP(-$G44/INDEX($BB$5:$BG$12,MATCH($D44,$AR$5:$AR$12,0),2))*($G44/INDEX($BB$5:$BG$12,MATCH($D44,$AR$5:$AR$12,0),2))^$J44)+(EXP(-$G44/INDEX($BB$5:$BG$12,MATCH($D44,$AR$5:$AR$12,0),3))*($G44/INDEX($BB$5:$BG$12,MATCH($D44,$AR$5:$AR$12,0),3))^$J44)+(EXP(-$G44/INDEX($BB$5:$BG$12,MATCH($D44,$AR$5:$AR$12,0),4))*($G44/INDEX($BB$5:$BG$12,MATCH($D44,$AR$5:$AR$12,0),4))^$J44)+(EXP(-$G44/INDEX($BB$5:$BG$12,MATCH($D44,$AR$5:$AR$12,0),5))*($G44/INDEX($BB$5:$BG$12,MATCH($D44,$AR$5:$AR$12,0),5))^$J44)+(EXP(-$G44/INDEX($BB$5:$BG$12,MATCH($D44,$AR$5:$AR$12,0),6))*($G44/INDEX($BB$5:$BG$12,MATCH($D44,$AR$5:$AR$12,0),6))^$J44)),0)</x:f>
        <x:v>0.22907449574883476</x:v>
      </x:c>
      <x:c r="AF44" s="979" t="n">
        <x:f>IFERROR((EXP(-$G44/INDEX($BB$5:$BG$12,MATCH($D44,$AR$5:$AR$12,0),2))*($G44/INDEX($BB$5:$BG$12,MATCH($D44,$AR$5:$AR$12,0),2))^$J44)/((EXP(-$G44/INDEX($BB$5:$BG$12,MATCH($D44,$AR$5:$AR$12,0),1))*($G44/INDEX($BB$5:$BG$12,MATCH($D44,$AR$5:$AR$12,0),1))^$J44)+(EXP(-$G44/INDEX($BB$5:$BG$12,MATCH($D44,$AR$5:$AR$12,0),2))*($G44/INDEX($BB$5:$BG$12,MATCH($D44,$AR$5:$AR$12,0),2))^$J44)+(EXP(-$G44/INDEX($BB$5:$BG$12,MATCH($D44,$AR$5:$AR$12,0),3))*($G44/INDEX($BB$5:$BG$12,MATCH($D44,$AR$5:$AR$12,0),3))^$J44)+(EXP(-$G44/INDEX($BB$5:$BG$12,MATCH($D44,$AR$5:$AR$12,0),4))*($G44/INDEX($BB$5:$BG$12,MATCH($D44,$AR$5:$AR$12,0),4))^$J44)+(EXP(-$G44/INDEX($BB$5:$BG$12,MATCH($D44,$AR$5:$AR$12,0),5))*($G44/INDEX($BB$5:$BG$12,MATCH($D44,$AR$5:$AR$12,0),5))^$J44)+(EXP(-$G44/INDEX($BB$5:$BG$12,MATCH($D44,$AR$5:$AR$12,0),6))*($G44/INDEX($BB$5:$BG$12,MATCH($D44,$AR$5:$AR$12,0),6))^$J44)),0)</x:f>
        <x:v>0.25165662134653666</x:v>
      </x:c>
      <x:c r="AG44" s="979" t="n">
        <x:f>IFERROR((EXP(-$G44/INDEX($BB$5:$BG$12,MATCH($D44,$AR$5:$AR$12,0),3))*($G44/INDEX($BB$5:$BG$12,MATCH($D44,$AR$5:$AR$12,0),3))^$J44)/((EXP(-$G44/INDEX($BB$5:$BG$12,MATCH($D44,$AR$5:$AR$12,0),1))*($G44/INDEX($BB$5:$BG$12,MATCH($D44,$AR$5:$AR$12,0),1))^$J44)+(EXP(-$G44/INDEX($BB$5:$BG$12,MATCH($D44,$AR$5:$AR$12,0),2))*($G44/INDEX($BB$5:$BG$12,MATCH($D44,$AR$5:$AR$12,0),2))^$J44)+(EXP(-$G44/INDEX($BB$5:$BG$12,MATCH($D44,$AR$5:$AR$12,0),3))*($G44/INDEX($BB$5:$BG$12,MATCH($D44,$AR$5:$AR$12,0),3))^$J44)+(EXP(-$G44/INDEX($BB$5:$BG$12,MATCH($D44,$AR$5:$AR$12,0),4))*($G44/INDEX($BB$5:$BG$12,MATCH($D44,$AR$5:$AR$12,0),4))^$J44)+(EXP(-$G44/INDEX($BB$5:$BG$12,MATCH($D44,$AR$5:$AR$12,0),5))*($G44/INDEX($BB$5:$BG$12,MATCH($D44,$AR$5:$AR$12,0),5))^$J44)+(EXP(-$G44/INDEX($BB$5:$BG$12,MATCH($D44,$AR$5:$AR$12,0),6))*($G44/INDEX($BB$5:$BG$12,MATCH($D44,$AR$5:$AR$12,0),6))^$J44)),0)</x:f>
        <x:v>0.24135592315416246</x:v>
      </x:c>
      <x:c r="AH44" s="979" t="n">
        <x:f>IFERROR((EXP(-$G44/INDEX($BB$5:$BG$12,MATCH($D44,$AR$5:$AR$12,0),4))*($G44/INDEX($BB$5:$BG$12,MATCH($D44,$AR$5:$AR$12,0),4))^$J44)/((EXP(-$G44/INDEX($BB$5:$BG$12,MATCH($D44,$AR$5:$AR$12,0),1))*($G44/INDEX($BB$5:$BG$12,MATCH($D44,$AR$5:$AR$12,0),1))^$J44)+(EXP(-$G44/INDEX($BB$5:$BG$12,MATCH($D44,$AR$5:$AR$12,0),2))*($G44/INDEX($BB$5:$BG$12,MATCH($D44,$AR$5:$AR$12,0),2))^$J44)+(EXP(-$G44/INDEX($BB$5:$BG$12,MATCH($D44,$AR$5:$AR$12,0),3))*($G44/INDEX($BB$5:$BG$12,MATCH($D44,$AR$5:$AR$12,0),3))^$J44)+(EXP(-$G44/INDEX($BB$5:$BG$12,MATCH($D44,$AR$5:$AR$12,0),4))*($G44/INDEX($BB$5:$BG$12,MATCH($D44,$AR$5:$AR$12,0),4))^$J44)+(EXP(-$G44/INDEX($BB$5:$BG$12,MATCH($D44,$AR$5:$AR$12,0),5))*($G44/INDEX($BB$5:$BG$12,MATCH($D44,$AR$5:$AR$12,0),5))^$J44)+(EXP(-$G44/INDEX($BB$5:$BG$12,MATCH($D44,$AR$5:$AR$12,0),6))*($G44/INDEX($BB$5:$BG$12,MATCH($D44,$AR$5:$AR$12,0),6))^$J44)),0)</x:f>
        <x:v>0.1479312157783858</x:v>
      </x:c>
      <x:c r="AI44" s="979" t="n">
        <x:f>IFERROR((EXP(-$G44/INDEX($BB$5:$BG$12,MATCH($D44,$AR$5:$AR$12,0),5))*($G44/INDEX($BB$5:$BG$12,MATCH($D44,$AR$5:$AR$12,0),5))^$J44)/((EXP(-$G44/INDEX($BB$5:$BG$12,MATCH($D44,$AR$5:$AR$12,0),1))*($G44/INDEX($BB$5:$BG$12,MATCH($D44,$AR$5:$AR$12,0),1))^$J44)+(EXP(-$G44/INDEX($BB$5:$BG$12,MATCH($D44,$AR$5:$AR$12,0),2))*($G44/INDEX($BB$5:$BG$12,MATCH($D44,$AR$5:$AR$12,0),2))^$J44)+(EXP(-$G44/INDEX($BB$5:$BG$12,MATCH($D44,$AR$5:$AR$12,0),3))*($G44/INDEX($BB$5:$BG$12,MATCH($D44,$AR$5:$AR$12,0),3))^$J44)+(EXP(-$G44/INDEX($BB$5:$BG$12,MATCH($D44,$AR$5:$AR$12,0),4))*($G44/INDEX($BB$5:$BG$12,MATCH($D44,$AR$5:$AR$12,0),4))^$J44)+(EXP(-$G44/INDEX($BB$5:$BG$12,MATCH($D44,$AR$5:$AR$12,0),5))*($G44/INDEX($BB$5:$BG$12,MATCH($D44,$AR$5:$AR$12,0),5))^$J44)+(EXP(-$G44/INDEX($BB$5:$BG$12,MATCH($D44,$AR$5:$AR$12,0),6))*($G44/INDEX($BB$5:$BG$12,MATCH($D44,$AR$5:$AR$12,0),6))^$J44)),0)</x:f>
        <x:v>0.08093968737445002</x:v>
      </x:c>
      <x:c r="AJ44" s="979" t="n">
        <x:f>IFERROR((EXP(-$G44/INDEX($BB$5:$BG$12,MATCH($D44,$AR$5:$AR$12,0),6))*($G44/INDEX($BB$5:$BG$12,MATCH($D44,$AR$5:$AR$12,0),6))^$J44)/((EXP(-$G44/INDEX($BB$5:$BG$12,MATCH($D44,$AR$5:$AR$12,0),1))*($G44/INDEX($BB$5:$BG$12,MATCH($D44,$AR$5:$AR$12,0),1))^$J44)+(EXP(-$G44/INDEX($BB$5:$BG$12,MATCH($D44,$AR$5:$AR$12,0),2))*($G44/INDEX($BB$5:$BG$12,MATCH($D44,$AR$5:$AR$12,0),2))^$J44)+(EXP(-$G44/INDEX($BB$5:$BG$12,MATCH($D44,$AR$5:$AR$12,0),3))*($G44/INDEX($BB$5:$BG$12,MATCH($D44,$AR$5:$AR$12,0),3))^$J44)+(EXP(-$G44/INDEX($BB$5:$BG$12,MATCH($D44,$AR$5:$AR$12,0),4))*($G44/INDEX($BB$5:$BG$12,MATCH($D44,$AR$5:$AR$12,0),4))^$J44)+(EXP(-$G44/INDEX($BB$5:$BG$12,MATCH($D44,$AR$5:$AR$12,0),5))*($G44/INDEX($BB$5:$BG$12,MATCH($D44,$AR$5:$AR$12,0),5))^$J44)+(EXP(-$G44/INDEX($BB$5:$BG$12,MATCH($D44,$AR$5:$AR$12,0),6))*($G44/INDEX($BB$5:$BG$12,MATCH($D44,$AR$5:$AR$12,0),6))^$J44)),0)</x:f>
        <x:v>0.049042056597630314</x:v>
      </x:c>
      <x:c r="BJ44"/>
      <x:c r="BK44"/>
      <x:c r="BL44"/>
      <x:c r="BM44"/>
      <x:c r="BN44"/>
      <x:c r="BO44"/>
      <x:c r="BP44"/>
      <x:c r="BQ44"/>
      <x:c r="BR44"/>
      <x:c r="BS44"/>
      <x:c r="BT44"/>
      <x:c r="BU44"/>
      <x:c r="BV44"/>
      <x:c r="BW44"/>
      <x:c r="BX44"/>
      <x:c r="BY44"/>
      <x:c r="BZ44"/>
    </x:row>
    <x:row r="45">
      <x:c r="A45" s="975" t="n">
        <x:f>'対象台データ'!A43</x:f>
        <x:v>46224</x:v>
      </x:c>
      <x:c r="B45" s="1003" t="str">
        <x:f>'対象台データ'!B43</x:f>
        <x:v>火</x:v>
      </x:c>
      <x:c r="C45" s="1003" t="str">
        <x:f>'対象台データ'!C43</x:f>
        <x:v>7/21</x:v>
      </x:c>
      <x:c r="D45" s="963" t="str">
        <x:f>'対象台データ'!D43</x:f>
        <x:v>ゴーゴージャグラー3</x:v>
      </x:c>
      <x:c r="E45" s="1014" t="n">
        <x:f>IF($X45="A",MIN(100,MAX(0,55+(V45-55)*(1+0.4*SQRT(MIN(G45/8000,1))))),MIN(100,MAX(0,V45)))</x:f>
        <x:v>56.04661148334106</x:v>
      </x:c>
      <x:c r="F45" s="1016" t="n">
        <x:f>'対象台データ'!E43</x:f>
        <x:v>891</x:v>
      </x:c>
      <x:c r="G45" s="1005" t="n">
        <x:f>'対象台データ'!F43</x:f>
        <x:v>8787</x:v>
      </x:c>
      <x:c r="H45" s="1005" t="n">
        <x:f>'対象台データ'!G43</x:f>
        <x:v>884</x:v>
      </x:c>
      <x:c r="I45" s="1005" t="n">
        <x:f>'対象台データ'!H43</x:f>
        <x:v>32</x:v>
      </x:c>
      <x:c r="J45" s="1005" t="n">
        <x:f>'対象台データ'!I43</x:f>
        <x:v>32</x:v>
      </x:c>
      <x:c r="K45" s="979" t="n">
        <x:f>'対象台データ'!K43</x:f>
        <x:v>1.0335343879215508</x:v>
      </x:c>
      <x:c r="L45" s="1006" t="n">
        <x:f>IF(G45&lt;=0,5,IF(G45&lt;1500,5+(G45-0)*(20-5)/(1500-0),IF(G45&lt;3000,20+(G45-1500)*(40-20)/(3000-1500),IF(G45&lt;4500,40+(G45-3000)*(58-40)/(4500-3000),IF(G45&lt;6000,58+(G45-4500)*(72-58)/(6000-4500),IF(G45&lt;7500,72+(G45-6000)*(84-72)/(7500-6000),IF(G45&lt;9000,84+(G45-7500)*(93-84)/(9000-7500),IF(G45&lt;11000,93+(G45-9000)*(100-93)/(11000-9000),100))))))))</x:f>
        <x:v>91.722</x:v>
      </x:c>
      <x:c r="M45" s="978" t="n">
        <x:v>1</x:v>
      </x:c>
      <x:c r="N45" s="978" t="n">
        <x:f>MIN(100,L45*M45)</x:f>
        <x:v>91.722</x:v>
      </x:c>
      <x:c r="O45" s="978" t="n">
        <x:f>IF(K45&lt;=0.8,0,IF(K45&lt;0.9,0+(K45-0.8)*(10-0)/(0.9-0.8),IF(K45&lt;1,10+(K45-0.9)*(35-10)/(1-0.9),IF(K45&lt;1.2,35+(K45-1)*(87-35)/(1.2-1),IF(K45&lt;1.3,87+(K45-1.2)*(96-87)/(1.3-1.2),IF(K45&lt;1.45,96+(K45-1.3)*(100-96)/(1.45-1.3),100))))))</x:f>
        <x:v>43.71894085960322</x:v>
      </x:c>
      <x:c r="P45" s="979" t="n">
        <x:f>MIN(1,SQRT(G45/8000))</x:f>
        <x:v>1</x:v>
      </x:c>
      <x:c r="Q45" s="978" t="n">
        <x:f>35+(O45-35)*P45</x:f>
        <x:v>43.71894085960322</x:v>
      </x:c>
      <x:c r="R45" s="978" t="n">
        <x:f>IF(K45&lt;0.95,MIN(25,(0.95-K45)*250),0)</x:f>
        <x:v>0</x:v>
      </x:c>
      <x:c r="S45" s="978" t="n">
        <x:f>IF($X45="A",Y45*5+Z45*15+AA45*30+AB45*60+AC45*80+AD45*100,0)</x:f>
        <x:v>44.86068959859212</x:v>
      </x:c>
      <x:c r="T45" s="978" t="n">
        <x:f>IF($X45="A",AE45*5+AF45*15+AG45*30+AH45*60+AI45*80+AJ45*100,0)</x:f>
        <x:v>53.26484542042262</x:v>
      </x:c>
      <x:c r="U45" s="978" t="n">
        <x:f>IF($X45="A",S45*15%+T45*30%+Q45*55%,0)</x:f>
        <x:v>46.75397453869738</x:v>
      </x:c>
      <x:c r="V45" s="1018" t="n">
        <x:f>IF($X45="A",U45*80%+N45*20%,N45*IFERROR(INDEX($AT$5:$AT$60,MATCH($D45,$AR$5:$AR$60,0)),0.6)+Q45*IFERROR(INDEX($AU$5:$AU$60,MATCH($D45,$AR$5:$AR$60,0)),0.4)-R45)</x:f>
        <x:v>55.7475796309579</x:v>
      </x:c>
      <x:c r="W45" s="1008" t="str">
        <x:f>IF(E45&gt;=90,"設定6級候補",IF(E45&gt;=75,"設定4以上強候補",IF(E45&gt;=60,"設定4以上を疑う","要観察")))</x:f>
        <x:v>要観察</x:v>
      </x:c>
      <x:c r="X45" s="1003" t="str">
        <x:f>IFERROR(INDEX($AS$5:$AS$60,MATCH($D45,$AR$5:$AR$60,0)),"AT")</x:f>
        <x:v>A</x:v>
      </x:c>
      <x:c r="Y45" s="979" t="n">
        <x:f>IFERROR((EXP(-$G45/INDEX($AV$5:$BA$12,MATCH($D45,$AR$5:$AR$12,0),1))*($G45/INDEX($AV$5:$BA$12,MATCH($D45,$AR$5:$AR$12,0),1))^$I45)/((EXP(-$G45/INDEX($AV$5:$BA$12,MATCH($D45,$AR$5:$AR$12,0),1))*($G45/INDEX($AV$5:$BA$12,MATCH($D45,$AR$5:$AR$12,0),1))^$I45)+(EXP(-$G45/INDEX($AV$5:$BA$12,MATCH($D45,$AR$5:$AR$12,0),2))*($G45/INDEX($AV$5:$BA$12,MATCH($D45,$AR$5:$AR$12,0),2))^$I45)+(EXP(-$G45/INDEX($AV$5:$BA$12,MATCH($D45,$AR$5:$AR$12,0),3))*($G45/INDEX($AV$5:$BA$12,MATCH($D45,$AR$5:$AR$12,0),3))^$I45)+(EXP(-$G45/INDEX($AV$5:$BA$12,MATCH($D45,$AR$5:$AR$12,0),4))*($G45/INDEX($AV$5:$BA$12,MATCH($D45,$AR$5:$AR$12,0),4))^$I45)+(EXP(-$G45/INDEX($AV$5:$BA$12,MATCH($D45,$AR$5:$AR$12,0),5))*($G45/INDEX($AV$5:$BA$12,MATCH($D45,$AR$5:$AR$12,0),5))^$I45)+(EXP(-$G45/INDEX($AV$5:$BA$12,MATCH($D45,$AR$5:$AR$12,0),6))*($G45/INDEX($AV$5:$BA$12,MATCH($D45,$AR$5:$AR$12,0),6))^$I45)),0)</x:f>
        <x:v>0.18128975152933952</x:v>
      </x:c>
      <x:c r="Z45" s="979" t="n">
        <x:f>IFERROR((EXP(-$G45/INDEX($AV$5:$BA$12,MATCH($D45,$AR$5:$AR$12,0),2))*($G45/INDEX($AV$5:$BA$12,MATCH($D45,$AR$5:$AR$12,0),2))^$I45)/((EXP(-$G45/INDEX($AV$5:$BA$12,MATCH($D45,$AR$5:$AR$12,0),1))*($G45/INDEX($AV$5:$BA$12,MATCH($D45,$AR$5:$AR$12,0),1))^$I45)+(EXP(-$G45/INDEX($AV$5:$BA$12,MATCH($D45,$AR$5:$AR$12,0),2))*($G45/INDEX($AV$5:$BA$12,MATCH($D45,$AR$5:$AR$12,0),2))^$I45)+(EXP(-$G45/INDEX($AV$5:$BA$12,MATCH($D45,$AR$5:$AR$12,0),3))*($G45/INDEX($AV$5:$BA$12,MATCH($D45,$AR$5:$AR$12,0),3))^$I45)+(EXP(-$G45/INDEX($AV$5:$BA$12,MATCH($D45,$AR$5:$AR$12,0),4))*($G45/INDEX($AV$5:$BA$12,MATCH($D45,$AR$5:$AR$12,0),4))^$I45)+(EXP(-$G45/INDEX($AV$5:$BA$12,MATCH($D45,$AR$5:$AR$12,0),5))*($G45/INDEX($AV$5:$BA$12,MATCH($D45,$AR$5:$AR$12,0),5))^$I45)+(EXP(-$G45/INDEX($AV$5:$BA$12,MATCH($D45,$AR$5:$AR$12,0),6))*($G45/INDEX($AV$5:$BA$12,MATCH($D45,$AR$5:$AR$12,0),6))^$I45)),0)</x:f>
        <x:v>0.17989785851276963</x:v>
      </x:c>
      <x:c r="AA45" s="979" t="n">
        <x:f>IFERROR((EXP(-$G45/INDEX($AV$5:$BA$12,MATCH($D45,$AR$5:$AR$12,0),3))*($G45/INDEX($AV$5:$BA$12,MATCH($D45,$AR$5:$AR$12,0),3))^$I45)/((EXP(-$G45/INDEX($AV$5:$BA$12,MATCH($D45,$AR$5:$AR$12,0),1))*($G45/INDEX($AV$5:$BA$12,MATCH($D45,$AR$5:$AR$12,0),1))^$I45)+(EXP(-$G45/INDEX($AV$5:$BA$12,MATCH($D45,$AR$5:$AR$12,0),2))*($G45/INDEX($AV$5:$BA$12,MATCH($D45,$AR$5:$AR$12,0),2))^$I45)+(EXP(-$G45/INDEX($AV$5:$BA$12,MATCH($D45,$AR$5:$AR$12,0),3))*($G45/INDEX($AV$5:$BA$12,MATCH($D45,$AR$5:$AR$12,0),3))^$I45)+(EXP(-$G45/INDEX($AV$5:$BA$12,MATCH($D45,$AR$5:$AR$12,0),4))*($G45/INDEX($AV$5:$BA$12,MATCH($D45,$AR$5:$AR$12,0),4))^$I45)+(EXP(-$G45/INDEX($AV$5:$BA$12,MATCH($D45,$AR$5:$AR$12,0),5))*($G45/INDEX($AV$5:$BA$12,MATCH($D45,$AR$5:$AR$12,0),5))^$I45)+(EXP(-$G45/INDEX($AV$5:$BA$12,MATCH($D45,$AR$5:$AR$12,0),6))*($G45/INDEX($AV$5:$BA$12,MATCH($D45,$AR$5:$AR$12,0),6))^$I45)),0)</x:f>
        <x:v>0.17841981672077914</x:v>
      </x:c>
      <x:c r="AB45" s="979" t="n">
        <x:f>IFERROR((EXP(-$G45/INDEX($AV$5:$BA$12,MATCH($D45,$AR$5:$AR$12,0),4))*($G45/INDEX($AV$5:$BA$12,MATCH($D45,$AR$5:$AR$12,0),4))^$I45)/((EXP(-$G45/INDEX($AV$5:$BA$12,MATCH($D45,$AR$5:$AR$12,0),1))*($G45/INDEX($AV$5:$BA$12,MATCH($D45,$AR$5:$AR$12,0),1))^$I45)+(EXP(-$G45/INDEX($AV$5:$BA$12,MATCH($D45,$AR$5:$AR$12,0),2))*($G45/INDEX($AV$5:$BA$12,MATCH($D45,$AR$5:$AR$12,0),2))^$I45)+(EXP(-$G45/INDEX($AV$5:$BA$12,MATCH($D45,$AR$5:$AR$12,0),3))*($G45/INDEX($AV$5:$BA$12,MATCH($D45,$AR$5:$AR$12,0),3))^$I45)+(EXP(-$G45/INDEX($AV$5:$BA$12,MATCH($D45,$AR$5:$AR$12,0),4))*($G45/INDEX($AV$5:$BA$12,MATCH($D45,$AR$5:$AR$12,0),4))^$I45)+(EXP(-$G45/INDEX($AV$5:$BA$12,MATCH($D45,$AR$5:$AR$12,0),5))*($G45/INDEX($AV$5:$BA$12,MATCH($D45,$AR$5:$AR$12,0),5))^$I45)+(EXP(-$G45/INDEX($AV$5:$BA$12,MATCH($D45,$AR$5:$AR$12,0),6))*($G45/INDEX($AV$5:$BA$12,MATCH($D45,$AR$5:$AR$12,0),6))^$I45)),0)</x:f>
        <x:v>0.17347799405540423</x:v>
      </x:c>
      <x:c r="AC45" s="979" t="n">
        <x:f>IFERROR((EXP(-$G45/INDEX($AV$5:$BA$12,MATCH($D45,$AR$5:$AR$12,0),5))*($G45/INDEX($AV$5:$BA$12,MATCH($D45,$AR$5:$AR$12,0),5))^$I45)/((EXP(-$G45/INDEX($AV$5:$BA$12,MATCH($D45,$AR$5:$AR$12,0),1))*($G45/INDEX($AV$5:$BA$12,MATCH($D45,$AR$5:$AR$12,0),1))^$I45)+(EXP(-$G45/INDEX($AV$5:$BA$12,MATCH($D45,$AR$5:$AR$12,0),2))*($G45/INDEX($AV$5:$BA$12,MATCH($D45,$AR$5:$AR$12,0),2))^$I45)+(EXP(-$G45/INDEX($AV$5:$BA$12,MATCH($D45,$AR$5:$AR$12,0),3))*($G45/INDEX($AV$5:$BA$12,MATCH($D45,$AR$5:$AR$12,0),3))^$I45)+(EXP(-$G45/INDEX($AV$5:$BA$12,MATCH($D45,$AR$5:$AR$12,0),4))*($G45/INDEX($AV$5:$BA$12,MATCH($D45,$AR$5:$AR$12,0),4))^$I45)+(EXP(-$G45/INDEX($AV$5:$BA$12,MATCH($D45,$AR$5:$AR$12,0),5))*($G45/INDEX($AV$5:$BA$12,MATCH($D45,$AR$5:$AR$12,0),5))^$I45)+(EXP(-$G45/INDEX($AV$5:$BA$12,MATCH($D45,$AR$5:$AR$12,0),6))*($G45/INDEX($AV$5:$BA$12,MATCH($D45,$AR$5:$AR$12,0),6))^$I45)),0)</x:f>
        <x:v>0.1598479549932244</x:v>
      </x:c>
      <x:c r="AD45" s="979" t="n">
        <x:f>IFERROR((EXP(-$G45/INDEX($AV$5:$BA$12,MATCH($D45,$AR$5:$AR$12,0),6))*($G45/INDEX($AV$5:$BA$12,MATCH($D45,$AR$5:$AR$12,0),6))^$I45)/((EXP(-$G45/INDEX($AV$5:$BA$12,MATCH($D45,$AR$5:$AR$12,0),1))*($G45/INDEX($AV$5:$BA$12,MATCH($D45,$AR$5:$AR$12,0),1))^$I45)+(EXP(-$G45/INDEX($AV$5:$BA$12,MATCH($D45,$AR$5:$AR$12,0),2))*($G45/INDEX($AV$5:$BA$12,MATCH($D45,$AR$5:$AR$12,0),2))^$I45)+(EXP(-$G45/INDEX($AV$5:$BA$12,MATCH($D45,$AR$5:$AR$12,0),3))*($G45/INDEX($AV$5:$BA$12,MATCH($D45,$AR$5:$AR$12,0),3))^$I45)+(EXP(-$G45/INDEX($AV$5:$BA$12,MATCH($D45,$AR$5:$AR$12,0),4))*($G45/INDEX($AV$5:$BA$12,MATCH($D45,$AR$5:$AR$12,0),4))^$I45)+(EXP(-$G45/INDEX($AV$5:$BA$12,MATCH($D45,$AR$5:$AR$12,0),5))*($G45/INDEX($AV$5:$BA$12,MATCH($D45,$AR$5:$AR$12,0),5))^$I45)+(EXP(-$G45/INDEX($AV$5:$BA$12,MATCH($D45,$AR$5:$AR$12,0),6))*($G45/INDEX($AV$5:$BA$12,MATCH($D45,$AR$5:$AR$12,0),6))^$I45)),0)</x:f>
        <x:v>0.12706662418848297</x:v>
      </x:c>
      <x:c r="AE45" s="979" t="n">
        <x:f>IFERROR((EXP(-$G45/INDEX($BB$5:$BG$12,MATCH($D45,$AR$5:$AR$12,0),1))*($G45/INDEX($BB$5:$BG$12,MATCH($D45,$AR$5:$AR$12,0),1))^$J45)/((EXP(-$G45/INDEX($BB$5:$BG$12,MATCH($D45,$AR$5:$AR$12,0),1))*($G45/INDEX($BB$5:$BG$12,MATCH($D45,$AR$5:$AR$12,0),1))^$J45)+(EXP(-$G45/INDEX($BB$5:$BG$12,MATCH($D45,$AR$5:$AR$12,0),2))*($G45/INDEX($BB$5:$BG$12,MATCH($D45,$AR$5:$AR$12,0),2))^$J45)+(EXP(-$G45/INDEX($BB$5:$BG$12,MATCH($D45,$AR$5:$AR$12,0),3))*($G45/INDEX($BB$5:$BG$12,MATCH($D45,$AR$5:$AR$12,0),3))^$J45)+(EXP(-$G45/INDEX($BB$5:$BG$12,MATCH($D45,$AR$5:$AR$12,0),4))*($G45/INDEX($BB$5:$BG$12,MATCH($D45,$AR$5:$AR$12,0),4))^$J45)+(EXP(-$G45/INDEX($BB$5:$BG$12,MATCH($D45,$AR$5:$AR$12,0),5))*($G45/INDEX($BB$5:$BG$12,MATCH($D45,$AR$5:$AR$12,0),5))^$J45)+(EXP(-$G45/INDEX($BB$5:$BG$12,MATCH($D45,$AR$5:$AR$12,0),6))*($G45/INDEX($BB$5:$BG$12,MATCH($D45,$AR$5:$AR$12,0),6))^$J45)),0)</x:f>
        <x:v>0.08994553072160558</x:v>
      </x:c>
      <x:c r="AF45" s="979" t="n">
        <x:f>IFERROR((EXP(-$G45/INDEX($BB$5:$BG$12,MATCH($D45,$AR$5:$AR$12,0),2))*($G45/INDEX($BB$5:$BG$12,MATCH($D45,$AR$5:$AR$12,0),2))^$J45)/((EXP(-$G45/INDEX($BB$5:$BG$12,MATCH($D45,$AR$5:$AR$12,0),1))*($G45/INDEX($BB$5:$BG$12,MATCH($D45,$AR$5:$AR$12,0),1))^$J45)+(EXP(-$G45/INDEX($BB$5:$BG$12,MATCH($D45,$AR$5:$AR$12,0),2))*($G45/INDEX($BB$5:$BG$12,MATCH($D45,$AR$5:$AR$12,0),2))^$J45)+(EXP(-$G45/INDEX($BB$5:$BG$12,MATCH($D45,$AR$5:$AR$12,0),3))*($G45/INDEX($BB$5:$BG$12,MATCH($D45,$AR$5:$AR$12,0),3))^$J45)+(EXP(-$G45/INDEX($BB$5:$BG$12,MATCH($D45,$AR$5:$AR$12,0),4))*($G45/INDEX($BB$5:$BG$12,MATCH($D45,$AR$5:$AR$12,0),4))^$J45)+(EXP(-$G45/INDEX($BB$5:$BG$12,MATCH($D45,$AR$5:$AR$12,0),5))*($G45/INDEX($BB$5:$BG$12,MATCH($D45,$AR$5:$AR$12,0),5))^$J45)+(EXP(-$G45/INDEX($BB$5:$BG$12,MATCH($D45,$AR$5:$AR$12,0),6))*($G45/INDEX($BB$5:$BG$12,MATCH($D45,$AR$5:$AR$12,0),6))^$J45)),0)</x:f>
        <x:v>0.134276143493364</x:v>
      </x:c>
      <x:c r="AG45" s="979" t="n">
        <x:f>IFERROR((EXP(-$G45/INDEX($BB$5:$BG$12,MATCH($D45,$AR$5:$AR$12,0),3))*($G45/INDEX($BB$5:$BG$12,MATCH($D45,$AR$5:$AR$12,0),3))^$J45)/((EXP(-$G45/INDEX($BB$5:$BG$12,MATCH($D45,$AR$5:$AR$12,0),1))*($G45/INDEX($BB$5:$BG$12,MATCH($D45,$AR$5:$AR$12,0),1))^$J45)+(EXP(-$G45/INDEX($BB$5:$BG$12,MATCH($D45,$AR$5:$AR$12,0),2))*($G45/INDEX($BB$5:$BG$12,MATCH($D45,$AR$5:$AR$12,0),2))^$J45)+(EXP(-$G45/INDEX($BB$5:$BG$12,MATCH($D45,$AR$5:$AR$12,0),3))*($G45/INDEX($BB$5:$BG$12,MATCH($D45,$AR$5:$AR$12,0),3))^$J45)+(EXP(-$G45/INDEX($BB$5:$BG$12,MATCH($D45,$AR$5:$AR$12,0),4))*($G45/INDEX($BB$5:$BG$12,MATCH($D45,$AR$5:$AR$12,0),4))^$J45)+(EXP(-$G45/INDEX($BB$5:$BG$12,MATCH($D45,$AR$5:$AR$12,0),5))*($G45/INDEX($BB$5:$BG$12,MATCH($D45,$AR$5:$AR$12,0),5))^$J45)+(EXP(-$G45/INDEX($BB$5:$BG$12,MATCH($D45,$AR$5:$AR$12,0),6))*($G45/INDEX($BB$5:$BG$12,MATCH($D45,$AR$5:$AR$12,0),6))^$J45)),0)</x:f>
        <x:v>0.19446184589740712</x:v>
      </x:c>
      <x:c r="AH45" s="979" t="n">
        <x:f>IFERROR((EXP(-$G45/INDEX($BB$5:$BG$12,MATCH($D45,$AR$5:$AR$12,0),4))*($G45/INDEX($BB$5:$BG$12,MATCH($D45,$AR$5:$AR$12,0),4))^$J45)/((EXP(-$G45/INDEX($BB$5:$BG$12,MATCH($D45,$AR$5:$AR$12,0),1))*($G45/INDEX($BB$5:$BG$12,MATCH($D45,$AR$5:$AR$12,0),1))^$J45)+(EXP(-$G45/INDEX($BB$5:$BG$12,MATCH($D45,$AR$5:$AR$12,0),2))*($G45/INDEX($BB$5:$BG$12,MATCH($D45,$AR$5:$AR$12,0),2))^$J45)+(EXP(-$G45/INDEX($BB$5:$BG$12,MATCH($D45,$AR$5:$AR$12,0),3))*($G45/INDEX($BB$5:$BG$12,MATCH($D45,$AR$5:$AR$12,0),3))^$J45)+(EXP(-$G45/INDEX($BB$5:$BG$12,MATCH($D45,$AR$5:$AR$12,0),4))*($G45/INDEX($BB$5:$BG$12,MATCH($D45,$AR$5:$AR$12,0),4))^$J45)+(EXP(-$G45/INDEX($BB$5:$BG$12,MATCH($D45,$AR$5:$AR$12,0),5))*($G45/INDEX($BB$5:$BG$12,MATCH($D45,$AR$5:$AR$12,0),5))^$J45)+(EXP(-$G45/INDEX($BB$5:$BG$12,MATCH($D45,$AR$5:$AR$12,0),6))*($G45/INDEX($BB$5:$BG$12,MATCH($D45,$AR$5:$AR$12,0),6))^$J45)),0)</x:f>
        <x:v>0.23173152717854606</x:v>
      </x:c>
      <x:c r="AI45" s="979" t="n">
        <x:f>IFERROR((EXP(-$G45/INDEX($BB$5:$BG$12,MATCH($D45,$AR$5:$AR$12,0),5))*($G45/INDEX($BB$5:$BG$12,MATCH($D45,$AR$5:$AR$12,0),5))^$J45)/((EXP(-$G45/INDEX($BB$5:$BG$12,MATCH($D45,$AR$5:$AR$12,0),1))*($G45/INDEX($BB$5:$BG$12,MATCH($D45,$AR$5:$AR$12,0),1))^$J45)+(EXP(-$G45/INDEX($BB$5:$BG$12,MATCH($D45,$AR$5:$AR$12,0),2))*($G45/INDEX($BB$5:$BG$12,MATCH($D45,$AR$5:$AR$12,0),2))^$J45)+(EXP(-$G45/INDEX($BB$5:$BG$12,MATCH($D45,$AR$5:$AR$12,0),3))*($G45/INDEX($BB$5:$BG$12,MATCH($D45,$AR$5:$AR$12,0),3))^$J45)+(EXP(-$G45/INDEX($BB$5:$BG$12,MATCH($D45,$AR$5:$AR$12,0),4))*($G45/INDEX($BB$5:$BG$12,MATCH($D45,$AR$5:$AR$12,0),4))^$J45)+(EXP(-$G45/INDEX($BB$5:$BG$12,MATCH($D45,$AR$5:$AR$12,0),5))*($G45/INDEX($BB$5:$BG$12,MATCH($D45,$AR$5:$AR$12,0),5))^$J45)+(EXP(-$G45/INDEX($BB$5:$BG$12,MATCH($D45,$AR$5:$AR$12,0),6))*($G45/INDEX($BB$5:$BG$12,MATCH($D45,$AR$5:$AR$12,0),6))^$J45)),0)</x:f>
        <x:v>0.19476333320642839</x:v>
      </x:c>
      <x:c r="AJ45" s="979" t="n">
        <x:f>IFERROR((EXP(-$G45/INDEX($BB$5:$BG$12,MATCH($D45,$AR$5:$AR$12,0),6))*($G45/INDEX($BB$5:$BG$12,MATCH($D45,$AR$5:$AR$12,0),6))^$J45)/((EXP(-$G45/INDEX($BB$5:$BG$12,MATCH($D45,$AR$5:$AR$12,0),1))*($G45/INDEX($BB$5:$BG$12,MATCH($D45,$AR$5:$AR$12,0),1))^$J45)+(EXP(-$G45/INDEX($BB$5:$BG$12,MATCH($D45,$AR$5:$AR$12,0),2))*($G45/INDEX($BB$5:$BG$12,MATCH($D45,$AR$5:$AR$12,0),2))^$J45)+(EXP(-$G45/INDEX($BB$5:$BG$12,MATCH($D45,$AR$5:$AR$12,0),3))*($G45/INDEX($BB$5:$BG$12,MATCH($D45,$AR$5:$AR$12,0),3))^$J45)+(EXP(-$G45/INDEX($BB$5:$BG$12,MATCH($D45,$AR$5:$AR$12,0),4))*($G45/INDEX($BB$5:$BG$12,MATCH($D45,$AR$5:$AR$12,0),4))^$J45)+(EXP(-$G45/INDEX($BB$5:$BG$12,MATCH($D45,$AR$5:$AR$12,0),5))*($G45/INDEX($BB$5:$BG$12,MATCH($D45,$AR$5:$AR$12,0),5))^$J45)+(EXP(-$G45/INDEX($BB$5:$BG$12,MATCH($D45,$AR$5:$AR$12,0),6))*($G45/INDEX($BB$5:$BG$12,MATCH($D45,$AR$5:$AR$12,0),6))^$J45)),0)</x:f>
        <x:v>0.1548216195026488</x:v>
      </x:c>
      <x:c r="BJ45"/>
      <x:c r="BK45"/>
      <x:c r="BL45"/>
      <x:c r="BM45"/>
      <x:c r="BN45"/>
      <x:c r="BO45"/>
      <x:c r="BP45"/>
      <x:c r="BQ45"/>
      <x:c r="BR45"/>
      <x:c r="BS45"/>
      <x:c r="BT45"/>
      <x:c r="BU45"/>
      <x:c r="BV45"/>
      <x:c r="BW45"/>
      <x:c r="BX45"/>
      <x:c r="BY45"/>
      <x:c r="BZ45"/>
    </x:row>
    <x:row r="46">
      <x:c r="A46" s="975" t="n">
        <x:f>'対象台データ'!A44</x:f>
        <x:v>46224</x:v>
      </x:c>
      <x:c r="B46" s="1003" t="str">
        <x:f>'対象台データ'!B44</x:f>
        <x:v>火</x:v>
      </x:c>
      <x:c r="C46" s="1003" t="str">
        <x:f>'対象台データ'!C44</x:f>
        <x:v>7/21</x:v>
      </x:c>
      <x:c r="D46" s="963" t="str">
        <x:f>'対象台データ'!D44</x:f>
        <x:v>ゴーゴージャグラー3</x:v>
      </x:c>
      <x:c r="E46" s="1014" t="n">
        <x:f>IF($X46="A",MIN(100,MAX(0,55+(V46-55)*(1+0.4*SQRT(MIN(G46/8000,1))))),MIN(100,MAX(0,V46)))</x:f>
        <x:v>58.41048275075906</x:v>
      </x:c>
      <x:c r="F46" s="1016" t="n">
        <x:f>'対象台データ'!E44</x:f>
        <x:v>910</x:v>
      </x:c>
      <x:c r="G46" s="1005" t="n">
        <x:f>'対象台データ'!F44</x:f>
        <x:v>8627</x:v>
      </x:c>
      <x:c r="H46" s="1005" t="n">
        <x:f>'対象台データ'!G44</x:f>
        <x:v>2758</x:v>
      </x:c>
      <x:c r="I46" s="1005" t="n">
        <x:f>'対象台データ'!H44</x:f>
        <x:v>42</x:v>
      </x:c>
      <x:c r="J46" s="1005" t="n">
        <x:f>'対象台データ'!I44</x:f>
        <x:v>22</x:v>
      </x:c>
      <x:c r="K46" s="979" t="n">
        <x:f>'対象台データ'!K44</x:f>
        <x:v>1.1065646613345699</x:v>
      </x:c>
      <x:c r="L46" s="1006" t="n">
        <x:f>IF(G46&lt;=0,5,IF(G46&lt;1500,5+(G46-0)*(20-5)/(1500-0),IF(G46&lt;3000,20+(G46-1500)*(40-20)/(3000-1500),IF(G46&lt;4500,40+(G46-3000)*(58-40)/(4500-3000),IF(G46&lt;6000,58+(G46-4500)*(72-58)/(6000-4500),IF(G46&lt;7500,72+(G46-6000)*(84-72)/(7500-6000),IF(G46&lt;9000,84+(G46-7500)*(93-84)/(9000-7500),IF(G46&lt;11000,93+(G46-9000)*(100-93)/(11000-9000),100))))))))</x:f>
        <x:v>90.762</x:v>
      </x:c>
      <x:c r="M46" s="978" t="n">
        <x:v>1</x:v>
      </x:c>
      <x:c r="N46" s="978" t="n">
        <x:f>MIN(100,L46*M46)</x:f>
        <x:v>90.762</x:v>
      </x:c>
      <x:c r="O46" s="978" t="n">
        <x:f>IF(K46&lt;=0.8,0,IF(K46&lt;0.9,0+(K46-0.8)*(10-0)/(0.9-0.8),IF(K46&lt;1,10+(K46-0.9)*(35-10)/(1-0.9),IF(K46&lt;1.2,35+(K46-1)*(87-35)/(1.2-1),IF(K46&lt;1.3,87+(K46-1.2)*(96-87)/(1.3-1.2),IF(K46&lt;1.45,96+(K46-1.3)*(100-96)/(1.45-1.3),100))))))</x:f>
        <x:v>62.706811946988175</x:v>
      </x:c>
      <x:c r="P46" s="979" t="n">
        <x:f>MIN(1,SQRT(G46/8000))</x:f>
        <x:v>1</x:v>
      </x:c>
      <x:c r="Q46" s="978" t="n">
        <x:f>35+(O46-35)*P46</x:f>
        <x:v>62.706811946988175</x:v>
      </x:c>
      <x:c r="R46" s="978" t="n">
        <x:f>IF(K46&lt;0.95,MIN(25,(0.95-K46)*250),0)</x:f>
        <x:v>0</x:v>
      </x:c>
      <x:c r="S46" s="978" t="n">
        <x:f>IF($X46="A",Y46*5+Z46*15+AA46*30+AB46*60+AC46*80+AD46*100,0)</x:f>
        <x:v>56.69886294869038</x:v>
      </x:c>
      <x:c r="T46" s="978" t="n">
        <x:f>IF($X46="A",AE46*5+AF46*15+AG46*30+AH46*60+AI46*80+AJ46*100,0)</x:f>
        <x:v>20.369992904864134</x:v>
      </x:c>
      <x:c r="U46" s="978" t="n">
        <x:f>IF($X46="A",S46*15%+T46*30%+Q46*55%,0)</x:f>
        <x:v>49.104573884606296</x:v>
      </x:c>
      <x:c r="V46" s="1018" t="n">
        <x:f>IF($X46="A",U46*80%+N46*20%,N46*IFERROR(INDEX($AT$5:$AT$60,MATCH($D46,$AR$5:$AR$60,0)),0.6)+Q46*IFERROR(INDEX($AU$5:$AU$60,MATCH($D46,$AR$5:$AR$60,0)),0.4)-R46)</x:f>
        <x:v>57.43605910768504</x:v>
      </x:c>
      <x:c r="W46" s="1008" t="str">
        <x:f>IF(E46&gt;=90,"設定6級候補",IF(E46&gt;=75,"設定4以上強候補",IF(E46&gt;=60,"設定4以上を疑う","要観察")))</x:f>
        <x:v>要観察</x:v>
      </x:c>
      <x:c r="X46" s="1003" t="str">
        <x:f>IFERROR(INDEX($AS$5:$AS$60,MATCH($D46,$AR$5:$AR$60,0)),"AT")</x:f>
        <x:v>A</x:v>
      </x:c>
      <x:c r="Y46" s="979" t="n">
        <x:f>IFERROR((EXP(-$G46/INDEX($AV$5:$BA$12,MATCH($D46,$AR$5:$AR$12,0),1))*($G46/INDEX($AV$5:$BA$12,MATCH($D46,$AR$5:$AR$12,0),1))^$I46)/((EXP(-$G46/INDEX($AV$5:$BA$12,MATCH($D46,$AR$5:$AR$12,0),1))*($G46/INDEX($AV$5:$BA$12,MATCH($D46,$AR$5:$AR$12,0),1))^$I46)+(EXP(-$G46/INDEX($AV$5:$BA$12,MATCH($D46,$AR$5:$AR$12,0),2))*($G46/INDEX($AV$5:$BA$12,MATCH($D46,$AR$5:$AR$12,0),2))^$I46)+(EXP(-$G46/INDEX($AV$5:$BA$12,MATCH($D46,$AR$5:$AR$12,0),3))*($G46/INDEX($AV$5:$BA$12,MATCH($D46,$AR$5:$AR$12,0),3))^$I46)+(EXP(-$G46/INDEX($AV$5:$BA$12,MATCH($D46,$AR$5:$AR$12,0),4))*($G46/INDEX($AV$5:$BA$12,MATCH($D46,$AR$5:$AR$12,0),4))^$I46)+(EXP(-$G46/INDEX($AV$5:$BA$12,MATCH($D46,$AR$5:$AR$12,0),5))*($G46/INDEX($AV$5:$BA$12,MATCH($D46,$AR$5:$AR$12,0),5))^$I46)+(EXP(-$G46/INDEX($AV$5:$BA$12,MATCH($D46,$AR$5:$AR$12,0),6))*($G46/INDEX($AV$5:$BA$12,MATCH($D46,$AR$5:$AR$12,0),6))^$I46)),0)</x:f>
        <x:v>0.12979961734077347</x:v>
      </x:c>
      <x:c r="Z46" s="979" t="n">
        <x:f>IFERROR((EXP(-$G46/INDEX($AV$5:$BA$12,MATCH($D46,$AR$5:$AR$12,0),2))*($G46/INDEX($AV$5:$BA$12,MATCH($D46,$AR$5:$AR$12,0),2))^$I46)/((EXP(-$G46/INDEX($AV$5:$BA$12,MATCH($D46,$AR$5:$AR$12,0),1))*($G46/INDEX($AV$5:$BA$12,MATCH($D46,$AR$5:$AR$12,0),1))^$I46)+(EXP(-$G46/INDEX($AV$5:$BA$12,MATCH($D46,$AR$5:$AR$12,0),2))*($G46/INDEX($AV$5:$BA$12,MATCH($D46,$AR$5:$AR$12,0),2))^$I46)+(EXP(-$G46/INDEX($AV$5:$BA$12,MATCH($D46,$AR$5:$AR$12,0),3))*($G46/INDEX($AV$5:$BA$12,MATCH($D46,$AR$5:$AR$12,0),3))^$I46)+(EXP(-$G46/INDEX($AV$5:$BA$12,MATCH($D46,$AR$5:$AR$12,0),4))*($G46/INDEX($AV$5:$BA$12,MATCH($D46,$AR$5:$AR$12,0),4))^$I46)+(EXP(-$G46/INDEX($AV$5:$BA$12,MATCH($D46,$AR$5:$AR$12,0),5))*($G46/INDEX($AV$5:$BA$12,MATCH($D46,$AR$5:$AR$12,0),5))^$I46)+(EXP(-$G46/INDEX($AV$5:$BA$12,MATCH($D46,$AR$5:$AR$12,0),6))*($G46/INDEX($AV$5:$BA$12,MATCH($D46,$AR$5:$AR$12,0),6))^$I46)),0)</x:f>
        <x:v>0.13420435742248318</x:v>
      </x:c>
      <x:c r="AA46" s="979" t="n">
        <x:f>IFERROR((EXP(-$G46/INDEX($AV$5:$BA$12,MATCH($D46,$AR$5:$AR$12,0),3))*($G46/INDEX($AV$5:$BA$12,MATCH($D46,$AR$5:$AR$12,0),3))^$I46)/((EXP(-$G46/INDEX($AV$5:$BA$12,MATCH($D46,$AR$5:$AR$12,0),1))*($G46/INDEX($AV$5:$BA$12,MATCH($D46,$AR$5:$AR$12,0),1))^$I46)+(EXP(-$G46/INDEX($AV$5:$BA$12,MATCH($D46,$AR$5:$AR$12,0),2))*($G46/INDEX($AV$5:$BA$12,MATCH($D46,$AR$5:$AR$12,0),2))^$I46)+(EXP(-$G46/INDEX($AV$5:$BA$12,MATCH($D46,$AR$5:$AR$12,0),3))*($G46/INDEX($AV$5:$BA$12,MATCH($D46,$AR$5:$AR$12,0),3))^$I46)+(EXP(-$G46/INDEX($AV$5:$BA$12,MATCH($D46,$AR$5:$AR$12,0),4))*($G46/INDEX($AV$5:$BA$12,MATCH($D46,$AR$5:$AR$12,0),4))^$I46)+(EXP(-$G46/INDEX($AV$5:$BA$12,MATCH($D46,$AR$5:$AR$12,0),5))*($G46/INDEX($AV$5:$BA$12,MATCH($D46,$AR$5:$AR$12,0),5))^$I46)+(EXP(-$G46/INDEX($AV$5:$BA$12,MATCH($D46,$AR$5:$AR$12,0),6))*($G46/INDEX($AV$5:$BA$12,MATCH($D46,$AR$5:$AR$12,0),6))^$I46)),0)</x:f>
        <x:v>0.13870672410659507</x:v>
      </x:c>
      <x:c r="AB46" s="979" t="n">
        <x:f>IFERROR((EXP(-$G46/INDEX($AV$5:$BA$12,MATCH($D46,$AR$5:$AR$12,0),4))*($G46/INDEX($AV$5:$BA$12,MATCH($D46,$AR$5:$AR$12,0),4))^$I46)/((EXP(-$G46/INDEX($AV$5:$BA$12,MATCH($D46,$AR$5:$AR$12,0),1))*($G46/INDEX($AV$5:$BA$12,MATCH($D46,$AR$5:$AR$12,0),1))^$I46)+(EXP(-$G46/INDEX($AV$5:$BA$12,MATCH($D46,$AR$5:$AR$12,0),2))*($G46/INDEX($AV$5:$BA$12,MATCH($D46,$AR$5:$AR$12,0),2))^$I46)+(EXP(-$G46/INDEX($AV$5:$BA$12,MATCH($D46,$AR$5:$AR$12,0),3))*($G46/INDEX($AV$5:$BA$12,MATCH($D46,$AR$5:$AR$12,0),3))^$I46)+(EXP(-$G46/INDEX($AV$5:$BA$12,MATCH($D46,$AR$5:$AR$12,0),4))*($G46/INDEX($AV$5:$BA$12,MATCH($D46,$AR$5:$AR$12,0),4))^$I46)+(EXP(-$G46/INDEX($AV$5:$BA$12,MATCH($D46,$AR$5:$AR$12,0),5))*($G46/INDEX($AV$5:$BA$12,MATCH($D46,$AR$5:$AR$12,0),5))^$I46)+(EXP(-$G46/INDEX($AV$5:$BA$12,MATCH($D46,$AR$5:$AR$12,0),6))*($G46/INDEX($AV$5:$BA$12,MATCH($D46,$AR$5:$AR$12,0),6))^$I46)),0)</x:f>
        <x:v>0.15278697218774753</x:v>
      </x:c>
      <x:c r="AC46" s="979" t="n">
        <x:f>IFERROR((EXP(-$G46/INDEX($AV$5:$BA$12,MATCH($D46,$AR$5:$AR$12,0),5))*($G46/INDEX($AV$5:$BA$12,MATCH($D46,$AR$5:$AR$12,0),5))^$I46)/((EXP(-$G46/INDEX($AV$5:$BA$12,MATCH($D46,$AR$5:$AR$12,0),1))*($G46/INDEX($AV$5:$BA$12,MATCH($D46,$AR$5:$AR$12,0),1))^$I46)+(EXP(-$G46/INDEX($AV$5:$BA$12,MATCH($D46,$AR$5:$AR$12,0),2))*($G46/INDEX($AV$5:$BA$12,MATCH($D46,$AR$5:$AR$12,0),2))^$I46)+(EXP(-$G46/INDEX($AV$5:$BA$12,MATCH($D46,$AR$5:$AR$12,0),3))*($G46/INDEX($AV$5:$BA$12,MATCH($D46,$AR$5:$AR$12,0),3))^$I46)+(EXP(-$G46/INDEX($AV$5:$BA$12,MATCH($D46,$AR$5:$AR$12,0),4))*($G46/INDEX($AV$5:$BA$12,MATCH($D46,$AR$5:$AR$12,0),4))^$I46)+(EXP(-$G46/INDEX($AV$5:$BA$12,MATCH($D46,$AR$5:$AR$12,0),5))*($G46/INDEX($AV$5:$BA$12,MATCH($D46,$AR$5:$AR$12,0),5))^$I46)+(EXP(-$G46/INDEX($AV$5:$BA$12,MATCH($D46,$AR$5:$AR$12,0),6))*($G46/INDEX($AV$5:$BA$12,MATCH($D46,$AR$5:$AR$12,0),6))^$I46)),0)</x:f>
        <x:v>0.1870926724026754</x:v>
      </x:c>
      <x:c r="AD46" s="979" t="n">
        <x:f>IFERROR((EXP(-$G46/INDEX($AV$5:$BA$12,MATCH($D46,$AR$5:$AR$12,0),6))*($G46/INDEX($AV$5:$BA$12,MATCH($D46,$AR$5:$AR$12,0),6))^$I46)/((EXP(-$G46/INDEX($AV$5:$BA$12,MATCH($D46,$AR$5:$AR$12,0),1))*($G46/INDEX($AV$5:$BA$12,MATCH($D46,$AR$5:$AR$12,0),1))^$I46)+(EXP(-$G46/INDEX($AV$5:$BA$12,MATCH($D46,$AR$5:$AR$12,0),2))*($G46/INDEX($AV$5:$BA$12,MATCH($D46,$AR$5:$AR$12,0),2))^$I46)+(EXP(-$G46/INDEX($AV$5:$BA$12,MATCH($D46,$AR$5:$AR$12,0),3))*($G46/INDEX($AV$5:$BA$12,MATCH($D46,$AR$5:$AR$12,0),3))^$I46)+(EXP(-$G46/INDEX($AV$5:$BA$12,MATCH($D46,$AR$5:$AR$12,0),4))*($G46/INDEX($AV$5:$BA$12,MATCH($D46,$AR$5:$AR$12,0),4))^$I46)+(EXP(-$G46/INDEX($AV$5:$BA$12,MATCH($D46,$AR$5:$AR$12,0),5))*($G46/INDEX($AV$5:$BA$12,MATCH($D46,$AR$5:$AR$12,0),5))^$I46)+(EXP(-$G46/INDEX($AV$5:$BA$12,MATCH($D46,$AR$5:$AR$12,0),6))*($G46/INDEX($AV$5:$BA$12,MATCH($D46,$AR$5:$AR$12,0),6))^$I46)),0)</x:f>
        <x:v>0.2574096565397253</x:v>
      </x:c>
      <x:c r="AE46" s="979" t="n">
        <x:f>IFERROR((EXP(-$G46/INDEX($BB$5:$BG$12,MATCH($D46,$AR$5:$AR$12,0),1))*($G46/INDEX($BB$5:$BG$12,MATCH($D46,$AR$5:$AR$12,0),1))^$J46)/((EXP(-$G46/INDEX($BB$5:$BG$12,MATCH($D46,$AR$5:$AR$12,0),1))*($G46/INDEX($BB$5:$BG$12,MATCH($D46,$AR$5:$AR$12,0),1))^$J46)+(EXP(-$G46/INDEX($BB$5:$BG$12,MATCH($D46,$AR$5:$AR$12,0),2))*($G46/INDEX($BB$5:$BG$12,MATCH($D46,$AR$5:$AR$12,0),2))^$J46)+(EXP(-$G46/INDEX($BB$5:$BG$12,MATCH($D46,$AR$5:$AR$12,0),3))*($G46/INDEX($BB$5:$BG$12,MATCH($D46,$AR$5:$AR$12,0),3))^$J46)+(EXP(-$G46/INDEX($BB$5:$BG$12,MATCH($D46,$AR$5:$AR$12,0),4))*($G46/INDEX($BB$5:$BG$12,MATCH($D46,$AR$5:$AR$12,0),4))^$J46)+(EXP(-$G46/INDEX($BB$5:$BG$12,MATCH($D46,$AR$5:$AR$12,0),5))*($G46/INDEX($BB$5:$BG$12,MATCH($D46,$AR$5:$AR$12,0),5))^$J46)+(EXP(-$G46/INDEX($BB$5:$BG$12,MATCH($D46,$AR$5:$AR$12,0),6))*($G46/INDEX($BB$5:$BG$12,MATCH($D46,$AR$5:$AR$12,0),6))^$J46)),0)</x:f>
        <x:v>0.37623378637305904</x:v>
      </x:c>
      <x:c r="AF46" s="979" t="n">
        <x:f>IFERROR((EXP(-$G46/INDEX($BB$5:$BG$12,MATCH($D46,$AR$5:$AR$12,0),2))*($G46/INDEX($BB$5:$BG$12,MATCH($D46,$AR$5:$AR$12,0),2))^$J46)/((EXP(-$G46/INDEX($BB$5:$BG$12,MATCH($D46,$AR$5:$AR$12,0),1))*($G46/INDEX($BB$5:$BG$12,MATCH($D46,$AR$5:$AR$12,0),1))^$J46)+(EXP(-$G46/INDEX($BB$5:$BG$12,MATCH($D46,$AR$5:$AR$12,0),2))*($G46/INDEX($BB$5:$BG$12,MATCH($D46,$AR$5:$AR$12,0),2))^$J46)+(EXP(-$G46/INDEX($BB$5:$BG$12,MATCH($D46,$AR$5:$AR$12,0),3))*($G46/INDEX($BB$5:$BG$12,MATCH($D46,$AR$5:$AR$12,0),3))^$J46)+(EXP(-$G46/INDEX($BB$5:$BG$12,MATCH($D46,$AR$5:$AR$12,0),4))*($G46/INDEX($BB$5:$BG$12,MATCH($D46,$AR$5:$AR$12,0),4))^$J46)+(EXP(-$G46/INDEX($BB$5:$BG$12,MATCH($D46,$AR$5:$AR$12,0),5))*($G46/INDEX($BB$5:$BG$12,MATCH($D46,$AR$5:$AR$12,0),5))^$J46)+(EXP(-$G46/INDEX($BB$5:$BG$12,MATCH($D46,$AR$5:$AR$12,0),6))*($G46/INDEX($BB$5:$BG$12,MATCH($D46,$AR$5:$AR$12,0),6))^$J46)),0)</x:f>
        <x:v>0.30916991835310254</x:v>
      </x:c>
      <x:c r="AG46" s="979" t="n">
        <x:f>IFERROR((EXP(-$G46/INDEX($BB$5:$BG$12,MATCH($D46,$AR$5:$AR$12,0),3))*($G46/INDEX($BB$5:$BG$12,MATCH($D46,$AR$5:$AR$12,0),3))^$J46)/((EXP(-$G46/INDEX($BB$5:$BG$12,MATCH($D46,$AR$5:$AR$12,0),1))*($G46/INDEX($BB$5:$BG$12,MATCH($D46,$AR$5:$AR$12,0),1))^$J46)+(EXP(-$G46/INDEX($BB$5:$BG$12,MATCH($D46,$AR$5:$AR$12,0),2))*($G46/INDEX($BB$5:$BG$12,MATCH($D46,$AR$5:$AR$12,0),2))^$J46)+(EXP(-$G46/INDEX($BB$5:$BG$12,MATCH($D46,$AR$5:$AR$12,0),3))*($G46/INDEX($BB$5:$BG$12,MATCH($D46,$AR$5:$AR$12,0),3))^$J46)+(EXP(-$G46/INDEX($BB$5:$BG$12,MATCH($D46,$AR$5:$AR$12,0),4))*($G46/INDEX($BB$5:$BG$12,MATCH($D46,$AR$5:$AR$12,0),4))^$J46)+(EXP(-$G46/INDEX($BB$5:$BG$12,MATCH($D46,$AR$5:$AR$12,0),5))*($G46/INDEX($BB$5:$BG$12,MATCH($D46,$AR$5:$AR$12,0),5))^$J46)+(EXP(-$G46/INDEX($BB$5:$BG$12,MATCH($D46,$AR$5:$AR$12,0),6))*($G46/INDEX($BB$5:$BG$12,MATCH($D46,$AR$5:$AR$12,0),6))^$J46)),0)</x:f>
        <x:v>0.203531769362413</x:v>
      </x:c>
      <x:c r="AH46" s="979" t="n">
        <x:f>IFERROR((EXP(-$G46/INDEX($BB$5:$BG$12,MATCH($D46,$AR$5:$AR$12,0),4))*($G46/INDEX($BB$5:$BG$12,MATCH($D46,$AR$5:$AR$12,0),4))^$J46)/((EXP(-$G46/INDEX($BB$5:$BG$12,MATCH($D46,$AR$5:$AR$12,0),1))*($G46/INDEX($BB$5:$BG$12,MATCH($D46,$AR$5:$AR$12,0),1))^$J46)+(EXP(-$G46/INDEX($BB$5:$BG$12,MATCH($D46,$AR$5:$AR$12,0),2))*($G46/INDEX($BB$5:$BG$12,MATCH($D46,$AR$5:$AR$12,0),2))^$J46)+(EXP(-$G46/INDEX($BB$5:$BG$12,MATCH($D46,$AR$5:$AR$12,0),3))*($G46/INDEX($BB$5:$BG$12,MATCH($D46,$AR$5:$AR$12,0),3))^$J46)+(EXP(-$G46/INDEX($BB$5:$BG$12,MATCH($D46,$AR$5:$AR$12,0),4))*($G46/INDEX($BB$5:$BG$12,MATCH($D46,$AR$5:$AR$12,0),4))^$J46)+(EXP(-$G46/INDEX($BB$5:$BG$12,MATCH($D46,$AR$5:$AR$12,0),5))*($G46/INDEX($BB$5:$BG$12,MATCH($D46,$AR$5:$AR$12,0),5))^$J46)+(EXP(-$G46/INDEX($BB$5:$BG$12,MATCH($D46,$AR$5:$AR$12,0),6))*($G46/INDEX($BB$5:$BG$12,MATCH($D46,$AR$5:$AR$12,0),6))^$J46)),0)</x:f>
        <x:v>0.07039770391038737</x:v>
      </x:c>
      <x:c r="AI46" s="979" t="n">
        <x:f>IFERROR((EXP(-$G46/INDEX($BB$5:$BG$12,MATCH($D46,$AR$5:$AR$12,0),5))*($G46/INDEX($BB$5:$BG$12,MATCH($D46,$AR$5:$AR$12,0),5))^$J46)/((EXP(-$G46/INDEX($BB$5:$BG$12,MATCH($D46,$AR$5:$AR$12,0),1))*($G46/INDEX($BB$5:$BG$12,MATCH($D46,$AR$5:$AR$12,0),1))^$J46)+(EXP(-$G46/INDEX($BB$5:$BG$12,MATCH($D46,$AR$5:$AR$12,0),2))*($G46/INDEX($BB$5:$BG$12,MATCH($D46,$AR$5:$AR$12,0),2))^$J46)+(EXP(-$G46/INDEX($BB$5:$BG$12,MATCH($D46,$AR$5:$AR$12,0),3))*($G46/INDEX($BB$5:$BG$12,MATCH($D46,$AR$5:$AR$12,0),3))^$J46)+(EXP(-$G46/INDEX($BB$5:$BG$12,MATCH($D46,$AR$5:$AR$12,0),4))*($G46/INDEX($BB$5:$BG$12,MATCH($D46,$AR$5:$AR$12,0),4))^$J46)+(EXP(-$G46/INDEX($BB$5:$BG$12,MATCH($D46,$AR$5:$AR$12,0),5))*($G46/INDEX($BB$5:$BG$12,MATCH($D46,$AR$5:$AR$12,0),5))^$J46)+(EXP(-$G46/INDEX($BB$5:$BG$12,MATCH($D46,$AR$5:$AR$12,0),6))*($G46/INDEX($BB$5:$BG$12,MATCH($D46,$AR$5:$AR$12,0),6))^$J46)),0)</x:f>
        <x:v>0.027261115894856774</x:v>
      </x:c>
      <x:c r="AJ46" s="979" t="n">
        <x:f>IFERROR((EXP(-$G46/INDEX($BB$5:$BG$12,MATCH($D46,$AR$5:$AR$12,0),6))*($G46/INDEX($BB$5:$BG$12,MATCH($D46,$AR$5:$AR$12,0),6))^$J46)/((EXP(-$G46/INDEX($BB$5:$BG$12,MATCH($D46,$AR$5:$AR$12,0),1))*($G46/INDEX($BB$5:$BG$12,MATCH($D46,$AR$5:$AR$12,0),1))^$J46)+(EXP(-$G46/INDEX($BB$5:$BG$12,MATCH($D46,$AR$5:$AR$12,0),2))*($G46/INDEX($BB$5:$BG$12,MATCH($D46,$AR$5:$AR$12,0),2))^$J46)+(EXP(-$G46/INDEX($BB$5:$BG$12,MATCH($D46,$AR$5:$AR$12,0),3))*($G46/INDEX($BB$5:$BG$12,MATCH($D46,$AR$5:$AR$12,0),3))^$J46)+(EXP(-$G46/INDEX($BB$5:$BG$12,MATCH($D46,$AR$5:$AR$12,0),4))*($G46/INDEX($BB$5:$BG$12,MATCH($D46,$AR$5:$AR$12,0),4))^$J46)+(EXP(-$G46/INDEX($BB$5:$BG$12,MATCH($D46,$AR$5:$AR$12,0),5))*($G46/INDEX($BB$5:$BG$12,MATCH($D46,$AR$5:$AR$12,0),5))^$J46)+(EXP(-$G46/INDEX($BB$5:$BG$12,MATCH($D46,$AR$5:$AR$12,0),6))*($G46/INDEX($BB$5:$BG$12,MATCH($D46,$AR$5:$AR$12,0),6))^$J46)),0)</x:f>
        <x:v>0.013405706106181308</x:v>
      </x:c>
      <x:c r="BJ46"/>
      <x:c r="BK46"/>
      <x:c r="BL46"/>
      <x:c r="BM46"/>
      <x:c r="BN46"/>
      <x:c r="BO46"/>
      <x:c r="BP46"/>
      <x:c r="BQ46"/>
      <x:c r="BR46"/>
      <x:c r="BS46"/>
      <x:c r="BT46"/>
      <x:c r="BU46"/>
      <x:c r="BV46"/>
      <x:c r="BW46"/>
      <x:c r="BX46"/>
      <x:c r="BY46"/>
      <x:c r="BZ46"/>
    </x:row>
    <x:row r="47">
      <x:c r="A47" s="975" t="n">
        <x:f>'対象台データ'!A45</x:f>
        <x:v>46224</x:v>
      </x:c>
      <x:c r="B47" s="1003" t="str">
        <x:f>'対象台データ'!B45</x:f>
        <x:v>火</x:v>
      </x:c>
      <x:c r="C47" s="1003" t="str">
        <x:f>'対象台データ'!C45</x:f>
        <x:v>7/21</x:v>
      </x:c>
      <x:c r="D47" s="963" t="str">
        <x:f>'対象台データ'!D45</x:f>
        <x:v>ゴーゴージャグラー3</x:v>
      </x:c>
      <x:c r="E47" s="1014" t="n">
        <x:f>IF($X47="A",MIN(100,MAX(0,55+(V47-55)*(1+0.4*SQRT(MIN(G47/8000,1))))),MIN(100,MAX(0,V47)))</x:f>
        <x:v>89.99258857082697</x:v>
      </x:c>
      <x:c r="F47" s="1016" t="n">
        <x:f>'対象台データ'!E45</x:f>
        <x:v>911</x:v>
      </x:c>
      <x:c r="G47" s="1005" t="n">
        <x:f>'対象台データ'!F45</x:f>
        <x:v>8898</x:v>
      </x:c>
      <x:c r="H47" s="1005" t="n">
        <x:f>'対象台データ'!G45</x:f>
        <x:v>5123</x:v>
      </x:c>
      <x:c r="I47" s="1005" t="n">
        <x:f>'対象台データ'!H45</x:f>
        <x:v>46</x:v>
      </x:c>
      <x:c r="J47" s="1005" t="n">
        <x:f>'対象台データ'!I45</x:f>
        <x:v>37</x:v>
      </x:c>
      <x:c r="K47" s="979" t="n">
        <x:f>'対象台データ'!K45</x:f>
        <x:v>1.191915786319023</x:v>
      </x:c>
      <x:c r="L47" s="1006" t="n">
        <x:f>IF(G47&lt;=0,5,IF(G47&lt;1500,5+(G47-0)*(20-5)/(1500-0),IF(G47&lt;3000,20+(G47-1500)*(40-20)/(3000-1500),IF(G47&lt;4500,40+(G47-3000)*(58-40)/(4500-3000),IF(G47&lt;6000,58+(G47-4500)*(72-58)/(6000-4500),IF(G47&lt;7500,72+(G47-6000)*(84-72)/(7500-6000),IF(G47&lt;9000,84+(G47-7500)*(93-84)/(9000-7500),IF(G47&lt;11000,93+(G47-9000)*(100-93)/(11000-9000),100))))))))</x:f>
        <x:v>92.388</x:v>
      </x:c>
      <x:c r="M47" s="978" t="n">
        <x:v>1</x:v>
      </x:c>
      <x:c r="N47" s="978" t="n">
        <x:f>MIN(100,L47*M47)</x:f>
        <x:v>92.388</x:v>
      </x:c>
      <x:c r="O47" s="978" t="n">
        <x:f>IF(K47&lt;=0.8,0,IF(K47&lt;0.9,0+(K47-0.8)*(10-0)/(0.9-0.8),IF(K47&lt;1,10+(K47-0.9)*(35-10)/(1-0.9),IF(K47&lt;1.2,35+(K47-1)*(87-35)/(1.2-1),IF(K47&lt;1.3,87+(K47-1.2)*(96-87)/(1.3-1.2),IF(K47&lt;1.45,96+(K47-1.3)*(100-96)/(1.45-1.3),100))))))</x:f>
        <x:v>84.898104442946</x:v>
      </x:c>
      <x:c r="P47" s="979" t="n">
        <x:f>MIN(1,SQRT(G47/8000))</x:f>
        <x:v>1</x:v>
      </x:c>
      <x:c r="Q47" s="978" t="n">
        <x:f>35+(O47-35)*P47</x:f>
        <x:v>84.898104442946</x:v>
      </x:c>
      <x:c r="R47" s="978" t="n">
        <x:f>IF(K47&lt;0.95,MIN(25,(0.95-K47)*250),0)</x:f>
        <x:v>0</x:v>
      </x:c>
      <x:c r="S47" s="978" t="n">
        <x:f>IF($X47="A",Y47*5+Z47*15+AA47*30+AB47*60+AC47*80+AD47*100,0)</x:f>
        <x:v>60.39834728531788</x:v>
      </x:c>
      <x:c r="T47" s="978" t="n">
        <x:f>IF($X47="A",AE47*5+AF47*15+AG47*30+AH47*60+AI47*80+AJ47*100,0)</x:f>
        <x:v>70.47557705368695</x:v>
      </x:c>
      <x:c r="U47" s="978" t="n">
        <x:f>IF($X47="A",S47*15%+T47*30%+Q47*55%,0)</x:f>
        <x:v>76.89638265252407</x:v>
      </x:c>
      <x:c r="V47" s="1018" t="n">
        <x:f>IF($X47="A",U47*80%+N47*20%,N47*IFERROR(INDEX($AT$5:$AT$60,MATCH($D47,$AR$5:$AR$60,0)),0.6)+Q47*IFERROR(INDEX($AU$5:$AU$60,MATCH($D47,$AR$5:$AR$60,0)),0.4)-R47)</x:f>
        <x:v>79.99470612201927</x:v>
      </x:c>
      <x:c r="W47" s="1008" t="str">
        <x:f>IF(E47&gt;=90,"設定6級候補",IF(E47&gt;=75,"設定4以上強候補",IF(E47&gt;=60,"設定4以上を疑う","要観察")))</x:f>
        <x:v>設定4以上強候補</x:v>
      </x:c>
      <x:c r="X47" s="1003" t="str">
        <x:f>IFERROR(INDEX($AS$5:$AS$60,MATCH($D47,$AR$5:$AR$60,0)),"AT")</x:f>
        <x:v>A</x:v>
      </x:c>
      <x:c r="Y47" s="979" t="n">
        <x:f>IFERROR((EXP(-$G47/INDEX($AV$5:$BA$12,MATCH($D47,$AR$5:$AR$12,0),1))*($G47/INDEX($AV$5:$BA$12,MATCH($D47,$AR$5:$AR$12,0),1))^$I47)/((EXP(-$G47/INDEX($AV$5:$BA$12,MATCH($D47,$AR$5:$AR$12,0),1))*($G47/INDEX($AV$5:$BA$12,MATCH($D47,$AR$5:$AR$12,0),1))^$I47)+(EXP(-$G47/INDEX($AV$5:$BA$12,MATCH($D47,$AR$5:$AR$12,0),2))*($G47/INDEX($AV$5:$BA$12,MATCH($D47,$AR$5:$AR$12,0),2))^$I47)+(EXP(-$G47/INDEX($AV$5:$BA$12,MATCH($D47,$AR$5:$AR$12,0),3))*($G47/INDEX($AV$5:$BA$12,MATCH($D47,$AR$5:$AR$12,0),3))^$I47)+(EXP(-$G47/INDEX($AV$5:$BA$12,MATCH($D47,$AR$5:$AR$12,0),4))*($G47/INDEX($AV$5:$BA$12,MATCH($D47,$AR$5:$AR$12,0),4))^$I47)+(EXP(-$G47/INDEX($AV$5:$BA$12,MATCH($D47,$AR$5:$AR$12,0),5))*($G47/INDEX($AV$5:$BA$12,MATCH($D47,$AR$5:$AR$12,0),5))^$I47)+(EXP(-$G47/INDEX($AV$5:$BA$12,MATCH($D47,$AR$5:$AR$12,0),6))*($G47/INDEX($AV$5:$BA$12,MATCH($D47,$AR$5:$AR$12,0),6))^$I47)),0)</x:f>
        <x:v>0.11535590418983262</x:v>
      </x:c>
      <x:c r="Z47" s="979" t="n">
        <x:f>IFERROR((EXP(-$G47/INDEX($AV$5:$BA$12,MATCH($D47,$AR$5:$AR$12,0),2))*($G47/INDEX($AV$5:$BA$12,MATCH($D47,$AR$5:$AR$12,0),2))^$I47)/((EXP(-$G47/INDEX($AV$5:$BA$12,MATCH($D47,$AR$5:$AR$12,0),1))*($G47/INDEX($AV$5:$BA$12,MATCH($D47,$AR$5:$AR$12,0),1))^$I47)+(EXP(-$G47/INDEX($AV$5:$BA$12,MATCH($D47,$AR$5:$AR$12,0),2))*($G47/INDEX($AV$5:$BA$12,MATCH($D47,$AR$5:$AR$12,0),2))^$I47)+(EXP(-$G47/INDEX($AV$5:$BA$12,MATCH($D47,$AR$5:$AR$12,0),3))*($G47/INDEX($AV$5:$BA$12,MATCH($D47,$AR$5:$AR$12,0),3))^$I47)+(EXP(-$G47/INDEX($AV$5:$BA$12,MATCH($D47,$AR$5:$AR$12,0),4))*($G47/INDEX($AV$5:$BA$12,MATCH($D47,$AR$5:$AR$12,0),4))^$I47)+(EXP(-$G47/INDEX($AV$5:$BA$12,MATCH($D47,$AR$5:$AR$12,0),5))*($G47/INDEX($AV$5:$BA$12,MATCH($D47,$AR$5:$AR$12,0),5))^$I47)+(EXP(-$G47/INDEX($AV$5:$BA$12,MATCH($D47,$AR$5:$AR$12,0),6))*($G47/INDEX($AV$5:$BA$12,MATCH($D47,$AR$5:$AR$12,0),6))^$I47)),0)</x:f>
        <x:v>0.12064017589618727</x:v>
      </x:c>
      <x:c r="AA47" s="979" t="n">
        <x:f>IFERROR((EXP(-$G47/INDEX($AV$5:$BA$12,MATCH($D47,$AR$5:$AR$12,0),3))*($G47/INDEX($AV$5:$BA$12,MATCH($D47,$AR$5:$AR$12,0),3))^$I47)/((EXP(-$G47/INDEX($AV$5:$BA$12,MATCH($D47,$AR$5:$AR$12,0),1))*($G47/INDEX($AV$5:$BA$12,MATCH($D47,$AR$5:$AR$12,0),1))^$I47)+(EXP(-$G47/INDEX($AV$5:$BA$12,MATCH($D47,$AR$5:$AR$12,0),2))*($G47/INDEX($AV$5:$BA$12,MATCH($D47,$AR$5:$AR$12,0),2))^$I47)+(EXP(-$G47/INDEX($AV$5:$BA$12,MATCH($D47,$AR$5:$AR$12,0),3))*($G47/INDEX($AV$5:$BA$12,MATCH($D47,$AR$5:$AR$12,0),3))^$I47)+(EXP(-$G47/INDEX($AV$5:$BA$12,MATCH($D47,$AR$5:$AR$12,0),4))*($G47/INDEX($AV$5:$BA$12,MATCH($D47,$AR$5:$AR$12,0),4))^$I47)+(EXP(-$G47/INDEX($AV$5:$BA$12,MATCH($D47,$AR$5:$AR$12,0),5))*($G47/INDEX($AV$5:$BA$12,MATCH($D47,$AR$5:$AR$12,0),5))^$I47)+(EXP(-$G47/INDEX($AV$5:$BA$12,MATCH($D47,$AR$5:$AR$12,0),6))*($G47/INDEX($AV$5:$BA$12,MATCH($D47,$AR$5:$AR$12,0),6))^$I47)),0)</x:f>
        <x:v>0.12612296744421903</x:v>
      </x:c>
      <x:c r="AB47" s="979" t="n">
        <x:f>IFERROR((EXP(-$G47/INDEX($AV$5:$BA$12,MATCH($D47,$AR$5:$AR$12,0),4))*($G47/INDEX($AV$5:$BA$12,MATCH($D47,$AR$5:$AR$12,0),4))^$I47)/((EXP(-$G47/INDEX($AV$5:$BA$12,MATCH($D47,$AR$5:$AR$12,0),1))*($G47/INDEX($AV$5:$BA$12,MATCH($D47,$AR$5:$AR$12,0),1))^$I47)+(EXP(-$G47/INDEX($AV$5:$BA$12,MATCH($D47,$AR$5:$AR$12,0),2))*($G47/INDEX($AV$5:$BA$12,MATCH($D47,$AR$5:$AR$12,0),2))^$I47)+(EXP(-$G47/INDEX($AV$5:$BA$12,MATCH($D47,$AR$5:$AR$12,0),3))*($G47/INDEX($AV$5:$BA$12,MATCH($D47,$AR$5:$AR$12,0),3))^$I47)+(EXP(-$G47/INDEX($AV$5:$BA$12,MATCH($D47,$AR$5:$AR$12,0),4))*($G47/INDEX($AV$5:$BA$12,MATCH($D47,$AR$5:$AR$12,0),4))^$I47)+(EXP(-$G47/INDEX($AV$5:$BA$12,MATCH($D47,$AR$5:$AR$12,0),5))*($G47/INDEX($AV$5:$BA$12,MATCH($D47,$AR$5:$AR$12,0),5))^$I47)+(EXP(-$G47/INDEX($AV$5:$BA$12,MATCH($D47,$AR$5:$AR$12,0),6))*($G47/INDEX($AV$5:$BA$12,MATCH($D47,$AR$5:$AR$12,0),6))^$I47)),0)</x:f>
        <x:v>0.14380425231082425</x:v>
      </x:c>
      <x:c r="AC47" s="979" t="n">
        <x:f>IFERROR((EXP(-$G47/INDEX($AV$5:$BA$12,MATCH($D47,$AR$5:$AR$12,0),5))*($G47/INDEX($AV$5:$BA$12,MATCH($D47,$AR$5:$AR$12,0),5))^$I47)/((EXP(-$G47/INDEX($AV$5:$BA$12,MATCH($D47,$AR$5:$AR$12,0),1))*($G47/INDEX($AV$5:$BA$12,MATCH($D47,$AR$5:$AR$12,0),1))^$I47)+(EXP(-$G47/INDEX($AV$5:$BA$12,MATCH($D47,$AR$5:$AR$12,0),2))*($G47/INDEX($AV$5:$BA$12,MATCH($D47,$AR$5:$AR$12,0),2))^$I47)+(EXP(-$G47/INDEX($AV$5:$BA$12,MATCH($D47,$AR$5:$AR$12,0),3))*($G47/INDEX($AV$5:$BA$12,MATCH($D47,$AR$5:$AR$12,0),3))^$I47)+(EXP(-$G47/INDEX($AV$5:$BA$12,MATCH($D47,$AR$5:$AR$12,0),4))*($G47/INDEX($AV$5:$BA$12,MATCH($D47,$AR$5:$AR$12,0),4))^$I47)+(EXP(-$G47/INDEX($AV$5:$BA$12,MATCH($D47,$AR$5:$AR$12,0),5))*($G47/INDEX($AV$5:$BA$12,MATCH($D47,$AR$5:$AR$12,0),5))^$I47)+(EXP(-$G47/INDEX($AV$5:$BA$12,MATCH($D47,$AR$5:$AR$12,0),6))*($G47/INDEX($AV$5:$BA$12,MATCH($D47,$AR$5:$AR$12,0),6))^$I47)),0)</x:f>
        <x:v>0.19038245259718942</x:v>
      </x:c>
      <x:c r="AD47" s="979" t="n">
        <x:f>IFERROR((EXP(-$G47/INDEX($AV$5:$BA$12,MATCH($D47,$AR$5:$AR$12,0),6))*($G47/INDEX($AV$5:$BA$12,MATCH($D47,$AR$5:$AR$12,0),6))^$I47)/((EXP(-$G47/INDEX($AV$5:$BA$12,MATCH($D47,$AR$5:$AR$12,0),1))*($G47/INDEX($AV$5:$BA$12,MATCH($D47,$AR$5:$AR$12,0),1))^$I47)+(EXP(-$G47/INDEX($AV$5:$BA$12,MATCH($D47,$AR$5:$AR$12,0),2))*($G47/INDEX($AV$5:$BA$12,MATCH($D47,$AR$5:$AR$12,0),2))^$I47)+(EXP(-$G47/INDEX($AV$5:$BA$12,MATCH($D47,$AR$5:$AR$12,0),3))*($G47/INDEX($AV$5:$BA$12,MATCH($D47,$AR$5:$AR$12,0),3))^$I47)+(EXP(-$G47/INDEX($AV$5:$BA$12,MATCH($D47,$AR$5:$AR$12,0),4))*($G47/INDEX($AV$5:$BA$12,MATCH($D47,$AR$5:$AR$12,0),4))^$I47)+(EXP(-$G47/INDEX($AV$5:$BA$12,MATCH($D47,$AR$5:$AR$12,0),5))*($G47/INDEX($AV$5:$BA$12,MATCH($D47,$AR$5:$AR$12,0),5))^$I47)+(EXP(-$G47/INDEX($AV$5:$BA$12,MATCH($D47,$AR$5:$AR$12,0),6))*($G47/INDEX($AV$5:$BA$12,MATCH($D47,$AR$5:$AR$12,0),6))^$I47)),0)</x:f>
        <x:v>0.3036942475617473</x:v>
      </x:c>
      <x:c r="AE47" s="979" t="n">
        <x:f>IFERROR((EXP(-$G47/INDEX($BB$5:$BG$12,MATCH($D47,$AR$5:$AR$12,0),1))*($G47/INDEX($BB$5:$BG$12,MATCH($D47,$AR$5:$AR$12,0),1))^$J47)/((EXP(-$G47/INDEX($BB$5:$BG$12,MATCH($D47,$AR$5:$AR$12,0),1))*($G47/INDEX($BB$5:$BG$12,MATCH($D47,$AR$5:$AR$12,0),1))^$J47)+(EXP(-$G47/INDEX($BB$5:$BG$12,MATCH($D47,$AR$5:$AR$12,0),2))*($G47/INDEX($BB$5:$BG$12,MATCH($D47,$AR$5:$AR$12,0),2))^$J47)+(EXP(-$G47/INDEX($BB$5:$BG$12,MATCH($D47,$AR$5:$AR$12,0),3))*($G47/INDEX($BB$5:$BG$12,MATCH($D47,$AR$5:$AR$12,0),3))^$J47)+(EXP(-$G47/INDEX($BB$5:$BG$12,MATCH($D47,$AR$5:$AR$12,0),4))*($G47/INDEX($BB$5:$BG$12,MATCH($D47,$AR$5:$AR$12,0),4))^$J47)+(EXP(-$G47/INDEX($BB$5:$BG$12,MATCH($D47,$AR$5:$AR$12,0),5))*($G47/INDEX($BB$5:$BG$12,MATCH($D47,$AR$5:$AR$12,0),5))^$J47)+(EXP(-$G47/INDEX($BB$5:$BG$12,MATCH($D47,$AR$5:$AR$12,0),6))*($G47/INDEX($BB$5:$BG$12,MATCH($D47,$AR$5:$AR$12,0),6))^$J47)),0)</x:f>
        <x:v>0.02537927276828896</x:v>
      </x:c>
      <x:c r="AF47" s="979" t="n">
        <x:f>IFERROR((EXP(-$G47/INDEX($BB$5:$BG$12,MATCH($D47,$AR$5:$AR$12,0),2))*($G47/INDEX($BB$5:$BG$12,MATCH($D47,$AR$5:$AR$12,0),2))^$J47)/((EXP(-$G47/INDEX($BB$5:$BG$12,MATCH($D47,$AR$5:$AR$12,0),1))*($G47/INDEX($BB$5:$BG$12,MATCH($D47,$AR$5:$AR$12,0),1))^$J47)+(EXP(-$G47/INDEX($BB$5:$BG$12,MATCH($D47,$AR$5:$AR$12,0),2))*($G47/INDEX($BB$5:$BG$12,MATCH($D47,$AR$5:$AR$12,0),2))^$J47)+(EXP(-$G47/INDEX($BB$5:$BG$12,MATCH($D47,$AR$5:$AR$12,0),3))*($G47/INDEX($BB$5:$BG$12,MATCH($D47,$AR$5:$AR$12,0),3))^$J47)+(EXP(-$G47/INDEX($BB$5:$BG$12,MATCH($D47,$AR$5:$AR$12,0),4))*($G47/INDEX($BB$5:$BG$12,MATCH($D47,$AR$5:$AR$12,0),4))^$J47)+(EXP(-$G47/INDEX($BB$5:$BG$12,MATCH($D47,$AR$5:$AR$12,0),5))*($G47/INDEX($BB$5:$BG$12,MATCH($D47,$AR$5:$AR$12,0),5))^$J47)+(EXP(-$G47/INDEX($BB$5:$BG$12,MATCH($D47,$AR$5:$AR$12,0),6))*($G47/INDEX($BB$5:$BG$12,MATCH($D47,$AR$5:$AR$12,0),6))^$J47)),0)</x:f>
        <x:v>0.050778755289578176</x:v>
      </x:c>
      <x:c r="AG47" s="979" t="n">
        <x:f>IFERROR((EXP(-$G47/INDEX($BB$5:$BG$12,MATCH($D47,$AR$5:$AR$12,0),3))*($G47/INDEX($BB$5:$BG$12,MATCH($D47,$AR$5:$AR$12,0),3))^$J47)/((EXP(-$G47/INDEX($BB$5:$BG$12,MATCH($D47,$AR$5:$AR$12,0),1))*($G47/INDEX($BB$5:$BG$12,MATCH($D47,$AR$5:$AR$12,0),1))^$J47)+(EXP(-$G47/INDEX($BB$5:$BG$12,MATCH($D47,$AR$5:$AR$12,0),2))*($G47/INDEX($BB$5:$BG$12,MATCH($D47,$AR$5:$AR$12,0),2))^$J47)+(EXP(-$G47/INDEX($BB$5:$BG$12,MATCH($D47,$AR$5:$AR$12,0),3))*($G47/INDEX($BB$5:$BG$12,MATCH($D47,$AR$5:$AR$12,0),3))^$J47)+(EXP(-$G47/INDEX($BB$5:$BG$12,MATCH($D47,$AR$5:$AR$12,0),4))*($G47/INDEX($BB$5:$BG$12,MATCH($D47,$AR$5:$AR$12,0),4))^$J47)+(EXP(-$G47/INDEX($BB$5:$BG$12,MATCH($D47,$AR$5:$AR$12,0),5))*($G47/INDEX($BB$5:$BG$12,MATCH($D47,$AR$5:$AR$12,0),5))^$J47)+(EXP(-$G47/INDEX($BB$5:$BG$12,MATCH($D47,$AR$5:$AR$12,0),6))*($G47/INDEX($BB$5:$BG$12,MATCH($D47,$AR$5:$AR$12,0),6))^$J47)),0)</x:f>
        <x:v>0.10819712879063124</x:v>
      </x:c>
      <x:c r="AH47" s="979" t="n">
        <x:f>IFERROR((EXP(-$G47/INDEX($BB$5:$BG$12,MATCH($D47,$AR$5:$AR$12,0),4))*($G47/INDEX($BB$5:$BG$12,MATCH($D47,$AR$5:$AR$12,0),4))^$J47)/((EXP(-$G47/INDEX($BB$5:$BG$12,MATCH($D47,$AR$5:$AR$12,0),1))*($G47/INDEX($BB$5:$BG$12,MATCH($D47,$AR$5:$AR$12,0),1))^$J47)+(EXP(-$G47/INDEX($BB$5:$BG$12,MATCH($D47,$AR$5:$AR$12,0),2))*($G47/INDEX($BB$5:$BG$12,MATCH($D47,$AR$5:$AR$12,0),2))^$J47)+(EXP(-$G47/INDEX($BB$5:$BG$12,MATCH($D47,$AR$5:$AR$12,0),3))*($G47/INDEX($BB$5:$BG$12,MATCH($D47,$AR$5:$AR$12,0),3))^$J47)+(EXP(-$G47/INDEX($BB$5:$BG$12,MATCH($D47,$AR$5:$AR$12,0),4))*($G47/INDEX($BB$5:$BG$12,MATCH($D47,$AR$5:$AR$12,0),4))^$J47)+(EXP(-$G47/INDEX($BB$5:$BG$12,MATCH($D47,$AR$5:$AR$12,0),5))*($G47/INDEX($BB$5:$BG$12,MATCH($D47,$AR$5:$AR$12,0),5))^$J47)+(EXP(-$G47/INDEX($BB$5:$BG$12,MATCH($D47,$AR$5:$AR$12,0),6))*($G47/INDEX($BB$5:$BG$12,MATCH($D47,$AR$5:$AR$12,0),6))^$J47)),0)</x:f>
        <x:v>0.23595204693391722</x:v>
      </x:c>
      <x:c r="AI47" s="979" t="n">
        <x:f>IFERROR((EXP(-$G47/INDEX($BB$5:$BG$12,MATCH($D47,$AR$5:$AR$12,0),5))*($G47/INDEX($BB$5:$BG$12,MATCH($D47,$AR$5:$AR$12,0),5))^$J47)/((EXP(-$G47/INDEX($BB$5:$BG$12,MATCH($D47,$AR$5:$AR$12,0),1))*($G47/INDEX($BB$5:$BG$12,MATCH($D47,$AR$5:$AR$12,0),1))^$J47)+(EXP(-$G47/INDEX($BB$5:$BG$12,MATCH($D47,$AR$5:$AR$12,0),2))*($G47/INDEX($BB$5:$BG$12,MATCH($D47,$AR$5:$AR$12,0),2))^$J47)+(EXP(-$G47/INDEX($BB$5:$BG$12,MATCH($D47,$AR$5:$AR$12,0),3))*($G47/INDEX($BB$5:$BG$12,MATCH($D47,$AR$5:$AR$12,0),3))^$J47)+(EXP(-$G47/INDEX($BB$5:$BG$12,MATCH($D47,$AR$5:$AR$12,0),4))*($G47/INDEX($BB$5:$BG$12,MATCH($D47,$AR$5:$AR$12,0),4))^$J47)+(EXP(-$G47/INDEX($BB$5:$BG$12,MATCH($D47,$AR$5:$AR$12,0),5))*($G47/INDEX($BB$5:$BG$12,MATCH($D47,$AR$5:$AR$12,0),5))^$J47)+(EXP(-$G47/INDEX($BB$5:$BG$12,MATCH($D47,$AR$5:$AR$12,0),6))*($G47/INDEX($BB$5:$BG$12,MATCH($D47,$AR$5:$AR$12,0),6))^$J47)),0)</x:f>
        <x:v>0.2892658470505287</x:v>
      </x:c>
      <x:c r="AJ47" s="979" t="n">
        <x:f>IFERROR((EXP(-$G47/INDEX($BB$5:$BG$12,MATCH($D47,$AR$5:$AR$12,0),6))*($G47/INDEX($BB$5:$BG$12,MATCH($D47,$AR$5:$AR$12,0),6))^$J47)/((EXP(-$G47/INDEX($BB$5:$BG$12,MATCH($D47,$AR$5:$AR$12,0),1))*($G47/INDEX($BB$5:$BG$12,MATCH($D47,$AR$5:$AR$12,0),1))^$J47)+(EXP(-$G47/INDEX($BB$5:$BG$12,MATCH($D47,$AR$5:$AR$12,0),2))*($G47/INDEX($BB$5:$BG$12,MATCH($D47,$AR$5:$AR$12,0),2))^$J47)+(EXP(-$G47/INDEX($BB$5:$BG$12,MATCH($D47,$AR$5:$AR$12,0),3))*($G47/INDEX($BB$5:$BG$12,MATCH($D47,$AR$5:$AR$12,0),3))^$J47)+(EXP(-$G47/INDEX($BB$5:$BG$12,MATCH($D47,$AR$5:$AR$12,0),4))*($G47/INDEX($BB$5:$BG$12,MATCH($D47,$AR$5:$AR$12,0),4))^$J47)+(EXP(-$G47/INDEX($BB$5:$BG$12,MATCH($D47,$AR$5:$AR$12,0),5))*($G47/INDEX($BB$5:$BG$12,MATCH($D47,$AR$5:$AR$12,0),5))^$J47)+(EXP(-$G47/INDEX($BB$5:$BG$12,MATCH($D47,$AR$5:$AR$12,0),6))*($G47/INDEX($BB$5:$BG$12,MATCH($D47,$AR$5:$AR$12,0),6))^$J47)),0)</x:f>
        <x:v>0.2904269491670556</x:v>
      </x:c>
      <x:c r="BJ47"/>
      <x:c r="BK47"/>
      <x:c r="BL47"/>
      <x:c r="BM47"/>
      <x:c r="BN47"/>
      <x:c r="BO47"/>
      <x:c r="BP47"/>
      <x:c r="BQ47"/>
      <x:c r="BR47"/>
      <x:c r="BS47"/>
      <x:c r="BT47"/>
      <x:c r="BU47"/>
      <x:c r="BV47"/>
      <x:c r="BW47"/>
      <x:c r="BX47"/>
      <x:c r="BY47"/>
      <x:c r="BZ47"/>
    </x:row>
    <x:row r="48">
      <x:c r="A48" s="975" t="n">
        <x:f>'対象台データ'!A46</x:f>
        <x:v>46224</x:v>
      </x:c>
      <x:c r="B48" s="1003" t="str">
        <x:f>'対象台データ'!B46</x:f>
        <x:v>火</x:v>
      </x:c>
      <x:c r="C48" s="1003" t="str">
        <x:f>'対象台データ'!C46</x:f>
        <x:v>7/21</x:v>
      </x:c>
      <x:c r="D48" s="963" t="str">
        <x:f>'対象台データ'!D46</x:f>
        <x:v>ゴーゴージャグラー3</x:v>
      </x:c>
      <x:c r="E48" s="1014" t="n">
        <x:f>IF($X48="A",MIN(100,MAX(0,55+(V48-55)*(1+0.4*SQRT(MIN(G48/8000,1))))),MIN(100,MAX(0,V48)))</x:f>
        <x:v>41.7677369980279</x:v>
      </x:c>
      <x:c r="F48" s="1016" t="n">
        <x:f>'対象台データ'!E46</x:f>
        <x:v>912</x:v>
      </x:c>
      <x:c r="G48" s="1005" t="n">
        <x:f>'対象台データ'!F46</x:f>
        <x:v>8569</x:v>
      </x:c>
      <x:c r="H48" s="1005" t="n">
        <x:f>'対象台データ'!G46</x:f>
        <x:v>-978</x:v>
      </x:c>
      <x:c r="I48" s="1005" t="n">
        <x:f>'対象台データ'!H46</x:f>
        <x:v>25</x:v>
      </x:c>
      <x:c r="J48" s="1005" t="n">
        <x:f>'対象台データ'!I46</x:f>
        <x:v>30</x:v>
      </x:c>
      <x:c r="K48" s="979" t="n">
        <x:f>'対象台データ'!K46</x:f>
        <x:v>0.9619558875014588</x:v>
      </x:c>
      <x:c r="L48" s="1006" t="n">
        <x:f>IF(G48&lt;=0,5,IF(G48&lt;1500,5+(G48-0)*(20-5)/(1500-0),IF(G48&lt;3000,20+(G48-1500)*(40-20)/(3000-1500),IF(G48&lt;4500,40+(G48-3000)*(58-40)/(4500-3000),IF(G48&lt;6000,58+(G48-4500)*(72-58)/(6000-4500),IF(G48&lt;7500,72+(G48-6000)*(84-72)/(7500-6000),IF(G48&lt;9000,84+(G48-7500)*(93-84)/(9000-7500),IF(G48&lt;11000,93+(G48-9000)*(100-93)/(11000-9000),100))))))))</x:f>
        <x:v>90.414</x:v>
      </x:c>
      <x:c r="M48" s="978" t="n">
        <x:v>1</x:v>
      </x:c>
      <x:c r="N48" s="978" t="n">
        <x:f>MIN(100,L48*M48)</x:f>
        <x:v>90.414</x:v>
      </x:c>
      <x:c r="O48" s="978" t="n">
        <x:f>IF(K48&lt;=0.8,0,IF(K48&lt;0.9,0+(K48-0.8)*(10-0)/(0.9-0.8),IF(K48&lt;1,10+(K48-0.9)*(35-10)/(1-0.9),IF(K48&lt;1.2,35+(K48-1)*(87-35)/(1.2-1),IF(K48&lt;1.3,87+(K48-1.2)*(96-87)/(1.3-1.2),IF(K48&lt;1.45,96+(K48-1.3)*(100-96)/(1.45-1.3),100))))))</x:f>
        <x:v>25.48897187536469</x:v>
      </x:c>
      <x:c r="P48" s="979" t="n">
        <x:f>MIN(1,SQRT(G48/8000))</x:f>
        <x:v>1</x:v>
      </x:c>
      <x:c r="Q48" s="978" t="n">
        <x:f>35+(O48-35)*P48</x:f>
        <x:v>25.48897187536469</x:v>
      </x:c>
      <x:c r="R48" s="978" t="n">
        <x:f>IF(K48&lt;0.95,MIN(25,(0.95-K48)*250),0)</x:f>
        <x:v>0</x:v>
      </x:c>
      <x:c r="S48" s="978" t="n">
        <x:f>IF($X48="A",Y48*5+Z48*15+AA48*30+AB48*60+AC48*80+AD48*100,0)</x:f>
        <x:v>39.59758746090356</x:v>
      </x:c>
      <x:c r="T48" s="978" t="n">
        <x:f>IF($X48="A",AE48*5+AF48*15+AG48*30+AH48*60+AI48*80+AJ48*100,0)</x:f>
        <x:v>47.911356039795976</x:v>
      </x:c>
      <x:c r="U48" s="978" t="n">
        <x:f>IF($X48="A",S48*15%+T48*30%+Q48*55%,0)</x:f>
        <x:v>34.331979462524906</x:v>
      </x:c>
      <x:c r="V48" s="1018" t="n">
        <x:f>IF($X48="A",U48*80%+N48*20%,N48*IFERROR(INDEX($AT$5:$AT$60,MATCH($D48,$AR$5:$AR$60,0)),0.6)+Q48*IFERROR(INDEX($AU$5:$AU$60,MATCH($D48,$AR$5:$AR$60,0)),0.4)-R48)</x:f>
        <x:v>45.54838357001993</x:v>
      </x:c>
      <x:c r="W48" s="1008" t="str">
        <x:f>IF(E48&gt;=90,"設定6級候補",IF(E48&gt;=75,"設定4以上強候補",IF(E48&gt;=60,"設定4以上を疑う","要観察")))</x:f>
        <x:v>要観察</x:v>
      </x:c>
      <x:c r="X48" s="1003" t="str">
        <x:f>IFERROR(INDEX($AS$5:$AS$60,MATCH($D48,$AR$5:$AR$60,0)),"AT")</x:f>
        <x:v>A</x:v>
      </x:c>
      <x:c r="Y48" s="979" t="n">
        <x:f>IFERROR((EXP(-$G48/INDEX($AV$5:$BA$12,MATCH($D48,$AR$5:$AR$12,0),1))*($G48/INDEX($AV$5:$BA$12,MATCH($D48,$AR$5:$AR$12,0),1))^$I48)/((EXP(-$G48/INDEX($AV$5:$BA$12,MATCH($D48,$AR$5:$AR$12,0),1))*($G48/INDEX($AV$5:$BA$12,MATCH($D48,$AR$5:$AR$12,0),1))^$I48)+(EXP(-$G48/INDEX($AV$5:$BA$12,MATCH($D48,$AR$5:$AR$12,0),2))*($G48/INDEX($AV$5:$BA$12,MATCH($D48,$AR$5:$AR$12,0),2))^$I48)+(EXP(-$G48/INDEX($AV$5:$BA$12,MATCH($D48,$AR$5:$AR$12,0),3))*($G48/INDEX($AV$5:$BA$12,MATCH($D48,$AR$5:$AR$12,0),3))^$I48)+(EXP(-$G48/INDEX($AV$5:$BA$12,MATCH($D48,$AR$5:$AR$12,0),4))*($G48/INDEX($AV$5:$BA$12,MATCH($D48,$AR$5:$AR$12,0),4))^$I48)+(EXP(-$G48/INDEX($AV$5:$BA$12,MATCH($D48,$AR$5:$AR$12,0),5))*($G48/INDEX($AV$5:$BA$12,MATCH($D48,$AR$5:$AR$12,0),5))^$I48)+(EXP(-$G48/INDEX($AV$5:$BA$12,MATCH($D48,$AR$5:$AR$12,0),6))*($G48/INDEX($AV$5:$BA$12,MATCH($D48,$AR$5:$AR$12,0),6))^$I48)),0)</x:f>
        <x:v>0.208087572028244</x:v>
      </x:c>
      <x:c r="Z48" s="979" t="n">
        <x:f>IFERROR((EXP(-$G48/INDEX($AV$5:$BA$12,MATCH($D48,$AR$5:$AR$12,0),2))*($G48/INDEX($AV$5:$BA$12,MATCH($D48,$AR$5:$AR$12,0),2))^$I48)/((EXP(-$G48/INDEX($AV$5:$BA$12,MATCH($D48,$AR$5:$AR$12,0),1))*($G48/INDEX($AV$5:$BA$12,MATCH($D48,$AR$5:$AR$12,0),1))^$I48)+(EXP(-$G48/INDEX($AV$5:$BA$12,MATCH($D48,$AR$5:$AR$12,0),2))*($G48/INDEX($AV$5:$BA$12,MATCH($D48,$AR$5:$AR$12,0),2))^$I48)+(EXP(-$G48/INDEX($AV$5:$BA$12,MATCH($D48,$AR$5:$AR$12,0),3))*($G48/INDEX($AV$5:$BA$12,MATCH($D48,$AR$5:$AR$12,0),3))^$I48)+(EXP(-$G48/INDEX($AV$5:$BA$12,MATCH($D48,$AR$5:$AR$12,0),4))*($G48/INDEX($AV$5:$BA$12,MATCH($D48,$AR$5:$AR$12,0),4))^$I48)+(EXP(-$G48/INDEX($AV$5:$BA$12,MATCH($D48,$AR$5:$AR$12,0),5))*($G48/INDEX($AV$5:$BA$12,MATCH($D48,$AR$5:$AR$12,0),5))^$I48)+(EXP(-$G48/INDEX($AV$5:$BA$12,MATCH($D48,$AR$5:$AR$12,0),6))*($G48/INDEX($AV$5:$BA$12,MATCH($D48,$AR$5:$AR$12,0),6))^$I48)),0)</x:f>
        <x:v>0.2016300777547039</x:v>
      </x:c>
      <x:c r="AA48" s="979" t="n">
        <x:f>IFERROR((EXP(-$G48/INDEX($AV$5:$BA$12,MATCH($D48,$AR$5:$AR$12,0),3))*($G48/INDEX($AV$5:$BA$12,MATCH($D48,$AR$5:$AR$12,0),3))^$I48)/((EXP(-$G48/INDEX($AV$5:$BA$12,MATCH($D48,$AR$5:$AR$12,0),1))*($G48/INDEX($AV$5:$BA$12,MATCH($D48,$AR$5:$AR$12,0),1))^$I48)+(EXP(-$G48/INDEX($AV$5:$BA$12,MATCH($D48,$AR$5:$AR$12,0),2))*($G48/INDEX($AV$5:$BA$12,MATCH($D48,$AR$5:$AR$12,0),2))^$I48)+(EXP(-$G48/INDEX($AV$5:$BA$12,MATCH($D48,$AR$5:$AR$12,0),3))*($G48/INDEX($AV$5:$BA$12,MATCH($D48,$AR$5:$AR$12,0),3))^$I48)+(EXP(-$G48/INDEX($AV$5:$BA$12,MATCH($D48,$AR$5:$AR$12,0),4))*($G48/INDEX($AV$5:$BA$12,MATCH($D48,$AR$5:$AR$12,0),4))^$I48)+(EXP(-$G48/INDEX($AV$5:$BA$12,MATCH($D48,$AR$5:$AR$12,0),5))*($G48/INDEX($AV$5:$BA$12,MATCH($D48,$AR$5:$AR$12,0),5))^$I48)+(EXP(-$G48/INDEX($AV$5:$BA$12,MATCH($D48,$AR$5:$AR$12,0),6))*($G48/INDEX($AV$5:$BA$12,MATCH($D48,$AR$5:$AR$12,0),6))^$I48)),0)</x:f>
        <x:v>0.1952514205333556</x:v>
      </x:c>
      <x:c r="AB48" s="979" t="n">
        <x:f>IFERROR((EXP(-$G48/INDEX($AV$5:$BA$12,MATCH($D48,$AR$5:$AR$12,0),4))*($G48/INDEX($AV$5:$BA$12,MATCH($D48,$AR$5:$AR$12,0),4))^$I48)/((EXP(-$G48/INDEX($AV$5:$BA$12,MATCH($D48,$AR$5:$AR$12,0),1))*($G48/INDEX($AV$5:$BA$12,MATCH($D48,$AR$5:$AR$12,0),1))^$I48)+(EXP(-$G48/INDEX($AV$5:$BA$12,MATCH($D48,$AR$5:$AR$12,0),2))*($G48/INDEX($AV$5:$BA$12,MATCH($D48,$AR$5:$AR$12,0),2))^$I48)+(EXP(-$G48/INDEX($AV$5:$BA$12,MATCH($D48,$AR$5:$AR$12,0),3))*($G48/INDEX($AV$5:$BA$12,MATCH($D48,$AR$5:$AR$12,0),3))^$I48)+(EXP(-$G48/INDEX($AV$5:$BA$12,MATCH($D48,$AR$5:$AR$12,0),4))*($G48/INDEX($AV$5:$BA$12,MATCH($D48,$AR$5:$AR$12,0),4))^$I48)+(EXP(-$G48/INDEX($AV$5:$BA$12,MATCH($D48,$AR$5:$AR$12,0),5))*($G48/INDEX($AV$5:$BA$12,MATCH($D48,$AR$5:$AR$12,0),5))^$I48)+(EXP(-$G48/INDEX($AV$5:$BA$12,MATCH($D48,$AR$5:$AR$12,0),6))*($G48/INDEX($AV$5:$BA$12,MATCH($D48,$AR$5:$AR$12,0),6))^$I48)),0)</x:f>
        <x:v>0.1766244081280675</x:v>
      </x:c>
      <x:c r="AC48" s="979" t="n">
        <x:f>IFERROR((EXP(-$G48/INDEX($AV$5:$BA$12,MATCH($D48,$AR$5:$AR$12,0),5))*($G48/INDEX($AV$5:$BA$12,MATCH($D48,$AR$5:$AR$12,0),5))^$I48)/((EXP(-$G48/INDEX($AV$5:$BA$12,MATCH($D48,$AR$5:$AR$12,0),1))*($G48/INDEX($AV$5:$BA$12,MATCH($D48,$AR$5:$AR$12,0),1))^$I48)+(EXP(-$G48/INDEX($AV$5:$BA$12,MATCH($D48,$AR$5:$AR$12,0),2))*($G48/INDEX($AV$5:$BA$12,MATCH($D48,$AR$5:$AR$12,0),2))^$I48)+(EXP(-$G48/INDEX($AV$5:$BA$12,MATCH($D48,$AR$5:$AR$12,0),3))*($G48/INDEX($AV$5:$BA$12,MATCH($D48,$AR$5:$AR$12,0),3))^$I48)+(EXP(-$G48/INDEX($AV$5:$BA$12,MATCH($D48,$AR$5:$AR$12,0),4))*($G48/INDEX($AV$5:$BA$12,MATCH($D48,$AR$5:$AR$12,0),4))^$I48)+(EXP(-$G48/INDEX($AV$5:$BA$12,MATCH($D48,$AR$5:$AR$12,0),5))*($G48/INDEX($AV$5:$BA$12,MATCH($D48,$AR$5:$AR$12,0),5))^$I48)+(EXP(-$G48/INDEX($AV$5:$BA$12,MATCH($D48,$AR$5:$AR$12,0),6))*($G48/INDEX($AV$5:$BA$12,MATCH($D48,$AR$5:$AR$12,0),6))^$I48)),0)</x:f>
        <x:v>0.13814804124029204</x:v>
      </x:c>
      <x:c r="AD48" s="979" t="n">
        <x:f>IFERROR((EXP(-$G48/INDEX($AV$5:$BA$12,MATCH($D48,$AR$5:$AR$12,0),6))*($G48/INDEX($AV$5:$BA$12,MATCH($D48,$AR$5:$AR$12,0),6))^$I48)/((EXP(-$G48/INDEX($AV$5:$BA$12,MATCH($D48,$AR$5:$AR$12,0),1))*($G48/INDEX($AV$5:$BA$12,MATCH($D48,$AR$5:$AR$12,0),1))^$I48)+(EXP(-$G48/INDEX($AV$5:$BA$12,MATCH($D48,$AR$5:$AR$12,0),2))*($G48/INDEX($AV$5:$BA$12,MATCH($D48,$AR$5:$AR$12,0),2))^$I48)+(EXP(-$G48/INDEX($AV$5:$BA$12,MATCH($D48,$AR$5:$AR$12,0),3))*($G48/INDEX($AV$5:$BA$12,MATCH($D48,$AR$5:$AR$12,0),3))^$I48)+(EXP(-$G48/INDEX($AV$5:$BA$12,MATCH($D48,$AR$5:$AR$12,0),4))*($G48/INDEX($AV$5:$BA$12,MATCH($D48,$AR$5:$AR$12,0),4))^$I48)+(EXP(-$G48/INDEX($AV$5:$BA$12,MATCH($D48,$AR$5:$AR$12,0),5))*($G48/INDEX($AV$5:$BA$12,MATCH($D48,$AR$5:$AR$12,0),5))^$I48)+(EXP(-$G48/INDEX($AV$5:$BA$12,MATCH($D48,$AR$5:$AR$12,0),6))*($G48/INDEX($AV$5:$BA$12,MATCH($D48,$AR$5:$AR$12,0),6))^$I48)),0)</x:f>
        <x:v>0.08025848031533703</x:v>
      </x:c>
      <x:c r="AE48" s="979" t="n">
        <x:f>IFERROR((EXP(-$G48/INDEX($BB$5:$BG$12,MATCH($D48,$AR$5:$AR$12,0),1))*($G48/INDEX($BB$5:$BG$12,MATCH($D48,$AR$5:$AR$12,0),1))^$J48)/((EXP(-$G48/INDEX($BB$5:$BG$12,MATCH($D48,$AR$5:$AR$12,0),1))*($G48/INDEX($BB$5:$BG$12,MATCH($D48,$AR$5:$AR$12,0),1))^$J48)+(EXP(-$G48/INDEX($BB$5:$BG$12,MATCH($D48,$AR$5:$AR$12,0),2))*($G48/INDEX($BB$5:$BG$12,MATCH($D48,$AR$5:$AR$12,0),2))^$J48)+(EXP(-$G48/INDEX($BB$5:$BG$12,MATCH($D48,$AR$5:$AR$12,0),3))*($G48/INDEX($BB$5:$BG$12,MATCH($D48,$AR$5:$AR$12,0),3))^$J48)+(EXP(-$G48/INDEX($BB$5:$BG$12,MATCH($D48,$AR$5:$AR$12,0),4))*($G48/INDEX($BB$5:$BG$12,MATCH($D48,$AR$5:$AR$12,0),4))^$J48)+(EXP(-$G48/INDEX($BB$5:$BG$12,MATCH($D48,$AR$5:$AR$12,0),5))*($G48/INDEX($BB$5:$BG$12,MATCH($D48,$AR$5:$AR$12,0),5))^$J48)+(EXP(-$G48/INDEX($BB$5:$BG$12,MATCH($D48,$AR$5:$AR$12,0),6))*($G48/INDEX($BB$5:$BG$12,MATCH($D48,$AR$5:$AR$12,0),6))^$J48)),0)</x:f>
        <x:v>0.11955004696120193</x:v>
      </x:c>
      <x:c r="AF48" s="979" t="n">
        <x:f>IFERROR((EXP(-$G48/INDEX($BB$5:$BG$12,MATCH($D48,$AR$5:$AR$12,0),2))*($G48/INDEX($BB$5:$BG$12,MATCH($D48,$AR$5:$AR$12,0),2))^$J48)/((EXP(-$G48/INDEX($BB$5:$BG$12,MATCH($D48,$AR$5:$AR$12,0),1))*($G48/INDEX($BB$5:$BG$12,MATCH($D48,$AR$5:$AR$12,0),1))^$J48)+(EXP(-$G48/INDEX($BB$5:$BG$12,MATCH($D48,$AR$5:$AR$12,0),2))*($G48/INDEX($BB$5:$BG$12,MATCH($D48,$AR$5:$AR$12,0),2))^$J48)+(EXP(-$G48/INDEX($BB$5:$BG$12,MATCH($D48,$AR$5:$AR$12,0),3))*($G48/INDEX($BB$5:$BG$12,MATCH($D48,$AR$5:$AR$12,0),3))^$J48)+(EXP(-$G48/INDEX($BB$5:$BG$12,MATCH($D48,$AR$5:$AR$12,0),4))*($G48/INDEX($BB$5:$BG$12,MATCH($D48,$AR$5:$AR$12,0),4))^$J48)+(EXP(-$G48/INDEX($BB$5:$BG$12,MATCH($D48,$AR$5:$AR$12,0),5))*($G48/INDEX($BB$5:$BG$12,MATCH($D48,$AR$5:$AR$12,0),5))^$J48)+(EXP(-$G48/INDEX($BB$5:$BG$12,MATCH($D48,$AR$5:$AR$12,0),6))*($G48/INDEX($BB$5:$BG$12,MATCH($D48,$AR$5:$AR$12,0),6))^$J48)),0)</x:f>
        <x:v>0.1638516854067773</x:v>
      </x:c>
      <x:c r="AG48" s="979" t="n">
        <x:f>IFERROR((EXP(-$G48/INDEX($BB$5:$BG$12,MATCH($D48,$AR$5:$AR$12,0),3))*($G48/INDEX($BB$5:$BG$12,MATCH($D48,$AR$5:$AR$12,0),3))^$J48)/((EXP(-$G48/INDEX($BB$5:$BG$12,MATCH($D48,$AR$5:$AR$12,0),1))*($G48/INDEX($BB$5:$BG$12,MATCH($D48,$AR$5:$AR$12,0),1))^$J48)+(EXP(-$G48/INDEX($BB$5:$BG$12,MATCH($D48,$AR$5:$AR$12,0),2))*($G48/INDEX($BB$5:$BG$12,MATCH($D48,$AR$5:$AR$12,0),2))^$J48)+(EXP(-$G48/INDEX($BB$5:$BG$12,MATCH($D48,$AR$5:$AR$12,0),3))*($G48/INDEX($BB$5:$BG$12,MATCH($D48,$AR$5:$AR$12,0),3))^$J48)+(EXP(-$G48/INDEX($BB$5:$BG$12,MATCH($D48,$AR$5:$AR$12,0),4))*($G48/INDEX($BB$5:$BG$12,MATCH($D48,$AR$5:$AR$12,0),4))^$J48)+(EXP(-$G48/INDEX($BB$5:$BG$12,MATCH($D48,$AR$5:$AR$12,0),5))*($G48/INDEX($BB$5:$BG$12,MATCH($D48,$AR$5:$AR$12,0),5))^$J48)+(EXP(-$G48/INDEX($BB$5:$BG$12,MATCH($D48,$AR$5:$AR$12,0),6))*($G48/INDEX($BB$5:$BG$12,MATCH($D48,$AR$5:$AR$12,0),6))^$J48)),0)</x:f>
        <x:v>0.21272532833399782</x:v>
      </x:c>
      <x:c r="AH48" s="979" t="n">
        <x:f>IFERROR((EXP(-$G48/INDEX($BB$5:$BG$12,MATCH($D48,$AR$5:$AR$12,0),4))*($G48/INDEX($BB$5:$BG$12,MATCH($D48,$AR$5:$AR$12,0),4))^$J48)/((EXP(-$G48/INDEX($BB$5:$BG$12,MATCH($D48,$AR$5:$AR$12,0),1))*($G48/INDEX($BB$5:$BG$12,MATCH($D48,$AR$5:$AR$12,0),1))^$J48)+(EXP(-$G48/INDEX($BB$5:$BG$12,MATCH($D48,$AR$5:$AR$12,0),2))*($G48/INDEX($BB$5:$BG$12,MATCH($D48,$AR$5:$AR$12,0),2))^$J48)+(EXP(-$G48/INDEX($BB$5:$BG$12,MATCH($D48,$AR$5:$AR$12,0),3))*($G48/INDEX($BB$5:$BG$12,MATCH($D48,$AR$5:$AR$12,0),3))^$J48)+(EXP(-$G48/INDEX($BB$5:$BG$12,MATCH($D48,$AR$5:$AR$12,0),4))*($G48/INDEX($BB$5:$BG$12,MATCH($D48,$AR$5:$AR$12,0),4))^$J48)+(EXP(-$G48/INDEX($BB$5:$BG$12,MATCH($D48,$AR$5:$AR$12,0),5))*($G48/INDEX($BB$5:$BG$12,MATCH($D48,$AR$5:$AR$12,0),5))^$J48)+(EXP(-$G48/INDEX($BB$5:$BG$12,MATCH($D48,$AR$5:$AR$12,0),6))*($G48/INDEX($BB$5:$BG$12,MATCH($D48,$AR$5:$AR$12,0),6))^$J48)),0)</x:f>
        <x:v>0.21550362332028652</x:v>
      </x:c>
      <x:c r="AI48" s="979" t="n">
        <x:f>IFERROR((EXP(-$G48/INDEX($BB$5:$BG$12,MATCH($D48,$AR$5:$AR$12,0),5))*($G48/INDEX($BB$5:$BG$12,MATCH($D48,$AR$5:$AR$12,0),5))^$J48)/((EXP(-$G48/INDEX($BB$5:$BG$12,MATCH($D48,$AR$5:$AR$12,0),1))*($G48/INDEX($BB$5:$BG$12,MATCH($D48,$AR$5:$AR$12,0),1))^$J48)+(EXP(-$G48/INDEX($BB$5:$BG$12,MATCH($D48,$AR$5:$AR$12,0),2))*($G48/INDEX($BB$5:$BG$12,MATCH($D48,$AR$5:$AR$12,0),2))^$J48)+(EXP(-$G48/INDEX($BB$5:$BG$12,MATCH($D48,$AR$5:$AR$12,0),3))*($G48/INDEX($BB$5:$BG$12,MATCH($D48,$AR$5:$AR$12,0),3))^$J48)+(EXP(-$G48/INDEX($BB$5:$BG$12,MATCH($D48,$AR$5:$AR$12,0),4))*($G48/INDEX($BB$5:$BG$12,MATCH($D48,$AR$5:$AR$12,0),4))^$J48)+(EXP(-$G48/INDEX($BB$5:$BG$12,MATCH($D48,$AR$5:$AR$12,0),5))*($G48/INDEX($BB$5:$BG$12,MATCH($D48,$AR$5:$AR$12,0),5))^$J48)+(EXP(-$G48/INDEX($BB$5:$BG$12,MATCH($D48,$AR$5:$AR$12,0),6))*($G48/INDEX($BB$5:$BG$12,MATCH($D48,$AR$5:$AR$12,0),6))^$J48)),0)</x:f>
        <x:v>0.164653916156123</x:v>
      </x:c>
      <x:c r="AJ48" s="979" t="n">
        <x:f>IFERROR((EXP(-$G48/INDEX($BB$5:$BG$12,MATCH($D48,$AR$5:$AR$12,0),6))*($G48/INDEX($BB$5:$BG$12,MATCH($D48,$AR$5:$AR$12,0),6))^$J48)/((EXP(-$G48/INDEX($BB$5:$BG$12,MATCH($D48,$AR$5:$AR$12,0),1))*($G48/INDEX($BB$5:$BG$12,MATCH($D48,$AR$5:$AR$12,0),1))^$J48)+(EXP(-$G48/INDEX($BB$5:$BG$12,MATCH($D48,$AR$5:$AR$12,0),2))*($G48/INDEX($BB$5:$BG$12,MATCH($D48,$AR$5:$AR$12,0),2))^$J48)+(EXP(-$G48/INDEX($BB$5:$BG$12,MATCH($D48,$AR$5:$AR$12,0),3))*($G48/INDEX($BB$5:$BG$12,MATCH($D48,$AR$5:$AR$12,0),3))^$J48)+(EXP(-$G48/INDEX($BB$5:$BG$12,MATCH($D48,$AR$5:$AR$12,0),4))*($G48/INDEX($BB$5:$BG$12,MATCH($D48,$AR$5:$AR$12,0),4))^$J48)+(EXP(-$G48/INDEX($BB$5:$BG$12,MATCH($D48,$AR$5:$AR$12,0),5))*($G48/INDEX($BB$5:$BG$12,MATCH($D48,$AR$5:$AR$12,0),5))^$J48)+(EXP(-$G48/INDEX($BB$5:$BG$12,MATCH($D48,$AR$5:$AR$12,0),6))*($G48/INDEX($BB$5:$BG$12,MATCH($D48,$AR$5:$AR$12,0),6))^$J48)),0)</x:f>
        <x:v>0.1237153998216134</x:v>
      </x:c>
      <x:c r="BJ48"/>
      <x:c r="BK48"/>
      <x:c r="BL48"/>
      <x:c r="BM48"/>
      <x:c r="BN48"/>
      <x:c r="BO48"/>
      <x:c r="BP48"/>
      <x:c r="BQ48"/>
      <x:c r="BR48"/>
      <x:c r="BS48"/>
      <x:c r="BT48"/>
      <x:c r="BU48"/>
      <x:c r="BV48"/>
      <x:c r="BW48"/>
      <x:c r="BX48"/>
      <x:c r="BY48"/>
      <x:c r="BZ48"/>
    </x:row>
    <x:row r="49">
      <x:c r="A49" s="975" t="n">
        <x:f>'対象台データ'!A47</x:f>
        <x:v>46224</x:v>
      </x:c>
      <x:c r="B49" s="1003" t="str">
        <x:f>'対象台データ'!B47</x:f>
        <x:v>火</x:v>
      </x:c>
      <x:c r="C49" s="1003" t="str">
        <x:f>'対象台データ'!C47</x:f>
        <x:v>7/21</x:v>
      </x:c>
      <x:c r="D49" s="963" t="str">
        <x:f>'対象台データ'!D47</x:f>
        <x:v>ゴーゴージャグラー3</x:v>
      </x:c>
      <x:c r="E49" s="1014" t="n">
        <x:f>IF($X49="A",MIN(100,MAX(0,55+(V49-55)*(1+0.4*SQRT(MIN(G49/8000,1))))),MIN(100,MAX(0,V49)))</x:f>
        <x:v>84.49573378992991</x:v>
      </x:c>
      <x:c r="F49" s="1016" t="n">
        <x:f>'対象台データ'!E47</x:f>
        <x:v>913</x:v>
      </x:c>
      <x:c r="G49" s="1005" t="n">
        <x:f>'対象台データ'!F47</x:f>
        <x:v>9706</x:v>
      </x:c>
      <x:c r="H49" s="1005" t="n">
        <x:f>'対象台データ'!G47</x:f>
        <x:v>3764</x:v>
      </x:c>
      <x:c r="I49" s="1005" t="n">
        <x:f>'対象台データ'!H47</x:f>
        <x:v>36</x:v>
      </x:c>
      <x:c r="J49" s="1005" t="n">
        <x:f>'対象台データ'!I47</x:f>
        <x:v>52</x:v>
      </x:c>
      <x:c r="K49" s="979" t="n">
        <x:f>'対象台データ'!K47</x:f>
        <x:v>1.129267119994505</x:v>
      </x:c>
      <x:c r="L49" s="1006" t="n">
        <x:f>IF(G49&lt;=0,5,IF(G49&lt;1500,5+(G49-0)*(20-5)/(1500-0),IF(G49&lt;3000,20+(G49-1500)*(40-20)/(3000-1500),IF(G49&lt;4500,40+(G49-3000)*(58-40)/(4500-3000),IF(G49&lt;6000,58+(G49-4500)*(72-58)/(6000-4500),IF(G49&lt;7500,72+(G49-6000)*(84-72)/(7500-6000),IF(G49&lt;9000,84+(G49-7500)*(93-84)/(9000-7500),IF(G49&lt;11000,93+(G49-9000)*(100-93)/(11000-9000),100))))))))</x:f>
        <x:v>95.471</x:v>
      </x:c>
      <x:c r="M49" s="978" t="n">
        <x:v>1</x:v>
      </x:c>
      <x:c r="N49" s="978" t="n">
        <x:f>MIN(100,L49*M49)</x:f>
        <x:v>95.471</x:v>
      </x:c>
      <x:c r="O49" s="978" t="n">
        <x:f>IF(K49&lt;=0.8,0,IF(K49&lt;0.9,0+(K49-0.8)*(10-0)/(0.9-0.8),IF(K49&lt;1,10+(K49-0.9)*(35-10)/(1-0.9),IF(K49&lt;1.2,35+(K49-1)*(87-35)/(1.2-1),IF(K49&lt;1.3,87+(K49-1.2)*(96-87)/(1.3-1.2),IF(K49&lt;1.45,96+(K49-1.3)*(100-96)/(1.45-1.3),100))))))</x:f>
        <x:v>68.60945119857132</x:v>
      </x:c>
      <x:c r="P49" s="979" t="n">
        <x:f>MIN(1,SQRT(G49/8000))</x:f>
        <x:v>1</x:v>
      </x:c>
      <x:c r="Q49" s="978" t="n">
        <x:f>35+(O49-35)*P49</x:f>
        <x:v>68.60945119857132</x:v>
      </x:c>
      <x:c r="R49" s="978" t="n">
        <x:f>IF(K49&lt;0.95,MIN(25,(0.95-K49)*250),0)</x:f>
        <x:v>0</x:v>
      </x:c>
      <x:c r="S49" s="978" t="n">
        <x:f>IF($X49="A",Y49*5+Z49*15+AA49*30+AB49*60+AC49*80+AD49*100,0)</x:f>
        <x:v>45.14700430129951</x:v>
      </x:c>
      <x:c r="T49" s="978" t="n">
        <x:f>IF($X49="A",AE49*5+AF49*15+AG49*30+AH49*60+AI49*80+AJ49*100,0)</x:f>
        <x:v>89.03492597914186</x:v>
      </x:c>
      <x:c r="U49" s="978" t="n">
        <x:f>IF($X49="A",S49*15%+T49*30%+Q49*55%,0)</x:f>
        <x:v>71.21772659815171</x:v>
      </x:c>
      <x:c r="V49" s="1018" t="n">
        <x:f>IF($X49="A",U49*80%+N49*20%,N49*IFERROR(INDEX($AT$5:$AT$60,MATCH($D49,$AR$5:$AR$60,0)),0.6)+Q49*IFERROR(INDEX($AU$5:$AU$60,MATCH($D49,$AR$5:$AR$60,0)),0.4)-R49)</x:f>
        <x:v>76.06838127852137</x:v>
      </x:c>
      <x:c r="W49" s="1008" t="str">
        <x:f>IF(E49&gt;=90,"設定6級候補",IF(E49&gt;=75,"設定4以上強候補",IF(E49&gt;=60,"設定4以上を疑う","要観察")))</x:f>
        <x:v>設定4以上強候補</x:v>
      </x:c>
      <x:c r="X49" s="1003" t="str">
        <x:f>IFERROR(INDEX($AS$5:$AS$60,MATCH($D49,$AR$5:$AR$60,0)),"AT")</x:f>
        <x:v>A</x:v>
      </x:c>
      <x:c r="Y49" s="979" t="n">
        <x:f>IFERROR((EXP(-$G49/INDEX($AV$5:$BA$12,MATCH($D49,$AR$5:$AR$12,0),1))*($G49/INDEX($AV$5:$BA$12,MATCH($D49,$AR$5:$AR$12,0),1))^$I49)/((EXP(-$G49/INDEX($AV$5:$BA$12,MATCH($D49,$AR$5:$AR$12,0),1))*($G49/INDEX($AV$5:$BA$12,MATCH($D49,$AR$5:$AR$12,0),1))^$I49)+(EXP(-$G49/INDEX($AV$5:$BA$12,MATCH($D49,$AR$5:$AR$12,0),2))*($G49/INDEX($AV$5:$BA$12,MATCH($D49,$AR$5:$AR$12,0),2))^$I49)+(EXP(-$G49/INDEX($AV$5:$BA$12,MATCH($D49,$AR$5:$AR$12,0),3))*($G49/INDEX($AV$5:$BA$12,MATCH($D49,$AR$5:$AR$12,0),3))^$I49)+(EXP(-$G49/INDEX($AV$5:$BA$12,MATCH($D49,$AR$5:$AR$12,0),4))*($G49/INDEX($AV$5:$BA$12,MATCH($D49,$AR$5:$AR$12,0),4))^$I49)+(EXP(-$G49/INDEX($AV$5:$BA$12,MATCH($D49,$AR$5:$AR$12,0),5))*($G49/INDEX($AV$5:$BA$12,MATCH($D49,$AR$5:$AR$12,0),5))^$I49)+(EXP(-$G49/INDEX($AV$5:$BA$12,MATCH($D49,$AR$5:$AR$12,0),6))*($G49/INDEX($AV$5:$BA$12,MATCH($D49,$AR$5:$AR$12,0),6))^$I49)),0)</x:f>
        <x:v>0.1797604131051452</x:v>
      </x:c>
      <x:c r="Z49" s="979" t="n">
        <x:f>IFERROR((EXP(-$G49/INDEX($AV$5:$BA$12,MATCH($D49,$AR$5:$AR$12,0),2))*($G49/INDEX($AV$5:$BA$12,MATCH($D49,$AR$5:$AR$12,0),2))^$I49)/((EXP(-$G49/INDEX($AV$5:$BA$12,MATCH($D49,$AR$5:$AR$12,0),1))*($G49/INDEX($AV$5:$BA$12,MATCH($D49,$AR$5:$AR$12,0),1))^$I49)+(EXP(-$G49/INDEX($AV$5:$BA$12,MATCH($D49,$AR$5:$AR$12,0),2))*($G49/INDEX($AV$5:$BA$12,MATCH($D49,$AR$5:$AR$12,0),2))^$I49)+(EXP(-$G49/INDEX($AV$5:$BA$12,MATCH($D49,$AR$5:$AR$12,0),3))*($G49/INDEX($AV$5:$BA$12,MATCH($D49,$AR$5:$AR$12,0),3))^$I49)+(EXP(-$G49/INDEX($AV$5:$BA$12,MATCH($D49,$AR$5:$AR$12,0),4))*($G49/INDEX($AV$5:$BA$12,MATCH($D49,$AR$5:$AR$12,0),4))^$I49)+(EXP(-$G49/INDEX($AV$5:$BA$12,MATCH($D49,$AR$5:$AR$12,0),5))*($G49/INDEX($AV$5:$BA$12,MATCH($D49,$AR$5:$AR$12,0),5))^$I49)+(EXP(-$G49/INDEX($AV$5:$BA$12,MATCH($D49,$AR$5:$AR$12,0),6))*($G49/INDEX($AV$5:$BA$12,MATCH($D49,$AR$5:$AR$12,0),6))^$I49)),0)</x:f>
        <x:v>0.17868751001249117</x:v>
      </x:c>
      <x:c r="AA49" s="979" t="n">
        <x:f>IFERROR((EXP(-$G49/INDEX($AV$5:$BA$12,MATCH($D49,$AR$5:$AR$12,0),3))*($G49/INDEX($AV$5:$BA$12,MATCH($D49,$AR$5:$AR$12,0),3))^$I49)/((EXP(-$G49/INDEX($AV$5:$BA$12,MATCH($D49,$AR$5:$AR$12,0),1))*($G49/INDEX($AV$5:$BA$12,MATCH($D49,$AR$5:$AR$12,0),1))^$I49)+(EXP(-$G49/INDEX($AV$5:$BA$12,MATCH($D49,$AR$5:$AR$12,0),2))*($G49/INDEX($AV$5:$BA$12,MATCH($D49,$AR$5:$AR$12,0),2))^$I49)+(EXP(-$G49/INDEX($AV$5:$BA$12,MATCH($D49,$AR$5:$AR$12,0),3))*($G49/INDEX($AV$5:$BA$12,MATCH($D49,$AR$5:$AR$12,0),3))^$I49)+(EXP(-$G49/INDEX($AV$5:$BA$12,MATCH($D49,$AR$5:$AR$12,0),4))*($G49/INDEX($AV$5:$BA$12,MATCH($D49,$AR$5:$AR$12,0),4))^$I49)+(EXP(-$G49/INDEX($AV$5:$BA$12,MATCH($D49,$AR$5:$AR$12,0),5))*($G49/INDEX($AV$5:$BA$12,MATCH($D49,$AR$5:$AR$12,0),5))^$I49)+(EXP(-$G49/INDEX($AV$5:$BA$12,MATCH($D49,$AR$5:$AR$12,0),6))*($G49/INDEX($AV$5:$BA$12,MATCH($D49,$AR$5:$AR$12,0),6))^$I49)),0)</x:f>
        <x:v>0.1775163293186546</x:v>
      </x:c>
      <x:c r="AB49" s="979" t="n">
        <x:f>IFERROR((EXP(-$G49/INDEX($AV$5:$BA$12,MATCH($D49,$AR$5:$AR$12,0),4))*($G49/INDEX($AV$5:$BA$12,MATCH($D49,$AR$5:$AR$12,0),4))^$I49)/((EXP(-$G49/INDEX($AV$5:$BA$12,MATCH($D49,$AR$5:$AR$12,0),1))*($G49/INDEX($AV$5:$BA$12,MATCH($D49,$AR$5:$AR$12,0),1))^$I49)+(EXP(-$G49/INDEX($AV$5:$BA$12,MATCH($D49,$AR$5:$AR$12,0),2))*($G49/INDEX($AV$5:$BA$12,MATCH($D49,$AR$5:$AR$12,0),2))^$I49)+(EXP(-$G49/INDEX($AV$5:$BA$12,MATCH($D49,$AR$5:$AR$12,0),3))*($G49/INDEX($AV$5:$BA$12,MATCH($D49,$AR$5:$AR$12,0),3))^$I49)+(EXP(-$G49/INDEX($AV$5:$BA$12,MATCH($D49,$AR$5:$AR$12,0),4))*($G49/INDEX($AV$5:$BA$12,MATCH($D49,$AR$5:$AR$12,0),4))^$I49)+(EXP(-$G49/INDEX($AV$5:$BA$12,MATCH($D49,$AR$5:$AR$12,0),5))*($G49/INDEX($AV$5:$BA$12,MATCH($D49,$AR$5:$AR$12,0),5))^$I49)+(EXP(-$G49/INDEX($AV$5:$BA$12,MATCH($D49,$AR$5:$AR$12,0),6))*($G49/INDEX($AV$5:$BA$12,MATCH($D49,$AR$5:$AR$12,0),6))^$I49)),0)</x:f>
        <x:v>0.17341829810622936</x:v>
      </x:c>
      <x:c r="AC49" s="979" t="n">
        <x:f>IFERROR((EXP(-$G49/INDEX($AV$5:$BA$12,MATCH($D49,$AR$5:$AR$12,0),5))*($G49/INDEX($AV$5:$BA$12,MATCH($D49,$AR$5:$AR$12,0),5))^$I49)/((EXP(-$G49/INDEX($AV$5:$BA$12,MATCH($D49,$AR$5:$AR$12,0),1))*($G49/INDEX($AV$5:$BA$12,MATCH($D49,$AR$5:$AR$12,0),1))^$I49)+(EXP(-$G49/INDEX($AV$5:$BA$12,MATCH($D49,$AR$5:$AR$12,0),2))*($G49/INDEX($AV$5:$BA$12,MATCH($D49,$AR$5:$AR$12,0),2))^$I49)+(EXP(-$G49/INDEX($AV$5:$BA$12,MATCH($D49,$AR$5:$AR$12,0),3))*($G49/INDEX($AV$5:$BA$12,MATCH($D49,$AR$5:$AR$12,0),3))^$I49)+(EXP(-$G49/INDEX($AV$5:$BA$12,MATCH($D49,$AR$5:$AR$12,0),4))*($G49/INDEX($AV$5:$BA$12,MATCH($D49,$AR$5:$AR$12,0),4))^$I49)+(EXP(-$G49/INDEX($AV$5:$BA$12,MATCH($D49,$AR$5:$AR$12,0),5))*($G49/INDEX($AV$5:$BA$12,MATCH($D49,$AR$5:$AR$12,0),5))^$I49)+(EXP(-$G49/INDEX($AV$5:$BA$12,MATCH($D49,$AR$5:$AR$12,0),6))*($G49/INDEX($AV$5:$BA$12,MATCH($D49,$AR$5:$AR$12,0),6))^$I49)),0)</x:f>
        <x:v>0.1612221563047479</x:v>
      </x:c>
      <x:c r="AD49" s="979" t="n">
        <x:f>IFERROR((EXP(-$G49/INDEX($AV$5:$BA$12,MATCH($D49,$AR$5:$AR$12,0),6))*($G49/INDEX($AV$5:$BA$12,MATCH($D49,$AR$5:$AR$12,0),6))^$I49)/((EXP(-$G49/INDEX($AV$5:$BA$12,MATCH($D49,$AR$5:$AR$12,0),1))*($G49/INDEX($AV$5:$BA$12,MATCH($D49,$AR$5:$AR$12,0),1))^$I49)+(EXP(-$G49/INDEX($AV$5:$BA$12,MATCH($D49,$AR$5:$AR$12,0),2))*($G49/INDEX($AV$5:$BA$12,MATCH($D49,$AR$5:$AR$12,0),2))^$I49)+(EXP(-$G49/INDEX($AV$5:$BA$12,MATCH($D49,$AR$5:$AR$12,0),3))*($G49/INDEX($AV$5:$BA$12,MATCH($D49,$AR$5:$AR$12,0),3))^$I49)+(EXP(-$G49/INDEX($AV$5:$BA$12,MATCH($D49,$AR$5:$AR$12,0),4))*($G49/INDEX($AV$5:$BA$12,MATCH($D49,$AR$5:$AR$12,0),4))^$I49)+(EXP(-$G49/INDEX($AV$5:$BA$12,MATCH($D49,$AR$5:$AR$12,0),5))*($G49/INDEX($AV$5:$BA$12,MATCH($D49,$AR$5:$AR$12,0),5))^$I49)+(EXP(-$G49/INDEX($AV$5:$BA$12,MATCH($D49,$AR$5:$AR$12,0),6))*($G49/INDEX($AV$5:$BA$12,MATCH($D49,$AR$5:$AR$12,0),6))^$I49)),0)</x:f>
        <x:v>0.12939529315273185</x:v>
      </x:c>
      <x:c r="AE49" s="979" t="n">
        <x:f>IFERROR((EXP(-$G49/INDEX($BB$5:$BG$12,MATCH($D49,$AR$5:$AR$12,0),1))*($G49/INDEX($BB$5:$BG$12,MATCH($D49,$AR$5:$AR$12,0),1))^$J49)/((EXP(-$G49/INDEX($BB$5:$BG$12,MATCH($D49,$AR$5:$AR$12,0),1))*($G49/INDEX($BB$5:$BG$12,MATCH($D49,$AR$5:$AR$12,0),1))^$J49)+(EXP(-$G49/INDEX($BB$5:$BG$12,MATCH($D49,$AR$5:$AR$12,0),2))*($G49/INDEX($BB$5:$BG$12,MATCH($D49,$AR$5:$AR$12,0),2))^$J49)+(EXP(-$G49/INDEX($BB$5:$BG$12,MATCH($D49,$AR$5:$AR$12,0),3))*($G49/INDEX($BB$5:$BG$12,MATCH($D49,$AR$5:$AR$12,0),3))^$J49)+(EXP(-$G49/INDEX($BB$5:$BG$12,MATCH($D49,$AR$5:$AR$12,0),4))*($G49/INDEX($BB$5:$BG$12,MATCH($D49,$AR$5:$AR$12,0),4))^$J49)+(EXP(-$G49/INDEX($BB$5:$BG$12,MATCH($D49,$AR$5:$AR$12,0),5))*($G49/INDEX($BB$5:$BG$12,MATCH($D49,$AR$5:$AR$12,0),5))^$J49)+(EXP(-$G49/INDEX($BB$5:$BG$12,MATCH($D49,$AR$5:$AR$12,0),6))*($G49/INDEX($BB$5:$BG$12,MATCH($D49,$AR$5:$AR$12,0),6))^$J49)),0)</x:f>
        <x:v>0.00033903979328269774</x:v>
      </x:c>
      <x:c r="AF49" s="979" t="n">
        <x:f>IFERROR((EXP(-$G49/INDEX($BB$5:$BG$12,MATCH($D49,$AR$5:$AR$12,0),2))*($G49/INDEX($BB$5:$BG$12,MATCH($D49,$AR$5:$AR$12,0),2))^$J49)/((EXP(-$G49/INDEX($BB$5:$BG$12,MATCH($D49,$AR$5:$AR$12,0),1))*($G49/INDEX($BB$5:$BG$12,MATCH($D49,$AR$5:$AR$12,0),1))^$J49)+(EXP(-$G49/INDEX($BB$5:$BG$12,MATCH($D49,$AR$5:$AR$12,0),2))*($G49/INDEX($BB$5:$BG$12,MATCH($D49,$AR$5:$AR$12,0),2))^$J49)+(EXP(-$G49/INDEX($BB$5:$BG$12,MATCH($D49,$AR$5:$AR$12,0),3))*($G49/INDEX($BB$5:$BG$12,MATCH($D49,$AR$5:$AR$12,0),3))^$J49)+(EXP(-$G49/INDEX($BB$5:$BG$12,MATCH($D49,$AR$5:$AR$12,0),4))*($G49/INDEX($BB$5:$BG$12,MATCH($D49,$AR$5:$AR$12,0),4))^$J49)+(EXP(-$G49/INDEX($BB$5:$BG$12,MATCH($D49,$AR$5:$AR$12,0),5))*($G49/INDEX($BB$5:$BG$12,MATCH($D49,$AR$5:$AR$12,0),5))^$J49)+(EXP(-$G49/INDEX($BB$5:$BG$12,MATCH($D49,$AR$5:$AR$12,0),6))*($G49/INDEX($BB$5:$BG$12,MATCH($D49,$AR$5:$AR$12,0),6))^$J49)),0)</x:f>
        <x:v>0.0014975018601913832</x:v>
      </x:c>
      <x:c r="AG49" s="979" t="n">
        <x:f>IFERROR((EXP(-$G49/INDEX($BB$5:$BG$12,MATCH($D49,$AR$5:$AR$12,0),3))*($G49/INDEX($BB$5:$BG$12,MATCH($D49,$AR$5:$AR$12,0),3))^$J49)/((EXP(-$G49/INDEX($BB$5:$BG$12,MATCH($D49,$AR$5:$AR$12,0),1))*($G49/INDEX($BB$5:$BG$12,MATCH($D49,$AR$5:$AR$12,0),1))^$J49)+(EXP(-$G49/INDEX($BB$5:$BG$12,MATCH($D49,$AR$5:$AR$12,0),2))*($G49/INDEX($BB$5:$BG$12,MATCH($D49,$AR$5:$AR$12,0),2))^$J49)+(EXP(-$G49/INDEX($BB$5:$BG$12,MATCH($D49,$AR$5:$AR$12,0),3))*($G49/INDEX($BB$5:$BG$12,MATCH($D49,$AR$5:$AR$12,0),3))^$J49)+(EXP(-$G49/INDEX($BB$5:$BG$12,MATCH($D49,$AR$5:$AR$12,0),4))*($G49/INDEX($BB$5:$BG$12,MATCH($D49,$AR$5:$AR$12,0),4))^$J49)+(EXP(-$G49/INDEX($BB$5:$BG$12,MATCH($D49,$AR$5:$AR$12,0),5))*($G49/INDEX($BB$5:$BG$12,MATCH($D49,$AR$5:$AR$12,0),5))^$J49)+(EXP(-$G49/INDEX($BB$5:$BG$12,MATCH($D49,$AR$5:$AR$12,0),6))*($G49/INDEX($BB$5:$BG$12,MATCH($D49,$AR$5:$AR$12,0),6))^$J49)),0)</x:f>
        <x:v>0.008981184269320902</x:v>
      </x:c>
      <x:c r="AH49" s="979" t="n">
        <x:f>IFERROR((EXP(-$G49/INDEX($BB$5:$BG$12,MATCH($D49,$AR$5:$AR$12,0),4))*($G49/INDEX($BB$5:$BG$12,MATCH($D49,$AR$5:$AR$12,0),4))^$J49)/((EXP(-$G49/INDEX($BB$5:$BG$12,MATCH($D49,$AR$5:$AR$12,0),1))*($G49/INDEX($BB$5:$BG$12,MATCH($D49,$AR$5:$AR$12,0),1))^$J49)+(EXP(-$G49/INDEX($BB$5:$BG$12,MATCH($D49,$AR$5:$AR$12,0),2))*($G49/INDEX($BB$5:$BG$12,MATCH($D49,$AR$5:$AR$12,0),2))^$J49)+(EXP(-$G49/INDEX($BB$5:$BG$12,MATCH($D49,$AR$5:$AR$12,0),3))*($G49/INDEX($BB$5:$BG$12,MATCH($D49,$AR$5:$AR$12,0),3))^$J49)+(EXP(-$G49/INDEX($BB$5:$BG$12,MATCH($D49,$AR$5:$AR$12,0),4))*($G49/INDEX($BB$5:$BG$12,MATCH($D49,$AR$5:$AR$12,0),4))^$J49)+(EXP(-$G49/INDEX($BB$5:$BG$12,MATCH($D49,$AR$5:$AR$12,0),5))*($G49/INDEX($BB$5:$BG$12,MATCH($D49,$AR$5:$AR$12,0),5))^$J49)+(EXP(-$G49/INDEX($BB$5:$BG$12,MATCH($D49,$AR$5:$AR$12,0),6))*($G49/INDEX($BB$5:$BG$12,MATCH($D49,$AR$5:$AR$12,0),6))^$J49)),0)</x:f>
        <x:v>0.09660601977438973</x:v>
      </x:c>
      <x:c r="AI49" s="979" t="n">
        <x:f>IFERROR((EXP(-$G49/INDEX($BB$5:$BG$12,MATCH($D49,$AR$5:$AR$12,0),5))*($G49/INDEX($BB$5:$BG$12,MATCH($D49,$AR$5:$AR$12,0),5))^$J49)/((EXP(-$G49/INDEX($BB$5:$BG$12,MATCH($D49,$AR$5:$AR$12,0),1))*($G49/INDEX($BB$5:$BG$12,MATCH($D49,$AR$5:$AR$12,0),1))^$J49)+(EXP(-$G49/INDEX($BB$5:$BG$12,MATCH($D49,$AR$5:$AR$12,0),2))*($G49/INDEX($BB$5:$BG$12,MATCH($D49,$AR$5:$AR$12,0),2))^$J49)+(EXP(-$G49/INDEX($BB$5:$BG$12,MATCH($D49,$AR$5:$AR$12,0),3))*($G49/INDEX($BB$5:$BG$12,MATCH($D49,$AR$5:$AR$12,0),3))^$J49)+(EXP(-$G49/INDEX($BB$5:$BG$12,MATCH($D49,$AR$5:$AR$12,0),4))*($G49/INDEX($BB$5:$BG$12,MATCH($D49,$AR$5:$AR$12,0),4))^$J49)+(EXP(-$G49/INDEX($BB$5:$BG$12,MATCH($D49,$AR$5:$AR$12,0),5))*($G49/INDEX($BB$5:$BG$12,MATCH($D49,$AR$5:$AR$12,0),5))^$J49)+(EXP(-$G49/INDEX($BB$5:$BG$12,MATCH($D49,$AR$5:$AR$12,0),6))*($G49/INDEX($BB$5:$BG$12,MATCH($D49,$AR$5:$AR$12,0),6))^$J49)),0)</x:f>
        <x:v>0.31563269462759735</x:v>
      </x:c>
      <x:c r="AJ49" s="979" t="n">
        <x:f>IFERROR((EXP(-$G49/INDEX($BB$5:$BG$12,MATCH($D49,$AR$5:$AR$12,0),6))*($G49/INDEX($BB$5:$BG$12,MATCH($D49,$AR$5:$AR$12,0),6))^$J49)/((EXP(-$G49/INDEX($BB$5:$BG$12,MATCH($D49,$AR$5:$AR$12,0),1))*($G49/INDEX($BB$5:$BG$12,MATCH($D49,$AR$5:$AR$12,0),1))^$J49)+(EXP(-$G49/INDEX($BB$5:$BG$12,MATCH($D49,$AR$5:$AR$12,0),2))*($G49/INDEX($BB$5:$BG$12,MATCH($D49,$AR$5:$AR$12,0),2))^$J49)+(EXP(-$G49/INDEX($BB$5:$BG$12,MATCH($D49,$AR$5:$AR$12,0),3))*($G49/INDEX($BB$5:$BG$12,MATCH($D49,$AR$5:$AR$12,0),3))^$J49)+(EXP(-$G49/INDEX($BB$5:$BG$12,MATCH($D49,$AR$5:$AR$12,0),4))*($G49/INDEX($BB$5:$BG$12,MATCH($D49,$AR$5:$AR$12,0),4))^$J49)+(EXP(-$G49/INDEX($BB$5:$BG$12,MATCH($D49,$AR$5:$AR$12,0),5))*($G49/INDEX($BB$5:$BG$12,MATCH($D49,$AR$5:$AR$12,0),5))^$J49)+(EXP(-$G49/INDEX($BB$5:$BG$12,MATCH($D49,$AR$5:$AR$12,0),6))*($G49/INDEX($BB$5:$BG$12,MATCH($D49,$AR$5:$AR$12,0),6))^$J49)),0)</x:f>
        <x:v>0.5769435596752178</x:v>
      </x:c>
      <x:c r="BJ49"/>
      <x:c r="BK49"/>
      <x:c r="BL49"/>
      <x:c r="BM49"/>
      <x:c r="BN49"/>
      <x:c r="BO49"/>
      <x:c r="BP49"/>
      <x:c r="BQ49"/>
      <x:c r="BR49"/>
      <x:c r="BS49"/>
      <x:c r="BT49"/>
      <x:c r="BU49"/>
      <x:c r="BV49"/>
      <x:c r="BW49"/>
      <x:c r="BX49"/>
      <x:c r="BY49"/>
      <x:c r="BZ49"/>
    </x:row>
    <x:row r="50">
      <x:c r="A50" s="975" t="n">
        <x:f>'対象台データ'!A48</x:f>
        <x:v>46224</x:v>
      </x:c>
      <x:c r="B50" s="1003" t="str">
        <x:f>'対象台データ'!B48</x:f>
        <x:v>火</x:v>
      </x:c>
      <x:c r="C50" s="1003" t="str">
        <x:f>'対象台データ'!C48</x:f>
        <x:v>7/21</x:v>
      </x:c>
      <x:c r="D50" s="963" t="str">
        <x:f>'対象台データ'!D48</x:f>
        <x:v>ゴーゴージャグラー3</x:v>
      </x:c>
      <x:c r="E50" s="1014" t="n">
        <x:f>IF($X50="A",MIN(100,MAX(0,55+(V50-55)*(1+0.4*SQRT(MIN(G50/8000,1))))),MIN(100,MAX(0,V50)))</x:f>
        <x:v>48.83084977630007</x:v>
      </x:c>
      <x:c r="F50" s="1016" t="n">
        <x:f>'対象台データ'!E48</x:f>
        <x:v>914</x:v>
      </x:c>
      <x:c r="G50" s="1005" t="n">
        <x:f>'対象台データ'!F48</x:f>
        <x:v>9547</x:v>
      </x:c>
      <x:c r="H50" s="1005" t="n">
        <x:f>'対象台データ'!G48</x:f>
        <x:v>579</x:v>
      </x:c>
      <x:c r="I50" s="1005" t="n">
        <x:f>'対象台データ'!H48</x:f>
        <x:v>38</x:v>
      </x:c>
      <x:c r="J50" s="1005" t="n">
        <x:f>'対象台データ'!I48</x:f>
        <x:v>30</x:v>
      </x:c>
      <x:c r="K50" s="979" t="n">
        <x:f>'対象台データ'!K48</x:f>
        <x:v>1.020215774588876</x:v>
      </x:c>
      <x:c r="L50" s="1006" t="n">
        <x:f>IF(G50&lt;=0,5,IF(G50&lt;1500,5+(G50-0)*(20-5)/(1500-0),IF(G50&lt;3000,20+(G50-1500)*(40-20)/(3000-1500),IF(G50&lt;4500,40+(G50-3000)*(58-40)/(4500-3000),IF(G50&lt;6000,58+(G50-4500)*(72-58)/(6000-4500),IF(G50&lt;7500,72+(G50-6000)*(84-72)/(7500-6000),IF(G50&lt;9000,84+(G50-7500)*(93-84)/(9000-7500),IF(G50&lt;11000,93+(G50-9000)*(100-93)/(11000-9000),100))))))))</x:f>
        <x:v>94.9145</x:v>
      </x:c>
      <x:c r="M50" s="978" t="n">
        <x:v>1</x:v>
      </x:c>
      <x:c r="N50" s="978" t="n">
        <x:f>MIN(100,L50*M50)</x:f>
        <x:v>94.9145</x:v>
      </x:c>
      <x:c r="O50" s="978" t="n">
        <x:f>IF(K50&lt;=0.8,0,IF(K50&lt;0.9,0+(K50-0.8)*(10-0)/(0.9-0.8),IF(K50&lt;1,10+(K50-0.9)*(35-10)/(1-0.9),IF(K50&lt;1.2,35+(K50-1)*(87-35)/(1.2-1),IF(K50&lt;1.3,87+(K50-1.2)*(96-87)/(1.3-1.2),IF(K50&lt;1.45,96+(K50-1.3)*(100-96)/(1.45-1.3),100))))))</x:f>
        <x:v>40.25610139310777</x:v>
      </x:c>
      <x:c r="P50" s="979" t="n">
        <x:f>MIN(1,SQRT(G50/8000))</x:f>
        <x:v>1</x:v>
      </x:c>
      <x:c r="Q50" s="978" t="n">
        <x:f>35+(O50-35)*P50</x:f>
        <x:v>40.25610139310777</x:v>
      </x:c>
      <x:c r="R50" s="978" t="n">
        <x:f>IF(K50&lt;0.95,MIN(25,(0.95-K50)*250),0)</x:f>
        <x:v>0</x:v>
      </x:c>
      <x:c r="S50" s="978" t="n">
        <x:f>IF($X50="A",Y50*5+Z50*15+AA50*30+AB50*60+AC50*80+AD50*100,0)</x:f>
        <x:v>47.795409036461784</x:v>
      </x:c>
      <x:c r="T50" s="978" t="n">
        <x:f>IF($X50="A",AE50*5+AF50*15+AG50*30+AH50*60+AI50*80+AJ50*100,0)</x:f>
        <x:v>34.01012678577409</x:v>
      </x:c>
      <x:c r="U50" s="978" t="n">
        <x:f>IF($X50="A",S50*15%+T50*30%+Q50*55%,0)</x:f>
        <x:v>39.513205157410766</x:v>
      </x:c>
      <x:c r="V50" s="1018" t="n">
        <x:f>IF($X50="A",U50*80%+N50*20%,N50*IFERROR(INDEX($AT$5:$AT$60,MATCH($D50,$AR$5:$AR$60,0)),0.6)+Q50*IFERROR(INDEX($AU$5:$AU$60,MATCH($D50,$AR$5:$AR$60,0)),0.4)-R50)</x:f>
        <x:v>50.59346412592862</x:v>
      </x:c>
      <x:c r="W50" s="1008" t="str">
        <x:f>IF(E50&gt;=90,"設定6級候補",IF(E50&gt;=75,"設定4以上強候補",IF(E50&gt;=60,"設定4以上を疑う","要観察")))</x:f>
        <x:v>要観察</x:v>
      </x:c>
      <x:c r="X50" s="1003" t="str">
        <x:f>IFERROR(INDEX($AS$5:$AS$60,MATCH($D50,$AR$5:$AR$60,0)),"AT")</x:f>
        <x:v>A</x:v>
      </x:c>
      <x:c r="Y50" s="979" t="n">
        <x:f>IFERROR((EXP(-$G50/INDEX($AV$5:$BA$12,MATCH($D50,$AR$5:$AR$12,0),1))*($G50/INDEX($AV$5:$BA$12,MATCH($D50,$AR$5:$AR$12,0),1))^$I50)/((EXP(-$G50/INDEX($AV$5:$BA$12,MATCH($D50,$AR$5:$AR$12,0),1))*($G50/INDEX($AV$5:$BA$12,MATCH($D50,$AR$5:$AR$12,0),1))^$I50)+(EXP(-$G50/INDEX($AV$5:$BA$12,MATCH($D50,$AR$5:$AR$12,0),2))*($G50/INDEX($AV$5:$BA$12,MATCH($D50,$AR$5:$AR$12,0),2))^$I50)+(EXP(-$G50/INDEX($AV$5:$BA$12,MATCH($D50,$AR$5:$AR$12,0),3))*($G50/INDEX($AV$5:$BA$12,MATCH($D50,$AR$5:$AR$12,0),3))^$I50)+(EXP(-$G50/INDEX($AV$5:$BA$12,MATCH($D50,$AR$5:$AR$12,0),4))*($G50/INDEX($AV$5:$BA$12,MATCH($D50,$AR$5:$AR$12,0),4))^$I50)+(EXP(-$G50/INDEX($AV$5:$BA$12,MATCH($D50,$AR$5:$AR$12,0),5))*($G50/INDEX($AV$5:$BA$12,MATCH($D50,$AR$5:$AR$12,0),5))^$I50)+(EXP(-$G50/INDEX($AV$5:$BA$12,MATCH($D50,$AR$5:$AR$12,0),6))*($G50/INDEX($AV$5:$BA$12,MATCH($D50,$AR$5:$AR$12,0),6))^$I50)),0)</x:f>
        <x:v>0.16745139439391185</x:v>
      </x:c>
      <x:c r="Z50" s="979" t="n">
        <x:f>IFERROR((EXP(-$G50/INDEX($AV$5:$BA$12,MATCH($D50,$AR$5:$AR$12,0),2))*($G50/INDEX($AV$5:$BA$12,MATCH($D50,$AR$5:$AR$12,0),2))^$I50)/((EXP(-$G50/INDEX($AV$5:$BA$12,MATCH($D50,$AR$5:$AR$12,0),1))*($G50/INDEX($AV$5:$BA$12,MATCH($D50,$AR$5:$AR$12,0),1))^$I50)+(EXP(-$G50/INDEX($AV$5:$BA$12,MATCH($D50,$AR$5:$AR$12,0),2))*($G50/INDEX($AV$5:$BA$12,MATCH($D50,$AR$5:$AR$12,0),2))^$I50)+(EXP(-$G50/INDEX($AV$5:$BA$12,MATCH($D50,$AR$5:$AR$12,0),3))*($G50/INDEX($AV$5:$BA$12,MATCH($D50,$AR$5:$AR$12,0),3))^$I50)+(EXP(-$G50/INDEX($AV$5:$BA$12,MATCH($D50,$AR$5:$AR$12,0),4))*($G50/INDEX($AV$5:$BA$12,MATCH($D50,$AR$5:$AR$12,0),4))^$I50)+(EXP(-$G50/INDEX($AV$5:$BA$12,MATCH($D50,$AR$5:$AR$12,0),5))*($G50/INDEX($AV$5:$BA$12,MATCH($D50,$AR$5:$AR$12,0),5))^$I50)+(EXP(-$G50/INDEX($AV$5:$BA$12,MATCH($D50,$AR$5:$AR$12,0),6))*($G50/INDEX($AV$5:$BA$12,MATCH($D50,$AR$5:$AR$12,0),6))^$I50)),0)</x:f>
        <x:v>0.16814440033123026</x:v>
      </x:c>
      <x:c r="AA50" s="979" t="n">
        <x:f>IFERROR((EXP(-$G50/INDEX($AV$5:$BA$12,MATCH($D50,$AR$5:$AR$12,0),3))*($G50/INDEX($AV$5:$BA$12,MATCH($D50,$AR$5:$AR$12,0),3))^$I50)/((EXP(-$G50/INDEX($AV$5:$BA$12,MATCH($D50,$AR$5:$AR$12,0),1))*($G50/INDEX($AV$5:$BA$12,MATCH($D50,$AR$5:$AR$12,0),1))^$I50)+(EXP(-$G50/INDEX($AV$5:$BA$12,MATCH($D50,$AR$5:$AR$12,0),2))*($G50/INDEX($AV$5:$BA$12,MATCH($D50,$AR$5:$AR$12,0),2))^$I50)+(EXP(-$G50/INDEX($AV$5:$BA$12,MATCH($D50,$AR$5:$AR$12,0),3))*($G50/INDEX($AV$5:$BA$12,MATCH($D50,$AR$5:$AR$12,0),3))^$I50)+(EXP(-$G50/INDEX($AV$5:$BA$12,MATCH($D50,$AR$5:$AR$12,0),4))*($G50/INDEX($AV$5:$BA$12,MATCH($D50,$AR$5:$AR$12,0),4))^$I50)+(EXP(-$G50/INDEX($AV$5:$BA$12,MATCH($D50,$AR$5:$AR$12,0),5))*($G50/INDEX($AV$5:$BA$12,MATCH($D50,$AR$5:$AR$12,0),5))^$I50)+(EXP(-$G50/INDEX($AV$5:$BA$12,MATCH($D50,$AR$5:$AR$12,0),6))*($G50/INDEX($AV$5:$BA$12,MATCH($D50,$AR$5:$AR$12,0),6))^$I50)),0)</x:f>
        <x:v>0.16874896287705562</x:v>
      </x:c>
      <x:c r="AB50" s="979" t="n">
        <x:f>IFERROR((EXP(-$G50/INDEX($AV$5:$BA$12,MATCH($D50,$AR$5:$AR$12,0),4))*($G50/INDEX($AV$5:$BA$12,MATCH($D50,$AR$5:$AR$12,0),4))^$I50)/((EXP(-$G50/INDEX($AV$5:$BA$12,MATCH($D50,$AR$5:$AR$12,0),1))*($G50/INDEX($AV$5:$BA$12,MATCH($D50,$AR$5:$AR$12,0),1))^$I50)+(EXP(-$G50/INDEX($AV$5:$BA$12,MATCH($D50,$AR$5:$AR$12,0),2))*($G50/INDEX($AV$5:$BA$12,MATCH($D50,$AR$5:$AR$12,0),2))^$I50)+(EXP(-$G50/INDEX($AV$5:$BA$12,MATCH($D50,$AR$5:$AR$12,0),3))*($G50/INDEX($AV$5:$BA$12,MATCH($D50,$AR$5:$AR$12,0),3))^$I50)+(EXP(-$G50/INDEX($AV$5:$BA$12,MATCH($D50,$AR$5:$AR$12,0),4))*($G50/INDEX($AV$5:$BA$12,MATCH($D50,$AR$5:$AR$12,0),4))^$I50)+(EXP(-$G50/INDEX($AV$5:$BA$12,MATCH($D50,$AR$5:$AR$12,0),5))*($G50/INDEX($AV$5:$BA$12,MATCH($D50,$AR$5:$AR$12,0),5))^$I50)+(EXP(-$G50/INDEX($AV$5:$BA$12,MATCH($D50,$AR$5:$AR$12,0),6))*($G50/INDEX($AV$5:$BA$12,MATCH($D50,$AR$5:$AR$12,0),6))^$I50)),0)</x:f>
        <x:v>0.17000825795640329</x:v>
      </x:c>
      <x:c r="AC50" s="979" t="n">
        <x:f>IFERROR((EXP(-$G50/INDEX($AV$5:$BA$12,MATCH($D50,$AR$5:$AR$12,0),5))*($G50/INDEX($AV$5:$BA$12,MATCH($D50,$AR$5:$AR$12,0),5))^$I50)/((EXP(-$G50/INDEX($AV$5:$BA$12,MATCH($D50,$AR$5:$AR$12,0),1))*($G50/INDEX($AV$5:$BA$12,MATCH($D50,$AR$5:$AR$12,0),1))^$I50)+(EXP(-$G50/INDEX($AV$5:$BA$12,MATCH($D50,$AR$5:$AR$12,0),2))*($G50/INDEX($AV$5:$BA$12,MATCH($D50,$AR$5:$AR$12,0),2))^$I50)+(EXP(-$G50/INDEX($AV$5:$BA$12,MATCH($D50,$AR$5:$AR$12,0),3))*($G50/INDEX($AV$5:$BA$12,MATCH($D50,$AR$5:$AR$12,0),3))^$I50)+(EXP(-$G50/INDEX($AV$5:$BA$12,MATCH($D50,$AR$5:$AR$12,0),4))*($G50/INDEX($AV$5:$BA$12,MATCH($D50,$AR$5:$AR$12,0),4))^$I50)+(EXP(-$G50/INDEX($AV$5:$BA$12,MATCH($D50,$AR$5:$AR$12,0),5))*($G50/INDEX($AV$5:$BA$12,MATCH($D50,$AR$5:$AR$12,0),5))^$I50)+(EXP(-$G50/INDEX($AV$5:$BA$12,MATCH($D50,$AR$5:$AR$12,0),6))*($G50/INDEX($AV$5:$BA$12,MATCH($D50,$AR$5:$AR$12,0),6))^$I50)),0)</x:f>
        <x:v>0.1695838374155997</x:v>
      </x:c>
      <x:c r="AD50" s="979" t="n">
        <x:f>IFERROR((EXP(-$G50/INDEX($AV$5:$BA$12,MATCH($D50,$AR$5:$AR$12,0),6))*($G50/INDEX($AV$5:$BA$12,MATCH($D50,$AR$5:$AR$12,0),6))^$I50)/((EXP(-$G50/INDEX($AV$5:$BA$12,MATCH($D50,$AR$5:$AR$12,0),1))*($G50/INDEX($AV$5:$BA$12,MATCH($D50,$AR$5:$AR$12,0),1))^$I50)+(EXP(-$G50/INDEX($AV$5:$BA$12,MATCH($D50,$AR$5:$AR$12,0),2))*($G50/INDEX($AV$5:$BA$12,MATCH($D50,$AR$5:$AR$12,0),2))^$I50)+(EXP(-$G50/INDEX($AV$5:$BA$12,MATCH($D50,$AR$5:$AR$12,0),3))*($G50/INDEX($AV$5:$BA$12,MATCH($D50,$AR$5:$AR$12,0),3))^$I50)+(EXP(-$G50/INDEX($AV$5:$BA$12,MATCH($D50,$AR$5:$AR$12,0),4))*($G50/INDEX($AV$5:$BA$12,MATCH($D50,$AR$5:$AR$12,0),4))^$I50)+(EXP(-$G50/INDEX($AV$5:$BA$12,MATCH($D50,$AR$5:$AR$12,0),5))*($G50/INDEX($AV$5:$BA$12,MATCH($D50,$AR$5:$AR$12,0),5))^$I50)+(EXP(-$G50/INDEX($AV$5:$BA$12,MATCH($D50,$AR$5:$AR$12,0),6))*($G50/INDEX($AV$5:$BA$12,MATCH($D50,$AR$5:$AR$12,0),6))^$I50)),0)</x:f>
        <x:v>0.1560631470257993</x:v>
      </x:c>
      <x:c r="AE50" s="979" t="n">
        <x:f>IFERROR((EXP(-$G50/INDEX($BB$5:$BG$12,MATCH($D50,$AR$5:$AR$12,0),1))*($G50/INDEX($BB$5:$BG$12,MATCH($D50,$AR$5:$AR$12,0),1))^$J50)/((EXP(-$G50/INDEX($BB$5:$BG$12,MATCH($D50,$AR$5:$AR$12,0),1))*($G50/INDEX($BB$5:$BG$12,MATCH($D50,$AR$5:$AR$12,0),1))^$J50)+(EXP(-$G50/INDEX($BB$5:$BG$12,MATCH($D50,$AR$5:$AR$12,0),2))*($G50/INDEX($BB$5:$BG$12,MATCH($D50,$AR$5:$AR$12,0),2))^$J50)+(EXP(-$G50/INDEX($BB$5:$BG$12,MATCH($D50,$AR$5:$AR$12,0),3))*($G50/INDEX($BB$5:$BG$12,MATCH($D50,$AR$5:$AR$12,0),3))^$J50)+(EXP(-$G50/INDEX($BB$5:$BG$12,MATCH($D50,$AR$5:$AR$12,0),4))*($G50/INDEX($BB$5:$BG$12,MATCH($D50,$AR$5:$AR$12,0),4))^$J50)+(EXP(-$G50/INDEX($BB$5:$BG$12,MATCH($D50,$AR$5:$AR$12,0),5))*($G50/INDEX($BB$5:$BG$12,MATCH($D50,$AR$5:$AR$12,0),5))^$J50)+(EXP(-$G50/INDEX($BB$5:$BG$12,MATCH($D50,$AR$5:$AR$12,0),6))*($G50/INDEX($BB$5:$BG$12,MATCH($D50,$AR$5:$AR$12,0),6))^$J50)),0)</x:f>
        <x:v>0.21183499856372</x:v>
      </x:c>
      <x:c r="AF50" s="979" t="n">
        <x:f>IFERROR((EXP(-$G50/INDEX($BB$5:$BG$12,MATCH($D50,$AR$5:$AR$12,0),2))*($G50/INDEX($BB$5:$BG$12,MATCH($D50,$AR$5:$AR$12,0),2))^$J50)/((EXP(-$G50/INDEX($BB$5:$BG$12,MATCH($D50,$AR$5:$AR$12,0),1))*($G50/INDEX($BB$5:$BG$12,MATCH($D50,$AR$5:$AR$12,0),1))^$J50)+(EXP(-$G50/INDEX($BB$5:$BG$12,MATCH($D50,$AR$5:$AR$12,0),2))*($G50/INDEX($BB$5:$BG$12,MATCH($D50,$AR$5:$AR$12,0),2))^$J50)+(EXP(-$G50/INDEX($BB$5:$BG$12,MATCH($D50,$AR$5:$AR$12,0),3))*($G50/INDEX($BB$5:$BG$12,MATCH($D50,$AR$5:$AR$12,0),3))^$J50)+(EXP(-$G50/INDEX($BB$5:$BG$12,MATCH($D50,$AR$5:$AR$12,0),4))*($G50/INDEX($BB$5:$BG$12,MATCH($D50,$AR$5:$AR$12,0),4))^$J50)+(EXP(-$G50/INDEX($BB$5:$BG$12,MATCH($D50,$AR$5:$AR$12,0),5))*($G50/INDEX($BB$5:$BG$12,MATCH($D50,$AR$5:$AR$12,0),5))^$J50)+(EXP(-$G50/INDEX($BB$5:$BG$12,MATCH($D50,$AR$5:$AR$12,0),6))*($G50/INDEX($BB$5:$BG$12,MATCH($D50,$AR$5:$AR$12,0),6))^$J50)),0)</x:f>
        <x:v>0.2428881179376323</x:v>
      </x:c>
      <x:c r="AG50" s="979" t="n">
        <x:f>IFERROR((EXP(-$G50/INDEX($BB$5:$BG$12,MATCH($D50,$AR$5:$AR$12,0),3))*($G50/INDEX($BB$5:$BG$12,MATCH($D50,$AR$5:$AR$12,0),3))^$J50)/((EXP(-$G50/INDEX($BB$5:$BG$12,MATCH($D50,$AR$5:$AR$12,0),1))*($G50/INDEX($BB$5:$BG$12,MATCH($D50,$AR$5:$AR$12,0),1))^$J50)+(EXP(-$G50/INDEX($BB$5:$BG$12,MATCH($D50,$AR$5:$AR$12,0),2))*($G50/INDEX($BB$5:$BG$12,MATCH($D50,$AR$5:$AR$12,0),2))^$J50)+(EXP(-$G50/INDEX($BB$5:$BG$12,MATCH($D50,$AR$5:$AR$12,0),3))*($G50/INDEX($BB$5:$BG$12,MATCH($D50,$AR$5:$AR$12,0),3))^$J50)+(EXP(-$G50/INDEX($BB$5:$BG$12,MATCH($D50,$AR$5:$AR$12,0),4))*($G50/INDEX($BB$5:$BG$12,MATCH($D50,$AR$5:$AR$12,0),4))^$J50)+(EXP(-$G50/INDEX($BB$5:$BG$12,MATCH($D50,$AR$5:$AR$12,0),5))*($G50/INDEX($BB$5:$BG$12,MATCH($D50,$AR$5:$AR$12,0),5))^$J50)+(EXP(-$G50/INDEX($BB$5:$BG$12,MATCH($D50,$AR$5:$AR$12,0),6))*($G50/INDEX($BB$5:$BG$12,MATCH($D50,$AR$5:$AR$12,0),6))^$J50)),0)</x:f>
        <x:v>0.24450491412612804</x:v>
      </x:c>
      <x:c r="AH50" s="979" t="n">
        <x:f>IFERROR((EXP(-$G50/INDEX($BB$5:$BG$12,MATCH($D50,$AR$5:$AR$12,0),4))*($G50/INDEX($BB$5:$BG$12,MATCH($D50,$AR$5:$AR$12,0),4))^$J50)/((EXP(-$G50/INDEX($BB$5:$BG$12,MATCH($D50,$AR$5:$AR$12,0),1))*($G50/INDEX($BB$5:$BG$12,MATCH($D50,$AR$5:$AR$12,0),1))^$J50)+(EXP(-$G50/INDEX($BB$5:$BG$12,MATCH($D50,$AR$5:$AR$12,0),2))*($G50/INDEX($BB$5:$BG$12,MATCH($D50,$AR$5:$AR$12,0),2))^$J50)+(EXP(-$G50/INDEX($BB$5:$BG$12,MATCH($D50,$AR$5:$AR$12,0),3))*($G50/INDEX($BB$5:$BG$12,MATCH($D50,$AR$5:$AR$12,0),3))^$J50)+(EXP(-$G50/INDEX($BB$5:$BG$12,MATCH($D50,$AR$5:$AR$12,0),4))*($G50/INDEX($BB$5:$BG$12,MATCH($D50,$AR$5:$AR$12,0),4))^$J50)+(EXP(-$G50/INDEX($BB$5:$BG$12,MATCH($D50,$AR$5:$AR$12,0),5))*($G50/INDEX($BB$5:$BG$12,MATCH($D50,$AR$5:$AR$12,0),5))^$J50)+(EXP(-$G50/INDEX($BB$5:$BG$12,MATCH($D50,$AR$5:$AR$12,0),6))*($G50/INDEX($BB$5:$BG$12,MATCH($D50,$AR$5:$AR$12,0),6))^$J50)),0)</x:f>
        <x:v>0.15839630947914493</x:v>
      </x:c>
      <x:c r="AI50" s="979" t="n">
        <x:f>IFERROR((EXP(-$G50/INDEX($BB$5:$BG$12,MATCH($D50,$AR$5:$AR$12,0),5))*($G50/INDEX($BB$5:$BG$12,MATCH($D50,$AR$5:$AR$12,0),5))^$J50)/((EXP(-$G50/INDEX($BB$5:$BG$12,MATCH($D50,$AR$5:$AR$12,0),1))*($G50/INDEX($BB$5:$BG$12,MATCH($D50,$AR$5:$AR$12,0),1))^$J50)+(EXP(-$G50/INDEX($BB$5:$BG$12,MATCH($D50,$AR$5:$AR$12,0),2))*($G50/INDEX($BB$5:$BG$12,MATCH($D50,$AR$5:$AR$12,0),2))^$J50)+(EXP(-$G50/INDEX($BB$5:$BG$12,MATCH($D50,$AR$5:$AR$12,0),3))*($G50/INDEX($BB$5:$BG$12,MATCH($D50,$AR$5:$AR$12,0),3))^$J50)+(EXP(-$G50/INDEX($BB$5:$BG$12,MATCH($D50,$AR$5:$AR$12,0),4))*($G50/INDEX($BB$5:$BG$12,MATCH($D50,$AR$5:$AR$12,0),4))^$J50)+(EXP(-$G50/INDEX($BB$5:$BG$12,MATCH($D50,$AR$5:$AR$12,0),5))*($G50/INDEX($BB$5:$BG$12,MATCH($D50,$AR$5:$AR$12,0),5))^$J50)+(EXP(-$G50/INDEX($BB$5:$BG$12,MATCH($D50,$AR$5:$AR$12,0),6))*($G50/INDEX($BB$5:$BG$12,MATCH($D50,$AR$5:$AR$12,0),6))^$J50)),0)</x:f>
        <x:v>0.08844309789895033</x:v>
      </x:c>
      <x:c r="AJ50" s="979" t="n">
        <x:f>IFERROR((EXP(-$G50/INDEX($BB$5:$BG$12,MATCH($D50,$AR$5:$AR$12,0),6))*($G50/INDEX($BB$5:$BG$12,MATCH($D50,$AR$5:$AR$12,0),6))^$J50)/((EXP(-$G50/INDEX($BB$5:$BG$12,MATCH($D50,$AR$5:$AR$12,0),1))*($G50/INDEX($BB$5:$BG$12,MATCH($D50,$AR$5:$AR$12,0),1))^$J50)+(EXP(-$G50/INDEX($BB$5:$BG$12,MATCH($D50,$AR$5:$AR$12,0),2))*($G50/INDEX($BB$5:$BG$12,MATCH($D50,$AR$5:$AR$12,0),2))^$J50)+(EXP(-$G50/INDEX($BB$5:$BG$12,MATCH($D50,$AR$5:$AR$12,0),3))*($G50/INDEX($BB$5:$BG$12,MATCH($D50,$AR$5:$AR$12,0),3))^$J50)+(EXP(-$G50/INDEX($BB$5:$BG$12,MATCH($D50,$AR$5:$AR$12,0),4))*($G50/INDEX($BB$5:$BG$12,MATCH($D50,$AR$5:$AR$12,0),4))^$J50)+(EXP(-$G50/INDEX($BB$5:$BG$12,MATCH($D50,$AR$5:$AR$12,0),5))*($G50/INDEX($BB$5:$BG$12,MATCH($D50,$AR$5:$AR$12,0),5))^$J50)+(EXP(-$G50/INDEX($BB$5:$BG$12,MATCH($D50,$AR$5:$AR$12,0),6))*($G50/INDEX($BB$5:$BG$12,MATCH($D50,$AR$5:$AR$12,0),6))^$J50)),0)</x:f>
        <x:v>0.05393256199442441</x:v>
      </x:c>
      <x:c r="BJ50"/>
      <x:c r="BK50"/>
      <x:c r="BL50"/>
      <x:c r="BM50"/>
      <x:c r="BN50"/>
      <x:c r="BO50"/>
      <x:c r="BP50"/>
      <x:c r="BQ50"/>
      <x:c r="BR50"/>
      <x:c r="BS50"/>
      <x:c r="BT50"/>
      <x:c r="BU50"/>
      <x:c r="BV50"/>
      <x:c r="BW50"/>
      <x:c r="BX50"/>
      <x:c r="BY50"/>
      <x:c r="BZ50"/>
    </x:row>
    <x:row r="51">
      <x:c r="A51" s="975" t="n">
        <x:f>'対象台データ'!A49</x:f>
        <x:v>46224</x:v>
      </x:c>
      <x:c r="B51" s="1003" t="str">
        <x:f>'対象台データ'!B49</x:f>
        <x:v>火</x:v>
      </x:c>
      <x:c r="C51" s="1003" t="str">
        <x:f>'対象台データ'!C49</x:f>
        <x:v>7/21</x:v>
      </x:c>
      <x:c r="D51" s="963" t="str">
        <x:f>'対象台データ'!D49</x:f>
        <x:v>ゴーゴージャグラー3</x:v>
      </x:c>
      <x:c r="E51" s="1014" t="n">
        <x:f>IF($X51="A",MIN(100,MAX(0,55+(V51-55)*(1+0.4*SQRT(MIN(G51/8000,1))))),MIN(100,MAX(0,V51)))</x:f>
        <x:v>78.49720562203548</x:v>
      </x:c>
      <x:c r="F51" s="1016" t="n">
        <x:f>'対象台データ'!E49</x:f>
        <x:v>915</x:v>
      </x:c>
      <x:c r="G51" s="1005" t="n">
        <x:f>'対象台データ'!F49</x:f>
        <x:v>9063</x:v>
      </x:c>
      <x:c r="H51" s="1005" t="n">
        <x:f>'対象台データ'!G49</x:f>
        <x:v>3535</x:v>
      </x:c>
      <x:c r="I51" s="1005" t="n">
        <x:f>'対象台データ'!H49</x:f>
        <x:v>41</x:v>
      </x:c>
      <x:c r="J51" s="1005" t="n">
        <x:f>'対象台データ'!I49</x:f>
        <x:v>37</x:v>
      </x:c>
      <x:c r="K51" s="979" t="n">
        <x:f>'対象台データ'!K49</x:f>
        <x:v>1.1300158152193902</x:v>
      </x:c>
      <x:c r="L51" s="1006" t="n">
        <x:f>IF(G51&lt;=0,5,IF(G51&lt;1500,5+(G51-0)*(20-5)/(1500-0),IF(G51&lt;3000,20+(G51-1500)*(40-20)/(3000-1500),IF(G51&lt;4500,40+(G51-3000)*(58-40)/(4500-3000),IF(G51&lt;6000,58+(G51-4500)*(72-58)/(6000-4500),IF(G51&lt;7500,72+(G51-6000)*(84-72)/(7500-6000),IF(G51&lt;9000,84+(G51-7500)*(93-84)/(9000-7500),IF(G51&lt;11000,93+(G51-9000)*(100-93)/(11000-9000),100))))))))</x:f>
        <x:v>93.2205</x:v>
      </x:c>
      <x:c r="M51" s="978" t="n">
        <x:v>1</x:v>
      </x:c>
      <x:c r="N51" s="978" t="n">
        <x:f>MIN(100,L51*M51)</x:f>
        <x:v>93.2205</x:v>
      </x:c>
      <x:c r="O51" s="978" t="n">
        <x:f>IF(K51&lt;=0.8,0,IF(K51&lt;0.9,0+(K51-0.8)*(10-0)/(0.9-0.8),IF(K51&lt;1,10+(K51-0.9)*(35-10)/(1-0.9),IF(K51&lt;1.2,35+(K51-1)*(87-35)/(1.2-1),IF(K51&lt;1.3,87+(K51-1.2)*(96-87)/(1.3-1.2),IF(K51&lt;1.45,96+(K51-1.3)*(100-96)/(1.45-1.3),100))))))</x:f>
        <x:v>68.80411195704147</x:v>
      </x:c>
      <x:c r="P51" s="979" t="n">
        <x:f>MIN(1,SQRT(G51/8000))</x:f>
        <x:v>1</x:v>
      </x:c>
      <x:c r="Q51" s="978" t="n">
        <x:f>35+(O51-35)*P51</x:f>
        <x:v>68.80411195704147</x:v>
      </x:c>
      <x:c r="R51" s="978" t="n">
        <x:f>IF(K51&lt;0.95,MIN(25,(0.95-K51)*250),0)</x:f>
        <x:v>0</x:v>
      </x:c>
      <x:c r="S51" s="978" t="n">
        <x:f>IF($X51="A",Y51*5+Z51*15+AA51*30+AB51*60+AC51*80+AD51*100,0)</x:f>
        <x:v>53.33040720987017</x:v>
      </x:c>
      <x:c r="T51" s="978" t="n">
        <x:f>IF($X51="A",AE51*5+AF51*15+AG51*30+AH51*60+AI51*80+AJ51*100,0)</x:f>
        <x:v>68.60900072988014</x:v>
      </x:c>
      <x:c r="U51" s="978" t="n">
        <x:f>IF($X51="A",S51*15%+T51*30%+Q51*55%,0)</x:f>
        <x:v>66.42452287681738</x:v>
      </x:c>
      <x:c r="V51" s="1018" t="n">
        <x:f>IF($X51="A",U51*80%+N51*20%,N51*IFERROR(INDEX($AT$5:$AT$60,MATCH($D51,$AR$5:$AR$60,0)),0.6)+Q51*IFERROR(INDEX($AU$5:$AU$60,MATCH($D51,$AR$5:$AR$60,0)),0.4)-R51)</x:f>
        <x:v>71.78371830145392</x:v>
      </x:c>
      <x:c r="W51" s="1008" t="str">
        <x:f>IF(E51&gt;=90,"設定6級候補",IF(E51&gt;=75,"設定4以上強候補",IF(E51&gt;=60,"設定4以上を疑う","要観察")))</x:f>
        <x:v>設定4以上強候補</x:v>
      </x:c>
      <x:c r="X51" s="1003" t="str">
        <x:f>IFERROR(INDEX($AS$5:$AS$60,MATCH($D51,$AR$5:$AR$60,0)),"AT")</x:f>
        <x:v>A</x:v>
      </x:c>
      <x:c r="Y51" s="979" t="n">
        <x:f>IFERROR((EXP(-$G51/INDEX($AV$5:$BA$12,MATCH($D51,$AR$5:$AR$12,0),1))*($G51/INDEX($AV$5:$BA$12,MATCH($D51,$AR$5:$AR$12,0),1))^$I51)/((EXP(-$G51/INDEX($AV$5:$BA$12,MATCH($D51,$AR$5:$AR$12,0),1))*($G51/INDEX($AV$5:$BA$12,MATCH($D51,$AR$5:$AR$12,0),1))^$I51)+(EXP(-$G51/INDEX($AV$5:$BA$12,MATCH($D51,$AR$5:$AR$12,0),2))*($G51/INDEX($AV$5:$BA$12,MATCH($D51,$AR$5:$AR$12,0),2))^$I51)+(EXP(-$G51/INDEX($AV$5:$BA$12,MATCH($D51,$AR$5:$AR$12,0),3))*($G51/INDEX($AV$5:$BA$12,MATCH($D51,$AR$5:$AR$12,0),3))^$I51)+(EXP(-$G51/INDEX($AV$5:$BA$12,MATCH($D51,$AR$5:$AR$12,0),4))*($G51/INDEX($AV$5:$BA$12,MATCH($D51,$AR$5:$AR$12,0),4))^$I51)+(EXP(-$G51/INDEX($AV$5:$BA$12,MATCH($D51,$AR$5:$AR$12,0),5))*($G51/INDEX($AV$5:$BA$12,MATCH($D51,$AR$5:$AR$12,0),5))^$I51)+(EXP(-$G51/INDEX($AV$5:$BA$12,MATCH($D51,$AR$5:$AR$12,0),6))*($G51/INDEX($AV$5:$BA$12,MATCH($D51,$AR$5:$AR$12,0),6))^$I51)),0)</x:f>
        <x:v>0.14345571533017878</x:v>
      </x:c>
      <x:c r="Z51" s="979" t="n">
        <x:f>IFERROR((EXP(-$G51/INDEX($AV$5:$BA$12,MATCH($D51,$AR$5:$AR$12,0),2))*($G51/INDEX($AV$5:$BA$12,MATCH($D51,$AR$5:$AR$12,0),2))^$I51)/((EXP(-$G51/INDEX($AV$5:$BA$12,MATCH($D51,$AR$5:$AR$12,0),1))*($G51/INDEX($AV$5:$BA$12,MATCH($D51,$AR$5:$AR$12,0),1))^$I51)+(EXP(-$G51/INDEX($AV$5:$BA$12,MATCH($D51,$AR$5:$AR$12,0),2))*($G51/INDEX($AV$5:$BA$12,MATCH($D51,$AR$5:$AR$12,0),2))^$I51)+(EXP(-$G51/INDEX($AV$5:$BA$12,MATCH($D51,$AR$5:$AR$12,0),3))*($G51/INDEX($AV$5:$BA$12,MATCH($D51,$AR$5:$AR$12,0),3))^$I51)+(EXP(-$G51/INDEX($AV$5:$BA$12,MATCH($D51,$AR$5:$AR$12,0),4))*($G51/INDEX($AV$5:$BA$12,MATCH($D51,$AR$5:$AR$12,0),4))^$I51)+(EXP(-$G51/INDEX($AV$5:$BA$12,MATCH($D51,$AR$5:$AR$12,0),5))*($G51/INDEX($AV$5:$BA$12,MATCH($D51,$AR$5:$AR$12,0),5))^$I51)+(EXP(-$G51/INDEX($AV$5:$BA$12,MATCH($D51,$AR$5:$AR$12,0),6))*($G51/INDEX($AV$5:$BA$12,MATCH($D51,$AR$5:$AR$12,0),6))^$I51)),0)</x:f>
        <x:v>0.1467902866899852</x:v>
      </x:c>
      <x:c r="AA51" s="979" t="n">
        <x:f>IFERROR((EXP(-$G51/INDEX($AV$5:$BA$12,MATCH($D51,$AR$5:$AR$12,0),3))*($G51/INDEX($AV$5:$BA$12,MATCH($D51,$AR$5:$AR$12,0),3))^$I51)/((EXP(-$G51/INDEX($AV$5:$BA$12,MATCH($D51,$AR$5:$AR$12,0),1))*($G51/INDEX($AV$5:$BA$12,MATCH($D51,$AR$5:$AR$12,0),1))^$I51)+(EXP(-$G51/INDEX($AV$5:$BA$12,MATCH($D51,$AR$5:$AR$12,0),2))*($G51/INDEX($AV$5:$BA$12,MATCH($D51,$AR$5:$AR$12,0),2))^$I51)+(EXP(-$G51/INDEX($AV$5:$BA$12,MATCH($D51,$AR$5:$AR$12,0),3))*($G51/INDEX($AV$5:$BA$12,MATCH($D51,$AR$5:$AR$12,0),3))^$I51)+(EXP(-$G51/INDEX($AV$5:$BA$12,MATCH($D51,$AR$5:$AR$12,0),4))*($G51/INDEX($AV$5:$BA$12,MATCH($D51,$AR$5:$AR$12,0),4))^$I51)+(EXP(-$G51/INDEX($AV$5:$BA$12,MATCH($D51,$AR$5:$AR$12,0),5))*($G51/INDEX($AV$5:$BA$12,MATCH($D51,$AR$5:$AR$12,0),5))^$I51)+(EXP(-$G51/INDEX($AV$5:$BA$12,MATCH($D51,$AR$5:$AR$12,0),6))*($G51/INDEX($AV$5:$BA$12,MATCH($D51,$AR$5:$AR$12,0),6))^$I51)),0)</x:f>
        <x:v>0.15013636560834928</x:v>
      </x:c>
      <x:c r="AB51" s="979" t="n">
        <x:f>IFERROR((EXP(-$G51/INDEX($AV$5:$BA$12,MATCH($D51,$AR$5:$AR$12,0),4))*($G51/INDEX($AV$5:$BA$12,MATCH($D51,$AR$5:$AR$12,0),4))^$I51)/((EXP(-$G51/INDEX($AV$5:$BA$12,MATCH($D51,$AR$5:$AR$12,0),1))*($G51/INDEX($AV$5:$BA$12,MATCH($D51,$AR$5:$AR$12,0),1))^$I51)+(EXP(-$G51/INDEX($AV$5:$BA$12,MATCH($D51,$AR$5:$AR$12,0),2))*($G51/INDEX($AV$5:$BA$12,MATCH($D51,$AR$5:$AR$12,0),2))^$I51)+(EXP(-$G51/INDEX($AV$5:$BA$12,MATCH($D51,$AR$5:$AR$12,0),3))*($G51/INDEX($AV$5:$BA$12,MATCH($D51,$AR$5:$AR$12,0),3))^$I51)+(EXP(-$G51/INDEX($AV$5:$BA$12,MATCH($D51,$AR$5:$AR$12,0),4))*($G51/INDEX($AV$5:$BA$12,MATCH($D51,$AR$5:$AR$12,0),4))^$I51)+(EXP(-$G51/INDEX($AV$5:$BA$12,MATCH($D51,$AR$5:$AR$12,0),5))*($G51/INDEX($AV$5:$BA$12,MATCH($D51,$AR$5:$AR$12,0),5))^$I51)+(EXP(-$G51/INDEX($AV$5:$BA$12,MATCH($D51,$AR$5:$AR$12,0),6))*($G51/INDEX($AV$5:$BA$12,MATCH($D51,$AR$5:$AR$12,0),6))^$I51)),0)</x:f>
        <x:v>0.16020393471424801</x:v>
      </x:c>
      <x:c r="AC51" s="979" t="n">
        <x:f>IFERROR((EXP(-$G51/INDEX($AV$5:$BA$12,MATCH($D51,$AR$5:$AR$12,0),5))*($G51/INDEX($AV$5:$BA$12,MATCH($D51,$AR$5:$AR$12,0),5))^$I51)/((EXP(-$G51/INDEX($AV$5:$BA$12,MATCH($D51,$AR$5:$AR$12,0),1))*($G51/INDEX($AV$5:$BA$12,MATCH($D51,$AR$5:$AR$12,0),1))^$I51)+(EXP(-$G51/INDEX($AV$5:$BA$12,MATCH($D51,$AR$5:$AR$12,0),2))*($G51/INDEX($AV$5:$BA$12,MATCH($D51,$AR$5:$AR$12,0),2))^$I51)+(EXP(-$G51/INDEX($AV$5:$BA$12,MATCH($D51,$AR$5:$AR$12,0),3))*($G51/INDEX($AV$5:$BA$12,MATCH($D51,$AR$5:$AR$12,0),3))^$I51)+(EXP(-$G51/INDEX($AV$5:$BA$12,MATCH($D51,$AR$5:$AR$12,0),4))*($G51/INDEX($AV$5:$BA$12,MATCH($D51,$AR$5:$AR$12,0),4))^$I51)+(EXP(-$G51/INDEX($AV$5:$BA$12,MATCH($D51,$AR$5:$AR$12,0),5))*($G51/INDEX($AV$5:$BA$12,MATCH($D51,$AR$5:$AR$12,0),5))^$I51)+(EXP(-$G51/INDEX($AV$5:$BA$12,MATCH($D51,$AR$5:$AR$12,0),6))*($G51/INDEX($AV$5:$BA$12,MATCH($D51,$AR$5:$AR$12,0),6))^$I51)),0)</x:f>
        <x:v>0.1823211241979874</x:v>
      </x:c>
      <x:c r="AD51" s="979" t="n">
        <x:f>IFERROR((EXP(-$G51/INDEX($AV$5:$BA$12,MATCH($D51,$AR$5:$AR$12,0),6))*($G51/INDEX($AV$5:$BA$12,MATCH($D51,$AR$5:$AR$12,0),6))^$I51)/((EXP(-$G51/INDEX($AV$5:$BA$12,MATCH($D51,$AR$5:$AR$12,0),1))*($G51/INDEX($AV$5:$BA$12,MATCH($D51,$AR$5:$AR$12,0),1))^$I51)+(EXP(-$G51/INDEX($AV$5:$BA$12,MATCH($D51,$AR$5:$AR$12,0),2))*($G51/INDEX($AV$5:$BA$12,MATCH($D51,$AR$5:$AR$12,0),2))^$I51)+(EXP(-$G51/INDEX($AV$5:$BA$12,MATCH($D51,$AR$5:$AR$12,0),3))*($G51/INDEX($AV$5:$BA$12,MATCH($D51,$AR$5:$AR$12,0),3))^$I51)+(EXP(-$G51/INDEX($AV$5:$BA$12,MATCH($D51,$AR$5:$AR$12,0),4))*($G51/INDEX($AV$5:$BA$12,MATCH($D51,$AR$5:$AR$12,0),4))^$I51)+(EXP(-$G51/INDEX($AV$5:$BA$12,MATCH($D51,$AR$5:$AR$12,0),5))*($G51/INDEX($AV$5:$BA$12,MATCH($D51,$AR$5:$AR$12,0),5))^$I51)+(EXP(-$G51/INDEX($AV$5:$BA$12,MATCH($D51,$AR$5:$AR$12,0),6))*($G51/INDEX($AV$5:$BA$12,MATCH($D51,$AR$5:$AR$12,0),6))^$I51)),0)</x:f>
        <x:v>0.21709257345925143</x:v>
      </x:c>
      <x:c r="AE51" s="979" t="n">
        <x:f>IFERROR((EXP(-$G51/INDEX($BB$5:$BG$12,MATCH($D51,$AR$5:$AR$12,0),1))*($G51/INDEX($BB$5:$BG$12,MATCH($D51,$AR$5:$AR$12,0),1))^$J51)/((EXP(-$G51/INDEX($BB$5:$BG$12,MATCH($D51,$AR$5:$AR$12,0),1))*($G51/INDEX($BB$5:$BG$12,MATCH($D51,$AR$5:$AR$12,0),1))^$J51)+(EXP(-$G51/INDEX($BB$5:$BG$12,MATCH($D51,$AR$5:$AR$12,0),2))*($G51/INDEX($BB$5:$BG$12,MATCH($D51,$AR$5:$AR$12,0),2))^$J51)+(EXP(-$G51/INDEX($BB$5:$BG$12,MATCH($D51,$AR$5:$AR$12,0),3))*($G51/INDEX($BB$5:$BG$12,MATCH($D51,$AR$5:$AR$12,0),3))^$J51)+(EXP(-$G51/INDEX($BB$5:$BG$12,MATCH($D51,$AR$5:$AR$12,0),4))*($G51/INDEX($BB$5:$BG$12,MATCH($D51,$AR$5:$AR$12,0),4))^$J51)+(EXP(-$G51/INDEX($BB$5:$BG$12,MATCH($D51,$AR$5:$AR$12,0),5))*($G51/INDEX($BB$5:$BG$12,MATCH($D51,$AR$5:$AR$12,0),5))^$J51)+(EXP(-$G51/INDEX($BB$5:$BG$12,MATCH($D51,$AR$5:$AR$12,0),6))*($G51/INDEX($BB$5:$BG$12,MATCH($D51,$AR$5:$AR$12,0),6))^$J51)),0)</x:f>
        <x:v>0.03005687248289184</x:v>
      </x:c>
      <x:c r="AF51" s="979" t="n">
        <x:f>IFERROR((EXP(-$G51/INDEX($BB$5:$BG$12,MATCH($D51,$AR$5:$AR$12,0),2))*($G51/INDEX($BB$5:$BG$12,MATCH($D51,$AR$5:$AR$12,0),2))^$J51)/((EXP(-$G51/INDEX($BB$5:$BG$12,MATCH($D51,$AR$5:$AR$12,0),1))*($G51/INDEX($BB$5:$BG$12,MATCH($D51,$AR$5:$AR$12,0),1))^$J51)+(EXP(-$G51/INDEX($BB$5:$BG$12,MATCH($D51,$AR$5:$AR$12,0),2))*($G51/INDEX($BB$5:$BG$12,MATCH($D51,$AR$5:$AR$12,0),2))^$J51)+(EXP(-$G51/INDEX($BB$5:$BG$12,MATCH($D51,$AR$5:$AR$12,0),3))*($G51/INDEX($BB$5:$BG$12,MATCH($D51,$AR$5:$AR$12,0),3))^$J51)+(EXP(-$G51/INDEX($BB$5:$BG$12,MATCH($D51,$AR$5:$AR$12,0),4))*($G51/INDEX($BB$5:$BG$12,MATCH($D51,$AR$5:$AR$12,0),4))^$J51)+(EXP(-$G51/INDEX($BB$5:$BG$12,MATCH($D51,$AR$5:$AR$12,0),5))*($G51/INDEX($BB$5:$BG$12,MATCH($D51,$AR$5:$AR$12,0),5))^$J51)+(EXP(-$G51/INDEX($BB$5:$BG$12,MATCH($D51,$AR$5:$AR$12,0),6))*($G51/INDEX($BB$5:$BG$12,MATCH($D51,$AR$5:$AR$12,0),6))^$J51)),0)</x:f>
        <x:v>0.05835428612055461</x:v>
      </x:c>
      <x:c r="AG51" s="979" t="n">
        <x:f>IFERROR((EXP(-$G51/INDEX($BB$5:$BG$12,MATCH($D51,$AR$5:$AR$12,0),3))*($G51/INDEX($BB$5:$BG$12,MATCH($D51,$AR$5:$AR$12,0),3))^$J51)/((EXP(-$G51/INDEX($BB$5:$BG$12,MATCH($D51,$AR$5:$AR$12,0),1))*($G51/INDEX($BB$5:$BG$12,MATCH($D51,$AR$5:$AR$12,0),1))^$J51)+(EXP(-$G51/INDEX($BB$5:$BG$12,MATCH($D51,$AR$5:$AR$12,0),2))*($G51/INDEX($BB$5:$BG$12,MATCH($D51,$AR$5:$AR$12,0),2))^$J51)+(EXP(-$G51/INDEX($BB$5:$BG$12,MATCH($D51,$AR$5:$AR$12,0),3))*($G51/INDEX($BB$5:$BG$12,MATCH($D51,$AR$5:$AR$12,0),3))^$J51)+(EXP(-$G51/INDEX($BB$5:$BG$12,MATCH($D51,$AR$5:$AR$12,0),4))*($G51/INDEX($BB$5:$BG$12,MATCH($D51,$AR$5:$AR$12,0),4))^$J51)+(EXP(-$G51/INDEX($BB$5:$BG$12,MATCH($D51,$AR$5:$AR$12,0),5))*($G51/INDEX($BB$5:$BG$12,MATCH($D51,$AR$5:$AR$12,0),5))^$J51)+(EXP(-$G51/INDEX($BB$5:$BG$12,MATCH($D51,$AR$5:$AR$12,0),6))*($G51/INDEX($BB$5:$BG$12,MATCH($D51,$AR$5:$AR$12,0),6))^$J51)),0)</x:f>
        <x:v>0.1191148769062856</x:v>
      </x:c>
      <x:c r="AH51" s="979" t="n">
        <x:f>IFERROR((EXP(-$G51/INDEX($BB$5:$BG$12,MATCH($D51,$AR$5:$AR$12,0),4))*($G51/INDEX($BB$5:$BG$12,MATCH($D51,$AR$5:$AR$12,0),4))^$J51)/((EXP(-$G51/INDEX($BB$5:$BG$12,MATCH($D51,$AR$5:$AR$12,0),1))*($G51/INDEX($BB$5:$BG$12,MATCH($D51,$AR$5:$AR$12,0),1))^$J51)+(EXP(-$G51/INDEX($BB$5:$BG$12,MATCH($D51,$AR$5:$AR$12,0),2))*($G51/INDEX($BB$5:$BG$12,MATCH($D51,$AR$5:$AR$12,0),2))^$J51)+(EXP(-$G51/INDEX($BB$5:$BG$12,MATCH($D51,$AR$5:$AR$12,0),3))*($G51/INDEX($BB$5:$BG$12,MATCH($D51,$AR$5:$AR$12,0),3))^$J51)+(EXP(-$G51/INDEX($BB$5:$BG$12,MATCH($D51,$AR$5:$AR$12,0),4))*($G51/INDEX($BB$5:$BG$12,MATCH($D51,$AR$5:$AR$12,0),4))^$J51)+(EXP(-$G51/INDEX($BB$5:$BG$12,MATCH($D51,$AR$5:$AR$12,0),5))*($G51/INDEX($BB$5:$BG$12,MATCH($D51,$AR$5:$AR$12,0),5))^$J51)+(EXP(-$G51/INDEX($BB$5:$BG$12,MATCH($D51,$AR$5:$AR$12,0),6))*($G51/INDEX($BB$5:$BG$12,MATCH($D51,$AR$5:$AR$12,0),6))^$J51)),0)</x:f>
        <x:v>0.24088732175416736</x:v>
      </x:c>
      <x:c r="AI51" s="979" t="n">
        <x:f>IFERROR((EXP(-$G51/INDEX($BB$5:$BG$12,MATCH($D51,$AR$5:$AR$12,0),5))*($G51/INDEX($BB$5:$BG$12,MATCH($D51,$AR$5:$AR$12,0),5))^$J51)/((EXP(-$G51/INDEX($BB$5:$BG$12,MATCH($D51,$AR$5:$AR$12,0),1))*($G51/INDEX($BB$5:$BG$12,MATCH($D51,$AR$5:$AR$12,0),1))^$J51)+(EXP(-$G51/INDEX($BB$5:$BG$12,MATCH($D51,$AR$5:$AR$12,0),2))*($G51/INDEX($BB$5:$BG$12,MATCH($D51,$AR$5:$AR$12,0),2))^$J51)+(EXP(-$G51/INDEX($BB$5:$BG$12,MATCH($D51,$AR$5:$AR$12,0),3))*($G51/INDEX($BB$5:$BG$12,MATCH($D51,$AR$5:$AR$12,0),3))^$J51)+(EXP(-$G51/INDEX($BB$5:$BG$12,MATCH($D51,$AR$5:$AR$12,0),4))*($G51/INDEX($BB$5:$BG$12,MATCH($D51,$AR$5:$AR$12,0),4))^$J51)+(EXP(-$G51/INDEX($BB$5:$BG$12,MATCH($D51,$AR$5:$AR$12,0),5))*($G51/INDEX($BB$5:$BG$12,MATCH($D51,$AR$5:$AR$12,0),5))^$J51)+(EXP(-$G51/INDEX($BB$5:$BG$12,MATCH($D51,$AR$5:$AR$12,0),6))*($G51/INDEX($BB$5:$BG$12,MATCH($D51,$AR$5:$AR$12,0),6))^$J51)),0)</x:f>
        <x:v>0.28009739051956595</x:v>
      </x:c>
      <x:c r="AJ51" s="979" t="n">
        <x:f>IFERROR((EXP(-$G51/INDEX($BB$5:$BG$12,MATCH($D51,$AR$5:$AR$12,0),6))*($G51/INDEX($BB$5:$BG$12,MATCH($D51,$AR$5:$AR$12,0),6))^$J51)/((EXP(-$G51/INDEX($BB$5:$BG$12,MATCH($D51,$AR$5:$AR$12,0),1))*($G51/INDEX($BB$5:$BG$12,MATCH($D51,$AR$5:$AR$12,0),1))^$J51)+(EXP(-$G51/INDEX($BB$5:$BG$12,MATCH($D51,$AR$5:$AR$12,0),2))*($G51/INDEX($BB$5:$BG$12,MATCH($D51,$AR$5:$AR$12,0),2))^$J51)+(EXP(-$G51/INDEX($BB$5:$BG$12,MATCH($D51,$AR$5:$AR$12,0),3))*($G51/INDEX($BB$5:$BG$12,MATCH($D51,$AR$5:$AR$12,0),3))^$J51)+(EXP(-$G51/INDEX($BB$5:$BG$12,MATCH($D51,$AR$5:$AR$12,0),4))*($G51/INDEX($BB$5:$BG$12,MATCH($D51,$AR$5:$AR$12,0),4))^$J51)+(EXP(-$G51/INDEX($BB$5:$BG$12,MATCH($D51,$AR$5:$AR$12,0),5))*($G51/INDEX($BB$5:$BG$12,MATCH($D51,$AR$5:$AR$12,0),5))^$J51)+(EXP(-$G51/INDEX($BB$5:$BG$12,MATCH($D51,$AR$5:$AR$12,0),6))*($G51/INDEX($BB$5:$BG$12,MATCH($D51,$AR$5:$AR$12,0),6))^$J51)),0)</x:f>
        <x:v>0.2714892522165347</x:v>
      </x:c>
      <x:c r="BJ51"/>
      <x:c r="BK51"/>
      <x:c r="BL51"/>
      <x:c r="BM51"/>
      <x:c r="BN51"/>
      <x:c r="BO51"/>
      <x:c r="BP51"/>
      <x:c r="BQ51"/>
      <x:c r="BR51"/>
      <x:c r="BS51"/>
      <x:c r="BT51"/>
      <x:c r="BU51"/>
      <x:c r="BV51"/>
      <x:c r="BW51"/>
      <x:c r="BX51"/>
      <x:c r="BY51"/>
      <x:c r="BZ51"/>
    </x:row>
    <x:row r="52">
      <x:c r="A52" s="975" t="n">
        <x:f>'対象台データ'!A50</x:f>
        <x:v>46224</x:v>
      </x:c>
      <x:c r="B52" s="1003" t="str">
        <x:f>'対象台データ'!B50</x:f>
        <x:v>火</x:v>
      </x:c>
      <x:c r="C52" s="1003" t="str">
        <x:f>'対象台データ'!C50</x:f>
        <x:v>7/21</x:v>
      </x:c>
      <x:c r="D52" s="963" t="str">
        <x:f>'対象台データ'!D50</x:f>
        <x:v>ゴーゴージャグラー3</x:v>
      </x:c>
      <x:c r="E52" s="1014" t="n">
        <x:f>IF($X52="A",MIN(100,MAX(0,55+(V52-55)*(1+0.4*SQRT(MIN(G52/8000,1))))),MIN(100,MAX(0,V52)))</x:f>
        <x:v>25.44422846355666</x:v>
      </x:c>
      <x:c r="F52" s="1016" t="n">
        <x:f>'対象台データ'!E50</x:f>
        <x:v>916</x:v>
      </x:c>
      <x:c r="G52" s="1005" t="n">
        <x:f>'対象台データ'!F50</x:f>
        <x:v>5315</x:v>
      </x:c>
      <x:c r="H52" s="1005" t="n">
        <x:f>'対象台データ'!G50</x:f>
        <x:v>-1168</x:v>
      </x:c>
      <x:c r="I52" s="1005" t="n">
        <x:f>'対象台データ'!H50</x:f>
        <x:v>17</x:v>
      </x:c>
      <x:c r="J52" s="1005" t="n">
        <x:f>'対象台データ'!I50</x:f>
        <x:v>12</x:v>
      </x:c>
      <x:c r="K52" s="979" t="n">
        <x:f>'対象台データ'!K50</x:f>
        <x:v>0.9267481969269363</x:v>
      </x:c>
      <x:c r="L52" s="1006" t="n">
        <x:f>IF(G52&lt;=0,5,IF(G52&lt;1500,5+(G52-0)*(20-5)/(1500-0),IF(G52&lt;3000,20+(G52-1500)*(40-20)/(3000-1500),IF(G52&lt;4500,40+(G52-3000)*(58-40)/(4500-3000),IF(G52&lt;6000,58+(G52-4500)*(72-58)/(6000-4500),IF(G52&lt;7500,72+(G52-6000)*(84-72)/(7500-6000),IF(G52&lt;9000,84+(G52-7500)*(93-84)/(9000-7500),IF(G52&lt;11000,93+(G52-9000)*(100-93)/(11000-9000),100))))))))</x:f>
        <x:v>65.60666666666667</x:v>
      </x:c>
      <x:c r="M52" s="978" t="n">
        <x:v>1</x:v>
      </x:c>
      <x:c r="N52" s="978" t="n">
        <x:f>MIN(100,L52*M52)</x:f>
        <x:v>65.60666666666667</x:v>
      </x:c>
      <x:c r="O52" s="978" t="n">
        <x:f>IF(K52&lt;=0.8,0,IF(K52&lt;0.9,0+(K52-0.8)*(10-0)/(0.9-0.8),IF(K52&lt;1,10+(K52-0.9)*(35-10)/(1-0.9),IF(K52&lt;1.2,35+(K52-1)*(87-35)/(1.2-1),IF(K52&lt;1.3,87+(K52-1.2)*(96-87)/(1.3-1.2),IF(K52&lt;1.45,96+(K52-1.3)*(100-96)/(1.45-1.3),100))))))</x:f>
        <x:v>16.68704923173408</x:v>
      </x:c>
      <x:c r="P52" s="979" t="n">
        <x:f>MIN(1,SQRT(G52/8000))</x:f>
        <x:v>0.8150920193450554</x:v>
      </x:c>
      <x:c r="Q52" s="978" t="n">
        <x:f>35+(O52-35)*P52</x:f>
        <x:v>20.073259978127545</x:v>
      </x:c>
      <x:c r="R52" s="978" t="n">
        <x:f>IF(K52&lt;0.95,MIN(25,(0.95-K52)*250),0)</x:f>
        <x:v>5.812950768265907</x:v>
      </x:c>
      <x:c r="S52" s="978" t="n">
        <x:f>IF($X52="A",Y52*5+Z52*15+AA52*30+AB52*60+AC52*80+AD52*100,0)</x:f>
        <x:v>43.90019314114768</x:v>
      </x:c>
      <x:c r="T52" s="978" t="n">
        <x:f>IF($X52="A",AE52*5+AF52*15+AG52*30+AH52*60+AI52*80+AJ52*100,0)</x:f>
        <x:v>22.873363906720012</x:v>
      </x:c>
      <x:c r="U52" s="978" t="n">
        <x:f>IF($X52="A",S52*15%+T52*30%+Q52*55%,0)</x:f>
        <x:v>24.487331131158307</x:v>
      </x:c>
      <x:c r="V52" s="1018" t="n">
        <x:f>IF($X52="A",U52*80%+N52*20%,N52*IFERROR(INDEX($AT$5:$AT$60,MATCH($D52,$AR$5:$AR$60,0)),0.6)+Q52*IFERROR(INDEX($AU$5:$AU$60,MATCH($D52,$AR$5:$AR$60,0)),0.4)-R52)</x:f>
        <x:v>32.71119823825998</x:v>
      </x:c>
      <x:c r="W52" s="1008" t="str">
        <x:f>IF(E52&gt;=90,"設定6級候補",IF(E52&gt;=75,"設定4以上強候補",IF(E52&gt;=60,"設定4以上を疑う","要観察")))</x:f>
        <x:v>要観察</x:v>
      </x:c>
      <x:c r="X52" s="1003" t="str">
        <x:f>IFERROR(INDEX($AS$5:$AS$60,MATCH($D52,$AR$5:$AR$60,0)),"AT")</x:f>
        <x:v>A</x:v>
      </x:c>
      <x:c r="Y52" s="979" t="n">
        <x:f>IFERROR((EXP(-$G52/INDEX($AV$5:$BA$12,MATCH($D52,$AR$5:$AR$12,0),1))*($G52/INDEX($AV$5:$BA$12,MATCH($D52,$AR$5:$AR$12,0),1))^$I52)/((EXP(-$G52/INDEX($AV$5:$BA$12,MATCH($D52,$AR$5:$AR$12,0),1))*($G52/INDEX($AV$5:$BA$12,MATCH($D52,$AR$5:$AR$12,0),1))^$I52)+(EXP(-$G52/INDEX($AV$5:$BA$12,MATCH($D52,$AR$5:$AR$12,0),2))*($G52/INDEX($AV$5:$BA$12,MATCH($D52,$AR$5:$AR$12,0),2))^$I52)+(EXP(-$G52/INDEX($AV$5:$BA$12,MATCH($D52,$AR$5:$AR$12,0),3))*($G52/INDEX($AV$5:$BA$12,MATCH($D52,$AR$5:$AR$12,0),3))^$I52)+(EXP(-$G52/INDEX($AV$5:$BA$12,MATCH($D52,$AR$5:$AR$12,0),4))*($G52/INDEX($AV$5:$BA$12,MATCH($D52,$AR$5:$AR$12,0),4))^$I52)+(EXP(-$G52/INDEX($AV$5:$BA$12,MATCH($D52,$AR$5:$AR$12,0),5))*($G52/INDEX($AV$5:$BA$12,MATCH($D52,$AR$5:$AR$12,0),5))^$I52)+(EXP(-$G52/INDEX($AV$5:$BA$12,MATCH($D52,$AR$5:$AR$12,0),6))*($G52/INDEX($AV$5:$BA$12,MATCH($D52,$AR$5:$AR$12,0),6))^$I52)),0)</x:f>
        <x:v>0.1865443913109667</x:v>
      </x:c>
      <x:c r="Z52" s="979" t="n">
        <x:f>IFERROR((EXP(-$G52/INDEX($AV$5:$BA$12,MATCH($D52,$AR$5:$AR$12,0),2))*($G52/INDEX($AV$5:$BA$12,MATCH($D52,$AR$5:$AR$12,0),2))^$I52)/((EXP(-$G52/INDEX($AV$5:$BA$12,MATCH($D52,$AR$5:$AR$12,0),1))*($G52/INDEX($AV$5:$BA$12,MATCH($D52,$AR$5:$AR$12,0),1))^$I52)+(EXP(-$G52/INDEX($AV$5:$BA$12,MATCH($D52,$AR$5:$AR$12,0),2))*($G52/INDEX($AV$5:$BA$12,MATCH($D52,$AR$5:$AR$12,0),2))^$I52)+(EXP(-$G52/INDEX($AV$5:$BA$12,MATCH($D52,$AR$5:$AR$12,0),3))*($G52/INDEX($AV$5:$BA$12,MATCH($D52,$AR$5:$AR$12,0),3))^$I52)+(EXP(-$G52/INDEX($AV$5:$BA$12,MATCH($D52,$AR$5:$AR$12,0),4))*($G52/INDEX($AV$5:$BA$12,MATCH($D52,$AR$5:$AR$12,0),4))^$I52)+(EXP(-$G52/INDEX($AV$5:$BA$12,MATCH($D52,$AR$5:$AR$12,0),5))*($G52/INDEX($AV$5:$BA$12,MATCH($D52,$AR$5:$AR$12,0),5))^$I52)+(EXP(-$G52/INDEX($AV$5:$BA$12,MATCH($D52,$AR$5:$AR$12,0),6))*($G52/INDEX($AV$5:$BA$12,MATCH($D52,$AR$5:$AR$12,0),6))^$I52)),0)</x:f>
        <x:v>0.18399225540587058</x:v>
      </x:c>
      <x:c r="AA52" s="979" t="n">
        <x:f>IFERROR((EXP(-$G52/INDEX($AV$5:$BA$12,MATCH($D52,$AR$5:$AR$12,0),3))*($G52/INDEX($AV$5:$BA$12,MATCH($D52,$AR$5:$AR$12,0),3))^$I52)/((EXP(-$G52/INDEX($AV$5:$BA$12,MATCH($D52,$AR$5:$AR$12,0),1))*($G52/INDEX($AV$5:$BA$12,MATCH($D52,$AR$5:$AR$12,0),1))^$I52)+(EXP(-$G52/INDEX($AV$5:$BA$12,MATCH($D52,$AR$5:$AR$12,0),2))*($G52/INDEX($AV$5:$BA$12,MATCH($D52,$AR$5:$AR$12,0),2))^$I52)+(EXP(-$G52/INDEX($AV$5:$BA$12,MATCH($D52,$AR$5:$AR$12,0),3))*($G52/INDEX($AV$5:$BA$12,MATCH($D52,$AR$5:$AR$12,0),3))^$I52)+(EXP(-$G52/INDEX($AV$5:$BA$12,MATCH($D52,$AR$5:$AR$12,0),4))*($G52/INDEX($AV$5:$BA$12,MATCH($D52,$AR$5:$AR$12,0),4))^$I52)+(EXP(-$G52/INDEX($AV$5:$BA$12,MATCH($D52,$AR$5:$AR$12,0),5))*($G52/INDEX($AV$5:$BA$12,MATCH($D52,$AR$5:$AR$12,0),5))^$I52)+(EXP(-$G52/INDEX($AV$5:$BA$12,MATCH($D52,$AR$5:$AR$12,0),6))*($G52/INDEX($AV$5:$BA$12,MATCH($D52,$AR$5:$AR$12,0),6))^$I52)),0)</x:f>
        <x:v>0.18140906495931972</x:v>
      </x:c>
      <x:c r="AB52" s="979" t="n">
        <x:f>IFERROR((EXP(-$G52/INDEX($AV$5:$BA$12,MATCH($D52,$AR$5:$AR$12,0),4))*($G52/INDEX($AV$5:$BA$12,MATCH($D52,$AR$5:$AR$12,0),4))^$I52)/((EXP(-$G52/INDEX($AV$5:$BA$12,MATCH($D52,$AR$5:$AR$12,0),1))*($G52/INDEX($AV$5:$BA$12,MATCH($D52,$AR$5:$AR$12,0),1))^$I52)+(EXP(-$G52/INDEX($AV$5:$BA$12,MATCH($D52,$AR$5:$AR$12,0),2))*($G52/INDEX($AV$5:$BA$12,MATCH($D52,$AR$5:$AR$12,0),2))^$I52)+(EXP(-$G52/INDEX($AV$5:$BA$12,MATCH($D52,$AR$5:$AR$12,0),3))*($G52/INDEX($AV$5:$BA$12,MATCH($D52,$AR$5:$AR$12,0),3))^$I52)+(EXP(-$G52/INDEX($AV$5:$BA$12,MATCH($D52,$AR$5:$AR$12,0),4))*($G52/INDEX($AV$5:$BA$12,MATCH($D52,$AR$5:$AR$12,0),4))^$I52)+(EXP(-$G52/INDEX($AV$5:$BA$12,MATCH($D52,$AR$5:$AR$12,0),5))*($G52/INDEX($AV$5:$BA$12,MATCH($D52,$AR$5:$AR$12,0),5))^$I52)+(EXP(-$G52/INDEX($AV$5:$BA$12,MATCH($D52,$AR$5:$AR$12,0),6))*($G52/INDEX($AV$5:$BA$12,MATCH($D52,$AR$5:$AR$12,0),6))^$I52)),0)</x:f>
        <x:v>0.1734869558768872</x:v>
      </x:c>
      <x:c r="AC52" s="979" t="n">
        <x:f>IFERROR((EXP(-$G52/INDEX($AV$5:$BA$12,MATCH($D52,$AR$5:$AR$12,0),5))*($G52/INDEX($AV$5:$BA$12,MATCH($D52,$AR$5:$AR$12,0),5))^$I52)/((EXP(-$G52/INDEX($AV$5:$BA$12,MATCH($D52,$AR$5:$AR$12,0),1))*($G52/INDEX($AV$5:$BA$12,MATCH($D52,$AR$5:$AR$12,0),1))^$I52)+(EXP(-$G52/INDEX($AV$5:$BA$12,MATCH($D52,$AR$5:$AR$12,0),2))*($G52/INDEX($AV$5:$BA$12,MATCH($D52,$AR$5:$AR$12,0),2))^$I52)+(EXP(-$G52/INDEX($AV$5:$BA$12,MATCH($D52,$AR$5:$AR$12,0),3))*($G52/INDEX($AV$5:$BA$12,MATCH($D52,$AR$5:$AR$12,0),3))^$I52)+(EXP(-$G52/INDEX($AV$5:$BA$12,MATCH($D52,$AR$5:$AR$12,0),4))*($G52/INDEX($AV$5:$BA$12,MATCH($D52,$AR$5:$AR$12,0),4))^$I52)+(EXP(-$G52/INDEX($AV$5:$BA$12,MATCH($D52,$AR$5:$AR$12,0),5))*($G52/INDEX($AV$5:$BA$12,MATCH($D52,$AR$5:$AR$12,0),5))^$I52)+(EXP(-$G52/INDEX($AV$5:$BA$12,MATCH($D52,$AR$5:$AR$12,0),6))*($G52/INDEX($AV$5:$BA$12,MATCH($D52,$AR$5:$AR$12,0),6))^$I52)),0)</x:f>
        <x:v>0.15503175962918045</x:v>
      </x:c>
      <x:c r="AD52" s="979" t="n">
        <x:f>IFERROR((EXP(-$G52/INDEX($AV$5:$BA$12,MATCH($D52,$AR$5:$AR$12,0),6))*($G52/INDEX($AV$5:$BA$12,MATCH($D52,$AR$5:$AR$12,0),6))^$I52)/((EXP(-$G52/INDEX($AV$5:$BA$12,MATCH($D52,$AR$5:$AR$12,0),1))*($G52/INDEX($AV$5:$BA$12,MATCH($D52,$AR$5:$AR$12,0),1))^$I52)+(EXP(-$G52/INDEX($AV$5:$BA$12,MATCH($D52,$AR$5:$AR$12,0),2))*($G52/INDEX($AV$5:$BA$12,MATCH($D52,$AR$5:$AR$12,0),2))^$I52)+(EXP(-$G52/INDEX($AV$5:$BA$12,MATCH($D52,$AR$5:$AR$12,0),3))*($G52/INDEX($AV$5:$BA$12,MATCH($D52,$AR$5:$AR$12,0),3))^$I52)+(EXP(-$G52/INDEX($AV$5:$BA$12,MATCH($D52,$AR$5:$AR$12,0),4))*($G52/INDEX($AV$5:$BA$12,MATCH($D52,$AR$5:$AR$12,0),4))^$I52)+(EXP(-$G52/INDEX($AV$5:$BA$12,MATCH($D52,$AR$5:$AR$12,0),5))*($G52/INDEX($AV$5:$BA$12,MATCH($D52,$AR$5:$AR$12,0),5))^$I52)+(EXP(-$G52/INDEX($AV$5:$BA$12,MATCH($D52,$AR$5:$AR$12,0),6))*($G52/INDEX($AV$5:$BA$12,MATCH($D52,$AR$5:$AR$12,0),6))^$I52)),0)</x:f>
        <x:v>0.11953557281777527</x:v>
      </x:c>
      <x:c r="AE52" s="979" t="n">
        <x:f>IFERROR((EXP(-$G52/INDEX($BB$5:$BG$12,MATCH($D52,$AR$5:$AR$12,0),1))*($G52/INDEX($BB$5:$BG$12,MATCH($D52,$AR$5:$AR$12,0),1))^$J52)/((EXP(-$G52/INDEX($BB$5:$BG$12,MATCH($D52,$AR$5:$AR$12,0),1))*($G52/INDEX($BB$5:$BG$12,MATCH($D52,$AR$5:$AR$12,0),1))^$J52)+(EXP(-$G52/INDEX($BB$5:$BG$12,MATCH($D52,$AR$5:$AR$12,0),2))*($G52/INDEX($BB$5:$BG$12,MATCH($D52,$AR$5:$AR$12,0),2))^$J52)+(EXP(-$G52/INDEX($BB$5:$BG$12,MATCH($D52,$AR$5:$AR$12,0),3))*($G52/INDEX($BB$5:$BG$12,MATCH($D52,$AR$5:$AR$12,0),3))^$J52)+(EXP(-$G52/INDEX($BB$5:$BG$12,MATCH($D52,$AR$5:$AR$12,0),4))*($G52/INDEX($BB$5:$BG$12,MATCH($D52,$AR$5:$AR$12,0),4))^$J52)+(EXP(-$G52/INDEX($BB$5:$BG$12,MATCH($D52,$AR$5:$AR$12,0),5))*($G52/INDEX($BB$5:$BG$12,MATCH($D52,$AR$5:$AR$12,0),5))^$J52)+(EXP(-$G52/INDEX($BB$5:$BG$12,MATCH($D52,$AR$5:$AR$12,0),6))*($G52/INDEX($BB$5:$BG$12,MATCH($D52,$AR$5:$AR$12,0),6))^$J52)),0)</x:f>
        <x:v>0.361921646520418</x:v>
      </x:c>
      <x:c r="AF52" s="979" t="n">
        <x:f>IFERROR((EXP(-$G52/INDEX($BB$5:$BG$12,MATCH($D52,$AR$5:$AR$12,0),2))*($G52/INDEX($BB$5:$BG$12,MATCH($D52,$AR$5:$AR$12,0),2))^$J52)/((EXP(-$G52/INDEX($BB$5:$BG$12,MATCH($D52,$AR$5:$AR$12,0),1))*($G52/INDEX($BB$5:$BG$12,MATCH($D52,$AR$5:$AR$12,0),1))^$J52)+(EXP(-$G52/INDEX($BB$5:$BG$12,MATCH($D52,$AR$5:$AR$12,0),2))*($G52/INDEX($BB$5:$BG$12,MATCH($D52,$AR$5:$AR$12,0),2))^$J52)+(EXP(-$G52/INDEX($BB$5:$BG$12,MATCH($D52,$AR$5:$AR$12,0),3))*($G52/INDEX($BB$5:$BG$12,MATCH($D52,$AR$5:$AR$12,0),3))^$J52)+(EXP(-$G52/INDEX($BB$5:$BG$12,MATCH($D52,$AR$5:$AR$12,0),4))*($G52/INDEX($BB$5:$BG$12,MATCH($D52,$AR$5:$AR$12,0),4))^$J52)+(EXP(-$G52/INDEX($BB$5:$BG$12,MATCH($D52,$AR$5:$AR$12,0),5))*($G52/INDEX($BB$5:$BG$12,MATCH($D52,$AR$5:$AR$12,0),5))^$J52)+(EXP(-$G52/INDEX($BB$5:$BG$12,MATCH($D52,$AR$5:$AR$12,0),6))*($G52/INDEX($BB$5:$BG$12,MATCH($D52,$AR$5:$AR$12,0),6))^$J52)),0)</x:f>
        <x:v>0.29095470629146764</x:v>
      </x:c>
      <x:c r="AG52" s="979" t="n">
        <x:f>IFERROR((EXP(-$G52/INDEX($BB$5:$BG$12,MATCH($D52,$AR$5:$AR$12,0),3))*($G52/INDEX($BB$5:$BG$12,MATCH($D52,$AR$5:$AR$12,0),3))^$J52)/((EXP(-$G52/INDEX($BB$5:$BG$12,MATCH($D52,$AR$5:$AR$12,0),1))*($G52/INDEX($BB$5:$BG$12,MATCH($D52,$AR$5:$AR$12,0),1))^$J52)+(EXP(-$G52/INDEX($BB$5:$BG$12,MATCH($D52,$AR$5:$AR$12,0),2))*($G52/INDEX($BB$5:$BG$12,MATCH($D52,$AR$5:$AR$12,0),2))^$J52)+(EXP(-$G52/INDEX($BB$5:$BG$12,MATCH($D52,$AR$5:$AR$12,0),3))*($G52/INDEX($BB$5:$BG$12,MATCH($D52,$AR$5:$AR$12,0),3))^$J52)+(EXP(-$G52/INDEX($BB$5:$BG$12,MATCH($D52,$AR$5:$AR$12,0),4))*($G52/INDEX($BB$5:$BG$12,MATCH($D52,$AR$5:$AR$12,0),4))^$J52)+(EXP(-$G52/INDEX($BB$5:$BG$12,MATCH($D52,$AR$5:$AR$12,0),5))*($G52/INDEX($BB$5:$BG$12,MATCH($D52,$AR$5:$AR$12,0),5))^$J52)+(EXP(-$G52/INDEX($BB$5:$BG$12,MATCH($D52,$AR$5:$AR$12,0),6))*($G52/INDEX($BB$5:$BG$12,MATCH($D52,$AR$5:$AR$12,0),6))^$J52)),0)</x:f>
        <x:v>0.19767360001187745</x:v>
      </x:c>
      <x:c r="AH52" s="979" t="n">
        <x:f>IFERROR((EXP(-$G52/INDEX($BB$5:$BG$12,MATCH($D52,$AR$5:$AR$12,0),4))*($G52/INDEX($BB$5:$BG$12,MATCH($D52,$AR$5:$AR$12,0),4))^$J52)/((EXP(-$G52/INDEX($BB$5:$BG$12,MATCH($D52,$AR$5:$AR$12,0),1))*($G52/INDEX($BB$5:$BG$12,MATCH($D52,$AR$5:$AR$12,0),1))^$J52)+(EXP(-$G52/INDEX($BB$5:$BG$12,MATCH($D52,$AR$5:$AR$12,0),2))*($G52/INDEX($BB$5:$BG$12,MATCH($D52,$AR$5:$AR$12,0),2))^$J52)+(EXP(-$G52/INDEX($BB$5:$BG$12,MATCH($D52,$AR$5:$AR$12,0),3))*($G52/INDEX($BB$5:$BG$12,MATCH($D52,$AR$5:$AR$12,0),3))^$J52)+(EXP(-$G52/INDEX($BB$5:$BG$12,MATCH($D52,$AR$5:$AR$12,0),4))*($G52/INDEX($BB$5:$BG$12,MATCH($D52,$AR$5:$AR$12,0),4))^$J52)+(EXP(-$G52/INDEX($BB$5:$BG$12,MATCH($D52,$AR$5:$AR$12,0),5))*($G52/INDEX($BB$5:$BG$12,MATCH($D52,$AR$5:$AR$12,0),5))^$J52)+(EXP(-$G52/INDEX($BB$5:$BG$12,MATCH($D52,$AR$5:$AR$12,0),6))*($G52/INDEX($BB$5:$BG$12,MATCH($D52,$AR$5:$AR$12,0),6))^$J52)),0)</x:f>
        <x:v>0.08384308630069053</x:v>
      </x:c>
      <x:c r="AI52" s="979" t="n">
        <x:f>IFERROR((EXP(-$G52/INDEX($BB$5:$BG$12,MATCH($D52,$AR$5:$AR$12,0),5))*($G52/INDEX($BB$5:$BG$12,MATCH($D52,$AR$5:$AR$12,0),5))^$J52)/((EXP(-$G52/INDEX($BB$5:$BG$12,MATCH($D52,$AR$5:$AR$12,0),1))*($G52/INDEX($BB$5:$BG$12,MATCH($D52,$AR$5:$AR$12,0),1))^$J52)+(EXP(-$G52/INDEX($BB$5:$BG$12,MATCH($D52,$AR$5:$AR$12,0),2))*($G52/INDEX($BB$5:$BG$12,MATCH($D52,$AR$5:$AR$12,0),2))^$J52)+(EXP(-$G52/INDEX($BB$5:$BG$12,MATCH($D52,$AR$5:$AR$12,0),3))*($G52/INDEX($BB$5:$BG$12,MATCH($D52,$AR$5:$AR$12,0),3))^$J52)+(EXP(-$G52/INDEX($BB$5:$BG$12,MATCH($D52,$AR$5:$AR$12,0),4))*($G52/INDEX($BB$5:$BG$12,MATCH($D52,$AR$5:$AR$12,0),4))^$J52)+(EXP(-$G52/INDEX($BB$5:$BG$12,MATCH($D52,$AR$5:$AR$12,0),5))*($G52/INDEX($BB$5:$BG$12,MATCH($D52,$AR$5:$AR$12,0),5))^$J52)+(EXP(-$G52/INDEX($BB$5:$BG$12,MATCH($D52,$AR$5:$AR$12,0),6))*($G52/INDEX($BB$5:$BG$12,MATCH($D52,$AR$5:$AR$12,0),6))^$J52)),0)</x:f>
        <x:v>0.04110270931032401</x:v>
      </x:c>
      <x:c r="AJ52" s="979" t="n">
        <x:f>IFERROR((EXP(-$G52/INDEX($BB$5:$BG$12,MATCH($D52,$AR$5:$AR$12,0),6))*($G52/INDEX($BB$5:$BG$12,MATCH($D52,$AR$5:$AR$12,0),6))^$J52)/((EXP(-$G52/INDEX($BB$5:$BG$12,MATCH($D52,$AR$5:$AR$12,0),1))*($G52/INDEX($BB$5:$BG$12,MATCH($D52,$AR$5:$AR$12,0),1))^$J52)+(EXP(-$G52/INDEX($BB$5:$BG$12,MATCH($D52,$AR$5:$AR$12,0),2))*($G52/INDEX($BB$5:$BG$12,MATCH($D52,$AR$5:$AR$12,0),2))^$J52)+(EXP(-$G52/INDEX($BB$5:$BG$12,MATCH($D52,$AR$5:$AR$12,0),3))*($G52/INDEX($BB$5:$BG$12,MATCH($D52,$AR$5:$AR$12,0),3))^$J52)+(EXP(-$G52/INDEX($BB$5:$BG$12,MATCH($D52,$AR$5:$AR$12,0),4))*($G52/INDEX($BB$5:$BG$12,MATCH($D52,$AR$5:$AR$12,0),4))^$J52)+(EXP(-$G52/INDEX($BB$5:$BG$12,MATCH($D52,$AR$5:$AR$12,0),5))*($G52/INDEX($BB$5:$BG$12,MATCH($D52,$AR$5:$AR$12,0),5))^$J52)+(EXP(-$G52/INDEX($BB$5:$BG$12,MATCH($D52,$AR$5:$AR$12,0),6))*($G52/INDEX($BB$5:$BG$12,MATCH($D52,$AR$5:$AR$12,0),6))^$J52)),0)</x:f>
        <x:v>0.02450425156522231</x:v>
      </x:c>
      <x:c r="BJ52"/>
      <x:c r="BK52"/>
      <x:c r="BL52"/>
      <x:c r="BM52"/>
      <x:c r="BN52"/>
      <x:c r="BO52"/>
      <x:c r="BP52"/>
      <x:c r="BQ52"/>
      <x:c r="BR52"/>
      <x:c r="BS52"/>
      <x:c r="BT52"/>
      <x:c r="BU52"/>
      <x:c r="BV52"/>
      <x:c r="BW52"/>
      <x:c r="BX52"/>
      <x:c r="BY52"/>
      <x:c r="BZ52"/>
    </x:row>
    <x:row r="53">
      <x:c r="A53" s="975" t="n">
        <x:f>'対象台データ'!A51</x:f>
        <x:v>46224</x:v>
      </x:c>
      <x:c r="B53" s="1003" t="str">
        <x:f>'対象台データ'!B51</x:f>
        <x:v>火</x:v>
      </x:c>
      <x:c r="C53" s="1003" t="str">
        <x:f>'対象台データ'!C51</x:f>
        <x:v>7/21</x:v>
      </x:c>
      <x:c r="D53" s="963" t="str">
        <x:f>'対象台データ'!D51</x:f>
        <x:v>ゴーゴージャグラー3</x:v>
      </x:c>
      <x:c r="E53" s="1014" t="n">
        <x:f>IF($X53="A",MIN(100,MAX(0,55+(V53-55)*(1+0.4*SQRT(MIN(G53/8000,1))))),MIN(100,MAX(0,V53)))</x:f>
        <x:v>76.1959062823959</x:v>
      </x:c>
      <x:c r="F53" s="1016" t="n">
        <x:f>'対象台データ'!E51</x:f>
        <x:v>917</x:v>
      </x:c>
      <x:c r="G53" s="1005" t="n">
        <x:f>'対象台データ'!F51</x:f>
        <x:v>8919</x:v>
      </x:c>
      <x:c r="H53" s="1005" t="n">
        <x:f>'対象台データ'!G51</x:f>
        <x:v>2953</x:v>
      </x:c>
      <x:c r="I53" s="1005" t="n">
        <x:f>'対象台データ'!H51</x:f>
        <x:v>38</x:v>
      </x:c>
      <x:c r="J53" s="1005" t="n">
        <x:f>'対象台データ'!I51</x:f>
        <x:v>38</x:v>
      </x:c>
      <x:c r="K53" s="979" t="n">
        <x:f>'対象台データ'!K51</x:f>
        <x:v>1.1103636431587995</x:v>
      </x:c>
      <x:c r="L53" s="1006" t="n">
        <x:f>IF(G53&lt;=0,5,IF(G53&lt;1500,5+(G53-0)*(20-5)/(1500-0),IF(G53&lt;3000,20+(G53-1500)*(40-20)/(3000-1500),IF(G53&lt;4500,40+(G53-3000)*(58-40)/(4500-3000),IF(G53&lt;6000,58+(G53-4500)*(72-58)/(6000-4500),IF(G53&lt;7500,72+(G53-6000)*(84-72)/(7500-6000),IF(G53&lt;9000,84+(G53-7500)*(93-84)/(9000-7500),IF(G53&lt;11000,93+(G53-9000)*(100-93)/(11000-9000),100))))))))</x:f>
        <x:v>92.514</x:v>
      </x:c>
      <x:c r="M53" s="978" t="n">
        <x:v>1</x:v>
      </x:c>
      <x:c r="N53" s="978" t="n">
        <x:f>MIN(100,L53*M53)</x:f>
        <x:v>92.514</x:v>
      </x:c>
      <x:c r="O53" s="978" t="n">
        <x:f>IF(K53&lt;=0.8,0,IF(K53&lt;0.9,0+(K53-0.8)*(10-0)/(0.9-0.8),IF(K53&lt;1,10+(K53-0.9)*(35-10)/(1-0.9),IF(K53&lt;1.2,35+(K53-1)*(87-35)/(1.2-1),IF(K53&lt;1.3,87+(K53-1.2)*(96-87)/(1.3-1.2),IF(K53&lt;1.45,96+(K53-1.3)*(100-96)/(1.45-1.3),100))))))</x:f>
        <x:v>63.69454722128789</x:v>
      </x:c>
      <x:c r="P53" s="979" t="n">
        <x:f>MIN(1,SQRT(G53/8000))</x:f>
        <x:v>1</x:v>
      </x:c>
      <x:c r="Q53" s="978" t="n">
        <x:f>35+(O53-35)*P53</x:f>
        <x:v>63.69454722128789</x:v>
      </x:c>
      <x:c r="R53" s="978" t="n">
        <x:f>IF(K53&lt;0.95,MIN(25,(0.95-K53)*250),0)</x:f>
        <x:v>0</x:v>
      </x:c>
      <x:c r="S53" s="978" t="n">
        <x:f>IF($X53="A",Y53*5+Z53*15+AA53*30+AB53*60+AC53*80+AD53*100,0)</x:f>
        <x:v>50.539084977074225</x:v>
      </x:c>
      <x:c r="T53" s="978" t="n">
        <x:f>IF($X53="A",AE53*5+AF53*15+AG53*30+AH53*60+AI53*80+AJ53*100,0)</x:f>
        <x:v>73.11184201766099</x:v>
      </x:c>
      <x:c r="U53" s="978" t="n">
        <x:f>IF($X53="A",S53*15%+T53*30%+Q53*55%,0)</x:f>
        <x:v>64.54641632356777</x:v>
      </x:c>
      <x:c r="V53" s="1018" t="n">
        <x:f>IF($X53="A",U53*80%+N53*20%,N53*IFERROR(INDEX($AT$5:$AT$60,MATCH($D53,$AR$5:$AR$60,0)),0.6)+Q53*IFERROR(INDEX($AU$5:$AU$60,MATCH($D53,$AR$5:$AR$60,0)),0.4)-R53)</x:f>
        <x:v>70.13993305885421</x:v>
      </x:c>
      <x:c r="W53" s="1008" t="str">
        <x:f>IF(E53&gt;=90,"設定6級候補",IF(E53&gt;=75,"設定4以上強候補",IF(E53&gt;=60,"設定4以上を疑う","要観察")))</x:f>
        <x:v>設定4以上強候補</x:v>
      </x:c>
      <x:c r="X53" s="1003" t="str">
        <x:f>IFERROR(INDEX($AS$5:$AS$60,MATCH($D53,$AR$5:$AR$60,0)),"AT")</x:f>
        <x:v>A</x:v>
      </x:c>
      <x:c r="Y53" s="979" t="n">
        <x:f>IFERROR((EXP(-$G53/INDEX($AV$5:$BA$12,MATCH($D53,$AR$5:$AR$12,0),1))*($G53/INDEX($AV$5:$BA$12,MATCH($D53,$AR$5:$AR$12,0),1))^$I53)/((EXP(-$G53/INDEX($AV$5:$BA$12,MATCH($D53,$AR$5:$AR$12,0),1))*($G53/INDEX($AV$5:$BA$12,MATCH($D53,$AR$5:$AR$12,0),1))^$I53)+(EXP(-$G53/INDEX($AV$5:$BA$12,MATCH($D53,$AR$5:$AR$12,0),2))*($G53/INDEX($AV$5:$BA$12,MATCH($D53,$AR$5:$AR$12,0),2))^$I53)+(EXP(-$G53/INDEX($AV$5:$BA$12,MATCH($D53,$AR$5:$AR$12,0),3))*($G53/INDEX($AV$5:$BA$12,MATCH($D53,$AR$5:$AR$12,0),3))^$I53)+(EXP(-$G53/INDEX($AV$5:$BA$12,MATCH($D53,$AR$5:$AR$12,0),4))*($G53/INDEX($AV$5:$BA$12,MATCH($D53,$AR$5:$AR$12,0),4))^$I53)+(EXP(-$G53/INDEX($AV$5:$BA$12,MATCH($D53,$AR$5:$AR$12,0),5))*($G53/INDEX($AV$5:$BA$12,MATCH($D53,$AR$5:$AR$12,0),5))^$I53)+(EXP(-$G53/INDEX($AV$5:$BA$12,MATCH($D53,$AR$5:$AR$12,0),6))*($G53/INDEX($AV$5:$BA$12,MATCH($D53,$AR$5:$AR$12,0),6))^$I53)),0)</x:f>
        <x:v>0.15536317839684707</x:v>
      </x:c>
      <x:c r="Z53" s="979" t="n">
        <x:f>IFERROR((EXP(-$G53/INDEX($AV$5:$BA$12,MATCH($D53,$AR$5:$AR$12,0),2))*($G53/INDEX($AV$5:$BA$12,MATCH($D53,$AR$5:$AR$12,0),2))^$I53)/((EXP(-$G53/INDEX($AV$5:$BA$12,MATCH($D53,$AR$5:$AR$12,0),1))*($G53/INDEX($AV$5:$BA$12,MATCH($D53,$AR$5:$AR$12,0),1))^$I53)+(EXP(-$G53/INDEX($AV$5:$BA$12,MATCH($D53,$AR$5:$AR$12,0),2))*($G53/INDEX($AV$5:$BA$12,MATCH($D53,$AR$5:$AR$12,0),2))^$I53)+(EXP(-$G53/INDEX($AV$5:$BA$12,MATCH($D53,$AR$5:$AR$12,0),3))*($G53/INDEX($AV$5:$BA$12,MATCH($D53,$AR$5:$AR$12,0),3))^$I53)+(EXP(-$G53/INDEX($AV$5:$BA$12,MATCH($D53,$AR$5:$AR$12,0),4))*($G53/INDEX($AV$5:$BA$12,MATCH($D53,$AR$5:$AR$12,0),4))^$I53)+(EXP(-$G53/INDEX($AV$5:$BA$12,MATCH($D53,$AR$5:$AR$12,0),5))*($G53/INDEX($AV$5:$BA$12,MATCH($D53,$AR$5:$AR$12,0),5))^$I53)+(EXP(-$G53/INDEX($AV$5:$BA$12,MATCH($D53,$AR$5:$AR$12,0),6))*($G53/INDEX($AV$5:$BA$12,MATCH($D53,$AR$5:$AR$12,0),6))^$I53)),0)</x:f>
        <x:v>0.15747922969197287</x:v>
      </x:c>
      <x:c r="AA53" s="979" t="n">
        <x:f>IFERROR((EXP(-$G53/INDEX($AV$5:$BA$12,MATCH($D53,$AR$5:$AR$12,0),3))*($G53/INDEX($AV$5:$BA$12,MATCH($D53,$AR$5:$AR$12,0),3))^$I53)/((EXP(-$G53/INDEX($AV$5:$BA$12,MATCH($D53,$AR$5:$AR$12,0),1))*($G53/INDEX($AV$5:$BA$12,MATCH($D53,$AR$5:$AR$12,0),1))^$I53)+(EXP(-$G53/INDEX($AV$5:$BA$12,MATCH($D53,$AR$5:$AR$12,0),2))*($G53/INDEX($AV$5:$BA$12,MATCH($D53,$AR$5:$AR$12,0),2))^$I53)+(EXP(-$G53/INDEX($AV$5:$BA$12,MATCH($D53,$AR$5:$AR$12,0),3))*($G53/INDEX($AV$5:$BA$12,MATCH($D53,$AR$5:$AR$12,0),3))^$I53)+(EXP(-$G53/INDEX($AV$5:$BA$12,MATCH($D53,$AR$5:$AR$12,0),4))*($G53/INDEX($AV$5:$BA$12,MATCH($D53,$AR$5:$AR$12,0),4))^$I53)+(EXP(-$G53/INDEX($AV$5:$BA$12,MATCH($D53,$AR$5:$AR$12,0),5))*($G53/INDEX($AV$5:$BA$12,MATCH($D53,$AR$5:$AR$12,0),5))^$I53)+(EXP(-$G53/INDEX($AV$5:$BA$12,MATCH($D53,$AR$5:$AR$12,0),6))*($G53/INDEX($AV$5:$BA$12,MATCH($D53,$AR$5:$AR$12,0),6))^$I53)),0)</x:f>
        <x:v>0.15954944302709817</x:v>
      </x:c>
      <x:c r="AB53" s="979" t="n">
        <x:f>IFERROR((EXP(-$G53/INDEX($AV$5:$BA$12,MATCH($D53,$AR$5:$AR$12,0),4))*($G53/INDEX($AV$5:$BA$12,MATCH($D53,$AR$5:$AR$12,0),4))^$I53)/((EXP(-$G53/INDEX($AV$5:$BA$12,MATCH($D53,$AR$5:$AR$12,0),1))*($G53/INDEX($AV$5:$BA$12,MATCH($D53,$AR$5:$AR$12,0),1))^$I53)+(EXP(-$G53/INDEX($AV$5:$BA$12,MATCH($D53,$AR$5:$AR$12,0),2))*($G53/INDEX($AV$5:$BA$12,MATCH($D53,$AR$5:$AR$12,0),2))^$I53)+(EXP(-$G53/INDEX($AV$5:$BA$12,MATCH($D53,$AR$5:$AR$12,0),3))*($G53/INDEX($AV$5:$BA$12,MATCH($D53,$AR$5:$AR$12,0),3))^$I53)+(EXP(-$G53/INDEX($AV$5:$BA$12,MATCH($D53,$AR$5:$AR$12,0),4))*($G53/INDEX($AV$5:$BA$12,MATCH($D53,$AR$5:$AR$12,0),4))^$I53)+(EXP(-$G53/INDEX($AV$5:$BA$12,MATCH($D53,$AR$5:$AR$12,0),5))*($G53/INDEX($AV$5:$BA$12,MATCH($D53,$AR$5:$AR$12,0),5))^$I53)+(EXP(-$G53/INDEX($AV$5:$BA$12,MATCH($D53,$AR$5:$AR$12,0),6))*($G53/INDEX($AV$5:$BA$12,MATCH($D53,$AR$5:$AR$12,0),6))^$I53)),0)</x:f>
        <x:v>0.16544682902582586</x:v>
      </x:c>
      <x:c r="AC53" s="979" t="n">
        <x:f>IFERROR((EXP(-$G53/INDEX($AV$5:$BA$12,MATCH($D53,$AR$5:$AR$12,0),5))*($G53/INDEX($AV$5:$BA$12,MATCH($D53,$AR$5:$AR$12,0),5))^$I53)/((EXP(-$G53/INDEX($AV$5:$BA$12,MATCH($D53,$AR$5:$AR$12,0),1))*($G53/INDEX($AV$5:$BA$12,MATCH($D53,$AR$5:$AR$12,0),1))^$I53)+(EXP(-$G53/INDEX($AV$5:$BA$12,MATCH($D53,$AR$5:$AR$12,0),2))*($G53/INDEX($AV$5:$BA$12,MATCH($D53,$AR$5:$AR$12,0),2))^$I53)+(EXP(-$G53/INDEX($AV$5:$BA$12,MATCH($D53,$AR$5:$AR$12,0),3))*($G53/INDEX($AV$5:$BA$12,MATCH($D53,$AR$5:$AR$12,0),3))^$I53)+(EXP(-$G53/INDEX($AV$5:$BA$12,MATCH($D53,$AR$5:$AR$12,0),4))*($G53/INDEX($AV$5:$BA$12,MATCH($D53,$AR$5:$AR$12,0),4))^$I53)+(EXP(-$G53/INDEX($AV$5:$BA$12,MATCH($D53,$AR$5:$AR$12,0),5))*($G53/INDEX($AV$5:$BA$12,MATCH($D53,$AR$5:$AR$12,0),5))^$I53)+(EXP(-$G53/INDEX($AV$5:$BA$12,MATCH($D53,$AR$5:$AR$12,0),6))*($G53/INDEX($AV$5:$BA$12,MATCH($D53,$AR$5:$AR$12,0),6))^$I53)),0)</x:f>
        <x:v>0.17646721892388437</x:v>
      </x:c>
      <x:c r="AD53" s="979" t="n">
        <x:f>IFERROR((EXP(-$G53/INDEX($AV$5:$BA$12,MATCH($D53,$AR$5:$AR$12,0),6))*($G53/INDEX($AV$5:$BA$12,MATCH($D53,$AR$5:$AR$12,0),6))^$I53)/((EXP(-$G53/INDEX($AV$5:$BA$12,MATCH($D53,$AR$5:$AR$12,0),1))*($G53/INDEX($AV$5:$BA$12,MATCH($D53,$AR$5:$AR$12,0),1))^$I53)+(EXP(-$G53/INDEX($AV$5:$BA$12,MATCH($D53,$AR$5:$AR$12,0),2))*($G53/INDEX($AV$5:$BA$12,MATCH($D53,$AR$5:$AR$12,0),2))^$I53)+(EXP(-$G53/INDEX($AV$5:$BA$12,MATCH($D53,$AR$5:$AR$12,0),3))*($G53/INDEX($AV$5:$BA$12,MATCH($D53,$AR$5:$AR$12,0),3))^$I53)+(EXP(-$G53/INDEX($AV$5:$BA$12,MATCH($D53,$AR$5:$AR$12,0),4))*($G53/INDEX($AV$5:$BA$12,MATCH($D53,$AR$5:$AR$12,0),4))^$I53)+(EXP(-$G53/INDEX($AV$5:$BA$12,MATCH($D53,$AR$5:$AR$12,0),5))*($G53/INDEX($AV$5:$BA$12,MATCH($D53,$AR$5:$AR$12,0),5))^$I53)+(EXP(-$G53/INDEX($AV$5:$BA$12,MATCH($D53,$AR$5:$AR$12,0),6))*($G53/INDEX($AV$5:$BA$12,MATCH($D53,$AR$5:$AR$12,0),6))^$I53)),0)</x:f>
        <x:v>0.18569410093437155</x:v>
      </x:c>
      <x:c r="AE53" s="979" t="n">
        <x:f>IFERROR((EXP(-$G53/INDEX($BB$5:$BG$12,MATCH($D53,$AR$5:$AR$12,0),1))*($G53/INDEX($BB$5:$BG$12,MATCH($D53,$AR$5:$AR$12,0),1))^$J53)/((EXP(-$G53/INDEX($BB$5:$BG$12,MATCH($D53,$AR$5:$AR$12,0),1))*($G53/INDEX($BB$5:$BG$12,MATCH($D53,$AR$5:$AR$12,0),1))^$J53)+(EXP(-$G53/INDEX($BB$5:$BG$12,MATCH($D53,$AR$5:$AR$12,0),2))*($G53/INDEX($BB$5:$BG$12,MATCH($D53,$AR$5:$AR$12,0),2))^$J53)+(EXP(-$G53/INDEX($BB$5:$BG$12,MATCH($D53,$AR$5:$AR$12,0),3))*($G53/INDEX($BB$5:$BG$12,MATCH($D53,$AR$5:$AR$12,0),3))^$J53)+(EXP(-$G53/INDEX($BB$5:$BG$12,MATCH($D53,$AR$5:$AR$12,0),4))*($G53/INDEX($BB$5:$BG$12,MATCH($D53,$AR$5:$AR$12,0),4))^$J53)+(EXP(-$G53/INDEX($BB$5:$BG$12,MATCH($D53,$AR$5:$AR$12,0),5))*($G53/INDEX($BB$5:$BG$12,MATCH($D53,$AR$5:$AR$12,0),5))^$J53)+(EXP(-$G53/INDEX($BB$5:$BG$12,MATCH($D53,$AR$5:$AR$12,0),6))*($G53/INDEX($BB$5:$BG$12,MATCH($D53,$AR$5:$AR$12,0),6))^$J53)),0)</x:f>
        <x:v>0.018977744244480017</x:v>
      </x:c>
      <x:c r="AF53" s="979" t="n">
        <x:f>IFERROR((EXP(-$G53/INDEX($BB$5:$BG$12,MATCH($D53,$AR$5:$AR$12,0),2))*($G53/INDEX($BB$5:$BG$12,MATCH($D53,$AR$5:$AR$12,0),2))^$J53)/((EXP(-$G53/INDEX($BB$5:$BG$12,MATCH($D53,$AR$5:$AR$12,0),1))*($G53/INDEX($BB$5:$BG$12,MATCH($D53,$AR$5:$AR$12,0),1))^$J53)+(EXP(-$G53/INDEX($BB$5:$BG$12,MATCH($D53,$AR$5:$AR$12,0),2))*($G53/INDEX($BB$5:$BG$12,MATCH($D53,$AR$5:$AR$12,0),2))^$J53)+(EXP(-$G53/INDEX($BB$5:$BG$12,MATCH($D53,$AR$5:$AR$12,0),3))*($G53/INDEX($BB$5:$BG$12,MATCH($D53,$AR$5:$AR$12,0),3))^$J53)+(EXP(-$G53/INDEX($BB$5:$BG$12,MATCH($D53,$AR$5:$AR$12,0),4))*($G53/INDEX($BB$5:$BG$12,MATCH($D53,$AR$5:$AR$12,0),4))^$J53)+(EXP(-$G53/INDEX($BB$5:$BG$12,MATCH($D53,$AR$5:$AR$12,0),5))*($G53/INDEX($BB$5:$BG$12,MATCH($D53,$AR$5:$AR$12,0),5))^$J53)+(EXP(-$G53/INDEX($BB$5:$BG$12,MATCH($D53,$AR$5:$AR$12,0),6))*($G53/INDEX($BB$5:$BG$12,MATCH($D53,$AR$5:$AR$12,0),6))^$J53)),0)</x:f>
        <x:v>0.04026978134235361</x:v>
      </x:c>
      <x:c r="AG53" s="979" t="n">
        <x:f>IFERROR((EXP(-$G53/INDEX($BB$5:$BG$12,MATCH($D53,$AR$5:$AR$12,0),3))*($G53/INDEX($BB$5:$BG$12,MATCH($D53,$AR$5:$AR$12,0),3))^$J53)/((EXP(-$G53/INDEX($BB$5:$BG$12,MATCH($D53,$AR$5:$AR$12,0),1))*($G53/INDEX($BB$5:$BG$12,MATCH($D53,$AR$5:$AR$12,0),1))^$J53)+(EXP(-$G53/INDEX($BB$5:$BG$12,MATCH($D53,$AR$5:$AR$12,0),2))*($G53/INDEX($BB$5:$BG$12,MATCH($D53,$AR$5:$AR$12,0),2))^$J53)+(EXP(-$G53/INDEX($BB$5:$BG$12,MATCH($D53,$AR$5:$AR$12,0),3))*($G53/INDEX($BB$5:$BG$12,MATCH($D53,$AR$5:$AR$12,0),3))^$J53)+(EXP(-$G53/INDEX($BB$5:$BG$12,MATCH($D53,$AR$5:$AR$12,0),4))*($G53/INDEX($BB$5:$BG$12,MATCH($D53,$AR$5:$AR$12,0),4))^$J53)+(EXP(-$G53/INDEX($BB$5:$BG$12,MATCH($D53,$AR$5:$AR$12,0),5))*($G53/INDEX($BB$5:$BG$12,MATCH($D53,$AR$5:$AR$12,0),5))^$J53)+(EXP(-$G53/INDEX($BB$5:$BG$12,MATCH($D53,$AR$5:$AR$12,0),6))*($G53/INDEX($BB$5:$BG$12,MATCH($D53,$AR$5:$AR$12,0),6))^$J53)),0)</x:f>
        <x:v>0.09272314453466655</x:v>
      </x:c>
      <x:c r="AH53" s="979" t="n">
        <x:f>IFERROR((EXP(-$G53/INDEX($BB$5:$BG$12,MATCH($D53,$AR$5:$AR$12,0),4))*($G53/INDEX($BB$5:$BG$12,MATCH($D53,$AR$5:$AR$12,0),4))^$J53)/((EXP(-$G53/INDEX($BB$5:$BG$12,MATCH($D53,$AR$5:$AR$12,0),1))*($G53/INDEX($BB$5:$BG$12,MATCH($D53,$AR$5:$AR$12,0),1))^$J53)+(EXP(-$G53/INDEX($BB$5:$BG$12,MATCH($D53,$AR$5:$AR$12,0),2))*($G53/INDEX($BB$5:$BG$12,MATCH($D53,$AR$5:$AR$12,0),2))^$J53)+(EXP(-$G53/INDEX($BB$5:$BG$12,MATCH($D53,$AR$5:$AR$12,0),3))*($G53/INDEX($BB$5:$BG$12,MATCH($D53,$AR$5:$AR$12,0),3))^$J53)+(EXP(-$G53/INDEX($BB$5:$BG$12,MATCH($D53,$AR$5:$AR$12,0),4))*($G53/INDEX($BB$5:$BG$12,MATCH($D53,$AR$5:$AR$12,0),4))^$J53)+(EXP(-$G53/INDEX($BB$5:$BG$12,MATCH($D53,$AR$5:$AR$12,0),5))*($G53/INDEX($BB$5:$BG$12,MATCH($D53,$AR$5:$AR$12,0),5))^$J53)+(EXP(-$G53/INDEX($BB$5:$BG$12,MATCH($D53,$AR$5:$AR$12,0),6))*($G53/INDEX($BB$5:$BG$12,MATCH($D53,$AR$5:$AR$12,0),6))^$J53)),0)</x:f>
        <x:v>0.22831049646790877</x:v>
      </x:c>
      <x:c r="AI53" s="979" t="n">
        <x:f>IFERROR((EXP(-$G53/INDEX($BB$5:$BG$12,MATCH($D53,$AR$5:$AR$12,0),5))*($G53/INDEX($BB$5:$BG$12,MATCH($D53,$AR$5:$AR$12,0),5))^$J53)/((EXP(-$G53/INDEX($BB$5:$BG$12,MATCH($D53,$AR$5:$AR$12,0),1))*($G53/INDEX($BB$5:$BG$12,MATCH($D53,$AR$5:$AR$12,0),1))^$J53)+(EXP(-$G53/INDEX($BB$5:$BG$12,MATCH($D53,$AR$5:$AR$12,0),2))*($G53/INDEX($BB$5:$BG$12,MATCH($D53,$AR$5:$AR$12,0),2))^$J53)+(EXP(-$G53/INDEX($BB$5:$BG$12,MATCH($D53,$AR$5:$AR$12,0),3))*($G53/INDEX($BB$5:$BG$12,MATCH($D53,$AR$5:$AR$12,0),3))^$J53)+(EXP(-$G53/INDEX($BB$5:$BG$12,MATCH($D53,$AR$5:$AR$12,0),4))*($G53/INDEX($BB$5:$BG$12,MATCH($D53,$AR$5:$AR$12,0),4))^$J53)+(EXP(-$G53/INDEX($BB$5:$BG$12,MATCH($D53,$AR$5:$AR$12,0),5))*($G53/INDEX($BB$5:$BG$12,MATCH($D53,$AR$5:$AR$12,0),5))^$J53)+(EXP(-$G53/INDEX($BB$5:$BG$12,MATCH($D53,$AR$5:$AR$12,0),6))*($G53/INDEX($BB$5:$BG$12,MATCH($D53,$AR$5:$AR$12,0),6))^$J53)),0)</x:f>
        <x:v>0.3019650444435169</x:v>
      </x:c>
      <x:c r="AJ53" s="979" t="n">
        <x:f>IFERROR((EXP(-$G53/INDEX($BB$5:$BG$12,MATCH($D53,$AR$5:$AR$12,0),6))*($G53/INDEX($BB$5:$BG$12,MATCH($D53,$AR$5:$AR$12,0),6))^$J53)/((EXP(-$G53/INDEX($BB$5:$BG$12,MATCH($D53,$AR$5:$AR$12,0),1))*($G53/INDEX($BB$5:$BG$12,MATCH($D53,$AR$5:$AR$12,0),1))^$J53)+(EXP(-$G53/INDEX($BB$5:$BG$12,MATCH($D53,$AR$5:$AR$12,0),2))*($G53/INDEX($BB$5:$BG$12,MATCH($D53,$AR$5:$AR$12,0),2))^$J53)+(EXP(-$G53/INDEX($BB$5:$BG$12,MATCH($D53,$AR$5:$AR$12,0),3))*($G53/INDEX($BB$5:$BG$12,MATCH($D53,$AR$5:$AR$12,0),3))^$J53)+(EXP(-$G53/INDEX($BB$5:$BG$12,MATCH($D53,$AR$5:$AR$12,0),4))*($G53/INDEX($BB$5:$BG$12,MATCH($D53,$AR$5:$AR$12,0),4))^$J53)+(EXP(-$G53/INDEX($BB$5:$BG$12,MATCH($D53,$AR$5:$AR$12,0),5))*($G53/INDEX($BB$5:$BG$12,MATCH($D53,$AR$5:$AR$12,0),5))^$J53)+(EXP(-$G53/INDEX($BB$5:$BG$12,MATCH($D53,$AR$5:$AR$12,0),6))*($G53/INDEX($BB$5:$BG$12,MATCH($D53,$AR$5:$AR$12,0),6))^$J53)),0)</x:f>
        <x:v>0.3177537889670741</x:v>
      </x:c>
      <x:c r="BJ53"/>
      <x:c r="BK53"/>
      <x:c r="BL53"/>
      <x:c r="BM53"/>
      <x:c r="BN53"/>
      <x:c r="BO53"/>
      <x:c r="BP53"/>
      <x:c r="BQ53"/>
      <x:c r="BR53"/>
      <x:c r="BS53"/>
      <x:c r="BT53"/>
      <x:c r="BU53"/>
      <x:c r="BV53"/>
      <x:c r="BW53"/>
      <x:c r="BX53"/>
      <x:c r="BY53"/>
      <x:c r="BZ53"/>
    </x:row>
    <x:row r="54">
      <x:c r="A54" s="975" t="n">
        <x:f>'対象台データ'!A52</x:f>
        <x:v>46224</x:v>
      </x:c>
      <x:c r="B54" s="1003" t="str">
        <x:f>'対象台データ'!B52</x:f>
        <x:v>火</x:v>
      </x:c>
      <x:c r="C54" s="1003" t="str">
        <x:f>'対象台データ'!C52</x:f>
        <x:v>7/21</x:v>
      </x:c>
      <x:c r="D54" s="963" t="str">
        <x:f>'対象台データ'!D52</x:f>
        <x:v>ゴーゴージャグラー3</x:v>
      </x:c>
      <x:c r="E54" s="1014" t="n">
        <x:f>IF($X54="A",MIN(100,MAX(0,55+(V54-55)*(1+0.4*SQRT(MIN(G54/8000,1))))),MIN(100,MAX(0,V54)))</x:f>
        <x:v>65.5500766177539</x:v>
      </x:c>
      <x:c r="F54" s="1016" t="n">
        <x:f>'対象台データ'!E52</x:f>
        <x:v>918</x:v>
      </x:c>
      <x:c r="G54" s="1005" t="n">
        <x:f>'対象台データ'!F52</x:f>
        <x:v>7545</x:v>
      </x:c>
      <x:c r="H54" s="1005" t="n">
        <x:f>'対象台データ'!G52</x:f>
        <x:v>2372</x:v>
      </x:c>
      <x:c r="I54" s="1005" t="n">
        <x:f>'対象台データ'!H52</x:f>
        <x:v>36</x:v>
      </x:c>
      <x:c r="J54" s="1005" t="n">
        <x:f>'対象台データ'!I52</x:f>
        <x:v>27</x:v>
      </x:c>
      <x:c r="K54" s="979" t="n">
        <x:f>'対象台データ'!K52</x:f>
        <x:v>1.104793461453501</x:v>
      </x:c>
      <x:c r="L54" s="1006" t="n">
        <x:f>IF(G54&lt;=0,5,IF(G54&lt;1500,5+(G54-0)*(20-5)/(1500-0),IF(G54&lt;3000,20+(G54-1500)*(40-20)/(3000-1500),IF(G54&lt;4500,40+(G54-3000)*(58-40)/(4500-3000),IF(G54&lt;6000,58+(G54-4500)*(72-58)/(6000-4500),IF(G54&lt;7500,72+(G54-6000)*(84-72)/(7500-6000),IF(G54&lt;9000,84+(G54-7500)*(93-84)/(9000-7500),IF(G54&lt;11000,93+(G54-9000)*(100-93)/(11000-9000),100))))))))</x:f>
        <x:v>84.27</x:v>
      </x:c>
      <x:c r="M54" s="978" t="n">
        <x:v>1</x:v>
      </x:c>
      <x:c r="N54" s="978" t="n">
        <x:f>MIN(100,L54*M54)</x:f>
        <x:v>84.27</x:v>
      </x:c>
      <x:c r="O54" s="978" t="n">
        <x:f>IF(K54&lt;=0.8,0,IF(K54&lt;0.9,0+(K54-0.8)*(10-0)/(0.9-0.8),IF(K54&lt;1,10+(K54-0.9)*(35-10)/(1-0.9),IF(K54&lt;1.2,35+(K54-1)*(87-35)/(1.2-1),IF(K54&lt;1.3,87+(K54-1.2)*(96-87)/(1.3-1.2),IF(K54&lt;1.45,96+(K54-1.3)*(100-96)/(1.45-1.3),100))))))</x:f>
        <x:v>62.2462999779103</x:v>
      </x:c>
      <x:c r="P54" s="979" t="n">
        <x:f>MIN(1,SQRT(G54/8000))</x:f>
        <x:v>0.9711462299777516</x:v>
      </x:c>
      <x:c r="Q54" s="978" t="n">
        <x:f>35+(O54-35)*P54</x:f>
        <x:v>61.46014150439048</x:v>
      </x:c>
      <x:c r="R54" s="978" t="n">
        <x:f>IF(K54&lt;0.95,MIN(25,(0.95-K54)*250),0)</x:f>
        <x:v>0</x:v>
      </x:c>
      <x:c r="S54" s="978" t="n">
        <x:f>IF($X54="A",Y54*5+Z54*15+AA54*30+AB54*60+AC54*80+AD54*100,0)</x:f>
        <x:v>54.694938843291</x:v>
      </x:c>
      <x:c r="T54" s="978" t="n">
        <x:f>IF($X54="A",AE54*5+AF54*15+AG54*30+AH54*60+AI54*80+AJ54*100,0)</x:f>
        <x:v>50.577312002923364</x:v>
      </x:c>
      <x:c r="U54" s="978" t="n">
        <x:f>IF($X54="A",S54*15%+T54*30%+Q54*55%,0)</x:f>
        <x:v>57.18051225478543</x:v>
      </x:c>
      <x:c r="V54" s="1018" t="n">
        <x:f>IF($X54="A",U54*80%+N54*20%,N54*IFERROR(INDEX($AT$5:$AT$60,MATCH($D54,$AR$5:$AR$60,0)),0.6)+Q54*IFERROR(INDEX($AU$5:$AU$60,MATCH($D54,$AR$5:$AR$60,0)),0.4)-R54)</x:f>
        <x:v>62.598409803828346</x:v>
      </x:c>
      <x:c r="W54" s="1008" t="str">
        <x:f>IF(E54&gt;=90,"設定6級候補",IF(E54&gt;=75,"設定4以上強候補",IF(E54&gt;=60,"設定4以上を疑う","要観察")))</x:f>
        <x:v>設定4以上を疑う</x:v>
      </x:c>
      <x:c r="X54" s="1003" t="str">
        <x:f>IFERROR(INDEX($AS$5:$AS$60,MATCH($D54,$AR$5:$AR$60,0)),"AT")</x:f>
        <x:v>A</x:v>
      </x:c>
      <x:c r="Y54" s="979" t="n">
        <x:f>IFERROR((EXP(-$G54/INDEX($AV$5:$BA$12,MATCH($D54,$AR$5:$AR$12,0),1))*($G54/INDEX($AV$5:$BA$12,MATCH($D54,$AR$5:$AR$12,0),1))^$I54)/((EXP(-$G54/INDEX($AV$5:$BA$12,MATCH($D54,$AR$5:$AR$12,0),1))*($G54/INDEX($AV$5:$BA$12,MATCH($D54,$AR$5:$AR$12,0),1))^$I54)+(EXP(-$G54/INDEX($AV$5:$BA$12,MATCH($D54,$AR$5:$AR$12,0),2))*($G54/INDEX($AV$5:$BA$12,MATCH($D54,$AR$5:$AR$12,0),2))^$I54)+(EXP(-$G54/INDEX($AV$5:$BA$12,MATCH($D54,$AR$5:$AR$12,0),3))*($G54/INDEX($AV$5:$BA$12,MATCH($D54,$AR$5:$AR$12,0),3))^$I54)+(EXP(-$G54/INDEX($AV$5:$BA$12,MATCH($D54,$AR$5:$AR$12,0),4))*($G54/INDEX($AV$5:$BA$12,MATCH($D54,$AR$5:$AR$12,0),4))^$I54)+(EXP(-$G54/INDEX($AV$5:$BA$12,MATCH($D54,$AR$5:$AR$12,0),5))*($G54/INDEX($AV$5:$BA$12,MATCH($D54,$AR$5:$AR$12,0),5))^$I54)+(EXP(-$G54/INDEX($AV$5:$BA$12,MATCH($D54,$AR$5:$AR$12,0),6))*($G54/INDEX($AV$5:$BA$12,MATCH($D54,$AR$5:$AR$12,0),6))^$I54)),0)</x:f>
        <x:v>0.1380706614649361</x:v>
      </x:c>
      <x:c r="Z54" s="979" t="n">
        <x:f>IFERROR((EXP(-$G54/INDEX($AV$5:$BA$12,MATCH($D54,$AR$5:$AR$12,0),2))*($G54/INDEX($AV$5:$BA$12,MATCH($D54,$AR$5:$AR$12,0),2))^$I54)/((EXP(-$G54/INDEX($AV$5:$BA$12,MATCH($D54,$AR$5:$AR$12,0),1))*($G54/INDEX($AV$5:$BA$12,MATCH($D54,$AR$5:$AR$12,0),1))^$I54)+(EXP(-$G54/INDEX($AV$5:$BA$12,MATCH($D54,$AR$5:$AR$12,0),2))*($G54/INDEX($AV$5:$BA$12,MATCH($D54,$AR$5:$AR$12,0),2))^$I54)+(EXP(-$G54/INDEX($AV$5:$BA$12,MATCH($D54,$AR$5:$AR$12,0),3))*($G54/INDEX($AV$5:$BA$12,MATCH($D54,$AR$5:$AR$12,0),3))^$I54)+(EXP(-$G54/INDEX($AV$5:$BA$12,MATCH($D54,$AR$5:$AR$12,0),4))*($G54/INDEX($AV$5:$BA$12,MATCH($D54,$AR$5:$AR$12,0),4))^$I54)+(EXP(-$G54/INDEX($AV$5:$BA$12,MATCH($D54,$AR$5:$AR$12,0),5))*($G54/INDEX($AV$5:$BA$12,MATCH($D54,$AR$5:$AR$12,0),5))^$I54)+(EXP(-$G54/INDEX($AV$5:$BA$12,MATCH($D54,$AR$5:$AR$12,0),6))*($G54/INDEX($AV$5:$BA$12,MATCH($D54,$AR$5:$AR$12,0),6))^$I54)),0)</x:f>
        <x:v>0.1417576405125416</x:v>
      </x:c>
      <x:c r="AA54" s="979" t="n">
        <x:f>IFERROR((EXP(-$G54/INDEX($AV$5:$BA$12,MATCH($D54,$AR$5:$AR$12,0),3))*($G54/INDEX($AV$5:$BA$12,MATCH($D54,$AR$5:$AR$12,0),3))^$I54)/((EXP(-$G54/INDEX($AV$5:$BA$12,MATCH($D54,$AR$5:$AR$12,0),1))*($G54/INDEX($AV$5:$BA$12,MATCH($D54,$AR$5:$AR$12,0),1))^$I54)+(EXP(-$G54/INDEX($AV$5:$BA$12,MATCH($D54,$AR$5:$AR$12,0),2))*($G54/INDEX($AV$5:$BA$12,MATCH($D54,$AR$5:$AR$12,0),2))^$I54)+(EXP(-$G54/INDEX($AV$5:$BA$12,MATCH($D54,$AR$5:$AR$12,0),3))*($G54/INDEX($AV$5:$BA$12,MATCH($D54,$AR$5:$AR$12,0),3))^$I54)+(EXP(-$G54/INDEX($AV$5:$BA$12,MATCH($D54,$AR$5:$AR$12,0),4))*($G54/INDEX($AV$5:$BA$12,MATCH($D54,$AR$5:$AR$12,0),4))^$I54)+(EXP(-$G54/INDEX($AV$5:$BA$12,MATCH($D54,$AR$5:$AR$12,0),5))*($G54/INDEX($AV$5:$BA$12,MATCH($D54,$AR$5:$AR$12,0),5))^$I54)+(EXP(-$G54/INDEX($AV$5:$BA$12,MATCH($D54,$AR$5:$AR$12,0),6))*($G54/INDEX($AV$5:$BA$12,MATCH($D54,$AR$5:$AR$12,0),6))^$I54)),0)</x:f>
        <x:v>0.14549391089889843</x:v>
      </x:c>
      <x:c r="AB54" s="979" t="n">
        <x:f>IFERROR((EXP(-$G54/INDEX($AV$5:$BA$12,MATCH($D54,$AR$5:$AR$12,0),4))*($G54/INDEX($AV$5:$BA$12,MATCH($D54,$AR$5:$AR$12,0),4))^$I54)/((EXP(-$G54/INDEX($AV$5:$BA$12,MATCH($D54,$AR$5:$AR$12,0),1))*($G54/INDEX($AV$5:$BA$12,MATCH($D54,$AR$5:$AR$12,0),1))^$I54)+(EXP(-$G54/INDEX($AV$5:$BA$12,MATCH($D54,$AR$5:$AR$12,0),2))*($G54/INDEX($AV$5:$BA$12,MATCH($D54,$AR$5:$AR$12,0),2))^$I54)+(EXP(-$G54/INDEX($AV$5:$BA$12,MATCH($D54,$AR$5:$AR$12,0),3))*($G54/INDEX($AV$5:$BA$12,MATCH($D54,$AR$5:$AR$12,0),3))^$I54)+(EXP(-$G54/INDEX($AV$5:$BA$12,MATCH($D54,$AR$5:$AR$12,0),4))*($G54/INDEX($AV$5:$BA$12,MATCH($D54,$AR$5:$AR$12,0),4))^$I54)+(EXP(-$G54/INDEX($AV$5:$BA$12,MATCH($D54,$AR$5:$AR$12,0),5))*($G54/INDEX($AV$5:$BA$12,MATCH($D54,$AR$5:$AR$12,0),5))^$I54)+(EXP(-$G54/INDEX($AV$5:$BA$12,MATCH($D54,$AR$5:$AR$12,0),6))*($G54/INDEX($AV$5:$BA$12,MATCH($D54,$AR$5:$AR$12,0),6))^$I54)),0)</x:f>
        <x:v>0.15697584249522156</x:v>
      </x:c>
      <x:c r="AC54" s="979" t="n">
        <x:f>IFERROR((EXP(-$G54/INDEX($AV$5:$BA$12,MATCH($D54,$AR$5:$AR$12,0),5))*($G54/INDEX($AV$5:$BA$12,MATCH($D54,$AR$5:$AR$12,0),5))^$I54)/((EXP(-$G54/INDEX($AV$5:$BA$12,MATCH($D54,$AR$5:$AR$12,0),1))*($G54/INDEX($AV$5:$BA$12,MATCH($D54,$AR$5:$AR$12,0),1))^$I54)+(EXP(-$G54/INDEX($AV$5:$BA$12,MATCH($D54,$AR$5:$AR$12,0),2))*($G54/INDEX($AV$5:$BA$12,MATCH($D54,$AR$5:$AR$12,0),2))^$I54)+(EXP(-$G54/INDEX($AV$5:$BA$12,MATCH($D54,$AR$5:$AR$12,0),3))*($G54/INDEX($AV$5:$BA$12,MATCH($D54,$AR$5:$AR$12,0),3))^$I54)+(EXP(-$G54/INDEX($AV$5:$BA$12,MATCH($D54,$AR$5:$AR$12,0),4))*($G54/INDEX($AV$5:$BA$12,MATCH($D54,$AR$5:$AR$12,0),4))^$I54)+(EXP(-$G54/INDEX($AV$5:$BA$12,MATCH($D54,$AR$5:$AR$12,0),5))*($G54/INDEX($AV$5:$BA$12,MATCH($D54,$AR$5:$AR$12,0),5))^$I54)+(EXP(-$G54/INDEX($AV$5:$BA$12,MATCH($D54,$AR$5:$AR$12,0),6))*($G54/INDEX($AV$5:$BA$12,MATCH($D54,$AR$5:$AR$12,0),6))^$I54)),0)</x:f>
        <x:v>0.18376707056211433</x:v>
      </x:c>
      <x:c r="AD54" s="979" t="n">
        <x:f>IFERROR((EXP(-$G54/INDEX($AV$5:$BA$12,MATCH($D54,$AR$5:$AR$12,0),6))*($G54/INDEX($AV$5:$BA$12,MATCH($D54,$AR$5:$AR$12,0),6))^$I54)/((EXP(-$G54/INDEX($AV$5:$BA$12,MATCH($D54,$AR$5:$AR$12,0),1))*($G54/INDEX($AV$5:$BA$12,MATCH($D54,$AR$5:$AR$12,0),1))^$I54)+(EXP(-$G54/INDEX($AV$5:$BA$12,MATCH($D54,$AR$5:$AR$12,0),2))*($G54/INDEX($AV$5:$BA$12,MATCH($D54,$AR$5:$AR$12,0),2))^$I54)+(EXP(-$G54/INDEX($AV$5:$BA$12,MATCH($D54,$AR$5:$AR$12,0),3))*($G54/INDEX($AV$5:$BA$12,MATCH($D54,$AR$5:$AR$12,0),3))^$I54)+(EXP(-$G54/INDEX($AV$5:$BA$12,MATCH($D54,$AR$5:$AR$12,0),4))*($G54/INDEX($AV$5:$BA$12,MATCH($D54,$AR$5:$AR$12,0),4))^$I54)+(EXP(-$G54/INDEX($AV$5:$BA$12,MATCH($D54,$AR$5:$AR$12,0),5))*($G54/INDEX($AV$5:$BA$12,MATCH($D54,$AR$5:$AR$12,0),5))^$I54)+(EXP(-$G54/INDEX($AV$5:$BA$12,MATCH($D54,$AR$5:$AR$12,0),6))*($G54/INDEX($AV$5:$BA$12,MATCH($D54,$AR$5:$AR$12,0),6))^$I54)),0)</x:f>
        <x:v>0.23393487406628802</x:v>
      </x:c>
      <x:c r="AE54" s="979" t="n">
        <x:f>IFERROR((EXP(-$G54/INDEX($BB$5:$BG$12,MATCH($D54,$AR$5:$AR$12,0),1))*($G54/INDEX($BB$5:$BG$12,MATCH($D54,$AR$5:$AR$12,0),1))^$J54)/((EXP(-$G54/INDEX($BB$5:$BG$12,MATCH($D54,$AR$5:$AR$12,0),1))*($G54/INDEX($BB$5:$BG$12,MATCH($D54,$AR$5:$AR$12,0),1))^$J54)+(EXP(-$G54/INDEX($BB$5:$BG$12,MATCH($D54,$AR$5:$AR$12,0),2))*($G54/INDEX($BB$5:$BG$12,MATCH($D54,$AR$5:$AR$12,0),2))^$J54)+(EXP(-$G54/INDEX($BB$5:$BG$12,MATCH($D54,$AR$5:$AR$12,0),3))*($G54/INDEX($BB$5:$BG$12,MATCH($D54,$AR$5:$AR$12,0),3))^$J54)+(EXP(-$G54/INDEX($BB$5:$BG$12,MATCH($D54,$AR$5:$AR$12,0),4))*($G54/INDEX($BB$5:$BG$12,MATCH($D54,$AR$5:$AR$12,0),4))^$J54)+(EXP(-$G54/INDEX($BB$5:$BG$12,MATCH($D54,$AR$5:$AR$12,0),5))*($G54/INDEX($BB$5:$BG$12,MATCH($D54,$AR$5:$AR$12,0),5))^$J54)+(EXP(-$G54/INDEX($BB$5:$BG$12,MATCH($D54,$AR$5:$AR$12,0),6))*($G54/INDEX($BB$5:$BG$12,MATCH($D54,$AR$5:$AR$12,0),6))^$J54)),0)</x:f>
        <x:v>0.10990014010396675</x:v>
      </x:c>
      <x:c r="AF54" s="979" t="n">
        <x:f>IFERROR((EXP(-$G54/INDEX($BB$5:$BG$12,MATCH($D54,$AR$5:$AR$12,0),2))*($G54/INDEX($BB$5:$BG$12,MATCH($D54,$AR$5:$AR$12,0),2))^$J54)/((EXP(-$G54/INDEX($BB$5:$BG$12,MATCH($D54,$AR$5:$AR$12,0),1))*($G54/INDEX($BB$5:$BG$12,MATCH($D54,$AR$5:$AR$12,0),1))^$J54)+(EXP(-$G54/INDEX($BB$5:$BG$12,MATCH($D54,$AR$5:$AR$12,0),2))*($G54/INDEX($BB$5:$BG$12,MATCH($D54,$AR$5:$AR$12,0),2))^$J54)+(EXP(-$G54/INDEX($BB$5:$BG$12,MATCH($D54,$AR$5:$AR$12,0),3))*($G54/INDEX($BB$5:$BG$12,MATCH($D54,$AR$5:$AR$12,0),3))^$J54)+(EXP(-$G54/INDEX($BB$5:$BG$12,MATCH($D54,$AR$5:$AR$12,0),4))*($G54/INDEX($BB$5:$BG$12,MATCH($D54,$AR$5:$AR$12,0),4))^$J54)+(EXP(-$G54/INDEX($BB$5:$BG$12,MATCH($D54,$AR$5:$AR$12,0),5))*($G54/INDEX($BB$5:$BG$12,MATCH($D54,$AR$5:$AR$12,0),5))^$J54)+(EXP(-$G54/INDEX($BB$5:$BG$12,MATCH($D54,$AR$5:$AR$12,0),6))*($G54/INDEX($BB$5:$BG$12,MATCH($D54,$AR$5:$AR$12,0),6))^$J54)),0)</x:f>
        <x:v>0.15046988635315395</x:v>
      </x:c>
      <x:c r="AG54" s="979" t="n">
        <x:f>IFERROR((EXP(-$G54/INDEX($BB$5:$BG$12,MATCH($D54,$AR$5:$AR$12,0),3))*($G54/INDEX($BB$5:$BG$12,MATCH($D54,$AR$5:$AR$12,0),3))^$J54)/((EXP(-$G54/INDEX($BB$5:$BG$12,MATCH($D54,$AR$5:$AR$12,0),1))*($G54/INDEX($BB$5:$BG$12,MATCH($D54,$AR$5:$AR$12,0),1))^$J54)+(EXP(-$G54/INDEX($BB$5:$BG$12,MATCH($D54,$AR$5:$AR$12,0),2))*($G54/INDEX($BB$5:$BG$12,MATCH($D54,$AR$5:$AR$12,0),2))^$J54)+(EXP(-$G54/INDEX($BB$5:$BG$12,MATCH($D54,$AR$5:$AR$12,0),3))*($G54/INDEX($BB$5:$BG$12,MATCH($D54,$AR$5:$AR$12,0),3))^$J54)+(EXP(-$G54/INDEX($BB$5:$BG$12,MATCH($D54,$AR$5:$AR$12,0),4))*($G54/INDEX($BB$5:$BG$12,MATCH($D54,$AR$5:$AR$12,0),4))^$J54)+(EXP(-$G54/INDEX($BB$5:$BG$12,MATCH($D54,$AR$5:$AR$12,0),5))*($G54/INDEX($BB$5:$BG$12,MATCH($D54,$AR$5:$AR$12,0),5))^$J54)+(EXP(-$G54/INDEX($BB$5:$BG$12,MATCH($D54,$AR$5:$AR$12,0),6))*($G54/INDEX($BB$5:$BG$12,MATCH($D54,$AR$5:$AR$12,0),6))^$J54)),0)</x:f>
        <x:v>0.19877361444435676</x:v>
      </x:c>
      <x:c r="AH54" s="979" t="n">
        <x:f>IFERROR((EXP(-$G54/INDEX($BB$5:$BG$12,MATCH($D54,$AR$5:$AR$12,0),4))*($G54/INDEX($BB$5:$BG$12,MATCH($D54,$AR$5:$AR$12,0),4))^$J54)/((EXP(-$G54/INDEX($BB$5:$BG$12,MATCH($D54,$AR$5:$AR$12,0),1))*($G54/INDEX($BB$5:$BG$12,MATCH($D54,$AR$5:$AR$12,0),1))^$J54)+(EXP(-$G54/INDEX($BB$5:$BG$12,MATCH($D54,$AR$5:$AR$12,0),2))*($G54/INDEX($BB$5:$BG$12,MATCH($D54,$AR$5:$AR$12,0),2))^$J54)+(EXP(-$G54/INDEX($BB$5:$BG$12,MATCH($D54,$AR$5:$AR$12,0),3))*($G54/INDEX($BB$5:$BG$12,MATCH($D54,$AR$5:$AR$12,0),3))^$J54)+(EXP(-$G54/INDEX($BB$5:$BG$12,MATCH($D54,$AR$5:$AR$12,0),4))*($G54/INDEX($BB$5:$BG$12,MATCH($D54,$AR$5:$AR$12,0),4))^$J54)+(EXP(-$G54/INDEX($BB$5:$BG$12,MATCH($D54,$AR$5:$AR$12,0),5))*($G54/INDEX($BB$5:$BG$12,MATCH($D54,$AR$5:$AR$12,0),5))^$J54)+(EXP(-$G54/INDEX($BB$5:$BG$12,MATCH($D54,$AR$5:$AR$12,0),6))*($G54/INDEX($BB$5:$BG$12,MATCH($D54,$AR$5:$AR$12,0),6))^$J54)),0)</x:f>
        <x:v>0.21707389259116944</x:v>
      </x:c>
      <x:c r="AI54" s="979" t="n">
        <x:f>IFERROR((EXP(-$G54/INDEX($BB$5:$BG$12,MATCH($D54,$AR$5:$AR$12,0),5))*($G54/INDEX($BB$5:$BG$12,MATCH($D54,$AR$5:$AR$12,0),5))^$J54)/((EXP(-$G54/INDEX($BB$5:$BG$12,MATCH($D54,$AR$5:$AR$12,0),1))*($G54/INDEX($BB$5:$BG$12,MATCH($D54,$AR$5:$AR$12,0),1))^$J54)+(EXP(-$G54/INDEX($BB$5:$BG$12,MATCH($D54,$AR$5:$AR$12,0),2))*($G54/INDEX($BB$5:$BG$12,MATCH($D54,$AR$5:$AR$12,0),2))^$J54)+(EXP(-$G54/INDEX($BB$5:$BG$12,MATCH($D54,$AR$5:$AR$12,0),3))*($G54/INDEX($BB$5:$BG$12,MATCH($D54,$AR$5:$AR$12,0),3))^$J54)+(EXP(-$G54/INDEX($BB$5:$BG$12,MATCH($D54,$AR$5:$AR$12,0),4))*($G54/INDEX($BB$5:$BG$12,MATCH($D54,$AR$5:$AR$12,0),4))^$J54)+(EXP(-$G54/INDEX($BB$5:$BG$12,MATCH($D54,$AR$5:$AR$12,0),5))*($G54/INDEX($BB$5:$BG$12,MATCH($D54,$AR$5:$AR$12,0),5))^$J54)+(EXP(-$G54/INDEX($BB$5:$BG$12,MATCH($D54,$AR$5:$AR$12,0),6))*($G54/INDEX($BB$5:$BG$12,MATCH($D54,$AR$5:$AR$12,0),6))^$J54)),0)</x:f>
        <x:v>0.1797562816214982</x:v>
      </x:c>
      <x:c r="AJ54" s="979" t="n">
        <x:f>IFERROR((EXP(-$G54/INDEX($BB$5:$BG$12,MATCH($D54,$AR$5:$AR$12,0),6))*($G54/INDEX($BB$5:$BG$12,MATCH($D54,$AR$5:$AR$12,0),6))^$J54)/((EXP(-$G54/INDEX($BB$5:$BG$12,MATCH($D54,$AR$5:$AR$12,0),1))*($G54/INDEX($BB$5:$BG$12,MATCH($D54,$AR$5:$AR$12,0),1))^$J54)+(EXP(-$G54/INDEX($BB$5:$BG$12,MATCH($D54,$AR$5:$AR$12,0),2))*($G54/INDEX($BB$5:$BG$12,MATCH($D54,$AR$5:$AR$12,0),2))^$J54)+(EXP(-$G54/INDEX($BB$5:$BG$12,MATCH($D54,$AR$5:$AR$12,0),3))*($G54/INDEX($BB$5:$BG$12,MATCH($D54,$AR$5:$AR$12,0),3))^$J54)+(EXP(-$G54/INDEX($BB$5:$BG$12,MATCH($D54,$AR$5:$AR$12,0),4))*($G54/INDEX($BB$5:$BG$12,MATCH($D54,$AR$5:$AR$12,0),4))^$J54)+(EXP(-$G54/INDEX($BB$5:$BG$12,MATCH($D54,$AR$5:$AR$12,0),5))*($G54/INDEX($BB$5:$BG$12,MATCH($D54,$AR$5:$AR$12,0),5))^$J54)+(EXP(-$G54/INDEX($BB$5:$BG$12,MATCH($D54,$AR$5:$AR$12,0),6))*($G54/INDEX($BB$5:$BG$12,MATCH($D54,$AR$5:$AR$12,0),6))^$J54)),0)</x:f>
        <x:v>0.144026184885855</x:v>
      </x:c>
      <x:c r="BJ54"/>
      <x:c r="BK54"/>
      <x:c r="BL54"/>
      <x:c r="BM54"/>
      <x:c r="BN54"/>
      <x:c r="BO54"/>
      <x:c r="BP54"/>
      <x:c r="BQ54"/>
      <x:c r="BR54"/>
      <x:c r="BS54"/>
      <x:c r="BT54"/>
      <x:c r="BU54"/>
      <x:c r="BV54"/>
      <x:c r="BW54"/>
      <x:c r="BX54"/>
      <x:c r="BY54"/>
      <x:c r="BZ54"/>
    </x:row>
    <x:row r="55">
      <x:c r="A55" s="975" t="n">
        <x:f>'対象台データ'!A53</x:f>
        <x:v>46224</x:v>
      </x:c>
      <x:c r="B55" s="1003" t="str">
        <x:f>'対象台データ'!B53</x:f>
        <x:v>火</x:v>
      </x:c>
      <x:c r="C55" s="1003" t="str">
        <x:f>'対象台データ'!C53</x:f>
        <x:v>7/21</x:v>
      </x:c>
      <x:c r="D55" s="963" t="str">
        <x:f>'対象台データ'!D53</x:f>
        <x:v>ゴーゴージャグラー3</x:v>
      </x:c>
      <x:c r="E55" s="1014" t="n">
        <x:f>IF($X55="A",MIN(100,MAX(0,55+(V55-55)*(1+0.4*SQRT(MIN(G55/8000,1))))),MIN(100,MAX(0,V55)))</x:f>
        <x:v>44.957077328106365</x:v>
      </x:c>
      <x:c r="F55" s="1016" t="n">
        <x:f>'対象台データ'!E53</x:f>
        <x:v>919</x:v>
      </x:c>
      <x:c r="G55" s="1005" t="n">
        <x:f>'対象台データ'!F53</x:f>
        <x:v>8298</x:v>
      </x:c>
      <x:c r="H55" s="1005" t="n">
        <x:f>'対象台データ'!G53</x:f>
        <x:v>727</x:v>
      </x:c>
      <x:c r="I55" s="1005" t="n">
        <x:f>'対象台データ'!H53</x:f>
        <x:v>34</x:v>
      </x:c>
      <x:c r="J55" s="1005" t="n">
        <x:f>'対象台データ'!I53</x:f>
        <x:v>22</x:v>
      </x:c>
      <x:c r="K55" s="979" t="n">
        <x:f>'対象台データ'!K53</x:f>
        <x:v>1.0292038242146702</x:v>
      </x:c>
      <x:c r="L55" s="1006" t="n">
        <x:f>IF(G55&lt;=0,5,IF(G55&lt;1500,5+(G55-0)*(20-5)/(1500-0),IF(G55&lt;3000,20+(G55-1500)*(40-20)/(3000-1500),IF(G55&lt;4500,40+(G55-3000)*(58-40)/(4500-3000),IF(G55&lt;6000,58+(G55-4500)*(72-58)/(6000-4500),IF(G55&lt;7500,72+(G55-6000)*(84-72)/(7500-6000),IF(G55&lt;9000,84+(G55-7500)*(93-84)/(9000-7500),IF(G55&lt;11000,93+(G55-9000)*(100-93)/(11000-9000),100))))))))</x:f>
        <x:v>88.788</x:v>
      </x:c>
      <x:c r="M55" s="978" t="n">
        <x:v>1</x:v>
      </x:c>
      <x:c r="N55" s="978" t="n">
        <x:f>MIN(100,L55*M55)</x:f>
        <x:v>88.788</x:v>
      </x:c>
      <x:c r="O55" s="978" t="n">
        <x:f>IF(K55&lt;=0.8,0,IF(K55&lt;0.9,0+(K55-0.8)*(10-0)/(0.9-0.8),IF(K55&lt;1,10+(K55-0.9)*(35-10)/(1-0.9),IF(K55&lt;1.2,35+(K55-1)*(87-35)/(1.2-1),IF(K55&lt;1.3,87+(K55-1.2)*(96-87)/(1.3-1.2),IF(K55&lt;1.45,96+(K55-1.3)*(100-96)/(1.45-1.3),100))))))</x:f>
        <x:v>42.59299429581424</x:v>
      </x:c>
      <x:c r="P55" s="979" t="n">
        <x:f>MIN(1,SQRT(G55/8000))</x:f>
        <x:v>1</x:v>
      </x:c>
      <x:c r="Q55" s="978" t="n">
        <x:f>35+(O55-35)*P55</x:f>
        <x:v>42.59299429581424</x:v>
      </x:c>
      <x:c r="R55" s="978" t="n">
        <x:f>IF(K55&lt;0.95,MIN(25,(0.95-K55)*250),0)</x:f>
        <x:v>0</x:v>
      </x:c>
      <x:c r="S55" s="978" t="n">
        <x:f>IF($X55="A",Y55*5+Z55*15+AA55*30+AB55*60+AC55*80+AD55*100,0)</x:f>
        <x:v>48.896482215644795</x:v>
      </x:c>
      <x:c r="T55" s="978" t="n">
        <x:f>IF($X55="A",AE55*5+AF55*15+AG55*30+AH55*60+AI55*80+AJ55*100,0)</x:f>
        <x:v>22.751618540644223</x:v>
      </x:c>
      <x:c r="U55" s="978" t="n">
        <x:f>IF($X55="A",S55*15%+T55*30%+Q55*55%,0)</x:f>
        <x:v>37.58610475723782</x:v>
      </x:c>
      <x:c r="V55" s="1018" t="n">
        <x:f>IF($X55="A",U55*80%+N55*20%,N55*IFERROR(INDEX($AT$5:$AT$60,MATCH($D55,$AR$5:$AR$60,0)),0.6)+Q55*IFERROR(INDEX($AU$5:$AU$60,MATCH($D55,$AR$5:$AR$60,0)),0.4)-R55)</x:f>
        <x:v>47.82648380579026</x:v>
      </x:c>
      <x:c r="W55" s="1008" t="str">
        <x:f>IF(E55&gt;=90,"設定6級候補",IF(E55&gt;=75,"設定4以上強候補",IF(E55&gt;=60,"設定4以上を疑う","要観察")))</x:f>
        <x:v>要観察</x:v>
      </x:c>
      <x:c r="X55" s="1003" t="str">
        <x:f>IFERROR(INDEX($AS$5:$AS$60,MATCH($D55,$AR$5:$AR$60,0)),"AT")</x:f>
        <x:v>A</x:v>
      </x:c>
      <x:c r="Y55" s="979" t="n">
        <x:f>IFERROR((EXP(-$G55/INDEX($AV$5:$BA$12,MATCH($D55,$AR$5:$AR$12,0),1))*($G55/INDEX($AV$5:$BA$12,MATCH($D55,$AR$5:$AR$12,0),1))^$I55)/((EXP(-$G55/INDEX($AV$5:$BA$12,MATCH($D55,$AR$5:$AR$12,0),1))*($G55/INDEX($AV$5:$BA$12,MATCH($D55,$AR$5:$AR$12,0),1))^$I55)+(EXP(-$G55/INDEX($AV$5:$BA$12,MATCH($D55,$AR$5:$AR$12,0),2))*($G55/INDEX($AV$5:$BA$12,MATCH($D55,$AR$5:$AR$12,0),2))^$I55)+(EXP(-$G55/INDEX($AV$5:$BA$12,MATCH($D55,$AR$5:$AR$12,0),3))*($G55/INDEX($AV$5:$BA$12,MATCH($D55,$AR$5:$AR$12,0),3))^$I55)+(EXP(-$G55/INDEX($AV$5:$BA$12,MATCH($D55,$AR$5:$AR$12,0),4))*($G55/INDEX($AV$5:$BA$12,MATCH($D55,$AR$5:$AR$12,0),4))^$I55)+(EXP(-$G55/INDEX($AV$5:$BA$12,MATCH($D55,$AR$5:$AR$12,0),5))*($G55/INDEX($AV$5:$BA$12,MATCH($D55,$AR$5:$AR$12,0),5))^$I55)+(EXP(-$G55/INDEX($AV$5:$BA$12,MATCH($D55,$AR$5:$AR$12,0),6))*($G55/INDEX($AV$5:$BA$12,MATCH($D55,$AR$5:$AR$12,0),6))^$I55)),0)</x:f>
        <x:v>0.1627056051261965</x:v>
      </x:c>
      <x:c r="Z55" s="979" t="n">
        <x:f>IFERROR((EXP(-$G55/INDEX($AV$5:$BA$12,MATCH($D55,$AR$5:$AR$12,0),2))*($G55/INDEX($AV$5:$BA$12,MATCH($D55,$AR$5:$AR$12,0),2))^$I55)/((EXP(-$G55/INDEX($AV$5:$BA$12,MATCH($D55,$AR$5:$AR$12,0),1))*($G55/INDEX($AV$5:$BA$12,MATCH($D55,$AR$5:$AR$12,0),1))^$I55)+(EXP(-$G55/INDEX($AV$5:$BA$12,MATCH($D55,$AR$5:$AR$12,0),2))*($G55/INDEX($AV$5:$BA$12,MATCH($D55,$AR$5:$AR$12,0),2))^$I55)+(EXP(-$G55/INDEX($AV$5:$BA$12,MATCH($D55,$AR$5:$AR$12,0),3))*($G55/INDEX($AV$5:$BA$12,MATCH($D55,$AR$5:$AR$12,0),3))^$I55)+(EXP(-$G55/INDEX($AV$5:$BA$12,MATCH($D55,$AR$5:$AR$12,0),4))*($G55/INDEX($AV$5:$BA$12,MATCH($D55,$AR$5:$AR$12,0),4))^$I55)+(EXP(-$G55/INDEX($AV$5:$BA$12,MATCH($D55,$AR$5:$AR$12,0),5))*($G55/INDEX($AV$5:$BA$12,MATCH($D55,$AR$5:$AR$12,0),5))^$I55)+(EXP(-$G55/INDEX($AV$5:$BA$12,MATCH($D55,$AR$5:$AR$12,0),6))*($G55/INDEX($AV$5:$BA$12,MATCH($D55,$AR$5:$AR$12,0),6))^$I55)),0)</x:f>
        <x:v>0.16390549565096396</x:v>
      </x:c>
      <x:c r="AA55" s="979" t="n">
        <x:f>IFERROR((EXP(-$G55/INDEX($AV$5:$BA$12,MATCH($D55,$AR$5:$AR$12,0),3))*($G55/INDEX($AV$5:$BA$12,MATCH($D55,$AR$5:$AR$12,0),3))^$I55)/((EXP(-$G55/INDEX($AV$5:$BA$12,MATCH($D55,$AR$5:$AR$12,0),1))*($G55/INDEX($AV$5:$BA$12,MATCH($D55,$AR$5:$AR$12,0),1))^$I55)+(EXP(-$G55/INDEX($AV$5:$BA$12,MATCH($D55,$AR$5:$AR$12,0),2))*($G55/INDEX($AV$5:$BA$12,MATCH($D55,$AR$5:$AR$12,0),2))^$I55)+(EXP(-$G55/INDEX($AV$5:$BA$12,MATCH($D55,$AR$5:$AR$12,0),3))*($G55/INDEX($AV$5:$BA$12,MATCH($D55,$AR$5:$AR$12,0),3))^$I55)+(EXP(-$G55/INDEX($AV$5:$BA$12,MATCH($D55,$AR$5:$AR$12,0),4))*($G55/INDEX($AV$5:$BA$12,MATCH($D55,$AR$5:$AR$12,0),4))^$I55)+(EXP(-$G55/INDEX($AV$5:$BA$12,MATCH($D55,$AR$5:$AR$12,0),5))*($G55/INDEX($AV$5:$BA$12,MATCH($D55,$AR$5:$AR$12,0),5))^$I55)+(EXP(-$G55/INDEX($AV$5:$BA$12,MATCH($D55,$AR$5:$AR$12,0),6))*($G55/INDEX($AV$5:$BA$12,MATCH($D55,$AR$5:$AR$12,0),6))^$I55)),0)</x:f>
        <x:v>0.1650390266494688</x:v>
      </x:c>
      <x:c r="AB55" s="979" t="n">
        <x:f>IFERROR((EXP(-$G55/INDEX($AV$5:$BA$12,MATCH($D55,$AR$5:$AR$12,0),4))*($G55/INDEX($AV$5:$BA$12,MATCH($D55,$AR$5:$AR$12,0),4))^$I55)/((EXP(-$G55/INDEX($AV$5:$BA$12,MATCH($D55,$AR$5:$AR$12,0),1))*($G55/INDEX($AV$5:$BA$12,MATCH($D55,$AR$5:$AR$12,0),1))^$I55)+(EXP(-$G55/INDEX($AV$5:$BA$12,MATCH($D55,$AR$5:$AR$12,0),2))*($G55/INDEX($AV$5:$BA$12,MATCH($D55,$AR$5:$AR$12,0),2))^$I55)+(EXP(-$G55/INDEX($AV$5:$BA$12,MATCH($D55,$AR$5:$AR$12,0),3))*($G55/INDEX($AV$5:$BA$12,MATCH($D55,$AR$5:$AR$12,0),3))^$I55)+(EXP(-$G55/INDEX($AV$5:$BA$12,MATCH($D55,$AR$5:$AR$12,0),4))*($G55/INDEX($AV$5:$BA$12,MATCH($D55,$AR$5:$AR$12,0),4))^$I55)+(EXP(-$G55/INDEX($AV$5:$BA$12,MATCH($D55,$AR$5:$AR$12,0),5))*($G55/INDEX($AV$5:$BA$12,MATCH($D55,$AR$5:$AR$12,0),5))^$I55)+(EXP(-$G55/INDEX($AV$5:$BA$12,MATCH($D55,$AR$5:$AR$12,0),6))*($G55/INDEX($AV$5:$BA$12,MATCH($D55,$AR$5:$AR$12,0),6))^$I55)),0)</x:f>
        <x:v>0.1680144829118864</x:v>
      </x:c>
      <x:c r="AC55" s="979" t="n">
        <x:f>IFERROR((EXP(-$G55/INDEX($AV$5:$BA$12,MATCH($D55,$AR$5:$AR$12,0),5))*($G55/INDEX($AV$5:$BA$12,MATCH($D55,$AR$5:$AR$12,0),5))^$I55)/((EXP(-$G55/INDEX($AV$5:$BA$12,MATCH($D55,$AR$5:$AR$12,0),1))*($G55/INDEX($AV$5:$BA$12,MATCH($D55,$AR$5:$AR$12,0),1))^$I55)+(EXP(-$G55/INDEX($AV$5:$BA$12,MATCH($D55,$AR$5:$AR$12,0),2))*($G55/INDEX($AV$5:$BA$12,MATCH($D55,$AR$5:$AR$12,0),2))^$I55)+(EXP(-$G55/INDEX($AV$5:$BA$12,MATCH($D55,$AR$5:$AR$12,0),3))*($G55/INDEX($AV$5:$BA$12,MATCH($D55,$AR$5:$AR$12,0),3))^$I55)+(EXP(-$G55/INDEX($AV$5:$BA$12,MATCH($D55,$AR$5:$AR$12,0),4))*($G55/INDEX($AV$5:$BA$12,MATCH($D55,$AR$5:$AR$12,0),4))^$I55)+(EXP(-$G55/INDEX($AV$5:$BA$12,MATCH($D55,$AR$5:$AR$12,0),5))*($G55/INDEX($AV$5:$BA$12,MATCH($D55,$AR$5:$AR$12,0),5))^$I55)+(EXP(-$G55/INDEX($AV$5:$BA$12,MATCH($D55,$AR$5:$AR$12,0),6))*($G55/INDEX($AV$5:$BA$12,MATCH($D55,$AR$5:$AR$12,0),6))^$I55)),0)</x:f>
        <x:v>0.17206034925481553</x:v>
      </x:c>
      <x:c r="AD55" s="979" t="n">
        <x:f>IFERROR((EXP(-$G55/INDEX($AV$5:$BA$12,MATCH($D55,$AR$5:$AR$12,0),6))*($G55/INDEX($AV$5:$BA$12,MATCH($D55,$AR$5:$AR$12,0),6))^$I55)/((EXP(-$G55/INDEX($AV$5:$BA$12,MATCH($D55,$AR$5:$AR$12,0),1))*($G55/INDEX($AV$5:$BA$12,MATCH($D55,$AR$5:$AR$12,0),1))^$I55)+(EXP(-$G55/INDEX($AV$5:$BA$12,MATCH($D55,$AR$5:$AR$12,0),2))*($G55/INDEX($AV$5:$BA$12,MATCH($D55,$AR$5:$AR$12,0),2))^$I55)+(EXP(-$G55/INDEX($AV$5:$BA$12,MATCH($D55,$AR$5:$AR$12,0),3))*($G55/INDEX($AV$5:$BA$12,MATCH($D55,$AR$5:$AR$12,0),3))^$I55)+(EXP(-$G55/INDEX($AV$5:$BA$12,MATCH($D55,$AR$5:$AR$12,0),4))*($G55/INDEX($AV$5:$BA$12,MATCH($D55,$AR$5:$AR$12,0),4))^$I55)+(EXP(-$G55/INDEX($AV$5:$BA$12,MATCH($D55,$AR$5:$AR$12,0),5))*($G55/INDEX($AV$5:$BA$12,MATCH($D55,$AR$5:$AR$12,0),5))^$I55)+(EXP(-$G55/INDEX($AV$5:$BA$12,MATCH($D55,$AR$5:$AR$12,0),6))*($G55/INDEX($AV$5:$BA$12,MATCH($D55,$AR$5:$AR$12,0),6))^$I55)),0)</x:f>
        <x:v>0.1682750404066687</x:v>
      </x:c>
      <x:c r="AE55" s="979" t="n">
        <x:f>IFERROR((EXP(-$G55/INDEX($BB$5:$BG$12,MATCH($D55,$AR$5:$AR$12,0),1))*($G55/INDEX($BB$5:$BG$12,MATCH($D55,$AR$5:$AR$12,0),1))^$J55)/((EXP(-$G55/INDEX($BB$5:$BG$12,MATCH($D55,$AR$5:$AR$12,0),1))*($G55/INDEX($BB$5:$BG$12,MATCH($D55,$AR$5:$AR$12,0),1))^$J55)+(EXP(-$G55/INDEX($BB$5:$BG$12,MATCH($D55,$AR$5:$AR$12,0),2))*($G55/INDEX($BB$5:$BG$12,MATCH($D55,$AR$5:$AR$12,0),2))^$J55)+(EXP(-$G55/INDEX($BB$5:$BG$12,MATCH($D55,$AR$5:$AR$12,0),3))*($G55/INDEX($BB$5:$BG$12,MATCH($D55,$AR$5:$AR$12,0),3))^$J55)+(EXP(-$G55/INDEX($BB$5:$BG$12,MATCH($D55,$AR$5:$AR$12,0),4))*($G55/INDEX($BB$5:$BG$12,MATCH($D55,$AR$5:$AR$12,0),4))^$J55)+(EXP(-$G55/INDEX($BB$5:$BG$12,MATCH($D55,$AR$5:$AR$12,0),5))*($G55/INDEX($BB$5:$BG$12,MATCH($D55,$AR$5:$AR$12,0),5))^$J55)+(EXP(-$G55/INDEX($BB$5:$BG$12,MATCH($D55,$AR$5:$AR$12,0),6))*($G55/INDEX($BB$5:$BG$12,MATCH($D55,$AR$5:$AR$12,0),6))^$J55)),0)</x:f>
        <x:v>0.34301933013244196</x:v>
      </x:c>
      <x:c r="AF55" s="979" t="n">
        <x:f>IFERROR((EXP(-$G55/INDEX($BB$5:$BG$12,MATCH($D55,$AR$5:$AR$12,0),2))*($G55/INDEX($BB$5:$BG$12,MATCH($D55,$AR$5:$AR$12,0),2))^$J55)/((EXP(-$G55/INDEX($BB$5:$BG$12,MATCH($D55,$AR$5:$AR$12,0),1))*($G55/INDEX($BB$5:$BG$12,MATCH($D55,$AR$5:$AR$12,0),1))^$J55)+(EXP(-$G55/INDEX($BB$5:$BG$12,MATCH($D55,$AR$5:$AR$12,0),2))*($G55/INDEX($BB$5:$BG$12,MATCH($D55,$AR$5:$AR$12,0),2))^$J55)+(EXP(-$G55/INDEX($BB$5:$BG$12,MATCH($D55,$AR$5:$AR$12,0),3))*($G55/INDEX($BB$5:$BG$12,MATCH($D55,$AR$5:$AR$12,0),3))^$J55)+(EXP(-$G55/INDEX($BB$5:$BG$12,MATCH($D55,$AR$5:$AR$12,0),4))*($G55/INDEX($BB$5:$BG$12,MATCH($D55,$AR$5:$AR$12,0),4))^$J55)+(EXP(-$G55/INDEX($BB$5:$BG$12,MATCH($D55,$AR$5:$AR$12,0),5))*($G55/INDEX($BB$5:$BG$12,MATCH($D55,$AR$5:$AR$12,0),5))^$J55)+(EXP(-$G55/INDEX($BB$5:$BG$12,MATCH($D55,$AR$5:$AR$12,0),6))*($G55/INDEX($BB$5:$BG$12,MATCH($D55,$AR$5:$AR$12,0),6))^$J55)),0)</x:f>
        <x:v>0.29931370903409615</x:v>
      </x:c>
      <x:c r="AG55" s="979" t="n">
        <x:f>IFERROR((EXP(-$G55/INDEX($BB$5:$BG$12,MATCH($D55,$AR$5:$AR$12,0),3))*($G55/INDEX($BB$5:$BG$12,MATCH($D55,$AR$5:$AR$12,0),3))^$J55)/((EXP(-$G55/INDEX($BB$5:$BG$12,MATCH($D55,$AR$5:$AR$12,0),1))*($G55/INDEX($BB$5:$BG$12,MATCH($D55,$AR$5:$AR$12,0),1))^$J55)+(EXP(-$G55/INDEX($BB$5:$BG$12,MATCH($D55,$AR$5:$AR$12,0),2))*($G55/INDEX($BB$5:$BG$12,MATCH($D55,$AR$5:$AR$12,0),2))^$J55)+(EXP(-$G55/INDEX($BB$5:$BG$12,MATCH($D55,$AR$5:$AR$12,0),3))*($G55/INDEX($BB$5:$BG$12,MATCH($D55,$AR$5:$AR$12,0),3))^$J55)+(EXP(-$G55/INDEX($BB$5:$BG$12,MATCH($D55,$AR$5:$AR$12,0),4))*($G55/INDEX($BB$5:$BG$12,MATCH($D55,$AR$5:$AR$12,0),4))^$J55)+(EXP(-$G55/INDEX($BB$5:$BG$12,MATCH($D55,$AR$5:$AR$12,0),5))*($G55/INDEX($BB$5:$BG$12,MATCH($D55,$AR$5:$AR$12,0),5))^$J55)+(EXP(-$G55/INDEX($BB$5:$BG$12,MATCH($D55,$AR$5:$AR$12,0),6))*($G55/INDEX($BB$5:$BG$12,MATCH($D55,$AR$5:$AR$12,0),6))^$J55)),0)</x:f>
        <x:v>0.21464930745708158</x:v>
      </x:c>
      <x:c r="AH55" s="979" t="n">
        <x:f>IFERROR((EXP(-$G55/INDEX($BB$5:$BG$12,MATCH($D55,$AR$5:$AR$12,0),4))*($G55/INDEX($BB$5:$BG$12,MATCH($D55,$AR$5:$AR$12,0),4))^$J55)/((EXP(-$G55/INDEX($BB$5:$BG$12,MATCH($D55,$AR$5:$AR$12,0),1))*($G55/INDEX($BB$5:$BG$12,MATCH($D55,$AR$5:$AR$12,0),1))^$J55)+(EXP(-$G55/INDEX($BB$5:$BG$12,MATCH($D55,$AR$5:$AR$12,0),2))*($G55/INDEX($BB$5:$BG$12,MATCH($D55,$AR$5:$AR$12,0),2))^$J55)+(EXP(-$G55/INDEX($BB$5:$BG$12,MATCH($D55,$AR$5:$AR$12,0),3))*($G55/INDEX($BB$5:$BG$12,MATCH($D55,$AR$5:$AR$12,0),3))^$J55)+(EXP(-$G55/INDEX($BB$5:$BG$12,MATCH($D55,$AR$5:$AR$12,0),4))*($G55/INDEX($BB$5:$BG$12,MATCH($D55,$AR$5:$AR$12,0),4))^$J55)+(EXP(-$G55/INDEX($BB$5:$BG$12,MATCH($D55,$AR$5:$AR$12,0),5))*($G55/INDEX($BB$5:$BG$12,MATCH($D55,$AR$5:$AR$12,0),5))^$J55)+(EXP(-$G55/INDEX($BB$5:$BG$12,MATCH($D55,$AR$5:$AR$12,0),6))*($G55/INDEX($BB$5:$BG$12,MATCH($D55,$AR$5:$AR$12,0),6))^$J55)),0)</x:f>
        <x:v>0.08629336107701743</x:v>
      </x:c>
      <x:c r="AI55" s="979" t="n">
        <x:f>IFERROR((EXP(-$G55/INDEX($BB$5:$BG$12,MATCH($D55,$AR$5:$AR$12,0),5))*($G55/INDEX($BB$5:$BG$12,MATCH($D55,$AR$5:$AR$12,0),5))^$J55)/((EXP(-$G55/INDEX($BB$5:$BG$12,MATCH($D55,$AR$5:$AR$12,0),1))*($G55/INDEX($BB$5:$BG$12,MATCH($D55,$AR$5:$AR$12,0),1))^$J55)+(EXP(-$G55/INDEX($BB$5:$BG$12,MATCH($D55,$AR$5:$AR$12,0),2))*($G55/INDEX($BB$5:$BG$12,MATCH($D55,$AR$5:$AR$12,0),2))^$J55)+(EXP(-$G55/INDEX($BB$5:$BG$12,MATCH($D55,$AR$5:$AR$12,0),3))*($G55/INDEX($BB$5:$BG$12,MATCH($D55,$AR$5:$AR$12,0),3))^$J55)+(EXP(-$G55/INDEX($BB$5:$BG$12,MATCH($D55,$AR$5:$AR$12,0),4))*($G55/INDEX($BB$5:$BG$12,MATCH($D55,$AR$5:$AR$12,0),4))^$J55)+(EXP(-$G55/INDEX($BB$5:$BG$12,MATCH($D55,$AR$5:$AR$12,0),5))*($G55/INDEX($BB$5:$BG$12,MATCH($D55,$AR$5:$AR$12,0),5))^$J55)+(EXP(-$G55/INDEX($BB$5:$BG$12,MATCH($D55,$AR$5:$AR$12,0),6))*($G55/INDEX($BB$5:$BG$12,MATCH($D55,$AR$5:$AR$12,0),6))^$J55)),0)</x:f>
        <x:v>0.03713469318996014</x:v>
      </x:c>
      <x:c r="AJ55" s="979" t="n">
        <x:f>IFERROR((EXP(-$G55/INDEX($BB$5:$BG$12,MATCH($D55,$AR$5:$AR$12,0),6))*($G55/INDEX($BB$5:$BG$12,MATCH($D55,$AR$5:$AR$12,0),6))^$J55)/((EXP(-$G55/INDEX($BB$5:$BG$12,MATCH($D55,$AR$5:$AR$12,0),1))*($G55/INDEX($BB$5:$BG$12,MATCH($D55,$AR$5:$AR$12,0),1))^$J55)+(EXP(-$G55/INDEX($BB$5:$BG$12,MATCH($D55,$AR$5:$AR$12,0),2))*($G55/INDEX($BB$5:$BG$12,MATCH($D55,$AR$5:$AR$12,0),2))^$J55)+(EXP(-$G55/INDEX($BB$5:$BG$12,MATCH($D55,$AR$5:$AR$12,0),3))*($G55/INDEX($BB$5:$BG$12,MATCH($D55,$AR$5:$AR$12,0),3))^$J55)+(EXP(-$G55/INDEX($BB$5:$BG$12,MATCH($D55,$AR$5:$AR$12,0),4))*($G55/INDEX($BB$5:$BG$12,MATCH($D55,$AR$5:$AR$12,0),4))^$J55)+(EXP(-$G55/INDEX($BB$5:$BG$12,MATCH($D55,$AR$5:$AR$12,0),5))*($G55/INDEX($BB$5:$BG$12,MATCH($D55,$AR$5:$AR$12,0),5))^$J55)+(EXP(-$G55/INDEX($BB$5:$BG$12,MATCH($D55,$AR$5:$AR$12,0),6))*($G55/INDEX($BB$5:$BG$12,MATCH($D55,$AR$5:$AR$12,0),6))^$J55)),0)</x:f>
        <x:v>0.019589599109402646</x:v>
      </x:c>
      <x:c r="BJ55"/>
      <x:c r="BK55"/>
      <x:c r="BL55"/>
      <x:c r="BM55"/>
      <x:c r="BN55"/>
      <x:c r="BO55"/>
      <x:c r="BP55"/>
      <x:c r="BQ55"/>
      <x:c r="BR55"/>
      <x:c r="BS55"/>
      <x:c r="BT55"/>
      <x:c r="BU55"/>
      <x:c r="BV55"/>
      <x:c r="BW55"/>
      <x:c r="BX55"/>
      <x:c r="BY55"/>
      <x:c r="BZ55"/>
    </x:row>
    <x:row r="56">
      <x:c r="A56" s="975" t="n">
        <x:f>'対象台データ'!A54</x:f>
        <x:v>46224</x:v>
      </x:c>
      <x:c r="B56" s="1003" t="str">
        <x:f>'対象台データ'!B54</x:f>
        <x:v>火</x:v>
      </x:c>
      <x:c r="C56" s="1003" t="str">
        <x:f>'対象台データ'!C54</x:f>
        <x:v>7/21</x:v>
      </x:c>
      <x:c r="D56" s="963" t="str">
        <x:f>'対象台データ'!D54</x:f>
        <x:v>ゴーゴージャグラー3</x:v>
      </x:c>
      <x:c r="E56" s="1014" t="n">
        <x:f>IF($X56="A",MIN(100,MAX(0,55+(V56-55)*(1+0.4*SQRT(MIN(G56/8000,1))))),MIN(100,MAX(0,V56)))</x:f>
        <x:v>43.971010389750234</x:v>
      </x:c>
      <x:c r="F56" s="1016" t="n">
        <x:f>'対象台データ'!E54</x:f>
        <x:v>920</x:v>
      </x:c>
      <x:c r="G56" s="1005" t="n">
        <x:f>'対象台データ'!F54</x:f>
        <x:v>8074</x:v>
      </x:c>
      <x:c r="H56" s="1005" t="n">
        <x:f>'対象台データ'!G54</x:f>
        <x:v>-637</x:v>
      </x:c>
      <x:c r="I56" s="1005" t="n">
        <x:f>'対象台データ'!H54</x:f>
        <x:v>24</x:v>
      </x:c>
      <x:c r="J56" s="1005" t="n">
        <x:f>'対象台データ'!I54</x:f>
        <x:v>29</x:v>
      </x:c>
      <x:c r="K56" s="979" t="n">
        <x:f>'対象台データ'!K54</x:f>
        <x:v>0.9737015935926018</x:v>
      </x:c>
      <x:c r="L56" s="1006" t="n">
        <x:f>IF(G56&lt;=0,5,IF(G56&lt;1500,5+(G56-0)*(20-5)/(1500-0),IF(G56&lt;3000,20+(G56-1500)*(40-20)/(3000-1500),IF(G56&lt;4500,40+(G56-3000)*(58-40)/(4500-3000),IF(G56&lt;6000,58+(G56-4500)*(72-58)/(6000-4500),IF(G56&lt;7500,72+(G56-6000)*(84-72)/(7500-6000),IF(G56&lt;9000,84+(G56-7500)*(93-84)/(9000-7500),IF(G56&lt;11000,93+(G56-9000)*(100-93)/(11000-9000),100))))))))</x:f>
        <x:v>87.444</x:v>
      </x:c>
      <x:c r="M56" s="978" t="n">
        <x:v>1</x:v>
      </x:c>
      <x:c r="N56" s="978" t="n">
        <x:f>MIN(100,L56*M56)</x:f>
        <x:v>87.444</x:v>
      </x:c>
      <x:c r="O56" s="978" t="n">
        <x:f>IF(K56&lt;=0.8,0,IF(K56&lt;0.9,0+(K56-0.8)*(10-0)/(0.9-0.8),IF(K56&lt;1,10+(K56-0.9)*(35-10)/(1-0.9),IF(K56&lt;1.2,35+(K56-1)*(87-35)/(1.2-1),IF(K56&lt;1.3,87+(K56-1.2)*(96-87)/(1.3-1.2),IF(K56&lt;1.45,96+(K56-1.3)*(100-96)/(1.45-1.3),100))))))</x:f>
        <x:v>28.425398398150442</x:v>
      </x:c>
      <x:c r="P56" s="979" t="n">
        <x:f>MIN(1,SQRT(G56/8000))</x:f>
        <x:v>1</x:v>
      </x:c>
      <x:c r="Q56" s="978" t="n">
        <x:f>35+(O56-35)*P56</x:f>
        <x:v>28.425398398150442</x:v>
      </x:c>
      <x:c r="R56" s="978" t="n">
        <x:f>IF(K56&lt;0.95,MIN(25,(0.95-K56)*250),0)</x:f>
        <x:v>0</x:v>
      </x:c>
      <x:c r="S56" s="978" t="n">
        <x:f>IF($X56="A",Y56*5+Z56*15+AA56*30+AB56*60+AC56*80+AD56*100,0)</x:f>
        <x:v>40.37072560351681</x:v>
      </x:c>
      <x:c r="T56" s="978" t="n">
        <x:f>IF($X56="A",AE56*5+AF56*15+AG56*30+AH56*60+AI56*80+AJ56*100,0)</x:f>
        <x:v>51.173699628270036</x:v>
      </x:c>
      <x:c r="U56" s="978" t="n">
        <x:f>IF($X56="A",S56*15%+T56*30%+Q56*55%,0)</x:f>
        <x:v>37.04168784799128</x:v>
      </x:c>
      <x:c r="V56" s="1018" t="n">
        <x:f>IF($X56="A",U56*80%+N56*20%,N56*IFERROR(INDEX($AT$5:$AT$60,MATCH($D56,$AR$5:$AR$60,0)),0.6)+Q56*IFERROR(INDEX($AU$5:$AU$60,MATCH($D56,$AR$5:$AR$60,0)),0.4)-R56)</x:f>
        <x:v>47.12215027839302</x:v>
      </x:c>
      <x:c r="W56" s="1008" t="str">
        <x:f>IF(E56&gt;=90,"設定6級候補",IF(E56&gt;=75,"設定4以上強候補",IF(E56&gt;=60,"設定4以上を疑う","要観察")))</x:f>
        <x:v>要観察</x:v>
      </x:c>
      <x:c r="X56" s="1003" t="str">
        <x:f>IFERROR(INDEX($AS$5:$AS$60,MATCH($D56,$AR$5:$AR$60,0)),"AT")</x:f>
        <x:v>A</x:v>
      </x:c>
      <x:c r="Y56" s="979" t="n">
        <x:f>IFERROR((EXP(-$G56/INDEX($AV$5:$BA$12,MATCH($D56,$AR$5:$AR$12,0),1))*($G56/INDEX($AV$5:$BA$12,MATCH($D56,$AR$5:$AR$12,0),1))^$I56)/((EXP(-$G56/INDEX($AV$5:$BA$12,MATCH($D56,$AR$5:$AR$12,0),1))*($G56/INDEX($AV$5:$BA$12,MATCH($D56,$AR$5:$AR$12,0),1))^$I56)+(EXP(-$G56/INDEX($AV$5:$BA$12,MATCH($D56,$AR$5:$AR$12,0),2))*($G56/INDEX($AV$5:$BA$12,MATCH($D56,$AR$5:$AR$12,0),2))^$I56)+(EXP(-$G56/INDEX($AV$5:$BA$12,MATCH($D56,$AR$5:$AR$12,0),3))*($G56/INDEX($AV$5:$BA$12,MATCH($D56,$AR$5:$AR$12,0),3))^$I56)+(EXP(-$G56/INDEX($AV$5:$BA$12,MATCH($D56,$AR$5:$AR$12,0),4))*($G56/INDEX($AV$5:$BA$12,MATCH($D56,$AR$5:$AR$12,0),4))^$I56)+(EXP(-$G56/INDEX($AV$5:$BA$12,MATCH($D56,$AR$5:$AR$12,0),5))*($G56/INDEX($AV$5:$BA$12,MATCH($D56,$AR$5:$AR$12,0),5))^$I56)+(EXP(-$G56/INDEX($AV$5:$BA$12,MATCH($D56,$AR$5:$AR$12,0),6))*($G56/INDEX($AV$5:$BA$12,MATCH($D56,$AR$5:$AR$12,0),6))^$I56)),0)</x:f>
        <x:v>0.20403062311437797</x:v>
      </x:c>
      <x:c r="Z56" s="979" t="n">
        <x:f>IFERROR((EXP(-$G56/INDEX($AV$5:$BA$12,MATCH($D56,$AR$5:$AR$12,0),2))*($G56/INDEX($AV$5:$BA$12,MATCH($D56,$AR$5:$AR$12,0),2))^$I56)/((EXP(-$G56/INDEX($AV$5:$BA$12,MATCH($D56,$AR$5:$AR$12,0),1))*($G56/INDEX($AV$5:$BA$12,MATCH($D56,$AR$5:$AR$12,0),1))^$I56)+(EXP(-$G56/INDEX($AV$5:$BA$12,MATCH($D56,$AR$5:$AR$12,0),2))*($G56/INDEX($AV$5:$BA$12,MATCH($D56,$AR$5:$AR$12,0),2))^$I56)+(EXP(-$G56/INDEX($AV$5:$BA$12,MATCH($D56,$AR$5:$AR$12,0),3))*($G56/INDEX($AV$5:$BA$12,MATCH($D56,$AR$5:$AR$12,0),3))^$I56)+(EXP(-$G56/INDEX($AV$5:$BA$12,MATCH($D56,$AR$5:$AR$12,0),4))*($G56/INDEX($AV$5:$BA$12,MATCH($D56,$AR$5:$AR$12,0),4))^$I56)+(EXP(-$G56/INDEX($AV$5:$BA$12,MATCH($D56,$AR$5:$AR$12,0),5))*($G56/INDEX($AV$5:$BA$12,MATCH($D56,$AR$5:$AR$12,0),5))^$I56)+(EXP(-$G56/INDEX($AV$5:$BA$12,MATCH($D56,$AR$5:$AR$12,0),6))*($G56/INDEX($AV$5:$BA$12,MATCH($D56,$AR$5:$AR$12,0),6))^$I56)),0)</x:f>
        <x:v>0.19839997500909168</x:v>
      </x:c>
      <x:c r="AA56" s="979" t="n">
        <x:f>IFERROR((EXP(-$G56/INDEX($AV$5:$BA$12,MATCH($D56,$AR$5:$AR$12,0),3))*($G56/INDEX($AV$5:$BA$12,MATCH($D56,$AR$5:$AR$12,0),3))^$I56)/((EXP(-$G56/INDEX($AV$5:$BA$12,MATCH($D56,$AR$5:$AR$12,0),1))*($G56/INDEX($AV$5:$BA$12,MATCH($D56,$AR$5:$AR$12,0),1))^$I56)+(EXP(-$G56/INDEX($AV$5:$BA$12,MATCH($D56,$AR$5:$AR$12,0),2))*($G56/INDEX($AV$5:$BA$12,MATCH($D56,$AR$5:$AR$12,0),2))^$I56)+(EXP(-$G56/INDEX($AV$5:$BA$12,MATCH($D56,$AR$5:$AR$12,0),3))*($G56/INDEX($AV$5:$BA$12,MATCH($D56,$AR$5:$AR$12,0),3))^$I56)+(EXP(-$G56/INDEX($AV$5:$BA$12,MATCH($D56,$AR$5:$AR$12,0),4))*($G56/INDEX($AV$5:$BA$12,MATCH($D56,$AR$5:$AR$12,0),4))^$I56)+(EXP(-$G56/INDEX($AV$5:$BA$12,MATCH($D56,$AR$5:$AR$12,0),5))*($G56/INDEX($AV$5:$BA$12,MATCH($D56,$AR$5:$AR$12,0),5))^$I56)+(EXP(-$G56/INDEX($AV$5:$BA$12,MATCH($D56,$AR$5:$AR$12,0),6))*($G56/INDEX($AV$5:$BA$12,MATCH($D56,$AR$5:$AR$12,0),6))^$I56)),0)</x:f>
        <x:v>0.19281290228092055</x:v>
      </x:c>
      <x:c r="AB56" s="979" t="n">
        <x:f>IFERROR((EXP(-$G56/INDEX($AV$5:$BA$12,MATCH($D56,$AR$5:$AR$12,0),4))*($G56/INDEX($AV$5:$BA$12,MATCH($D56,$AR$5:$AR$12,0),4))^$I56)/((EXP(-$G56/INDEX($AV$5:$BA$12,MATCH($D56,$AR$5:$AR$12,0),1))*($G56/INDEX($AV$5:$BA$12,MATCH($D56,$AR$5:$AR$12,0),1))^$I56)+(EXP(-$G56/INDEX($AV$5:$BA$12,MATCH($D56,$AR$5:$AR$12,0),2))*($G56/INDEX($AV$5:$BA$12,MATCH($D56,$AR$5:$AR$12,0),2))^$I56)+(EXP(-$G56/INDEX($AV$5:$BA$12,MATCH($D56,$AR$5:$AR$12,0),3))*($G56/INDEX($AV$5:$BA$12,MATCH($D56,$AR$5:$AR$12,0),3))^$I56)+(EXP(-$G56/INDEX($AV$5:$BA$12,MATCH($D56,$AR$5:$AR$12,0),4))*($G56/INDEX($AV$5:$BA$12,MATCH($D56,$AR$5:$AR$12,0),4))^$I56)+(EXP(-$G56/INDEX($AV$5:$BA$12,MATCH($D56,$AR$5:$AR$12,0),5))*($G56/INDEX($AV$5:$BA$12,MATCH($D56,$AR$5:$AR$12,0),5))^$I56)+(EXP(-$G56/INDEX($AV$5:$BA$12,MATCH($D56,$AR$5:$AR$12,0),6))*($G56/INDEX($AV$5:$BA$12,MATCH($D56,$AR$5:$AR$12,0),6))^$I56)),0)</x:f>
        <x:v>0.17634896138763625</x:v>
      </x:c>
      <x:c r="AC56" s="979" t="n">
        <x:f>IFERROR((EXP(-$G56/INDEX($AV$5:$BA$12,MATCH($D56,$AR$5:$AR$12,0),5))*($G56/INDEX($AV$5:$BA$12,MATCH($D56,$AR$5:$AR$12,0),5))^$I56)/((EXP(-$G56/INDEX($AV$5:$BA$12,MATCH($D56,$AR$5:$AR$12,0),1))*($G56/INDEX($AV$5:$BA$12,MATCH($D56,$AR$5:$AR$12,0),1))^$I56)+(EXP(-$G56/INDEX($AV$5:$BA$12,MATCH($D56,$AR$5:$AR$12,0),2))*($G56/INDEX($AV$5:$BA$12,MATCH($D56,$AR$5:$AR$12,0),2))^$I56)+(EXP(-$G56/INDEX($AV$5:$BA$12,MATCH($D56,$AR$5:$AR$12,0),3))*($G56/INDEX($AV$5:$BA$12,MATCH($D56,$AR$5:$AR$12,0),3))^$I56)+(EXP(-$G56/INDEX($AV$5:$BA$12,MATCH($D56,$AR$5:$AR$12,0),4))*($G56/INDEX($AV$5:$BA$12,MATCH($D56,$AR$5:$AR$12,0),4))^$I56)+(EXP(-$G56/INDEX($AV$5:$BA$12,MATCH($D56,$AR$5:$AR$12,0),5))*($G56/INDEX($AV$5:$BA$12,MATCH($D56,$AR$5:$AR$12,0),5))^$I56)+(EXP(-$G56/INDEX($AV$5:$BA$12,MATCH($D56,$AR$5:$AR$12,0),6))*($G56/INDEX($AV$5:$BA$12,MATCH($D56,$AR$5:$AR$12,0),6))^$I56)),0)</x:f>
        <x:v>0.14157528548372947</x:v>
      </x:c>
      <x:c r="AD56" s="979" t="n">
        <x:f>IFERROR((EXP(-$G56/INDEX($AV$5:$BA$12,MATCH($D56,$AR$5:$AR$12,0),6))*($G56/INDEX($AV$5:$BA$12,MATCH($D56,$AR$5:$AR$12,0),6))^$I56)/((EXP(-$G56/INDEX($AV$5:$BA$12,MATCH($D56,$AR$5:$AR$12,0),1))*($G56/INDEX($AV$5:$BA$12,MATCH($D56,$AR$5:$AR$12,0),1))^$I56)+(EXP(-$G56/INDEX($AV$5:$BA$12,MATCH($D56,$AR$5:$AR$12,0),2))*($G56/INDEX($AV$5:$BA$12,MATCH($D56,$AR$5:$AR$12,0),2))^$I56)+(EXP(-$G56/INDEX($AV$5:$BA$12,MATCH($D56,$AR$5:$AR$12,0),3))*($G56/INDEX($AV$5:$BA$12,MATCH($D56,$AR$5:$AR$12,0),3))^$I56)+(EXP(-$G56/INDEX($AV$5:$BA$12,MATCH($D56,$AR$5:$AR$12,0),4))*($G56/INDEX($AV$5:$BA$12,MATCH($D56,$AR$5:$AR$12,0),4))^$I56)+(EXP(-$G56/INDEX($AV$5:$BA$12,MATCH($D56,$AR$5:$AR$12,0),5))*($G56/INDEX($AV$5:$BA$12,MATCH($D56,$AR$5:$AR$12,0),5))^$I56)+(EXP(-$G56/INDEX($AV$5:$BA$12,MATCH($D56,$AR$5:$AR$12,0),6))*($G56/INDEX($AV$5:$BA$12,MATCH($D56,$AR$5:$AR$12,0),6))^$I56)),0)</x:f>
        <x:v>0.08683225272424397</x:v>
      </x:c>
      <x:c r="AE56" s="979" t="n">
        <x:f>IFERROR((EXP(-$G56/INDEX($BB$5:$BG$12,MATCH($D56,$AR$5:$AR$12,0),1))*($G56/INDEX($BB$5:$BG$12,MATCH($D56,$AR$5:$AR$12,0),1))^$J56)/((EXP(-$G56/INDEX($BB$5:$BG$12,MATCH($D56,$AR$5:$AR$12,0),1))*($G56/INDEX($BB$5:$BG$12,MATCH($D56,$AR$5:$AR$12,0),1))^$J56)+(EXP(-$G56/INDEX($BB$5:$BG$12,MATCH($D56,$AR$5:$AR$12,0),2))*($G56/INDEX($BB$5:$BG$12,MATCH($D56,$AR$5:$AR$12,0),2))^$J56)+(EXP(-$G56/INDEX($BB$5:$BG$12,MATCH($D56,$AR$5:$AR$12,0),3))*($G56/INDEX($BB$5:$BG$12,MATCH($D56,$AR$5:$AR$12,0),3))^$J56)+(EXP(-$G56/INDEX($BB$5:$BG$12,MATCH($D56,$AR$5:$AR$12,0),4))*($G56/INDEX($BB$5:$BG$12,MATCH($D56,$AR$5:$AR$12,0),4))^$J56)+(EXP(-$G56/INDEX($BB$5:$BG$12,MATCH($D56,$AR$5:$AR$12,0),5))*($G56/INDEX($BB$5:$BG$12,MATCH($D56,$AR$5:$AR$12,0),5))^$J56)+(EXP(-$G56/INDEX($BB$5:$BG$12,MATCH($D56,$AR$5:$AR$12,0),6))*($G56/INDEX($BB$5:$BG$12,MATCH($D56,$AR$5:$AR$12,0),6))^$J56)),0)</x:f>
        <x:v>0.10402626633433036</x:v>
      </x:c>
      <x:c r="AF56" s="979" t="n">
        <x:f>IFERROR((EXP(-$G56/INDEX($BB$5:$BG$12,MATCH($D56,$AR$5:$AR$12,0),2))*($G56/INDEX($BB$5:$BG$12,MATCH($D56,$AR$5:$AR$12,0),2))^$J56)/((EXP(-$G56/INDEX($BB$5:$BG$12,MATCH($D56,$AR$5:$AR$12,0),1))*($G56/INDEX($BB$5:$BG$12,MATCH($D56,$AR$5:$AR$12,0),1))^$J56)+(EXP(-$G56/INDEX($BB$5:$BG$12,MATCH($D56,$AR$5:$AR$12,0),2))*($G56/INDEX($BB$5:$BG$12,MATCH($D56,$AR$5:$AR$12,0),2))^$J56)+(EXP(-$G56/INDEX($BB$5:$BG$12,MATCH($D56,$AR$5:$AR$12,0),3))*($G56/INDEX($BB$5:$BG$12,MATCH($D56,$AR$5:$AR$12,0),3))^$J56)+(EXP(-$G56/INDEX($BB$5:$BG$12,MATCH($D56,$AR$5:$AR$12,0),4))*($G56/INDEX($BB$5:$BG$12,MATCH($D56,$AR$5:$AR$12,0),4))^$J56)+(EXP(-$G56/INDEX($BB$5:$BG$12,MATCH($D56,$AR$5:$AR$12,0),5))*($G56/INDEX($BB$5:$BG$12,MATCH($D56,$AR$5:$AR$12,0),5))^$J56)+(EXP(-$G56/INDEX($BB$5:$BG$12,MATCH($D56,$AR$5:$AR$12,0),6))*($G56/INDEX($BB$5:$BG$12,MATCH($D56,$AR$5:$AR$12,0),6))^$J56)),0)</x:f>
        <x:v>0.14657845345620693</x:v>
      </x:c>
      <x:c r="AG56" s="979" t="n">
        <x:f>IFERROR((EXP(-$G56/INDEX($BB$5:$BG$12,MATCH($D56,$AR$5:$AR$12,0),3))*($G56/INDEX($BB$5:$BG$12,MATCH($D56,$AR$5:$AR$12,0),3))^$J56)/((EXP(-$G56/INDEX($BB$5:$BG$12,MATCH($D56,$AR$5:$AR$12,0),1))*($G56/INDEX($BB$5:$BG$12,MATCH($D56,$AR$5:$AR$12,0),1))^$J56)+(EXP(-$G56/INDEX($BB$5:$BG$12,MATCH($D56,$AR$5:$AR$12,0),2))*($G56/INDEX($BB$5:$BG$12,MATCH($D56,$AR$5:$AR$12,0),2))^$J56)+(EXP(-$G56/INDEX($BB$5:$BG$12,MATCH($D56,$AR$5:$AR$12,0),3))*($G56/INDEX($BB$5:$BG$12,MATCH($D56,$AR$5:$AR$12,0),3))^$J56)+(EXP(-$G56/INDEX($BB$5:$BG$12,MATCH($D56,$AR$5:$AR$12,0),4))*($G56/INDEX($BB$5:$BG$12,MATCH($D56,$AR$5:$AR$12,0),4))^$J56)+(EXP(-$G56/INDEX($BB$5:$BG$12,MATCH($D56,$AR$5:$AR$12,0),5))*($G56/INDEX($BB$5:$BG$12,MATCH($D56,$AR$5:$AR$12,0),5))^$J56)+(EXP(-$G56/INDEX($BB$5:$BG$12,MATCH($D56,$AR$5:$AR$12,0),6))*($G56/INDEX($BB$5:$BG$12,MATCH($D56,$AR$5:$AR$12,0),6))^$J56)),0)</x:f>
        <x:v>0.1992104553190716</x:v>
      </x:c>
      <x:c r="AH56" s="979" t="n">
        <x:f>IFERROR((EXP(-$G56/INDEX($BB$5:$BG$12,MATCH($D56,$AR$5:$AR$12,0),4))*($G56/INDEX($BB$5:$BG$12,MATCH($D56,$AR$5:$AR$12,0),4))^$J56)/((EXP(-$G56/INDEX($BB$5:$BG$12,MATCH($D56,$AR$5:$AR$12,0),1))*($G56/INDEX($BB$5:$BG$12,MATCH($D56,$AR$5:$AR$12,0),1))^$J56)+(EXP(-$G56/INDEX($BB$5:$BG$12,MATCH($D56,$AR$5:$AR$12,0),2))*($G56/INDEX($BB$5:$BG$12,MATCH($D56,$AR$5:$AR$12,0),2))^$J56)+(EXP(-$G56/INDEX($BB$5:$BG$12,MATCH($D56,$AR$5:$AR$12,0),3))*($G56/INDEX($BB$5:$BG$12,MATCH($D56,$AR$5:$AR$12,0),3))^$J56)+(EXP(-$G56/INDEX($BB$5:$BG$12,MATCH($D56,$AR$5:$AR$12,0),4))*($G56/INDEX($BB$5:$BG$12,MATCH($D56,$AR$5:$AR$12,0),4))^$J56)+(EXP(-$G56/INDEX($BB$5:$BG$12,MATCH($D56,$AR$5:$AR$12,0),5))*($G56/INDEX($BB$5:$BG$12,MATCH($D56,$AR$5:$AR$12,0),5))^$J56)+(EXP(-$G56/INDEX($BB$5:$BG$12,MATCH($D56,$AR$5:$AR$12,0),6))*($G56/INDEX($BB$5:$BG$12,MATCH($D56,$AR$5:$AR$12,0),6))^$J56)),0)</x:f>
        <x:v>0.2219875167730566</x:v>
      </x:c>
      <x:c r="AI56" s="979" t="n">
        <x:f>IFERROR((EXP(-$G56/INDEX($BB$5:$BG$12,MATCH($D56,$AR$5:$AR$12,0),5))*($G56/INDEX($BB$5:$BG$12,MATCH($D56,$AR$5:$AR$12,0),5))^$J56)/((EXP(-$G56/INDEX($BB$5:$BG$12,MATCH($D56,$AR$5:$AR$12,0),1))*($G56/INDEX($BB$5:$BG$12,MATCH($D56,$AR$5:$AR$12,0),1))^$J56)+(EXP(-$G56/INDEX($BB$5:$BG$12,MATCH($D56,$AR$5:$AR$12,0),2))*($G56/INDEX($BB$5:$BG$12,MATCH($D56,$AR$5:$AR$12,0),2))^$J56)+(EXP(-$G56/INDEX($BB$5:$BG$12,MATCH($D56,$AR$5:$AR$12,0),3))*($G56/INDEX($BB$5:$BG$12,MATCH($D56,$AR$5:$AR$12,0),3))^$J56)+(EXP(-$G56/INDEX($BB$5:$BG$12,MATCH($D56,$AR$5:$AR$12,0),4))*($G56/INDEX($BB$5:$BG$12,MATCH($D56,$AR$5:$AR$12,0),4))^$J56)+(EXP(-$G56/INDEX($BB$5:$BG$12,MATCH($D56,$AR$5:$AR$12,0),5))*($G56/INDEX($BB$5:$BG$12,MATCH($D56,$AR$5:$AR$12,0),5))^$J56)+(EXP(-$G56/INDEX($BB$5:$BG$12,MATCH($D56,$AR$5:$AR$12,0),6))*($G56/INDEX($BB$5:$BG$12,MATCH($D56,$AR$5:$AR$12,0),6))^$J56)),0)</x:f>
        <x:v>0.18302019914668619</x:v>
      </x:c>
      <x:c r="AJ56" s="979" t="n">
        <x:f>IFERROR((EXP(-$G56/INDEX($BB$5:$BG$12,MATCH($D56,$AR$5:$AR$12,0),6))*($G56/INDEX($BB$5:$BG$12,MATCH($D56,$AR$5:$AR$12,0),6))^$J56)/((EXP(-$G56/INDEX($BB$5:$BG$12,MATCH($D56,$AR$5:$AR$12,0),1))*($G56/INDEX($BB$5:$BG$12,MATCH($D56,$AR$5:$AR$12,0),1))^$J56)+(EXP(-$G56/INDEX($BB$5:$BG$12,MATCH($D56,$AR$5:$AR$12,0),2))*($G56/INDEX($BB$5:$BG$12,MATCH($D56,$AR$5:$AR$12,0),2))^$J56)+(EXP(-$G56/INDEX($BB$5:$BG$12,MATCH($D56,$AR$5:$AR$12,0),3))*($G56/INDEX($BB$5:$BG$12,MATCH($D56,$AR$5:$AR$12,0),3))^$J56)+(EXP(-$G56/INDEX($BB$5:$BG$12,MATCH($D56,$AR$5:$AR$12,0),4))*($G56/INDEX($BB$5:$BG$12,MATCH($D56,$AR$5:$AR$12,0),4))^$J56)+(EXP(-$G56/INDEX($BB$5:$BG$12,MATCH($D56,$AR$5:$AR$12,0),5))*($G56/INDEX($BB$5:$BG$12,MATCH($D56,$AR$5:$AR$12,0),5))^$J56)+(EXP(-$G56/INDEX($BB$5:$BG$12,MATCH($D56,$AR$5:$AR$12,0),6))*($G56/INDEX($BB$5:$BG$12,MATCH($D56,$AR$5:$AR$12,0),6))^$J56)),0)</x:f>
        <x:v>0.14517710897064837</x:v>
      </x:c>
      <x:c r="BJ56"/>
      <x:c r="BK56"/>
      <x:c r="BL56"/>
      <x:c r="BM56"/>
      <x:c r="BN56"/>
      <x:c r="BO56"/>
      <x:c r="BP56"/>
      <x:c r="BQ56"/>
      <x:c r="BR56"/>
      <x:c r="BS56"/>
      <x:c r="BT56"/>
      <x:c r="BU56"/>
      <x:c r="BV56"/>
      <x:c r="BW56"/>
      <x:c r="BX56"/>
      <x:c r="BY56"/>
      <x:c r="BZ56"/>
    </x:row>
    <x:row r="57">
      <x:c r="A57" s="975" t="n">
        <x:f>'対象台データ'!A55</x:f>
        <x:v>46224</x:v>
      </x:c>
      <x:c r="B57" s="1003" t="str">
        <x:f>'対象台データ'!B55</x:f>
        <x:v>火</x:v>
      </x:c>
      <x:c r="C57" s="1003" t="str">
        <x:f>'対象台データ'!C55</x:f>
        <x:v>7/21</x:v>
      </x:c>
      <x:c r="D57" s="963" t="str">
        <x:f>'対象台データ'!D55</x:f>
        <x:v>ゴーゴージャグラー3</x:v>
      </x:c>
      <x:c r="E57" s="1014" t="n">
        <x:f>IF($X57="A",MIN(100,MAX(0,55+(V57-55)*(1+0.4*SQRT(MIN(G57/8000,1))))),MIN(100,MAX(0,V57)))</x:f>
        <x:v>51.68133905290343</x:v>
      </x:c>
      <x:c r="F57" s="1016" t="n">
        <x:f>'対象台データ'!E55</x:f>
        <x:v>921</x:v>
      </x:c>
      <x:c r="G57" s="1005" t="n">
        <x:f>'対象台データ'!F55</x:f>
        <x:v>8944</x:v>
      </x:c>
      <x:c r="H57" s="1005" t="n">
        <x:f>'対象台データ'!G55</x:f>
        <x:v>1381</x:v>
      </x:c>
      <x:c r="I57" s="1005" t="n">
        <x:f>'対象台データ'!H55</x:f>
        <x:v>39</x:v>
      </x:c>
      <x:c r="J57" s="1005" t="n">
        <x:f>'対象台データ'!I55</x:f>
        <x:v>26</x:v>
      </x:c>
      <x:c r="K57" s="979" t="n">
        <x:f>'対象台データ'!K55</x:f>
        <x:v>1.05146839594514</x:v>
      </x:c>
      <x:c r="L57" s="1006" t="n">
        <x:f>IF(G57&lt;=0,5,IF(G57&lt;1500,5+(G57-0)*(20-5)/(1500-0),IF(G57&lt;3000,20+(G57-1500)*(40-20)/(3000-1500),IF(G57&lt;4500,40+(G57-3000)*(58-40)/(4500-3000),IF(G57&lt;6000,58+(G57-4500)*(72-58)/(6000-4500),IF(G57&lt;7500,72+(G57-6000)*(84-72)/(7500-6000),IF(G57&lt;9000,84+(G57-7500)*(93-84)/(9000-7500),IF(G57&lt;11000,93+(G57-9000)*(100-93)/(11000-9000),100))))))))</x:f>
        <x:v>92.664</x:v>
      </x:c>
      <x:c r="M57" s="978" t="n">
        <x:v>1</x:v>
      </x:c>
      <x:c r="N57" s="978" t="n">
        <x:f>MIN(100,L57*M57)</x:f>
        <x:v>92.664</x:v>
      </x:c>
      <x:c r="O57" s="978" t="n">
        <x:f>IF(K57&lt;=0.8,0,IF(K57&lt;0.9,0+(K57-0.8)*(10-0)/(0.9-0.8),IF(K57&lt;1,10+(K57-0.9)*(35-10)/(1-0.9),IF(K57&lt;1.2,35+(K57-1)*(87-35)/(1.2-1),IF(K57&lt;1.3,87+(K57-1.2)*(96-87)/(1.3-1.2),IF(K57&lt;1.45,96+(K57-1.3)*(100-96)/(1.45-1.3),100))))))</x:f>
        <x:v>48.381782945736425</x:v>
      </x:c>
      <x:c r="P57" s="979" t="n">
        <x:f>MIN(1,SQRT(G57/8000))</x:f>
        <x:v>1</x:v>
      </x:c>
      <x:c r="Q57" s="978" t="n">
        <x:f>35+(O57-35)*P57</x:f>
        <x:v>48.381782945736425</x:v>
      </x:c>
      <x:c r="R57" s="978" t="n">
        <x:f>IF(K57&lt;0.95,MIN(25,(0.95-K57)*250),0)</x:f>
        <x:v>0</x:v>
      </x:c>
      <x:c r="S57" s="978" t="n">
        <x:f>IF($X57="A",Y57*5+Z57*15+AA57*30+AB57*60+AC57*80+AD57*100,0)</x:f>
        <x:v>51.558220798245905</x:v>
      </x:c>
      <x:c r="T57" s="978" t="n">
        <x:f>IF($X57="A",AE57*5+AF57*15+AG57*30+AH57*60+AI57*80+AJ57*100,0)</x:f>
        <x:v>27.590653762572856</x:v>
      </x:c>
      <x:c r="U57" s="978" t="n">
        <x:f>IF($X57="A",S57*15%+T57*30%+Q57*55%,0)</x:f>
        <x:v>42.62090986866377</x:v>
      </x:c>
      <x:c r="V57" s="1018" t="n">
        <x:f>IF($X57="A",U57*80%+N57*20%,N57*IFERROR(INDEX($AT$5:$AT$60,MATCH($D57,$AR$5:$AR$60,0)),0.6)+Q57*IFERROR(INDEX($AU$5:$AU$60,MATCH($D57,$AR$5:$AR$60,0)),0.4)-R57)</x:f>
        <x:v>52.62952789493102</x:v>
      </x:c>
      <x:c r="W57" s="1008" t="str">
        <x:f>IF(E57&gt;=90,"設定6級候補",IF(E57&gt;=75,"設定4以上強候補",IF(E57&gt;=60,"設定4以上を疑う","要観察")))</x:f>
        <x:v>要観察</x:v>
      </x:c>
      <x:c r="X57" s="1003" t="str">
        <x:f>IFERROR(INDEX($AS$5:$AS$60,MATCH($D57,$AR$5:$AR$60,0)),"AT")</x:f>
        <x:v>A</x:v>
      </x:c>
      <x:c r="Y57" s="979" t="n">
        <x:f>IFERROR((EXP(-$G57/INDEX($AV$5:$BA$12,MATCH($D57,$AR$5:$AR$12,0),1))*($G57/INDEX($AV$5:$BA$12,MATCH($D57,$AR$5:$AR$12,0),1))^$I57)/((EXP(-$G57/INDEX($AV$5:$BA$12,MATCH($D57,$AR$5:$AR$12,0),1))*($G57/INDEX($AV$5:$BA$12,MATCH($D57,$AR$5:$AR$12,0),1))^$I57)+(EXP(-$G57/INDEX($AV$5:$BA$12,MATCH($D57,$AR$5:$AR$12,0),2))*($G57/INDEX($AV$5:$BA$12,MATCH($D57,$AR$5:$AR$12,0),2))^$I57)+(EXP(-$G57/INDEX($AV$5:$BA$12,MATCH($D57,$AR$5:$AR$12,0),3))*($G57/INDEX($AV$5:$BA$12,MATCH($D57,$AR$5:$AR$12,0),3))^$I57)+(EXP(-$G57/INDEX($AV$5:$BA$12,MATCH($D57,$AR$5:$AR$12,0),4))*($G57/INDEX($AV$5:$BA$12,MATCH($D57,$AR$5:$AR$12,0),4))^$I57)+(EXP(-$G57/INDEX($AV$5:$BA$12,MATCH($D57,$AR$5:$AR$12,0),5))*($G57/INDEX($AV$5:$BA$12,MATCH($D57,$AR$5:$AR$12,0),5))^$I57)+(EXP(-$G57/INDEX($AV$5:$BA$12,MATCH($D57,$AR$5:$AR$12,0),6))*($G57/INDEX($AV$5:$BA$12,MATCH($D57,$AR$5:$AR$12,0),6))^$I57)),0)</x:f>
        <x:v>0.1509626935443496</x:v>
      </x:c>
      <x:c r="Z57" s="979" t="n">
        <x:f>IFERROR((EXP(-$G57/INDEX($AV$5:$BA$12,MATCH($D57,$AR$5:$AR$12,0),2))*($G57/INDEX($AV$5:$BA$12,MATCH($D57,$AR$5:$AR$12,0),2))^$I57)/((EXP(-$G57/INDEX($AV$5:$BA$12,MATCH($D57,$AR$5:$AR$12,0),1))*($G57/INDEX($AV$5:$BA$12,MATCH($D57,$AR$5:$AR$12,0),1))^$I57)+(EXP(-$G57/INDEX($AV$5:$BA$12,MATCH($D57,$AR$5:$AR$12,0),2))*($G57/INDEX($AV$5:$BA$12,MATCH($D57,$AR$5:$AR$12,0),2))^$I57)+(EXP(-$G57/INDEX($AV$5:$BA$12,MATCH($D57,$AR$5:$AR$12,0),3))*($G57/INDEX($AV$5:$BA$12,MATCH($D57,$AR$5:$AR$12,0),3))^$I57)+(EXP(-$G57/INDEX($AV$5:$BA$12,MATCH($D57,$AR$5:$AR$12,0),4))*($G57/INDEX($AV$5:$BA$12,MATCH($D57,$AR$5:$AR$12,0),4))^$I57)+(EXP(-$G57/INDEX($AV$5:$BA$12,MATCH($D57,$AR$5:$AR$12,0),5))*($G57/INDEX($AV$5:$BA$12,MATCH($D57,$AR$5:$AR$12,0),5))^$I57)+(EXP(-$G57/INDEX($AV$5:$BA$12,MATCH($D57,$AR$5:$AR$12,0),6))*($G57/INDEX($AV$5:$BA$12,MATCH($D57,$AR$5:$AR$12,0),6))^$I57)),0)</x:f>
        <x:v>0.15355444645374774</x:v>
      </x:c>
      <x:c r="AA57" s="979" t="n">
        <x:f>IFERROR((EXP(-$G57/INDEX($AV$5:$BA$12,MATCH($D57,$AR$5:$AR$12,0),3))*($G57/INDEX($AV$5:$BA$12,MATCH($D57,$AR$5:$AR$12,0),3))^$I57)/((EXP(-$G57/INDEX($AV$5:$BA$12,MATCH($D57,$AR$5:$AR$12,0),1))*($G57/INDEX($AV$5:$BA$12,MATCH($D57,$AR$5:$AR$12,0),1))^$I57)+(EXP(-$G57/INDEX($AV$5:$BA$12,MATCH($D57,$AR$5:$AR$12,0),2))*($G57/INDEX($AV$5:$BA$12,MATCH($D57,$AR$5:$AR$12,0),2))^$I57)+(EXP(-$G57/INDEX($AV$5:$BA$12,MATCH($D57,$AR$5:$AR$12,0),3))*($G57/INDEX($AV$5:$BA$12,MATCH($D57,$AR$5:$AR$12,0),3))^$I57)+(EXP(-$G57/INDEX($AV$5:$BA$12,MATCH($D57,$AR$5:$AR$12,0),4))*($G57/INDEX($AV$5:$BA$12,MATCH($D57,$AR$5:$AR$12,0),4))^$I57)+(EXP(-$G57/INDEX($AV$5:$BA$12,MATCH($D57,$AR$5:$AR$12,0),5))*($G57/INDEX($AV$5:$BA$12,MATCH($D57,$AR$5:$AR$12,0),5))^$I57)+(EXP(-$G57/INDEX($AV$5:$BA$12,MATCH($D57,$AR$5:$AR$12,0),6))*($G57/INDEX($AV$5:$BA$12,MATCH($D57,$AR$5:$AR$12,0),6))^$I57)),0)</x:f>
        <x:v>0.15611953309429738</x:v>
      </x:c>
      <x:c r="AB57" s="979" t="n">
        <x:f>IFERROR((EXP(-$G57/INDEX($AV$5:$BA$12,MATCH($D57,$AR$5:$AR$12,0),4))*($G57/INDEX($AV$5:$BA$12,MATCH($D57,$AR$5:$AR$12,0),4))^$I57)/((EXP(-$G57/INDEX($AV$5:$BA$12,MATCH($D57,$AR$5:$AR$12,0),1))*($G57/INDEX($AV$5:$BA$12,MATCH($D57,$AR$5:$AR$12,0),1))^$I57)+(EXP(-$G57/INDEX($AV$5:$BA$12,MATCH($D57,$AR$5:$AR$12,0),2))*($G57/INDEX($AV$5:$BA$12,MATCH($D57,$AR$5:$AR$12,0),2))^$I57)+(EXP(-$G57/INDEX($AV$5:$BA$12,MATCH($D57,$AR$5:$AR$12,0),3))*($G57/INDEX($AV$5:$BA$12,MATCH($D57,$AR$5:$AR$12,0),3))^$I57)+(EXP(-$G57/INDEX($AV$5:$BA$12,MATCH($D57,$AR$5:$AR$12,0),4))*($G57/INDEX($AV$5:$BA$12,MATCH($D57,$AR$5:$AR$12,0),4))^$I57)+(EXP(-$G57/INDEX($AV$5:$BA$12,MATCH($D57,$AR$5:$AR$12,0),5))*($G57/INDEX($AV$5:$BA$12,MATCH($D57,$AR$5:$AR$12,0),5))^$I57)+(EXP(-$G57/INDEX($AV$5:$BA$12,MATCH($D57,$AR$5:$AR$12,0),6))*($G57/INDEX($AV$5:$BA$12,MATCH($D57,$AR$5:$AR$12,0),6))^$I57)),0)</x:f>
        <x:v>0.16361413887087325</x:v>
      </x:c>
      <x:c r="AC57" s="979" t="n">
        <x:f>IFERROR((EXP(-$G57/INDEX($AV$5:$BA$12,MATCH($D57,$AR$5:$AR$12,0),5))*($G57/INDEX($AV$5:$BA$12,MATCH($D57,$AR$5:$AR$12,0),5))^$I57)/((EXP(-$G57/INDEX($AV$5:$BA$12,MATCH($D57,$AR$5:$AR$12,0),1))*($G57/INDEX($AV$5:$BA$12,MATCH($D57,$AR$5:$AR$12,0),1))^$I57)+(EXP(-$G57/INDEX($AV$5:$BA$12,MATCH($D57,$AR$5:$AR$12,0),2))*($G57/INDEX($AV$5:$BA$12,MATCH($D57,$AR$5:$AR$12,0),2))^$I57)+(EXP(-$G57/INDEX($AV$5:$BA$12,MATCH($D57,$AR$5:$AR$12,0),3))*($G57/INDEX($AV$5:$BA$12,MATCH($D57,$AR$5:$AR$12,0),3))^$I57)+(EXP(-$G57/INDEX($AV$5:$BA$12,MATCH($D57,$AR$5:$AR$12,0),4))*($G57/INDEX($AV$5:$BA$12,MATCH($D57,$AR$5:$AR$12,0),4))^$I57)+(EXP(-$G57/INDEX($AV$5:$BA$12,MATCH($D57,$AR$5:$AR$12,0),5))*($G57/INDEX($AV$5:$BA$12,MATCH($D57,$AR$5:$AR$12,0),5))^$I57)+(EXP(-$G57/INDEX($AV$5:$BA$12,MATCH($D57,$AR$5:$AR$12,0),6))*($G57/INDEX($AV$5:$BA$12,MATCH($D57,$AR$5:$AR$12,0),6))^$I57)),0)</x:f>
        <x:v>0.1787631247518292</x:v>
      </x:c>
      <x:c r="AD57" s="979" t="n">
        <x:f>IFERROR((EXP(-$G57/INDEX($AV$5:$BA$12,MATCH($D57,$AR$5:$AR$12,0),6))*($G57/INDEX($AV$5:$BA$12,MATCH($D57,$AR$5:$AR$12,0),6))^$I57)/((EXP(-$G57/INDEX($AV$5:$BA$12,MATCH($D57,$AR$5:$AR$12,0),1))*($G57/INDEX($AV$5:$BA$12,MATCH($D57,$AR$5:$AR$12,0),1))^$I57)+(EXP(-$G57/INDEX($AV$5:$BA$12,MATCH($D57,$AR$5:$AR$12,0),2))*($G57/INDEX($AV$5:$BA$12,MATCH($D57,$AR$5:$AR$12,0),2))^$I57)+(EXP(-$G57/INDEX($AV$5:$BA$12,MATCH($D57,$AR$5:$AR$12,0),3))*($G57/INDEX($AV$5:$BA$12,MATCH($D57,$AR$5:$AR$12,0),3))^$I57)+(EXP(-$G57/INDEX($AV$5:$BA$12,MATCH($D57,$AR$5:$AR$12,0),4))*($G57/INDEX($AV$5:$BA$12,MATCH($D57,$AR$5:$AR$12,0),4))^$I57)+(EXP(-$G57/INDEX($AV$5:$BA$12,MATCH($D57,$AR$5:$AR$12,0),5))*($G57/INDEX($AV$5:$BA$12,MATCH($D57,$AR$5:$AR$12,0),5))^$I57)+(EXP(-$G57/INDEX($AV$5:$BA$12,MATCH($D57,$AR$5:$AR$12,0),6))*($G57/INDEX($AV$5:$BA$12,MATCH($D57,$AR$5:$AR$12,0),6))^$I57)),0)</x:f>
        <x:v>0.19698606328490284</x:v>
      </x:c>
      <x:c r="AE57" s="979" t="n">
        <x:f>IFERROR((EXP(-$G57/INDEX($BB$5:$BG$12,MATCH($D57,$AR$5:$AR$12,0),1))*($G57/INDEX($BB$5:$BG$12,MATCH($D57,$AR$5:$AR$12,0),1))^$J57)/((EXP(-$G57/INDEX($BB$5:$BG$12,MATCH($D57,$AR$5:$AR$12,0),1))*($G57/INDEX($BB$5:$BG$12,MATCH($D57,$AR$5:$AR$12,0),1))^$J57)+(EXP(-$G57/INDEX($BB$5:$BG$12,MATCH($D57,$AR$5:$AR$12,0),2))*($G57/INDEX($BB$5:$BG$12,MATCH($D57,$AR$5:$AR$12,0),2))^$J57)+(EXP(-$G57/INDEX($BB$5:$BG$12,MATCH($D57,$AR$5:$AR$12,0),3))*($G57/INDEX($BB$5:$BG$12,MATCH($D57,$AR$5:$AR$12,0),3))^$J57)+(EXP(-$G57/INDEX($BB$5:$BG$12,MATCH($D57,$AR$5:$AR$12,0),4))*($G57/INDEX($BB$5:$BG$12,MATCH($D57,$AR$5:$AR$12,0),4))^$J57)+(EXP(-$G57/INDEX($BB$5:$BG$12,MATCH($D57,$AR$5:$AR$12,0),5))*($G57/INDEX($BB$5:$BG$12,MATCH($D57,$AR$5:$AR$12,0),5))^$J57)+(EXP(-$G57/INDEX($BB$5:$BG$12,MATCH($D57,$AR$5:$AR$12,0),6))*($G57/INDEX($BB$5:$BG$12,MATCH($D57,$AR$5:$AR$12,0),6))^$J57)),0)</x:f>
        <x:v>0.27874017877102264</x:v>
      </x:c>
      <x:c r="AF57" s="979" t="n">
        <x:f>IFERROR((EXP(-$G57/INDEX($BB$5:$BG$12,MATCH($D57,$AR$5:$AR$12,0),2))*($G57/INDEX($BB$5:$BG$12,MATCH($D57,$AR$5:$AR$12,0),2))^$J57)/((EXP(-$G57/INDEX($BB$5:$BG$12,MATCH($D57,$AR$5:$AR$12,0),1))*($G57/INDEX($BB$5:$BG$12,MATCH($D57,$AR$5:$AR$12,0),1))^$J57)+(EXP(-$G57/INDEX($BB$5:$BG$12,MATCH($D57,$AR$5:$AR$12,0),2))*($G57/INDEX($BB$5:$BG$12,MATCH($D57,$AR$5:$AR$12,0),2))^$J57)+(EXP(-$G57/INDEX($BB$5:$BG$12,MATCH($D57,$AR$5:$AR$12,0),3))*($G57/INDEX($BB$5:$BG$12,MATCH($D57,$AR$5:$AR$12,0),3))^$J57)+(EXP(-$G57/INDEX($BB$5:$BG$12,MATCH($D57,$AR$5:$AR$12,0),4))*($G57/INDEX($BB$5:$BG$12,MATCH($D57,$AR$5:$AR$12,0),4))^$J57)+(EXP(-$G57/INDEX($BB$5:$BG$12,MATCH($D57,$AR$5:$AR$12,0),5))*($G57/INDEX($BB$5:$BG$12,MATCH($D57,$AR$5:$AR$12,0),5))^$J57)+(EXP(-$G57/INDEX($BB$5:$BG$12,MATCH($D57,$AR$5:$AR$12,0),6))*($G57/INDEX($BB$5:$BG$12,MATCH($D57,$AR$5:$AR$12,0),6))^$J57)),0)</x:f>
        <x:v>0.2777181665937902</x:v>
      </x:c>
      <x:c r="AG57" s="979" t="n">
        <x:f>IFERROR((EXP(-$G57/INDEX($BB$5:$BG$12,MATCH($D57,$AR$5:$AR$12,0),3))*($G57/INDEX($BB$5:$BG$12,MATCH($D57,$AR$5:$AR$12,0),3))^$J57)/((EXP(-$G57/INDEX($BB$5:$BG$12,MATCH($D57,$AR$5:$AR$12,0),1))*($G57/INDEX($BB$5:$BG$12,MATCH($D57,$AR$5:$AR$12,0),1))^$J57)+(EXP(-$G57/INDEX($BB$5:$BG$12,MATCH($D57,$AR$5:$AR$12,0),2))*($G57/INDEX($BB$5:$BG$12,MATCH($D57,$AR$5:$AR$12,0),2))^$J57)+(EXP(-$G57/INDEX($BB$5:$BG$12,MATCH($D57,$AR$5:$AR$12,0),3))*($G57/INDEX($BB$5:$BG$12,MATCH($D57,$AR$5:$AR$12,0),3))^$J57)+(EXP(-$G57/INDEX($BB$5:$BG$12,MATCH($D57,$AR$5:$AR$12,0),4))*($G57/INDEX($BB$5:$BG$12,MATCH($D57,$AR$5:$AR$12,0),4))^$J57)+(EXP(-$G57/INDEX($BB$5:$BG$12,MATCH($D57,$AR$5:$AR$12,0),5))*($G57/INDEX($BB$5:$BG$12,MATCH($D57,$AR$5:$AR$12,0),5))^$J57)+(EXP(-$G57/INDEX($BB$5:$BG$12,MATCH($D57,$AR$5:$AR$12,0),6))*($G57/INDEX($BB$5:$BG$12,MATCH($D57,$AR$5:$AR$12,0),6))^$J57)),0)</x:f>
        <x:v>0.23464834016947295</x:v>
      </x:c>
      <x:c r="AH57" s="979" t="n">
        <x:f>IFERROR((EXP(-$G57/INDEX($BB$5:$BG$12,MATCH($D57,$AR$5:$AR$12,0),4))*($G57/INDEX($BB$5:$BG$12,MATCH($D57,$AR$5:$AR$12,0),4))^$J57)/((EXP(-$G57/INDEX($BB$5:$BG$12,MATCH($D57,$AR$5:$AR$12,0),1))*($G57/INDEX($BB$5:$BG$12,MATCH($D57,$AR$5:$AR$12,0),1))^$J57)+(EXP(-$G57/INDEX($BB$5:$BG$12,MATCH($D57,$AR$5:$AR$12,0),2))*($G57/INDEX($BB$5:$BG$12,MATCH($D57,$AR$5:$AR$12,0),2))^$J57)+(EXP(-$G57/INDEX($BB$5:$BG$12,MATCH($D57,$AR$5:$AR$12,0),3))*($G57/INDEX($BB$5:$BG$12,MATCH($D57,$AR$5:$AR$12,0),3))^$J57)+(EXP(-$G57/INDEX($BB$5:$BG$12,MATCH($D57,$AR$5:$AR$12,0),4))*($G57/INDEX($BB$5:$BG$12,MATCH($D57,$AR$5:$AR$12,0),4))^$J57)+(EXP(-$G57/INDEX($BB$5:$BG$12,MATCH($D57,$AR$5:$AR$12,0),5))*($G57/INDEX($BB$5:$BG$12,MATCH($D57,$AR$5:$AR$12,0),5))^$J57)+(EXP(-$G57/INDEX($BB$5:$BG$12,MATCH($D57,$AR$5:$AR$12,0),6))*($G57/INDEX($BB$5:$BG$12,MATCH($D57,$AR$5:$AR$12,0),6))^$J57)),0)</x:f>
        <x:v>0.11857726501819009</x:v>
      </x:c>
      <x:c r="AI57" s="979" t="n">
        <x:f>IFERROR((EXP(-$G57/INDEX($BB$5:$BG$12,MATCH($D57,$AR$5:$AR$12,0),5))*($G57/INDEX($BB$5:$BG$12,MATCH($D57,$AR$5:$AR$12,0),5))^$J57)/((EXP(-$G57/INDEX($BB$5:$BG$12,MATCH($D57,$AR$5:$AR$12,0),1))*($G57/INDEX($BB$5:$BG$12,MATCH($D57,$AR$5:$AR$12,0),1))^$J57)+(EXP(-$G57/INDEX($BB$5:$BG$12,MATCH($D57,$AR$5:$AR$12,0),2))*($G57/INDEX($BB$5:$BG$12,MATCH($D57,$AR$5:$AR$12,0),2))^$J57)+(EXP(-$G57/INDEX($BB$5:$BG$12,MATCH($D57,$AR$5:$AR$12,0),3))*($G57/INDEX($BB$5:$BG$12,MATCH($D57,$AR$5:$AR$12,0),3))^$J57)+(EXP(-$G57/INDEX($BB$5:$BG$12,MATCH($D57,$AR$5:$AR$12,0),4))*($G57/INDEX($BB$5:$BG$12,MATCH($D57,$AR$5:$AR$12,0),4))^$J57)+(EXP(-$G57/INDEX($BB$5:$BG$12,MATCH($D57,$AR$5:$AR$12,0),5))*($G57/INDEX($BB$5:$BG$12,MATCH($D57,$AR$5:$AR$12,0),5))^$J57)+(EXP(-$G57/INDEX($BB$5:$BG$12,MATCH($D57,$AR$5:$AR$12,0),6))*($G57/INDEX($BB$5:$BG$12,MATCH($D57,$AR$5:$AR$12,0),6))^$J57)),0)</x:f>
        <x:v>0.057725534055856016</x:v>
      </x:c>
      <x:c r="AJ57" s="979" t="n">
        <x:f>IFERROR((EXP(-$G57/INDEX($BB$5:$BG$12,MATCH($D57,$AR$5:$AR$12,0),6))*($G57/INDEX($BB$5:$BG$12,MATCH($D57,$AR$5:$AR$12,0),6))^$J57)/((EXP(-$G57/INDEX($BB$5:$BG$12,MATCH($D57,$AR$5:$AR$12,0),1))*($G57/INDEX($BB$5:$BG$12,MATCH($D57,$AR$5:$AR$12,0),1))^$J57)+(EXP(-$G57/INDEX($BB$5:$BG$12,MATCH($D57,$AR$5:$AR$12,0),2))*($G57/INDEX($BB$5:$BG$12,MATCH($D57,$AR$5:$AR$12,0),2))^$J57)+(EXP(-$G57/INDEX($BB$5:$BG$12,MATCH($D57,$AR$5:$AR$12,0),3))*($G57/INDEX($BB$5:$BG$12,MATCH($D57,$AR$5:$AR$12,0),3))^$J57)+(EXP(-$G57/INDEX($BB$5:$BG$12,MATCH($D57,$AR$5:$AR$12,0),4))*($G57/INDEX($BB$5:$BG$12,MATCH($D57,$AR$5:$AR$12,0),4))^$J57)+(EXP(-$G57/INDEX($BB$5:$BG$12,MATCH($D57,$AR$5:$AR$12,0),5))*($G57/INDEX($BB$5:$BG$12,MATCH($D57,$AR$5:$AR$12,0),5))^$J57)+(EXP(-$G57/INDEX($BB$5:$BG$12,MATCH($D57,$AR$5:$AR$12,0),6))*($G57/INDEX($BB$5:$BG$12,MATCH($D57,$AR$5:$AR$12,0),6))^$J57)),0)</x:f>
        <x:v>0.0325905153916681</x:v>
      </x:c>
      <x:c r="BJ57"/>
      <x:c r="BK57"/>
      <x:c r="BL57"/>
      <x:c r="BM57"/>
      <x:c r="BN57"/>
      <x:c r="BO57"/>
      <x:c r="BP57"/>
      <x:c r="BQ57"/>
      <x:c r="BR57"/>
      <x:c r="BS57"/>
      <x:c r="BT57"/>
      <x:c r="BU57"/>
      <x:c r="BV57"/>
      <x:c r="BW57"/>
      <x:c r="BX57"/>
      <x:c r="BY57"/>
      <x:c r="BZ57"/>
    </x:row>
    <x:row r="58">
      <x:c r="A58" s="975" t="n">
        <x:f>'対象台データ'!A56</x:f>
        <x:v>46224</x:v>
      </x:c>
      <x:c r="B58" s="1003" t="str">
        <x:f>'対象台データ'!B56</x:f>
        <x:v>火</x:v>
      </x:c>
      <x:c r="C58" s="1003" t="str">
        <x:f>'対象台データ'!C56</x:f>
        <x:v>7/21</x:v>
      </x:c>
      <x:c r="D58" s="963" t="str">
        <x:f>'対象台データ'!D56</x:f>
        <x:v>ゴーゴージャグラー3</x:v>
      </x:c>
      <x:c r="E58" s="1014" t="n">
        <x:f>IF($X58="A",MIN(100,MAX(0,55+(V58-55)*(1+0.4*SQRT(MIN(G58/8000,1))))),MIN(100,MAX(0,V58)))</x:f>
        <x:v>40.066857386247456</x:v>
      </x:c>
      <x:c r="F58" s="1016" t="n">
        <x:f>'対象台データ'!E56</x:f>
        <x:v>922</x:v>
      </x:c>
      <x:c r="G58" s="1005" t="n">
        <x:f>'対象台データ'!F56</x:f>
        <x:v>8061</x:v>
      </x:c>
      <x:c r="H58" s="1005" t="n">
        <x:f>'対象台データ'!G56</x:f>
        <x:v>-616</x:v>
      </x:c>
      <x:c r="I58" s="1005" t="n">
        <x:f>'対象台データ'!H56</x:f>
        <x:v>26</x:v>
      </x:c>
      <x:c r="J58" s="1005" t="n">
        <x:f>'対象台データ'!I56</x:f>
        <x:v>26</x:v>
      </x:c>
      <x:c r="K58" s="979" t="n">
        <x:f>'対象台データ'!K56</x:f>
        <x:v>0.9745275606831245</x:v>
      </x:c>
      <x:c r="L58" s="1006" t="n">
        <x:f>IF(G58&lt;=0,5,IF(G58&lt;1500,5+(G58-0)*(20-5)/(1500-0),IF(G58&lt;3000,20+(G58-1500)*(40-20)/(3000-1500),IF(G58&lt;4500,40+(G58-3000)*(58-40)/(4500-3000),IF(G58&lt;6000,58+(G58-4500)*(72-58)/(6000-4500),IF(G58&lt;7500,72+(G58-6000)*(84-72)/(7500-6000),IF(G58&lt;9000,84+(G58-7500)*(93-84)/(9000-7500),IF(G58&lt;11000,93+(G58-9000)*(100-93)/(11000-9000),100))))))))</x:f>
        <x:v>87.366</x:v>
      </x:c>
      <x:c r="M58" s="978" t="n">
        <x:v>1</x:v>
      </x:c>
      <x:c r="N58" s="978" t="n">
        <x:f>MIN(100,L58*M58)</x:f>
        <x:v>87.366</x:v>
      </x:c>
      <x:c r="O58" s="978" t="n">
        <x:f>IF(K58&lt;=0.8,0,IF(K58&lt;0.9,0+(K58-0.8)*(10-0)/(0.9-0.8),IF(K58&lt;1,10+(K58-0.9)*(35-10)/(1-0.9),IF(K58&lt;1.2,35+(K58-1)*(87-35)/(1.2-1),IF(K58&lt;1.3,87+(K58-1.2)*(96-87)/(1.3-1.2),IF(K58&lt;1.45,96+(K58-1.3)*(100-96)/(1.45-1.3),100))))))</x:f>
        <x:v>28.63189017078113</x:v>
      </x:c>
      <x:c r="P58" s="979" t="n">
        <x:f>MIN(1,SQRT(G58/8000))</x:f>
        <x:v>1</x:v>
      </x:c>
      <x:c r="Q58" s="978" t="n">
        <x:f>35+(O58-35)*P58</x:f>
        <x:v>28.63189017078113</x:v>
      </x:c>
      <x:c r="R58" s="978" t="n">
        <x:f>IF(K58&lt;0.95,MIN(25,(0.95-K58)*250),0)</x:f>
        <x:v>0</x:v>
      </x:c>
      <x:c r="S58" s="978" t="n">
        <x:f>IF($X58="A",Y58*5+Z58*15+AA58*30+AB58*60+AC58*80+AD58*100,0)</x:f>
        <x:v>42.07043707482519</x:v>
      </x:c>
      <x:c r="T58" s="978" t="n">
        <x:f>IF($X58="A",AE58*5+AF58*15+AG58*30+AH58*60+AI58*80+AJ58*100,0)</x:f>
        <x:v>38.39077265617752</x:v>
      </x:c>
      <x:c r="U58" s="978" t="n">
        <x:f>IF($X58="A",S58*15%+T58*30%+Q58*55%,0)</x:f>
        <x:v>33.57533695200666</x:v>
      </x:c>
      <x:c r="V58" s="1018" t="n">
        <x:f>IF($X58="A",U58*80%+N58*20%,N58*IFERROR(INDEX($AT$5:$AT$60,MATCH($D58,$AR$5:$AR$60,0)),0.6)+Q58*IFERROR(INDEX($AU$5:$AU$60,MATCH($D58,$AR$5:$AR$60,0)),0.4)-R58)</x:f>
        <x:v>44.33346956160533</x:v>
      </x:c>
      <x:c r="W58" s="1008" t="str">
        <x:f>IF(E58&gt;=90,"設定6級候補",IF(E58&gt;=75,"設定4以上強候補",IF(E58&gt;=60,"設定4以上を疑う","要観察")))</x:f>
        <x:v>要観察</x:v>
      </x:c>
      <x:c r="X58" s="1003" t="str">
        <x:f>IFERROR(INDEX($AS$5:$AS$60,MATCH($D58,$AR$5:$AR$60,0)),"AT")</x:f>
        <x:v>A</x:v>
      </x:c>
      <x:c r="Y58" s="979" t="n">
        <x:f>IFERROR((EXP(-$G58/INDEX($AV$5:$BA$12,MATCH($D58,$AR$5:$AR$12,0),1))*($G58/INDEX($AV$5:$BA$12,MATCH($D58,$AR$5:$AR$12,0),1))^$I58)/((EXP(-$G58/INDEX($AV$5:$BA$12,MATCH($D58,$AR$5:$AR$12,0),1))*($G58/INDEX($AV$5:$BA$12,MATCH($D58,$AR$5:$AR$12,0),1))^$I58)+(EXP(-$G58/INDEX($AV$5:$BA$12,MATCH($D58,$AR$5:$AR$12,0),2))*($G58/INDEX($AV$5:$BA$12,MATCH($D58,$AR$5:$AR$12,0),2))^$I58)+(EXP(-$G58/INDEX($AV$5:$BA$12,MATCH($D58,$AR$5:$AR$12,0),3))*($G58/INDEX($AV$5:$BA$12,MATCH($D58,$AR$5:$AR$12,0),3))^$I58)+(EXP(-$G58/INDEX($AV$5:$BA$12,MATCH($D58,$AR$5:$AR$12,0),4))*($G58/INDEX($AV$5:$BA$12,MATCH($D58,$AR$5:$AR$12,0),4))^$I58)+(EXP(-$G58/INDEX($AV$5:$BA$12,MATCH($D58,$AR$5:$AR$12,0),5))*($G58/INDEX($AV$5:$BA$12,MATCH($D58,$AR$5:$AR$12,0),5))^$I58)+(EXP(-$G58/INDEX($AV$5:$BA$12,MATCH($D58,$AR$5:$AR$12,0),6))*($G58/INDEX($AV$5:$BA$12,MATCH($D58,$AR$5:$AR$12,0),6))^$I58)),0)</x:f>
        <x:v>0.19520348901883458</x:v>
      </x:c>
      <x:c r="Z58" s="979" t="n">
        <x:f>IFERROR((EXP(-$G58/INDEX($AV$5:$BA$12,MATCH($D58,$AR$5:$AR$12,0),2))*($G58/INDEX($AV$5:$BA$12,MATCH($D58,$AR$5:$AR$12,0),2))^$I58)/((EXP(-$G58/INDEX($AV$5:$BA$12,MATCH($D58,$AR$5:$AR$12,0),1))*($G58/INDEX($AV$5:$BA$12,MATCH($D58,$AR$5:$AR$12,0),1))^$I58)+(EXP(-$G58/INDEX($AV$5:$BA$12,MATCH($D58,$AR$5:$AR$12,0),2))*($G58/INDEX($AV$5:$BA$12,MATCH($D58,$AR$5:$AR$12,0),2))^$I58)+(EXP(-$G58/INDEX($AV$5:$BA$12,MATCH($D58,$AR$5:$AR$12,0),3))*($G58/INDEX($AV$5:$BA$12,MATCH($D58,$AR$5:$AR$12,0),3))^$I58)+(EXP(-$G58/INDEX($AV$5:$BA$12,MATCH($D58,$AR$5:$AR$12,0),4))*($G58/INDEX($AV$5:$BA$12,MATCH($D58,$AR$5:$AR$12,0),4))^$I58)+(EXP(-$G58/INDEX($AV$5:$BA$12,MATCH($D58,$AR$5:$AR$12,0),5))*($G58/INDEX($AV$5:$BA$12,MATCH($D58,$AR$5:$AR$12,0),5))^$I58)+(EXP(-$G58/INDEX($AV$5:$BA$12,MATCH($D58,$AR$5:$AR$12,0),6))*($G58/INDEX($AV$5:$BA$12,MATCH($D58,$AR$5:$AR$12,0),6))^$I58)),0)</x:f>
        <x:v>0.19132795952630335</x:v>
      </x:c>
      <x:c r="AA58" s="979" t="n">
        <x:f>IFERROR((EXP(-$G58/INDEX($AV$5:$BA$12,MATCH($D58,$AR$5:$AR$12,0),3))*($G58/INDEX($AV$5:$BA$12,MATCH($D58,$AR$5:$AR$12,0),3))^$I58)/((EXP(-$G58/INDEX($AV$5:$BA$12,MATCH($D58,$AR$5:$AR$12,0),1))*($G58/INDEX($AV$5:$BA$12,MATCH($D58,$AR$5:$AR$12,0),1))^$I58)+(EXP(-$G58/INDEX($AV$5:$BA$12,MATCH($D58,$AR$5:$AR$12,0),2))*($G58/INDEX($AV$5:$BA$12,MATCH($D58,$AR$5:$AR$12,0),2))^$I58)+(EXP(-$G58/INDEX($AV$5:$BA$12,MATCH($D58,$AR$5:$AR$12,0),3))*($G58/INDEX($AV$5:$BA$12,MATCH($D58,$AR$5:$AR$12,0),3))^$I58)+(EXP(-$G58/INDEX($AV$5:$BA$12,MATCH($D58,$AR$5:$AR$12,0),4))*($G58/INDEX($AV$5:$BA$12,MATCH($D58,$AR$5:$AR$12,0),4))^$I58)+(EXP(-$G58/INDEX($AV$5:$BA$12,MATCH($D58,$AR$5:$AR$12,0),5))*($G58/INDEX($AV$5:$BA$12,MATCH($D58,$AR$5:$AR$12,0),5))^$I58)+(EXP(-$G58/INDEX($AV$5:$BA$12,MATCH($D58,$AR$5:$AR$12,0),6))*($G58/INDEX($AV$5:$BA$12,MATCH($D58,$AR$5:$AR$12,0),6))^$I58)),0)</x:f>
        <x:v>0.18742660213497792</x:v>
      </x:c>
      <x:c r="AB58" s="979" t="n">
        <x:f>IFERROR((EXP(-$G58/INDEX($AV$5:$BA$12,MATCH($D58,$AR$5:$AR$12,0),4))*($G58/INDEX($AV$5:$BA$12,MATCH($D58,$AR$5:$AR$12,0),4))^$I58)/((EXP(-$G58/INDEX($AV$5:$BA$12,MATCH($D58,$AR$5:$AR$12,0),1))*($G58/INDEX($AV$5:$BA$12,MATCH($D58,$AR$5:$AR$12,0),1))^$I58)+(EXP(-$G58/INDEX($AV$5:$BA$12,MATCH($D58,$AR$5:$AR$12,0),2))*($G58/INDEX($AV$5:$BA$12,MATCH($D58,$AR$5:$AR$12,0),2))^$I58)+(EXP(-$G58/INDEX($AV$5:$BA$12,MATCH($D58,$AR$5:$AR$12,0),3))*($G58/INDEX($AV$5:$BA$12,MATCH($D58,$AR$5:$AR$12,0),3))^$I58)+(EXP(-$G58/INDEX($AV$5:$BA$12,MATCH($D58,$AR$5:$AR$12,0),4))*($G58/INDEX($AV$5:$BA$12,MATCH($D58,$AR$5:$AR$12,0),4))^$I58)+(EXP(-$G58/INDEX($AV$5:$BA$12,MATCH($D58,$AR$5:$AR$12,0),5))*($G58/INDEX($AV$5:$BA$12,MATCH($D58,$AR$5:$AR$12,0),5))^$I58)+(EXP(-$G58/INDEX($AV$5:$BA$12,MATCH($D58,$AR$5:$AR$12,0),6))*($G58/INDEX($AV$5:$BA$12,MATCH($D58,$AR$5:$AR$12,0),6))^$I58)),0)</x:f>
        <x:v>0.17560073392302333</x:v>
      </x:c>
      <x:c r="AC58" s="979" t="n">
        <x:f>IFERROR((EXP(-$G58/INDEX($AV$5:$BA$12,MATCH($D58,$AR$5:$AR$12,0),5))*($G58/INDEX($AV$5:$BA$12,MATCH($D58,$AR$5:$AR$12,0),5))^$I58)/((EXP(-$G58/INDEX($AV$5:$BA$12,MATCH($D58,$AR$5:$AR$12,0),1))*($G58/INDEX($AV$5:$BA$12,MATCH($D58,$AR$5:$AR$12,0),1))^$I58)+(EXP(-$G58/INDEX($AV$5:$BA$12,MATCH($D58,$AR$5:$AR$12,0),2))*($G58/INDEX($AV$5:$BA$12,MATCH($D58,$AR$5:$AR$12,0),2))^$I58)+(EXP(-$G58/INDEX($AV$5:$BA$12,MATCH($D58,$AR$5:$AR$12,0),3))*($G58/INDEX($AV$5:$BA$12,MATCH($D58,$AR$5:$AR$12,0),3))^$I58)+(EXP(-$G58/INDEX($AV$5:$BA$12,MATCH($D58,$AR$5:$AR$12,0),4))*($G58/INDEX($AV$5:$BA$12,MATCH($D58,$AR$5:$AR$12,0),4))^$I58)+(EXP(-$G58/INDEX($AV$5:$BA$12,MATCH($D58,$AR$5:$AR$12,0),5))*($G58/INDEX($AV$5:$BA$12,MATCH($D58,$AR$5:$AR$12,0),5))^$I58)+(EXP(-$G58/INDEX($AV$5:$BA$12,MATCH($D58,$AR$5:$AR$12,0),6))*($G58/INDEX($AV$5:$BA$12,MATCH($D58,$AR$5:$AR$12,0),6))^$I58)),0)</x:f>
        <x:v>0.14892317011401823</x:v>
      </x:c>
      <x:c r="AD58" s="979" t="n">
        <x:f>IFERROR((EXP(-$G58/INDEX($AV$5:$BA$12,MATCH($D58,$AR$5:$AR$12,0),6))*($G58/INDEX($AV$5:$BA$12,MATCH($D58,$AR$5:$AR$12,0),6))^$I58)/((EXP(-$G58/INDEX($AV$5:$BA$12,MATCH($D58,$AR$5:$AR$12,0),1))*($G58/INDEX($AV$5:$BA$12,MATCH($D58,$AR$5:$AR$12,0),1))^$I58)+(EXP(-$G58/INDEX($AV$5:$BA$12,MATCH($D58,$AR$5:$AR$12,0),2))*($G58/INDEX($AV$5:$BA$12,MATCH($D58,$AR$5:$AR$12,0),2))^$I58)+(EXP(-$G58/INDEX($AV$5:$BA$12,MATCH($D58,$AR$5:$AR$12,0),3))*($G58/INDEX($AV$5:$BA$12,MATCH($D58,$AR$5:$AR$12,0),3))^$I58)+(EXP(-$G58/INDEX($AV$5:$BA$12,MATCH($D58,$AR$5:$AR$12,0),4))*($G58/INDEX($AV$5:$BA$12,MATCH($D58,$AR$5:$AR$12,0),4))^$I58)+(EXP(-$G58/INDEX($AV$5:$BA$12,MATCH($D58,$AR$5:$AR$12,0),5))*($G58/INDEX($AV$5:$BA$12,MATCH($D58,$AR$5:$AR$12,0),5))^$I58)+(EXP(-$G58/INDEX($AV$5:$BA$12,MATCH($D58,$AR$5:$AR$12,0),6))*($G58/INDEX($AV$5:$BA$12,MATCH($D58,$AR$5:$AR$12,0),6))^$I58)),0)</x:f>
        <x:v>0.10151804528284276</x:v>
      </x:c>
      <x:c r="AE58" s="979" t="n">
        <x:f>IFERROR((EXP(-$G58/INDEX($BB$5:$BG$12,MATCH($D58,$AR$5:$AR$12,0),1))*($G58/INDEX($BB$5:$BG$12,MATCH($D58,$AR$5:$AR$12,0),1))^$J58)/((EXP(-$G58/INDEX($BB$5:$BG$12,MATCH($D58,$AR$5:$AR$12,0),1))*($G58/INDEX($BB$5:$BG$12,MATCH($D58,$AR$5:$AR$12,0),1))^$J58)+(EXP(-$G58/INDEX($BB$5:$BG$12,MATCH($D58,$AR$5:$AR$12,0),2))*($G58/INDEX($BB$5:$BG$12,MATCH($D58,$AR$5:$AR$12,0),2))^$J58)+(EXP(-$G58/INDEX($BB$5:$BG$12,MATCH($D58,$AR$5:$AR$12,0),3))*($G58/INDEX($BB$5:$BG$12,MATCH($D58,$AR$5:$AR$12,0),3))^$J58)+(EXP(-$G58/INDEX($BB$5:$BG$12,MATCH($D58,$AR$5:$AR$12,0),4))*($G58/INDEX($BB$5:$BG$12,MATCH($D58,$AR$5:$AR$12,0),4))^$J58)+(EXP(-$G58/INDEX($BB$5:$BG$12,MATCH($D58,$AR$5:$AR$12,0),5))*($G58/INDEX($BB$5:$BG$12,MATCH($D58,$AR$5:$AR$12,0),5))^$J58)+(EXP(-$G58/INDEX($BB$5:$BG$12,MATCH($D58,$AR$5:$AR$12,0),6))*($G58/INDEX($BB$5:$BG$12,MATCH($D58,$AR$5:$AR$12,0),6))^$J58)),0)</x:f>
        <x:v>0.18589206119278254</x:v>
      </x:c>
      <x:c r="AF58" s="979" t="n">
        <x:f>IFERROR((EXP(-$G58/INDEX($BB$5:$BG$12,MATCH($D58,$AR$5:$AR$12,0),2))*($G58/INDEX($BB$5:$BG$12,MATCH($D58,$AR$5:$AR$12,0),2))^$J58)/((EXP(-$G58/INDEX($BB$5:$BG$12,MATCH($D58,$AR$5:$AR$12,0),1))*($G58/INDEX($BB$5:$BG$12,MATCH($D58,$AR$5:$AR$12,0),1))^$J58)+(EXP(-$G58/INDEX($BB$5:$BG$12,MATCH($D58,$AR$5:$AR$12,0),2))*($G58/INDEX($BB$5:$BG$12,MATCH($D58,$AR$5:$AR$12,0),2))^$J58)+(EXP(-$G58/INDEX($BB$5:$BG$12,MATCH($D58,$AR$5:$AR$12,0),3))*($G58/INDEX($BB$5:$BG$12,MATCH($D58,$AR$5:$AR$12,0),3))^$J58)+(EXP(-$G58/INDEX($BB$5:$BG$12,MATCH($D58,$AR$5:$AR$12,0),4))*($G58/INDEX($BB$5:$BG$12,MATCH($D58,$AR$5:$AR$12,0),4))^$J58)+(EXP(-$G58/INDEX($BB$5:$BG$12,MATCH($D58,$AR$5:$AR$12,0),5))*($G58/INDEX($BB$5:$BG$12,MATCH($D58,$AR$5:$AR$12,0),5))^$J58)+(EXP(-$G58/INDEX($BB$5:$BG$12,MATCH($D58,$AR$5:$AR$12,0),6))*($G58/INDEX($BB$5:$BG$12,MATCH($D58,$AR$5:$AR$12,0),6))^$J58)),0)</x:f>
        <x:v>0.21758590772806644</x:v>
      </x:c>
      <x:c r="AG58" s="979" t="n">
        <x:f>IFERROR((EXP(-$G58/INDEX($BB$5:$BG$12,MATCH($D58,$AR$5:$AR$12,0),3))*($G58/INDEX($BB$5:$BG$12,MATCH($D58,$AR$5:$AR$12,0),3))^$J58)/((EXP(-$G58/INDEX($BB$5:$BG$12,MATCH($D58,$AR$5:$AR$12,0),1))*($G58/INDEX($BB$5:$BG$12,MATCH($D58,$AR$5:$AR$12,0),1))^$J58)+(EXP(-$G58/INDEX($BB$5:$BG$12,MATCH($D58,$AR$5:$AR$12,0),2))*($G58/INDEX($BB$5:$BG$12,MATCH($D58,$AR$5:$AR$12,0),2))^$J58)+(EXP(-$G58/INDEX($BB$5:$BG$12,MATCH($D58,$AR$5:$AR$12,0),3))*($G58/INDEX($BB$5:$BG$12,MATCH($D58,$AR$5:$AR$12,0),3))^$J58)+(EXP(-$G58/INDEX($BB$5:$BG$12,MATCH($D58,$AR$5:$AR$12,0),4))*($G58/INDEX($BB$5:$BG$12,MATCH($D58,$AR$5:$AR$12,0),4))^$J58)+(EXP(-$G58/INDEX($BB$5:$BG$12,MATCH($D58,$AR$5:$AR$12,0),5))*($G58/INDEX($BB$5:$BG$12,MATCH($D58,$AR$5:$AR$12,0),5))^$J58)+(EXP(-$G58/INDEX($BB$5:$BG$12,MATCH($D58,$AR$5:$AR$12,0),6))*($G58/INDEX($BB$5:$BG$12,MATCH($D58,$AR$5:$AR$12,0),6))^$J58)),0)</x:f>
        <x:v>0.23131220805876496</x:v>
      </x:c>
      <x:c r="AH58" s="979" t="n">
        <x:f>IFERROR((EXP(-$G58/INDEX($BB$5:$BG$12,MATCH($D58,$AR$5:$AR$12,0),4))*($G58/INDEX($BB$5:$BG$12,MATCH($D58,$AR$5:$AR$12,0),4))^$J58)/((EXP(-$G58/INDEX($BB$5:$BG$12,MATCH($D58,$AR$5:$AR$12,0),1))*($G58/INDEX($BB$5:$BG$12,MATCH($D58,$AR$5:$AR$12,0),1))^$J58)+(EXP(-$G58/INDEX($BB$5:$BG$12,MATCH($D58,$AR$5:$AR$12,0),2))*($G58/INDEX($BB$5:$BG$12,MATCH($D58,$AR$5:$AR$12,0),2))^$J58)+(EXP(-$G58/INDEX($BB$5:$BG$12,MATCH($D58,$AR$5:$AR$12,0),3))*($G58/INDEX($BB$5:$BG$12,MATCH($D58,$AR$5:$AR$12,0),3))^$J58)+(EXP(-$G58/INDEX($BB$5:$BG$12,MATCH($D58,$AR$5:$AR$12,0),4))*($G58/INDEX($BB$5:$BG$12,MATCH($D58,$AR$5:$AR$12,0),4))^$J58)+(EXP(-$G58/INDEX($BB$5:$BG$12,MATCH($D58,$AR$5:$AR$12,0),5))*($G58/INDEX($BB$5:$BG$12,MATCH($D58,$AR$5:$AR$12,0),5))^$J58)+(EXP(-$G58/INDEX($BB$5:$BG$12,MATCH($D58,$AR$5:$AR$12,0),6))*($G58/INDEX($BB$5:$BG$12,MATCH($D58,$AR$5:$AR$12,0),6))^$J58)),0)</x:f>
        <x:v>0.1750243776655875</x:v>
      </x:c>
      <x:c r="AI58" s="979" t="n">
        <x:f>IFERROR((EXP(-$G58/INDEX($BB$5:$BG$12,MATCH($D58,$AR$5:$AR$12,0),5))*($G58/INDEX($BB$5:$BG$12,MATCH($D58,$AR$5:$AR$12,0),5))^$J58)/((EXP(-$G58/INDEX($BB$5:$BG$12,MATCH($D58,$AR$5:$AR$12,0),1))*($G58/INDEX($BB$5:$BG$12,MATCH($D58,$AR$5:$AR$12,0),1))^$J58)+(EXP(-$G58/INDEX($BB$5:$BG$12,MATCH($D58,$AR$5:$AR$12,0),2))*($G58/INDEX($BB$5:$BG$12,MATCH($D58,$AR$5:$AR$12,0),2))^$J58)+(EXP(-$G58/INDEX($BB$5:$BG$12,MATCH($D58,$AR$5:$AR$12,0),3))*($G58/INDEX($BB$5:$BG$12,MATCH($D58,$AR$5:$AR$12,0),3))^$J58)+(EXP(-$G58/INDEX($BB$5:$BG$12,MATCH($D58,$AR$5:$AR$12,0),4))*($G58/INDEX($BB$5:$BG$12,MATCH($D58,$AR$5:$AR$12,0),4))^$J58)+(EXP(-$G58/INDEX($BB$5:$BG$12,MATCH($D58,$AR$5:$AR$12,0),5))*($G58/INDEX($BB$5:$BG$12,MATCH($D58,$AR$5:$AR$12,0),5))^$J58)+(EXP(-$G58/INDEX($BB$5:$BG$12,MATCH($D58,$AR$5:$AR$12,0),6))*($G58/INDEX($BB$5:$BG$12,MATCH($D58,$AR$5:$AR$12,0),6))^$J58)),0)</x:f>
        <x:v>0.1130924851442722</x:v>
      </x:c>
      <x:c r="AJ58" s="979" t="n">
        <x:f>IFERROR((EXP(-$G58/INDEX($BB$5:$BG$12,MATCH($D58,$AR$5:$AR$12,0),6))*($G58/INDEX($BB$5:$BG$12,MATCH($D58,$AR$5:$AR$12,0),6))^$J58)/((EXP(-$G58/INDEX($BB$5:$BG$12,MATCH($D58,$AR$5:$AR$12,0),1))*($G58/INDEX($BB$5:$BG$12,MATCH($D58,$AR$5:$AR$12,0),1))^$J58)+(EXP(-$G58/INDEX($BB$5:$BG$12,MATCH($D58,$AR$5:$AR$12,0),2))*($G58/INDEX($BB$5:$BG$12,MATCH($D58,$AR$5:$AR$12,0),2))^$J58)+(EXP(-$G58/INDEX($BB$5:$BG$12,MATCH($D58,$AR$5:$AR$12,0),3))*($G58/INDEX($BB$5:$BG$12,MATCH($D58,$AR$5:$AR$12,0),3))^$J58)+(EXP(-$G58/INDEX($BB$5:$BG$12,MATCH($D58,$AR$5:$AR$12,0),4))*($G58/INDEX($BB$5:$BG$12,MATCH($D58,$AR$5:$AR$12,0),4))^$J58)+(EXP(-$G58/INDEX($BB$5:$BG$12,MATCH($D58,$AR$5:$AR$12,0),5))*($G58/INDEX($BB$5:$BG$12,MATCH($D58,$AR$5:$AR$12,0),5))^$J58)+(EXP(-$G58/INDEX($BB$5:$BG$12,MATCH($D58,$AR$5:$AR$12,0),6))*($G58/INDEX($BB$5:$BG$12,MATCH($D58,$AR$5:$AR$12,0),6))^$J58)),0)</x:f>
        <x:v>0.0770929602105263</x:v>
      </x:c>
      <x:c r="BJ58"/>
      <x:c r="BK58"/>
      <x:c r="BL58"/>
      <x:c r="BM58"/>
      <x:c r="BN58"/>
      <x:c r="BO58"/>
      <x:c r="BP58"/>
      <x:c r="BQ58"/>
      <x:c r="BR58"/>
      <x:c r="BS58"/>
      <x:c r="BT58"/>
      <x:c r="BU58"/>
      <x:c r="BV58"/>
      <x:c r="BW58"/>
      <x:c r="BX58"/>
      <x:c r="BY58"/>
      <x:c r="BZ58"/>
    </x:row>
    <x:row r="59">
      <x:c r="A59" s="975" t="n">
        <x:f>'対象台データ'!A57</x:f>
        <x:v>46224</x:v>
      </x:c>
      <x:c r="B59" s="1003" t="str">
        <x:f>'対象台データ'!B57</x:f>
        <x:v>火</x:v>
      </x:c>
      <x:c r="C59" s="1003" t="str">
        <x:f>'対象台データ'!C57</x:f>
        <x:v>7/21</x:v>
      </x:c>
      <x:c r="D59" s="963" t="str">
        <x:f>'対象台データ'!D57</x:f>
        <x:v>ゴーゴージャグラー3</x:v>
      </x:c>
      <x:c r="E59" s="1014" t="n">
        <x:f>IF($X59="A",MIN(100,MAX(0,55+(V59-55)*(1+0.4*SQRT(MIN(G59/8000,1))))),MIN(100,MAX(0,V59)))</x:f>
        <x:v>20.126386802699386</x:v>
      </x:c>
      <x:c r="F59" s="1016" t="n">
        <x:f>'対象台データ'!E57</x:f>
        <x:v>923</x:v>
      </x:c>
      <x:c r="G59" s="1005" t="n">
        <x:f>'対象台データ'!F57</x:f>
        <x:v>4984</x:v>
      </x:c>
      <x:c r="H59" s="1005" t="n">
        <x:f>'対象台データ'!G57</x:f>
        <x:v>-1404</x:v>
      </x:c>
      <x:c r="I59" s="1005" t="n">
        <x:f>'対象台データ'!H57</x:f>
        <x:v>16</x:v>
      </x:c>
      <x:c r="J59" s="1005" t="n">
        <x:f>'対象台データ'!I57</x:f>
        <x:v>6</x:v>
      </x:c>
      <x:c r="K59" s="979" t="n">
        <x:f>'対象台データ'!K57</x:f>
        <x:v>0.906099518459069</x:v>
      </x:c>
      <x:c r="L59" s="1006" t="n">
        <x:f>IF(G59&lt;=0,5,IF(G59&lt;1500,5+(G59-0)*(20-5)/(1500-0),IF(G59&lt;3000,20+(G59-1500)*(40-20)/(3000-1500),IF(G59&lt;4500,40+(G59-3000)*(58-40)/(4500-3000),IF(G59&lt;6000,58+(G59-4500)*(72-58)/(6000-4500),IF(G59&lt;7500,72+(G59-6000)*(84-72)/(7500-6000),IF(G59&lt;9000,84+(G59-7500)*(93-84)/(9000-7500),IF(G59&lt;11000,93+(G59-9000)*(100-93)/(11000-9000),100))))))))</x:f>
        <x:v>62.51733333333333</x:v>
      </x:c>
      <x:c r="M59" s="978" t="n">
        <x:v>1</x:v>
      </x:c>
      <x:c r="N59" s="978" t="n">
        <x:f>MIN(100,L59*M59)</x:f>
        <x:v>62.51733333333333</x:v>
      </x:c>
      <x:c r="O59" s="978" t="n">
        <x:f>IF(K59&lt;=0.8,0,IF(K59&lt;0.9,0+(K59-0.8)*(10-0)/(0.9-0.8),IF(K59&lt;1,10+(K59-0.9)*(35-10)/(1-0.9),IF(K59&lt;1.2,35+(K59-1)*(87-35)/(1.2-1),IF(K59&lt;1.3,87+(K59-1.2)*(96-87)/(1.3-1.2),IF(K59&lt;1.45,96+(K59-1.3)*(100-96)/(1.45-1.3),100))))))</x:f>
        <x:v>11.524879614767244</x:v>
      </x:c>
      <x:c r="P59" s="979" t="n">
        <x:f>MIN(1,SQRT(G59/8000))</x:f>
        <x:v>0.7893034904268447</x:v>
      </x:c>
      <x:c r="Q59" s="978" t="n">
        <x:f>35+(O59-35)*P59</x:f>
        <x:v>16.47100554174541</x:v>
      </x:c>
      <x:c r="R59" s="978" t="n">
        <x:f>IF(K59&lt;0.95,MIN(25,(0.95-K59)*250),0)</x:f>
        <x:v>10.975120385232739</x:v>
      </x:c>
      <x:c r="S59" s="978" t="n">
        <x:f>IF($X59="A",Y59*5+Z59*15+AA59*30+AB59*60+AC59*80+AD59*100,0)</x:f>
        <x:v>44.21065850846841</x:v>
      </x:c>
      <x:c r="T59" s="978" t="n">
        <x:f>IF($X59="A",AE59*5+AF59*15+AG59*30+AH59*60+AI59*80+AJ59*100,0)</x:f>
        <x:v>14.327893699014865</x:v>
      </x:c>
      <x:c r="U59" s="978" t="n">
        <x:f>IF($X59="A",S59*15%+T59*30%+Q59*55%,0)</x:f>
        <x:v>19.9890199339347</x:v>
      </x:c>
      <x:c r="V59" s="1018" t="n">
        <x:f>IF($X59="A",U59*80%+N59*20%,N59*IFERROR(INDEX($AT$5:$AT$60,MATCH($D59,$AR$5:$AR$60,0)),0.6)+Q59*IFERROR(INDEX($AU$5:$AU$60,MATCH($D59,$AR$5:$AR$60,0)),0.4)-R59)</x:f>
        <x:v>28.494682613814426</x:v>
      </x:c>
      <x:c r="W59" s="1008" t="str">
        <x:f>IF(E59&gt;=90,"設定6級候補",IF(E59&gt;=75,"設定4以上強候補",IF(E59&gt;=60,"設定4以上を疑う","要観察")))</x:f>
        <x:v>要観察</x:v>
      </x:c>
      <x:c r="X59" s="1003" t="str">
        <x:f>IFERROR(INDEX($AS$5:$AS$60,MATCH($D59,$AR$5:$AR$60,0)),"AT")</x:f>
        <x:v>A</x:v>
      </x:c>
      <x:c r="Y59" s="979" t="n">
        <x:f>IFERROR((EXP(-$G59/INDEX($AV$5:$BA$12,MATCH($D59,$AR$5:$AR$12,0),1))*($G59/INDEX($AV$5:$BA$12,MATCH($D59,$AR$5:$AR$12,0),1))^$I59)/((EXP(-$G59/INDEX($AV$5:$BA$12,MATCH($D59,$AR$5:$AR$12,0),1))*($G59/INDEX($AV$5:$BA$12,MATCH($D59,$AR$5:$AR$12,0),1))^$I59)+(EXP(-$G59/INDEX($AV$5:$BA$12,MATCH($D59,$AR$5:$AR$12,0),2))*($G59/INDEX($AV$5:$BA$12,MATCH($D59,$AR$5:$AR$12,0),2))^$I59)+(EXP(-$G59/INDEX($AV$5:$BA$12,MATCH($D59,$AR$5:$AR$12,0),3))*($G59/INDEX($AV$5:$BA$12,MATCH($D59,$AR$5:$AR$12,0),3))^$I59)+(EXP(-$G59/INDEX($AV$5:$BA$12,MATCH($D59,$AR$5:$AR$12,0),4))*($G59/INDEX($AV$5:$BA$12,MATCH($D59,$AR$5:$AR$12,0),4))^$I59)+(EXP(-$G59/INDEX($AV$5:$BA$12,MATCH($D59,$AR$5:$AR$12,0),5))*($G59/INDEX($AV$5:$BA$12,MATCH($D59,$AR$5:$AR$12,0),5))^$I59)+(EXP(-$G59/INDEX($AV$5:$BA$12,MATCH($D59,$AR$5:$AR$12,0),6))*($G59/INDEX($AV$5:$BA$12,MATCH($D59,$AR$5:$AR$12,0),6))^$I59)),0)</x:f>
        <x:v>0.18508729262314913</x:v>
      </x:c>
      <x:c r="Z59" s="979" t="n">
        <x:f>IFERROR((EXP(-$G59/INDEX($AV$5:$BA$12,MATCH($D59,$AR$5:$AR$12,0),2))*($G59/INDEX($AV$5:$BA$12,MATCH($D59,$AR$5:$AR$12,0),2))^$I59)/((EXP(-$G59/INDEX($AV$5:$BA$12,MATCH($D59,$AR$5:$AR$12,0),1))*($G59/INDEX($AV$5:$BA$12,MATCH($D59,$AR$5:$AR$12,0),1))^$I59)+(EXP(-$G59/INDEX($AV$5:$BA$12,MATCH($D59,$AR$5:$AR$12,0),2))*($G59/INDEX($AV$5:$BA$12,MATCH($D59,$AR$5:$AR$12,0),2))^$I59)+(EXP(-$G59/INDEX($AV$5:$BA$12,MATCH($D59,$AR$5:$AR$12,0),3))*($G59/INDEX($AV$5:$BA$12,MATCH($D59,$AR$5:$AR$12,0),3))^$I59)+(EXP(-$G59/INDEX($AV$5:$BA$12,MATCH($D59,$AR$5:$AR$12,0),4))*($G59/INDEX($AV$5:$BA$12,MATCH($D59,$AR$5:$AR$12,0),4))^$I59)+(EXP(-$G59/INDEX($AV$5:$BA$12,MATCH($D59,$AR$5:$AR$12,0),5))*($G59/INDEX($AV$5:$BA$12,MATCH($D59,$AR$5:$AR$12,0),5))^$I59)+(EXP(-$G59/INDEX($AV$5:$BA$12,MATCH($D59,$AR$5:$AR$12,0),6))*($G59/INDEX($AV$5:$BA$12,MATCH($D59,$AR$5:$AR$12,0),6))^$I59)),0)</x:f>
        <x:v>0.18275326787406032</x:v>
      </x:c>
      <x:c r="AA59" s="979" t="n">
        <x:f>IFERROR((EXP(-$G59/INDEX($AV$5:$BA$12,MATCH($D59,$AR$5:$AR$12,0),3))*($G59/INDEX($AV$5:$BA$12,MATCH($D59,$AR$5:$AR$12,0),3))^$I59)/((EXP(-$G59/INDEX($AV$5:$BA$12,MATCH($D59,$AR$5:$AR$12,0),1))*($G59/INDEX($AV$5:$BA$12,MATCH($D59,$AR$5:$AR$12,0),1))^$I59)+(EXP(-$G59/INDEX($AV$5:$BA$12,MATCH($D59,$AR$5:$AR$12,0),2))*($G59/INDEX($AV$5:$BA$12,MATCH($D59,$AR$5:$AR$12,0),2))^$I59)+(EXP(-$G59/INDEX($AV$5:$BA$12,MATCH($D59,$AR$5:$AR$12,0),3))*($G59/INDEX($AV$5:$BA$12,MATCH($D59,$AR$5:$AR$12,0),3))^$I59)+(EXP(-$G59/INDEX($AV$5:$BA$12,MATCH($D59,$AR$5:$AR$12,0),4))*($G59/INDEX($AV$5:$BA$12,MATCH($D59,$AR$5:$AR$12,0),4))^$I59)+(EXP(-$G59/INDEX($AV$5:$BA$12,MATCH($D59,$AR$5:$AR$12,0),5))*($G59/INDEX($AV$5:$BA$12,MATCH($D59,$AR$5:$AR$12,0),5))^$I59)+(EXP(-$G59/INDEX($AV$5:$BA$12,MATCH($D59,$AR$5:$AR$12,0),6))*($G59/INDEX($AV$5:$BA$12,MATCH($D59,$AR$5:$AR$12,0),6))^$I59)),0)</x:f>
        <x:v>0.18038732217569706</x:v>
      </x:c>
      <x:c r="AB59" s="979" t="n">
        <x:f>IFERROR((EXP(-$G59/INDEX($AV$5:$BA$12,MATCH($D59,$AR$5:$AR$12,0),4))*($G59/INDEX($AV$5:$BA$12,MATCH($D59,$AR$5:$AR$12,0),4))^$I59)/((EXP(-$G59/INDEX($AV$5:$BA$12,MATCH($D59,$AR$5:$AR$12,0),1))*($G59/INDEX($AV$5:$BA$12,MATCH($D59,$AR$5:$AR$12,0),1))^$I59)+(EXP(-$G59/INDEX($AV$5:$BA$12,MATCH($D59,$AR$5:$AR$12,0),2))*($G59/INDEX($AV$5:$BA$12,MATCH($D59,$AR$5:$AR$12,0),2))^$I59)+(EXP(-$G59/INDEX($AV$5:$BA$12,MATCH($D59,$AR$5:$AR$12,0),3))*($G59/INDEX($AV$5:$BA$12,MATCH($D59,$AR$5:$AR$12,0),3))^$I59)+(EXP(-$G59/INDEX($AV$5:$BA$12,MATCH($D59,$AR$5:$AR$12,0),4))*($G59/INDEX($AV$5:$BA$12,MATCH($D59,$AR$5:$AR$12,0),4))^$I59)+(EXP(-$G59/INDEX($AV$5:$BA$12,MATCH($D59,$AR$5:$AR$12,0),5))*($G59/INDEX($AV$5:$BA$12,MATCH($D59,$AR$5:$AR$12,0),5))^$I59)+(EXP(-$G59/INDEX($AV$5:$BA$12,MATCH($D59,$AR$5:$AR$12,0),6))*($G59/INDEX($AV$5:$BA$12,MATCH($D59,$AR$5:$AR$12,0),6))^$I59)),0)</x:f>
        <x:v>0.17310948919890098</x:v>
      </x:c>
      <x:c r="AC59" s="979" t="n">
        <x:f>IFERROR((EXP(-$G59/INDEX($AV$5:$BA$12,MATCH($D59,$AR$5:$AR$12,0),5))*($G59/INDEX($AV$5:$BA$12,MATCH($D59,$AR$5:$AR$12,0),5))^$I59)/((EXP(-$G59/INDEX($AV$5:$BA$12,MATCH($D59,$AR$5:$AR$12,0),1))*($G59/INDEX($AV$5:$BA$12,MATCH($D59,$AR$5:$AR$12,0),1))^$I59)+(EXP(-$G59/INDEX($AV$5:$BA$12,MATCH($D59,$AR$5:$AR$12,0),2))*($G59/INDEX($AV$5:$BA$12,MATCH($D59,$AR$5:$AR$12,0),2))^$I59)+(EXP(-$G59/INDEX($AV$5:$BA$12,MATCH($D59,$AR$5:$AR$12,0),3))*($G59/INDEX($AV$5:$BA$12,MATCH($D59,$AR$5:$AR$12,0),3))^$I59)+(EXP(-$G59/INDEX($AV$5:$BA$12,MATCH($D59,$AR$5:$AR$12,0),4))*($G59/INDEX($AV$5:$BA$12,MATCH($D59,$AR$5:$AR$12,0),4))^$I59)+(EXP(-$G59/INDEX($AV$5:$BA$12,MATCH($D59,$AR$5:$AR$12,0),5))*($G59/INDEX($AV$5:$BA$12,MATCH($D59,$AR$5:$AR$12,0),5))^$I59)+(EXP(-$G59/INDEX($AV$5:$BA$12,MATCH($D59,$AR$5:$AR$12,0),6))*($G59/INDEX($AV$5:$BA$12,MATCH($D59,$AR$5:$AR$12,0),6))^$I59)),0)</x:f>
        <x:v>0.15602644013912398</x:v>
      </x:c>
      <x:c r="AD59" s="979" t="n">
        <x:f>IFERROR((EXP(-$G59/INDEX($AV$5:$BA$12,MATCH($D59,$AR$5:$AR$12,0),6))*($G59/INDEX($AV$5:$BA$12,MATCH($D59,$AR$5:$AR$12,0),6))^$I59)/((EXP(-$G59/INDEX($AV$5:$BA$12,MATCH($D59,$AR$5:$AR$12,0),1))*($G59/INDEX($AV$5:$BA$12,MATCH($D59,$AR$5:$AR$12,0),1))^$I59)+(EXP(-$G59/INDEX($AV$5:$BA$12,MATCH($D59,$AR$5:$AR$12,0),2))*($G59/INDEX($AV$5:$BA$12,MATCH($D59,$AR$5:$AR$12,0),2))^$I59)+(EXP(-$G59/INDEX($AV$5:$BA$12,MATCH($D59,$AR$5:$AR$12,0),3))*($G59/INDEX($AV$5:$BA$12,MATCH($D59,$AR$5:$AR$12,0),3))^$I59)+(EXP(-$G59/INDEX($AV$5:$BA$12,MATCH($D59,$AR$5:$AR$12,0),4))*($G59/INDEX($AV$5:$BA$12,MATCH($D59,$AR$5:$AR$12,0),4))^$I59)+(EXP(-$G59/INDEX($AV$5:$BA$12,MATCH($D59,$AR$5:$AR$12,0),5))*($G59/INDEX($AV$5:$BA$12,MATCH($D59,$AR$5:$AR$12,0),5))^$I59)+(EXP(-$G59/INDEX($AV$5:$BA$12,MATCH($D59,$AR$5:$AR$12,0),6))*($G59/INDEX($AV$5:$BA$12,MATCH($D59,$AR$5:$AR$12,0),6))^$I59)),0)</x:f>
        <x:v>0.12263618798906871</x:v>
      </x:c>
      <x:c r="AE59" s="979" t="n">
        <x:f>IFERROR((EXP(-$G59/INDEX($BB$5:$BG$12,MATCH($D59,$AR$5:$AR$12,0),1))*($G59/INDEX($BB$5:$BG$12,MATCH($D59,$AR$5:$AR$12,0),1))^$J59)/((EXP(-$G59/INDEX($BB$5:$BG$12,MATCH($D59,$AR$5:$AR$12,0),1))*($G59/INDEX($BB$5:$BG$12,MATCH($D59,$AR$5:$AR$12,0),1))^$J59)+(EXP(-$G59/INDEX($BB$5:$BG$12,MATCH($D59,$AR$5:$AR$12,0),2))*($G59/INDEX($BB$5:$BG$12,MATCH($D59,$AR$5:$AR$12,0),2))^$J59)+(EXP(-$G59/INDEX($BB$5:$BG$12,MATCH($D59,$AR$5:$AR$12,0),3))*($G59/INDEX($BB$5:$BG$12,MATCH($D59,$AR$5:$AR$12,0),3))^$J59)+(EXP(-$G59/INDEX($BB$5:$BG$12,MATCH($D59,$AR$5:$AR$12,0),4))*($G59/INDEX($BB$5:$BG$12,MATCH($D59,$AR$5:$AR$12,0),4))^$J59)+(EXP(-$G59/INDEX($BB$5:$BG$12,MATCH($D59,$AR$5:$AR$12,0),5))*($G59/INDEX($BB$5:$BG$12,MATCH($D59,$AR$5:$AR$12,0),5))^$J59)+(EXP(-$G59/INDEX($BB$5:$BG$12,MATCH($D59,$AR$5:$AR$12,0),6))*($G59/INDEX($BB$5:$BG$12,MATCH($D59,$AR$5:$AR$12,0),6))^$J59)),0)</x:f>
        <x:v>0.515802045390128</x:v>
      </x:c>
      <x:c r="AF59" s="979" t="n">
        <x:f>IFERROR((EXP(-$G59/INDEX($BB$5:$BG$12,MATCH($D59,$AR$5:$AR$12,0),2))*($G59/INDEX($BB$5:$BG$12,MATCH($D59,$AR$5:$AR$12,0),2))^$J59)/((EXP(-$G59/INDEX($BB$5:$BG$12,MATCH($D59,$AR$5:$AR$12,0),1))*($G59/INDEX($BB$5:$BG$12,MATCH($D59,$AR$5:$AR$12,0),1))^$J59)+(EXP(-$G59/INDEX($BB$5:$BG$12,MATCH($D59,$AR$5:$AR$12,0),2))*($G59/INDEX($BB$5:$BG$12,MATCH($D59,$AR$5:$AR$12,0),2))^$J59)+(EXP(-$G59/INDEX($BB$5:$BG$12,MATCH($D59,$AR$5:$AR$12,0),3))*($G59/INDEX($BB$5:$BG$12,MATCH($D59,$AR$5:$AR$12,0),3))^$J59)+(EXP(-$G59/INDEX($BB$5:$BG$12,MATCH($D59,$AR$5:$AR$12,0),4))*($G59/INDEX($BB$5:$BG$12,MATCH($D59,$AR$5:$AR$12,0),4))^$J59)+(EXP(-$G59/INDEX($BB$5:$BG$12,MATCH($D59,$AR$5:$AR$12,0),5))*($G59/INDEX($BB$5:$BG$12,MATCH($D59,$AR$5:$AR$12,0),5))^$J59)+(EXP(-$G59/INDEX($BB$5:$BG$12,MATCH($D59,$AR$5:$AR$12,0),6))*($G59/INDEX($BB$5:$BG$12,MATCH($D59,$AR$5:$AR$12,0),6))^$J59)),0)</x:f>
        <x:v>0.30251464164895303</x:v>
      </x:c>
      <x:c r="AG59" s="979" t="n">
        <x:f>IFERROR((EXP(-$G59/INDEX($BB$5:$BG$12,MATCH($D59,$AR$5:$AR$12,0),3))*($G59/INDEX($BB$5:$BG$12,MATCH($D59,$AR$5:$AR$12,0),3))^$J59)/((EXP(-$G59/INDEX($BB$5:$BG$12,MATCH($D59,$AR$5:$AR$12,0),1))*($G59/INDEX($BB$5:$BG$12,MATCH($D59,$AR$5:$AR$12,0),1))^$J59)+(EXP(-$G59/INDEX($BB$5:$BG$12,MATCH($D59,$AR$5:$AR$12,0),2))*($G59/INDEX($BB$5:$BG$12,MATCH($D59,$AR$5:$AR$12,0),2))^$J59)+(EXP(-$G59/INDEX($BB$5:$BG$12,MATCH($D59,$AR$5:$AR$12,0),3))*($G59/INDEX($BB$5:$BG$12,MATCH($D59,$AR$5:$AR$12,0),3))^$J59)+(EXP(-$G59/INDEX($BB$5:$BG$12,MATCH($D59,$AR$5:$AR$12,0),4))*($G59/INDEX($BB$5:$BG$12,MATCH($D59,$AR$5:$AR$12,0),4))^$J59)+(EXP(-$G59/INDEX($BB$5:$BG$12,MATCH($D59,$AR$5:$AR$12,0),5))*($G59/INDEX($BB$5:$BG$12,MATCH($D59,$AR$5:$AR$12,0),5))^$J59)+(EXP(-$G59/INDEX($BB$5:$BG$12,MATCH($D59,$AR$5:$AR$12,0),6))*($G59/INDEX($BB$5:$BG$12,MATCH($D59,$AR$5:$AR$12,0),6))^$J59)),0)</x:f>
        <x:v>0.13613752422203604</x:v>
      </x:c>
      <x:c r="AH59" s="979" t="n">
        <x:f>IFERROR((EXP(-$G59/INDEX($BB$5:$BG$12,MATCH($D59,$AR$5:$AR$12,0),4))*($G59/INDEX($BB$5:$BG$12,MATCH($D59,$AR$5:$AR$12,0),4))^$J59)/((EXP(-$G59/INDEX($BB$5:$BG$12,MATCH($D59,$AR$5:$AR$12,0),1))*($G59/INDEX($BB$5:$BG$12,MATCH($D59,$AR$5:$AR$12,0),1))^$J59)+(EXP(-$G59/INDEX($BB$5:$BG$12,MATCH($D59,$AR$5:$AR$12,0),2))*($G59/INDEX($BB$5:$BG$12,MATCH($D59,$AR$5:$AR$12,0),2))^$J59)+(EXP(-$G59/INDEX($BB$5:$BG$12,MATCH($D59,$AR$5:$AR$12,0),3))*($G59/INDEX($BB$5:$BG$12,MATCH($D59,$AR$5:$AR$12,0),3))^$J59)+(EXP(-$G59/INDEX($BB$5:$BG$12,MATCH($D59,$AR$5:$AR$12,0),4))*($G59/INDEX($BB$5:$BG$12,MATCH($D59,$AR$5:$AR$12,0),4))^$J59)+(EXP(-$G59/INDEX($BB$5:$BG$12,MATCH($D59,$AR$5:$AR$12,0),5))*($G59/INDEX($BB$5:$BG$12,MATCH($D59,$AR$5:$AR$12,0),5))^$J59)+(EXP(-$G59/INDEX($BB$5:$BG$12,MATCH($D59,$AR$5:$AR$12,0),6))*($G59/INDEX($BB$5:$BG$12,MATCH($D59,$AR$5:$AR$12,0),6))^$J59)),0)</x:f>
        <x:v>0.030606950677480253</x:v>
      </x:c>
      <x:c r="AI59" s="979" t="n">
        <x:f>IFERROR((EXP(-$G59/INDEX($BB$5:$BG$12,MATCH($D59,$AR$5:$AR$12,0),5))*($G59/INDEX($BB$5:$BG$12,MATCH($D59,$AR$5:$AR$12,0),5))^$J59)/((EXP(-$G59/INDEX($BB$5:$BG$12,MATCH($D59,$AR$5:$AR$12,0),1))*($G59/INDEX($BB$5:$BG$12,MATCH($D59,$AR$5:$AR$12,0),1))^$J59)+(EXP(-$G59/INDEX($BB$5:$BG$12,MATCH($D59,$AR$5:$AR$12,0),2))*($G59/INDEX($BB$5:$BG$12,MATCH($D59,$AR$5:$AR$12,0),2))^$J59)+(EXP(-$G59/INDEX($BB$5:$BG$12,MATCH($D59,$AR$5:$AR$12,0),3))*($G59/INDEX($BB$5:$BG$12,MATCH($D59,$AR$5:$AR$12,0),3))^$J59)+(EXP(-$G59/INDEX($BB$5:$BG$12,MATCH($D59,$AR$5:$AR$12,0),4))*($G59/INDEX($BB$5:$BG$12,MATCH($D59,$AR$5:$AR$12,0),4))^$J59)+(EXP(-$G59/INDEX($BB$5:$BG$12,MATCH($D59,$AR$5:$AR$12,0),5))*($G59/INDEX($BB$5:$BG$12,MATCH($D59,$AR$5:$AR$12,0),5))^$J59)+(EXP(-$G59/INDEX($BB$5:$BG$12,MATCH($D59,$AR$5:$AR$12,0),6))*($G59/INDEX($BB$5:$BG$12,MATCH($D59,$AR$5:$AR$12,0),6))^$J59)),0)</x:f>
        <x:v>0.010163136306011412</x:v>
      </x:c>
      <x:c r="AJ59" s="979" t="n">
        <x:f>IFERROR((EXP(-$G59/INDEX($BB$5:$BG$12,MATCH($D59,$AR$5:$AR$12,0),6))*($G59/INDEX($BB$5:$BG$12,MATCH($D59,$AR$5:$AR$12,0),6))^$J59)/((EXP(-$G59/INDEX($BB$5:$BG$12,MATCH($D59,$AR$5:$AR$12,0),1))*($G59/INDEX($BB$5:$BG$12,MATCH($D59,$AR$5:$AR$12,0),1))^$J59)+(EXP(-$G59/INDEX($BB$5:$BG$12,MATCH($D59,$AR$5:$AR$12,0),2))*($G59/INDEX($BB$5:$BG$12,MATCH($D59,$AR$5:$AR$12,0),2))^$J59)+(EXP(-$G59/INDEX($BB$5:$BG$12,MATCH($D59,$AR$5:$AR$12,0),3))*($G59/INDEX($BB$5:$BG$12,MATCH($D59,$AR$5:$AR$12,0),3))^$J59)+(EXP(-$G59/INDEX($BB$5:$BG$12,MATCH($D59,$AR$5:$AR$12,0),4))*($G59/INDEX($BB$5:$BG$12,MATCH($D59,$AR$5:$AR$12,0),4))^$J59)+(EXP(-$G59/INDEX($BB$5:$BG$12,MATCH($D59,$AR$5:$AR$12,0),5))*($G59/INDEX($BB$5:$BG$12,MATCH($D59,$AR$5:$AR$12,0),5))^$J59)+(EXP(-$G59/INDEX($BB$5:$BG$12,MATCH($D59,$AR$5:$AR$12,0),6))*($G59/INDEX($BB$5:$BG$12,MATCH($D59,$AR$5:$AR$12,0),6))^$J59)),0)</x:f>
        <x:v>0.004775701755391218</x:v>
      </x:c>
      <x:c r="BJ59"/>
      <x:c r="BK59"/>
      <x:c r="BL59"/>
      <x:c r="BM59"/>
      <x:c r="BN59"/>
      <x:c r="BO59"/>
      <x:c r="BP59"/>
      <x:c r="BQ59"/>
      <x:c r="BR59"/>
      <x:c r="BS59"/>
      <x:c r="BT59"/>
      <x:c r="BU59"/>
      <x:c r="BV59"/>
      <x:c r="BW59"/>
      <x:c r="BX59"/>
      <x:c r="BY59"/>
      <x:c r="BZ59"/>
    </x:row>
    <x:row r="60">
      <x:c r="A60" s="975" t="n">
        <x:f>'対象台データ'!A58</x:f>
        <x:v>46266</x:v>
      </x:c>
      <x:c r="B60" s="1003" t="str">
        <x:f>'対象台データ'!B58</x:f>
        <x:v>火</x:v>
      </x:c>
      <x:c r="C60" s="1003" t="str">
        <x:f>'対象台データ'!C58</x:f>
        <x:v>9/1</x:v>
      </x:c>
      <x:c r="D60" s="963" t="str">
        <x:f>'対象台データ'!D58</x:f>
        <x:v>SAO2</x:v>
      </x:c>
      <x:c r="E60" s="1014" t="n">
        <x:f>IF($X60="A",MIN(100,MAX(0,55+(V60-55)*(1+0.4*SQRT(MIN(G60/8000,1))))),MIN(100,MAX(0,V60)))</x:f>
        <x:v>98.1541</x:v>
      </x:c>
      <x:c r="F60" s="1016" t="n">
        <x:f>'対象台データ'!E58</x:f>
        <x:v>631</x:v>
      </x:c>
      <x:c r="G60" s="1005" t="n">
        <x:f>'対象台データ'!F58</x:f>
        <x:v>10121</x:v>
      </x:c>
      <x:c r="H60" s="1005" t="n">
        <x:f>'対象台データ'!G58</x:f>
        <x:v>15225</x:v>
      </x:c>
      <x:c r="I60" s="1005" t="n">
        <x:f>'対象台データ'!H58</x:f>
        <x:v>0</x:v>
      </x:c>
      <x:c r="J60" s="1005" t="n">
        <x:f>'対象台データ'!I58</x:f>
        <x:v>0</x:v>
      </x:c>
      <x:c r="K60" s="979" t="n">
        <x:f>'対象台データ'!K58</x:f>
        <x:v>1.501432664756447</x:v>
      </x:c>
      <x:c r="L60" s="1006" t="n">
        <x:f>IF(G60&lt;=0,5,IF(G60&lt;1500,5+(G60-0)*(20-5)/(1500-0),IF(G60&lt;3000,20+(G60-1500)*(40-20)/(3000-1500),IF(G60&lt;4500,40+(G60-3000)*(58-40)/(4500-3000),IF(G60&lt;6000,58+(G60-4500)*(72-58)/(6000-4500),IF(G60&lt;7500,72+(G60-6000)*(84-72)/(7500-6000),IF(G60&lt;9000,84+(G60-7500)*(93-84)/(9000-7500),IF(G60&lt;11000,93+(G60-9000)*(100-93)/(11000-9000),100))))))))</x:f>
        <x:v>96.9235</x:v>
      </x:c>
      <x:c r="M60" s="978" t="n">
        <x:v>1</x:v>
      </x:c>
      <x:c r="N60" s="978" t="n">
        <x:f>MIN(100,L60*M60)</x:f>
        <x:v>96.9235</x:v>
      </x:c>
      <x:c r="O60" s="978" t="n">
        <x:f>IF(K60&lt;=0.8,0,IF(K60&lt;0.9,0+(K60-0.8)*(10-0)/(0.9-0.8),IF(K60&lt;1,10+(K60-0.9)*(35-10)/(1-0.9),IF(K60&lt;1.2,35+(K60-1)*(87-35)/(1.2-1),IF(K60&lt;1.3,87+(K60-1.2)*(96-87)/(1.3-1.2),IF(K60&lt;1.45,96+(K60-1.3)*(100-96)/(1.45-1.3),100))))))</x:f>
        <x:v>100</x:v>
      </x:c>
      <x:c r="P60" s="979" t="n">
        <x:f>MIN(1,SQRT(G60/8000))</x:f>
        <x:v>1</x:v>
      </x:c>
      <x:c r="Q60" s="978" t="n">
        <x:f>35+(O60-35)*P60</x:f>
        <x:v>100</x:v>
      </x:c>
      <x:c r="R60" s="978" t="n">
        <x:f>IF(K60&lt;0.95,MIN(25,(0.95-K60)*250),0)</x:f>
        <x:v>0</x:v>
      </x:c>
      <x:c r="S60" s="978" t="n">
        <x:f>IF($X60="A",Y60*5+Z60*15+AA60*30+AB60*60+AC60*80+AD60*100,0)</x:f>
        <x:v>0</x:v>
      </x:c>
      <x:c r="T60" s="978" t="n">
        <x:f>IF($X60="A",AE60*5+AF60*15+AG60*30+AH60*60+AI60*80+AJ60*100,0)</x:f>
        <x:v>0</x:v>
      </x:c>
      <x:c r="U60" s="978" t="n">
        <x:f>IF($X60="A",S60*15%+T60*30%+Q60*55%,0)</x:f>
        <x:v>0</x:v>
      </x:c>
      <x:c r="V60" s="1018" t="n">
        <x:f>IF($X60="A",U60*80%+N60*20%,N60*IFERROR(INDEX($AT$5:$AT$60,MATCH($D60,$AR$5:$AR$60,0)),0.6)+Q60*IFERROR(INDEX($AU$5:$AU$60,MATCH($D60,$AR$5:$AR$60,0)),0.4)-R60)</x:f>
        <x:v>98.1541</x:v>
      </x:c>
      <x:c r="W60" s="1008" t="str">
        <x:f>IF(E60&gt;=90,"設定6級候補",IF(E60&gt;=75,"設定4以上強候補",IF(E60&gt;=60,"設定4以上を疑う","要観察")))</x:f>
        <x:v>設定6級候補</x:v>
      </x:c>
      <x:c r="X60" s="1003" t="str">
        <x:f>IFERROR(INDEX($AS$5:$AS$60,MATCH($D60,$AR$5:$AR$60,0)),"AT")</x:f>
        <x:v>AT</x:v>
      </x:c>
      <x:c r="Y60" s="979" t="n">
        <x:f>IFERROR((EXP(-$G60/INDEX($AV$5:$BA$12,MATCH($D60,$AR$5:$AR$12,0),1))*($G60/INDEX($AV$5:$BA$12,MATCH($D60,$AR$5:$AR$12,0),1))^$I60)/((EXP(-$G60/INDEX($AV$5:$BA$12,MATCH($D60,$AR$5:$AR$12,0),1))*($G60/INDEX($AV$5:$BA$12,MATCH($D60,$AR$5:$AR$12,0),1))^$I60)+(EXP(-$G60/INDEX($AV$5:$BA$12,MATCH($D60,$AR$5:$AR$12,0),2))*($G60/INDEX($AV$5:$BA$12,MATCH($D60,$AR$5:$AR$12,0),2))^$I60)+(EXP(-$G60/INDEX($AV$5:$BA$12,MATCH($D60,$AR$5:$AR$12,0),3))*($G60/INDEX($AV$5:$BA$12,MATCH($D60,$AR$5:$AR$12,0),3))^$I60)+(EXP(-$G60/INDEX($AV$5:$BA$12,MATCH($D60,$AR$5:$AR$12,0),4))*($G60/INDEX($AV$5:$BA$12,MATCH($D60,$AR$5:$AR$12,0),4))^$I60)+(EXP(-$G60/INDEX($AV$5:$BA$12,MATCH($D60,$AR$5:$AR$12,0),5))*($G60/INDEX($AV$5:$BA$12,MATCH($D60,$AR$5:$AR$12,0),5))^$I60)+(EXP(-$G60/INDEX($AV$5:$BA$12,MATCH($D60,$AR$5:$AR$12,0),6))*($G60/INDEX($AV$5:$BA$12,MATCH($D60,$AR$5:$AR$12,0),6))^$I60)),0)</x:f>
        <x:v>0</x:v>
      </x:c>
      <x:c r="Z60" s="979" t="n">
        <x:f>IFERROR((EXP(-$G60/INDEX($AV$5:$BA$12,MATCH($D60,$AR$5:$AR$12,0),2))*($G60/INDEX($AV$5:$BA$12,MATCH($D60,$AR$5:$AR$12,0),2))^$I60)/((EXP(-$G60/INDEX($AV$5:$BA$12,MATCH($D60,$AR$5:$AR$12,0),1))*($G60/INDEX($AV$5:$BA$12,MATCH($D60,$AR$5:$AR$12,0),1))^$I60)+(EXP(-$G60/INDEX($AV$5:$BA$12,MATCH($D60,$AR$5:$AR$12,0),2))*($G60/INDEX($AV$5:$BA$12,MATCH($D60,$AR$5:$AR$12,0),2))^$I60)+(EXP(-$G60/INDEX($AV$5:$BA$12,MATCH($D60,$AR$5:$AR$12,0),3))*($G60/INDEX($AV$5:$BA$12,MATCH($D60,$AR$5:$AR$12,0),3))^$I60)+(EXP(-$G60/INDEX($AV$5:$BA$12,MATCH($D60,$AR$5:$AR$12,0),4))*($G60/INDEX($AV$5:$BA$12,MATCH($D60,$AR$5:$AR$12,0),4))^$I60)+(EXP(-$G60/INDEX($AV$5:$BA$12,MATCH($D60,$AR$5:$AR$12,0),5))*($G60/INDEX($AV$5:$BA$12,MATCH($D60,$AR$5:$AR$12,0),5))^$I60)+(EXP(-$G60/INDEX($AV$5:$BA$12,MATCH($D60,$AR$5:$AR$12,0),6))*($G60/INDEX($AV$5:$BA$12,MATCH($D60,$AR$5:$AR$12,0),6))^$I60)),0)</x:f>
        <x:v>0</x:v>
      </x:c>
      <x:c r="AA60" s="979" t="n">
        <x:f>IFERROR((EXP(-$G60/INDEX($AV$5:$BA$12,MATCH($D60,$AR$5:$AR$12,0),3))*($G60/INDEX($AV$5:$BA$12,MATCH($D60,$AR$5:$AR$12,0),3))^$I60)/((EXP(-$G60/INDEX($AV$5:$BA$12,MATCH($D60,$AR$5:$AR$12,0),1))*($G60/INDEX($AV$5:$BA$12,MATCH($D60,$AR$5:$AR$12,0),1))^$I60)+(EXP(-$G60/INDEX($AV$5:$BA$12,MATCH($D60,$AR$5:$AR$12,0),2))*($G60/INDEX($AV$5:$BA$12,MATCH($D60,$AR$5:$AR$12,0),2))^$I60)+(EXP(-$G60/INDEX($AV$5:$BA$12,MATCH($D60,$AR$5:$AR$12,0),3))*($G60/INDEX($AV$5:$BA$12,MATCH($D60,$AR$5:$AR$12,0),3))^$I60)+(EXP(-$G60/INDEX($AV$5:$BA$12,MATCH($D60,$AR$5:$AR$12,0),4))*($G60/INDEX($AV$5:$BA$12,MATCH($D60,$AR$5:$AR$12,0),4))^$I60)+(EXP(-$G60/INDEX($AV$5:$BA$12,MATCH($D60,$AR$5:$AR$12,0),5))*($G60/INDEX($AV$5:$BA$12,MATCH($D60,$AR$5:$AR$12,0),5))^$I60)+(EXP(-$G60/INDEX($AV$5:$BA$12,MATCH($D60,$AR$5:$AR$12,0),6))*($G60/INDEX($AV$5:$BA$12,MATCH($D60,$AR$5:$AR$12,0),6))^$I60)),0)</x:f>
        <x:v>0</x:v>
      </x:c>
      <x:c r="AB60" s="979" t="n">
        <x:f>IFERROR((EXP(-$G60/INDEX($AV$5:$BA$12,MATCH($D60,$AR$5:$AR$12,0),4))*($G60/INDEX($AV$5:$BA$12,MATCH($D60,$AR$5:$AR$12,0),4))^$I60)/((EXP(-$G60/INDEX($AV$5:$BA$12,MATCH($D60,$AR$5:$AR$12,0),1))*($G60/INDEX($AV$5:$BA$12,MATCH($D60,$AR$5:$AR$12,0),1))^$I60)+(EXP(-$G60/INDEX($AV$5:$BA$12,MATCH($D60,$AR$5:$AR$12,0),2))*($G60/INDEX($AV$5:$BA$12,MATCH($D60,$AR$5:$AR$12,0),2))^$I60)+(EXP(-$G60/INDEX($AV$5:$BA$12,MATCH($D60,$AR$5:$AR$12,0),3))*($G60/INDEX($AV$5:$BA$12,MATCH($D60,$AR$5:$AR$12,0),3))^$I60)+(EXP(-$G60/INDEX($AV$5:$BA$12,MATCH($D60,$AR$5:$AR$12,0),4))*($G60/INDEX($AV$5:$BA$12,MATCH($D60,$AR$5:$AR$12,0),4))^$I60)+(EXP(-$G60/INDEX($AV$5:$BA$12,MATCH($D60,$AR$5:$AR$12,0),5))*($G60/INDEX($AV$5:$BA$12,MATCH($D60,$AR$5:$AR$12,0),5))^$I60)+(EXP(-$G60/INDEX($AV$5:$BA$12,MATCH($D60,$AR$5:$AR$12,0),6))*($G60/INDEX($AV$5:$BA$12,MATCH($D60,$AR$5:$AR$12,0),6))^$I60)),0)</x:f>
        <x:v>0</x:v>
      </x:c>
      <x:c r="AC60" s="979" t="n">
        <x:f>IFERROR((EXP(-$G60/INDEX($AV$5:$BA$12,MATCH($D60,$AR$5:$AR$12,0),5))*($G60/INDEX($AV$5:$BA$12,MATCH($D60,$AR$5:$AR$12,0),5))^$I60)/((EXP(-$G60/INDEX($AV$5:$BA$12,MATCH($D60,$AR$5:$AR$12,0),1))*($G60/INDEX($AV$5:$BA$12,MATCH($D60,$AR$5:$AR$12,0),1))^$I60)+(EXP(-$G60/INDEX($AV$5:$BA$12,MATCH($D60,$AR$5:$AR$12,0),2))*($G60/INDEX($AV$5:$BA$12,MATCH($D60,$AR$5:$AR$12,0),2))^$I60)+(EXP(-$G60/INDEX($AV$5:$BA$12,MATCH($D60,$AR$5:$AR$12,0),3))*($G60/INDEX($AV$5:$BA$12,MATCH($D60,$AR$5:$AR$12,0),3))^$I60)+(EXP(-$G60/INDEX($AV$5:$BA$12,MATCH($D60,$AR$5:$AR$12,0),4))*($G60/INDEX($AV$5:$BA$12,MATCH($D60,$AR$5:$AR$12,0),4))^$I60)+(EXP(-$G60/INDEX($AV$5:$BA$12,MATCH($D60,$AR$5:$AR$12,0),5))*($G60/INDEX($AV$5:$BA$12,MATCH($D60,$AR$5:$AR$12,0),5))^$I60)+(EXP(-$G60/INDEX($AV$5:$BA$12,MATCH($D60,$AR$5:$AR$12,0),6))*($G60/INDEX($AV$5:$BA$12,MATCH($D60,$AR$5:$AR$12,0),6))^$I60)),0)</x:f>
        <x:v>0</x:v>
      </x:c>
      <x:c r="AD60" s="979" t="n">
        <x:f>IFERROR((EXP(-$G60/INDEX($AV$5:$BA$12,MATCH($D60,$AR$5:$AR$12,0),6))*($G60/INDEX($AV$5:$BA$12,MATCH($D60,$AR$5:$AR$12,0),6))^$I60)/((EXP(-$G60/INDEX($AV$5:$BA$12,MATCH($D60,$AR$5:$AR$12,0),1))*($G60/INDEX($AV$5:$BA$12,MATCH($D60,$AR$5:$AR$12,0),1))^$I60)+(EXP(-$G60/INDEX($AV$5:$BA$12,MATCH($D60,$AR$5:$AR$12,0),2))*($G60/INDEX($AV$5:$BA$12,MATCH($D60,$AR$5:$AR$12,0),2))^$I60)+(EXP(-$G60/INDEX($AV$5:$BA$12,MATCH($D60,$AR$5:$AR$12,0),3))*($G60/INDEX($AV$5:$BA$12,MATCH($D60,$AR$5:$AR$12,0),3))^$I60)+(EXP(-$G60/INDEX($AV$5:$BA$12,MATCH($D60,$AR$5:$AR$12,0),4))*($G60/INDEX($AV$5:$BA$12,MATCH($D60,$AR$5:$AR$12,0),4))^$I60)+(EXP(-$G60/INDEX($AV$5:$BA$12,MATCH($D60,$AR$5:$AR$12,0),5))*($G60/INDEX($AV$5:$BA$12,MATCH($D60,$AR$5:$AR$12,0),5))^$I60)+(EXP(-$G60/INDEX($AV$5:$BA$12,MATCH($D60,$AR$5:$AR$12,0),6))*($G60/INDEX($AV$5:$BA$12,MATCH($D60,$AR$5:$AR$12,0),6))^$I60)),0)</x:f>
        <x:v>0</x:v>
      </x:c>
      <x:c r="AE60" s="979" t="n">
        <x:f>IFERROR((EXP(-$G60/INDEX($BB$5:$BG$12,MATCH($D60,$AR$5:$AR$12,0),1))*($G60/INDEX($BB$5:$BG$12,MATCH($D60,$AR$5:$AR$12,0),1))^$J60)/((EXP(-$G60/INDEX($BB$5:$BG$12,MATCH($D60,$AR$5:$AR$12,0),1))*($G60/INDEX($BB$5:$BG$12,MATCH($D60,$AR$5:$AR$12,0),1))^$J60)+(EXP(-$G60/INDEX($BB$5:$BG$12,MATCH($D60,$AR$5:$AR$12,0),2))*($G60/INDEX($BB$5:$BG$12,MATCH($D60,$AR$5:$AR$12,0),2))^$J60)+(EXP(-$G60/INDEX($BB$5:$BG$12,MATCH($D60,$AR$5:$AR$12,0),3))*($G60/INDEX($BB$5:$BG$12,MATCH($D60,$AR$5:$AR$12,0),3))^$J60)+(EXP(-$G60/INDEX($BB$5:$BG$12,MATCH($D60,$AR$5:$AR$12,0),4))*($G60/INDEX($BB$5:$BG$12,MATCH($D60,$AR$5:$AR$12,0),4))^$J60)+(EXP(-$G60/INDEX($BB$5:$BG$12,MATCH($D60,$AR$5:$AR$12,0),5))*($G60/INDEX($BB$5:$BG$12,MATCH($D60,$AR$5:$AR$12,0),5))^$J60)+(EXP(-$G60/INDEX($BB$5:$BG$12,MATCH($D60,$AR$5:$AR$12,0),6))*($G60/INDEX($BB$5:$BG$12,MATCH($D60,$AR$5:$AR$12,0),6))^$J60)),0)</x:f>
        <x:v>0</x:v>
      </x:c>
      <x:c r="AF60" s="979" t="n">
        <x:f>IFERROR((EXP(-$G60/INDEX($BB$5:$BG$12,MATCH($D60,$AR$5:$AR$12,0),2))*($G60/INDEX($BB$5:$BG$12,MATCH($D60,$AR$5:$AR$12,0),2))^$J60)/((EXP(-$G60/INDEX($BB$5:$BG$12,MATCH($D60,$AR$5:$AR$12,0),1))*($G60/INDEX($BB$5:$BG$12,MATCH($D60,$AR$5:$AR$12,0),1))^$J60)+(EXP(-$G60/INDEX($BB$5:$BG$12,MATCH($D60,$AR$5:$AR$12,0),2))*($G60/INDEX($BB$5:$BG$12,MATCH($D60,$AR$5:$AR$12,0),2))^$J60)+(EXP(-$G60/INDEX($BB$5:$BG$12,MATCH($D60,$AR$5:$AR$12,0),3))*($G60/INDEX($BB$5:$BG$12,MATCH($D60,$AR$5:$AR$12,0),3))^$J60)+(EXP(-$G60/INDEX($BB$5:$BG$12,MATCH($D60,$AR$5:$AR$12,0),4))*($G60/INDEX($BB$5:$BG$12,MATCH($D60,$AR$5:$AR$12,0),4))^$J60)+(EXP(-$G60/INDEX($BB$5:$BG$12,MATCH($D60,$AR$5:$AR$12,0),5))*($G60/INDEX($BB$5:$BG$12,MATCH($D60,$AR$5:$AR$12,0),5))^$J60)+(EXP(-$G60/INDEX($BB$5:$BG$12,MATCH($D60,$AR$5:$AR$12,0),6))*($G60/INDEX($BB$5:$BG$12,MATCH($D60,$AR$5:$AR$12,0),6))^$J60)),0)</x:f>
        <x:v>0</x:v>
      </x:c>
      <x:c r="AG60" s="979" t="n">
        <x:f>IFERROR((EXP(-$G60/INDEX($BB$5:$BG$12,MATCH($D60,$AR$5:$AR$12,0),3))*($G60/INDEX($BB$5:$BG$12,MATCH($D60,$AR$5:$AR$12,0),3))^$J60)/((EXP(-$G60/INDEX($BB$5:$BG$12,MATCH($D60,$AR$5:$AR$12,0),1))*($G60/INDEX($BB$5:$BG$12,MATCH($D60,$AR$5:$AR$12,0),1))^$J60)+(EXP(-$G60/INDEX($BB$5:$BG$12,MATCH($D60,$AR$5:$AR$12,0),2))*($G60/INDEX($BB$5:$BG$12,MATCH($D60,$AR$5:$AR$12,0),2))^$J60)+(EXP(-$G60/INDEX($BB$5:$BG$12,MATCH($D60,$AR$5:$AR$12,0),3))*($G60/INDEX($BB$5:$BG$12,MATCH($D60,$AR$5:$AR$12,0),3))^$J60)+(EXP(-$G60/INDEX($BB$5:$BG$12,MATCH($D60,$AR$5:$AR$12,0),4))*($G60/INDEX($BB$5:$BG$12,MATCH($D60,$AR$5:$AR$12,0),4))^$J60)+(EXP(-$G60/INDEX($BB$5:$BG$12,MATCH($D60,$AR$5:$AR$12,0),5))*($G60/INDEX($BB$5:$BG$12,MATCH($D60,$AR$5:$AR$12,0),5))^$J60)+(EXP(-$G60/INDEX($BB$5:$BG$12,MATCH($D60,$AR$5:$AR$12,0),6))*($G60/INDEX($BB$5:$BG$12,MATCH($D60,$AR$5:$AR$12,0),6))^$J60)),0)</x:f>
        <x:v>0</x:v>
      </x:c>
      <x:c r="AH60" s="979" t="n">
        <x:f>IFERROR((EXP(-$G60/INDEX($BB$5:$BG$12,MATCH($D60,$AR$5:$AR$12,0),4))*($G60/INDEX($BB$5:$BG$12,MATCH($D60,$AR$5:$AR$12,0),4))^$J60)/((EXP(-$G60/INDEX($BB$5:$BG$12,MATCH($D60,$AR$5:$AR$12,0),1))*($G60/INDEX($BB$5:$BG$12,MATCH($D60,$AR$5:$AR$12,0),1))^$J60)+(EXP(-$G60/INDEX($BB$5:$BG$12,MATCH($D60,$AR$5:$AR$12,0),2))*($G60/INDEX($BB$5:$BG$12,MATCH($D60,$AR$5:$AR$12,0),2))^$J60)+(EXP(-$G60/INDEX($BB$5:$BG$12,MATCH($D60,$AR$5:$AR$12,0),3))*($G60/INDEX($BB$5:$BG$12,MATCH($D60,$AR$5:$AR$12,0),3))^$J60)+(EXP(-$G60/INDEX($BB$5:$BG$12,MATCH($D60,$AR$5:$AR$12,0),4))*($G60/INDEX($BB$5:$BG$12,MATCH($D60,$AR$5:$AR$12,0),4))^$J60)+(EXP(-$G60/INDEX($BB$5:$BG$12,MATCH($D60,$AR$5:$AR$12,0),5))*($G60/INDEX($BB$5:$BG$12,MATCH($D60,$AR$5:$AR$12,0),5))^$J60)+(EXP(-$G60/INDEX($BB$5:$BG$12,MATCH($D60,$AR$5:$AR$12,0),6))*($G60/INDEX($BB$5:$BG$12,MATCH($D60,$AR$5:$AR$12,0),6))^$J60)),0)</x:f>
        <x:v>0</x:v>
      </x:c>
      <x:c r="AI60" s="979" t="n">
        <x:f>IFERROR((EXP(-$G60/INDEX($BB$5:$BG$12,MATCH($D60,$AR$5:$AR$12,0),5))*($G60/INDEX($BB$5:$BG$12,MATCH($D60,$AR$5:$AR$12,0),5))^$J60)/((EXP(-$G60/INDEX($BB$5:$BG$12,MATCH($D60,$AR$5:$AR$12,0),1))*($G60/INDEX($BB$5:$BG$12,MATCH($D60,$AR$5:$AR$12,0),1))^$J60)+(EXP(-$G60/INDEX($BB$5:$BG$12,MATCH($D60,$AR$5:$AR$12,0),2))*($G60/INDEX($BB$5:$BG$12,MATCH($D60,$AR$5:$AR$12,0),2))^$J60)+(EXP(-$G60/INDEX($BB$5:$BG$12,MATCH($D60,$AR$5:$AR$12,0),3))*($G60/INDEX($BB$5:$BG$12,MATCH($D60,$AR$5:$AR$12,0),3))^$J60)+(EXP(-$G60/INDEX($BB$5:$BG$12,MATCH($D60,$AR$5:$AR$12,0),4))*($G60/INDEX($BB$5:$BG$12,MATCH($D60,$AR$5:$AR$12,0),4))^$J60)+(EXP(-$G60/INDEX($BB$5:$BG$12,MATCH($D60,$AR$5:$AR$12,0),5))*($G60/INDEX($BB$5:$BG$12,MATCH($D60,$AR$5:$AR$12,0),5))^$J60)+(EXP(-$G60/INDEX($BB$5:$BG$12,MATCH($D60,$AR$5:$AR$12,0),6))*($G60/INDEX($BB$5:$BG$12,MATCH($D60,$AR$5:$AR$12,0),6))^$J60)),0)</x:f>
        <x:v>0</x:v>
      </x:c>
      <x:c r="AJ60" s="979" t="n">
        <x:f>IFERROR((EXP(-$G60/INDEX($BB$5:$BG$12,MATCH($D60,$AR$5:$AR$12,0),6))*($G60/INDEX($BB$5:$BG$12,MATCH($D60,$AR$5:$AR$12,0),6))^$J60)/((EXP(-$G60/INDEX($BB$5:$BG$12,MATCH($D60,$AR$5:$AR$12,0),1))*($G60/INDEX($BB$5:$BG$12,MATCH($D60,$AR$5:$AR$12,0),1))^$J60)+(EXP(-$G60/INDEX($BB$5:$BG$12,MATCH($D60,$AR$5:$AR$12,0),2))*($G60/INDEX($BB$5:$BG$12,MATCH($D60,$AR$5:$AR$12,0),2))^$J60)+(EXP(-$G60/INDEX($BB$5:$BG$12,MATCH($D60,$AR$5:$AR$12,0),3))*($G60/INDEX($BB$5:$BG$12,MATCH($D60,$AR$5:$AR$12,0),3))^$J60)+(EXP(-$G60/INDEX($BB$5:$BG$12,MATCH($D60,$AR$5:$AR$12,0),4))*($G60/INDEX($BB$5:$BG$12,MATCH($D60,$AR$5:$AR$12,0),4))^$J60)+(EXP(-$G60/INDEX($BB$5:$BG$12,MATCH($D60,$AR$5:$AR$12,0),5))*($G60/INDEX($BB$5:$BG$12,MATCH($D60,$AR$5:$AR$12,0),5))^$J60)+(EXP(-$G60/INDEX($BB$5:$BG$12,MATCH($D60,$AR$5:$AR$12,0),6))*($G60/INDEX($BB$5:$BG$12,MATCH($D60,$AR$5:$AR$12,0),6))^$J60)),0)</x:f>
        <x:v>0</x:v>
      </x:c>
      <x:c r="BJ60"/>
      <x:c r="BK60"/>
      <x:c r="BL60"/>
      <x:c r="BM60"/>
      <x:c r="BN60"/>
      <x:c r="BO60"/>
      <x:c r="BP60"/>
      <x:c r="BQ60"/>
      <x:c r="BR60"/>
      <x:c r="BS60"/>
      <x:c r="BT60"/>
      <x:c r="BU60"/>
      <x:c r="BV60"/>
      <x:c r="BW60"/>
      <x:c r="BX60"/>
      <x:c r="BY60"/>
      <x:c r="BZ60"/>
    </x:row>
    <x:row r="61">
      <x:c r="A61" s="975" t="n">
        <x:f>'対象台データ'!A59</x:f>
        <x:v>46266</x:v>
      </x:c>
      <x:c r="B61" s="1003" t="str">
        <x:f>'対象台データ'!B59</x:f>
        <x:v>火</x:v>
      </x:c>
      <x:c r="C61" s="1003" t="str">
        <x:f>'対象台データ'!C59</x:f>
        <x:v>9/1</x:v>
      </x:c>
      <x:c r="D61" s="963" t="str">
        <x:f>'対象台データ'!D59</x:f>
        <x:v>SAO2</x:v>
      </x:c>
      <x:c r="E61" s="1014" t="n">
        <x:f>IF($X61="A",MIN(100,MAX(0,55+(V61-55)*(1+0.4*SQRT(MIN(G61/8000,1))))),MIN(100,MAX(0,V61)))</x:f>
        <x:v>93.5284</x:v>
      </x:c>
      <x:c r="F61" s="1016" t="n">
        <x:f>'対象台データ'!E59</x:f>
        <x:v>632</x:v>
      </x:c>
      <x:c r="G61" s="1005" t="n">
        <x:f>'対象台データ'!F59</x:f>
        <x:v>8369</x:v>
      </x:c>
      <x:c r="H61" s="1005" t="n">
        <x:f>'対象台データ'!G59</x:f>
        <x:v>16939</x:v>
      </x:c>
      <x:c r="I61" s="1005" t="n">
        <x:f>'対象台データ'!H59</x:f>
        <x:v>0</x:v>
      </x:c>
      <x:c r="J61" s="1005" t="n">
        <x:f>'対象台データ'!I59</x:f>
        <x:v>0</x:v>
      </x:c>
      <x:c r="K61" s="979" t="n">
        <x:f>'対象台データ'!K59</x:f>
        <x:v>1.674672402118931</x:v>
      </x:c>
      <x:c r="L61" s="1006" t="n">
        <x:f>IF(G61&lt;=0,5,IF(G61&lt;1500,5+(G61-0)*(20-5)/(1500-0),IF(G61&lt;3000,20+(G61-1500)*(40-20)/(3000-1500),IF(G61&lt;4500,40+(G61-3000)*(58-40)/(4500-3000),IF(G61&lt;6000,58+(G61-4500)*(72-58)/(6000-4500),IF(G61&lt;7500,72+(G61-6000)*(84-72)/(7500-6000),IF(G61&lt;9000,84+(G61-7500)*(93-84)/(9000-7500),IF(G61&lt;11000,93+(G61-9000)*(100-93)/(11000-9000),100))))))))</x:f>
        <x:v>89.214</x:v>
      </x:c>
      <x:c r="M61" s="978" t="n">
        <x:v>1</x:v>
      </x:c>
      <x:c r="N61" s="978" t="n">
        <x:f>MIN(100,L61*M61)</x:f>
        <x:v>89.214</x:v>
      </x:c>
      <x:c r="O61" s="978" t="n">
        <x:f>IF(K61&lt;=0.8,0,IF(K61&lt;0.9,0+(K61-0.8)*(10-0)/(0.9-0.8),IF(K61&lt;1,10+(K61-0.9)*(35-10)/(1-0.9),IF(K61&lt;1.2,35+(K61-1)*(87-35)/(1.2-1),IF(K61&lt;1.3,87+(K61-1.2)*(96-87)/(1.3-1.2),IF(K61&lt;1.45,96+(K61-1.3)*(100-96)/(1.45-1.3),100))))))</x:f>
        <x:v>100</x:v>
      </x:c>
      <x:c r="P61" s="979" t="n">
        <x:f>MIN(1,SQRT(G61/8000))</x:f>
        <x:v>1</x:v>
      </x:c>
      <x:c r="Q61" s="978" t="n">
        <x:f>35+(O61-35)*P61</x:f>
        <x:v>100</x:v>
      </x:c>
      <x:c r="R61" s="978" t="n">
        <x:f>IF(K61&lt;0.95,MIN(25,(0.95-K61)*250),0)</x:f>
        <x:v>0</x:v>
      </x:c>
      <x:c r="S61" s="978" t="n">
        <x:f>IF($X61="A",Y61*5+Z61*15+AA61*30+AB61*60+AC61*80+AD61*100,0)</x:f>
        <x:v>0</x:v>
      </x:c>
      <x:c r="T61" s="978" t="n">
        <x:f>IF($X61="A",AE61*5+AF61*15+AG61*30+AH61*60+AI61*80+AJ61*100,0)</x:f>
        <x:v>0</x:v>
      </x:c>
      <x:c r="U61" s="978" t="n">
        <x:f>IF($X61="A",S61*15%+T61*30%+Q61*55%,0)</x:f>
        <x:v>0</x:v>
      </x:c>
      <x:c r="V61" s="1018" t="n">
        <x:f>IF($X61="A",U61*80%+N61*20%,N61*IFERROR(INDEX($AT$5:$AT$60,MATCH($D61,$AR$5:$AR$60,0)),0.6)+Q61*IFERROR(INDEX($AU$5:$AU$60,MATCH($D61,$AR$5:$AR$60,0)),0.4)-R61)</x:f>
        <x:v>93.5284</x:v>
      </x:c>
      <x:c r="W61" s="1008" t="str">
        <x:f>IF(E61&gt;=90,"設定6級候補",IF(E61&gt;=75,"設定4以上強候補",IF(E61&gt;=60,"設定4以上を疑う","要観察")))</x:f>
        <x:v>設定6級候補</x:v>
      </x:c>
      <x:c r="X61" s="1003" t="str">
        <x:f>IFERROR(INDEX($AS$5:$AS$60,MATCH($D61,$AR$5:$AR$60,0)),"AT")</x:f>
        <x:v>AT</x:v>
      </x:c>
      <x:c r="Y61" s="979" t="n">
        <x:f>IFERROR((EXP(-$G61/INDEX($AV$5:$BA$12,MATCH($D61,$AR$5:$AR$12,0),1))*($G61/INDEX($AV$5:$BA$12,MATCH($D61,$AR$5:$AR$12,0),1))^$I61)/((EXP(-$G61/INDEX($AV$5:$BA$12,MATCH($D61,$AR$5:$AR$12,0),1))*($G61/INDEX($AV$5:$BA$12,MATCH($D61,$AR$5:$AR$12,0),1))^$I61)+(EXP(-$G61/INDEX($AV$5:$BA$12,MATCH($D61,$AR$5:$AR$12,0),2))*($G61/INDEX($AV$5:$BA$12,MATCH($D61,$AR$5:$AR$12,0),2))^$I61)+(EXP(-$G61/INDEX($AV$5:$BA$12,MATCH($D61,$AR$5:$AR$12,0),3))*($G61/INDEX($AV$5:$BA$12,MATCH($D61,$AR$5:$AR$12,0),3))^$I61)+(EXP(-$G61/INDEX($AV$5:$BA$12,MATCH($D61,$AR$5:$AR$12,0),4))*($G61/INDEX($AV$5:$BA$12,MATCH($D61,$AR$5:$AR$12,0),4))^$I61)+(EXP(-$G61/INDEX($AV$5:$BA$12,MATCH($D61,$AR$5:$AR$12,0),5))*($G61/INDEX($AV$5:$BA$12,MATCH($D61,$AR$5:$AR$12,0),5))^$I61)+(EXP(-$G61/INDEX($AV$5:$BA$12,MATCH($D61,$AR$5:$AR$12,0),6))*($G61/INDEX($AV$5:$BA$12,MATCH($D61,$AR$5:$AR$12,0),6))^$I61)),0)</x:f>
        <x:v>0</x:v>
      </x:c>
      <x:c r="Z61" s="979" t="n">
        <x:f>IFERROR((EXP(-$G61/INDEX($AV$5:$BA$12,MATCH($D61,$AR$5:$AR$12,0),2))*($G61/INDEX($AV$5:$BA$12,MATCH($D61,$AR$5:$AR$12,0),2))^$I61)/((EXP(-$G61/INDEX($AV$5:$BA$12,MATCH($D61,$AR$5:$AR$12,0),1))*($G61/INDEX($AV$5:$BA$12,MATCH($D61,$AR$5:$AR$12,0),1))^$I61)+(EXP(-$G61/INDEX($AV$5:$BA$12,MATCH($D61,$AR$5:$AR$12,0),2))*($G61/INDEX($AV$5:$BA$12,MATCH($D61,$AR$5:$AR$12,0),2))^$I61)+(EXP(-$G61/INDEX($AV$5:$BA$12,MATCH($D61,$AR$5:$AR$12,0),3))*($G61/INDEX($AV$5:$BA$12,MATCH($D61,$AR$5:$AR$12,0),3))^$I61)+(EXP(-$G61/INDEX($AV$5:$BA$12,MATCH($D61,$AR$5:$AR$12,0),4))*($G61/INDEX($AV$5:$BA$12,MATCH($D61,$AR$5:$AR$12,0),4))^$I61)+(EXP(-$G61/INDEX($AV$5:$BA$12,MATCH($D61,$AR$5:$AR$12,0),5))*($G61/INDEX($AV$5:$BA$12,MATCH($D61,$AR$5:$AR$12,0),5))^$I61)+(EXP(-$G61/INDEX($AV$5:$BA$12,MATCH($D61,$AR$5:$AR$12,0),6))*($G61/INDEX($AV$5:$BA$12,MATCH($D61,$AR$5:$AR$12,0),6))^$I61)),0)</x:f>
        <x:v>0</x:v>
      </x:c>
      <x:c r="AA61" s="979" t="n">
        <x:f>IFERROR((EXP(-$G61/INDEX($AV$5:$BA$12,MATCH($D61,$AR$5:$AR$12,0),3))*($G61/INDEX($AV$5:$BA$12,MATCH($D61,$AR$5:$AR$12,0),3))^$I61)/((EXP(-$G61/INDEX($AV$5:$BA$12,MATCH($D61,$AR$5:$AR$12,0),1))*($G61/INDEX($AV$5:$BA$12,MATCH($D61,$AR$5:$AR$12,0),1))^$I61)+(EXP(-$G61/INDEX($AV$5:$BA$12,MATCH($D61,$AR$5:$AR$12,0),2))*($G61/INDEX($AV$5:$BA$12,MATCH($D61,$AR$5:$AR$12,0),2))^$I61)+(EXP(-$G61/INDEX($AV$5:$BA$12,MATCH($D61,$AR$5:$AR$12,0),3))*($G61/INDEX($AV$5:$BA$12,MATCH($D61,$AR$5:$AR$12,0),3))^$I61)+(EXP(-$G61/INDEX($AV$5:$BA$12,MATCH($D61,$AR$5:$AR$12,0),4))*($G61/INDEX($AV$5:$BA$12,MATCH($D61,$AR$5:$AR$12,0),4))^$I61)+(EXP(-$G61/INDEX($AV$5:$BA$12,MATCH($D61,$AR$5:$AR$12,0),5))*($G61/INDEX($AV$5:$BA$12,MATCH($D61,$AR$5:$AR$12,0),5))^$I61)+(EXP(-$G61/INDEX($AV$5:$BA$12,MATCH($D61,$AR$5:$AR$12,0),6))*($G61/INDEX($AV$5:$BA$12,MATCH($D61,$AR$5:$AR$12,0),6))^$I61)),0)</x:f>
        <x:v>0</x:v>
      </x:c>
      <x:c r="AB61" s="979" t="n">
        <x:f>IFERROR((EXP(-$G61/INDEX($AV$5:$BA$12,MATCH($D61,$AR$5:$AR$12,0),4))*($G61/INDEX($AV$5:$BA$12,MATCH($D61,$AR$5:$AR$12,0),4))^$I61)/((EXP(-$G61/INDEX($AV$5:$BA$12,MATCH($D61,$AR$5:$AR$12,0),1))*($G61/INDEX($AV$5:$BA$12,MATCH($D61,$AR$5:$AR$12,0),1))^$I61)+(EXP(-$G61/INDEX($AV$5:$BA$12,MATCH($D61,$AR$5:$AR$12,0),2))*($G61/INDEX($AV$5:$BA$12,MATCH($D61,$AR$5:$AR$12,0),2))^$I61)+(EXP(-$G61/INDEX($AV$5:$BA$12,MATCH($D61,$AR$5:$AR$12,0),3))*($G61/INDEX($AV$5:$BA$12,MATCH($D61,$AR$5:$AR$12,0),3))^$I61)+(EXP(-$G61/INDEX($AV$5:$BA$12,MATCH($D61,$AR$5:$AR$12,0),4))*($G61/INDEX($AV$5:$BA$12,MATCH($D61,$AR$5:$AR$12,0),4))^$I61)+(EXP(-$G61/INDEX($AV$5:$BA$12,MATCH($D61,$AR$5:$AR$12,0),5))*($G61/INDEX($AV$5:$BA$12,MATCH($D61,$AR$5:$AR$12,0),5))^$I61)+(EXP(-$G61/INDEX($AV$5:$BA$12,MATCH($D61,$AR$5:$AR$12,0),6))*($G61/INDEX($AV$5:$BA$12,MATCH($D61,$AR$5:$AR$12,0),6))^$I61)),0)</x:f>
        <x:v>0</x:v>
      </x:c>
      <x:c r="AC61" s="979" t="n">
        <x:f>IFERROR((EXP(-$G61/INDEX($AV$5:$BA$12,MATCH($D61,$AR$5:$AR$12,0),5))*($G61/INDEX($AV$5:$BA$12,MATCH($D61,$AR$5:$AR$12,0),5))^$I61)/((EXP(-$G61/INDEX($AV$5:$BA$12,MATCH($D61,$AR$5:$AR$12,0),1))*($G61/INDEX($AV$5:$BA$12,MATCH($D61,$AR$5:$AR$12,0),1))^$I61)+(EXP(-$G61/INDEX($AV$5:$BA$12,MATCH($D61,$AR$5:$AR$12,0),2))*($G61/INDEX($AV$5:$BA$12,MATCH($D61,$AR$5:$AR$12,0),2))^$I61)+(EXP(-$G61/INDEX($AV$5:$BA$12,MATCH($D61,$AR$5:$AR$12,0),3))*($G61/INDEX($AV$5:$BA$12,MATCH($D61,$AR$5:$AR$12,0),3))^$I61)+(EXP(-$G61/INDEX($AV$5:$BA$12,MATCH($D61,$AR$5:$AR$12,0),4))*($G61/INDEX($AV$5:$BA$12,MATCH($D61,$AR$5:$AR$12,0),4))^$I61)+(EXP(-$G61/INDEX($AV$5:$BA$12,MATCH($D61,$AR$5:$AR$12,0),5))*($G61/INDEX($AV$5:$BA$12,MATCH($D61,$AR$5:$AR$12,0),5))^$I61)+(EXP(-$G61/INDEX($AV$5:$BA$12,MATCH($D61,$AR$5:$AR$12,0),6))*($G61/INDEX($AV$5:$BA$12,MATCH($D61,$AR$5:$AR$12,0),6))^$I61)),0)</x:f>
        <x:v>0</x:v>
      </x:c>
      <x:c r="AD61" s="979" t="n">
        <x:f>IFERROR((EXP(-$G61/INDEX($AV$5:$BA$12,MATCH($D61,$AR$5:$AR$12,0),6))*($G61/INDEX($AV$5:$BA$12,MATCH($D61,$AR$5:$AR$12,0),6))^$I61)/((EXP(-$G61/INDEX($AV$5:$BA$12,MATCH($D61,$AR$5:$AR$12,0),1))*($G61/INDEX($AV$5:$BA$12,MATCH($D61,$AR$5:$AR$12,0),1))^$I61)+(EXP(-$G61/INDEX($AV$5:$BA$12,MATCH($D61,$AR$5:$AR$12,0),2))*($G61/INDEX($AV$5:$BA$12,MATCH($D61,$AR$5:$AR$12,0),2))^$I61)+(EXP(-$G61/INDEX($AV$5:$BA$12,MATCH($D61,$AR$5:$AR$12,0),3))*($G61/INDEX($AV$5:$BA$12,MATCH($D61,$AR$5:$AR$12,0),3))^$I61)+(EXP(-$G61/INDEX($AV$5:$BA$12,MATCH($D61,$AR$5:$AR$12,0),4))*($G61/INDEX($AV$5:$BA$12,MATCH($D61,$AR$5:$AR$12,0),4))^$I61)+(EXP(-$G61/INDEX($AV$5:$BA$12,MATCH($D61,$AR$5:$AR$12,0),5))*($G61/INDEX($AV$5:$BA$12,MATCH($D61,$AR$5:$AR$12,0),5))^$I61)+(EXP(-$G61/INDEX($AV$5:$BA$12,MATCH($D61,$AR$5:$AR$12,0),6))*($G61/INDEX($AV$5:$BA$12,MATCH($D61,$AR$5:$AR$12,0),6))^$I61)),0)</x:f>
        <x:v>0</x:v>
      </x:c>
      <x:c r="AE61" s="979" t="n">
        <x:f>IFERROR((EXP(-$G61/INDEX($BB$5:$BG$12,MATCH($D61,$AR$5:$AR$12,0),1))*($G61/INDEX($BB$5:$BG$12,MATCH($D61,$AR$5:$AR$12,0),1))^$J61)/((EXP(-$G61/INDEX($BB$5:$BG$12,MATCH($D61,$AR$5:$AR$12,0),1))*($G61/INDEX($BB$5:$BG$12,MATCH($D61,$AR$5:$AR$12,0),1))^$J61)+(EXP(-$G61/INDEX($BB$5:$BG$12,MATCH($D61,$AR$5:$AR$12,0),2))*($G61/INDEX($BB$5:$BG$12,MATCH($D61,$AR$5:$AR$12,0),2))^$J61)+(EXP(-$G61/INDEX($BB$5:$BG$12,MATCH($D61,$AR$5:$AR$12,0),3))*($G61/INDEX($BB$5:$BG$12,MATCH($D61,$AR$5:$AR$12,0),3))^$J61)+(EXP(-$G61/INDEX($BB$5:$BG$12,MATCH($D61,$AR$5:$AR$12,0),4))*($G61/INDEX($BB$5:$BG$12,MATCH($D61,$AR$5:$AR$12,0),4))^$J61)+(EXP(-$G61/INDEX($BB$5:$BG$12,MATCH($D61,$AR$5:$AR$12,0),5))*($G61/INDEX($BB$5:$BG$12,MATCH($D61,$AR$5:$AR$12,0),5))^$J61)+(EXP(-$G61/INDEX($BB$5:$BG$12,MATCH($D61,$AR$5:$AR$12,0),6))*($G61/INDEX($BB$5:$BG$12,MATCH($D61,$AR$5:$AR$12,0),6))^$J61)),0)</x:f>
        <x:v>0</x:v>
      </x:c>
      <x:c r="AF61" s="979" t="n">
        <x:f>IFERROR((EXP(-$G61/INDEX($BB$5:$BG$12,MATCH($D61,$AR$5:$AR$12,0),2))*($G61/INDEX($BB$5:$BG$12,MATCH($D61,$AR$5:$AR$12,0),2))^$J61)/((EXP(-$G61/INDEX($BB$5:$BG$12,MATCH($D61,$AR$5:$AR$12,0),1))*($G61/INDEX($BB$5:$BG$12,MATCH($D61,$AR$5:$AR$12,0),1))^$J61)+(EXP(-$G61/INDEX($BB$5:$BG$12,MATCH($D61,$AR$5:$AR$12,0),2))*($G61/INDEX($BB$5:$BG$12,MATCH($D61,$AR$5:$AR$12,0),2))^$J61)+(EXP(-$G61/INDEX($BB$5:$BG$12,MATCH($D61,$AR$5:$AR$12,0),3))*($G61/INDEX($BB$5:$BG$12,MATCH($D61,$AR$5:$AR$12,0),3))^$J61)+(EXP(-$G61/INDEX($BB$5:$BG$12,MATCH($D61,$AR$5:$AR$12,0),4))*($G61/INDEX($BB$5:$BG$12,MATCH($D61,$AR$5:$AR$12,0),4))^$J61)+(EXP(-$G61/INDEX($BB$5:$BG$12,MATCH($D61,$AR$5:$AR$12,0),5))*($G61/INDEX($BB$5:$BG$12,MATCH($D61,$AR$5:$AR$12,0),5))^$J61)+(EXP(-$G61/INDEX($BB$5:$BG$12,MATCH($D61,$AR$5:$AR$12,0),6))*($G61/INDEX($BB$5:$BG$12,MATCH($D61,$AR$5:$AR$12,0),6))^$J61)),0)</x:f>
        <x:v>0</x:v>
      </x:c>
      <x:c r="AG61" s="979" t="n">
        <x:f>IFERROR((EXP(-$G61/INDEX($BB$5:$BG$12,MATCH($D61,$AR$5:$AR$12,0),3))*($G61/INDEX($BB$5:$BG$12,MATCH($D61,$AR$5:$AR$12,0),3))^$J61)/((EXP(-$G61/INDEX($BB$5:$BG$12,MATCH($D61,$AR$5:$AR$12,0),1))*($G61/INDEX($BB$5:$BG$12,MATCH($D61,$AR$5:$AR$12,0),1))^$J61)+(EXP(-$G61/INDEX($BB$5:$BG$12,MATCH($D61,$AR$5:$AR$12,0),2))*($G61/INDEX($BB$5:$BG$12,MATCH($D61,$AR$5:$AR$12,0),2))^$J61)+(EXP(-$G61/INDEX($BB$5:$BG$12,MATCH($D61,$AR$5:$AR$12,0),3))*($G61/INDEX($BB$5:$BG$12,MATCH($D61,$AR$5:$AR$12,0),3))^$J61)+(EXP(-$G61/INDEX($BB$5:$BG$12,MATCH($D61,$AR$5:$AR$12,0),4))*($G61/INDEX($BB$5:$BG$12,MATCH($D61,$AR$5:$AR$12,0),4))^$J61)+(EXP(-$G61/INDEX($BB$5:$BG$12,MATCH($D61,$AR$5:$AR$12,0),5))*($G61/INDEX($BB$5:$BG$12,MATCH($D61,$AR$5:$AR$12,0),5))^$J61)+(EXP(-$G61/INDEX($BB$5:$BG$12,MATCH($D61,$AR$5:$AR$12,0),6))*($G61/INDEX($BB$5:$BG$12,MATCH($D61,$AR$5:$AR$12,0),6))^$J61)),0)</x:f>
        <x:v>0</x:v>
      </x:c>
      <x:c r="AH61" s="979" t="n">
        <x:f>IFERROR((EXP(-$G61/INDEX($BB$5:$BG$12,MATCH($D61,$AR$5:$AR$12,0),4))*($G61/INDEX($BB$5:$BG$12,MATCH($D61,$AR$5:$AR$12,0),4))^$J61)/((EXP(-$G61/INDEX($BB$5:$BG$12,MATCH($D61,$AR$5:$AR$12,0),1))*($G61/INDEX($BB$5:$BG$12,MATCH($D61,$AR$5:$AR$12,0),1))^$J61)+(EXP(-$G61/INDEX($BB$5:$BG$12,MATCH($D61,$AR$5:$AR$12,0),2))*($G61/INDEX($BB$5:$BG$12,MATCH($D61,$AR$5:$AR$12,0),2))^$J61)+(EXP(-$G61/INDEX($BB$5:$BG$12,MATCH($D61,$AR$5:$AR$12,0),3))*($G61/INDEX($BB$5:$BG$12,MATCH($D61,$AR$5:$AR$12,0),3))^$J61)+(EXP(-$G61/INDEX($BB$5:$BG$12,MATCH($D61,$AR$5:$AR$12,0),4))*($G61/INDEX($BB$5:$BG$12,MATCH($D61,$AR$5:$AR$12,0),4))^$J61)+(EXP(-$G61/INDEX($BB$5:$BG$12,MATCH($D61,$AR$5:$AR$12,0),5))*($G61/INDEX($BB$5:$BG$12,MATCH($D61,$AR$5:$AR$12,0),5))^$J61)+(EXP(-$G61/INDEX($BB$5:$BG$12,MATCH($D61,$AR$5:$AR$12,0),6))*($G61/INDEX($BB$5:$BG$12,MATCH($D61,$AR$5:$AR$12,0),6))^$J61)),0)</x:f>
        <x:v>0</x:v>
      </x:c>
      <x:c r="AI61" s="979" t="n">
        <x:f>IFERROR((EXP(-$G61/INDEX($BB$5:$BG$12,MATCH($D61,$AR$5:$AR$12,0),5))*($G61/INDEX($BB$5:$BG$12,MATCH($D61,$AR$5:$AR$12,0),5))^$J61)/((EXP(-$G61/INDEX($BB$5:$BG$12,MATCH($D61,$AR$5:$AR$12,0),1))*($G61/INDEX($BB$5:$BG$12,MATCH($D61,$AR$5:$AR$12,0),1))^$J61)+(EXP(-$G61/INDEX($BB$5:$BG$12,MATCH($D61,$AR$5:$AR$12,0),2))*($G61/INDEX($BB$5:$BG$12,MATCH($D61,$AR$5:$AR$12,0),2))^$J61)+(EXP(-$G61/INDEX($BB$5:$BG$12,MATCH($D61,$AR$5:$AR$12,0),3))*($G61/INDEX($BB$5:$BG$12,MATCH($D61,$AR$5:$AR$12,0),3))^$J61)+(EXP(-$G61/INDEX($BB$5:$BG$12,MATCH($D61,$AR$5:$AR$12,0),4))*($G61/INDEX($BB$5:$BG$12,MATCH($D61,$AR$5:$AR$12,0),4))^$J61)+(EXP(-$G61/INDEX($BB$5:$BG$12,MATCH($D61,$AR$5:$AR$12,0),5))*($G61/INDEX($BB$5:$BG$12,MATCH($D61,$AR$5:$AR$12,0),5))^$J61)+(EXP(-$G61/INDEX($BB$5:$BG$12,MATCH($D61,$AR$5:$AR$12,0),6))*($G61/INDEX($BB$5:$BG$12,MATCH($D61,$AR$5:$AR$12,0),6))^$J61)),0)</x:f>
        <x:v>0</x:v>
      </x:c>
      <x:c r="AJ61" s="979" t="n">
        <x:f>IFERROR((EXP(-$G61/INDEX($BB$5:$BG$12,MATCH($D61,$AR$5:$AR$12,0),6))*($G61/INDEX($BB$5:$BG$12,MATCH($D61,$AR$5:$AR$12,0),6))^$J61)/((EXP(-$G61/INDEX($BB$5:$BG$12,MATCH($D61,$AR$5:$AR$12,0),1))*($G61/INDEX($BB$5:$BG$12,MATCH($D61,$AR$5:$AR$12,0),1))^$J61)+(EXP(-$G61/INDEX($BB$5:$BG$12,MATCH($D61,$AR$5:$AR$12,0),2))*($G61/INDEX($BB$5:$BG$12,MATCH($D61,$AR$5:$AR$12,0),2))^$J61)+(EXP(-$G61/INDEX($BB$5:$BG$12,MATCH($D61,$AR$5:$AR$12,0),3))*($G61/INDEX($BB$5:$BG$12,MATCH($D61,$AR$5:$AR$12,0),3))^$J61)+(EXP(-$G61/INDEX($BB$5:$BG$12,MATCH($D61,$AR$5:$AR$12,0),4))*($G61/INDEX($BB$5:$BG$12,MATCH($D61,$AR$5:$AR$12,0),4))^$J61)+(EXP(-$G61/INDEX($BB$5:$BG$12,MATCH($D61,$AR$5:$AR$12,0),5))*($G61/INDEX($BB$5:$BG$12,MATCH($D61,$AR$5:$AR$12,0),5))^$J61)+(EXP(-$G61/INDEX($BB$5:$BG$12,MATCH($D61,$AR$5:$AR$12,0),6))*($G61/INDEX($BB$5:$BG$12,MATCH($D61,$AR$5:$AR$12,0),6))^$J61)),0)</x:f>
        <x:v>0</x:v>
      </x:c>
      <x:c r="BJ61"/>
      <x:c r="BK61"/>
      <x:c r="BL61"/>
      <x:c r="BM61"/>
      <x:c r="BN61"/>
      <x:c r="BO61"/>
      <x:c r="BP61"/>
      <x:c r="BQ61"/>
      <x:c r="BR61"/>
      <x:c r="BS61"/>
      <x:c r="BT61"/>
      <x:c r="BU61"/>
      <x:c r="BV61"/>
      <x:c r="BW61"/>
      <x:c r="BX61"/>
      <x:c r="BY61"/>
      <x:c r="BZ61"/>
    </x:row>
    <x:row r="62">
      <x:c r="A62" s="975" t="n">
        <x:f>'対象台データ'!A60</x:f>
        <x:v>46266</x:v>
      </x:c>
      <x:c r="B62" s="1003" t="str">
        <x:f>'対象台データ'!B60</x:f>
        <x:v>火</x:v>
      </x:c>
      <x:c r="C62" s="1003" t="str">
        <x:f>'対象台データ'!C60</x:f>
        <x:v>9/1</x:v>
      </x:c>
      <x:c r="D62" s="963" t="str">
        <x:f>'対象台データ'!D60</x:f>
        <x:v>SAO2</x:v>
      </x:c>
      <x:c r="E62" s="1014" t="n">
        <x:f>IF($X62="A",MIN(100,MAX(0,55+(V62-55)*(1+0.4*SQRT(MIN(G62/8000,1))))),MIN(100,MAX(0,V62)))</x:f>
        <x:v>96.5077</x:v>
      </x:c>
      <x:c r="F62" s="1016" t="n">
        <x:f>'対象台データ'!E60</x:f>
        <x:v>633</x:v>
      </x:c>
      <x:c r="G62" s="1005" t="n">
        <x:f>'対象台データ'!F60</x:f>
        <x:v>9337</x:v>
      </x:c>
      <x:c r="H62" s="1005" t="n">
        <x:f>'対象台データ'!G60</x:f>
        <x:v>16709</x:v>
      </x:c>
      <x:c r="I62" s="1005" t="n">
        <x:f>'対象台データ'!H60</x:f>
        <x:v>0</x:v>
      </x:c>
      <x:c r="J62" s="1005" t="n">
        <x:f>'対象台データ'!I60</x:f>
        <x:v>0</x:v>
      </x:c>
      <x:c r="K62" s="979" t="n">
        <x:f>'対象台データ'!K60</x:f>
        <x:v>1.5965156545642785</x:v>
      </x:c>
      <x:c r="L62" s="1006" t="n">
        <x:f>IF(G62&lt;=0,5,IF(G62&lt;1500,5+(G62-0)*(20-5)/(1500-0),IF(G62&lt;3000,20+(G62-1500)*(40-20)/(3000-1500),IF(G62&lt;4500,40+(G62-3000)*(58-40)/(4500-3000),IF(G62&lt;6000,58+(G62-4500)*(72-58)/(6000-4500),IF(G62&lt;7500,72+(G62-6000)*(84-72)/(7500-6000),IF(G62&lt;9000,84+(G62-7500)*(93-84)/(9000-7500),IF(G62&lt;11000,93+(G62-9000)*(100-93)/(11000-9000),100))))))))</x:f>
        <x:v>94.1795</x:v>
      </x:c>
      <x:c r="M62" s="978" t="n">
        <x:v>1</x:v>
      </x:c>
      <x:c r="N62" s="978" t="n">
        <x:f>MIN(100,L62*M62)</x:f>
        <x:v>94.1795</x:v>
      </x:c>
      <x:c r="O62" s="978" t="n">
        <x:f>IF(K62&lt;=0.8,0,IF(K62&lt;0.9,0+(K62-0.8)*(10-0)/(0.9-0.8),IF(K62&lt;1,10+(K62-0.9)*(35-10)/(1-0.9),IF(K62&lt;1.2,35+(K62-1)*(87-35)/(1.2-1),IF(K62&lt;1.3,87+(K62-1.2)*(96-87)/(1.3-1.2),IF(K62&lt;1.45,96+(K62-1.3)*(100-96)/(1.45-1.3),100))))))</x:f>
        <x:v>100</x:v>
      </x:c>
      <x:c r="P62" s="979" t="n">
        <x:f>MIN(1,SQRT(G62/8000))</x:f>
        <x:v>1</x:v>
      </x:c>
      <x:c r="Q62" s="978" t="n">
        <x:f>35+(O62-35)*P62</x:f>
        <x:v>100</x:v>
      </x:c>
      <x:c r="R62" s="978" t="n">
        <x:f>IF(K62&lt;0.95,MIN(25,(0.95-K62)*250),0)</x:f>
        <x:v>0</x:v>
      </x:c>
      <x:c r="S62" s="978" t="n">
        <x:f>IF($X62="A",Y62*5+Z62*15+AA62*30+AB62*60+AC62*80+AD62*100,0)</x:f>
        <x:v>0</x:v>
      </x:c>
      <x:c r="T62" s="978" t="n">
        <x:f>IF($X62="A",AE62*5+AF62*15+AG62*30+AH62*60+AI62*80+AJ62*100,0)</x:f>
        <x:v>0</x:v>
      </x:c>
      <x:c r="U62" s="978" t="n">
        <x:f>IF($X62="A",S62*15%+T62*30%+Q62*55%,0)</x:f>
        <x:v>0</x:v>
      </x:c>
      <x:c r="V62" s="1018" t="n">
        <x:f>IF($X62="A",U62*80%+N62*20%,N62*IFERROR(INDEX($AT$5:$AT$60,MATCH($D62,$AR$5:$AR$60,0)),0.6)+Q62*IFERROR(INDEX($AU$5:$AU$60,MATCH($D62,$AR$5:$AR$60,0)),0.4)-R62)</x:f>
        <x:v>96.5077</x:v>
      </x:c>
      <x:c r="W62" s="1008" t="str">
        <x:f>IF(E62&gt;=90,"設定6級候補",IF(E62&gt;=75,"設定4以上強候補",IF(E62&gt;=60,"設定4以上を疑う","要観察")))</x:f>
        <x:v>設定6級候補</x:v>
      </x:c>
      <x:c r="X62" s="1003" t="str">
        <x:f>IFERROR(INDEX($AS$5:$AS$60,MATCH($D62,$AR$5:$AR$60,0)),"AT")</x:f>
        <x:v>AT</x:v>
      </x:c>
      <x:c r="Y62" s="979" t="n">
        <x:f>IFERROR((EXP(-$G62/INDEX($AV$5:$BA$12,MATCH($D62,$AR$5:$AR$12,0),1))*($G62/INDEX($AV$5:$BA$12,MATCH($D62,$AR$5:$AR$12,0),1))^$I62)/((EXP(-$G62/INDEX($AV$5:$BA$12,MATCH($D62,$AR$5:$AR$12,0),1))*($G62/INDEX($AV$5:$BA$12,MATCH($D62,$AR$5:$AR$12,0),1))^$I62)+(EXP(-$G62/INDEX($AV$5:$BA$12,MATCH($D62,$AR$5:$AR$12,0),2))*($G62/INDEX($AV$5:$BA$12,MATCH($D62,$AR$5:$AR$12,0),2))^$I62)+(EXP(-$G62/INDEX($AV$5:$BA$12,MATCH($D62,$AR$5:$AR$12,0),3))*($G62/INDEX($AV$5:$BA$12,MATCH($D62,$AR$5:$AR$12,0),3))^$I62)+(EXP(-$G62/INDEX($AV$5:$BA$12,MATCH($D62,$AR$5:$AR$12,0),4))*($G62/INDEX($AV$5:$BA$12,MATCH($D62,$AR$5:$AR$12,0),4))^$I62)+(EXP(-$G62/INDEX($AV$5:$BA$12,MATCH($D62,$AR$5:$AR$12,0),5))*($G62/INDEX($AV$5:$BA$12,MATCH($D62,$AR$5:$AR$12,0),5))^$I62)+(EXP(-$G62/INDEX($AV$5:$BA$12,MATCH($D62,$AR$5:$AR$12,0),6))*($G62/INDEX($AV$5:$BA$12,MATCH($D62,$AR$5:$AR$12,0),6))^$I62)),0)</x:f>
        <x:v>0</x:v>
      </x:c>
      <x:c r="Z62" s="979" t="n">
        <x:f>IFERROR((EXP(-$G62/INDEX($AV$5:$BA$12,MATCH($D62,$AR$5:$AR$12,0),2))*($G62/INDEX($AV$5:$BA$12,MATCH($D62,$AR$5:$AR$12,0),2))^$I62)/((EXP(-$G62/INDEX($AV$5:$BA$12,MATCH($D62,$AR$5:$AR$12,0),1))*($G62/INDEX($AV$5:$BA$12,MATCH($D62,$AR$5:$AR$12,0),1))^$I62)+(EXP(-$G62/INDEX($AV$5:$BA$12,MATCH($D62,$AR$5:$AR$12,0),2))*($G62/INDEX($AV$5:$BA$12,MATCH($D62,$AR$5:$AR$12,0),2))^$I62)+(EXP(-$G62/INDEX($AV$5:$BA$12,MATCH($D62,$AR$5:$AR$12,0),3))*($G62/INDEX($AV$5:$BA$12,MATCH($D62,$AR$5:$AR$12,0),3))^$I62)+(EXP(-$G62/INDEX($AV$5:$BA$12,MATCH($D62,$AR$5:$AR$12,0),4))*($G62/INDEX($AV$5:$BA$12,MATCH($D62,$AR$5:$AR$12,0),4))^$I62)+(EXP(-$G62/INDEX($AV$5:$BA$12,MATCH($D62,$AR$5:$AR$12,0),5))*($G62/INDEX($AV$5:$BA$12,MATCH($D62,$AR$5:$AR$12,0),5))^$I62)+(EXP(-$G62/INDEX($AV$5:$BA$12,MATCH($D62,$AR$5:$AR$12,0),6))*($G62/INDEX($AV$5:$BA$12,MATCH($D62,$AR$5:$AR$12,0),6))^$I62)),0)</x:f>
        <x:v>0</x:v>
      </x:c>
      <x:c r="AA62" s="979" t="n">
        <x:f>IFERROR((EXP(-$G62/INDEX($AV$5:$BA$12,MATCH($D62,$AR$5:$AR$12,0),3))*($G62/INDEX($AV$5:$BA$12,MATCH($D62,$AR$5:$AR$12,0),3))^$I62)/((EXP(-$G62/INDEX($AV$5:$BA$12,MATCH($D62,$AR$5:$AR$12,0),1))*($G62/INDEX($AV$5:$BA$12,MATCH($D62,$AR$5:$AR$12,0),1))^$I62)+(EXP(-$G62/INDEX($AV$5:$BA$12,MATCH($D62,$AR$5:$AR$12,0),2))*($G62/INDEX($AV$5:$BA$12,MATCH($D62,$AR$5:$AR$12,0),2))^$I62)+(EXP(-$G62/INDEX($AV$5:$BA$12,MATCH($D62,$AR$5:$AR$12,0),3))*($G62/INDEX($AV$5:$BA$12,MATCH($D62,$AR$5:$AR$12,0),3))^$I62)+(EXP(-$G62/INDEX($AV$5:$BA$12,MATCH($D62,$AR$5:$AR$12,0),4))*($G62/INDEX($AV$5:$BA$12,MATCH($D62,$AR$5:$AR$12,0),4))^$I62)+(EXP(-$G62/INDEX($AV$5:$BA$12,MATCH($D62,$AR$5:$AR$12,0),5))*($G62/INDEX($AV$5:$BA$12,MATCH($D62,$AR$5:$AR$12,0),5))^$I62)+(EXP(-$G62/INDEX($AV$5:$BA$12,MATCH($D62,$AR$5:$AR$12,0),6))*($G62/INDEX($AV$5:$BA$12,MATCH($D62,$AR$5:$AR$12,0),6))^$I62)),0)</x:f>
        <x:v>0</x:v>
      </x:c>
      <x:c r="AB62" s="979" t="n">
        <x:f>IFERROR((EXP(-$G62/INDEX($AV$5:$BA$12,MATCH($D62,$AR$5:$AR$12,0),4))*($G62/INDEX($AV$5:$BA$12,MATCH($D62,$AR$5:$AR$12,0),4))^$I62)/((EXP(-$G62/INDEX($AV$5:$BA$12,MATCH($D62,$AR$5:$AR$12,0),1))*($G62/INDEX($AV$5:$BA$12,MATCH($D62,$AR$5:$AR$12,0),1))^$I62)+(EXP(-$G62/INDEX($AV$5:$BA$12,MATCH($D62,$AR$5:$AR$12,0),2))*($G62/INDEX($AV$5:$BA$12,MATCH($D62,$AR$5:$AR$12,0),2))^$I62)+(EXP(-$G62/INDEX($AV$5:$BA$12,MATCH($D62,$AR$5:$AR$12,0),3))*($G62/INDEX($AV$5:$BA$12,MATCH($D62,$AR$5:$AR$12,0),3))^$I62)+(EXP(-$G62/INDEX($AV$5:$BA$12,MATCH($D62,$AR$5:$AR$12,0),4))*($G62/INDEX($AV$5:$BA$12,MATCH($D62,$AR$5:$AR$12,0),4))^$I62)+(EXP(-$G62/INDEX($AV$5:$BA$12,MATCH($D62,$AR$5:$AR$12,0),5))*($G62/INDEX($AV$5:$BA$12,MATCH($D62,$AR$5:$AR$12,0),5))^$I62)+(EXP(-$G62/INDEX($AV$5:$BA$12,MATCH($D62,$AR$5:$AR$12,0),6))*($G62/INDEX($AV$5:$BA$12,MATCH($D62,$AR$5:$AR$12,0),6))^$I62)),0)</x:f>
        <x:v>0</x:v>
      </x:c>
      <x:c r="AC62" s="979" t="n">
        <x:f>IFERROR((EXP(-$G62/INDEX($AV$5:$BA$12,MATCH($D62,$AR$5:$AR$12,0),5))*($G62/INDEX($AV$5:$BA$12,MATCH($D62,$AR$5:$AR$12,0),5))^$I62)/((EXP(-$G62/INDEX($AV$5:$BA$12,MATCH($D62,$AR$5:$AR$12,0),1))*($G62/INDEX($AV$5:$BA$12,MATCH($D62,$AR$5:$AR$12,0),1))^$I62)+(EXP(-$G62/INDEX($AV$5:$BA$12,MATCH($D62,$AR$5:$AR$12,0),2))*($G62/INDEX($AV$5:$BA$12,MATCH($D62,$AR$5:$AR$12,0),2))^$I62)+(EXP(-$G62/INDEX($AV$5:$BA$12,MATCH($D62,$AR$5:$AR$12,0),3))*($G62/INDEX($AV$5:$BA$12,MATCH($D62,$AR$5:$AR$12,0),3))^$I62)+(EXP(-$G62/INDEX($AV$5:$BA$12,MATCH($D62,$AR$5:$AR$12,0),4))*($G62/INDEX($AV$5:$BA$12,MATCH($D62,$AR$5:$AR$12,0),4))^$I62)+(EXP(-$G62/INDEX($AV$5:$BA$12,MATCH($D62,$AR$5:$AR$12,0),5))*($G62/INDEX($AV$5:$BA$12,MATCH($D62,$AR$5:$AR$12,0),5))^$I62)+(EXP(-$G62/INDEX($AV$5:$BA$12,MATCH($D62,$AR$5:$AR$12,0),6))*($G62/INDEX($AV$5:$BA$12,MATCH($D62,$AR$5:$AR$12,0),6))^$I62)),0)</x:f>
        <x:v>0</x:v>
      </x:c>
      <x:c r="AD62" s="979" t="n">
        <x:f>IFERROR((EXP(-$G62/INDEX($AV$5:$BA$12,MATCH($D62,$AR$5:$AR$12,0),6))*($G62/INDEX($AV$5:$BA$12,MATCH($D62,$AR$5:$AR$12,0),6))^$I62)/((EXP(-$G62/INDEX($AV$5:$BA$12,MATCH($D62,$AR$5:$AR$12,0),1))*($G62/INDEX($AV$5:$BA$12,MATCH($D62,$AR$5:$AR$12,0),1))^$I62)+(EXP(-$G62/INDEX($AV$5:$BA$12,MATCH($D62,$AR$5:$AR$12,0),2))*($G62/INDEX($AV$5:$BA$12,MATCH($D62,$AR$5:$AR$12,0),2))^$I62)+(EXP(-$G62/INDEX($AV$5:$BA$12,MATCH($D62,$AR$5:$AR$12,0),3))*($G62/INDEX($AV$5:$BA$12,MATCH($D62,$AR$5:$AR$12,0),3))^$I62)+(EXP(-$G62/INDEX($AV$5:$BA$12,MATCH($D62,$AR$5:$AR$12,0),4))*($G62/INDEX($AV$5:$BA$12,MATCH($D62,$AR$5:$AR$12,0),4))^$I62)+(EXP(-$G62/INDEX($AV$5:$BA$12,MATCH($D62,$AR$5:$AR$12,0),5))*($G62/INDEX($AV$5:$BA$12,MATCH($D62,$AR$5:$AR$12,0),5))^$I62)+(EXP(-$G62/INDEX($AV$5:$BA$12,MATCH($D62,$AR$5:$AR$12,0),6))*($G62/INDEX($AV$5:$BA$12,MATCH($D62,$AR$5:$AR$12,0),6))^$I62)),0)</x:f>
        <x:v>0</x:v>
      </x:c>
      <x:c r="AE62" s="979" t="n">
        <x:f>IFERROR((EXP(-$G62/INDEX($BB$5:$BG$12,MATCH($D62,$AR$5:$AR$12,0),1))*($G62/INDEX($BB$5:$BG$12,MATCH($D62,$AR$5:$AR$12,0),1))^$J62)/((EXP(-$G62/INDEX($BB$5:$BG$12,MATCH($D62,$AR$5:$AR$12,0),1))*($G62/INDEX($BB$5:$BG$12,MATCH($D62,$AR$5:$AR$12,0),1))^$J62)+(EXP(-$G62/INDEX($BB$5:$BG$12,MATCH($D62,$AR$5:$AR$12,0),2))*($G62/INDEX($BB$5:$BG$12,MATCH($D62,$AR$5:$AR$12,0),2))^$J62)+(EXP(-$G62/INDEX($BB$5:$BG$12,MATCH($D62,$AR$5:$AR$12,0),3))*($G62/INDEX($BB$5:$BG$12,MATCH($D62,$AR$5:$AR$12,0),3))^$J62)+(EXP(-$G62/INDEX($BB$5:$BG$12,MATCH($D62,$AR$5:$AR$12,0),4))*($G62/INDEX($BB$5:$BG$12,MATCH($D62,$AR$5:$AR$12,0),4))^$J62)+(EXP(-$G62/INDEX($BB$5:$BG$12,MATCH($D62,$AR$5:$AR$12,0),5))*($G62/INDEX($BB$5:$BG$12,MATCH($D62,$AR$5:$AR$12,0),5))^$J62)+(EXP(-$G62/INDEX($BB$5:$BG$12,MATCH($D62,$AR$5:$AR$12,0),6))*($G62/INDEX($BB$5:$BG$12,MATCH($D62,$AR$5:$AR$12,0),6))^$J62)),0)</x:f>
        <x:v>0</x:v>
      </x:c>
      <x:c r="AF62" s="979" t="n">
        <x:f>IFERROR((EXP(-$G62/INDEX($BB$5:$BG$12,MATCH($D62,$AR$5:$AR$12,0),2))*($G62/INDEX($BB$5:$BG$12,MATCH($D62,$AR$5:$AR$12,0),2))^$J62)/((EXP(-$G62/INDEX($BB$5:$BG$12,MATCH($D62,$AR$5:$AR$12,0),1))*($G62/INDEX($BB$5:$BG$12,MATCH($D62,$AR$5:$AR$12,0),1))^$J62)+(EXP(-$G62/INDEX($BB$5:$BG$12,MATCH($D62,$AR$5:$AR$12,0),2))*($G62/INDEX($BB$5:$BG$12,MATCH($D62,$AR$5:$AR$12,0),2))^$J62)+(EXP(-$G62/INDEX($BB$5:$BG$12,MATCH($D62,$AR$5:$AR$12,0),3))*($G62/INDEX($BB$5:$BG$12,MATCH($D62,$AR$5:$AR$12,0),3))^$J62)+(EXP(-$G62/INDEX($BB$5:$BG$12,MATCH($D62,$AR$5:$AR$12,0),4))*($G62/INDEX($BB$5:$BG$12,MATCH($D62,$AR$5:$AR$12,0),4))^$J62)+(EXP(-$G62/INDEX($BB$5:$BG$12,MATCH($D62,$AR$5:$AR$12,0),5))*($G62/INDEX($BB$5:$BG$12,MATCH($D62,$AR$5:$AR$12,0),5))^$J62)+(EXP(-$G62/INDEX($BB$5:$BG$12,MATCH($D62,$AR$5:$AR$12,0),6))*($G62/INDEX($BB$5:$BG$12,MATCH($D62,$AR$5:$AR$12,0),6))^$J62)),0)</x:f>
        <x:v>0</x:v>
      </x:c>
      <x:c r="AG62" s="979" t="n">
        <x:f>IFERROR((EXP(-$G62/INDEX($BB$5:$BG$12,MATCH($D62,$AR$5:$AR$12,0),3))*($G62/INDEX($BB$5:$BG$12,MATCH($D62,$AR$5:$AR$12,0),3))^$J62)/((EXP(-$G62/INDEX($BB$5:$BG$12,MATCH($D62,$AR$5:$AR$12,0),1))*($G62/INDEX($BB$5:$BG$12,MATCH($D62,$AR$5:$AR$12,0),1))^$J62)+(EXP(-$G62/INDEX($BB$5:$BG$12,MATCH($D62,$AR$5:$AR$12,0),2))*($G62/INDEX($BB$5:$BG$12,MATCH($D62,$AR$5:$AR$12,0),2))^$J62)+(EXP(-$G62/INDEX($BB$5:$BG$12,MATCH($D62,$AR$5:$AR$12,0),3))*($G62/INDEX($BB$5:$BG$12,MATCH($D62,$AR$5:$AR$12,0),3))^$J62)+(EXP(-$G62/INDEX($BB$5:$BG$12,MATCH($D62,$AR$5:$AR$12,0),4))*($G62/INDEX($BB$5:$BG$12,MATCH($D62,$AR$5:$AR$12,0),4))^$J62)+(EXP(-$G62/INDEX($BB$5:$BG$12,MATCH($D62,$AR$5:$AR$12,0),5))*($G62/INDEX($BB$5:$BG$12,MATCH($D62,$AR$5:$AR$12,0),5))^$J62)+(EXP(-$G62/INDEX($BB$5:$BG$12,MATCH($D62,$AR$5:$AR$12,0),6))*($G62/INDEX($BB$5:$BG$12,MATCH($D62,$AR$5:$AR$12,0),6))^$J62)),0)</x:f>
        <x:v>0</x:v>
      </x:c>
      <x:c r="AH62" s="979" t="n">
        <x:f>IFERROR((EXP(-$G62/INDEX($BB$5:$BG$12,MATCH($D62,$AR$5:$AR$12,0),4))*($G62/INDEX($BB$5:$BG$12,MATCH($D62,$AR$5:$AR$12,0),4))^$J62)/((EXP(-$G62/INDEX($BB$5:$BG$12,MATCH($D62,$AR$5:$AR$12,0),1))*($G62/INDEX($BB$5:$BG$12,MATCH($D62,$AR$5:$AR$12,0),1))^$J62)+(EXP(-$G62/INDEX($BB$5:$BG$12,MATCH($D62,$AR$5:$AR$12,0),2))*($G62/INDEX($BB$5:$BG$12,MATCH($D62,$AR$5:$AR$12,0),2))^$J62)+(EXP(-$G62/INDEX($BB$5:$BG$12,MATCH($D62,$AR$5:$AR$12,0),3))*($G62/INDEX($BB$5:$BG$12,MATCH($D62,$AR$5:$AR$12,0),3))^$J62)+(EXP(-$G62/INDEX($BB$5:$BG$12,MATCH($D62,$AR$5:$AR$12,0),4))*($G62/INDEX($BB$5:$BG$12,MATCH($D62,$AR$5:$AR$12,0),4))^$J62)+(EXP(-$G62/INDEX($BB$5:$BG$12,MATCH($D62,$AR$5:$AR$12,0),5))*($G62/INDEX($BB$5:$BG$12,MATCH($D62,$AR$5:$AR$12,0),5))^$J62)+(EXP(-$G62/INDEX($BB$5:$BG$12,MATCH($D62,$AR$5:$AR$12,0),6))*($G62/INDEX($BB$5:$BG$12,MATCH($D62,$AR$5:$AR$12,0),6))^$J62)),0)</x:f>
        <x:v>0</x:v>
      </x:c>
      <x:c r="AI62" s="979" t="n">
        <x:f>IFERROR((EXP(-$G62/INDEX($BB$5:$BG$12,MATCH($D62,$AR$5:$AR$12,0),5))*($G62/INDEX($BB$5:$BG$12,MATCH($D62,$AR$5:$AR$12,0),5))^$J62)/((EXP(-$G62/INDEX($BB$5:$BG$12,MATCH($D62,$AR$5:$AR$12,0),1))*($G62/INDEX($BB$5:$BG$12,MATCH($D62,$AR$5:$AR$12,0),1))^$J62)+(EXP(-$G62/INDEX($BB$5:$BG$12,MATCH($D62,$AR$5:$AR$12,0),2))*($G62/INDEX($BB$5:$BG$12,MATCH($D62,$AR$5:$AR$12,0),2))^$J62)+(EXP(-$G62/INDEX($BB$5:$BG$12,MATCH($D62,$AR$5:$AR$12,0),3))*($G62/INDEX($BB$5:$BG$12,MATCH($D62,$AR$5:$AR$12,0),3))^$J62)+(EXP(-$G62/INDEX($BB$5:$BG$12,MATCH($D62,$AR$5:$AR$12,0),4))*($G62/INDEX($BB$5:$BG$12,MATCH($D62,$AR$5:$AR$12,0),4))^$J62)+(EXP(-$G62/INDEX($BB$5:$BG$12,MATCH($D62,$AR$5:$AR$12,0),5))*($G62/INDEX($BB$5:$BG$12,MATCH($D62,$AR$5:$AR$12,0),5))^$J62)+(EXP(-$G62/INDEX($BB$5:$BG$12,MATCH($D62,$AR$5:$AR$12,0),6))*($G62/INDEX($BB$5:$BG$12,MATCH($D62,$AR$5:$AR$12,0),6))^$J62)),0)</x:f>
        <x:v>0</x:v>
      </x:c>
      <x:c r="AJ62" s="979" t="n">
        <x:f>IFERROR((EXP(-$G62/INDEX($BB$5:$BG$12,MATCH($D62,$AR$5:$AR$12,0),6))*($G62/INDEX($BB$5:$BG$12,MATCH($D62,$AR$5:$AR$12,0),6))^$J62)/((EXP(-$G62/INDEX($BB$5:$BG$12,MATCH($D62,$AR$5:$AR$12,0),1))*($G62/INDEX($BB$5:$BG$12,MATCH($D62,$AR$5:$AR$12,0),1))^$J62)+(EXP(-$G62/INDEX($BB$5:$BG$12,MATCH($D62,$AR$5:$AR$12,0),2))*($G62/INDEX($BB$5:$BG$12,MATCH($D62,$AR$5:$AR$12,0),2))^$J62)+(EXP(-$G62/INDEX($BB$5:$BG$12,MATCH($D62,$AR$5:$AR$12,0),3))*($G62/INDEX($BB$5:$BG$12,MATCH($D62,$AR$5:$AR$12,0),3))^$J62)+(EXP(-$G62/INDEX($BB$5:$BG$12,MATCH($D62,$AR$5:$AR$12,0),4))*($G62/INDEX($BB$5:$BG$12,MATCH($D62,$AR$5:$AR$12,0),4))^$J62)+(EXP(-$G62/INDEX($BB$5:$BG$12,MATCH($D62,$AR$5:$AR$12,0),5))*($G62/INDEX($BB$5:$BG$12,MATCH($D62,$AR$5:$AR$12,0),5))^$J62)+(EXP(-$G62/INDEX($BB$5:$BG$12,MATCH($D62,$AR$5:$AR$12,0),6))*($G62/INDEX($BB$5:$BG$12,MATCH($D62,$AR$5:$AR$12,0),6))^$J62)),0)</x:f>
        <x:v>0</x:v>
      </x:c>
      <x:c r="BJ62"/>
      <x:c r="BK62"/>
      <x:c r="BL62"/>
      <x:c r="BM62"/>
      <x:c r="BN62"/>
      <x:c r="BO62"/>
      <x:c r="BP62"/>
      <x:c r="BQ62"/>
      <x:c r="BR62"/>
      <x:c r="BS62"/>
      <x:c r="BT62"/>
      <x:c r="BU62"/>
      <x:c r="BV62"/>
      <x:c r="BW62"/>
      <x:c r="BX62"/>
      <x:c r="BY62"/>
      <x:c r="BZ62"/>
    </x:row>
    <x:row r="63">
      <x:c r="A63" s="975" t="n">
        <x:f>'対象台データ'!A61</x:f>
        <x:v>46266</x:v>
      </x:c>
      <x:c r="B63" s="1003" t="str">
        <x:f>'対象台データ'!B61</x:f>
        <x:v>火</x:v>
      </x:c>
      <x:c r="C63" s="1003" t="str">
        <x:f>'対象台データ'!C61</x:f>
        <x:v>9/1</x:v>
      </x:c>
      <x:c r="D63" s="963" t="str">
        <x:f>'対象台データ'!D61</x:f>
        <x:v>SAO2</x:v>
      </x:c>
      <x:c r="E63" s="1014" t="n">
        <x:f>IF($X63="A",MIN(100,MAX(0,55+(V63-55)*(1+0.4*SQRT(MIN(G63/8000,1))))),MIN(100,MAX(0,V63)))</x:f>
        <x:v>59.20150422273276</x:v>
      </x:c>
      <x:c r="F63" s="1016" t="n">
        <x:f>'対象台データ'!E61</x:f>
        <x:v>634</x:v>
      </x:c>
      <x:c r="G63" s="1005" t="n">
        <x:f>'対象台データ'!F61</x:f>
        <x:v>9141</x:v>
      </x:c>
      <x:c r="H63" s="1005" t="n">
        <x:f>'対象台データ'!G61</x:f>
        <x:v>-1833</x:v>
      </x:c>
      <x:c r="I63" s="1005" t="n">
        <x:f>'対象台データ'!H61</x:f>
        <x:v>0</x:v>
      </x:c>
      <x:c r="J63" s="1005" t="n">
        <x:f>'対象台データ'!I61</x:f>
        <x:v>0</x:v>
      </x:c>
      <x:c r="K63" s="979" t="n">
        <x:f>'対象台データ'!K61</x:f>
        <x:v>0.9331582977792364</x:v>
      </x:c>
      <x:c r="L63" s="1006" t="n">
        <x:f>IF(G63&lt;=0,5,IF(G63&lt;1500,5+(G63-0)*(20-5)/(1500-0),IF(G63&lt;3000,20+(G63-1500)*(40-20)/(3000-1500),IF(G63&lt;4500,40+(G63-3000)*(58-40)/(4500-3000),IF(G63&lt;6000,58+(G63-4500)*(72-58)/(6000-4500),IF(G63&lt;7500,72+(G63-6000)*(84-72)/(7500-6000),IF(G63&lt;9000,84+(G63-7500)*(93-84)/(9000-7500),IF(G63&lt;11000,93+(G63-9000)*(100-93)/(11000-9000),100))))))))</x:f>
        <x:v>93.4935</x:v>
      </x:c>
      <x:c r="M63" s="978" t="n">
        <x:v>1</x:v>
      </x:c>
      <x:c r="N63" s="978" t="n">
        <x:f>MIN(100,L63*M63)</x:f>
        <x:v>93.4935</x:v>
      </x:c>
      <x:c r="O63" s="978" t="n">
        <x:f>IF(K63&lt;=0.8,0,IF(K63&lt;0.9,0+(K63-0.8)*(10-0)/(0.9-0.8),IF(K63&lt;1,10+(K63-0.9)*(35-10)/(1-0.9),IF(K63&lt;1.2,35+(K63-1)*(87-35)/(1.2-1),IF(K63&lt;1.3,87+(K63-1.2)*(96-87)/(1.3-1.2),IF(K63&lt;1.45,96+(K63-1.3)*(100-96)/(1.45-1.3),100))))))</x:f>
        <x:v>18.2895744448091</x:v>
      </x:c>
      <x:c r="P63" s="979" t="n">
        <x:f>MIN(1,SQRT(G63/8000))</x:f>
        <x:v>1</x:v>
      </x:c>
      <x:c r="Q63" s="978" t="n">
        <x:f>35+(O63-35)*P63</x:f>
        <x:v>18.2895744448091</x:v>
      </x:c>
      <x:c r="R63" s="978" t="n">
        <x:f>IF(K63&lt;0.95,MIN(25,(0.95-K63)*250),0)</x:f>
        <x:v>4.210425555190883</x:v>
      </x:c>
      <x:c r="S63" s="978" t="n">
        <x:f>IF($X63="A",Y63*5+Z63*15+AA63*30+AB63*60+AC63*80+AD63*100,0)</x:f>
        <x:v>0</x:v>
      </x:c>
      <x:c r="T63" s="978" t="n">
        <x:f>IF($X63="A",AE63*5+AF63*15+AG63*30+AH63*60+AI63*80+AJ63*100,0)</x:f>
        <x:v>0</x:v>
      </x:c>
      <x:c r="U63" s="978" t="n">
        <x:f>IF($X63="A",S63*15%+T63*30%+Q63*55%,0)</x:f>
        <x:v>0</x:v>
      </x:c>
      <x:c r="V63" s="1018" t="n">
        <x:f>IF($X63="A",U63*80%+N63*20%,N63*IFERROR(INDEX($AT$5:$AT$60,MATCH($D63,$AR$5:$AR$60,0)),0.6)+Q63*IFERROR(INDEX($AU$5:$AU$60,MATCH($D63,$AR$5:$AR$60,0)),0.4)-R63)</x:f>
        <x:v>59.20150422273276</x:v>
      </x:c>
      <x:c r="W63" s="1008" t="str">
        <x:f>IF(E63&gt;=90,"設定6級候補",IF(E63&gt;=75,"設定4以上強候補",IF(E63&gt;=60,"設定4以上を疑う","要観察")))</x:f>
        <x:v>要観察</x:v>
      </x:c>
      <x:c r="X63" s="1003" t="str">
        <x:f>IFERROR(INDEX($AS$5:$AS$60,MATCH($D63,$AR$5:$AR$60,0)),"AT")</x:f>
        <x:v>AT</x:v>
      </x:c>
      <x:c r="Y63" s="979" t="n">
        <x:f>IFERROR((EXP(-$G63/INDEX($AV$5:$BA$12,MATCH($D63,$AR$5:$AR$12,0),1))*($G63/INDEX($AV$5:$BA$12,MATCH($D63,$AR$5:$AR$12,0),1))^$I63)/((EXP(-$G63/INDEX($AV$5:$BA$12,MATCH($D63,$AR$5:$AR$12,0),1))*($G63/INDEX($AV$5:$BA$12,MATCH($D63,$AR$5:$AR$12,0),1))^$I63)+(EXP(-$G63/INDEX($AV$5:$BA$12,MATCH($D63,$AR$5:$AR$12,0),2))*($G63/INDEX($AV$5:$BA$12,MATCH($D63,$AR$5:$AR$12,0),2))^$I63)+(EXP(-$G63/INDEX($AV$5:$BA$12,MATCH($D63,$AR$5:$AR$12,0),3))*($G63/INDEX($AV$5:$BA$12,MATCH($D63,$AR$5:$AR$12,0),3))^$I63)+(EXP(-$G63/INDEX($AV$5:$BA$12,MATCH($D63,$AR$5:$AR$12,0),4))*($G63/INDEX($AV$5:$BA$12,MATCH($D63,$AR$5:$AR$12,0),4))^$I63)+(EXP(-$G63/INDEX($AV$5:$BA$12,MATCH($D63,$AR$5:$AR$12,0),5))*($G63/INDEX($AV$5:$BA$12,MATCH($D63,$AR$5:$AR$12,0),5))^$I63)+(EXP(-$G63/INDEX($AV$5:$BA$12,MATCH($D63,$AR$5:$AR$12,0),6))*($G63/INDEX($AV$5:$BA$12,MATCH($D63,$AR$5:$AR$12,0),6))^$I63)),0)</x:f>
        <x:v>0</x:v>
      </x:c>
      <x:c r="Z63" s="979" t="n">
        <x:f>IFERROR((EXP(-$G63/INDEX($AV$5:$BA$12,MATCH($D63,$AR$5:$AR$12,0),2))*($G63/INDEX($AV$5:$BA$12,MATCH($D63,$AR$5:$AR$12,0),2))^$I63)/((EXP(-$G63/INDEX($AV$5:$BA$12,MATCH($D63,$AR$5:$AR$12,0),1))*($G63/INDEX($AV$5:$BA$12,MATCH($D63,$AR$5:$AR$12,0),1))^$I63)+(EXP(-$G63/INDEX($AV$5:$BA$12,MATCH($D63,$AR$5:$AR$12,0),2))*($G63/INDEX($AV$5:$BA$12,MATCH($D63,$AR$5:$AR$12,0),2))^$I63)+(EXP(-$G63/INDEX($AV$5:$BA$12,MATCH($D63,$AR$5:$AR$12,0),3))*($G63/INDEX($AV$5:$BA$12,MATCH($D63,$AR$5:$AR$12,0),3))^$I63)+(EXP(-$G63/INDEX($AV$5:$BA$12,MATCH($D63,$AR$5:$AR$12,0),4))*($G63/INDEX($AV$5:$BA$12,MATCH($D63,$AR$5:$AR$12,0),4))^$I63)+(EXP(-$G63/INDEX($AV$5:$BA$12,MATCH($D63,$AR$5:$AR$12,0),5))*($G63/INDEX($AV$5:$BA$12,MATCH($D63,$AR$5:$AR$12,0),5))^$I63)+(EXP(-$G63/INDEX($AV$5:$BA$12,MATCH($D63,$AR$5:$AR$12,0),6))*($G63/INDEX($AV$5:$BA$12,MATCH($D63,$AR$5:$AR$12,0),6))^$I63)),0)</x:f>
        <x:v>0</x:v>
      </x:c>
      <x:c r="AA63" s="979" t="n">
        <x:f>IFERROR((EXP(-$G63/INDEX($AV$5:$BA$12,MATCH($D63,$AR$5:$AR$12,0),3))*($G63/INDEX($AV$5:$BA$12,MATCH($D63,$AR$5:$AR$12,0),3))^$I63)/((EXP(-$G63/INDEX($AV$5:$BA$12,MATCH($D63,$AR$5:$AR$12,0),1))*($G63/INDEX($AV$5:$BA$12,MATCH($D63,$AR$5:$AR$12,0),1))^$I63)+(EXP(-$G63/INDEX($AV$5:$BA$12,MATCH($D63,$AR$5:$AR$12,0),2))*($G63/INDEX($AV$5:$BA$12,MATCH($D63,$AR$5:$AR$12,0),2))^$I63)+(EXP(-$G63/INDEX($AV$5:$BA$12,MATCH($D63,$AR$5:$AR$12,0),3))*($G63/INDEX($AV$5:$BA$12,MATCH($D63,$AR$5:$AR$12,0),3))^$I63)+(EXP(-$G63/INDEX($AV$5:$BA$12,MATCH($D63,$AR$5:$AR$12,0),4))*($G63/INDEX($AV$5:$BA$12,MATCH($D63,$AR$5:$AR$12,0),4))^$I63)+(EXP(-$G63/INDEX($AV$5:$BA$12,MATCH($D63,$AR$5:$AR$12,0),5))*($G63/INDEX($AV$5:$BA$12,MATCH($D63,$AR$5:$AR$12,0),5))^$I63)+(EXP(-$G63/INDEX($AV$5:$BA$12,MATCH($D63,$AR$5:$AR$12,0),6))*($G63/INDEX($AV$5:$BA$12,MATCH($D63,$AR$5:$AR$12,0),6))^$I63)),0)</x:f>
        <x:v>0</x:v>
      </x:c>
      <x:c r="AB63" s="979" t="n">
        <x:f>IFERROR((EXP(-$G63/INDEX($AV$5:$BA$12,MATCH($D63,$AR$5:$AR$12,0),4))*($G63/INDEX($AV$5:$BA$12,MATCH($D63,$AR$5:$AR$12,0),4))^$I63)/((EXP(-$G63/INDEX($AV$5:$BA$12,MATCH($D63,$AR$5:$AR$12,0),1))*($G63/INDEX($AV$5:$BA$12,MATCH($D63,$AR$5:$AR$12,0),1))^$I63)+(EXP(-$G63/INDEX($AV$5:$BA$12,MATCH($D63,$AR$5:$AR$12,0),2))*($G63/INDEX($AV$5:$BA$12,MATCH($D63,$AR$5:$AR$12,0),2))^$I63)+(EXP(-$G63/INDEX($AV$5:$BA$12,MATCH($D63,$AR$5:$AR$12,0),3))*($G63/INDEX($AV$5:$BA$12,MATCH($D63,$AR$5:$AR$12,0),3))^$I63)+(EXP(-$G63/INDEX($AV$5:$BA$12,MATCH($D63,$AR$5:$AR$12,0),4))*($G63/INDEX($AV$5:$BA$12,MATCH($D63,$AR$5:$AR$12,0),4))^$I63)+(EXP(-$G63/INDEX($AV$5:$BA$12,MATCH($D63,$AR$5:$AR$12,0),5))*($G63/INDEX($AV$5:$BA$12,MATCH($D63,$AR$5:$AR$12,0),5))^$I63)+(EXP(-$G63/INDEX($AV$5:$BA$12,MATCH($D63,$AR$5:$AR$12,0),6))*($G63/INDEX($AV$5:$BA$12,MATCH($D63,$AR$5:$AR$12,0),6))^$I63)),0)</x:f>
        <x:v>0</x:v>
      </x:c>
      <x:c r="AC63" s="979" t="n">
        <x:f>IFERROR((EXP(-$G63/INDEX($AV$5:$BA$12,MATCH($D63,$AR$5:$AR$12,0),5))*($G63/INDEX($AV$5:$BA$12,MATCH($D63,$AR$5:$AR$12,0),5))^$I63)/((EXP(-$G63/INDEX($AV$5:$BA$12,MATCH($D63,$AR$5:$AR$12,0),1))*($G63/INDEX($AV$5:$BA$12,MATCH($D63,$AR$5:$AR$12,0),1))^$I63)+(EXP(-$G63/INDEX($AV$5:$BA$12,MATCH($D63,$AR$5:$AR$12,0),2))*($G63/INDEX($AV$5:$BA$12,MATCH($D63,$AR$5:$AR$12,0),2))^$I63)+(EXP(-$G63/INDEX($AV$5:$BA$12,MATCH($D63,$AR$5:$AR$12,0),3))*($G63/INDEX($AV$5:$BA$12,MATCH($D63,$AR$5:$AR$12,0),3))^$I63)+(EXP(-$G63/INDEX($AV$5:$BA$12,MATCH($D63,$AR$5:$AR$12,0),4))*($G63/INDEX($AV$5:$BA$12,MATCH($D63,$AR$5:$AR$12,0),4))^$I63)+(EXP(-$G63/INDEX($AV$5:$BA$12,MATCH($D63,$AR$5:$AR$12,0),5))*($G63/INDEX($AV$5:$BA$12,MATCH($D63,$AR$5:$AR$12,0),5))^$I63)+(EXP(-$G63/INDEX($AV$5:$BA$12,MATCH($D63,$AR$5:$AR$12,0),6))*($G63/INDEX($AV$5:$BA$12,MATCH($D63,$AR$5:$AR$12,0),6))^$I63)),0)</x:f>
        <x:v>0</x:v>
      </x:c>
      <x:c r="AD63" s="979" t="n">
        <x:f>IFERROR((EXP(-$G63/INDEX($AV$5:$BA$12,MATCH($D63,$AR$5:$AR$12,0),6))*($G63/INDEX($AV$5:$BA$12,MATCH($D63,$AR$5:$AR$12,0),6))^$I63)/((EXP(-$G63/INDEX($AV$5:$BA$12,MATCH($D63,$AR$5:$AR$12,0),1))*($G63/INDEX($AV$5:$BA$12,MATCH($D63,$AR$5:$AR$12,0),1))^$I63)+(EXP(-$G63/INDEX($AV$5:$BA$12,MATCH($D63,$AR$5:$AR$12,0),2))*($G63/INDEX($AV$5:$BA$12,MATCH($D63,$AR$5:$AR$12,0),2))^$I63)+(EXP(-$G63/INDEX($AV$5:$BA$12,MATCH($D63,$AR$5:$AR$12,0),3))*($G63/INDEX($AV$5:$BA$12,MATCH($D63,$AR$5:$AR$12,0),3))^$I63)+(EXP(-$G63/INDEX($AV$5:$BA$12,MATCH($D63,$AR$5:$AR$12,0),4))*($G63/INDEX($AV$5:$BA$12,MATCH($D63,$AR$5:$AR$12,0),4))^$I63)+(EXP(-$G63/INDEX($AV$5:$BA$12,MATCH($D63,$AR$5:$AR$12,0),5))*($G63/INDEX($AV$5:$BA$12,MATCH($D63,$AR$5:$AR$12,0),5))^$I63)+(EXP(-$G63/INDEX($AV$5:$BA$12,MATCH($D63,$AR$5:$AR$12,0),6))*($G63/INDEX($AV$5:$BA$12,MATCH($D63,$AR$5:$AR$12,0),6))^$I63)),0)</x:f>
        <x:v>0</x:v>
      </x:c>
      <x:c r="AE63" s="979" t="n">
        <x:f>IFERROR((EXP(-$G63/INDEX($BB$5:$BG$12,MATCH($D63,$AR$5:$AR$12,0),1))*($G63/INDEX($BB$5:$BG$12,MATCH($D63,$AR$5:$AR$12,0),1))^$J63)/((EXP(-$G63/INDEX($BB$5:$BG$12,MATCH($D63,$AR$5:$AR$12,0),1))*($G63/INDEX($BB$5:$BG$12,MATCH($D63,$AR$5:$AR$12,0),1))^$J63)+(EXP(-$G63/INDEX($BB$5:$BG$12,MATCH($D63,$AR$5:$AR$12,0),2))*($G63/INDEX($BB$5:$BG$12,MATCH($D63,$AR$5:$AR$12,0),2))^$J63)+(EXP(-$G63/INDEX($BB$5:$BG$12,MATCH($D63,$AR$5:$AR$12,0),3))*($G63/INDEX($BB$5:$BG$12,MATCH($D63,$AR$5:$AR$12,0),3))^$J63)+(EXP(-$G63/INDEX($BB$5:$BG$12,MATCH($D63,$AR$5:$AR$12,0),4))*($G63/INDEX($BB$5:$BG$12,MATCH($D63,$AR$5:$AR$12,0),4))^$J63)+(EXP(-$G63/INDEX($BB$5:$BG$12,MATCH($D63,$AR$5:$AR$12,0),5))*($G63/INDEX($BB$5:$BG$12,MATCH($D63,$AR$5:$AR$12,0),5))^$J63)+(EXP(-$G63/INDEX($BB$5:$BG$12,MATCH($D63,$AR$5:$AR$12,0),6))*($G63/INDEX($BB$5:$BG$12,MATCH($D63,$AR$5:$AR$12,0),6))^$J63)),0)</x:f>
        <x:v>0</x:v>
      </x:c>
      <x:c r="AF63" s="979" t="n">
        <x:f>IFERROR((EXP(-$G63/INDEX($BB$5:$BG$12,MATCH($D63,$AR$5:$AR$12,0),2))*($G63/INDEX($BB$5:$BG$12,MATCH($D63,$AR$5:$AR$12,0),2))^$J63)/((EXP(-$G63/INDEX($BB$5:$BG$12,MATCH($D63,$AR$5:$AR$12,0),1))*($G63/INDEX($BB$5:$BG$12,MATCH($D63,$AR$5:$AR$12,0),1))^$J63)+(EXP(-$G63/INDEX($BB$5:$BG$12,MATCH($D63,$AR$5:$AR$12,0),2))*($G63/INDEX($BB$5:$BG$12,MATCH($D63,$AR$5:$AR$12,0),2))^$J63)+(EXP(-$G63/INDEX($BB$5:$BG$12,MATCH($D63,$AR$5:$AR$12,0),3))*($G63/INDEX($BB$5:$BG$12,MATCH($D63,$AR$5:$AR$12,0),3))^$J63)+(EXP(-$G63/INDEX($BB$5:$BG$12,MATCH($D63,$AR$5:$AR$12,0),4))*($G63/INDEX($BB$5:$BG$12,MATCH($D63,$AR$5:$AR$12,0),4))^$J63)+(EXP(-$G63/INDEX($BB$5:$BG$12,MATCH($D63,$AR$5:$AR$12,0),5))*($G63/INDEX($BB$5:$BG$12,MATCH($D63,$AR$5:$AR$12,0),5))^$J63)+(EXP(-$G63/INDEX($BB$5:$BG$12,MATCH($D63,$AR$5:$AR$12,0),6))*($G63/INDEX($BB$5:$BG$12,MATCH($D63,$AR$5:$AR$12,0),6))^$J63)),0)</x:f>
        <x:v>0</x:v>
      </x:c>
      <x:c r="AG63" s="979" t="n">
        <x:f>IFERROR((EXP(-$G63/INDEX($BB$5:$BG$12,MATCH($D63,$AR$5:$AR$12,0),3))*($G63/INDEX($BB$5:$BG$12,MATCH($D63,$AR$5:$AR$12,0),3))^$J63)/((EXP(-$G63/INDEX($BB$5:$BG$12,MATCH($D63,$AR$5:$AR$12,0),1))*($G63/INDEX($BB$5:$BG$12,MATCH($D63,$AR$5:$AR$12,0),1))^$J63)+(EXP(-$G63/INDEX($BB$5:$BG$12,MATCH($D63,$AR$5:$AR$12,0),2))*($G63/INDEX($BB$5:$BG$12,MATCH($D63,$AR$5:$AR$12,0),2))^$J63)+(EXP(-$G63/INDEX($BB$5:$BG$12,MATCH($D63,$AR$5:$AR$12,0),3))*($G63/INDEX($BB$5:$BG$12,MATCH($D63,$AR$5:$AR$12,0),3))^$J63)+(EXP(-$G63/INDEX($BB$5:$BG$12,MATCH($D63,$AR$5:$AR$12,0),4))*($G63/INDEX($BB$5:$BG$12,MATCH($D63,$AR$5:$AR$12,0),4))^$J63)+(EXP(-$G63/INDEX($BB$5:$BG$12,MATCH($D63,$AR$5:$AR$12,0),5))*($G63/INDEX($BB$5:$BG$12,MATCH($D63,$AR$5:$AR$12,0),5))^$J63)+(EXP(-$G63/INDEX($BB$5:$BG$12,MATCH($D63,$AR$5:$AR$12,0),6))*($G63/INDEX($BB$5:$BG$12,MATCH($D63,$AR$5:$AR$12,0),6))^$J63)),0)</x:f>
        <x:v>0</x:v>
      </x:c>
      <x:c r="AH63" s="979" t="n">
        <x:f>IFERROR((EXP(-$G63/INDEX($BB$5:$BG$12,MATCH($D63,$AR$5:$AR$12,0),4))*($G63/INDEX($BB$5:$BG$12,MATCH($D63,$AR$5:$AR$12,0),4))^$J63)/((EXP(-$G63/INDEX($BB$5:$BG$12,MATCH($D63,$AR$5:$AR$12,0),1))*($G63/INDEX($BB$5:$BG$12,MATCH($D63,$AR$5:$AR$12,0),1))^$J63)+(EXP(-$G63/INDEX($BB$5:$BG$12,MATCH($D63,$AR$5:$AR$12,0),2))*($G63/INDEX($BB$5:$BG$12,MATCH($D63,$AR$5:$AR$12,0),2))^$J63)+(EXP(-$G63/INDEX($BB$5:$BG$12,MATCH($D63,$AR$5:$AR$12,0),3))*($G63/INDEX($BB$5:$BG$12,MATCH($D63,$AR$5:$AR$12,0),3))^$J63)+(EXP(-$G63/INDEX($BB$5:$BG$12,MATCH($D63,$AR$5:$AR$12,0),4))*($G63/INDEX($BB$5:$BG$12,MATCH($D63,$AR$5:$AR$12,0),4))^$J63)+(EXP(-$G63/INDEX($BB$5:$BG$12,MATCH($D63,$AR$5:$AR$12,0),5))*($G63/INDEX($BB$5:$BG$12,MATCH($D63,$AR$5:$AR$12,0),5))^$J63)+(EXP(-$G63/INDEX($BB$5:$BG$12,MATCH($D63,$AR$5:$AR$12,0),6))*($G63/INDEX($BB$5:$BG$12,MATCH($D63,$AR$5:$AR$12,0),6))^$J63)),0)</x:f>
        <x:v>0</x:v>
      </x:c>
      <x:c r="AI63" s="979" t="n">
        <x:f>IFERROR((EXP(-$G63/INDEX($BB$5:$BG$12,MATCH($D63,$AR$5:$AR$12,0),5))*($G63/INDEX($BB$5:$BG$12,MATCH($D63,$AR$5:$AR$12,0),5))^$J63)/((EXP(-$G63/INDEX($BB$5:$BG$12,MATCH($D63,$AR$5:$AR$12,0),1))*($G63/INDEX($BB$5:$BG$12,MATCH($D63,$AR$5:$AR$12,0),1))^$J63)+(EXP(-$G63/INDEX($BB$5:$BG$12,MATCH($D63,$AR$5:$AR$12,0),2))*($G63/INDEX($BB$5:$BG$12,MATCH($D63,$AR$5:$AR$12,0),2))^$J63)+(EXP(-$G63/INDEX($BB$5:$BG$12,MATCH($D63,$AR$5:$AR$12,0),3))*($G63/INDEX($BB$5:$BG$12,MATCH($D63,$AR$5:$AR$12,0),3))^$J63)+(EXP(-$G63/INDEX($BB$5:$BG$12,MATCH($D63,$AR$5:$AR$12,0),4))*($G63/INDEX($BB$5:$BG$12,MATCH($D63,$AR$5:$AR$12,0),4))^$J63)+(EXP(-$G63/INDEX($BB$5:$BG$12,MATCH($D63,$AR$5:$AR$12,0),5))*($G63/INDEX($BB$5:$BG$12,MATCH($D63,$AR$5:$AR$12,0),5))^$J63)+(EXP(-$G63/INDEX($BB$5:$BG$12,MATCH($D63,$AR$5:$AR$12,0),6))*($G63/INDEX($BB$5:$BG$12,MATCH($D63,$AR$5:$AR$12,0),6))^$J63)),0)</x:f>
        <x:v>0</x:v>
      </x:c>
      <x:c r="AJ63" s="979" t="n">
        <x:f>IFERROR((EXP(-$G63/INDEX($BB$5:$BG$12,MATCH($D63,$AR$5:$AR$12,0),6))*($G63/INDEX($BB$5:$BG$12,MATCH($D63,$AR$5:$AR$12,0),6))^$J63)/((EXP(-$G63/INDEX($BB$5:$BG$12,MATCH($D63,$AR$5:$AR$12,0),1))*($G63/INDEX($BB$5:$BG$12,MATCH($D63,$AR$5:$AR$12,0),1))^$J63)+(EXP(-$G63/INDEX($BB$5:$BG$12,MATCH($D63,$AR$5:$AR$12,0),2))*($G63/INDEX($BB$5:$BG$12,MATCH($D63,$AR$5:$AR$12,0),2))^$J63)+(EXP(-$G63/INDEX($BB$5:$BG$12,MATCH($D63,$AR$5:$AR$12,0),3))*($G63/INDEX($BB$5:$BG$12,MATCH($D63,$AR$5:$AR$12,0),3))^$J63)+(EXP(-$G63/INDEX($BB$5:$BG$12,MATCH($D63,$AR$5:$AR$12,0),4))*($G63/INDEX($BB$5:$BG$12,MATCH($D63,$AR$5:$AR$12,0),4))^$J63)+(EXP(-$G63/INDEX($BB$5:$BG$12,MATCH($D63,$AR$5:$AR$12,0),5))*($G63/INDEX($BB$5:$BG$12,MATCH($D63,$AR$5:$AR$12,0),5))^$J63)+(EXP(-$G63/INDEX($BB$5:$BG$12,MATCH($D63,$AR$5:$AR$12,0),6))*($G63/INDEX($BB$5:$BG$12,MATCH($D63,$AR$5:$AR$12,0),6))^$J63)),0)</x:f>
        <x:v>0</x:v>
      </x:c>
      <x:c r="BJ63"/>
      <x:c r="BK63"/>
      <x:c r="BL63"/>
      <x:c r="BM63"/>
      <x:c r="BN63"/>
      <x:c r="BO63"/>
      <x:c r="BP63"/>
      <x:c r="BQ63"/>
      <x:c r="BR63"/>
      <x:c r="BS63"/>
      <x:c r="BT63"/>
      <x:c r="BU63"/>
      <x:c r="BV63"/>
      <x:c r="BW63"/>
      <x:c r="BX63"/>
      <x:c r="BY63"/>
      <x:c r="BZ63"/>
    </x:row>
    <x:row r="64">
      <x:c r="A64" s="975" t="n">
        <x:f>'対象台データ'!A62</x:f>
        <x:v>46266</x:v>
      </x:c>
      <x:c r="B64" s="1003" t="str">
        <x:f>'対象台データ'!B62</x:f>
        <x:v>火</x:v>
      </x:c>
      <x:c r="C64" s="1003" t="str">
        <x:f>'対象台データ'!C62</x:f>
        <x:v>9/1</x:v>
      </x:c>
      <x:c r="D64" s="963" t="str">
        <x:f>'対象台データ'!D62</x:f>
        <x:v>SAO2</x:v>
      </x:c>
      <x:c r="E64" s="1014" t="n">
        <x:f>IF($X64="A",MIN(100,MAX(0,55+(V64-55)*(1+0.4*SQRT(MIN(G64/8000,1))))),MIN(100,MAX(0,V64)))</x:f>
        <x:v>91.9003254935995</x:v>
      </x:c>
      <x:c r="F64" s="1016" t="n">
        <x:f>'対象台データ'!E62</x:f>
        <x:v>635</x:v>
      </x:c>
      <x:c r="G64" s="1005" t="n">
        <x:f>'対象台データ'!F62</x:f>
        <x:v>9218</x:v>
      </x:c>
      <x:c r="H64" s="1005" t="n">
        <x:f>'対象台データ'!G62</x:f>
        <x:v>6178</x:v>
      </x:c>
      <x:c r="I64" s="1005" t="n">
        <x:f>'対象台データ'!H62</x:f>
        <x:v>0</x:v>
      </x:c>
      <x:c r="J64" s="1005" t="n">
        <x:f>'対象台データ'!I62</x:f>
        <x:v>0</x:v>
      </x:c>
      <x:c r="K64" s="979" t="n">
        <x:f>'対象台データ'!K62</x:f>
        <x:v>1.223403485933319</x:v>
      </x:c>
      <x:c r="L64" s="1006" t="n">
        <x:f>IF(G64&lt;=0,5,IF(G64&lt;1500,5+(G64-0)*(20-5)/(1500-0),IF(G64&lt;3000,20+(G64-1500)*(40-20)/(3000-1500),IF(G64&lt;4500,40+(G64-3000)*(58-40)/(4500-3000),IF(G64&lt;6000,58+(G64-4500)*(72-58)/(6000-4500),IF(G64&lt;7500,72+(G64-6000)*(84-72)/(7500-6000),IF(G64&lt;9000,84+(G64-7500)*(93-84)/(9000-7500),IF(G64&lt;11000,93+(G64-9000)*(100-93)/(11000-9000),100))))))))</x:f>
        <x:v>93.763</x:v>
      </x:c>
      <x:c r="M64" s="978" t="n">
        <x:v>1</x:v>
      </x:c>
      <x:c r="N64" s="978" t="n">
        <x:f>MIN(100,L64*M64)</x:f>
        <x:v>93.763</x:v>
      </x:c>
      <x:c r="O64" s="978" t="n">
        <x:f>IF(K64&lt;=0.8,0,IF(K64&lt;0.9,0+(K64-0.8)*(10-0)/(0.9-0.8),IF(K64&lt;1,10+(K64-0.9)*(35-10)/(1-0.9),IF(K64&lt;1.2,35+(K64-1)*(87-35)/(1.2-1),IF(K64&lt;1.3,87+(K64-1.2)*(96-87)/(1.3-1.2),IF(K64&lt;1.45,96+(K64-1.3)*(100-96)/(1.45-1.3),100))))))</x:f>
        <x:v>89.1063137339987</x:v>
      </x:c>
      <x:c r="P64" s="979" t="n">
        <x:f>MIN(1,SQRT(G64/8000))</x:f>
        <x:v>1</x:v>
      </x:c>
      <x:c r="Q64" s="978" t="n">
        <x:f>35+(O64-35)*P64</x:f>
        <x:v>89.1063137339987</x:v>
      </x:c>
      <x:c r="R64" s="978" t="n">
        <x:f>IF(K64&lt;0.95,MIN(25,(0.95-K64)*250),0)</x:f>
        <x:v>0</x:v>
      </x:c>
      <x:c r="S64" s="978" t="n">
        <x:f>IF($X64="A",Y64*5+Z64*15+AA64*30+AB64*60+AC64*80+AD64*100,0)</x:f>
        <x:v>0</x:v>
      </x:c>
      <x:c r="T64" s="978" t="n">
        <x:f>IF($X64="A",AE64*5+AF64*15+AG64*30+AH64*60+AI64*80+AJ64*100,0)</x:f>
        <x:v>0</x:v>
      </x:c>
      <x:c r="U64" s="978" t="n">
        <x:f>IF($X64="A",S64*15%+T64*30%+Q64*55%,0)</x:f>
        <x:v>0</x:v>
      </x:c>
      <x:c r="V64" s="1018" t="n">
        <x:f>IF($X64="A",U64*80%+N64*20%,N64*IFERROR(INDEX($AT$5:$AT$60,MATCH($D64,$AR$5:$AR$60,0)),0.6)+Q64*IFERROR(INDEX($AU$5:$AU$60,MATCH($D64,$AR$5:$AR$60,0)),0.4)-R64)</x:f>
        <x:v>91.9003254935995</x:v>
      </x:c>
      <x:c r="W64" s="1008" t="str">
        <x:f>IF(E64&gt;=90,"設定6級候補",IF(E64&gt;=75,"設定4以上強候補",IF(E64&gt;=60,"設定4以上を疑う","要観察")))</x:f>
        <x:v>設定6級候補</x:v>
      </x:c>
      <x:c r="X64" s="1003" t="str">
        <x:f>IFERROR(INDEX($AS$5:$AS$60,MATCH($D64,$AR$5:$AR$60,0)),"AT")</x:f>
        <x:v>AT</x:v>
      </x:c>
      <x:c r="Y64" s="979" t="n">
        <x:f>IFERROR((EXP(-$G64/INDEX($AV$5:$BA$12,MATCH($D64,$AR$5:$AR$12,0),1))*($G64/INDEX($AV$5:$BA$12,MATCH($D64,$AR$5:$AR$12,0),1))^$I64)/((EXP(-$G64/INDEX($AV$5:$BA$12,MATCH($D64,$AR$5:$AR$12,0),1))*($G64/INDEX($AV$5:$BA$12,MATCH($D64,$AR$5:$AR$12,0),1))^$I64)+(EXP(-$G64/INDEX($AV$5:$BA$12,MATCH($D64,$AR$5:$AR$12,0),2))*($G64/INDEX($AV$5:$BA$12,MATCH($D64,$AR$5:$AR$12,0),2))^$I64)+(EXP(-$G64/INDEX($AV$5:$BA$12,MATCH($D64,$AR$5:$AR$12,0),3))*($G64/INDEX($AV$5:$BA$12,MATCH($D64,$AR$5:$AR$12,0),3))^$I64)+(EXP(-$G64/INDEX($AV$5:$BA$12,MATCH($D64,$AR$5:$AR$12,0),4))*($G64/INDEX($AV$5:$BA$12,MATCH($D64,$AR$5:$AR$12,0),4))^$I64)+(EXP(-$G64/INDEX($AV$5:$BA$12,MATCH($D64,$AR$5:$AR$12,0),5))*($G64/INDEX($AV$5:$BA$12,MATCH($D64,$AR$5:$AR$12,0),5))^$I64)+(EXP(-$G64/INDEX($AV$5:$BA$12,MATCH($D64,$AR$5:$AR$12,0),6))*($G64/INDEX($AV$5:$BA$12,MATCH($D64,$AR$5:$AR$12,0),6))^$I64)),0)</x:f>
        <x:v>0</x:v>
      </x:c>
      <x:c r="Z64" s="979" t="n">
        <x:f>IFERROR((EXP(-$G64/INDEX($AV$5:$BA$12,MATCH($D64,$AR$5:$AR$12,0),2))*($G64/INDEX($AV$5:$BA$12,MATCH($D64,$AR$5:$AR$12,0),2))^$I64)/((EXP(-$G64/INDEX($AV$5:$BA$12,MATCH($D64,$AR$5:$AR$12,0),1))*($G64/INDEX($AV$5:$BA$12,MATCH($D64,$AR$5:$AR$12,0),1))^$I64)+(EXP(-$G64/INDEX($AV$5:$BA$12,MATCH($D64,$AR$5:$AR$12,0),2))*($G64/INDEX($AV$5:$BA$12,MATCH($D64,$AR$5:$AR$12,0),2))^$I64)+(EXP(-$G64/INDEX($AV$5:$BA$12,MATCH($D64,$AR$5:$AR$12,0),3))*($G64/INDEX($AV$5:$BA$12,MATCH($D64,$AR$5:$AR$12,0),3))^$I64)+(EXP(-$G64/INDEX($AV$5:$BA$12,MATCH($D64,$AR$5:$AR$12,0),4))*($G64/INDEX($AV$5:$BA$12,MATCH($D64,$AR$5:$AR$12,0),4))^$I64)+(EXP(-$G64/INDEX($AV$5:$BA$12,MATCH($D64,$AR$5:$AR$12,0),5))*($G64/INDEX($AV$5:$BA$12,MATCH($D64,$AR$5:$AR$12,0),5))^$I64)+(EXP(-$G64/INDEX($AV$5:$BA$12,MATCH($D64,$AR$5:$AR$12,0),6))*($G64/INDEX($AV$5:$BA$12,MATCH($D64,$AR$5:$AR$12,0),6))^$I64)),0)</x:f>
        <x:v>0</x:v>
      </x:c>
      <x:c r="AA64" s="979" t="n">
        <x:f>IFERROR((EXP(-$G64/INDEX($AV$5:$BA$12,MATCH($D64,$AR$5:$AR$12,0),3))*($G64/INDEX($AV$5:$BA$12,MATCH($D64,$AR$5:$AR$12,0),3))^$I64)/((EXP(-$G64/INDEX($AV$5:$BA$12,MATCH($D64,$AR$5:$AR$12,0),1))*($G64/INDEX($AV$5:$BA$12,MATCH($D64,$AR$5:$AR$12,0),1))^$I64)+(EXP(-$G64/INDEX($AV$5:$BA$12,MATCH($D64,$AR$5:$AR$12,0),2))*($G64/INDEX($AV$5:$BA$12,MATCH($D64,$AR$5:$AR$12,0),2))^$I64)+(EXP(-$G64/INDEX($AV$5:$BA$12,MATCH($D64,$AR$5:$AR$12,0),3))*($G64/INDEX($AV$5:$BA$12,MATCH($D64,$AR$5:$AR$12,0),3))^$I64)+(EXP(-$G64/INDEX($AV$5:$BA$12,MATCH($D64,$AR$5:$AR$12,0),4))*($G64/INDEX($AV$5:$BA$12,MATCH($D64,$AR$5:$AR$12,0),4))^$I64)+(EXP(-$G64/INDEX($AV$5:$BA$12,MATCH($D64,$AR$5:$AR$12,0),5))*($G64/INDEX($AV$5:$BA$12,MATCH($D64,$AR$5:$AR$12,0),5))^$I64)+(EXP(-$G64/INDEX($AV$5:$BA$12,MATCH($D64,$AR$5:$AR$12,0),6))*($G64/INDEX($AV$5:$BA$12,MATCH($D64,$AR$5:$AR$12,0),6))^$I64)),0)</x:f>
        <x:v>0</x:v>
      </x:c>
      <x:c r="AB64" s="979" t="n">
        <x:f>IFERROR((EXP(-$G64/INDEX($AV$5:$BA$12,MATCH($D64,$AR$5:$AR$12,0),4))*($G64/INDEX($AV$5:$BA$12,MATCH($D64,$AR$5:$AR$12,0),4))^$I64)/((EXP(-$G64/INDEX($AV$5:$BA$12,MATCH($D64,$AR$5:$AR$12,0),1))*($G64/INDEX($AV$5:$BA$12,MATCH($D64,$AR$5:$AR$12,0),1))^$I64)+(EXP(-$G64/INDEX($AV$5:$BA$12,MATCH($D64,$AR$5:$AR$12,0),2))*($G64/INDEX($AV$5:$BA$12,MATCH($D64,$AR$5:$AR$12,0),2))^$I64)+(EXP(-$G64/INDEX($AV$5:$BA$12,MATCH($D64,$AR$5:$AR$12,0),3))*($G64/INDEX($AV$5:$BA$12,MATCH($D64,$AR$5:$AR$12,0),3))^$I64)+(EXP(-$G64/INDEX($AV$5:$BA$12,MATCH($D64,$AR$5:$AR$12,0),4))*($G64/INDEX($AV$5:$BA$12,MATCH($D64,$AR$5:$AR$12,0),4))^$I64)+(EXP(-$G64/INDEX($AV$5:$BA$12,MATCH($D64,$AR$5:$AR$12,0),5))*($G64/INDEX($AV$5:$BA$12,MATCH($D64,$AR$5:$AR$12,0),5))^$I64)+(EXP(-$G64/INDEX($AV$5:$BA$12,MATCH($D64,$AR$5:$AR$12,0),6))*($G64/INDEX($AV$5:$BA$12,MATCH($D64,$AR$5:$AR$12,0),6))^$I64)),0)</x:f>
        <x:v>0</x:v>
      </x:c>
      <x:c r="AC64" s="979" t="n">
        <x:f>IFERROR((EXP(-$G64/INDEX($AV$5:$BA$12,MATCH($D64,$AR$5:$AR$12,0),5))*($G64/INDEX($AV$5:$BA$12,MATCH($D64,$AR$5:$AR$12,0),5))^$I64)/((EXP(-$G64/INDEX($AV$5:$BA$12,MATCH($D64,$AR$5:$AR$12,0),1))*($G64/INDEX($AV$5:$BA$12,MATCH($D64,$AR$5:$AR$12,0),1))^$I64)+(EXP(-$G64/INDEX($AV$5:$BA$12,MATCH($D64,$AR$5:$AR$12,0),2))*($G64/INDEX($AV$5:$BA$12,MATCH($D64,$AR$5:$AR$12,0),2))^$I64)+(EXP(-$G64/INDEX($AV$5:$BA$12,MATCH($D64,$AR$5:$AR$12,0),3))*($G64/INDEX($AV$5:$BA$12,MATCH($D64,$AR$5:$AR$12,0),3))^$I64)+(EXP(-$G64/INDEX($AV$5:$BA$12,MATCH($D64,$AR$5:$AR$12,0),4))*($G64/INDEX($AV$5:$BA$12,MATCH($D64,$AR$5:$AR$12,0),4))^$I64)+(EXP(-$G64/INDEX($AV$5:$BA$12,MATCH($D64,$AR$5:$AR$12,0),5))*($G64/INDEX($AV$5:$BA$12,MATCH($D64,$AR$5:$AR$12,0),5))^$I64)+(EXP(-$G64/INDEX($AV$5:$BA$12,MATCH($D64,$AR$5:$AR$12,0),6))*($G64/INDEX($AV$5:$BA$12,MATCH($D64,$AR$5:$AR$12,0),6))^$I64)),0)</x:f>
        <x:v>0</x:v>
      </x:c>
      <x:c r="AD64" s="979" t="n">
        <x:f>IFERROR((EXP(-$G64/INDEX($AV$5:$BA$12,MATCH($D64,$AR$5:$AR$12,0),6))*($G64/INDEX($AV$5:$BA$12,MATCH($D64,$AR$5:$AR$12,0),6))^$I64)/((EXP(-$G64/INDEX($AV$5:$BA$12,MATCH($D64,$AR$5:$AR$12,0),1))*($G64/INDEX($AV$5:$BA$12,MATCH($D64,$AR$5:$AR$12,0),1))^$I64)+(EXP(-$G64/INDEX($AV$5:$BA$12,MATCH($D64,$AR$5:$AR$12,0),2))*($G64/INDEX($AV$5:$BA$12,MATCH($D64,$AR$5:$AR$12,0),2))^$I64)+(EXP(-$G64/INDEX($AV$5:$BA$12,MATCH($D64,$AR$5:$AR$12,0),3))*($G64/INDEX($AV$5:$BA$12,MATCH($D64,$AR$5:$AR$12,0),3))^$I64)+(EXP(-$G64/INDEX($AV$5:$BA$12,MATCH($D64,$AR$5:$AR$12,0),4))*($G64/INDEX($AV$5:$BA$12,MATCH($D64,$AR$5:$AR$12,0),4))^$I64)+(EXP(-$G64/INDEX($AV$5:$BA$12,MATCH($D64,$AR$5:$AR$12,0),5))*($G64/INDEX($AV$5:$BA$12,MATCH($D64,$AR$5:$AR$12,0),5))^$I64)+(EXP(-$G64/INDEX($AV$5:$BA$12,MATCH($D64,$AR$5:$AR$12,0),6))*($G64/INDEX($AV$5:$BA$12,MATCH($D64,$AR$5:$AR$12,0),6))^$I64)),0)</x:f>
        <x:v>0</x:v>
      </x:c>
      <x:c r="AE64" s="979" t="n">
        <x:f>IFERROR((EXP(-$G64/INDEX($BB$5:$BG$12,MATCH($D64,$AR$5:$AR$12,0),1))*($G64/INDEX($BB$5:$BG$12,MATCH($D64,$AR$5:$AR$12,0),1))^$J64)/((EXP(-$G64/INDEX($BB$5:$BG$12,MATCH($D64,$AR$5:$AR$12,0),1))*($G64/INDEX($BB$5:$BG$12,MATCH($D64,$AR$5:$AR$12,0),1))^$J64)+(EXP(-$G64/INDEX($BB$5:$BG$12,MATCH($D64,$AR$5:$AR$12,0),2))*($G64/INDEX($BB$5:$BG$12,MATCH($D64,$AR$5:$AR$12,0),2))^$J64)+(EXP(-$G64/INDEX($BB$5:$BG$12,MATCH($D64,$AR$5:$AR$12,0),3))*($G64/INDEX($BB$5:$BG$12,MATCH($D64,$AR$5:$AR$12,0),3))^$J64)+(EXP(-$G64/INDEX($BB$5:$BG$12,MATCH($D64,$AR$5:$AR$12,0),4))*($G64/INDEX($BB$5:$BG$12,MATCH($D64,$AR$5:$AR$12,0),4))^$J64)+(EXP(-$G64/INDEX($BB$5:$BG$12,MATCH($D64,$AR$5:$AR$12,0),5))*($G64/INDEX($BB$5:$BG$12,MATCH($D64,$AR$5:$AR$12,0),5))^$J64)+(EXP(-$G64/INDEX($BB$5:$BG$12,MATCH($D64,$AR$5:$AR$12,0),6))*($G64/INDEX($BB$5:$BG$12,MATCH($D64,$AR$5:$AR$12,0),6))^$J64)),0)</x:f>
        <x:v>0</x:v>
      </x:c>
      <x:c r="AF64" s="979" t="n">
        <x:f>IFERROR((EXP(-$G64/INDEX($BB$5:$BG$12,MATCH($D64,$AR$5:$AR$12,0),2))*($G64/INDEX($BB$5:$BG$12,MATCH($D64,$AR$5:$AR$12,0),2))^$J64)/((EXP(-$G64/INDEX($BB$5:$BG$12,MATCH($D64,$AR$5:$AR$12,0),1))*($G64/INDEX($BB$5:$BG$12,MATCH($D64,$AR$5:$AR$12,0),1))^$J64)+(EXP(-$G64/INDEX($BB$5:$BG$12,MATCH($D64,$AR$5:$AR$12,0),2))*($G64/INDEX($BB$5:$BG$12,MATCH($D64,$AR$5:$AR$12,0),2))^$J64)+(EXP(-$G64/INDEX($BB$5:$BG$12,MATCH($D64,$AR$5:$AR$12,0),3))*($G64/INDEX($BB$5:$BG$12,MATCH($D64,$AR$5:$AR$12,0),3))^$J64)+(EXP(-$G64/INDEX($BB$5:$BG$12,MATCH($D64,$AR$5:$AR$12,0),4))*($G64/INDEX($BB$5:$BG$12,MATCH($D64,$AR$5:$AR$12,0),4))^$J64)+(EXP(-$G64/INDEX($BB$5:$BG$12,MATCH($D64,$AR$5:$AR$12,0),5))*($G64/INDEX($BB$5:$BG$12,MATCH($D64,$AR$5:$AR$12,0),5))^$J64)+(EXP(-$G64/INDEX($BB$5:$BG$12,MATCH($D64,$AR$5:$AR$12,0),6))*($G64/INDEX($BB$5:$BG$12,MATCH($D64,$AR$5:$AR$12,0),6))^$J64)),0)</x:f>
        <x:v>0</x:v>
      </x:c>
      <x:c r="AG64" s="979" t="n">
        <x:f>IFERROR((EXP(-$G64/INDEX($BB$5:$BG$12,MATCH($D64,$AR$5:$AR$12,0),3))*($G64/INDEX($BB$5:$BG$12,MATCH($D64,$AR$5:$AR$12,0),3))^$J64)/((EXP(-$G64/INDEX($BB$5:$BG$12,MATCH($D64,$AR$5:$AR$12,0),1))*($G64/INDEX($BB$5:$BG$12,MATCH($D64,$AR$5:$AR$12,0),1))^$J64)+(EXP(-$G64/INDEX($BB$5:$BG$12,MATCH($D64,$AR$5:$AR$12,0),2))*($G64/INDEX($BB$5:$BG$12,MATCH($D64,$AR$5:$AR$12,0),2))^$J64)+(EXP(-$G64/INDEX($BB$5:$BG$12,MATCH($D64,$AR$5:$AR$12,0),3))*($G64/INDEX($BB$5:$BG$12,MATCH($D64,$AR$5:$AR$12,0),3))^$J64)+(EXP(-$G64/INDEX($BB$5:$BG$12,MATCH($D64,$AR$5:$AR$12,0),4))*($G64/INDEX($BB$5:$BG$12,MATCH($D64,$AR$5:$AR$12,0),4))^$J64)+(EXP(-$G64/INDEX($BB$5:$BG$12,MATCH($D64,$AR$5:$AR$12,0),5))*($G64/INDEX($BB$5:$BG$12,MATCH($D64,$AR$5:$AR$12,0),5))^$J64)+(EXP(-$G64/INDEX($BB$5:$BG$12,MATCH($D64,$AR$5:$AR$12,0),6))*($G64/INDEX($BB$5:$BG$12,MATCH($D64,$AR$5:$AR$12,0),6))^$J64)),0)</x:f>
        <x:v>0</x:v>
      </x:c>
      <x:c r="AH64" s="979" t="n">
        <x:f>IFERROR((EXP(-$G64/INDEX($BB$5:$BG$12,MATCH($D64,$AR$5:$AR$12,0),4))*($G64/INDEX($BB$5:$BG$12,MATCH($D64,$AR$5:$AR$12,0),4))^$J64)/((EXP(-$G64/INDEX($BB$5:$BG$12,MATCH($D64,$AR$5:$AR$12,0),1))*($G64/INDEX($BB$5:$BG$12,MATCH($D64,$AR$5:$AR$12,0),1))^$J64)+(EXP(-$G64/INDEX($BB$5:$BG$12,MATCH($D64,$AR$5:$AR$12,0),2))*($G64/INDEX($BB$5:$BG$12,MATCH($D64,$AR$5:$AR$12,0),2))^$J64)+(EXP(-$G64/INDEX($BB$5:$BG$12,MATCH($D64,$AR$5:$AR$12,0),3))*($G64/INDEX($BB$5:$BG$12,MATCH($D64,$AR$5:$AR$12,0),3))^$J64)+(EXP(-$G64/INDEX($BB$5:$BG$12,MATCH($D64,$AR$5:$AR$12,0),4))*($G64/INDEX($BB$5:$BG$12,MATCH($D64,$AR$5:$AR$12,0),4))^$J64)+(EXP(-$G64/INDEX($BB$5:$BG$12,MATCH($D64,$AR$5:$AR$12,0),5))*($G64/INDEX($BB$5:$BG$12,MATCH($D64,$AR$5:$AR$12,0),5))^$J64)+(EXP(-$G64/INDEX($BB$5:$BG$12,MATCH($D64,$AR$5:$AR$12,0),6))*($G64/INDEX($BB$5:$BG$12,MATCH($D64,$AR$5:$AR$12,0),6))^$J64)),0)</x:f>
        <x:v>0</x:v>
      </x:c>
      <x:c r="AI64" s="979" t="n">
        <x:f>IFERROR((EXP(-$G64/INDEX($BB$5:$BG$12,MATCH($D64,$AR$5:$AR$12,0),5))*($G64/INDEX($BB$5:$BG$12,MATCH($D64,$AR$5:$AR$12,0),5))^$J64)/((EXP(-$G64/INDEX($BB$5:$BG$12,MATCH($D64,$AR$5:$AR$12,0),1))*($G64/INDEX($BB$5:$BG$12,MATCH($D64,$AR$5:$AR$12,0),1))^$J64)+(EXP(-$G64/INDEX($BB$5:$BG$12,MATCH($D64,$AR$5:$AR$12,0),2))*($G64/INDEX($BB$5:$BG$12,MATCH($D64,$AR$5:$AR$12,0),2))^$J64)+(EXP(-$G64/INDEX($BB$5:$BG$12,MATCH($D64,$AR$5:$AR$12,0),3))*($G64/INDEX($BB$5:$BG$12,MATCH($D64,$AR$5:$AR$12,0),3))^$J64)+(EXP(-$G64/INDEX($BB$5:$BG$12,MATCH($D64,$AR$5:$AR$12,0),4))*($G64/INDEX($BB$5:$BG$12,MATCH($D64,$AR$5:$AR$12,0),4))^$J64)+(EXP(-$G64/INDEX($BB$5:$BG$12,MATCH($D64,$AR$5:$AR$12,0),5))*($G64/INDEX($BB$5:$BG$12,MATCH($D64,$AR$5:$AR$12,0),5))^$J64)+(EXP(-$G64/INDEX($BB$5:$BG$12,MATCH($D64,$AR$5:$AR$12,0),6))*($G64/INDEX($BB$5:$BG$12,MATCH($D64,$AR$5:$AR$12,0),6))^$J64)),0)</x:f>
        <x:v>0</x:v>
      </x:c>
      <x:c r="AJ64" s="979" t="n">
        <x:f>IFERROR((EXP(-$G64/INDEX($BB$5:$BG$12,MATCH($D64,$AR$5:$AR$12,0),6))*($G64/INDEX($BB$5:$BG$12,MATCH($D64,$AR$5:$AR$12,0),6))^$J64)/((EXP(-$G64/INDEX($BB$5:$BG$12,MATCH($D64,$AR$5:$AR$12,0),1))*($G64/INDEX($BB$5:$BG$12,MATCH($D64,$AR$5:$AR$12,0),1))^$J64)+(EXP(-$G64/INDEX($BB$5:$BG$12,MATCH($D64,$AR$5:$AR$12,0),2))*($G64/INDEX($BB$5:$BG$12,MATCH($D64,$AR$5:$AR$12,0),2))^$J64)+(EXP(-$G64/INDEX($BB$5:$BG$12,MATCH($D64,$AR$5:$AR$12,0),3))*($G64/INDEX($BB$5:$BG$12,MATCH($D64,$AR$5:$AR$12,0),3))^$J64)+(EXP(-$G64/INDEX($BB$5:$BG$12,MATCH($D64,$AR$5:$AR$12,0),4))*($G64/INDEX($BB$5:$BG$12,MATCH($D64,$AR$5:$AR$12,0),4))^$J64)+(EXP(-$G64/INDEX($BB$5:$BG$12,MATCH($D64,$AR$5:$AR$12,0),5))*($G64/INDEX($BB$5:$BG$12,MATCH($D64,$AR$5:$AR$12,0),5))^$J64)+(EXP(-$G64/INDEX($BB$5:$BG$12,MATCH($D64,$AR$5:$AR$12,0),6))*($G64/INDEX($BB$5:$BG$12,MATCH($D64,$AR$5:$AR$12,0),6))^$J64)),0)</x:f>
        <x:v>0</x:v>
      </x:c>
      <x:c r="BJ64"/>
      <x:c r="BK64"/>
      <x:c r="BL64"/>
      <x:c r="BM64"/>
      <x:c r="BN64"/>
      <x:c r="BO64"/>
      <x:c r="BP64"/>
      <x:c r="BQ64"/>
      <x:c r="BR64"/>
      <x:c r="BS64"/>
      <x:c r="BT64"/>
      <x:c r="BU64"/>
      <x:c r="BV64"/>
      <x:c r="BW64"/>
      <x:c r="BX64"/>
      <x:c r="BY64"/>
      <x:c r="BZ64"/>
    </x:row>
    <x:row r="65">
      <x:c r="A65" s="975" t="n">
        <x:f>'対象台データ'!A63</x:f>
        <x:v>46266</x:v>
      </x:c>
      <x:c r="B65" s="1003" t="str">
        <x:f>'対象台データ'!B63</x:f>
        <x:v>火</x:v>
      </x:c>
      <x:c r="C65" s="1003" t="str">
        <x:f>'対象台データ'!C63</x:f>
        <x:v>9/1</x:v>
      </x:c>
      <x:c r="D65" s="963" t="str">
        <x:f>'対象台データ'!D63</x:f>
        <x:v>SAO2</x:v>
      </x:c>
      <x:c r="E65" s="1014" t="n">
        <x:f>IF($X65="A",MIN(100,MAX(0,55+(V65-55)*(1+0.4*SQRT(MIN(G65/8000,1))))),MIN(100,MAX(0,V65)))</x:f>
        <x:v>64.97061394756733</x:v>
      </x:c>
      <x:c r="F65" s="1016" t="n">
        <x:f>'対象台データ'!E63</x:f>
        <x:v>636</x:v>
      </x:c>
      <x:c r="G65" s="1005" t="n">
        <x:f>'対象台データ'!F63</x:f>
        <x:v>8379</x:v>
      </x:c>
      <x:c r="H65" s="1005" t="n">
        <x:f>'対象台データ'!G63</x:f>
        <x:v>-652</x:v>
      </x:c>
      <x:c r="I65" s="1005" t="n">
        <x:f>'対象台データ'!H63</x:f>
        <x:v>0</x:v>
      </x:c>
      <x:c r="J65" s="1005" t="n">
        <x:f>'対象台データ'!I63</x:f>
        <x:v>0</x:v>
      </x:c>
      <x:c r="K65" s="979" t="n">
        <x:f>'対象台データ'!K63</x:f>
        <x:v>0.9740621394756733</x:v>
      </x:c>
      <x:c r="L65" s="1006" t="n">
        <x:f>IF(G65&lt;=0,5,IF(G65&lt;1500,5+(G65-0)*(20-5)/(1500-0),IF(G65&lt;3000,20+(G65-1500)*(40-20)/(3000-1500),IF(G65&lt;4500,40+(G65-3000)*(58-40)/(4500-3000),IF(G65&lt;6000,58+(G65-4500)*(72-58)/(6000-4500),IF(G65&lt;7500,72+(G65-6000)*(84-72)/(7500-6000),IF(G65&lt;9000,84+(G65-7500)*(93-84)/(9000-7500),IF(G65&lt;11000,93+(G65-9000)*(100-93)/(11000-9000),100))))))))</x:f>
        <x:v>89.274</x:v>
      </x:c>
      <x:c r="M65" s="978" t="n">
        <x:v>1</x:v>
      </x:c>
      <x:c r="N65" s="978" t="n">
        <x:f>MIN(100,L65*M65)</x:f>
        <x:v>89.274</x:v>
      </x:c>
      <x:c r="O65" s="978" t="n">
        <x:f>IF(K65&lt;=0.8,0,IF(K65&lt;0.9,0+(K65-0.8)*(10-0)/(0.9-0.8),IF(K65&lt;1,10+(K65-0.9)*(35-10)/(1-0.9),IF(K65&lt;1.2,35+(K65-1)*(87-35)/(1.2-1),IF(K65&lt;1.3,87+(K65-1.2)*(96-87)/(1.3-1.2),IF(K65&lt;1.45,96+(K65-1.3)*(100-96)/(1.45-1.3),100))))))</x:f>
        <x:v>28.51553486891833</x:v>
      </x:c>
      <x:c r="P65" s="979" t="n">
        <x:f>MIN(1,SQRT(G65/8000))</x:f>
        <x:v>1</x:v>
      </x:c>
      <x:c r="Q65" s="978" t="n">
        <x:f>35+(O65-35)*P65</x:f>
        <x:v>28.51553486891833</x:v>
      </x:c>
      <x:c r="R65" s="978" t="n">
        <x:f>IF(K65&lt;0.95,MIN(25,(0.95-K65)*250),0)</x:f>
        <x:v>0</x:v>
      </x:c>
      <x:c r="S65" s="978" t="n">
        <x:f>IF($X65="A",Y65*5+Z65*15+AA65*30+AB65*60+AC65*80+AD65*100,0)</x:f>
        <x:v>0</x:v>
      </x:c>
      <x:c r="T65" s="978" t="n">
        <x:f>IF($X65="A",AE65*5+AF65*15+AG65*30+AH65*60+AI65*80+AJ65*100,0)</x:f>
        <x:v>0</x:v>
      </x:c>
      <x:c r="U65" s="978" t="n">
        <x:f>IF($X65="A",S65*15%+T65*30%+Q65*55%,0)</x:f>
        <x:v>0</x:v>
      </x:c>
      <x:c r="V65" s="1018" t="n">
        <x:f>IF($X65="A",U65*80%+N65*20%,N65*IFERROR(INDEX($AT$5:$AT$60,MATCH($D65,$AR$5:$AR$60,0)),0.6)+Q65*IFERROR(INDEX($AU$5:$AU$60,MATCH($D65,$AR$5:$AR$60,0)),0.4)-R65)</x:f>
        <x:v>64.97061394756733</x:v>
      </x:c>
      <x:c r="W65" s="1008" t="str">
        <x:f>IF(E65&gt;=90,"設定6級候補",IF(E65&gt;=75,"設定4以上強候補",IF(E65&gt;=60,"設定4以上を疑う","要観察")))</x:f>
        <x:v>設定4以上を疑う</x:v>
      </x:c>
      <x:c r="X65" s="1003" t="str">
        <x:f>IFERROR(INDEX($AS$5:$AS$60,MATCH($D65,$AR$5:$AR$60,0)),"AT")</x:f>
        <x:v>AT</x:v>
      </x:c>
      <x:c r="Y65" s="979" t="n">
        <x:f>IFERROR((EXP(-$G65/INDEX($AV$5:$BA$12,MATCH($D65,$AR$5:$AR$12,0),1))*($G65/INDEX($AV$5:$BA$12,MATCH($D65,$AR$5:$AR$12,0),1))^$I65)/((EXP(-$G65/INDEX($AV$5:$BA$12,MATCH($D65,$AR$5:$AR$12,0),1))*($G65/INDEX($AV$5:$BA$12,MATCH($D65,$AR$5:$AR$12,0),1))^$I65)+(EXP(-$G65/INDEX($AV$5:$BA$12,MATCH($D65,$AR$5:$AR$12,0),2))*($G65/INDEX($AV$5:$BA$12,MATCH($D65,$AR$5:$AR$12,0),2))^$I65)+(EXP(-$G65/INDEX($AV$5:$BA$12,MATCH($D65,$AR$5:$AR$12,0),3))*($G65/INDEX($AV$5:$BA$12,MATCH($D65,$AR$5:$AR$12,0),3))^$I65)+(EXP(-$G65/INDEX($AV$5:$BA$12,MATCH($D65,$AR$5:$AR$12,0),4))*($G65/INDEX($AV$5:$BA$12,MATCH($D65,$AR$5:$AR$12,0),4))^$I65)+(EXP(-$G65/INDEX($AV$5:$BA$12,MATCH($D65,$AR$5:$AR$12,0),5))*($G65/INDEX($AV$5:$BA$12,MATCH($D65,$AR$5:$AR$12,0),5))^$I65)+(EXP(-$G65/INDEX($AV$5:$BA$12,MATCH($D65,$AR$5:$AR$12,0),6))*($G65/INDEX($AV$5:$BA$12,MATCH($D65,$AR$5:$AR$12,0),6))^$I65)),0)</x:f>
        <x:v>0</x:v>
      </x:c>
      <x:c r="Z65" s="979" t="n">
        <x:f>IFERROR((EXP(-$G65/INDEX($AV$5:$BA$12,MATCH($D65,$AR$5:$AR$12,0),2))*($G65/INDEX($AV$5:$BA$12,MATCH($D65,$AR$5:$AR$12,0),2))^$I65)/((EXP(-$G65/INDEX($AV$5:$BA$12,MATCH($D65,$AR$5:$AR$12,0),1))*($G65/INDEX($AV$5:$BA$12,MATCH($D65,$AR$5:$AR$12,0),1))^$I65)+(EXP(-$G65/INDEX($AV$5:$BA$12,MATCH($D65,$AR$5:$AR$12,0),2))*($G65/INDEX($AV$5:$BA$12,MATCH($D65,$AR$5:$AR$12,0),2))^$I65)+(EXP(-$G65/INDEX($AV$5:$BA$12,MATCH($D65,$AR$5:$AR$12,0),3))*($G65/INDEX($AV$5:$BA$12,MATCH($D65,$AR$5:$AR$12,0),3))^$I65)+(EXP(-$G65/INDEX($AV$5:$BA$12,MATCH($D65,$AR$5:$AR$12,0),4))*($G65/INDEX($AV$5:$BA$12,MATCH($D65,$AR$5:$AR$12,0),4))^$I65)+(EXP(-$G65/INDEX($AV$5:$BA$12,MATCH($D65,$AR$5:$AR$12,0),5))*($G65/INDEX($AV$5:$BA$12,MATCH($D65,$AR$5:$AR$12,0),5))^$I65)+(EXP(-$G65/INDEX($AV$5:$BA$12,MATCH($D65,$AR$5:$AR$12,0),6))*($G65/INDEX($AV$5:$BA$12,MATCH($D65,$AR$5:$AR$12,0),6))^$I65)),0)</x:f>
        <x:v>0</x:v>
      </x:c>
      <x:c r="AA65" s="979" t="n">
        <x:f>IFERROR((EXP(-$G65/INDEX($AV$5:$BA$12,MATCH($D65,$AR$5:$AR$12,0),3))*($G65/INDEX($AV$5:$BA$12,MATCH($D65,$AR$5:$AR$12,0),3))^$I65)/((EXP(-$G65/INDEX($AV$5:$BA$12,MATCH($D65,$AR$5:$AR$12,0),1))*($G65/INDEX($AV$5:$BA$12,MATCH($D65,$AR$5:$AR$12,0),1))^$I65)+(EXP(-$G65/INDEX($AV$5:$BA$12,MATCH($D65,$AR$5:$AR$12,0),2))*($G65/INDEX($AV$5:$BA$12,MATCH($D65,$AR$5:$AR$12,0),2))^$I65)+(EXP(-$G65/INDEX($AV$5:$BA$12,MATCH($D65,$AR$5:$AR$12,0),3))*($G65/INDEX($AV$5:$BA$12,MATCH($D65,$AR$5:$AR$12,0),3))^$I65)+(EXP(-$G65/INDEX($AV$5:$BA$12,MATCH($D65,$AR$5:$AR$12,0),4))*($G65/INDEX($AV$5:$BA$12,MATCH($D65,$AR$5:$AR$12,0),4))^$I65)+(EXP(-$G65/INDEX($AV$5:$BA$12,MATCH($D65,$AR$5:$AR$12,0),5))*($G65/INDEX($AV$5:$BA$12,MATCH($D65,$AR$5:$AR$12,0),5))^$I65)+(EXP(-$G65/INDEX($AV$5:$BA$12,MATCH($D65,$AR$5:$AR$12,0),6))*($G65/INDEX($AV$5:$BA$12,MATCH($D65,$AR$5:$AR$12,0),6))^$I65)),0)</x:f>
        <x:v>0</x:v>
      </x:c>
      <x:c r="AB65" s="979" t="n">
        <x:f>IFERROR((EXP(-$G65/INDEX($AV$5:$BA$12,MATCH($D65,$AR$5:$AR$12,0),4))*($G65/INDEX($AV$5:$BA$12,MATCH($D65,$AR$5:$AR$12,0),4))^$I65)/((EXP(-$G65/INDEX($AV$5:$BA$12,MATCH($D65,$AR$5:$AR$12,0),1))*($G65/INDEX($AV$5:$BA$12,MATCH($D65,$AR$5:$AR$12,0),1))^$I65)+(EXP(-$G65/INDEX($AV$5:$BA$12,MATCH($D65,$AR$5:$AR$12,0),2))*($G65/INDEX($AV$5:$BA$12,MATCH($D65,$AR$5:$AR$12,0),2))^$I65)+(EXP(-$G65/INDEX($AV$5:$BA$12,MATCH($D65,$AR$5:$AR$12,0),3))*($G65/INDEX($AV$5:$BA$12,MATCH($D65,$AR$5:$AR$12,0),3))^$I65)+(EXP(-$G65/INDEX($AV$5:$BA$12,MATCH($D65,$AR$5:$AR$12,0),4))*($G65/INDEX($AV$5:$BA$12,MATCH($D65,$AR$5:$AR$12,0),4))^$I65)+(EXP(-$G65/INDEX($AV$5:$BA$12,MATCH($D65,$AR$5:$AR$12,0),5))*($G65/INDEX($AV$5:$BA$12,MATCH($D65,$AR$5:$AR$12,0),5))^$I65)+(EXP(-$G65/INDEX($AV$5:$BA$12,MATCH($D65,$AR$5:$AR$12,0),6))*($G65/INDEX($AV$5:$BA$12,MATCH($D65,$AR$5:$AR$12,0),6))^$I65)),0)</x:f>
        <x:v>0</x:v>
      </x:c>
      <x:c r="AC65" s="979" t="n">
        <x:f>IFERROR((EXP(-$G65/INDEX($AV$5:$BA$12,MATCH($D65,$AR$5:$AR$12,0),5))*($G65/INDEX($AV$5:$BA$12,MATCH($D65,$AR$5:$AR$12,0),5))^$I65)/((EXP(-$G65/INDEX($AV$5:$BA$12,MATCH($D65,$AR$5:$AR$12,0),1))*($G65/INDEX($AV$5:$BA$12,MATCH($D65,$AR$5:$AR$12,0),1))^$I65)+(EXP(-$G65/INDEX($AV$5:$BA$12,MATCH($D65,$AR$5:$AR$12,0),2))*($G65/INDEX($AV$5:$BA$12,MATCH($D65,$AR$5:$AR$12,0),2))^$I65)+(EXP(-$G65/INDEX($AV$5:$BA$12,MATCH($D65,$AR$5:$AR$12,0),3))*($G65/INDEX($AV$5:$BA$12,MATCH($D65,$AR$5:$AR$12,0),3))^$I65)+(EXP(-$G65/INDEX($AV$5:$BA$12,MATCH($D65,$AR$5:$AR$12,0),4))*($G65/INDEX($AV$5:$BA$12,MATCH($D65,$AR$5:$AR$12,0),4))^$I65)+(EXP(-$G65/INDEX($AV$5:$BA$12,MATCH($D65,$AR$5:$AR$12,0),5))*($G65/INDEX($AV$5:$BA$12,MATCH($D65,$AR$5:$AR$12,0),5))^$I65)+(EXP(-$G65/INDEX($AV$5:$BA$12,MATCH($D65,$AR$5:$AR$12,0),6))*($G65/INDEX($AV$5:$BA$12,MATCH($D65,$AR$5:$AR$12,0),6))^$I65)),0)</x:f>
        <x:v>0</x:v>
      </x:c>
      <x:c r="AD65" s="979" t="n">
        <x:f>IFERROR((EXP(-$G65/INDEX($AV$5:$BA$12,MATCH($D65,$AR$5:$AR$12,0),6))*($G65/INDEX($AV$5:$BA$12,MATCH($D65,$AR$5:$AR$12,0),6))^$I65)/((EXP(-$G65/INDEX($AV$5:$BA$12,MATCH($D65,$AR$5:$AR$12,0),1))*($G65/INDEX($AV$5:$BA$12,MATCH($D65,$AR$5:$AR$12,0),1))^$I65)+(EXP(-$G65/INDEX($AV$5:$BA$12,MATCH($D65,$AR$5:$AR$12,0),2))*($G65/INDEX($AV$5:$BA$12,MATCH($D65,$AR$5:$AR$12,0),2))^$I65)+(EXP(-$G65/INDEX($AV$5:$BA$12,MATCH($D65,$AR$5:$AR$12,0),3))*($G65/INDEX($AV$5:$BA$12,MATCH($D65,$AR$5:$AR$12,0),3))^$I65)+(EXP(-$G65/INDEX($AV$5:$BA$12,MATCH($D65,$AR$5:$AR$12,0),4))*($G65/INDEX($AV$5:$BA$12,MATCH($D65,$AR$5:$AR$12,0),4))^$I65)+(EXP(-$G65/INDEX($AV$5:$BA$12,MATCH($D65,$AR$5:$AR$12,0),5))*($G65/INDEX($AV$5:$BA$12,MATCH($D65,$AR$5:$AR$12,0),5))^$I65)+(EXP(-$G65/INDEX($AV$5:$BA$12,MATCH($D65,$AR$5:$AR$12,0),6))*($G65/INDEX($AV$5:$BA$12,MATCH($D65,$AR$5:$AR$12,0),6))^$I65)),0)</x:f>
        <x:v>0</x:v>
      </x:c>
      <x:c r="AE65" s="979" t="n">
        <x:f>IFERROR((EXP(-$G65/INDEX($BB$5:$BG$12,MATCH($D65,$AR$5:$AR$12,0),1))*($G65/INDEX($BB$5:$BG$12,MATCH($D65,$AR$5:$AR$12,0),1))^$J65)/((EXP(-$G65/INDEX($BB$5:$BG$12,MATCH($D65,$AR$5:$AR$12,0),1))*($G65/INDEX($BB$5:$BG$12,MATCH($D65,$AR$5:$AR$12,0),1))^$J65)+(EXP(-$G65/INDEX($BB$5:$BG$12,MATCH($D65,$AR$5:$AR$12,0),2))*($G65/INDEX($BB$5:$BG$12,MATCH($D65,$AR$5:$AR$12,0),2))^$J65)+(EXP(-$G65/INDEX($BB$5:$BG$12,MATCH($D65,$AR$5:$AR$12,0),3))*($G65/INDEX($BB$5:$BG$12,MATCH($D65,$AR$5:$AR$12,0),3))^$J65)+(EXP(-$G65/INDEX($BB$5:$BG$12,MATCH($D65,$AR$5:$AR$12,0),4))*($G65/INDEX($BB$5:$BG$12,MATCH($D65,$AR$5:$AR$12,0),4))^$J65)+(EXP(-$G65/INDEX($BB$5:$BG$12,MATCH($D65,$AR$5:$AR$12,0),5))*($G65/INDEX($BB$5:$BG$12,MATCH($D65,$AR$5:$AR$12,0),5))^$J65)+(EXP(-$G65/INDEX($BB$5:$BG$12,MATCH($D65,$AR$5:$AR$12,0),6))*($G65/INDEX($BB$5:$BG$12,MATCH($D65,$AR$5:$AR$12,0),6))^$J65)),0)</x:f>
        <x:v>0</x:v>
      </x:c>
      <x:c r="AF65" s="979" t="n">
        <x:f>IFERROR((EXP(-$G65/INDEX($BB$5:$BG$12,MATCH($D65,$AR$5:$AR$12,0),2))*($G65/INDEX($BB$5:$BG$12,MATCH($D65,$AR$5:$AR$12,0),2))^$J65)/((EXP(-$G65/INDEX($BB$5:$BG$12,MATCH($D65,$AR$5:$AR$12,0),1))*($G65/INDEX($BB$5:$BG$12,MATCH($D65,$AR$5:$AR$12,0),1))^$J65)+(EXP(-$G65/INDEX($BB$5:$BG$12,MATCH($D65,$AR$5:$AR$12,0),2))*($G65/INDEX($BB$5:$BG$12,MATCH($D65,$AR$5:$AR$12,0),2))^$J65)+(EXP(-$G65/INDEX($BB$5:$BG$12,MATCH($D65,$AR$5:$AR$12,0),3))*($G65/INDEX($BB$5:$BG$12,MATCH($D65,$AR$5:$AR$12,0),3))^$J65)+(EXP(-$G65/INDEX($BB$5:$BG$12,MATCH($D65,$AR$5:$AR$12,0),4))*($G65/INDEX($BB$5:$BG$12,MATCH($D65,$AR$5:$AR$12,0),4))^$J65)+(EXP(-$G65/INDEX($BB$5:$BG$12,MATCH($D65,$AR$5:$AR$12,0),5))*($G65/INDEX($BB$5:$BG$12,MATCH($D65,$AR$5:$AR$12,0),5))^$J65)+(EXP(-$G65/INDEX($BB$5:$BG$12,MATCH($D65,$AR$5:$AR$12,0),6))*($G65/INDEX($BB$5:$BG$12,MATCH($D65,$AR$5:$AR$12,0),6))^$J65)),0)</x:f>
        <x:v>0</x:v>
      </x:c>
      <x:c r="AG65" s="979" t="n">
        <x:f>IFERROR((EXP(-$G65/INDEX($BB$5:$BG$12,MATCH($D65,$AR$5:$AR$12,0),3))*($G65/INDEX($BB$5:$BG$12,MATCH($D65,$AR$5:$AR$12,0),3))^$J65)/((EXP(-$G65/INDEX($BB$5:$BG$12,MATCH($D65,$AR$5:$AR$12,0),1))*($G65/INDEX($BB$5:$BG$12,MATCH($D65,$AR$5:$AR$12,0),1))^$J65)+(EXP(-$G65/INDEX($BB$5:$BG$12,MATCH($D65,$AR$5:$AR$12,0),2))*($G65/INDEX($BB$5:$BG$12,MATCH($D65,$AR$5:$AR$12,0),2))^$J65)+(EXP(-$G65/INDEX($BB$5:$BG$12,MATCH($D65,$AR$5:$AR$12,0),3))*($G65/INDEX($BB$5:$BG$12,MATCH($D65,$AR$5:$AR$12,0),3))^$J65)+(EXP(-$G65/INDEX($BB$5:$BG$12,MATCH($D65,$AR$5:$AR$12,0),4))*($G65/INDEX($BB$5:$BG$12,MATCH($D65,$AR$5:$AR$12,0),4))^$J65)+(EXP(-$G65/INDEX($BB$5:$BG$12,MATCH($D65,$AR$5:$AR$12,0),5))*($G65/INDEX($BB$5:$BG$12,MATCH($D65,$AR$5:$AR$12,0),5))^$J65)+(EXP(-$G65/INDEX($BB$5:$BG$12,MATCH($D65,$AR$5:$AR$12,0),6))*($G65/INDEX($BB$5:$BG$12,MATCH($D65,$AR$5:$AR$12,0),6))^$J65)),0)</x:f>
        <x:v>0</x:v>
      </x:c>
      <x:c r="AH65" s="979" t="n">
        <x:f>IFERROR((EXP(-$G65/INDEX($BB$5:$BG$12,MATCH($D65,$AR$5:$AR$12,0),4))*($G65/INDEX($BB$5:$BG$12,MATCH($D65,$AR$5:$AR$12,0),4))^$J65)/((EXP(-$G65/INDEX($BB$5:$BG$12,MATCH($D65,$AR$5:$AR$12,0),1))*($G65/INDEX($BB$5:$BG$12,MATCH($D65,$AR$5:$AR$12,0),1))^$J65)+(EXP(-$G65/INDEX($BB$5:$BG$12,MATCH($D65,$AR$5:$AR$12,0),2))*($G65/INDEX($BB$5:$BG$12,MATCH($D65,$AR$5:$AR$12,0),2))^$J65)+(EXP(-$G65/INDEX($BB$5:$BG$12,MATCH($D65,$AR$5:$AR$12,0),3))*($G65/INDEX($BB$5:$BG$12,MATCH($D65,$AR$5:$AR$12,0),3))^$J65)+(EXP(-$G65/INDEX($BB$5:$BG$12,MATCH($D65,$AR$5:$AR$12,0),4))*($G65/INDEX($BB$5:$BG$12,MATCH($D65,$AR$5:$AR$12,0),4))^$J65)+(EXP(-$G65/INDEX($BB$5:$BG$12,MATCH($D65,$AR$5:$AR$12,0),5))*($G65/INDEX($BB$5:$BG$12,MATCH($D65,$AR$5:$AR$12,0),5))^$J65)+(EXP(-$G65/INDEX($BB$5:$BG$12,MATCH($D65,$AR$5:$AR$12,0),6))*($G65/INDEX($BB$5:$BG$12,MATCH($D65,$AR$5:$AR$12,0),6))^$J65)),0)</x:f>
        <x:v>0</x:v>
      </x:c>
      <x:c r="AI65" s="979" t="n">
        <x:f>IFERROR((EXP(-$G65/INDEX($BB$5:$BG$12,MATCH($D65,$AR$5:$AR$12,0),5))*($G65/INDEX($BB$5:$BG$12,MATCH($D65,$AR$5:$AR$12,0),5))^$J65)/((EXP(-$G65/INDEX($BB$5:$BG$12,MATCH($D65,$AR$5:$AR$12,0),1))*($G65/INDEX($BB$5:$BG$12,MATCH($D65,$AR$5:$AR$12,0),1))^$J65)+(EXP(-$G65/INDEX($BB$5:$BG$12,MATCH($D65,$AR$5:$AR$12,0),2))*($G65/INDEX($BB$5:$BG$12,MATCH($D65,$AR$5:$AR$12,0),2))^$J65)+(EXP(-$G65/INDEX($BB$5:$BG$12,MATCH($D65,$AR$5:$AR$12,0),3))*($G65/INDEX($BB$5:$BG$12,MATCH($D65,$AR$5:$AR$12,0),3))^$J65)+(EXP(-$G65/INDEX($BB$5:$BG$12,MATCH($D65,$AR$5:$AR$12,0),4))*($G65/INDEX($BB$5:$BG$12,MATCH($D65,$AR$5:$AR$12,0),4))^$J65)+(EXP(-$G65/INDEX($BB$5:$BG$12,MATCH($D65,$AR$5:$AR$12,0),5))*($G65/INDEX($BB$5:$BG$12,MATCH($D65,$AR$5:$AR$12,0),5))^$J65)+(EXP(-$G65/INDEX($BB$5:$BG$12,MATCH($D65,$AR$5:$AR$12,0),6))*($G65/INDEX($BB$5:$BG$12,MATCH($D65,$AR$5:$AR$12,0),6))^$J65)),0)</x:f>
        <x:v>0</x:v>
      </x:c>
      <x:c r="AJ65" s="979" t="n">
        <x:f>IFERROR((EXP(-$G65/INDEX($BB$5:$BG$12,MATCH($D65,$AR$5:$AR$12,0),6))*($G65/INDEX($BB$5:$BG$12,MATCH($D65,$AR$5:$AR$12,0),6))^$J65)/((EXP(-$G65/INDEX($BB$5:$BG$12,MATCH($D65,$AR$5:$AR$12,0),1))*($G65/INDEX($BB$5:$BG$12,MATCH($D65,$AR$5:$AR$12,0),1))^$J65)+(EXP(-$G65/INDEX($BB$5:$BG$12,MATCH($D65,$AR$5:$AR$12,0),2))*($G65/INDEX($BB$5:$BG$12,MATCH($D65,$AR$5:$AR$12,0),2))^$J65)+(EXP(-$G65/INDEX($BB$5:$BG$12,MATCH($D65,$AR$5:$AR$12,0),3))*($G65/INDEX($BB$5:$BG$12,MATCH($D65,$AR$5:$AR$12,0),3))^$J65)+(EXP(-$G65/INDEX($BB$5:$BG$12,MATCH($D65,$AR$5:$AR$12,0),4))*($G65/INDEX($BB$5:$BG$12,MATCH($D65,$AR$5:$AR$12,0),4))^$J65)+(EXP(-$G65/INDEX($BB$5:$BG$12,MATCH($D65,$AR$5:$AR$12,0),5))*($G65/INDEX($BB$5:$BG$12,MATCH($D65,$AR$5:$AR$12,0),5))^$J65)+(EXP(-$G65/INDEX($BB$5:$BG$12,MATCH($D65,$AR$5:$AR$12,0),6))*($G65/INDEX($BB$5:$BG$12,MATCH($D65,$AR$5:$AR$12,0),6))^$J65)),0)</x:f>
        <x:v>0</x:v>
      </x:c>
      <x:c r="BJ65"/>
      <x:c r="BK65"/>
      <x:c r="BL65"/>
      <x:c r="BM65"/>
      <x:c r="BN65"/>
      <x:c r="BO65"/>
      <x:c r="BP65"/>
      <x:c r="BQ65"/>
      <x:c r="BR65"/>
      <x:c r="BS65"/>
      <x:c r="BT65"/>
      <x:c r="BU65"/>
      <x:c r="BV65"/>
      <x:c r="BW65"/>
      <x:c r="BX65"/>
      <x:c r="BY65"/>
      <x:c r="BZ65"/>
    </x:row>
    <x:row r="66">
      <x:c r="A66" s="975" t="n">
        <x:f>'対象台データ'!A64</x:f>
        <x:v>46266</x:v>
      </x:c>
      <x:c r="B66" s="1003" t="str">
        <x:f>'対象台データ'!B64</x:f>
        <x:v>火</x:v>
      </x:c>
      <x:c r="C66" s="1003" t="str">
        <x:f>'対象台データ'!C64</x:f>
        <x:v>9/1</x:v>
      </x:c>
      <x:c r="D66" s="963" t="str">
        <x:f>'対象台データ'!D64</x:f>
        <x:v>SAO2</x:v>
      </x:c>
      <x:c r="E66" s="1014" t="n">
        <x:f>IF($X66="A",MIN(100,MAX(0,55+(V66-55)*(1+0.4*SQRT(MIN(G66/8000,1))))),MIN(100,MAX(0,V66)))</x:f>
        <x:v>42.72495513377544</x:v>
      </x:c>
      <x:c r="F66" s="1016" t="n">
        <x:f>'対象台データ'!E64</x:f>
        <x:v>637</x:v>
      </x:c>
      <x:c r="G66" s="1005" t="n">
        <x:f>'対象台データ'!F64</x:f>
        <x:v>8746</x:v>
      </x:c>
      <x:c r="H66" s="1005" t="n">
        <x:f>'対象台データ'!G64</x:f>
        <x:v>-2955</x:v>
      </x:c>
      <x:c r="I66" s="1005" t="n">
        <x:f>'対象台データ'!H64</x:f>
        <x:v>0</x:v>
      </x:c>
      <x:c r="J66" s="1005" t="n">
        <x:f>'対象台データ'!I64</x:f>
        <x:v>0</x:v>
      </x:c>
      <x:c r="K66" s="979" t="n">
        <x:f>'対象台データ'!K64</x:f>
        <x:v>0.8873770866681912</x:v>
      </x:c>
      <x:c r="L66" s="1006" t="n">
        <x:f>IF(G66&lt;=0,5,IF(G66&lt;1500,5+(G66-0)*(20-5)/(1500-0),IF(G66&lt;3000,20+(G66-1500)*(40-20)/(3000-1500),IF(G66&lt;4500,40+(G66-3000)*(58-40)/(4500-3000),IF(G66&lt;6000,58+(G66-4500)*(72-58)/(6000-4500),IF(G66&lt;7500,72+(G66-6000)*(84-72)/(7500-6000),IF(G66&lt;9000,84+(G66-7500)*(93-84)/(9000-7500),IF(G66&lt;11000,93+(G66-9000)*(100-93)/(11000-9000),100))))))))</x:f>
        <x:v>91.476</x:v>
      </x:c>
      <x:c r="M66" s="978" t="n">
        <x:v>1</x:v>
      </x:c>
      <x:c r="N66" s="978" t="n">
        <x:f>MIN(100,L66*M66)</x:f>
        <x:v>91.476</x:v>
      </x:c>
      <x:c r="O66" s="978" t="n">
        <x:f>IF(K66&lt;=0.8,0,IF(K66&lt;0.9,0+(K66-0.8)*(10-0)/(0.9-0.8),IF(K66&lt;1,10+(K66-0.9)*(35-10)/(1-0.9),IF(K66&lt;1.2,35+(K66-1)*(87-35)/(1.2-1),IF(K66&lt;1.3,87+(K66-1.2)*(96-87)/(1.3-1.2),IF(K66&lt;1.45,96+(K66-1.3)*(100-96)/(1.45-1.3),100))))))</x:f>
        <x:v>8.737708666819113</x:v>
      </x:c>
      <x:c r="P66" s="979" t="n">
        <x:f>MIN(1,SQRT(G66/8000))</x:f>
        <x:v>1</x:v>
      </x:c>
      <x:c r="Q66" s="978" t="n">
        <x:f>35+(O66-35)*P66</x:f>
        <x:v>8.737708666819113</x:v>
      </x:c>
      <x:c r="R66" s="978" t="n">
        <x:f>IF(K66&lt;0.95,MIN(25,(0.95-K66)*250),0)</x:f>
        <x:v>15.6557283329522</x:v>
      </x:c>
      <x:c r="S66" s="978" t="n">
        <x:f>IF($X66="A",Y66*5+Z66*15+AA66*30+AB66*60+AC66*80+AD66*100,0)</x:f>
        <x:v>0</x:v>
      </x:c>
      <x:c r="T66" s="978" t="n">
        <x:f>IF($X66="A",AE66*5+AF66*15+AG66*30+AH66*60+AI66*80+AJ66*100,0)</x:f>
        <x:v>0</x:v>
      </x:c>
      <x:c r="U66" s="978" t="n">
        <x:f>IF($X66="A",S66*15%+T66*30%+Q66*55%,0)</x:f>
        <x:v>0</x:v>
      </x:c>
      <x:c r="V66" s="1018" t="n">
        <x:f>IF($X66="A",U66*80%+N66*20%,N66*IFERROR(INDEX($AT$5:$AT$60,MATCH($D66,$AR$5:$AR$60,0)),0.6)+Q66*IFERROR(INDEX($AU$5:$AU$60,MATCH($D66,$AR$5:$AR$60,0)),0.4)-R66)</x:f>
        <x:v>42.72495513377544</x:v>
      </x:c>
      <x:c r="W66" s="1008" t="str">
        <x:f>IF(E66&gt;=90,"設定6級候補",IF(E66&gt;=75,"設定4以上強候補",IF(E66&gt;=60,"設定4以上を疑う","要観察")))</x:f>
        <x:v>要観察</x:v>
      </x:c>
      <x:c r="X66" s="1003" t="str">
        <x:f>IFERROR(INDEX($AS$5:$AS$60,MATCH($D66,$AR$5:$AR$60,0)),"AT")</x:f>
        <x:v>AT</x:v>
      </x:c>
      <x:c r="Y66" s="979" t="n">
        <x:f>IFERROR((EXP(-$G66/INDEX($AV$5:$BA$12,MATCH($D66,$AR$5:$AR$12,0),1))*($G66/INDEX($AV$5:$BA$12,MATCH($D66,$AR$5:$AR$12,0),1))^$I66)/((EXP(-$G66/INDEX($AV$5:$BA$12,MATCH($D66,$AR$5:$AR$12,0),1))*($G66/INDEX($AV$5:$BA$12,MATCH($D66,$AR$5:$AR$12,0),1))^$I66)+(EXP(-$G66/INDEX($AV$5:$BA$12,MATCH($D66,$AR$5:$AR$12,0),2))*($G66/INDEX($AV$5:$BA$12,MATCH($D66,$AR$5:$AR$12,0),2))^$I66)+(EXP(-$G66/INDEX($AV$5:$BA$12,MATCH($D66,$AR$5:$AR$12,0),3))*($G66/INDEX($AV$5:$BA$12,MATCH($D66,$AR$5:$AR$12,0),3))^$I66)+(EXP(-$G66/INDEX($AV$5:$BA$12,MATCH($D66,$AR$5:$AR$12,0),4))*($G66/INDEX($AV$5:$BA$12,MATCH($D66,$AR$5:$AR$12,0),4))^$I66)+(EXP(-$G66/INDEX($AV$5:$BA$12,MATCH($D66,$AR$5:$AR$12,0),5))*($G66/INDEX($AV$5:$BA$12,MATCH($D66,$AR$5:$AR$12,0),5))^$I66)+(EXP(-$G66/INDEX($AV$5:$BA$12,MATCH($D66,$AR$5:$AR$12,0),6))*($G66/INDEX($AV$5:$BA$12,MATCH($D66,$AR$5:$AR$12,0),6))^$I66)),0)</x:f>
        <x:v>0</x:v>
      </x:c>
      <x:c r="Z66" s="979" t="n">
        <x:f>IFERROR((EXP(-$G66/INDEX($AV$5:$BA$12,MATCH($D66,$AR$5:$AR$12,0),2))*($G66/INDEX($AV$5:$BA$12,MATCH($D66,$AR$5:$AR$12,0),2))^$I66)/((EXP(-$G66/INDEX($AV$5:$BA$12,MATCH($D66,$AR$5:$AR$12,0),1))*($G66/INDEX($AV$5:$BA$12,MATCH($D66,$AR$5:$AR$12,0),1))^$I66)+(EXP(-$G66/INDEX($AV$5:$BA$12,MATCH($D66,$AR$5:$AR$12,0),2))*($G66/INDEX($AV$5:$BA$12,MATCH($D66,$AR$5:$AR$12,0),2))^$I66)+(EXP(-$G66/INDEX($AV$5:$BA$12,MATCH($D66,$AR$5:$AR$12,0),3))*($G66/INDEX($AV$5:$BA$12,MATCH($D66,$AR$5:$AR$12,0),3))^$I66)+(EXP(-$G66/INDEX($AV$5:$BA$12,MATCH($D66,$AR$5:$AR$12,0),4))*($G66/INDEX($AV$5:$BA$12,MATCH($D66,$AR$5:$AR$12,0),4))^$I66)+(EXP(-$G66/INDEX($AV$5:$BA$12,MATCH($D66,$AR$5:$AR$12,0),5))*($G66/INDEX($AV$5:$BA$12,MATCH($D66,$AR$5:$AR$12,0),5))^$I66)+(EXP(-$G66/INDEX($AV$5:$BA$12,MATCH($D66,$AR$5:$AR$12,0),6))*($G66/INDEX($AV$5:$BA$12,MATCH($D66,$AR$5:$AR$12,0),6))^$I66)),0)</x:f>
        <x:v>0</x:v>
      </x:c>
      <x:c r="AA66" s="979" t="n">
        <x:f>IFERROR((EXP(-$G66/INDEX($AV$5:$BA$12,MATCH($D66,$AR$5:$AR$12,0),3))*($G66/INDEX($AV$5:$BA$12,MATCH($D66,$AR$5:$AR$12,0),3))^$I66)/((EXP(-$G66/INDEX($AV$5:$BA$12,MATCH($D66,$AR$5:$AR$12,0),1))*($G66/INDEX($AV$5:$BA$12,MATCH($D66,$AR$5:$AR$12,0),1))^$I66)+(EXP(-$G66/INDEX($AV$5:$BA$12,MATCH($D66,$AR$5:$AR$12,0),2))*($G66/INDEX($AV$5:$BA$12,MATCH($D66,$AR$5:$AR$12,0),2))^$I66)+(EXP(-$G66/INDEX($AV$5:$BA$12,MATCH($D66,$AR$5:$AR$12,0),3))*($G66/INDEX($AV$5:$BA$12,MATCH($D66,$AR$5:$AR$12,0),3))^$I66)+(EXP(-$G66/INDEX($AV$5:$BA$12,MATCH($D66,$AR$5:$AR$12,0),4))*($G66/INDEX($AV$5:$BA$12,MATCH($D66,$AR$5:$AR$12,0),4))^$I66)+(EXP(-$G66/INDEX($AV$5:$BA$12,MATCH($D66,$AR$5:$AR$12,0),5))*($G66/INDEX($AV$5:$BA$12,MATCH($D66,$AR$5:$AR$12,0),5))^$I66)+(EXP(-$G66/INDEX($AV$5:$BA$12,MATCH($D66,$AR$5:$AR$12,0),6))*($G66/INDEX($AV$5:$BA$12,MATCH($D66,$AR$5:$AR$12,0),6))^$I66)),0)</x:f>
        <x:v>0</x:v>
      </x:c>
      <x:c r="AB66" s="979" t="n">
        <x:f>IFERROR((EXP(-$G66/INDEX($AV$5:$BA$12,MATCH($D66,$AR$5:$AR$12,0),4))*($G66/INDEX($AV$5:$BA$12,MATCH($D66,$AR$5:$AR$12,0),4))^$I66)/((EXP(-$G66/INDEX($AV$5:$BA$12,MATCH($D66,$AR$5:$AR$12,0),1))*($G66/INDEX($AV$5:$BA$12,MATCH($D66,$AR$5:$AR$12,0),1))^$I66)+(EXP(-$G66/INDEX($AV$5:$BA$12,MATCH($D66,$AR$5:$AR$12,0),2))*($G66/INDEX($AV$5:$BA$12,MATCH($D66,$AR$5:$AR$12,0),2))^$I66)+(EXP(-$G66/INDEX($AV$5:$BA$12,MATCH($D66,$AR$5:$AR$12,0),3))*($G66/INDEX($AV$5:$BA$12,MATCH($D66,$AR$5:$AR$12,0),3))^$I66)+(EXP(-$G66/INDEX($AV$5:$BA$12,MATCH($D66,$AR$5:$AR$12,0),4))*($G66/INDEX($AV$5:$BA$12,MATCH($D66,$AR$5:$AR$12,0),4))^$I66)+(EXP(-$G66/INDEX($AV$5:$BA$12,MATCH($D66,$AR$5:$AR$12,0),5))*($G66/INDEX($AV$5:$BA$12,MATCH($D66,$AR$5:$AR$12,0),5))^$I66)+(EXP(-$G66/INDEX($AV$5:$BA$12,MATCH($D66,$AR$5:$AR$12,0),6))*($G66/INDEX($AV$5:$BA$12,MATCH($D66,$AR$5:$AR$12,0),6))^$I66)),0)</x:f>
        <x:v>0</x:v>
      </x:c>
      <x:c r="AC66" s="979" t="n">
        <x:f>IFERROR((EXP(-$G66/INDEX($AV$5:$BA$12,MATCH($D66,$AR$5:$AR$12,0),5))*($G66/INDEX($AV$5:$BA$12,MATCH($D66,$AR$5:$AR$12,0),5))^$I66)/((EXP(-$G66/INDEX($AV$5:$BA$12,MATCH($D66,$AR$5:$AR$12,0),1))*($G66/INDEX($AV$5:$BA$12,MATCH($D66,$AR$5:$AR$12,0),1))^$I66)+(EXP(-$G66/INDEX($AV$5:$BA$12,MATCH($D66,$AR$5:$AR$12,0),2))*($G66/INDEX($AV$5:$BA$12,MATCH($D66,$AR$5:$AR$12,0),2))^$I66)+(EXP(-$G66/INDEX($AV$5:$BA$12,MATCH($D66,$AR$5:$AR$12,0),3))*($G66/INDEX($AV$5:$BA$12,MATCH($D66,$AR$5:$AR$12,0),3))^$I66)+(EXP(-$G66/INDEX($AV$5:$BA$12,MATCH($D66,$AR$5:$AR$12,0),4))*($G66/INDEX($AV$5:$BA$12,MATCH($D66,$AR$5:$AR$12,0),4))^$I66)+(EXP(-$G66/INDEX($AV$5:$BA$12,MATCH($D66,$AR$5:$AR$12,0),5))*($G66/INDEX($AV$5:$BA$12,MATCH($D66,$AR$5:$AR$12,0),5))^$I66)+(EXP(-$G66/INDEX($AV$5:$BA$12,MATCH($D66,$AR$5:$AR$12,0),6))*($G66/INDEX($AV$5:$BA$12,MATCH($D66,$AR$5:$AR$12,0),6))^$I66)),0)</x:f>
        <x:v>0</x:v>
      </x:c>
      <x:c r="AD66" s="979" t="n">
        <x:f>IFERROR((EXP(-$G66/INDEX($AV$5:$BA$12,MATCH($D66,$AR$5:$AR$12,0),6))*($G66/INDEX($AV$5:$BA$12,MATCH($D66,$AR$5:$AR$12,0),6))^$I66)/((EXP(-$G66/INDEX($AV$5:$BA$12,MATCH($D66,$AR$5:$AR$12,0),1))*($G66/INDEX($AV$5:$BA$12,MATCH($D66,$AR$5:$AR$12,0),1))^$I66)+(EXP(-$G66/INDEX($AV$5:$BA$12,MATCH($D66,$AR$5:$AR$12,0),2))*($G66/INDEX($AV$5:$BA$12,MATCH($D66,$AR$5:$AR$12,0),2))^$I66)+(EXP(-$G66/INDEX($AV$5:$BA$12,MATCH($D66,$AR$5:$AR$12,0),3))*($G66/INDEX($AV$5:$BA$12,MATCH($D66,$AR$5:$AR$12,0),3))^$I66)+(EXP(-$G66/INDEX($AV$5:$BA$12,MATCH($D66,$AR$5:$AR$12,0),4))*($G66/INDEX($AV$5:$BA$12,MATCH($D66,$AR$5:$AR$12,0),4))^$I66)+(EXP(-$G66/INDEX($AV$5:$BA$12,MATCH($D66,$AR$5:$AR$12,0),5))*($G66/INDEX($AV$5:$BA$12,MATCH($D66,$AR$5:$AR$12,0),5))^$I66)+(EXP(-$G66/INDEX($AV$5:$BA$12,MATCH($D66,$AR$5:$AR$12,0),6))*($G66/INDEX($AV$5:$BA$12,MATCH($D66,$AR$5:$AR$12,0),6))^$I66)),0)</x:f>
        <x:v>0</x:v>
      </x:c>
      <x:c r="AE66" s="979" t="n">
        <x:f>IFERROR((EXP(-$G66/INDEX($BB$5:$BG$12,MATCH($D66,$AR$5:$AR$12,0),1))*($G66/INDEX($BB$5:$BG$12,MATCH($D66,$AR$5:$AR$12,0),1))^$J66)/((EXP(-$G66/INDEX($BB$5:$BG$12,MATCH($D66,$AR$5:$AR$12,0),1))*($G66/INDEX($BB$5:$BG$12,MATCH($D66,$AR$5:$AR$12,0),1))^$J66)+(EXP(-$G66/INDEX($BB$5:$BG$12,MATCH($D66,$AR$5:$AR$12,0),2))*($G66/INDEX($BB$5:$BG$12,MATCH($D66,$AR$5:$AR$12,0),2))^$J66)+(EXP(-$G66/INDEX($BB$5:$BG$12,MATCH($D66,$AR$5:$AR$12,0),3))*($G66/INDEX($BB$5:$BG$12,MATCH($D66,$AR$5:$AR$12,0),3))^$J66)+(EXP(-$G66/INDEX($BB$5:$BG$12,MATCH($D66,$AR$5:$AR$12,0),4))*($G66/INDEX($BB$5:$BG$12,MATCH($D66,$AR$5:$AR$12,0),4))^$J66)+(EXP(-$G66/INDEX($BB$5:$BG$12,MATCH($D66,$AR$5:$AR$12,0),5))*($G66/INDEX($BB$5:$BG$12,MATCH($D66,$AR$5:$AR$12,0),5))^$J66)+(EXP(-$G66/INDEX($BB$5:$BG$12,MATCH($D66,$AR$5:$AR$12,0),6))*($G66/INDEX($BB$5:$BG$12,MATCH($D66,$AR$5:$AR$12,0),6))^$J66)),0)</x:f>
        <x:v>0</x:v>
      </x:c>
      <x:c r="AF66" s="979" t="n">
        <x:f>IFERROR((EXP(-$G66/INDEX($BB$5:$BG$12,MATCH($D66,$AR$5:$AR$12,0),2))*($G66/INDEX($BB$5:$BG$12,MATCH($D66,$AR$5:$AR$12,0),2))^$J66)/((EXP(-$G66/INDEX($BB$5:$BG$12,MATCH($D66,$AR$5:$AR$12,0),1))*($G66/INDEX($BB$5:$BG$12,MATCH($D66,$AR$5:$AR$12,0),1))^$J66)+(EXP(-$G66/INDEX($BB$5:$BG$12,MATCH($D66,$AR$5:$AR$12,0),2))*($G66/INDEX($BB$5:$BG$12,MATCH($D66,$AR$5:$AR$12,0),2))^$J66)+(EXP(-$G66/INDEX($BB$5:$BG$12,MATCH($D66,$AR$5:$AR$12,0),3))*($G66/INDEX($BB$5:$BG$12,MATCH($D66,$AR$5:$AR$12,0),3))^$J66)+(EXP(-$G66/INDEX($BB$5:$BG$12,MATCH($D66,$AR$5:$AR$12,0),4))*($G66/INDEX($BB$5:$BG$12,MATCH($D66,$AR$5:$AR$12,0),4))^$J66)+(EXP(-$G66/INDEX($BB$5:$BG$12,MATCH($D66,$AR$5:$AR$12,0),5))*($G66/INDEX($BB$5:$BG$12,MATCH($D66,$AR$5:$AR$12,0),5))^$J66)+(EXP(-$G66/INDEX($BB$5:$BG$12,MATCH($D66,$AR$5:$AR$12,0),6))*($G66/INDEX($BB$5:$BG$12,MATCH($D66,$AR$5:$AR$12,0),6))^$J66)),0)</x:f>
        <x:v>0</x:v>
      </x:c>
      <x:c r="AG66" s="979" t="n">
        <x:f>IFERROR((EXP(-$G66/INDEX($BB$5:$BG$12,MATCH($D66,$AR$5:$AR$12,0),3))*($G66/INDEX($BB$5:$BG$12,MATCH($D66,$AR$5:$AR$12,0),3))^$J66)/((EXP(-$G66/INDEX($BB$5:$BG$12,MATCH($D66,$AR$5:$AR$12,0),1))*($G66/INDEX($BB$5:$BG$12,MATCH($D66,$AR$5:$AR$12,0),1))^$J66)+(EXP(-$G66/INDEX($BB$5:$BG$12,MATCH($D66,$AR$5:$AR$12,0),2))*($G66/INDEX($BB$5:$BG$12,MATCH($D66,$AR$5:$AR$12,0),2))^$J66)+(EXP(-$G66/INDEX($BB$5:$BG$12,MATCH($D66,$AR$5:$AR$12,0),3))*($G66/INDEX($BB$5:$BG$12,MATCH($D66,$AR$5:$AR$12,0),3))^$J66)+(EXP(-$G66/INDEX($BB$5:$BG$12,MATCH($D66,$AR$5:$AR$12,0),4))*($G66/INDEX($BB$5:$BG$12,MATCH($D66,$AR$5:$AR$12,0),4))^$J66)+(EXP(-$G66/INDEX($BB$5:$BG$12,MATCH($D66,$AR$5:$AR$12,0),5))*($G66/INDEX($BB$5:$BG$12,MATCH($D66,$AR$5:$AR$12,0),5))^$J66)+(EXP(-$G66/INDEX($BB$5:$BG$12,MATCH($D66,$AR$5:$AR$12,0),6))*($G66/INDEX($BB$5:$BG$12,MATCH($D66,$AR$5:$AR$12,0),6))^$J66)),0)</x:f>
        <x:v>0</x:v>
      </x:c>
      <x:c r="AH66" s="979" t="n">
        <x:f>IFERROR((EXP(-$G66/INDEX($BB$5:$BG$12,MATCH($D66,$AR$5:$AR$12,0),4))*($G66/INDEX($BB$5:$BG$12,MATCH($D66,$AR$5:$AR$12,0),4))^$J66)/((EXP(-$G66/INDEX($BB$5:$BG$12,MATCH($D66,$AR$5:$AR$12,0),1))*($G66/INDEX($BB$5:$BG$12,MATCH($D66,$AR$5:$AR$12,0),1))^$J66)+(EXP(-$G66/INDEX($BB$5:$BG$12,MATCH($D66,$AR$5:$AR$12,0),2))*($G66/INDEX($BB$5:$BG$12,MATCH($D66,$AR$5:$AR$12,0),2))^$J66)+(EXP(-$G66/INDEX($BB$5:$BG$12,MATCH($D66,$AR$5:$AR$12,0),3))*($G66/INDEX($BB$5:$BG$12,MATCH($D66,$AR$5:$AR$12,0),3))^$J66)+(EXP(-$G66/INDEX($BB$5:$BG$12,MATCH($D66,$AR$5:$AR$12,0),4))*($G66/INDEX($BB$5:$BG$12,MATCH($D66,$AR$5:$AR$12,0),4))^$J66)+(EXP(-$G66/INDEX($BB$5:$BG$12,MATCH($D66,$AR$5:$AR$12,0),5))*($G66/INDEX($BB$5:$BG$12,MATCH($D66,$AR$5:$AR$12,0),5))^$J66)+(EXP(-$G66/INDEX($BB$5:$BG$12,MATCH($D66,$AR$5:$AR$12,0),6))*($G66/INDEX($BB$5:$BG$12,MATCH($D66,$AR$5:$AR$12,0),6))^$J66)),0)</x:f>
        <x:v>0</x:v>
      </x:c>
      <x:c r="AI66" s="979" t="n">
        <x:f>IFERROR((EXP(-$G66/INDEX($BB$5:$BG$12,MATCH($D66,$AR$5:$AR$12,0),5))*($G66/INDEX($BB$5:$BG$12,MATCH($D66,$AR$5:$AR$12,0),5))^$J66)/((EXP(-$G66/INDEX($BB$5:$BG$12,MATCH($D66,$AR$5:$AR$12,0),1))*($G66/INDEX($BB$5:$BG$12,MATCH($D66,$AR$5:$AR$12,0),1))^$J66)+(EXP(-$G66/INDEX($BB$5:$BG$12,MATCH($D66,$AR$5:$AR$12,0),2))*($G66/INDEX($BB$5:$BG$12,MATCH($D66,$AR$5:$AR$12,0),2))^$J66)+(EXP(-$G66/INDEX($BB$5:$BG$12,MATCH($D66,$AR$5:$AR$12,0),3))*($G66/INDEX($BB$5:$BG$12,MATCH($D66,$AR$5:$AR$12,0),3))^$J66)+(EXP(-$G66/INDEX($BB$5:$BG$12,MATCH($D66,$AR$5:$AR$12,0),4))*($G66/INDEX($BB$5:$BG$12,MATCH($D66,$AR$5:$AR$12,0),4))^$J66)+(EXP(-$G66/INDEX($BB$5:$BG$12,MATCH($D66,$AR$5:$AR$12,0),5))*($G66/INDEX($BB$5:$BG$12,MATCH($D66,$AR$5:$AR$12,0),5))^$J66)+(EXP(-$G66/INDEX($BB$5:$BG$12,MATCH($D66,$AR$5:$AR$12,0),6))*($G66/INDEX($BB$5:$BG$12,MATCH($D66,$AR$5:$AR$12,0),6))^$J66)),0)</x:f>
        <x:v>0</x:v>
      </x:c>
      <x:c r="AJ66" s="979" t="n">
        <x:f>IFERROR((EXP(-$G66/INDEX($BB$5:$BG$12,MATCH($D66,$AR$5:$AR$12,0),6))*($G66/INDEX($BB$5:$BG$12,MATCH($D66,$AR$5:$AR$12,0),6))^$J66)/((EXP(-$G66/INDEX($BB$5:$BG$12,MATCH($D66,$AR$5:$AR$12,0),1))*($G66/INDEX($BB$5:$BG$12,MATCH($D66,$AR$5:$AR$12,0),1))^$J66)+(EXP(-$G66/INDEX($BB$5:$BG$12,MATCH($D66,$AR$5:$AR$12,0),2))*($G66/INDEX($BB$5:$BG$12,MATCH($D66,$AR$5:$AR$12,0),2))^$J66)+(EXP(-$G66/INDEX($BB$5:$BG$12,MATCH($D66,$AR$5:$AR$12,0),3))*($G66/INDEX($BB$5:$BG$12,MATCH($D66,$AR$5:$AR$12,0),3))^$J66)+(EXP(-$G66/INDEX($BB$5:$BG$12,MATCH($D66,$AR$5:$AR$12,0),4))*($G66/INDEX($BB$5:$BG$12,MATCH($D66,$AR$5:$AR$12,0),4))^$J66)+(EXP(-$G66/INDEX($BB$5:$BG$12,MATCH($D66,$AR$5:$AR$12,0),5))*($G66/INDEX($BB$5:$BG$12,MATCH($D66,$AR$5:$AR$12,0),5))^$J66)+(EXP(-$G66/INDEX($BB$5:$BG$12,MATCH($D66,$AR$5:$AR$12,0),6))*($G66/INDEX($BB$5:$BG$12,MATCH($D66,$AR$5:$AR$12,0),6))^$J66)),0)</x:f>
        <x:v>0</x:v>
      </x:c>
      <x:c r="BJ66"/>
      <x:c r="BK66"/>
      <x:c r="BL66"/>
      <x:c r="BM66"/>
      <x:c r="BN66"/>
      <x:c r="BO66"/>
      <x:c r="BP66"/>
      <x:c r="BQ66"/>
      <x:c r="BR66"/>
      <x:c r="BS66"/>
      <x:c r="BT66"/>
      <x:c r="BU66"/>
      <x:c r="BV66"/>
      <x:c r="BW66"/>
      <x:c r="BX66"/>
      <x:c r="BY66"/>
      <x:c r="BZ66"/>
    </x:row>
    <x:row r="67">
      <x:c r="A67" s="975" t="n">
        <x:f>'対象台データ'!A65</x:f>
        <x:v>46266</x:v>
      </x:c>
      <x:c r="B67" s="1003" t="str">
        <x:f>'対象台データ'!B65</x:f>
        <x:v>火</x:v>
      </x:c>
      <x:c r="C67" s="1003" t="str">
        <x:f>'対象台データ'!C65</x:f>
        <x:v>9/1</x:v>
      </x:c>
      <x:c r="D67" s="963" t="str">
        <x:f>'対象台データ'!D65</x:f>
        <x:v>SAO2</x:v>
      </x:c>
      <x:c r="E67" s="1014" t="n">
        <x:f>IF($X67="A",MIN(100,MAX(0,55+(V67-55)*(1+0.4*SQRT(MIN(G67/8000,1))))),MIN(100,MAX(0,V67)))</x:f>
        <x:v>78.7185425141802</x:v>
      </x:c>
      <x:c r="F67" s="1016" t="n">
        <x:f>'対象台データ'!E65</x:f>
        <x:v>638</x:v>
      </x:c>
      <x:c r="G67" s="1005" t="n">
        <x:f>'対象台データ'!F65</x:f>
        <x:v>10108</x:v>
      </x:c>
      <x:c r="H67" s="1005" t="n">
        <x:f>'対象台データ'!G65</x:f>
        <x:v>1922</x:v>
      </x:c>
      <x:c r="I67" s="1005" t="n">
        <x:f>'対象台データ'!H65</x:f>
        <x:v>0</x:v>
      </x:c>
      <x:c r="J67" s="1005" t="n">
        <x:f>'対象台データ'!I65</x:f>
        <x:v>0</x:v>
      </x:c>
      <x:c r="K67" s="979" t="n">
        <x:f>'対象台データ'!K65</x:f>
        <x:v>1.063382139559425</x:v>
      </x:c>
      <x:c r="L67" s="1006" t="n">
        <x:f>IF(G67&lt;=0,5,IF(G67&lt;1500,5+(G67-0)*(20-5)/(1500-0),IF(G67&lt;3000,20+(G67-1500)*(40-20)/(3000-1500),IF(G67&lt;4500,40+(G67-3000)*(58-40)/(4500-3000),IF(G67&lt;6000,58+(G67-4500)*(72-58)/(6000-4500),IF(G67&lt;7500,72+(G67-6000)*(84-72)/(7500-6000),IF(G67&lt;9000,84+(G67-7500)*(93-84)/(9000-7500),IF(G67&lt;11000,93+(G67-9000)*(100-93)/(11000-9000),100))))))))</x:f>
        <x:v>96.878</x:v>
      </x:c>
      <x:c r="M67" s="978" t="n">
        <x:v>1</x:v>
      </x:c>
      <x:c r="N67" s="978" t="n">
        <x:f>MIN(100,L67*M67)</x:f>
        <x:v>96.878</x:v>
      </x:c>
      <x:c r="O67" s="978" t="n">
        <x:f>IF(K67&lt;=0.8,0,IF(K67&lt;0.9,0+(K67-0.8)*(10-0)/(0.9-0.8),IF(K67&lt;1,10+(K67-0.9)*(35-10)/(1-0.9),IF(K67&lt;1.2,35+(K67-1)*(87-35)/(1.2-1),IF(K67&lt;1.3,87+(K67-1.2)*(96-87)/(1.3-1.2),IF(K67&lt;1.45,96+(K67-1.3)*(100-96)/(1.45-1.3),100))))))</x:f>
        <x:v>51.47935628545049</x:v>
      </x:c>
      <x:c r="P67" s="979" t="n">
        <x:f>MIN(1,SQRT(G67/8000))</x:f>
        <x:v>1</x:v>
      </x:c>
      <x:c r="Q67" s="978" t="n">
        <x:f>35+(O67-35)*P67</x:f>
        <x:v>51.47935628545049</x:v>
      </x:c>
      <x:c r="R67" s="978" t="n">
        <x:f>IF(K67&lt;0.95,MIN(25,(0.95-K67)*250),0)</x:f>
        <x:v>0</x:v>
      </x:c>
      <x:c r="S67" s="978" t="n">
        <x:f>IF($X67="A",Y67*5+Z67*15+AA67*30+AB67*60+AC67*80+AD67*100,0)</x:f>
        <x:v>0</x:v>
      </x:c>
      <x:c r="T67" s="978" t="n">
        <x:f>IF($X67="A",AE67*5+AF67*15+AG67*30+AH67*60+AI67*80+AJ67*100,0)</x:f>
        <x:v>0</x:v>
      </x:c>
      <x:c r="U67" s="978" t="n">
        <x:f>IF($X67="A",S67*15%+T67*30%+Q67*55%,0)</x:f>
        <x:v>0</x:v>
      </x:c>
      <x:c r="V67" s="1018" t="n">
        <x:f>IF($X67="A",U67*80%+N67*20%,N67*IFERROR(INDEX($AT$5:$AT$60,MATCH($D67,$AR$5:$AR$60,0)),0.6)+Q67*IFERROR(INDEX($AU$5:$AU$60,MATCH($D67,$AR$5:$AR$60,0)),0.4)-R67)</x:f>
        <x:v>78.7185425141802</x:v>
      </x:c>
      <x:c r="W67" s="1008" t="str">
        <x:f>IF(E67&gt;=90,"設定6級候補",IF(E67&gt;=75,"設定4以上強候補",IF(E67&gt;=60,"設定4以上を疑う","要観察")))</x:f>
        <x:v>設定4以上強候補</x:v>
      </x:c>
      <x:c r="X67" s="1003" t="str">
        <x:f>IFERROR(INDEX($AS$5:$AS$60,MATCH($D67,$AR$5:$AR$60,0)),"AT")</x:f>
        <x:v>AT</x:v>
      </x:c>
      <x:c r="Y67" s="979" t="n">
        <x:f>IFERROR((EXP(-$G67/INDEX($AV$5:$BA$12,MATCH($D67,$AR$5:$AR$12,0),1))*($G67/INDEX($AV$5:$BA$12,MATCH($D67,$AR$5:$AR$12,0),1))^$I67)/((EXP(-$G67/INDEX($AV$5:$BA$12,MATCH($D67,$AR$5:$AR$12,0),1))*($G67/INDEX($AV$5:$BA$12,MATCH($D67,$AR$5:$AR$12,0),1))^$I67)+(EXP(-$G67/INDEX($AV$5:$BA$12,MATCH($D67,$AR$5:$AR$12,0),2))*($G67/INDEX($AV$5:$BA$12,MATCH($D67,$AR$5:$AR$12,0),2))^$I67)+(EXP(-$G67/INDEX($AV$5:$BA$12,MATCH($D67,$AR$5:$AR$12,0),3))*($G67/INDEX($AV$5:$BA$12,MATCH($D67,$AR$5:$AR$12,0),3))^$I67)+(EXP(-$G67/INDEX($AV$5:$BA$12,MATCH($D67,$AR$5:$AR$12,0),4))*($G67/INDEX($AV$5:$BA$12,MATCH($D67,$AR$5:$AR$12,0),4))^$I67)+(EXP(-$G67/INDEX($AV$5:$BA$12,MATCH($D67,$AR$5:$AR$12,0),5))*($G67/INDEX($AV$5:$BA$12,MATCH($D67,$AR$5:$AR$12,0),5))^$I67)+(EXP(-$G67/INDEX($AV$5:$BA$12,MATCH($D67,$AR$5:$AR$12,0),6))*($G67/INDEX($AV$5:$BA$12,MATCH($D67,$AR$5:$AR$12,0),6))^$I67)),0)</x:f>
        <x:v>0</x:v>
      </x:c>
      <x:c r="Z67" s="979" t="n">
        <x:f>IFERROR((EXP(-$G67/INDEX($AV$5:$BA$12,MATCH($D67,$AR$5:$AR$12,0),2))*($G67/INDEX($AV$5:$BA$12,MATCH($D67,$AR$5:$AR$12,0),2))^$I67)/((EXP(-$G67/INDEX($AV$5:$BA$12,MATCH($D67,$AR$5:$AR$12,0),1))*($G67/INDEX($AV$5:$BA$12,MATCH($D67,$AR$5:$AR$12,0),1))^$I67)+(EXP(-$G67/INDEX($AV$5:$BA$12,MATCH($D67,$AR$5:$AR$12,0),2))*($G67/INDEX($AV$5:$BA$12,MATCH($D67,$AR$5:$AR$12,0),2))^$I67)+(EXP(-$G67/INDEX($AV$5:$BA$12,MATCH($D67,$AR$5:$AR$12,0),3))*($G67/INDEX($AV$5:$BA$12,MATCH($D67,$AR$5:$AR$12,0),3))^$I67)+(EXP(-$G67/INDEX($AV$5:$BA$12,MATCH($D67,$AR$5:$AR$12,0),4))*($G67/INDEX($AV$5:$BA$12,MATCH($D67,$AR$5:$AR$12,0),4))^$I67)+(EXP(-$G67/INDEX($AV$5:$BA$12,MATCH($D67,$AR$5:$AR$12,0),5))*($G67/INDEX($AV$5:$BA$12,MATCH($D67,$AR$5:$AR$12,0),5))^$I67)+(EXP(-$G67/INDEX($AV$5:$BA$12,MATCH($D67,$AR$5:$AR$12,0),6))*($G67/INDEX($AV$5:$BA$12,MATCH($D67,$AR$5:$AR$12,0),6))^$I67)),0)</x:f>
        <x:v>0</x:v>
      </x:c>
      <x:c r="AA67" s="979" t="n">
        <x:f>IFERROR((EXP(-$G67/INDEX($AV$5:$BA$12,MATCH($D67,$AR$5:$AR$12,0),3))*($G67/INDEX($AV$5:$BA$12,MATCH($D67,$AR$5:$AR$12,0),3))^$I67)/((EXP(-$G67/INDEX($AV$5:$BA$12,MATCH($D67,$AR$5:$AR$12,0),1))*($G67/INDEX($AV$5:$BA$12,MATCH($D67,$AR$5:$AR$12,0),1))^$I67)+(EXP(-$G67/INDEX($AV$5:$BA$12,MATCH($D67,$AR$5:$AR$12,0),2))*($G67/INDEX($AV$5:$BA$12,MATCH($D67,$AR$5:$AR$12,0),2))^$I67)+(EXP(-$G67/INDEX($AV$5:$BA$12,MATCH($D67,$AR$5:$AR$12,0),3))*($G67/INDEX($AV$5:$BA$12,MATCH($D67,$AR$5:$AR$12,0),3))^$I67)+(EXP(-$G67/INDEX($AV$5:$BA$12,MATCH($D67,$AR$5:$AR$12,0),4))*($G67/INDEX($AV$5:$BA$12,MATCH($D67,$AR$5:$AR$12,0),4))^$I67)+(EXP(-$G67/INDEX($AV$5:$BA$12,MATCH($D67,$AR$5:$AR$12,0),5))*($G67/INDEX($AV$5:$BA$12,MATCH($D67,$AR$5:$AR$12,0),5))^$I67)+(EXP(-$G67/INDEX($AV$5:$BA$12,MATCH($D67,$AR$5:$AR$12,0),6))*($G67/INDEX($AV$5:$BA$12,MATCH($D67,$AR$5:$AR$12,0),6))^$I67)),0)</x:f>
        <x:v>0</x:v>
      </x:c>
      <x:c r="AB67" s="979" t="n">
        <x:f>IFERROR((EXP(-$G67/INDEX($AV$5:$BA$12,MATCH($D67,$AR$5:$AR$12,0),4))*($G67/INDEX($AV$5:$BA$12,MATCH($D67,$AR$5:$AR$12,0),4))^$I67)/((EXP(-$G67/INDEX($AV$5:$BA$12,MATCH($D67,$AR$5:$AR$12,0),1))*($G67/INDEX($AV$5:$BA$12,MATCH($D67,$AR$5:$AR$12,0),1))^$I67)+(EXP(-$G67/INDEX($AV$5:$BA$12,MATCH($D67,$AR$5:$AR$12,0),2))*($G67/INDEX($AV$5:$BA$12,MATCH($D67,$AR$5:$AR$12,0),2))^$I67)+(EXP(-$G67/INDEX($AV$5:$BA$12,MATCH($D67,$AR$5:$AR$12,0),3))*($G67/INDEX($AV$5:$BA$12,MATCH($D67,$AR$5:$AR$12,0),3))^$I67)+(EXP(-$G67/INDEX($AV$5:$BA$12,MATCH($D67,$AR$5:$AR$12,0),4))*($G67/INDEX($AV$5:$BA$12,MATCH($D67,$AR$5:$AR$12,0),4))^$I67)+(EXP(-$G67/INDEX($AV$5:$BA$12,MATCH($D67,$AR$5:$AR$12,0),5))*($G67/INDEX($AV$5:$BA$12,MATCH($D67,$AR$5:$AR$12,0),5))^$I67)+(EXP(-$G67/INDEX($AV$5:$BA$12,MATCH($D67,$AR$5:$AR$12,0),6))*($G67/INDEX($AV$5:$BA$12,MATCH($D67,$AR$5:$AR$12,0),6))^$I67)),0)</x:f>
        <x:v>0</x:v>
      </x:c>
      <x:c r="AC67" s="979" t="n">
        <x:f>IFERROR((EXP(-$G67/INDEX($AV$5:$BA$12,MATCH($D67,$AR$5:$AR$12,0),5))*($G67/INDEX($AV$5:$BA$12,MATCH($D67,$AR$5:$AR$12,0),5))^$I67)/((EXP(-$G67/INDEX($AV$5:$BA$12,MATCH($D67,$AR$5:$AR$12,0),1))*($G67/INDEX($AV$5:$BA$12,MATCH($D67,$AR$5:$AR$12,0),1))^$I67)+(EXP(-$G67/INDEX($AV$5:$BA$12,MATCH($D67,$AR$5:$AR$12,0),2))*($G67/INDEX($AV$5:$BA$12,MATCH($D67,$AR$5:$AR$12,0),2))^$I67)+(EXP(-$G67/INDEX($AV$5:$BA$12,MATCH($D67,$AR$5:$AR$12,0),3))*($G67/INDEX($AV$5:$BA$12,MATCH($D67,$AR$5:$AR$12,0),3))^$I67)+(EXP(-$G67/INDEX($AV$5:$BA$12,MATCH($D67,$AR$5:$AR$12,0),4))*($G67/INDEX($AV$5:$BA$12,MATCH($D67,$AR$5:$AR$12,0),4))^$I67)+(EXP(-$G67/INDEX($AV$5:$BA$12,MATCH($D67,$AR$5:$AR$12,0),5))*($G67/INDEX($AV$5:$BA$12,MATCH($D67,$AR$5:$AR$12,0),5))^$I67)+(EXP(-$G67/INDEX($AV$5:$BA$12,MATCH($D67,$AR$5:$AR$12,0),6))*($G67/INDEX($AV$5:$BA$12,MATCH($D67,$AR$5:$AR$12,0),6))^$I67)),0)</x:f>
        <x:v>0</x:v>
      </x:c>
      <x:c r="AD67" s="979" t="n">
        <x:f>IFERROR((EXP(-$G67/INDEX($AV$5:$BA$12,MATCH($D67,$AR$5:$AR$12,0),6))*($G67/INDEX($AV$5:$BA$12,MATCH($D67,$AR$5:$AR$12,0),6))^$I67)/((EXP(-$G67/INDEX($AV$5:$BA$12,MATCH($D67,$AR$5:$AR$12,0),1))*($G67/INDEX($AV$5:$BA$12,MATCH($D67,$AR$5:$AR$12,0),1))^$I67)+(EXP(-$G67/INDEX($AV$5:$BA$12,MATCH($D67,$AR$5:$AR$12,0),2))*($G67/INDEX($AV$5:$BA$12,MATCH($D67,$AR$5:$AR$12,0),2))^$I67)+(EXP(-$G67/INDEX($AV$5:$BA$12,MATCH($D67,$AR$5:$AR$12,0),3))*($G67/INDEX($AV$5:$BA$12,MATCH($D67,$AR$5:$AR$12,0),3))^$I67)+(EXP(-$G67/INDEX($AV$5:$BA$12,MATCH($D67,$AR$5:$AR$12,0),4))*($G67/INDEX($AV$5:$BA$12,MATCH($D67,$AR$5:$AR$12,0),4))^$I67)+(EXP(-$G67/INDEX($AV$5:$BA$12,MATCH($D67,$AR$5:$AR$12,0),5))*($G67/INDEX($AV$5:$BA$12,MATCH($D67,$AR$5:$AR$12,0),5))^$I67)+(EXP(-$G67/INDEX($AV$5:$BA$12,MATCH($D67,$AR$5:$AR$12,0),6))*($G67/INDEX($AV$5:$BA$12,MATCH($D67,$AR$5:$AR$12,0),6))^$I67)),0)</x:f>
        <x:v>0</x:v>
      </x:c>
      <x:c r="AE67" s="979" t="n">
        <x:f>IFERROR((EXP(-$G67/INDEX($BB$5:$BG$12,MATCH($D67,$AR$5:$AR$12,0),1))*($G67/INDEX($BB$5:$BG$12,MATCH($D67,$AR$5:$AR$12,0),1))^$J67)/((EXP(-$G67/INDEX($BB$5:$BG$12,MATCH($D67,$AR$5:$AR$12,0),1))*($G67/INDEX($BB$5:$BG$12,MATCH($D67,$AR$5:$AR$12,0),1))^$J67)+(EXP(-$G67/INDEX($BB$5:$BG$12,MATCH($D67,$AR$5:$AR$12,0),2))*($G67/INDEX($BB$5:$BG$12,MATCH($D67,$AR$5:$AR$12,0),2))^$J67)+(EXP(-$G67/INDEX($BB$5:$BG$12,MATCH($D67,$AR$5:$AR$12,0),3))*($G67/INDEX($BB$5:$BG$12,MATCH($D67,$AR$5:$AR$12,0),3))^$J67)+(EXP(-$G67/INDEX($BB$5:$BG$12,MATCH($D67,$AR$5:$AR$12,0),4))*($G67/INDEX($BB$5:$BG$12,MATCH($D67,$AR$5:$AR$12,0),4))^$J67)+(EXP(-$G67/INDEX($BB$5:$BG$12,MATCH($D67,$AR$5:$AR$12,0),5))*($G67/INDEX($BB$5:$BG$12,MATCH($D67,$AR$5:$AR$12,0),5))^$J67)+(EXP(-$G67/INDEX($BB$5:$BG$12,MATCH($D67,$AR$5:$AR$12,0),6))*($G67/INDEX($BB$5:$BG$12,MATCH($D67,$AR$5:$AR$12,0),6))^$J67)),0)</x:f>
        <x:v>0</x:v>
      </x:c>
      <x:c r="AF67" s="979" t="n">
        <x:f>IFERROR((EXP(-$G67/INDEX($BB$5:$BG$12,MATCH($D67,$AR$5:$AR$12,0),2))*($G67/INDEX($BB$5:$BG$12,MATCH($D67,$AR$5:$AR$12,0),2))^$J67)/((EXP(-$G67/INDEX($BB$5:$BG$12,MATCH($D67,$AR$5:$AR$12,0),1))*($G67/INDEX($BB$5:$BG$12,MATCH($D67,$AR$5:$AR$12,0),1))^$J67)+(EXP(-$G67/INDEX($BB$5:$BG$12,MATCH($D67,$AR$5:$AR$12,0),2))*($G67/INDEX($BB$5:$BG$12,MATCH($D67,$AR$5:$AR$12,0),2))^$J67)+(EXP(-$G67/INDEX($BB$5:$BG$12,MATCH($D67,$AR$5:$AR$12,0),3))*($G67/INDEX($BB$5:$BG$12,MATCH($D67,$AR$5:$AR$12,0),3))^$J67)+(EXP(-$G67/INDEX($BB$5:$BG$12,MATCH($D67,$AR$5:$AR$12,0),4))*($G67/INDEX($BB$5:$BG$12,MATCH($D67,$AR$5:$AR$12,0),4))^$J67)+(EXP(-$G67/INDEX($BB$5:$BG$12,MATCH($D67,$AR$5:$AR$12,0),5))*($G67/INDEX($BB$5:$BG$12,MATCH($D67,$AR$5:$AR$12,0),5))^$J67)+(EXP(-$G67/INDEX($BB$5:$BG$12,MATCH($D67,$AR$5:$AR$12,0),6))*($G67/INDEX($BB$5:$BG$12,MATCH($D67,$AR$5:$AR$12,0),6))^$J67)),0)</x:f>
        <x:v>0</x:v>
      </x:c>
      <x:c r="AG67" s="979" t="n">
        <x:f>IFERROR((EXP(-$G67/INDEX($BB$5:$BG$12,MATCH($D67,$AR$5:$AR$12,0),3))*($G67/INDEX($BB$5:$BG$12,MATCH($D67,$AR$5:$AR$12,0),3))^$J67)/((EXP(-$G67/INDEX($BB$5:$BG$12,MATCH($D67,$AR$5:$AR$12,0),1))*($G67/INDEX($BB$5:$BG$12,MATCH($D67,$AR$5:$AR$12,0),1))^$J67)+(EXP(-$G67/INDEX($BB$5:$BG$12,MATCH($D67,$AR$5:$AR$12,0),2))*($G67/INDEX($BB$5:$BG$12,MATCH($D67,$AR$5:$AR$12,0),2))^$J67)+(EXP(-$G67/INDEX($BB$5:$BG$12,MATCH($D67,$AR$5:$AR$12,0),3))*($G67/INDEX($BB$5:$BG$12,MATCH($D67,$AR$5:$AR$12,0),3))^$J67)+(EXP(-$G67/INDEX($BB$5:$BG$12,MATCH($D67,$AR$5:$AR$12,0),4))*($G67/INDEX($BB$5:$BG$12,MATCH($D67,$AR$5:$AR$12,0),4))^$J67)+(EXP(-$G67/INDEX($BB$5:$BG$12,MATCH($D67,$AR$5:$AR$12,0),5))*($G67/INDEX($BB$5:$BG$12,MATCH($D67,$AR$5:$AR$12,0),5))^$J67)+(EXP(-$G67/INDEX($BB$5:$BG$12,MATCH($D67,$AR$5:$AR$12,0),6))*($G67/INDEX($BB$5:$BG$12,MATCH($D67,$AR$5:$AR$12,0),6))^$J67)),0)</x:f>
        <x:v>0</x:v>
      </x:c>
      <x:c r="AH67" s="979" t="n">
        <x:f>IFERROR((EXP(-$G67/INDEX($BB$5:$BG$12,MATCH($D67,$AR$5:$AR$12,0),4))*($G67/INDEX($BB$5:$BG$12,MATCH($D67,$AR$5:$AR$12,0),4))^$J67)/((EXP(-$G67/INDEX($BB$5:$BG$12,MATCH($D67,$AR$5:$AR$12,0),1))*($G67/INDEX($BB$5:$BG$12,MATCH($D67,$AR$5:$AR$12,0),1))^$J67)+(EXP(-$G67/INDEX($BB$5:$BG$12,MATCH($D67,$AR$5:$AR$12,0),2))*($G67/INDEX($BB$5:$BG$12,MATCH($D67,$AR$5:$AR$12,0),2))^$J67)+(EXP(-$G67/INDEX($BB$5:$BG$12,MATCH($D67,$AR$5:$AR$12,0),3))*($G67/INDEX($BB$5:$BG$12,MATCH($D67,$AR$5:$AR$12,0),3))^$J67)+(EXP(-$G67/INDEX($BB$5:$BG$12,MATCH($D67,$AR$5:$AR$12,0),4))*($G67/INDEX($BB$5:$BG$12,MATCH($D67,$AR$5:$AR$12,0),4))^$J67)+(EXP(-$G67/INDEX($BB$5:$BG$12,MATCH($D67,$AR$5:$AR$12,0),5))*($G67/INDEX($BB$5:$BG$12,MATCH($D67,$AR$5:$AR$12,0),5))^$J67)+(EXP(-$G67/INDEX($BB$5:$BG$12,MATCH($D67,$AR$5:$AR$12,0),6))*($G67/INDEX($BB$5:$BG$12,MATCH($D67,$AR$5:$AR$12,0),6))^$J67)),0)</x:f>
        <x:v>0</x:v>
      </x:c>
      <x:c r="AI67" s="979" t="n">
        <x:f>IFERROR((EXP(-$G67/INDEX($BB$5:$BG$12,MATCH($D67,$AR$5:$AR$12,0),5))*($G67/INDEX($BB$5:$BG$12,MATCH($D67,$AR$5:$AR$12,0),5))^$J67)/((EXP(-$G67/INDEX($BB$5:$BG$12,MATCH($D67,$AR$5:$AR$12,0),1))*($G67/INDEX($BB$5:$BG$12,MATCH($D67,$AR$5:$AR$12,0),1))^$J67)+(EXP(-$G67/INDEX($BB$5:$BG$12,MATCH($D67,$AR$5:$AR$12,0),2))*($G67/INDEX($BB$5:$BG$12,MATCH($D67,$AR$5:$AR$12,0),2))^$J67)+(EXP(-$G67/INDEX($BB$5:$BG$12,MATCH($D67,$AR$5:$AR$12,0),3))*($G67/INDEX($BB$5:$BG$12,MATCH($D67,$AR$5:$AR$12,0),3))^$J67)+(EXP(-$G67/INDEX($BB$5:$BG$12,MATCH($D67,$AR$5:$AR$12,0),4))*($G67/INDEX($BB$5:$BG$12,MATCH($D67,$AR$5:$AR$12,0),4))^$J67)+(EXP(-$G67/INDEX($BB$5:$BG$12,MATCH($D67,$AR$5:$AR$12,0),5))*($G67/INDEX($BB$5:$BG$12,MATCH($D67,$AR$5:$AR$12,0),5))^$J67)+(EXP(-$G67/INDEX($BB$5:$BG$12,MATCH($D67,$AR$5:$AR$12,0),6))*($G67/INDEX($BB$5:$BG$12,MATCH($D67,$AR$5:$AR$12,0),6))^$J67)),0)</x:f>
        <x:v>0</x:v>
      </x:c>
      <x:c r="AJ67" s="979" t="n">
        <x:f>IFERROR((EXP(-$G67/INDEX($BB$5:$BG$12,MATCH($D67,$AR$5:$AR$12,0),6))*($G67/INDEX($BB$5:$BG$12,MATCH($D67,$AR$5:$AR$12,0),6))^$J67)/((EXP(-$G67/INDEX($BB$5:$BG$12,MATCH($D67,$AR$5:$AR$12,0),1))*($G67/INDEX($BB$5:$BG$12,MATCH($D67,$AR$5:$AR$12,0),1))^$J67)+(EXP(-$G67/INDEX($BB$5:$BG$12,MATCH($D67,$AR$5:$AR$12,0),2))*($G67/INDEX($BB$5:$BG$12,MATCH($D67,$AR$5:$AR$12,0),2))^$J67)+(EXP(-$G67/INDEX($BB$5:$BG$12,MATCH($D67,$AR$5:$AR$12,0),3))*($G67/INDEX($BB$5:$BG$12,MATCH($D67,$AR$5:$AR$12,0),3))^$J67)+(EXP(-$G67/INDEX($BB$5:$BG$12,MATCH($D67,$AR$5:$AR$12,0),4))*($G67/INDEX($BB$5:$BG$12,MATCH($D67,$AR$5:$AR$12,0),4))^$J67)+(EXP(-$G67/INDEX($BB$5:$BG$12,MATCH($D67,$AR$5:$AR$12,0),5))*($G67/INDEX($BB$5:$BG$12,MATCH($D67,$AR$5:$AR$12,0),5))^$J67)+(EXP(-$G67/INDEX($BB$5:$BG$12,MATCH($D67,$AR$5:$AR$12,0),6))*($G67/INDEX($BB$5:$BG$12,MATCH($D67,$AR$5:$AR$12,0),6))^$J67)),0)</x:f>
        <x:v>0</x:v>
      </x:c>
      <x:c r="BJ67"/>
      <x:c r="BK67"/>
      <x:c r="BL67"/>
      <x:c r="BM67"/>
      <x:c r="BN67"/>
      <x:c r="BO67"/>
      <x:c r="BP67"/>
      <x:c r="BQ67"/>
      <x:c r="BR67"/>
      <x:c r="BS67"/>
      <x:c r="BT67"/>
      <x:c r="BU67"/>
      <x:c r="BV67"/>
      <x:c r="BW67"/>
      <x:c r="BX67"/>
      <x:c r="BY67"/>
      <x:c r="BZ67"/>
    </x:row>
    <x:row r="68">
      <x:c r="A68" s="975" t="n">
        <x:f>'対象台データ'!A66</x:f>
        <x:v>46266</x:v>
      </x:c>
      <x:c r="B68" s="1003" t="str">
        <x:f>'対象台データ'!B66</x:f>
        <x:v>火</x:v>
      </x:c>
      <x:c r="C68" s="1003" t="str">
        <x:f>'対象台データ'!C66</x:f>
        <x:v>9/1</x:v>
      </x:c>
      <x:c r="D68" s="963" t="str">
        <x:f>'対象台データ'!D66</x:f>
        <x:v>SAO2</x:v>
      </x:c>
      <x:c r="E68" s="1014" t="n">
        <x:f>IF($X68="A",MIN(100,MAX(0,55+(V68-55)*(1+0.4*SQRT(MIN(G68/8000,1))))),MIN(100,MAX(0,V68)))</x:f>
        <x:v>74.98445643044619</x:v>
      </x:c>
      <x:c r="F68" s="1016" t="n">
        <x:f>'対象台データ'!E66</x:f>
        <x:v>639</x:v>
      </x:c>
      <x:c r="G68" s="1005" t="n">
        <x:f>'対象台データ'!F66</x:f>
        <x:v>9779</x:v>
      </x:c>
      <x:c r="H68" s="1005" t="n">
        <x:f>'対象台データ'!G66</x:f>
        <x:v>1001</x:v>
      </x:c>
      <x:c r="I68" s="1005" t="n">
        <x:f>'対象台データ'!H66</x:f>
        <x:v>0</x:v>
      </x:c>
      <x:c r="J68" s="1005" t="n">
        <x:f>'対象台データ'!I66</x:f>
        <x:v>0</x:v>
      </x:c>
      <x:c r="K68" s="979" t="n">
        <x:f>'対象台データ'!K66</x:f>
        <x:v>1.0341207349081365</x:v>
      </x:c>
      <x:c r="L68" s="1006" t="n">
        <x:f>IF(G68&lt;=0,5,IF(G68&lt;1500,5+(G68-0)*(20-5)/(1500-0),IF(G68&lt;3000,20+(G68-1500)*(40-20)/(3000-1500),IF(G68&lt;4500,40+(G68-3000)*(58-40)/(4500-3000),IF(G68&lt;6000,58+(G68-4500)*(72-58)/(6000-4500),IF(G68&lt;7500,72+(G68-6000)*(84-72)/(7500-6000),IF(G68&lt;9000,84+(G68-7500)*(93-84)/(9000-7500),IF(G68&lt;11000,93+(G68-9000)*(100-93)/(11000-9000),100))))))))</x:f>
        <x:v>95.7265</x:v>
      </x:c>
      <x:c r="M68" s="978" t="n">
        <x:v>1</x:v>
      </x:c>
      <x:c r="N68" s="978" t="n">
        <x:f>MIN(100,L68*M68)</x:f>
        <x:v>95.7265</x:v>
      </x:c>
      <x:c r="O68" s="978" t="n">
        <x:f>IF(K68&lt;=0.8,0,IF(K68&lt;0.9,0+(K68-0.8)*(10-0)/(0.9-0.8),IF(K68&lt;1,10+(K68-0.9)*(35-10)/(1-0.9),IF(K68&lt;1.2,35+(K68-1)*(87-35)/(1.2-1),IF(K68&lt;1.3,87+(K68-1.2)*(96-87)/(1.3-1.2),IF(K68&lt;1.45,96+(K68-1.3)*(100-96)/(1.45-1.3),100))))))</x:f>
        <x:v>43.87139107611549</x:v>
      </x:c>
      <x:c r="P68" s="979" t="n">
        <x:f>MIN(1,SQRT(G68/8000))</x:f>
        <x:v>1</x:v>
      </x:c>
      <x:c r="Q68" s="978" t="n">
        <x:f>35+(O68-35)*P68</x:f>
        <x:v>43.87139107611549</x:v>
      </x:c>
      <x:c r="R68" s="978" t="n">
        <x:f>IF(K68&lt;0.95,MIN(25,(0.95-K68)*250),0)</x:f>
        <x:v>0</x:v>
      </x:c>
      <x:c r="S68" s="978" t="n">
        <x:f>IF($X68="A",Y68*5+Z68*15+AA68*30+AB68*60+AC68*80+AD68*100,0)</x:f>
        <x:v>0</x:v>
      </x:c>
      <x:c r="T68" s="978" t="n">
        <x:f>IF($X68="A",AE68*5+AF68*15+AG68*30+AH68*60+AI68*80+AJ68*100,0)</x:f>
        <x:v>0</x:v>
      </x:c>
      <x:c r="U68" s="978" t="n">
        <x:f>IF($X68="A",S68*15%+T68*30%+Q68*55%,0)</x:f>
        <x:v>0</x:v>
      </x:c>
      <x:c r="V68" s="1018" t="n">
        <x:f>IF($X68="A",U68*80%+N68*20%,N68*IFERROR(INDEX($AT$5:$AT$60,MATCH($D68,$AR$5:$AR$60,0)),0.6)+Q68*IFERROR(INDEX($AU$5:$AU$60,MATCH($D68,$AR$5:$AR$60,0)),0.4)-R68)</x:f>
        <x:v>74.98445643044619</x:v>
      </x:c>
      <x:c r="W68" s="1008" t="str">
        <x:f>IF(E68&gt;=90,"設定6級候補",IF(E68&gt;=75,"設定4以上強候補",IF(E68&gt;=60,"設定4以上を疑う","要観察")))</x:f>
        <x:v>設定4以上を疑う</x:v>
      </x:c>
      <x:c r="X68" s="1003" t="str">
        <x:f>IFERROR(INDEX($AS$5:$AS$60,MATCH($D68,$AR$5:$AR$60,0)),"AT")</x:f>
        <x:v>AT</x:v>
      </x:c>
      <x:c r="Y68" s="979" t="n">
        <x:f>IFERROR((EXP(-$G68/INDEX($AV$5:$BA$12,MATCH($D68,$AR$5:$AR$12,0),1))*($G68/INDEX($AV$5:$BA$12,MATCH($D68,$AR$5:$AR$12,0),1))^$I68)/((EXP(-$G68/INDEX($AV$5:$BA$12,MATCH($D68,$AR$5:$AR$12,0),1))*($G68/INDEX($AV$5:$BA$12,MATCH($D68,$AR$5:$AR$12,0),1))^$I68)+(EXP(-$G68/INDEX($AV$5:$BA$12,MATCH($D68,$AR$5:$AR$12,0),2))*($G68/INDEX($AV$5:$BA$12,MATCH($D68,$AR$5:$AR$12,0),2))^$I68)+(EXP(-$G68/INDEX($AV$5:$BA$12,MATCH($D68,$AR$5:$AR$12,0),3))*($G68/INDEX($AV$5:$BA$12,MATCH($D68,$AR$5:$AR$12,0),3))^$I68)+(EXP(-$G68/INDEX($AV$5:$BA$12,MATCH($D68,$AR$5:$AR$12,0),4))*($G68/INDEX($AV$5:$BA$12,MATCH($D68,$AR$5:$AR$12,0),4))^$I68)+(EXP(-$G68/INDEX($AV$5:$BA$12,MATCH($D68,$AR$5:$AR$12,0),5))*($G68/INDEX($AV$5:$BA$12,MATCH($D68,$AR$5:$AR$12,0),5))^$I68)+(EXP(-$G68/INDEX($AV$5:$BA$12,MATCH($D68,$AR$5:$AR$12,0),6))*($G68/INDEX($AV$5:$BA$12,MATCH($D68,$AR$5:$AR$12,0),6))^$I68)),0)</x:f>
        <x:v>0</x:v>
      </x:c>
      <x:c r="Z68" s="979" t="n">
        <x:f>IFERROR((EXP(-$G68/INDEX($AV$5:$BA$12,MATCH($D68,$AR$5:$AR$12,0),2))*($G68/INDEX($AV$5:$BA$12,MATCH($D68,$AR$5:$AR$12,0),2))^$I68)/((EXP(-$G68/INDEX($AV$5:$BA$12,MATCH($D68,$AR$5:$AR$12,0),1))*($G68/INDEX($AV$5:$BA$12,MATCH($D68,$AR$5:$AR$12,0),1))^$I68)+(EXP(-$G68/INDEX($AV$5:$BA$12,MATCH($D68,$AR$5:$AR$12,0),2))*($G68/INDEX($AV$5:$BA$12,MATCH($D68,$AR$5:$AR$12,0),2))^$I68)+(EXP(-$G68/INDEX($AV$5:$BA$12,MATCH($D68,$AR$5:$AR$12,0),3))*($G68/INDEX($AV$5:$BA$12,MATCH($D68,$AR$5:$AR$12,0),3))^$I68)+(EXP(-$G68/INDEX($AV$5:$BA$12,MATCH($D68,$AR$5:$AR$12,0),4))*($G68/INDEX($AV$5:$BA$12,MATCH($D68,$AR$5:$AR$12,0),4))^$I68)+(EXP(-$G68/INDEX($AV$5:$BA$12,MATCH($D68,$AR$5:$AR$12,0),5))*($G68/INDEX($AV$5:$BA$12,MATCH($D68,$AR$5:$AR$12,0),5))^$I68)+(EXP(-$G68/INDEX($AV$5:$BA$12,MATCH($D68,$AR$5:$AR$12,0),6))*($G68/INDEX($AV$5:$BA$12,MATCH($D68,$AR$5:$AR$12,0),6))^$I68)),0)</x:f>
        <x:v>0</x:v>
      </x:c>
      <x:c r="AA68" s="979" t="n">
        <x:f>IFERROR((EXP(-$G68/INDEX($AV$5:$BA$12,MATCH($D68,$AR$5:$AR$12,0),3))*($G68/INDEX($AV$5:$BA$12,MATCH($D68,$AR$5:$AR$12,0),3))^$I68)/((EXP(-$G68/INDEX($AV$5:$BA$12,MATCH($D68,$AR$5:$AR$12,0),1))*($G68/INDEX($AV$5:$BA$12,MATCH($D68,$AR$5:$AR$12,0),1))^$I68)+(EXP(-$G68/INDEX($AV$5:$BA$12,MATCH($D68,$AR$5:$AR$12,0),2))*($G68/INDEX($AV$5:$BA$12,MATCH($D68,$AR$5:$AR$12,0),2))^$I68)+(EXP(-$G68/INDEX($AV$5:$BA$12,MATCH($D68,$AR$5:$AR$12,0),3))*($G68/INDEX($AV$5:$BA$12,MATCH($D68,$AR$5:$AR$12,0),3))^$I68)+(EXP(-$G68/INDEX($AV$5:$BA$12,MATCH($D68,$AR$5:$AR$12,0),4))*($G68/INDEX($AV$5:$BA$12,MATCH($D68,$AR$5:$AR$12,0),4))^$I68)+(EXP(-$G68/INDEX($AV$5:$BA$12,MATCH($D68,$AR$5:$AR$12,0),5))*($G68/INDEX($AV$5:$BA$12,MATCH($D68,$AR$5:$AR$12,0),5))^$I68)+(EXP(-$G68/INDEX($AV$5:$BA$12,MATCH($D68,$AR$5:$AR$12,0),6))*($G68/INDEX($AV$5:$BA$12,MATCH($D68,$AR$5:$AR$12,0),6))^$I68)),0)</x:f>
        <x:v>0</x:v>
      </x:c>
      <x:c r="AB68" s="979" t="n">
        <x:f>IFERROR((EXP(-$G68/INDEX($AV$5:$BA$12,MATCH($D68,$AR$5:$AR$12,0),4))*($G68/INDEX($AV$5:$BA$12,MATCH($D68,$AR$5:$AR$12,0),4))^$I68)/((EXP(-$G68/INDEX($AV$5:$BA$12,MATCH($D68,$AR$5:$AR$12,0),1))*($G68/INDEX($AV$5:$BA$12,MATCH($D68,$AR$5:$AR$12,0),1))^$I68)+(EXP(-$G68/INDEX($AV$5:$BA$12,MATCH($D68,$AR$5:$AR$12,0),2))*($G68/INDEX($AV$5:$BA$12,MATCH($D68,$AR$5:$AR$12,0),2))^$I68)+(EXP(-$G68/INDEX($AV$5:$BA$12,MATCH($D68,$AR$5:$AR$12,0),3))*($G68/INDEX($AV$5:$BA$12,MATCH($D68,$AR$5:$AR$12,0),3))^$I68)+(EXP(-$G68/INDEX($AV$5:$BA$12,MATCH($D68,$AR$5:$AR$12,0),4))*($G68/INDEX($AV$5:$BA$12,MATCH($D68,$AR$5:$AR$12,0),4))^$I68)+(EXP(-$G68/INDEX($AV$5:$BA$12,MATCH($D68,$AR$5:$AR$12,0),5))*($G68/INDEX($AV$5:$BA$12,MATCH($D68,$AR$5:$AR$12,0),5))^$I68)+(EXP(-$G68/INDEX($AV$5:$BA$12,MATCH($D68,$AR$5:$AR$12,0),6))*($G68/INDEX($AV$5:$BA$12,MATCH($D68,$AR$5:$AR$12,0),6))^$I68)),0)</x:f>
        <x:v>0</x:v>
      </x:c>
      <x:c r="AC68" s="979" t="n">
        <x:f>IFERROR((EXP(-$G68/INDEX($AV$5:$BA$12,MATCH($D68,$AR$5:$AR$12,0),5))*($G68/INDEX($AV$5:$BA$12,MATCH($D68,$AR$5:$AR$12,0),5))^$I68)/((EXP(-$G68/INDEX($AV$5:$BA$12,MATCH($D68,$AR$5:$AR$12,0),1))*($G68/INDEX($AV$5:$BA$12,MATCH($D68,$AR$5:$AR$12,0),1))^$I68)+(EXP(-$G68/INDEX($AV$5:$BA$12,MATCH($D68,$AR$5:$AR$12,0),2))*($G68/INDEX($AV$5:$BA$12,MATCH($D68,$AR$5:$AR$12,0),2))^$I68)+(EXP(-$G68/INDEX($AV$5:$BA$12,MATCH($D68,$AR$5:$AR$12,0),3))*($G68/INDEX($AV$5:$BA$12,MATCH($D68,$AR$5:$AR$12,0),3))^$I68)+(EXP(-$G68/INDEX($AV$5:$BA$12,MATCH($D68,$AR$5:$AR$12,0),4))*($G68/INDEX($AV$5:$BA$12,MATCH($D68,$AR$5:$AR$12,0),4))^$I68)+(EXP(-$G68/INDEX($AV$5:$BA$12,MATCH($D68,$AR$5:$AR$12,0),5))*($G68/INDEX($AV$5:$BA$12,MATCH($D68,$AR$5:$AR$12,0),5))^$I68)+(EXP(-$G68/INDEX($AV$5:$BA$12,MATCH($D68,$AR$5:$AR$12,0),6))*($G68/INDEX($AV$5:$BA$12,MATCH($D68,$AR$5:$AR$12,0),6))^$I68)),0)</x:f>
        <x:v>0</x:v>
      </x:c>
      <x:c r="AD68" s="979" t="n">
        <x:f>IFERROR((EXP(-$G68/INDEX($AV$5:$BA$12,MATCH($D68,$AR$5:$AR$12,0),6))*($G68/INDEX($AV$5:$BA$12,MATCH($D68,$AR$5:$AR$12,0),6))^$I68)/((EXP(-$G68/INDEX($AV$5:$BA$12,MATCH($D68,$AR$5:$AR$12,0),1))*($G68/INDEX($AV$5:$BA$12,MATCH($D68,$AR$5:$AR$12,0),1))^$I68)+(EXP(-$G68/INDEX($AV$5:$BA$12,MATCH($D68,$AR$5:$AR$12,0),2))*($G68/INDEX($AV$5:$BA$12,MATCH($D68,$AR$5:$AR$12,0),2))^$I68)+(EXP(-$G68/INDEX($AV$5:$BA$12,MATCH($D68,$AR$5:$AR$12,0),3))*($G68/INDEX($AV$5:$BA$12,MATCH($D68,$AR$5:$AR$12,0),3))^$I68)+(EXP(-$G68/INDEX($AV$5:$BA$12,MATCH($D68,$AR$5:$AR$12,0),4))*($G68/INDEX($AV$5:$BA$12,MATCH($D68,$AR$5:$AR$12,0),4))^$I68)+(EXP(-$G68/INDEX($AV$5:$BA$12,MATCH($D68,$AR$5:$AR$12,0),5))*($G68/INDEX($AV$5:$BA$12,MATCH($D68,$AR$5:$AR$12,0),5))^$I68)+(EXP(-$G68/INDEX($AV$5:$BA$12,MATCH($D68,$AR$5:$AR$12,0),6))*($G68/INDEX($AV$5:$BA$12,MATCH($D68,$AR$5:$AR$12,0),6))^$I68)),0)</x:f>
        <x:v>0</x:v>
      </x:c>
      <x:c r="AE68" s="979" t="n">
        <x:f>IFERROR((EXP(-$G68/INDEX($BB$5:$BG$12,MATCH($D68,$AR$5:$AR$12,0),1))*($G68/INDEX($BB$5:$BG$12,MATCH($D68,$AR$5:$AR$12,0),1))^$J68)/((EXP(-$G68/INDEX($BB$5:$BG$12,MATCH($D68,$AR$5:$AR$12,0),1))*($G68/INDEX($BB$5:$BG$12,MATCH($D68,$AR$5:$AR$12,0),1))^$J68)+(EXP(-$G68/INDEX($BB$5:$BG$12,MATCH($D68,$AR$5:$AR$12,0),2))*($G68/INDEX($BB$5:$BG$12,MATCH($D68,$AR$5:$AR$12,0),2))^$J68)+(EXP(-$G68/INDEX($BB$5:$BG$12,MATCH($D68,$AR$5:$AR$12,0),3))*($G68/INDEX($BB$5:$BG$12,MATCH($D68,$AR$5:$AR$12,0),3))^$J68)+(EXP(-$G68/INDEX($BB$5:$BG$12,MATCH($D68,$AR$5:$AR$12,0),4))*($G68/INDEX($BB$5:$BG$12,MATCH($D68,$AR$5:$AR$12,0),4))^$J68)+(EXP(-$G68/INDEX($BB$5:$BG$12,MATCH($D68,$AR$5:$AR$12,0),5))*($G68/INDEX($BB$5:$BG$12,MATCH($D68,$AR$5:$AR$12,0),5))^$J68)+(EXP(-$G68/INDEX($BB$5:$BG$12,MATCH($D68,$AR$5:$AR$12,0),6))*($G68/INDEX($BB$5:$BG$12,MATCH($D68,$AR$5:$AR$12,0),6))^$J68)),0)</x:f>
        <x:v>0</x:v>
      </x:c>
      <x:c r="AF68" s="979" t="n">
        <x:f>IFERROR((EXP(-$G68/INDEX($BB$5:$BG$12,MATCH($D68,$AR$5:$AR$12,0),2))*($G68/INDEX($BB$5:$BG$12,MATCH($D68,$AR$5:$AR$12,0),2))^$J68)/((EXP(-$G68/INDEX($BB$5:$BG$12,MATCH($D68,$AR$5:$AR$12,0),1))*($G68/INDEX($BB$5:$BG$12,MATCH($D68,$AR$5:$AR$12,0),1))^$J68)+(EXP(-$G68/INDEX($BB$5:$BG$12,MATCH($D68,$AR$5:$AR$12,0),2))*($G68/INDEX($BB$5:$BG$12,MATCH($D68,$AR$5:$AR$12,0),2))^$J68)+(EXP(-$G68/INDEX($BB$5:$BG$12,MATCH($D68,$AR$5:$AR$12,0),3))*($G68/INDEX($BB$5:$BG$12,MATCH($D68,$AR$5:$AR$12,0),3))^$J68)+(EXP(-$G68/INDEX($BB$5:$BG$12,MATCH($D68,$AR$5:$AR$12,0),4))*($G68/INDEX($BB$5:$BG$12,MATCH($D68,$AR$5:$AR$12,0),4))^$J68)+(EXP(-$G68/INDEX($BB$5:$BG$12,MATCH($D68,$AR$5:$AR$12,0),5))*($G68/INDEX($BB$5:$BG$12,MATCH($D68,$AR$5:$AR$12,0),5))^$J68)+(EXP(-$G68/INDEX($BB$5:$BG$12,MATCH($D68,$AR$5:$AR$12,0),6))*($G68/INDEX($BB$5:$BG$12,MATCH($D68,$AR$5:$AR$12,0),6))^$J68)),0)</x:f>
        <x:v>0</x:v>
      </x:c>
      <x:c r="AG68" s="979" t="n">
        <x:f>IFERROR((EXP(-$G68/INDEX($BB$5:$BG$12,MATCH($D68,$AR$5:$AR$12,0),3))*($G68/INDEX($BB$5:$BG$12,MATCH($D68,$AR$5:$AR$12,0),3))^$J68)/((EXP(-$G68/INDEX($BB$5:$BG$12,MATCH($D68,$AR$5:$AR$12,0),1))*($G68/INDEX($BB$5:$BG$12,MATCH($D68,$AR$5:$AR$12,0),1))^$J68)+(EXP(-$G68/INDEX($BB$5:$BG$12,MATCH($D68,$AR$5:$AR$12,0),2))*($G68/INDEX($BB$5:$BG$12,MATCH($D68,$AR$5:$AR$12,0),2))^$J68)+(EXP(-$G68/INDEX($BB$5:$BG$12,MATCH($D68,$AR$5:$AR$12,0),3))*($G68/INDEX($BB$5:$BG$12,MATCH($D68,$AR$5:$AR$12,0),3))^$J68)+(EXP(-$G68/INDEX($BB$5:$BG$12,MATCH($D68,$AR$5:$AR$12,0),4))*($G68/INDEX($BB$5:$BG$12,MATCH($D68,$AR$5:$AR$12,0),4))^$J68)+(EXP(-$G68/INDEX($BB$5:$BG$12,MATCH($D68,$AR$5:$AR$12,0),5))*($G68/INDEX($BB$5:$BG$12,MATCH($D68,$AR$5:$AR$12,0),5))^$J68)+(EXP(-$G68/INDEX($BB$5:$BG$12,MATCH($D68,$AR$5:$AR$12,0),6))*($G68/INDEX($BB$5:$BG$12,MATCH($D68,$AR$5:$AR$12,0),6))^$J68)),0)</x:f>
        <x:v>0</x:v>
      </x:c>
      <x:c r="AH68" s="979" t="n">
        <x:f>IFERROR((EXP(-$G68/INDEX($BB$5:$BG$12,MATCH($D68,$AR$5:$AR$12,0),4))*($G68/INDEX($BB$5:$BG$12,MATCH($D68,$AR$5:$AR$12,0),4))^$J68)/((EXP(-$G68/INDEX($BB$5:$BG$12,MATCH($D68,$AR$5:$AR$12,0),1))*($G68/INDEX($BB$5:$BG$12,MATCH($D68,$AR$5:$AR$12,0),1))^$J68)+(EXP(-$G68/INDEX($BB$5:$BG$12,MATCH($D68,$AR$5:$AR$12,0),2))*($G68/INDEX($BB$5:$BG$12,MATCH($D68,$AR$5:$AR$12,0),2))^$J68)+(EXP(-$G68/INDEX($BB$5:$BG$12,MATCH($D68,$AR$5:$AR$12,0),3))*($G68/INDEX($BB$5:$BG$12,MATCH($D68,$AR$5:$AR$12,0),3))^$J68)+(EXP(-$G68/INDEX($BB$5:$BG$12,MATCH($D68,$AR$5:$AR$12,0),4))*($G68/INDEX($BB$5:$BG$12,MATCH($D68,$AR$5:$AR$12,0),4))^$J68)+(EXP(-$G68/INDEX($BB$5:$BG$12,MATCH($D68,$AR$5:$AR$12,0),5))*($G68/INDEX($BB$5:$BG$12,MATCH($D68,$AR$5:$AR$12,0),5))^$J68)+(EXP(-$G68/INDEX($BB$5:$BG$12,MATCH($D68,$AR$5:$AR$12,0),6))*($G68/INDEX($BB$5:$BG$12,MATCH($D68,$AR$5:$AR$12,0),6))^$J68)),0)</x:f>
        <x:v>0</x:v>
      </x:c>
      <x:c r="AI68" s="979" t="n">
        <x:f>IFERROR((EXP(-$G68/INDEX($BB$5:$BG$12,MATCH($D68,$AR$5:$AR$12,0),5))*($G68/INDEX($BB$5:$BG$12,MATCH($D68,$AR$5:$AR$12,0),5))^$J68)/((EXP(-$G68/INDEX($BB$5:$BG$12,MATCH($D68,$AR$5:$AR$12,0),1))*($G68/INDEX($BB$5:$BG$12,MATCH($D68,$AR$5:$AR$12,0),1))^$J68)+(EXP(-$G68/INDEX($BB$5:$BG$12,MATCH($D68,$AR$5:$AR$12,0),2))*($G68/INDEX($BB$5:$BG$12,MATCH($D68,$AR$5:$AR$12,0),2))^$J68)+(EXP(-$G68/INDEX($BB$5:$BG$12,MATCH($D68,$AR$5:$AR$12,0),3))*($G68/INDEX($BB$5:$BG$12,MATCH($D68,$AR$5:$AR$12,0),3))^$J68)+(EXP(-$G68/INDEX($BB$5:$BG$12,MATCH($D68,$AR$5:$AR$12,0),4))*($G68/INDEX($BB$5:$BG$12,MATCH($D68,$AR$5:$AR$12,0),4))^$J68)+(EXP(-$G68/INDEX($BB$5:$BG$12,MATCH($D68,$AR$5:$AR$12,0),5))*($G68/INDEX($BB$5:$BG$12,MATCH($D68,$AR$5:$AR$12,0),5))^$J68)+(EXP(-$G68/INDEX($BB$5:$BG$12,MATCH($D68,$AR$5:$AR$12,0),6))*($G68/INDEX($BB$5:$BG$12,MATCH($D68,$AR$5:$AR$12,0),6))^$J68)),0)</x:f>
        <x:v>0</x:v>
      </x:c>
      <x:c r="AJ68" s="979" t="n">
        <x:f>IFERROR((EXP(-$G68/INDEX($BB$5:$BG$12,MATCH($D68,$AR$5:$AR$12,0),6))*($G68/INDEX($BB$5:$BG$12,MATCH($D68,$AR$5:$AR$12,0),6))^$J68)/((EXP(-$G68/INDEX($BB$5:$BG$12,MATCH($D68,$AR$5:$AR$12,0),1))*($G68/INDEX($BB$5:$BG$12,MATCH($D68,$AR$5:$AR$12,0),1))^$J68)+(EXP(-$G68/INDEX($BB$5:$BG$12,MATCH($D68,$AR$5:$AR$12,0),2))*($G68/INDEX($BB$5:$BG$12,MATCH($D68,$AR$5:$AR$12,0),2))^$J68)+(EXP(-$G68/INDEX($BB$5:$BG$12,MATCH($D68,$AR$5:$AR$12,0),3))*($G68/INDEX($BB$5:$BG$12,MATCH($D68,$AR$5:$AR$12,0),3))^$J68)+(EXP(-$G68/INDEX($BB$5:$BG$12,MATCH($D68,$AR$5:$AR$12,0),4))*($G68/INDEX($BB$5:$BG$12,MATCH($D68,$AR$5:$AR$12,0),4))^$J68)+(EXP(-$G68/INDEX($BB$5:$BG$12,MATCH($D68,$AR$5:$AR$12,0),5))*($G68/INDEX($BB$5:$BG$12,MATCH($D68,$AR$5:$AR$12,0),5))^$J68)+(EXP(-$G68/INDEX($BB$5:$BG$12,MATCH($D68,$AR$5:$AR$12,0),6))*($G68/INDEX($BB$5:$BG$12,MATCH($D68,$AR$5:$AR$12,0),6))^$J68)),0)</x:f>
        <x:v>0</x:v>
      </x:c>
      <x:c r="BJ68"/>
      <x:c r="BK68"/>
      <x:c r="BL68"/>
      <x:c r="BM68"/>
      <x:c r="BN68"/>
      <x:c r="BO68"/>
      <x:c r="BP68"/>
      <x:c r="BQ68"/>
      <x:c r="BR68"/>
      <x:c r="BS68"/>
      <x:c r="BT68"/>
      <x:c r="BU68"/>
      <x:c r="BV68"/>
      <x:c r="BW68"/>
      <x:c r="BX68"/>
      <x:c r="BY68"/>
      <x:c r="BZ68"/>
    </x:row>
    <x:row r="69">
      <x:c r="A69" s="975" t="n">
        <x:f>'対象台データ'!A67</x:f>
        <x:v>46266</x:v>
      </x:c>
      <x:c r="B69" s="1003" t="str">
        <x:f>'対象台データ'!B67</x:f>
        <x:v>火</x:v>
      </x:c>
      <x:c r="C69" s="1003" t="str">
        <x:f>'対象台データ'!C67</x:f>
        <x:v>9/1</x:v>
      </x:c>
      <x:c r="D69" s="963" t="str">
        <x:f>'対象台データ'!D67</x:f>
        <x:v>SAO2</x:v>
      </x:c>
      <x:c r="E69" s="1014" t="n">
        <x:f>IF($X69="A",MIN(100,MAX(0,55+(V69-55)*(1+0.4*SQRT(MIN(G69/8000,1))))),MIN(100,MAX(0,V69)))</x:f>
        <x:v>68.66754766246925</x:v>
      </x:c>
      <x:c r="F69" s="1016" t="n">
        <x:f>'対象台データ'!E67</x:f>
        <x:v>640</x:v>
      </x:c>
      <x:c r="G69" s="1005" t="n">
        <x:f>'対象台データ'!F67</x:f>
        <x:v>9212</x:v>
      </x:c>
      <x:c r="H69" s="1005" t="n">
        <x:f>'対象台データ'!G67</x:f>
        <x:v>-436</x:v>
      </x:c>
      <x:c r="I69" s="1005" t="n">
        <x:f>'対象台データ'!H67</x:f>
        <x:v>0</x:v>
      </x:c>
      <x:c r="J69" s="1005" t="n">
        <x:f>'対象台データ'!I67</x:f>
        <x:v>0</x:v>
      </x:c>
      <x:c r="K69" s="979" t="n">
        <x:f>'対象台データ'!K67</x:f>
        <x:v>0.9842234766246925</x:v>
      </x:c>
      <x:c r="L69" s="1006" t="n">
        <x:f>IF(G69&lt;=0,5,IF(G69&lt;1500,5+(G69-0)*(20-5)/(1500-0),IF(G69&lt;3000,20+(G69-1500)*(40-20)/(3000-1500),IF(G69&lt;4500,40+(G69-3000)*(58-40)/(4500-3000),IF(G69&lt;6000,58+(G69-4500)*(72-58)/(6000-4500),IF(G69&lt;7500,72+(G69-6000)*(84-72)/(7500-6000),IF(G69&lt;9000,84+(G69-7500)*(93-84)/(9000-7500),IF(G69&lt;11000,93+(G69-9000)*(100-93)/(11000-9000),100))))))))</x:f>
        <x:v>93.742</x:v>
      </x:c>
      <x:c r="M69" s="978" t="n">
        <x:v>1</x:v>
      </x:c>
      <x:c r="N69" s="978" t="n">
        <x:f>MIN(100,L69*M69)</x:f>
        <x:v>93.742</x:v>
      </x:c>
      <x:c r="O69" s="978" t="n">
        <x:f>IF(K69&lt;=0.8,0,IF(K69&lt;0.9,0+(K69-0.8)*(10-0)/(0.9-0.8),IF(K69&lt;1,10+(K69-0.9)*(35-10)/(1-0.9),IF(K69&lt;1.2,35+(K69-1)*(87-35)/(1.2-1),IF(K69&lt;1.3,87+(K69-1.2)*(96-87)/(1.3-1.2),IF(K69&lt;1.45,96+(K69-1.3)*(100-96)/(1.45-1.3),100))))))</x:f>
        <x:v>31.05586915617311</x:v>
      </x:c>
      <x:c r="P69" s="979" t="n">
        <x:f>MIN(1,SQRT(G69/8000))</x:f>
        <x:v>1</x:v>
      </x:c>
      <x:c r="Q69" s="978" t="n">
        <x:f>35+(O69-35)*P69</x:f>
        <x:v>31.05586915617311</x:v>
      </x:c>
      <x:c r="R69" s="978" t="n">
        <x:f>IF(K69&lt;0.95,MIN(25,(0.95-K69)*250),0)</x:f>
        <x:v>0</x:v>
      </x:c>
      <x:c r="S69" s="978" t="n">
        <x:f>IF($X69="A",Y69*5+Z69*15+AA69*30+AB69*60+AC69*80+AD69*100,0)</x:f>
        <x:v>0</x:v>
      </x:c>
      <x:c r="T69" s="978" t="n">
        <x:f>IF($X69="A",AE69*5+AF69*15+AG69*30+AH69*60+AI69*80+AJ69*100,0)</x:f>
        <x:v>0</x:v>
      </x:c>
      <x:c r="U69" s="978" t="n">
        <x:f>IF($X69="A",S69*15%+T69*30%+Q69*55%,0)</x:f>
        <x:v>0</x:v>
      </x:c>
      <x:c r="V69" s="1018" t="n">
        <x:f>IF($X69="A",U69*80%+N69*20%,N69*IFERROR(INDEX($AT$5:$AT$60,MATCH($D69,$AR$5:$AR$60,0)),0.6)+Q69*IFERROR(INDEX($AU$5:$AU$60,MATCH($D69,$AR$5:$AR$60,0)),0.4)-R69)</x:f>
        <x:v>68.66754766246925</x:v>
      </x:c>
      <x:c r="W69" s="1008" t="str">
        <x:f>IF(E69&gt;=90,"設定6級候補",IF(E69&gt;=75,"設定4以上強候補",IF(E69&gt;=60,"設定4以上を疑う","要観察")))</x:f>
        <x:v>設定4以上を疑う</x:v>
      </x:c>
      <x:c r="X69" s="1003" t="str">
        <x:f>IFERROR(INDEX($AS$5:$AS$60,MATCH($D69,$AR$5:$AR$60,0)),"AT")</x:f>
        <x:v>AT</x:v>
      </x:c>
      <x:c r="Y69" s="979" t="n">
        <x:f>IFERROR((EXP(-$G69/INDEX($AV$5:$BA$12,MATCH($D69,$AR$5:$AR$12,0),1))*($G69/INDEX($AV$5:$BA$12,MATCH($D69,$AR$5:$AR$12,0),1))^$I69)/((EXP(-$G69/INDEX($AV$5:$BA$12,MATCH($D69,$AR$5:$AR$12,0),1))*($G69/INDEX($AV$5:$BA$12,MATCH($D69,$AR$5:$AR$12,0),1))^$I69)+(EXP(-$G69/INDEX($AV$5:$BA$12,MATCH($D69,$AR$5:$AR$12,0),2))*($G69/INDEX($AV$5:$BA$12,MATCH($D69,$AR$5:$AR$12,0),2))^$I69)+(EXP(-$G69/INDEX($AV$5:$BA$12,MATCH($D69,$AR$5:$AR$12,0),3))*($G69/INDEX($AV$5:$BA$12,MATCH($D69,$AR$5:$AR$12,0),3))^$I69)+(EXP(-$G69/INDEX($AV$5:$BA$12,MATCH($D69,$AR$5:$AR$12,0),4))*($G69/INDEX($AV$5:$BA$12,MATCH($D69,$AR$5:$AR$12,0),4))^$I69)+(EXP(-$G69/INDEX($AV$5:$BA$12,MATCH($D69,$AR$5:$AR$12,0),5))*($G69/INDEX($AV$5:$BA$12,MATCH($D69,$AR$5:$AR$12,0),5))^$I69)+(EXP(-$G69/INDEX($AV$5:$BA$12,MATCH($D69,$AR$5:$AR$12,0),6))*($G69/INDEX($AV$5:$BA$12,MATCH($D69,$AR$5:$AR$12,0),6))^$I69)),0)</x:f>
        <x:v>0</x:v>
      </x:c>
      <x:c r="Z69" s="979" t="n">
        <x:f>IFERROR((EXP(-$G69/INDEX($AV$5:$BA$12,MATCH($D69,$AR$5:$AR$12,0),2))*($G69/INDEX($AV$5:$BA$12,MATCH($D69,$AR$5:$AR$12,0),2))^$I69)/((EXP(-$G69/INDEX($AV$5:$BA$12,MATCH($D69,$AR$5:$AR$12,0),1))*($G69/INDEX($AV$5:$BA$12,MATCH($D69,$AR$5:$AR$12,0),1))^$I69)+(EXP(-$G69/INDEX($AV$5:$BA$12,MATCH($D69,$AR$5:$AR$12,0),2))*($G69/INDEX($AV$5:$BA$12,MATCH($D69,$AR$5:$AR$12,0),2))^$I69)+(EXP(-$G69/INDEX($AV$5:$BA$12,MATCH($D69,$AR$5:$AR$12,0),3))*($G69/INDEX($AV$5:$BA$12,MATCH($D69,$AR$5:$AR$12,0),3))^$I69)+(EXP(-$G69/INDEX($AV$5:$BA$12,MATCH($D69,$AR$5:$AR$12,0),4))*($G69/INDEX($AV$5:$BA$12,MATCH($D69,$AR$5:$AR$12,0),4))^$I69)+(EXP(-$G69/INDEX($AV$5:$BA$12,MATCH($D69,$AR$5:$AR$12,0),5))*($G69/INDEX($AV$5:$BA$12,MATCH($D69,$AR$5:$AR$12,0),5))^$I69)+(EXP(-$G69/INDEX($AV$5:$BA$12,MATCH($D69,$AR$5:$AR$12,0),6))*($G69/INDEX($AV$5:$BA$12,MATCH($D69,$AR$5:$AR$12,0),6))^$I69)),0)</x:f>
        <x:v>0</x:v>
      </x:c>
      <x:c r="AA69" s="979" t="n">
        <x:f>IFERROR((EXP(-$G69/INDEX($AV$5:$BA$12,MATCH($D69,$AR$5:$AR$12,0),3))*($G69/INDEX($AV$5:$BA$12,MATCH($D69,$AR$5:$AR$12,0),3))^$I69)/((EXP(-$G69/INDEX($AV$5:$BA$12,MATCH($D69,$AR$5:$AR$12,0),1))*($G69/INDEX($AV$5:$BA$12,MATCH($D69,$AR$5:$AR$12,0),1))^$I69)+(EXP(-$G69/INDEX($AV$5:$BA$12,MATCH($D69,$AR$5:$AR$12,0),2))*($G69/INDEX($AV$5:$BA$12,MATCH($D69,$AR$5:$AR$12,0),2))^$I69)+(EXP(-$G69/INDEX($AV$5:$BA$12,MATCH($D69,$AR$5:$AR$12,0),3))*($G69/INDEX($AV$5:$BA$12,MATCH($D69,$AR$5:$AR$12,0),3))^$I69)+(EXP(-$G69/INDEX($AV$5:$BA$12,MATCH($D69,$AR$5:$AR$12,0),4))*($G69/INDEX($AV$5:$BA$12,MATCH($D69,$AR$5:$AR$12,0),4))^$I69)+(EXP(-$G69/INDEX($AV$5:$BA$12,MATCH($D69,$AR$5:$AR$12,0),5))*($G69/INDEX($AV$5:$BA$12,MATCH($D69,$AR$5:$AR$12,0),5))^$I69)+(EXP(-$G69/INDEX($AV$5:$BA$12,MATCH($D69,$AR$5:$AR$12,0),6))*($G69/INDEX($AV$5:$BA$12,MATCH($D69,$AR$5:$AR$12,0),6))^$I69)),0)</x:f>
        <x:v>0</x:v>
      </x:c>
      <x:c r="AB69" s="979" t="n">
        <x:f>IFERROR((EXP(-$G69/INDEX($AV$5:$BA$12,MATCH($D69,$AR$5:$AR$12,0),4))*($G69/INDEX($AV$5:$BA$12,MATCH($D69,$AR$5:$AR$12,0),4))^$I69)/((EXP(-$G69/INDEX($AV$5:$BA$12,MATCH($D69,$AR$5:$AR$12,0),1))*($G69/INDEX($AV$5:$BA$12,MATCH($D69,$AR$5:$AR$12,0),1))^$I69)+(EXP(-$G69/INDEX($AV$5:$BA$12,MATCH($D69,$AR$5:$AR$12,0),2))*($G69/INDEX($AV$5:$BA$12,MATCH($D69,$AR$5:$AR$12,0),2))^$I69)+(EXP(-$G69/INDEX($AV$5:$BA$12,MATCH($D69,$AR$5:$AR$12,0),3))*($G69/INDEX($AV$5:$BA$12,MATCH($D69,$AR$5:$AR$12,0),3))^$I69)+(EXP(-$G69/INDEX($AV$5:$BA$12,MATCH($D69,$AR$5:$AR$12,0),4))*($G69/INDEX($AV$5:$BA$12,MATCH($D69,$AR$5:$AR$12,0),4))^$I69)+(EXP(-$G69/INDEX($AV$5:$BA$12,MATCH($D69,$AR$5:$AR$12,0),5))*($G69/INDEX($AV$5:$BA$12,MATCH($D69,$AR$5:$AR$12,0),5))^$I69)+(EXP(-$G69/INDEX($AV$5:$BA$12,MATCH($D69,$AR$5:$AR$12,0),6))*($G69/INDEX($AV$5:$BA$12,MATCH($D69,$AR$5:$AR$12,0),6))^$I69)),0)</x:f>
        <x:v>0</x:v>
      </x:c>
      <x:c r="AC69" s="979" t="n">
        <x:f>IFERROR((EXP(-$G69/INDEX($AV$5:$BA$12,MATCH($D69,$AR$5:$AR$12,0),5))*($G69/INDEX($AV$5:$BA$12,MATCH($D69,$AR$5:$AR$12,0),5))^$I69)/((EXP(-$G69/INDEX($AV$5:$BA$12,MATCH($D69,$AR$5:$AR$12,0),1))*($G69/INDEX($AV$5:$BA$12,MATCH($D69,$AR$5:$AR$12,0),1))^$I69)+(EXP(-$G69/INDEX($AV$5:$BA$12,MATCH($D69,$AR$5:$AR$12,0),2))*($G69/INDEX($AV$5:$BA$12,MATCH($D69,$AR$5:$AR$12,0),2))^$I69)+(EXP(-$G69/INDEX($AV$5:$BA$12,MATCH($D69,$AR$5:$AR$12,0),3))*($G69/INDEX($AV$5:$BA$12,MATCH($D69,$AR$5:$AR$12,0),3))^$I69)+(EXP(-$G69/INDEX($AV$5:$BA$12,MATCH($D69,$AR$5:$AR$12,0),4))*($G69/INDEX($AV$5:$BA$12,MATCH($D69,$AR$5:$AR$12,0),4))^$I69)+(EXP(-$G69/INDEX($AV$5:$BA$12,MATCH($D69,$AR$5:$AR$12,0),5))*($G69/INDEX($AV$5:$BA$12,MATCH($D69,$AR$5:$AR$12,0),5))^$I69)+(EXP(-$G69/INDEX($AV$5:$BA$12,MATCH($D69,$AR$5:$AR$12,0),6))*($G69/INDEX($AV$5:$BA$12,MATCH($D69,$AR$5:$AR$12,0),6))^$I69)),0)</x:f>
        <x:v>0</x:v>
      </x:c>
      <x:c r="AD69" s="979" t="n">
        <x:f>IFERROR((EXP(-$G69/INDEX($AV$5:$BA$12,MATCH($D69,$AR$5:$AR$12,0),6))*($G69/INDEX($AV$5:$BA$12,MATCH($D69,$AR$5:$AR$12,0),6))^$I69)/((EXP(-$G69/INDEX($AV$5:$BA$12,MATCH($D69,$AR$5:$AR$12,0),1))*($G69/INDEX($AV$5:$BA$12,MATCH($D69,$AR$5:$AR$12,0),1))^$I69)+(EXP(-$G69/INDEX($AV$5:$BA$12,MATCH($D69,$AR$5:$AR$12,0),2))*($G69/INDEX($AV$5:$BA$12,MATCH($D69,$AR$5:$AR$12,0),2))^$I69)+(EXP(-$G69/INDEX($AV$5:$BA$12,MATCH($D69,$AR$5:$AR$12,0),3))*($G69/INDEX($AV$5:$BA$12,MATCH($D69,$AR$5:$AR$12,0),3))^$I69)+(EXP(-$G69/INDEX($AV$5:$BA$12,MATCH($D69,$AR$5:$AR$12,0),4))*($G69/INDEX($AV$5:$BA$12,MATCH($D69,$AR$5:$AR$12,0),4))^$I69)+(EXP(-$G69/INDEX($AV$5:$BA$12,MATCH($D69,$AR$5:$AR$12,0),5))*($G69/INDEX($AV$5:$BA$12,MATCH($D69,$AR$5:$AR$12,0),5))^$I69)+(EXP(-$G69/INDEX($AV$5:$BA$12,MATCH($D69,$AR$5:$AR$12,0),6))*($G69/INDEX($AV$5:$BA$12,MATCH($D69,$AR$5:$AR$12,0),6))^$I69)),0)</x:f>
        <x:v>0</x:v>
      </x:c>
      <x:c r="AE69" s="979" t="n">
        <x:f>IFERROR((EXP(-$G69/INDEX($BB$5:$BG$12,MATCH($D69,$AR$5:$AR$12,0),1))*($G69/INDEX($BB$5:$BG$12,MATCH($D69,$AR$5:$AR$12,0),1))^$J69)/((EXP(-$G69/INDEX($BB$5:$BG$12,MATCH($D69,$AR$5:$AR$12,0),1))*($G69/INDEX($BB$5:$BG$12,MATCH($D69,$AR$5:$AR$12,0),1))^$J69)+(EXP(-$G69/INDEX($BB$5:$BG$12,MATCH($D69,$AR$5:$AR$12,0),2))*($G69/INDEX($BB$5:$BG$12,MATCH($D69,$AR$5:$AR$12,0),2))^$J69)+(EXP(-$G69/INDEX($BB$5:$BG$12,MATCH($D69,$AR$5:$AR$12,0),3))*($G69/INDEX($BB$5:$BG$12,MATCH($D69,$AR$5:$AR$12,0),3))^$J69)+(EXP(-$G69/INDEX($BB$5:$BG$12,MATCH($D69,$AR$5:$AR$12,0),4))*($G69/INDEX($BB$5:$BG$12,MATCH($D69,$AR$5:$AR$12,0),4))^$J69)+(EXP(-$G69/INDEX($BB$5:$BG$12,MATCH($D69,$AR$5:$AR$12,0),5))*($G69/INDEX($BB$5:$BG$12,MATCH($D69,$AR$5:$AR$12,0),5))^$J69)+(EXP(-$G69/INDEX($BB$5:$BG$12,MATCH($D69,$AR$5:$AR$12,0),6))*($G69/INDEX($BB$5:$BG$12,MATCH($D69,$AR$5:$AR$12,0),6))^$J69)),0)</x:f>
        <x:v>0</x:v>
      </x:c>
      <x:c r="AF69" s="979" t="n">
        <x:f>IFERROR((EXP(-$G69/INDEX($BB$5:$BG$12,MATCH($D69,$AR$5:$AR$12,0),2))*($G69/INDEX($BB$5:$BG$12,MATCH($D69,$AR$5:$AR$12,0),2))^$J69)/((EXP(-$G69/INDEX($BB$5:$BG$12,MATCH($D69,$AR$5:$AR$12,0),1))*($G69/INDEX($BB$5:$BG$12,MATCH($D69,$AR$5:$AR$12,0),1))^$J69)+(EXP(-$G69/INDEX($BB$5:$BG$12,MATCH($D69,$AR$5:$AR$12,0),2))*($G69/INDEX($BB$5:$BG$12,MATCH($D69,$AR$5:$AR$12,0),2))^$J69)+(EXP(-$G69/INDEX($BB$5:$BG$12,MATCH($D69,$AR$5:$AR$12,0),3))*($G69/INDEX($BB$5:$BG$12,MATCH($D69,$AR$5:$AR$12,0),3))^$J69)+(EXP(-$G69/INDEX($BB$5:$BG$12,MATCH($D69,$AR$5:$AR$12,0),4))*($G69/INDEX($BB$5:$BG$12,MATCH($D69,$AR$5:$AR$12,0),4))^$J69)+(EXP(-$G69/INDEX($BB$5:$BG$12,MATCH($D69,$AR$5:$AR$12,0),5))*($G69/INDEX($BB$5:$BG$12,MATCH($D69,$AR$5:$AR$12,0),5))^$J69)+(EXP(-$G69/INDEX($BB$5:$BG$12,MATCH($D69,$AR$5:$AR$12,0),6))*($G69/INDEX($BB$5:$BG$12,MATCH($D69,$AR$5:$AR$12,0),6))^$J69)),0)</x:f>
        <x:v>0</x:v>
      </x:c>
      <x:c r="AG69" s="979" t="n">
        <x:f>IFERROR((EXP(-$G69/INDEX($BB$5:$BG$12,MATCH($D69,$AR$5:$AR$12,0),3))*($G69/INDEX($BB$5:$BG$12,MATCH($D69,$AR$5:$AR$12,0),3))^$J69)/((EXP(-$G69/INDEX($BB$5:$BG$12,MATCH($D69,$AR$5:$AR$12,0),1))*($G69/INDEX($BB$5:$BG$12,MATCH($D69,$AR$5:$AR$12,0),1))^$J69)+(EXP(-$G69/INDEX($BB$5:$BG$12,MATCH($D69,$AR$5:$AR$12,0),2))*($G69/INDEX($BB$5:$BG$12,MATCH($D69,$AR$5:$AR$12,0),2))^$J69)+(EXP(-$G69/INDEX($BB$5:$BG$12,MATCH($D69,$AR$5:$AR$12,0),3))*($G69/INDEX($BB$5:$BG$12,MATCH($D69,$AR$5:$AR$12,0),3))^$J69)+(EXP(-$G69/INDEX($BB$5:$BG$12,MATCH($D69,$AR$5:$AR$12,0),4))*($G69/INDEX($BB$5:$BG$12,MATCH($D69,$AR$5:$AR$12,0),4))^$J69)+(EXP(-$G69/INDEX($BB$5:$BG$12,MATCH($D69,$AR$5:$AR$12,0),5))*($G69/INDEX($BB$5:$BG$12,MATCH($D69,$AR$5:$AR$12,0),5))^$J69)+(EXP(-$G69/INDEX($BB$5:$BG$12,MATCH($D69,$AR$5:$AR$12,0),6))*($G69/INDEX($BB$5:$BG$12,MATCH($D69,$AR$5:$AR$12,0),6))^$J69)),0)</x:f>
        <x:v>0</x:v>
      </x:c>
      <x:c r="AH69" s="979" t="n">
        <x:f>IFERROR((EXP(-$G69/INDEX($BB$5:$BG$12,MATCH($D69,$AR$5:$AR$12,0),4))*($G69/INDEX($BB$5:$BG$12,MATCH($D69,$AR$5:$AR$12,0),4))^$J69)/((EXP(-$G69/INDEX($BB$5:$BG$12,MATCH($D69,$AR$5:$AR$12,0),1))*($G69/INDEX($BB$5:$BG$12,MATCH($D69,$AR$5:$AR$12,0),1))^$J69)+(EXP(-$G69/INDEX($BB$5:$BG$12,MATCH($D69,$AR$5:$AR$12,0),2))*($G69/INDEX($BB$5:$BG$12,MATCH($D69,$AR$5:$AR$12,0),2))^$J69)+(EXP(-$G69/INDEX($BB$5:$BG$12,MATCH($D69,$AR$5:$AR$12,0),3))*($G69/INDEX($BB$5:$BG$12,MATCH($D69,$AR$5:$AR$12,0),3))^$J69)+(EXP(-$G69/INDEX($BB$5:$BG$12,MATCH($D69,$AR$5:$AR$12,0),4))*($G69/INDEX($BB$5:$BG$12,MATCH($D69,$AR$5:$AR$12,0),4))^$J69)+(EXP(-$G69/INDEX($BB$5:$BG$12,MATCH($D69,$AR$5:$AR$12,0),5))*($G69/INDEX($BB$5:$BG$12,MATCH($D69,$AR$5:$AR$12,0),5))^$J69)+(EXP(-$G69/INDEX($BB$5:$BG$12,MATCH($D69,$AR$5:$AR$12,0),6))*($G69/INDEX($BB$5:$BG$12,MATCH($D69,$AR$5:$AR$12,0),6))^$J69)),0)</x:f>
        <x:v>0</x:v>
      </x:c>
      <x:c r="AI69" s="979" t="n">
        <x:f>IFERROR((EXP(-$G69/INDEX($BB$5:$BG$12,MATCH($D69,$AR$5:$AR$12,0),5))*($G69/INDEX($BB$5:$BG$12,MATCH($D69,$AR$5:$AR$12,0),5))^$J69)/((EXP(-$G69/INDEX($BB$5:$BG$12,MATCH($D69,$AR$5:$AR$12,0),1))*($G69/INDEX($BB$5:$BG$12,MATCH($D69,$AR$5:$AR$12,0),1))^$J69)+(EXP(-$G69/INDEX($BB$5:$BG$12,MATCH($D69,$AR$5:$AR$12,0),2))*($G69/INDEX($BB$5:$BG$12,MATCH($D69,$AR$5:$AR$12,0),2))^$J69)+(EXP(-$G69/INDEX($BB$5:$BG$12,MATCH($D69,$AR$5:$AR$12,0),3))*($G69/INDEX($BB$5:$BG$12,MATCH($D69,$AR$5:$AR$12,0),3))^$J69)+(EXP(-$G69/INDEX($BB$5:$BG$12,MATCH($D69,$AR$5:$AR$12,0),4))*($G69/INDEX($BB$5:$BG$12,MATCH($D69,$AR$5:$AR$12,0),4))^$J69)+(EXP(-$G69/INDEX($BB$5:$BG$12,MATCH($D69,$AR$5:$AR$12,0),5))*($G69/INDEX($BB$5:$BG$12,MATCH($D69,$AR$5:$AR$12,0),5))^$J69)+(EXP(-$G69/INDEX($BB$5:$BG$12,MATCH($D69,$AR$5:$AR$12,0),6))*($G69/INDEX($BB$5:$BG$12,MATCH($D69,$AR$5:$AR$12,0),6))^$J69)),0)</x:f>
        <x:v>0</x:v>
      </x:c>
      <x:c r="AJ69" s="979" t="n">
        <x:f>IFERROR((EXP(-$G69/INDEX($BB$5:$BG$12,MATCH($D69,$AR$5:$AR$12,0),6))*($G69/INDEX($BB$5:$BG$12,MATCH($D69,$AR$5:$AR$12,0),6))^$J69)/((EXP(-$G69/INDEX($BB$5:$BG$12,MATCH($D69,$AR$5:$AR$12,0),1))*($G69/INDEX($BB$5:$BG$12,MATCH($D69,$AR$5:$AR$12,0),1))^$J69)+(EXP(-$G69/INDEX($BB$5:$BG$12,MATCH($D69,$AR$5:$AR$12,0),2))*($G69/INDEX($BB$5:$BG$12,MATCH($D69,$AR$5:$AR$12,0),2))^$J69)+(EXP(-$G69/INDEX($BB$5:$BG$12,MATCH($D69,$AR$5:$AR$12,0),3))*($G69/INDEX($BB$5:$BG$12,MATCH($D69,$AR$5:$AR$12,0),3))^$J69)+(EXP(-$G69/INDEX($BB$5:$BG$12,MATCH($D69,$AR$5:$AR$12,0),4))*($G69/INDEX($BB$5:$BG$12,MATCH($D69,$AR$5:$AR$12,0),4))^$J69)+(EXP(-$G69/INDEX($BB$5:$BG$12,MATCH($D69,$AR$5:$AR$12,0),5))*($G69/INDEX($BB$5:$BG$12,MATCH($D69,$AR$5:$AR$12,0),5))^$J69)+(EXP(-$G69/INDEX($BB$5:$BG$12,MATCH($D69,$AR$5:$AR$12,0),6))*($G69/INDEX($BB$5:$BG$12,MATCH($D69,$AR$5:$AR$12,0),6))^$J69)),0)</x:f>
        <x:v>0</x:v>
      </x:c>
      <x:c r="BJ69"/>
      <x:c r="BK69"/>
      <x:c r="BL69"/>
      <x:c r="BM69"/>
      <x:c r="BN69"/>
      <x:c r="BO69"/>
      <x:c r="BP69"/>
      <x:c r="BQ69"/>
      <x:c r="BR69"/>
      <x:c r="BS69"/>
      <x:c r="BT69"/>
      <x:c r="BU69"/>
      <x:c r="BV69"/>
      <x:c r="BW69"/>
      <x:c r="BX69"/>
      <x:c r="BY69"/>
      <x:c r="BZ69"/>
    </x:row>
    <x:row r="70">
      <x:c r="A70" s="975" t="n">
        <x:f>'対象台データ'!A68</x:f>
        <x:v>46266</x:v>
      </x:c>
      <x:c r="B70" s="1003" t="str">
        <x:f>'対象台データ'!B68</x:f>
        <x:v>火</x:v>
      </x:c>
      <x:c r="C70" s="1003" t="str">
        <x:f>'対象台データ'!C68</x:f>
        <x:v>9/1</x:v>
      </x:c>
      <x:c r="D70" s="963" t="str">
        <x:f>'対象台データ'!D68</x:f>
        <x:v>SAO2</x:v>
      </x:c>
      <x:c r="E70" s="1014" t="n">
        <x:f>IF($X70="A",MIN(100,MAX(0,55+(V70-55)*(1+0.4*SQRT(MIN(G70/8000,1))))),MIN(100,MAX(0,V70)))</x:f>
        <x:v>63.38196559139787</x:v>
      </x:c>
      <x:c r="F70" s="1016" t="n">
        <x:f>'対象台データ'!E68</x:f>
        <x:v>641</x:v>
      </x:c>
      <x:c r="G70" s="1005" t="n">
        <x:f>'対象台データ'!F68</x:f>
        <x:v>9176</x:v>
      </x:c>
      <x:c r="H70" s="1005" t="n">
        <x:f>'対象台データ'!G68</x:f>
        <x:v>-1517</x:v>
      </x:c>
      <x:c r="I70" s="1005" t="n">
        <x:f>'対象台データ'!H68</x:f>
        <x:v>0</x:v>
      </x:c>
      <x:c r="J70" s="1005" t="n">
        <x:f>'対象台データ'!I68</x:f>
        <x:v>0</x:v>
      </x:c>
      <x:c r="K70" s="979" t="n">
        <x:f>'対象台データ'!K68</x:f>
        <x:v>0.9448924731182796</x:v>
      </x:c>
      <x:c r="L70" s="1006" t="n">
        <x:f>IF(G70&lt;=0,5,IF(G70&lt;1500,5+(G70-0)*(20-5)/(1500-0),IF(G70&lt;3000,20+(G70-1500)*(40-20)/(3000-1500),IF(G70&lt;4500,40+(G70-3000)*(58-40)/(4500-3000),IF(G70&lt;6000,58+(G70-4500)*(72-58)/(6000-4500),IF(G70&lt;7500,72+(G70-6000)*(84-72)/(7500-6000),IF(G70&lt;9000,84+(G70-7500)*(93-84)/(9000-7500),IF(G70&lt;11000,93+(G70-9000)*(100-93)/(11000-9000),100))))))))</x:f>
        <x:v>93.616</x:v>
      </x:c>
      <x:c r="M70" s="978" t="n">
        <x:v>1</x:v>
      </x:c>
      <x:c r="N70" s="978" t="n">
        <x:f>MIN(100,L70*M70)</x:f>
        <x:v>93.616</x:v>
      </x:c>
      <x:c r="O70" s="978" t="n">
        <x:f>IF(K70&lt;=0.8,0,IF(K70&lt;0.9,0+(K70-0.8)*(10-0)/(0.9-0.8),IF(K70&lt;1,10+(K70-0.9)*(35-10)/(1-0.9),IF(K70&lt;1.2,35+(K70-1)*(87-35)/(1.2-1),IF(K70&lt;1.3,87+(K70-1.2)*(96-87)/(1.3-1.2),IF(K70&lt;1.45,96+(K70-1.3)*(100-96)/(1.45-1.3),100))))))</x:f>
        <x:v>21.223118279569903</x:v>
      </x:c>
      <x:c r="P70" s="979" t="n">
        <x:f>MIN(1,SQRT(G70/8000))</x:f>
        <x:v>1</x:v>
      </x:c>
      <x:c r="Q70" s="978" t="n">
        <x:f>35+(O70-35)*P70</x:f>
        <x:v>21.223118279569903</x:v>
      </x:c>
      <x:c r="R70" s="978" t="n">
        <x:f>IF(K70&lt;0.95,MIN(25,(0.95-K70)*250),0)</x:f>
        <x:v>1.2768817204300842</x:v>
      </x:c>
      <x:c r="S70" s="978" t="n">
        <x:f>IF($X70="A",Y70*5+Z70*15+AA70*30+AB70*60+AC70*80+AD70*100,0)</x:f>
        <x:v>0</x:v>
      </x:c>
      <x:c r="T70" s="978" t="n">
        <x:f>IF($X70="A",AE70*5+AF70*15+AG70*30+AH70*60+AI70*80+AJ70*100,0)</x:f>
        <x:v>0</x:v>
      </x:c>
      <x:c r="U70" s="978" t="n">
        <x:f>IF($X70="A",S70*15%+T70*30%+Q70*55%,0)</x:f>
        <x:v>0</x:v>
      </x:c>
      <x:c r="V70" s="1018" t="n">
        <x:f>IF($X70="A",U70*80%+N70*20%,N70*IFERROR(INDEX($AT$5:$AT$60,MATCH($D70,$AR$5:$AR$60,0)),0.6)+Q70*IFERROR(INDEX($AU$5:$AU$60,MATCH($D70,$AR$5:$AR$60,0)),0.4)-R70)</x:f>
        <x:v>63.38196559139787</x:v>
      </x:c>
      <x:c r="W70" s="1008" t="str">
        <x:f>IF(E70&gt;=90,"設定6級候補",IF(E70&gt;=75,"設定4以上強候補",IF(E70&gt;=60,"設定4以上を疑う","要観察")))</x:f>
        <x:v>設定4以上を疑う</x:v>
      </x:c>
      <x:c r="X70" s="1003" t="str">
        <x:f>IFERROR(INDEX($AS$5:$AS$60,MATCH($D70,$AR$5:$AR$60,0)),"AT")</x:f>
        <x:v>AT</x:v>
      </x:c>
      <x:c r="Y70" s="979" t="n">
        <x:f>IFERROR((EXP(-$G70/INDEX($AV$5:$BA$12,MATCH($D70,$AR$5:$AR$12,0),1))*($G70/INDEX($AV$5:$BA$12,MATCH($D70,$AR$5:$AR$12,0),1))^$I70)/((EXP(-$G70/INDEX($AV$5:$BA$12,MATCH($D70,$AR$5:$AR$12,0),1))*($G70/INDEX($AV$5:$BA$12,MATCH($D70,$AR$5:$AR$12,0),1))^$I70)+(EXP(-$G70/INDEX($AV$5:$BA$12,MATCH($D70,$AR$5:$AR$12,0),2))*($G70/INDEX($AV$5:$BA$12,MATCH($D70,$AR$5:$AR$12,0),2))^$I70)+(EXP(-$G70/INDEX($AV$5:$BA$12,MATCH($D70,$AR$5:$AR$12,0),3))*($G70/INDEX($AV$5:$BA$12,MATCH($D70,$AR$5:$AR$12,0),3))^$I70)+(EXP(-$G70/INDEX($AV$5:$BA$12,MATCH($D70,$AR$5:$AR$12,0),4))*($G70/INDEX($AV$5:$BA$12,MATCH($D70,$AR$5:$AR$12,0),4))^$I70)+(EXP(-$G70/INDEX($AV$5:$BA$12,MATCH($D70,$AR$5:$AR$12,0),5))*($G70/INDEX($AV$5:$BA$12,MATCH($D70,$AR$5:$AR$12,0),5))^$I70)+(EXP(-$G70/INDEX($AV$5:$BA$12,MATCH($D70,$AR$5:$AR$12,0),6))*($G70/INDEX($AV$5:$BA$12,MATCH($D70,$AR$5:$AR$12,0),6))^$I70)),0)</x:f>
        <x:v>0</x:v>
      </x:c>
      <x:c r="Z70" s="979" t="n">
        <x:f>IFERROR((EXP(-$G70/INDEX($AV$5:$BA$12,MATCH($D70,$AR$5:$AR$12,0),2))*($G70/INDEX($AV$5:$BA$12,MATCH($D70,$AR$5:$AR$12,0),2))^$I70)/((EXP(-$G70/INDEX($AV$5:$BA$12,MATCH($D70,$AR$5:$AR$12,0),1))*($G70/INDEX($AV$5:$BA$12,MATCH($D70,$AR$5:$AR$12,0),1))^$I70)+(EXP(-$G70/INDEX($AV$5:$BA$12,MATCH($D70,$AR$5:$AR$12,0),2))*($G70/INDEX($AV$5:$BA$12,MATCH($D70,$AR$5:$AR$12,0),2))^$I70)+(EXP(-$G70/INDEX($AV$5:$BA$12,MATCH($D70,$AR$5:$AR$12,0),3))*($G70/INDEX($AV$5:$BA$12,MATCH($D70,$AR$5:$AR$12,0),3))^$I70)+(EXP(-$G70/INDEX($AV$5:$BA$12,MATCH($D70,$AR$5:$AR$12,0),4))*($G70/INDEX($AV$5:$BA$12,MATCH($D70,$AR$5:$AR$12,0),4))^$I70)+(EXP(-$G70/INDEX($AV$5:$BA$12,MATCH($D70,$AR$5:$AR$12,0),5))*($G70/INDEX($AV$5:$BA$12,MATCH($D70,$AR$5:$AR$12,0),5))^$I70)+(EXP(-$G70/INDEX($AV$5:$BA$12,MATCH($D70,$AR$5:$AR$12,0),6))*($G70/INDEX($AV$5:$BA$12,MATCH($D70,$AR$5:$AR$12,0),6))^$I70)),0)</x:f>
        <x:v>0</x:v>
      </x:c>
      <x:c r="AA70" s="979" t="n">
        <x:f>IFERROR((EXP(-$G70/INDEX($AV$5:$BA$12,MATCH($D70,$AR$5:$AR$12,0),3))*($G70/INDEX($AV$5:$BA$12,MATCH($D70,$AR$5:$AR$12,0),3))^$I70)/((EXP(-$G70/INDEX($AV$5:$BA$12,MATCH($D70,$AR$5:$AR$12,0),1))*($G70/INDEX($AV$5:$BA$12,MATCH($D70,$AR$5:$AR$12,0),1))^$I70)+(EXP(-$G70/INDEX($AV$5:$BA$12,MATCH($D70,$AR$5:$AR$12,0),2))*($G70/INDEX($AV$5:$BA$12,MATCH($D70,$AR$5:$AR$12,0),2))^$I70)+(EXP(-$G70/INDEX($AV$5:$BA$12,MATCH($D70,$AR$5:$AR$12,0),3))*($G70/INDEX($AV$5:$BA$12,MATCH($D70,$AR$5:$AR$12,0),3))^$I70)+(EXP(-$G70/INDEX($AV$5:$BA$12,MATCH($D70,$AR$5:$AR$12,0),4))*($G70/INDEX($AV$5:$BA$12,MATCH($D70,$AR$5:$AR$12,0),4))^$I70)+(EXP(-$G70/INDEX($AV$5:$BA$12,MATCH($D70,$AR$5:$AR$12,0),5))*($G70/INDEX($AV$5:$BA$12,MATCH($D70,$AR$5:$AR$12,0),5))^$I70)+(EXP(-$G70/INDEX($AV$5:$BA$12,MATCH($D70,$AR$5:$AR$12,0),6))*($G70/INDEX($AV$5:$BA$12,MATCH($D70,$AR$5:$AR$12,0),6))^$I70)),0)</x:f>
        <x:v>0</x:v>
      </x:c>
      <x:c r="AB70" s="979" t="n">
        <x:f>IFERROR((EXP(-$G70/INDEX($AV$5:$BA$12,MATCH($D70,$AR$5:$AR$12,0),4))*($G70/INDEX($AV$5:$BA$12,MATCH($D70,$AR$5:$AR$12,0),4))^$I70)/((EXP(-$G70/INDEX($AV$5:$BA$12,MATCH($D70,$AR$5:$AR$12,0),1))*($G70/INDEX($AV$5:$BA$12,MATCH($D70,$AR$5:$AR$12,0),1))^$I70)+(EXP(-$G70/INDEX($AV$5:$BA$12,MATCH($D70,$AR$5:$AR$12,0),2))*($G70/INDEX($AV$5:$BA$12,MATCH($D70,$AR$5:$AR$12,0),2))^$I70)+(EXP(-$G70/INDEX($AV$5:$BA$12,MATCH($D70,$AR$5:$AR$12,0),3))*($G70/INDEX($AV$5:$BA$12,MATCH($D70,$AR$5:$AR$12,0),3))^$I70)+(EXP(-$G70/INDEX($AV$5:$BA$12,MATCH($D70,$AR$5:$AR$12,0),4))*($G70/INDEX($AV$5:$BA$12,MATCH($D70,$AR$5:$AR$12,0),4))^$I70)+(EXP(-$G70/INDEX($AV$5:$BA$12,MATCH($D70,$AR$5:$AR$12,0),5))*($G70/INDEX($AV$5:$BA$12,MATCH($D70,$AR$5:$AR$12,0),5))^$I70)+(EXP(-$G70/INDEX($AV$5:$BA$12,MATCH($D70,$AR$5:$AR$12,0),6))*($G70/INDEX($AV$5:$BA$12,MATCH($D70,$AR$5:$AR$12,0),6))^$I70)),0)</x:f>
        <x:v>0</x:v>
      </x:c>
      <x:c r="AC70" s="979" t="n">
        <x:f>IFERROR((EXP(-$G70/INDEX($AV$5:$BA$12,MATCH($D70,$AR$5:$AR$12,0),5))*($G70/INDEX($AV$5:$BA$12,MATCH($D70,$AR$5:$AR$12,0),5))^$I70)/((EXP(-$G70/INDEX($AV$5:$BA$12,MATCH($D70,$AR$5:$AR$12,0),1))*($G70/INDEX($AV$5:$BA$12,MATCH($D70,$AR$5:$AR$12,0),1))^$I70)+(EXP(-$G70/INDEX($AV$5:$BA$12,MATCH($D70,$AR$5:$AR$12,0),2))*($G70/INDEX($AV$5:$BA$12,MATCH($D70,$AR$5:$AR$12,0),2))^$I70)+(EXP(-$G70/INDEX($AV$5:$BA$12,MATCH($D70,$AR$5:$AR$12,0),3))*($G70/INDEX($AV$5:$BA$12,MATCH($D70,$AR$5:$AR$12,0),3))^$I70)+(EXP(-$G70/INDEX($AV$5:$BA$12,MATCH($D70,$AR$5:$AR$12,0),4))*($G70/INDEX($AV$5:$BA$12,MATCH($D70,$AR$5:$AR$12,0),4))^$I70)+(EXP(-$G70/INDEX($AV$5:$BA$12,MATCH($D70,$AR$5:$AR$12,0),5))*($G70/INDEX($AV$5:$BA$12,MATCH($D70,$AR$5:$AR$12,0),5))^$I70)+(EXP(-$G70/INDEX($AV$5:$BA$12,MATCH($D70,$AR$5:$AR$12,0),6))*($G70/INDEX($AV$5:$BA$12,MATCH($D70,$AR$5:$AR$12,0),6))^$I70)),0)</x:f>
        <x:v>0</x:v>
      </x:c>
      <x:c r="AD70" s="979" t="n">
        <x:f>IFERROR((EXP(-$G70/INDEX($AV$5:$BA$12,MATCH($D70,$AR$5:$AR$12,0),6))*($G70/INDEX($AV$5:$BA$12,MATCH($D70,$AR$5:$AR$12,0),6))^$I70)/((EXP(-$G70/INDEX($AV$5:$BA$12,MATCH($D70,$AR$5:$AR$12,0),1))*($G70/INDEX($AV$5:$BA$12,MATCH($D70,$AR$5:$AR$12,0),1))^$I70)+(EXP(-$G70/INDEX($AV$5:$BA$12,MATCH($D70,$AR$5:$AR$12,0),2))*($G70/INDEX($AV$5:$BA$12,MATCH($D70,$AR$5:$AR$12,0),2))^$I70)+(EXP(-$G70/INDEX($AV$5:$BA$12,MATCH($D70,$AR$5:$AR$12,0),3))*($G70/INDEX($AV$5:$BA$12,MATCH($D70,$AR$5:$AR$12,0),3))^$I70)+(EXP(-$G70/INDEX($AV$5:$BA$12,MATCH($D70,$AR$5:$AR$12,0),4))*($G70/INDEX($AV$5:$BA$12,MATCH($D70,$AR$5:$AR$12,0),4))^$I70)+(EXP(-$G70/INDEX($AV$5:$BA$12,MATCH($D70,$AR$5:$AR$12,0),5))*($G70/INDEX($AV$5:$BA$12,MATCH($D70,$AR$5:$AR$12,0),5))^$I70)+(EXP(-$G70/INDEX($AV$5:$BA$12,MATCH($D70,$AR$5:$AR$12,0),6))*($G70/INDEX($AV$5:$BA$12,MATCH($D70,$AR$5:$AR$12,0),6))^$I70)),0)</x:f>
        <x:v>0</x:v>
      </x:c>
      <x:c r="AE70" s="979" t="n">
        <x:f>IFERROR((EXP(-$G70/INDEX($BB$5:$BG$12,MATCH($D70,$AR$5:$AR$12,0),1))*($G70/INDEX($BB$5:$BG$12,MATCH($D70,$AR$5:$AR$12,0),1))^$J70)/((EXP(-$G70/INDEX($BB$5:$BG$12,MATCH($D70,$AR$5:$AR$12,0),1))*($G70/INDEX($BB$5:$BG$12,MATCH($D70,$AR$5:$AR$12,0),1))^$J70)+(EXP(-$G70/INDEX($BB$5:$BG$12,MATCH($D70,$AR$5:$AR$12,0),2))*($G70/INDEX($BB$5:$BG$12,MATCH($D70,$AR$5:$AR$12,0),2))^$J70)+(EXP(-$G70/INDEX($BB$5:$BG$12,MATCH($D70,$AR$5:$AR$12,0),3))*($G70/INDEX($BB$5:$BG$12,MATCH($D70,$AR$5:$AR$12,0),3))^$J70)+(EXP(-$G70/INDEX($BB$5:$BG$12,MATCH($D70,$AR$5:$AR$12,0),4))*($G70/INDEX($BB$5:$BG$12,MATCH($D70,$AR$5:$AR$12,0),4))^$J70)+(EXP(-$G70/INDEX($BB$5:$BG$12,MATCH($D70,$AR$5:$AR$12,0),5))*($G70/INDEX($BB$5:$BG$12,MATCH($D70,$AR$5:$AR$12,0),5))^$J70)+(EXP(-$G70/INDEX($BB$5:$BG$12,MATCH($D70,$AR$5:$AR$12,0),6))*($G70/INDEX($BB$5:$BG$12,MATCH($D70,$AR$5:$AR$12,0),6))^$J70)),0)</x:f>
        <x:v>0</x:v>
      </x:c>
      <x:c r="AF70" s="979" t="n">
        <x:f>IFERROR((EXP(-$G70/INDEX($BB$5:$BG$12,MATCH($D70,$AR$5:$AR$12,0),2))*($G70/INDEX($BB$5:$BG$12,MATCH($D70,$AR$5:$AR$12,0),2))^$J70)/((EXP(-$G70/INDEX($BB$5:$BG$12,MATCH($D70,$AR$5:$AR$12,0),1))*($G70/INDEX($BB$5:$BG$12,MATCH($D70,$AR$5:$AR$12,0),1))^$J70)+(EXP(-$G70/INDEX($BB$5:$BG$12,MATCH($D70,$AR$5:$AR$12,0),2))*($G70/INDEX($BB$5:$BG$12,MATCH($D70,$AR$5:$AR$12,0),2))^$J70)+(EXP(-$G70/INDEX($BB$5:$BG$12,MATCH($D70,$AR$5:$AR$12,0),3))*($G70/INDEX($BB$5:$BG$12,MATCH($D70,$AR$5:$AR$12,0),3))^$J70)+(EXP(-$G70/INDEX($BB$5:$BG$12,MATCH($D70,$AR$5:$AR$12,0),4))*($G70/INDEX($BB$5:$BG$12,MATCH($D70,$AR$5:$AR$12,0),4))^$J70)+(EXP(-$G70/INDEX($BB$5:$BG$12,MATCH($D70,$AR$5:$AR$12,0),5))*($G70/INDEX($BB$5:$BG$12,MATCH($D70,$AR$5:$AR$12,0),5))^$J70)+(EXP(-$G70/INDEX($BB$5:$BG$12,MATCH($D70,$AR$5:$AR$12,0),6))*($G70/INDEX($BB$5:$BG$12,MATCH($D70,$AR$5:$AR$12,0),6))^$J70)),0)</x:f>
        <x:v>0</x:v>
      </x:c>
      <x:c r="AG70" s="979" t="n">
        <x:f>IFERROR((EXP(-$G70/INDEX($BB$5:$BG$12,MATCH($D70,$AR$5:$AR$12,0),3))*($G70/INDEX($BB$5:$BG$12,MATCH($D70,$AR$5:$AR$12,0),3))^$J70)/((EXP(-$G70/INDEX($BB$5:$BG$12,MATCH($D70,$AR$5:$AR$12,0),1))*($G70/INDEX($BB$5:$BG$12,MATCH($D70,$AR$5:$AR$12,0),1))^$J70)+(EXP(-$G70/INDEX($BB$5:$BG$12,MATCH($D70,$AR$5:$AR$12,0),2))*($G70/INDEX($BB$5:$BG$12,MATCH($D70,$AR$5:$AR$12,0),2))^$J70)+(EXP(-$G70/INDEX($BB$5:$BG$12,MATCH($D70,$AR$5:$AR$12,0),3))*($G70/INDEX($BB$5:$BG$12,MATCH($D70,$AR$5:$AR$12,0),3))^$J70)+(EXP(-$G70/INDEX($BB$5:$BG$12,MATCH($D70,$AR$5:$AR$12,0),4))*($G70/INDEX($BB$5:$BG$12,MATCH($D70,$AR$5:$AR$12,0),4))^$J70)+(EXP(-$G70/INDEX($BB$5:$BG$12,MATCH($D70,$AR$5:$AR$12,0),5))*($G70/INDEX($BB$5:$BG$12,MATCH($D70,$AR$5:$AR$12,0),5))^$J70)+(EXP(-$G70/INDEX($BB$5:$BG$12,MATCH($D70,$AR$5:$AR$12,0),6))*($G70/INDEX($BB$5:$BG$12,MATCH($D70,$AR$5:$AR$12,0),6))^$J70)),0)</x:f>
        <x:v>0</x:v>
      </x:c>
      <x:c r="AH70" s="979" t="n">
        <x:f>IFERROR((EXP(-$G70/INDEX($BB$5:$BG$12,MATCH($D70,$AR$5:$AR$12,0),4))*($G70/INDEX($BB$5:$BG$12,MATCH($D70,$AR$5:$AR$12,0),4))^$J70)/((EXP(-$G70/INDEX($BB$5:$BG$12,MATCH($D70,$AR$5:$AR$12,0),1))*($G70/INDEX($BB$5:$BG$12,MATCH($D70,$AR$5:$AR$12,0),1))^$J70)+(EXP(-$G70/INDEX($BB$5:$BG$12,MATCH($D70,$AR$5:$AR$12,0),2))*($G70/INDEX($BB$5:$BG$12,MATCH($D70,$AR$5:$AR$12,0),2))^$J70)+(EXP(-$G70/INDEX($BB$5:$BG$12,MATCH($D70,$AR$5:$AR$12,0),3))*($G70/INDEX($BB$5:$BG$12,MATCH($D70,$AR$5:$AR$12,0),3))^$J70)+(EXP(-$G70/INDEX($BB$5:$BG$12,MATCH($D70,$AR$5:$AR$12,0),4))*($G70/INDEX($BB$5:$BG$12,MATCH($D70,$AR$5:$AR$12,0),4))^$J70)+(EXP(-$G70/INDEX($BB$5:$BG$12,MATCH($D70,$AR$5:$AR$12,0),5))*($G70/INDEX($BB$5:$BG$12,MATCH($D70,$AR$5:$AR$12,0),5))^$J70)+(EXP(-$G70/INDEX($BB$5:$BG$12,MATCH($D70,$AR$5:$AR$12,0),6))*($G70/INDEX($BB$5:$BG$12,MATCH($D70,$AR$5:$AR$12,0),6))^$J70)),0)</x:f>
        <x:v>0</x:v>
      </x:c>
      <x:c r="AI70" s="979" t="n">
        <x:f>IFERROR((EXP(-$G70/INDEX($BB$5:$BG$12,MATCH($D70,$AR$5:$AR$12,0),5))*($G70/INDEX($BB$5:$BG$12,MATCH($D70,$AR$5:$AR$12,0),5))^$J70)/((EXP(-$G70/INDEX($BB$5:$BG$12,MATCH($D70,$AR$5:$AR$12,0),1))*($G70/INDEX($BB$5:$BG$12,MATCH($D70,$AR$5:$AR$12,0),1))^$J70)+(EXP(-$G70/INDEX($BB$5:$BG$12,MATCH($D70,$AR$5:$AR$12,0),2))*($G70/INDEX($BB$5:$BG$12,MATCH($D70,$AR$5:$AR$12,0),2))^$J70)+(EXP(-$G70/INDEX($BB$5:$BG$12,MATCH($D70,$AR$5:$AR$12,0),3))*($G70/INDEX($BB$5:$BG$12,MATCH($D70,$AR$5:$AR$12,0),3))^$J70)+(EXP(-$G70/INDEX($BB$5:$BG$12,MATCH($D70,$AR$5:$AR$12,0),4))*($G70/INDEX($BB$5:$BG$12,MATCH($D70,$AR$5:$AR$12,0),4))^$J70)+(EXP(-$G70/INDEX($BB$5:$BG$12,MATCH($D70,$AR$5:$AR$12,0),5))*($G70/INDEX($BB$5:$BG$12,MATCH($D70,$AR$5:$AR$12,0),5))^$J70)+(EXP(-$G70/INDEX($BB$5:$BG$12,MATCH($D70,$AR$5:$AR$12,0),6))*($G70/INDEX($BB$5:$BG$12,MATCH($D70,$AR$5:$AR$12,0),6))^$J70)),0)</x:f>
        <x:v>0</x:v>
      </x:c>
      <x:c r="AJ70" s="979" t="n">
        <x:f>IFERROR((EXP(-$G70/INDEX($BB$5:$BG$12,MATCH($D70,$AR$5:$AR$12,0),6))*($G70/INDEX($BB$5:$BG$12,MATCH($D70,$AR$5:$AR$12,0),6))^$J70)/((EXP(-$G70/INDEX($BB$5:$BG$12,MATCH($D70,$AR$5:$AR$12,0),1))*($G70/INDEX($BB$5:$BG$12,MATCH($D70,$AR$5:$AR$12,0),1))^$J70)+(EXP(-$G70/INDEX($BB$5:$BG$12,MATCH($D70,$AR$5:$AR$12,0),2))*($G70/INDEX($BB$5:$BG$12,MATCH($D70,$AR$5:$AR$12,0),2))^$J70)+(EXP(-$G70/INDEX($BB$5:$BG$12,MATCH($D70,$AR$5:$AR$12,0),3))*($G70/INDEX($BB$5:$BG$12,MATCH($D70,$AR$5:$AR$12,0),3))^$J70)+(EXP(-$G70/INDEX($BB$5:$BG$12,MATCH($D70,$AR$5:$AR$12,0),4))*($G70/INDEX($BB$5:$BG$12,MATCH($D70,$AR$5:$AR$12,0),4))^$J70)+(EXP(-$G70/INDEX($BB$5:$BG$12,MATCH($D70,$AR$5:$AR$12,0),5))*($G70/INDEX($BB$5:$BG$12,MATCH($D70,$AR$5:$AR$12,0),5))^$J70)+(EXP(-$G70/INDEX($BB$5:$BG$12,MATCH($D70,$AR$5:$AR$12,0),6))*($G70/INDEX($BB$5:$BG$12,MATCH($D70,$AR$5:$AR$12,0),6))^$J70)),0)</x:f>
        <x:v>0</x:v>
      </x:c>
      <x:c r="BJ70"/>
      <x:c r="BK70"/>
      <x:c r="BL70"/>
      <x:c r="BM70"/>
      <x:c r="BN70"/>
      <x:c r="BO70"/>
      <x:c r="BP70"/>
      <x:c r="BQ70"/>
      <x:c r="BR70"/>
      <x:c r="BS70"/>
      <x:c r="BT70"/>
      <x:c r="BU70"/>
      <x:c r="BV70"/>
      <x:c r="BW70"/>
      <x:c r="BX70"/>
      <x:c r="BY70"/>
      <x:c r="BZ70"/>
    </x:row>
    <x:row r="71">
      <x:c r="A71" s="975" t="n">
        <x:f>'対象台データ'!A69</x:f>
        <x:v>46266</x:v>
      </x:c>
      <x:c r="B71" s="1003" t="str">
        <x:f>'対象台データ'!B69</x:f>
        <x:v>火</x:v>
      </x:c>
      <x:c r="C71" s="1003" t="str">
        <x:f>'対象台データ'!C69</x:f>
        <x:v>9/1</x:v>
      </x:c>
      <x:c r="D71" s="963" t="str">
        <x:f>'対象台データ'!D69</x:f>
        <x:v>SAO2</x:v>
      </x:c>
      <x:c r="E71" s="1014" t="n">
        <x:f>IF($X71="A",MIN(100,MAX(0,55+(V71-55)*(1+0.4*SQRT(MIN(G71/8000,1))))),MIN(100,MAX(0,V71)))</x:f>
        <x:v>95.13963722079652</x:v>
      </x:c>
      <x:c r="F71" s="1016" t="n">
        <x:f>'対象台データ'!E69</x:f>
        <x:v>642</x:v>
      </x:c>
      <x:c r="G71" s="1005" t="n">
        <x:f>'対象台データ'!F69</x:f>
        <x:v>9352</x:v>
      </x:c>
      <x:c r="H71" s="1005" t="n">
        <x:f>'対象台データ'!G69</x:f>
        <x:v>8944</x:v>
      </x:c>
      <x:c r="I71" s="1005" t="n">
        <x:f>'対象台データ'!H69</x:f>
        <x:v>0</x:v>
      </x:c>
      <x:c r="J71" s="1005" t="n">
        <x:f>'対象台データ'!I69</x:f>
        <x:v>0</x:v>
      </x:c>
      <x:c r="K71" s="979" t="n">
        <x:f>'対象台データ'!K69</x:f>
        <x:v>1.318790989449672</x:v>
      </x:c>
      <x:c r="L71" s="1006" t="n">
        <x:f>IF(G71&lt;=0,5,IF(G71&lt;1500,5+(G71-0)*(20-5)/(1500-0),IF(G71&lt;3000,20+(G71-1500)*(40-20)/(3000-1500),IF(G71&lt;4500,40+(G71-3000)*(58-40)/(4500-3000),IF(G71&lt;6000,58+(G71-4500)*(72-58)/(6000-4500),IF(G71&lt;7500,72+(G71-6000)*(84-72)/(7500-6000),IF(G71&lt;9000,84+(G71-7500)*(93-84)/(9000-7500),IF(G71&lt;11000,93+(G71-9000)*(100-93)/(11000-9000),100))))))))</x:f>
        <x:v>94.232</x:v>
      </x:c>
      <x:c r="M71" s="978" t="n">
        <x:v>1</x:v>
      </x:c>
      <x:c r="N71" s="978" t="n">
        <x:f>MIN(100,L71*M71)</x:f>
        <x:v>94.232</x:v>
      </x:c>
      <x:c r="O71" s="978" t="n">
        <x:f>IF(K71&lt;=0.8,0,IF(K71&lt;0.9,0+(K71-0.8)*(10-0)/(0.9-0.8),IF(K71&lt;1,10+(K71-0.9)*(35-10)/(1-0.9),IF(K71&lt;1.2,35+(K71-1)*(87-35)/(1.2-1),IF(K71&lt;1.3,87+(K71-1.2)*(96-87)/(1.3-1.2),IF(K71&lt;1.45,96+(K71-1.3)*(100-96)/(1.45-1.3),100))))))</x:f>
        <x:v>96.50109305199126</x:v>
      </x:c>
      <x:c r="P71" s="979" t="n">
        <x:f>MIN(1,SQRT(G71/8000))</x:f>
        <x:v>1</x:v>
      </x:c>
      <x:c r="Q71" s="978" t="n">
        <x:f>35+(O71-35)*P71</x:f>
        <x:v>96.50109305199126</x:v>
      </x:c>
      <x:c r="R71" s="978" t="n">
        <x:f>IF(K71&lt;0.95,MIN(25,(0.95-K71)*250),0)</x:f>
        <x:v>0</x:v>
      </x:c>
      <x:c r="S71" s="978" t="n">
        <x:f>IF($X71="A",Y71*5+Z71*15+AA71*30+AB71*60+AC71*80+AD71*100,0)</x:f>
        <x:v>0</x:v>
      </x:c>
      <x:c r="T71" s="978" t="n">
        <x:f>IF($X71="A",AE71*5+AF71*15+AG71*30+AH71*60+AI71*80+AJ71*100,0)</x:f>
        <x:v>0</x:v>
      </x:c>
      <x:c r="U71" s="978" t="n">
        <x:f>IF($X71="A",S71*15%+T71*30%+Q71*55%,0)</x:f>
        <x:v>0</x:v>
      </x:c>
      <x:c r="V71" s="1018" t="n">
        <x:f>IF($X71="A",U71*80%+N71*20%,N71*IFERROR(INDEX($AT$5:$AT$60,MATCH($D71,$AR$5:$AR$60,0)),0.6)+Q71*IFERROR(INDEX($AU$5:$AU$60,MATCH($D71,$AR$5:$AR$60,0)),0.4)-R71)</x:f>
        <x:v>95.13963722079652</x:v>
      </x:c>
      <x:c r="W71" s="1008" t="str">
        <x:f>IF(E71&gt;=90,"設定6級候補",IF(E71&gt;=75,"設定4以上強候補",IF(E71&gt;=60,"設定4以上を疑う","要観察")))</x:f>
        <x:v>設定6級候補</x:v>
      </x:c>
      <x:c r="X71" s="1003" t="str">
        <x:f>IFERROR(INDEX($AS$5:$AS$60,MATCH($D71,$AR$5:$AR$60,0)),"AT")</x:f>
        <x:v>AT</x:v>
      </x:c>
      <x:c r="Y71" s="979" t="n">
        <x:f>IFERROR((EXP(-$G71/INDEX($AV$5:$BA$12,MATCH($D71,$AR$5:$AR$12,0),1))*($G71/INDEX($AV$5:$BA$12,MATCH($D71,$AR$5:$AR$12,0),1))^$I71)/((EXP(-$G71/INDEX($AV$5:$BA$12,MATCH($D71,$AR$5:$AR$12,0),1))*($G71/INDEX($AV$5:$BA$12,MATCH($D71,$AR$5:$AR$12,0),1))^$I71)+(EXP(-$G71/INDEX($AV$5:$BA$12,MATCH($D71,$AR$5:$AR$12,0),2))*($G71/INDEX($AV$5:$BA$12,MATCH($D71,$AR$5:$AR$12,0),2))^$I71)+(EXP(-$G71/INDEX($AV$5:$BA$12,MATCH($D71,$AR$5:$AR$12,0),3))*($G71/INDEX($AV$5:$BA$12,MATCH($D71,$AR$5:$AR$12,0),3))^$I71)+(EXP(-$G71/INDEX($AV$5:$BA$12,MATCH($D71,$AR$5:$AR$12,0),4))*($G71/INDEX($AV$5:$BA$12,MATCH($D71,$AR$5:$AR$12,0),4))^$I71)+(EXP(-$G71/INDEX($AV$5:$BA$12,MATCH($D71,$AR$5:$AR$12,0),5))*($G71/INDEX($AV$5:$BA$12,MATCH($D71,$AR$5:$AR$12,0),5))^$I71)+(EXP(-$G71/INDEX($AV$5:$BA$12,MATCH($D71,$AR$5:$AR$12,0),6))*($G71/INDEX($AV$5:$BA$12,MATCH($D71,$AR$5:$AR$12,0),6))^$I71)),0)</x:f>
        <x:v>0</x:v>
      </x:c>
      <x:c r="Z71" s="979" t="n">
        <x:f>IFERROR((EXP(-$G71/INDEX($AV$5:$BA$12,MATCH($D71,$AR$5:$AR$12,0),2))*($G71/INDEX($AV$5:$BA$12,MATCH($D71,$AR$5:$AR$12,0),2))^$I71)/((EXP(-$G71/INDEX($AV$5:$BA$12,MATCH($D71,$AR$5:$AR$12,0),1))*($G71/INDEX($AV$5:$BA$12,MATCH($D71,$AR$5:$AR$12,0),1))^$I71)+(EXP(-$G71/INDEX($AV$5:$BA$12,MATCH($D71,$AR$5:$AR$12,0),2))*($G71/INDEX($AV$5:$BA$12,MATCH($D71,$AR$5:$AR$12,0),2))^$I71)+(EXP(-$G71/INDEX($AV$5:$BA$12,MATCH($D71,$AR$5:$AR$12,0),3))*($G71/INDEX($AV$5:$BA$12,MATCH($D71,$AR$5:$AR$12,0),3))^$I71)+(EXP(-$G71/INDEX($AV$5:$BA$12,MATCH($D71,$AR$5:$AR$12,0),4))*($G71/INDEX($AV$5:$BA$12,MATCH($D71,$AR$5:$AR$12,0),4))^$I71)+(EXP(-$G71/INDEX($AV$5:$BA$12,MATCH($D71,$AR$5:$AR$12,0),5))*($G71/INDEX($AV$5:$BA$12,MATCH($D71,$AR$5:$AR$12,0),5))^$I71)+(EXP(-$G71/INDEX($AV$5:$BA$12,MATCH($D71,$AR$5:$AR$12,0),6))*($G71/INDEX($AV$5:$BA$12,MATCH($D71,$AR$5:$AR$12,0),6))^$I71)),0)</x:f>
        <x:v>0</x:v>
      </x:c>
      <x:c r="AA71" s="979" t="n">
        <x:f>IFERROR((EXP(-$G71/INDEX($AV$5:$BA$12,MATCH($D71,$AR$5:$AR$12,0),3))*($G71/INDEX($AV$5:$BA$12,MATCH($D71,$AR$5:$AR$12,0),3))^$I71)/((EXP(-$G71/INDEX($AV$5:$BA$12,MATCH($D71,$AR$5:$AR$12,0),1))*($G71/INDEX($AV$5:$BA$12,MATCH($D71,$AR$5:$AR$12,0),1))^$I71)+(EXP(-$G71/INDEX($AV$5:$BA$12,MATCH($D71,$AR$5:$AR$12,0),2))*($G71/INDEX($AV$5:$BA$12,MATCH($D71,$AR$5:$AR$12,0),2))^$I71)+(EXP(-$G71/INDEX($AV$5:$BA$12,MATCH($D71,$AR$5:$AR$12,0),3))*($G71/INDEX($AV$5:$BA$12,MATCH($D71,$AR$5:$AR$12,0),3))^$I71)+(EXP(-$G71/INDEX($AV$5:$BA$12,MATCH($D71,$AR$5:$AR$12,0),4))*($G71/INDEX($AV$5:$BA$12,MATCH($D71,$AR$5:$AR$12,0),4))^$I71)+(EXP(-$G71/INDEX($AV$5:$BA$12,MATCH($D71,$AR$5:$AR$12,0),5))*($G71/INDEX($AV$5:$BA$12,MATCH($D71,$AR$5:$AR$12,0),5))^$I71)+(EXP(-$G71/INDEX($AV$5:$BA$12,MATCH($D71,$AR$5:$AR$12,0),6))*($G71/INDEX($AV$5:$BA$12,MATCH($D71,$AR$5:$AR$12,0),6))^$I71)),0)</x:f>
        <x:v>0</x:v>
      </x:c>
      <x:c r="AB71" s="979" t="n">
        <x:f>IFERROR((EXP(-$G71/INDEX($AV$5:$BA$12,MATCH($D71,$AR$5:$AR$12,0),4))*($G71/INDEX($AV$5:$BA$12,MATCH($D71,$AR$5:$AR$12,0),4))^$I71)/((EXP(-$G71/INDEX($AV$5:$BA$12,MATCH($D71,$AR$5:$AR$12,0),1))*($G71/INDEX($AV$5:$BA$12,MATCH($D71,$AR$5:$AR$12,0),1))^$I71)+(EXP(-$G71/INDEX($AV$5:$BA$12,MATCH($D71,$AR$5:$AR$12,0),2))*($G71/INDEX($AV$5:$BA$12,MATCH($D71,$AR$5:$AR$12,0),2))^$I71)+(EXP(-$G71/INDEX($AV$5:$BA$12,MATCH($D71,$AR$5:$AR$12,0),3))*($G71/INDEX($AV$5:$BA$12,MATCH($D71,$AR$5:$AR$12,0),3))^$I71)+(EXP(-$G71/INDEX($AV$5:$BA$12,MATCH($D71,$AR$5:$AR$12,0),4))*($G71/INDEX($AV$5:$BA$12,MATCH($D71,$AR$5:$AR$12,0),4))^$I71)+(EXP(-$G71/INDEX($AV$5:$BA$12,MATCH($D71,$AR$5:$AR$12,0),5))*($G71/INDEX($AV$5:$BA$12,MATCH($D71,$AR$5:$AR$12,0),5))^$I71)+(EXP(-$G71/INDEX($AV$5:$BA$12,MATCH($D71,$AR$5:$AR$12,0),6))*($G71/INDEX($AV$5:$BA$12,MATCH($D71,$AR$5:$AR$12,0),6))^$I71)),0)</x:f>
        <x:v>0</x:v>
      </x:c>
      <x:c r="AC71" s="979" t="n">
        <x:f>IFERROR((EXP(-$G71/INDEX($AV$5:$BA$12,MATCH($D71,$AR$5:$AR$12,0),5))*($G71/INDEX($AV$5:$BA$12,MATCH($D71,$AR$5:$AR$12,0),5))^$I71)/((EXP(-$G71/INDEX($AV$5:$BA$12,MATCH($D71,$AR$5:$AR$12,0),1))*($G71/INDEX($AV$5:$BA$12,MATCH($D71,$AR$5:$AR$12,0),1))^$I71)+(EXP(-$G71/INDEX($AV$5:$BA$12,MATCH($D71,$AR$5:$AR$12,0),2))*($G71/INDEX($AV$5:$BA$12,MATCH($D71,$AR$5:$AR$12,0),2))^$I71)+(EXP(-$G71/INDEX($AV$5:$BA$12,MATCH($D71,$AR$5:$AR$12,0),3))*($G71/INDEX($AV$5:$BA$12,MATCH($D71,$AR$5:$AR$12,0),3))^$I71)+(EXP(-$G71/INDEX($AV$5:$BA$12,MATCH($D71,$AR$5:$AR$12,0),4))*($G71/INDEX($AV$5:$BA$12,MATCH($D71,$AR$5:$AR$12,0),4))^$I71)+(EXP(-$G71/INDEX($AV$5:$BA$12,MATCH($D71,$AR$5:$AR$12,0),5))*($G71/INDEX($AV$5:$BA$12,MATCH($D71,$AR$5:$AR$12,0),5))^$I71)+(EXP(-$G71/INDEX($AV$5:$BA$12,MATCH($D71,$AR$5:$AR$12,0),6))*($G71/INDEX($AV$5:$BA$12,MATCH($D71,$AR$5:$AR$12,0),6))^$I71)),0)</x:f>
        <x:v>0</x:v>
      </x:c>
      <x:c r="AD71" s="979" t="n">
        <x:f>IFERROR((EXP(-$G71/INDEX($AV$5:$BA$12,MATCH($D71,$AR$5:$AR$12,0),6))*($G71/INDEX($AV$5:$BA$12,MATCH($D71,$AR$5:$AR$12,0),6))^$I71)/((EXP(-$G71/INDEX($AV$5:$BA$12,MATCH($D71,$AR$5:$AR$12,0),1))*($G71/INDEX($AV$5:$BA$12,MATCH($D71,$AR$5:$AR$12,0),1))^$I71)+(EXP(-$G71/INDEX($AV$5:$BA$12,MATCH($D71,$AR$5:$AR$12,0),2))*($G71/INDEX($AV$5:$BA$12,MATCH($D71,$AR$5:$AR$12,0),2))^$I71)+(EXP(-$G71/INDEX($AV$5:$BA$12,MATCH($D71,$AR$5:$AR$12,0),3))*($G71/INDEX($AV$5:$BA$12,MATCH($D71,$AR$5:$AR$12,0),3))^$I71)+(EXP(-$G71/INDEX($AV$5:$BA$12,MATCH($D71,$AR$5:$AR$12,0),4))*($G71/INDEX($AV$5:$BA$12,MATCH($D71,$AR$5:$AR$12,0),4))^$I71)+(EXP(-$G71/INDEX($AV$5:$BA$12,MATCH($D71,$AR$5:$AR$12,0),5))*($G71/INDEX($AV$5:$BA$12,MATCH($D71,$AR$5:$AR$12,0),5))^$I71)+(EXP(-$G71/INDEX($AV$5:$BA$12,MATCH($D71,$AR$5:$AR$12,0),6))*($G71/INDEX($AV$5:$BA$12,MATCH($D71,$AR$5:$AR$12,0),6))^$I71)),0)</x:f>
        <x:v>0</x:v>
      </x:c>
      <x:c r="AE71" s="979" t="n">
        <x:f>IFERROR((EXP(-$G71/INDEX($BB$5:$BG$12,MATCH($D71,$AR$5:$AR$12,0),1))*($G71/INDEX($BB$5:$BG$12,MATCH($D71,$AR$5:$AR$12,0),1))^$J71)/((EXP(-$G71/INDEX($BB$5:$BG$12,MATCH($D71,$AR$5:$AR$12,0),1))*($G71/INDEX($BB$5:$BG$12,MATCH($D71,$AR$5:$AR$12,0),1))^$J71)+(EXP(-$G71/INDEX($BB$5:$BG$12,MATCH($D71,$AR$5:$AR$12,0),2))*($G71/INDEX($BB$5:$BG$12,MATCH($D71,$AR$5:$AR$12,0),2))^$J71)+(EXP(-$G71/INDEX($BB$5:$BG$12,MATCH($D71,$AR$5:$AR$12,0),3))*($G71/INDEX($BB$5:$BG$12,MATCH($D71,$AR$5:$AR$12,0),3))^$J71)+(EXP(-$G71/INDEX($BB$5:$BG$12,MATCH($D71,$AR$5:$AR$12,0),4))*($G71/INDEX($BB$5:$BG$12,MATCH($D71,$AR$5:$AR$12,0),4))^$J71)+(EXP(-$G71/INDEX($BB$5:$BG$12,MATCH($D71,$AR$5:$AR$12,0),5))*($G71/INDEX($BB$5:$BG$12,MATCH($D71,$AR$5:$AR$12,0),5))^$J71)+(EXP(-$G71/INDEX($BB$5:$BG$12,MATCH($D71,$AR$5:$AR$12,0),6))*($G71/INDEX($BB$5:$BG$12,MATCH($D71,$AR$5:$AR$12,0),6))^$J71)),0)</x:f>
        <x:v>0</x:v>
      </x:c>
      <x:c r="AF71" s="979" t="n">
        <x:f>IFERROR((EXP(-$G71/INDEX($BB$5:$BG$12,MATCH($D71,$AR$5:$AR$12,0),2))*($G71/INDEX($BB$5:$BG$12,MATCH($D71,$AR$5:$AR$12,0),2))^$J71)/((EXP(-$G71/INDEX($BB$5:$BG$12,MATCH($D71,$AR$5:$AR$12,0),1))*($G71/INDEX($BB$5:$BG$12,MATCH($D71,$AR$5:$AR$12,0),1))^$J71)+(EXP(-$G71/INDEX($BB$5:$BG$12,MATCH($D71,$AR$5:$AR$12,0),2))*($G71/INDEX($BB$5:$BG$12,MATCH($D71,$AR$5:$AR$12,0),2))^$J71)+(EXP(-$G71/INDEX($BB$5:$BG$12,MATCH($D71,$AR$5:$AR$12,0),3))*($G71/INDEX($BB$5:$BG$12,MATCH($D71,$AR$5:$AR$12,0),3))^$J71)+(EXP(-$G71/INDEX($BB$5:$BG$12,MATCH($D71,$AR$5:$AR$12,0),4))*($G71/INDEX($BB$5:$BG$12,MATCH($D71,$AR$5:$AR$12,0),4))^$J71)+(EXP(-$G71/INDEX($BB$5:$BG$12,MATCH($D71,$AR$5:$AR$12,0),5))*($G71/INDEX($BB$5:$BG$12,MATCH($D71,$AR$5:$AR$12,0),5))^$J71)+(EXP(-$G71/INDEX($BB$5:$BG$12,MATCH($D71,$AR$5:$AR$12,0),6))*($G71/INDEX($BB$5:$BG$12,MATCH($D71,$AR$5:$AR$12,0),6))^$J71)),0)</x:f>
        <x:v>0</x:v>
      </x:c>
      <x:c r="AG71" s="979" t="n">
        <x:f>IFERROR((EXP(-$G71/INDEX($BB$5:$BG$12,MATCH($D71,$AR$5:$AR$12,0),3))*($G71/INDEX($BB$5:$BG$12,MATCH($D71,$AR$5:$AR$12,0),3))^$J71)/((EXP(-$G71/INDEX($BB$5:$BG$12,MATCH($D71,$AR$5:$AR$12,0),1))*($G71/INDEX($BB$5:$BG$12,MATCH($D71,$AR$5:$AR$12,0),1))^$J71)+(EXP(-$G71/INDEX($BB$5:$BG$12,MATCH($D71,$AR$5:$AR$12,0),2))*($G71/INDEX($BB$5:$BG$12,MATCH($D71,$AR$5:$AR$12,0),2))^$J71)+(EXP(-$G71/INDEX($BB$5:$BG$12,MATCH($D71,$AR$5:$AR$12,0),3))*($G71/INDEX($BB$5:$BG$12,MATCH($D71,$AR$5:$AR$12,0),3))^$J71)+(EXP(-$G71/INDEX($BB$5:$BG$12,MATCH($D71,$AR$5:$AR$12,0),4))*($G71/INDEX($BB$5:$BG$12,MATCH($D71,$AR$5:$AR$12,0),4))^$J71)+(EXP(-$G71/INDEX($BB$5:$BG$12,MATCH($D71,$AR$5:$AR$12,0),5))*($G71/INDEX($BB$5:$BG$12,MATCH($D71,$AR$5:$AR$12,0),5))^$J71)+(EXP(-$G71/INDEX($BB$5:$BG$12,MATCH($D71,$AR$5:$AR$12,0),6))*($G71/INDEX($BB$5:$BG$12,MATCH($D71,$AR$5:$AR$12,0),6))^$J71)),0)</x:f>
        <x:v>0</x:v>
      </x:c>
      <x:c r="AH71" s="979" t="n">
        <x:f>IFERROR((EXP(-$G71/INDEX($BB$5:$BG$12,MATCH($D71,$AR$5:$AR$12,0),4))*($G71/INDEX($BB$5:$BG$12,MATCH($D71,$AR$5:$AR$12,0),4))^$J71)/((EXP(-$G71/INDEX($BB$5:$BG$12,MATCH($D71,$AR$5:$AR$12,0),1))*($G71/INDEX($BB$5:$BG$12,MATCH($D71,$AR$5:$AR$12,0),1))^$J71)+(EXP(-$G71/INDEX($BB$5:$BG$12,MATCH($D71,$AR$5:$AR$12,0),2))*($G71/INDEX($BB$5:$BG$12,MATCH($D71,$AR$5:$AR$12,0),2))^$J71)+(EXP(-$G71/INDEX($BB$5:$BG$12,MATCH($D71,$AR$5:$AR$12,0),3))*($G71/INDEX($BB$5:$BG$12,MATCH($D71,$AR$5:$AR$12,0),3))^$J71)+(EXP(-$G71/INDEX($BB$5:$BG$12,MATCH($D71,$AR$5:$AR$12,0),4))*($G71/INDEX($BB$5:$BG$12,MATCH($D71,$AR$5:$AR$12,0),4))^$J71)+(EXP(-$G71/INDEX($BB$5:$BG$12,MATCH($D71,$AR$5:$AR$12,0),5))*($G71/INDEX($BB$5:$BG$12,MATCH($D71,$AR$5:$AR$12,0),5))^$J71)+(EXP(-$G71/INDEX($BB$5:$BG$12,MATCH($D71,$AR$5:$AR$12,0),6))*($G71/INDEX($BB$5:$BG$12,MATCH($D71,$AR$5:$AR$12,0),6))^$J71)),0)</x:f>
        <x:v>0</x:v>
      </x:c>
      <x:c r="AI71" s="979" t="n">
        <x:f>IFERROR((EXP(-$G71/INDEX($BB$5:$BG$12,MATCH($D71,$AR$5:$AR$12,0),5))*($G71/INDEX($BB$5:$BG$12,MATCH($D71,$AR$5:$AR$12,0),5))^$J71)/((EXP(-$G71/INDEX($BB$5:$BG$12,MATCH($D71,$AR$5:$AR$12,0),1))*($G71/INDEX($BB$5:$BG$12,MATCH($D71,$AR$5:$AR$12,0),1))^$J71)+(EXP(-$G71/INDEX($BB$5:$BG$12,MATCH($D71,$AR$5:$AR$12,0),2))*($G71/INDEX($BB$5:$BG$12,MATCH($D71,$AR$5:$AR$12,0),2))^$J71)+(EXP(-$G71/INDEX($BB$5:$BG$12,MATCH($D71,$AR$5:$AR$12,0),3))*($G71/INDEX($BB$5:$BG$12,MATCH($D71,$AR$5:$AR$12,0),3))^$J71)+(EXP(-$G71/INDEX($BB$5:$BG$12,MATCH($D71,$AR$5:$AR$12,0),4))*($G71/INDEX($BB$5:$BG$12,MATCH($D71,$AR$5:$AR$12,0),4))^$J71)+(EXP(-$G71/INDEX($BB$5:$BG$12,MATCH($D71,$AR$5:$AR$12,0),5))*($G71/INDEX($BB$5:$BG$12,MATCH($D71,$AR$5:$AR$12,0),5))^$J71)+(EXP(-$G71/INDEX($BB$5:$BG$12,MATCH($D71,$AR$5:$AR$12,0),6))*($G71/INDEX($BB$5:$BG$12,MATCH($D71,$AR$5:$AR$12,0),6))^$J71)),0)</x:f>
        <x:v>0</x:v>
      </x:c>
      <x:c r="AJ71" s="979" t="n">
        <x:f>IFERROR((EXP(-$G71/INDEX($BB$5:$BG$12,MATCH($D71,$AR$5:$AR$12,0),6))*($G71/INDEX($BB$5:$BG$12,MATCH($D71,$AR$5:$AR$12,0),6))^$J71)/((EXP(-$G71/INDEX($BB$5:$BG$12,MATCH($D71,$AR$5:$AR$12,0),1))*($G71/INDEX($BB$5:$BG$12,MATCH($D71,$AR$5:$AR$12,0),1))^$J71)+(EXP(-$G71/INDEX($BB$5:$BG$12,MATCH($D71,$AR$5:$AR$12,0),2))*($G71/INDEX($BB$5:$BG$12,MATCH($D71,$AR$5:$AR$12,0),2))^$J71)+(EXP(-$G71/INDEX($BB$5:$BG$12,MATCH($D71,$AR$5:$AR$12,0),3))*($G71/INDEX($BB$5:$BG$12,MATCH($D71,$AR$5:$AR$12,0),3))^$J71)+(EXP(-$G71/INDEX($BB$5:$BG$12,MATCH($D71,$AR$5:$AR$12,0),4))*($G71/INDEX($BB$5:$BG$12,MATCH($D71,$AR$5:$AR$12,0),4))^$J71)+(EXP(-$G71/INDEX($BB$5:$BG$12,MATCH($D71,$AR$5:$AR$12,0),5))*($G71/INDEX($BB$5:$BG$12,MATCH($D71,$AR$5:$AR$12,0),5))^$J71)+(EXP(-$G71/INDEX($BB$5:$BG$12,MATCH($D71,$AR$5:$AR$12,0),6))*($G71/INDEX($BB$5:$BG$12,MATCH($D71,$AR$5:$AR$12,0),6))^$J71)),0)</x:f>
        <x:v>0</x:v>
      </x:c>
      <x:c r="BJ71"/>
      <x:c r="BK71"/>
      <x:c r="BL71"/>
      <x:c r="BM71"/>
      <x:c r="BN71"/>
      <x:c r="BO71"/>
      <x:c r="BP71"/>
      <x:c r="BQ71"/>
      <x:c r="BR71"/>
      <x:c r="BS71"/>
      <x:c r="BT71"/>
      <x:c r="BU71"/>
      <x:c r="BV71"/>
      <x:c r="BW71"/>
      <x:c r="BX71"/>
      <x:c r="BY71"/>
      <x:c r="BZ71"/>
    </x:row>
    <x:row r="72">
      <x:c r="A72" s="975" t="n">
        <x:f>'対象台データ'!A70</x:f>
        <x:v>46268</x:v>
      </x:c>
      <x:c r="B72" s="1003" t="str">
        <x:f>'対象台データ'!B70</x:f>
        <x:v>木</x:v>
      </x:c>
      <x:c r="C72" s="1003" t="str">
        <x:f>'対象台データ'!C70</x:f>
        <x:v>9/3</x:v>
      </x:c>
      <x:c r="D72" s="963" t="str">
        <x:f>'対象台データ'!D70</x:f>
        <x:v>モンキーターンV</x:v>
      </x:c>
      <x:c r="E72" s="1014" t="n">
        <x:f>IF($X72="A",MIN(100,MAX(0,55+(V72-55)*(1+0.4*SQRT(MIN(G72/8000,1))))),MIN(100,MAX(0,V72)))</x:f>
        <x:v>68.67867059557737</x:v>
      </x:c>
      <x:c r="F72" s="1016" t="n">
        <x:f>'対象台データ'!E70</x:f>
        <x:v>595</x:v>
      </x:c>
      <x:c r="G72" s="1005" t="n">
        <x:f>'対象台データ'!F70</x:f>
        <x:v>4762</x:v>
      </x:c>
      <x:c r="H72" s="1005" t="n">
        <x:f>'対象台データ'!G70</x:f>
        <x:v>4073</x:v>
      </x:c>
      <x:c r="I72" s="1005" t="n">
        <x:f>'対象台データ'!H70</x:f>
        <x:v>0</x:v>
      </x:c>
      <x:c r="J72" s="1005" t="n">
        <x:f>'対象台データ'!I70</x:f>
        <x:v>18</x:v>
      </x:c>
      <x:c r="K72" s="979" t="n">
        <x:f>'対象台データ'!K70</x:f>
        <x:v>1.2851042979140417</x:v>
      </x:c>
      <x:c r="L72" s="1006" t="n">
        <x:f>IF(G72&lt;=0,5,IF(G72&lt;1500,5+(G72-0)*(20-5)/(1500-0),IF(G72&lt;3000,20+(G72-1500)*(40-20)/(3000-1500),IF(G72&lt;4500,40+(G72-3000)*(58-40)/(4500-3000),IF(G72&lt;6000,58+(G72-4500)*(72-58)/(6000-4500),IF(G72&lt;7500,72+(G72-6000)*(84-72)/(7500-6000),IF(G72&lt;9000,84+(G72-7500)*(93-84)/(9000-7500),IF(G72&lt;11000,93+(G72-9000)*(100-93)/(11000-9000),100))))))))</x:f>
        <x:v>60.44533333333333</x:v>
      </x:c>
      <x:c r="M72" s="978" t="n">
        <x:v>1</x:v>
      </x:c>
      <x:c r="N72" s="978" t="n">
        <x:f>MIN(100,L72*M72)</x:f>
        <x:v>60.44533333333333</x:v>
      </x:c>
      <x:c r="O72" s="978" t="n">
        <x:f>IF(K72&lt;=0.8,0,IF(K72&lt;0.9,0+(K72-0.8)*(10-0)/(0.9-0.8),IF(K72&lt;1,10+(K72-0.9)*(35-10)/(1-0.9),IF(K72&lt;1.2,35+(K72-1)*(87-35)/(1.2-1),IF(K72&lt;1.3,87+(K72-1.2)*(96-87)/(1.3-1.2),IF(K72&lt;1.45,96+(K72-1.3)*(100-96)/(1.45-1.3),100))))))</x:f>
        <x:v>94.65938681226375</x:v>
      </x:c>
      <x:c r="P72" s="979" t="n">
        <x:f>MIN(1,SQRT(G72/8000))</x:f>
        <x:v>0.7715244649393822</x:v>
      </x:c>
      <x:c r="Q72" s="978" t="n">
        <x:f>35+(O72-35)*P72</x:f>
        <x:v>81.02867648894343</x:v>
      </x:c>
      <x:c r="R72" s="978" t="n">
        <x:f>IF(K72&lt;0.95,MIN(25,(0.95-K72)*250),0)</x:f>
        <x:v>0</x:v>
      </x:c>
      <x:c r="S72" s="978" t="n">
        <x:f>IF($X72="A",Y72*5+Z72*15+AA72*30+AB72*60+AC72*80+AD72*100,0)</x:f>
        <x:v>0</x:v>
      </x:c>
      <x:c r="T72" s="978" t="n">
        <x:f>IF($X72="A",AE72*5+AF72*15+AG72*30+AH72*60+AI72*80+AJ72*100,0)</x:f>
        <x:v>0</x:v>
      </x:c>
      <x:c r="U72" s="978" t="n">
        <x:f>IF($X72="A",S72*15%+T72*30%+Q72*55%,0)</x:f>
        <x:v>0</x:v>
      </x:c>
      <x:c r="V72" s="1018" t="n">
        <x:f>IF($X72="A",U72*80%+N72*20%,N72*IFERROR(INDEX($AT$5:$AT$60,MATCH($D72,$AR$5:$AR$60,0)),0.6)+Q72*IFERROR(INDEX($AU$5:$AU$60,MATCH($D72,$AR$5:$AR$60,0)),0.4)-R72)</x:f>
        <x:v>68.67867059557737</x:v>
      </x:c>
      <x:c r="W72" s="1008" t="str">
        <x:f>IF(E72&gt;=90,"設定6級候補",IF(E72&gt;=75,"設定4以上強候補",IF(E72&gt;=60,"設定4以上を疑う","要観察")))</x:f>
        <x:v>設定4以上を疑う</x:v>
      </x:c>
      <x:c r="X72" s="1003" t="str">
        <x:f>IFERROR(INDEX($AS$5:$AS$60,MATCH($D72,$AR$5:$AR$60,0)),"AT")</x:f>
        <x:v>AT</x:v>
      </x:c>
      <x:c r="Y72" s="979" t="n">
        <x:f>IFERROR((EXP(-$G72/INDEX($AV$5:$BA$12,MATCH($D72,$AR$5:$AR$12,0),1))*($G72/INDEX($AV$5:$BA$12,MATCH($D72,$AR$5:$AR$12,0),1))^$I72)/((EXP(-$G72/INDEX($AV$5:$BA$12,MATCH($D72,$AR$5:$AR$12,0),1))*($G72/INDEX($AV$5:$BA$12,MATCH($D72,$AR$5:$AR$12,0),1))^$I72)+(EXP(-$G72/INDEX($AV$5:$BA$12,MATCH($D72,$AR$5:$AR$12,0),2))*($G72/INDEX($AV$5:$BA$12,MATCH($D72,$AR$5:$AR$12,0),2))^$I72)+(EXP(-$G72/INDEX($AV$5:$BA$12,MATCH($D72,$AR$5:$AR$12,0),3))*($G72/INDEX($AV$5:$BA$12,MATCH($D72,$AR$5:$AR$12,0),3))^$I72)+(EXP(-$G72/INDEX($AV$5:$BA$12,MATCH($D72,$AR$5:$AR$12,0),4))*($G72/INDEX($AV$5:$BA$12,MATCH($D72,$AR$5:$AR$12,0),4))^$I72)+(EXP(-$G72/INDEX($AV$5:$BA$12,MATCH($D72,$AR$5:$AR$12,0),5))*($G72/INDEX($AV$5:$BA$12,MATCH($D72,$AR$5:$AR$12,0),5))^$I72)+(EXP(-$G72/INDEX($AV$5:$BA$12,MATCH($D72,$AR$5:$AR$12,0),6))*($G72/INDEX($AV$5:$BA$12,MATCH($D72,$AR$5:$AR$12,0),6))^$I72)),0)</x:f>
        <x:v>0</x:v>
      </x:c>
      <x:c r="Z72" s="979" t="n">
        <x:f>IFERROR((EXP(-$G72/INDEX($AV$5:$BA$12,MATCH($D72,$AR$5:$AR$12,0),2))*($G72/INDEX($AV$5:$BA$12,MATCH($D72,$AR$5:$AR$12,0),2))^$I72)/((EXP(-$G72/INDEX($AV$5:$BA$12,MATCH($D72,$AR$5:$AR$12,0),1))*($G72/INDEX($AV$5:$BA$12,MATCH($D72,$AR$5:$AR$12,0),1))^$I72)+(EXP(-$G72/INDEX($AV$5:$BA$12,MATCH($D72,$AR$5:$AR$12,0),2))*($G72/INDEX($AV$5:$BA$12,MATCH($D72,$AR$5:$AR$12,0),2))^$I72)+(EXP(-$G72/INDEX($AV$5:$BA$12,MATCH($D72,$AR$5:$AR$12,0),3))*($G72/INDEX($AV$5:$BA$12,MATCH($D72,$AR$5:$AR$12,0),3))^$I72)+(EXP(-$G72/INDEX($AV$5:$BA$12,MATCH($D72,$AR$5:$AR$12,0),4))*($G72/INDEX($AV$5:$BA$12,MATCH($D72,$AR$5:$AR$12,0),4))^$I72)+(EXP(-$G72/INDEX($AV$5:$BA$12,MATCH($D72,$AR$5:$AR$12,0),5))*($G72/INDEX($AV$5:$BA$12,MATCH($D72,$AR$5:$AR$12,0),5))^$I72)+(EXP(-$G72/INDEX($AV$5:$BA$12,MATCH($D72,$AR$5:$AR$12,0),6))*($G72/INDEX($AV$5:$BA$12,MATCH($D72,$AR$5:$AR$12,0),6))^$I72)),0)</x:f>
        <x:v>0</x:v>
      </x:c>
      <x:c r="AA72" s="979" t="n">
        <x:f>IFERROR((EXP(-$G72/INDEX($AV$5:$BA$12,MATCH($D72,$AR$5:$AR$12,0),3))*($G72/INDEX($AV$5:$BA$12,MATCH($D72,$AR$5:$AR$12,0),3))^$I72)/((EXP(-$G72/INDEX($AV$5:$BA$12,MATCH($D72,$AR$5:$AR$12,0),1))*($G72/INDEX($AV$5:$BA$12,MATCH($D72,$AR$5:$AR$12,0),1))^$I72)+(EXP(-$G72/INDEX($AV$5:$BA$12,MATCH($D72,$AR$5:$AR$12,0),2))*($G72/INDEX($AV$5:$BA$12,MATCH($D72,$AR$5:$AR$12,0),2))^$I72)+(EXP(-$G72/INDEX($AV$5:$BA$12,MATCH($D72,$AR$5:$AR$12,0),3))*($G72/INDEX($AV$5:$BA$12,MATCH($D72,$AR$5:$AR$12,0),3))^$I72)+(EXP(-$G72/INDEX($AV$5:$BA$12,MATCH($D72,$AR$5:$AR$12,0),4))*($G72/INDEX($AV$5:$BA$12,MATCH($D72,$AR$5:$AR$12,0),4))^$I72)+(EXP(-$G72/INDEX($AV$5:$BA$12,MATCH($D72,$AR$5:$AR$12,0),5))*($G72/INDEX($AV$5:$BA$12,MATCH($D72,$AR$5:$AR$12,0),5))^$I72)+(EXP(-$G72/INDEX($AV$5:$BA$12,MATCH($D72,$AR$5:$AR$12,0),6))*($G72/INDEX($AV$5:$BA$12,MATCH($D72,$AR$5:$AR$12,0),6))^$I72)),0)</x:f>
        <x:v>0</x:v>
      </x:c>
      <x:c r="AB72" s="979" t="n">
        <x:f>IFERROR((EXP(-$G72/INDEX($AV$5:$BA$12,MATCH($D72,$AR$5:$AR$12,0),4))*($G72/INDEX($AV$5:$BA$12,MATCH($D72,$AR$5:$AR$12,0),4))^$I72)/((EXP(-$G72/INDEX($AV$5:$BA$12,MATCH($D72,$AR$5:$AR$12,0),1))*($G72/INDEX($AV$5:$BA$12,MATCH($D72,$AR$5:$AR$12,0),1))^$I72)+(EXP(-$G72/INDEX($AV$5:$BA$12,MATCH($D72,$AR$5:$AR$12,0),2))*($G72/INDEX($AV$5:$BA$12,MATCH($D72,$AR$5:$AR$12,0),2))^$I72)+(EXP(-$G72/INDEX($AV$5:$BA$12,MATCH($D72,$AR$5:$AR$12,0),3))*($G72/INDEX($AV$5:$BA$12,MATCH($D72,$AR$5:$AR$12,0),3))^$I72)+(EXP(-$G72/INDEX($AV$5:$BA$12,MATCH($D72,$AR$5:$AR$12,0),4))*($G72/INDEX($AV$5:$BA$12,MATCH($D72,$AR$5:$AR$12,0),4))^$I72)+(EXP(-$G72/INDEX($AV$5:$BA$12,MATCH($D72,$AR$5:$AR$12,0),5))*($G72/INDEX($AV$5:$BA$12,MATCH($D72,$AR$5:$AR$12,0),5))^$I72)+(EXP(-$G72/INDEX($AV$5:$BA$12,MATCH($D72,$AR$5:$AR$12,0),6))*($G72/INDEX($AV$5:$BA$12,MATCH($D72,$AR$5:$AR$12,0),6))^$I72)),0)</x:f>
        <x:v>0</x:v>
      </x:c>
      <x:c r="AC72" s="979" t="n">
        <x:f>IFERROR((EXP(-$G72/INDEX($AV$5:$BA$12,MATCH($D72,$AR$5:$AR$12,0),5))*($G72/INDEX($AV$5:$BA$12,MATCH($D72,$AR$5:$AR$12,0),5))^$I72)/((EXP(-$G72/INDEX($AV$5:$BA$12,MATCH($D72,$AR$5:$AR$12,0),1))*($G72/INDEX($AV$5:$BA$12,MATCH($D72,$AR$5:$AR$12,0),1))^$I72)+(EXP(-$G72/INDEX($AV$5:$BA$12,MATCH($D72,$AR$5:$AR$12,0),2))*($G72/INDEX($AV$5:$BA$12,MATCH($D72,$AR$5:$AR$12,0),2))^$I72)+(EXP(-$G72/INDEX($AV$5:$BA$12,MATCH($D72,$AR$5:$AR$12,0),3))*($G72/INDEX($AV$5:$BA$12,MATCH($D72,$AR$5:$AR$12,0),3))^$I72)+(EXP(-$G72/INDEX($AV$5:$BA$12,MATCH($D72,$AR$5:$AR$12,0),4))*($G72/INDEX($AV$5:$BA$12,MATCH($D72,$AR$5:$AR$12,0),4))^$I72)+(EXP(-$G72/INDEX($AV$5:$BA$12,MATCH($D72,$AR$5:$AR$12,0),5))*($G72/INDEX($AV$5:$BA$12,MATCH($D72,$AR$5:$AR$12,0),5))^$I72)+(EXP(-$G72/INDEX($AV$5:$BA$12,MATCH($D72,$AR$5:$AR$12,0),6))*($G72/INDEX($AV$5:$BA$12,MATCH($D72,$AR$5:$AR$12,0),6))^$I72)),0)</x:f>
        <x:v>0</x:v>
      </x:c>
      <x:c r="AD72" s="979" t="n">
        <x:f>IFERROR((EXP(-$G72/INDEX($AV$5:$BA$12,MATCH($D72,$AR$5:$AR$12,0),6))*($G72/INDEX($AV$5:$BA$12,MATCH($D72,$AR$5:$AR$12,0),6))^$I72)/((EXP(-$G72/INDEX($AV$5:$BA$12,MATCH($D72,$AR$5:$AR$12,0),1))*($G72/INDEX($AV$5:$BA$12,MATCH($D72,$AR$5:$AR$12,0),1))^$I72)+(EXP(-$G72/INDEX($AV$5:$BA$12,MATCH($D72,$AR$5:$AR$12,0),2))*($G72/INDEX($AV$5:$BA$12,MATCH($D72,$AR$5:$AR$12,0),2))^$I72)+(EXP(-$G72/INDEX($AV$5:$BA$12,MATCH($D72,$AR$5:$AR$12,0),3))*($G72/INDEX($AV$5:$BA$12,MATCH($D72,$AR$5:$AR$12,0),3))^$I72)+(EXP(-$G72/INDEX($AV$5:$BA$12,MATCH($D72,$AR$5:$AR$12,0),4))*($G72/INDEX($AV$5:$BA$12,MATCH($D72,$AR$5:$AR$12,0),4))^$I72)+(EXP(-$G72/INDEX($AV$5:$BA$12,MATCH($D72,$AR$5:$AR$12,0),5))*($G72/INDEX($AV$5:$BA$12,MATCH($D72,$AR$5:$AR$12,0),5))^$I72)+(EXP(-$G72/INDEX($AV$5:$BA$12,MATCH($D72,$AR$5:$AR$12,0),6))*($G72/INDEX($AV$5:$BA$12,MATCH($D72,$AR$5:$AR$12,0),6))^$I72)),0)</x:f>
        <x:v>0</x:v>
      </x:c>
      <x:c r="AE72" s="979" t="n">
        <x:f>IFERROR((EXP(-$G72/INDEX($BB$5:$BG$12,MATCH($D72,$AR$5:$AR$12,0),1))*($G72/INDEX($BB$5:$BG$12,MATCH($D72,$AR$5:$AR$12,0),1))^$J72)/((EXP(-$G72/INDEX($BB$5:$BG$12,MATCH($D72,$AR$5:$AR$12,0),1))*($G72/INDEX($BB$5:$BG$12,MATCH($D72,$AR$5:$AR$12,0),1))^$J72)+(EXP(-$G72/INDEX($BB$5:$BG$12,MATCH($D72,$AR$5:$AR$12,0),2))*($G72/INDEX($BB$5:$BG$12,MATCH($D72,$AR$5:$AR$12,0),2))^$J72)+(EXP(-$G72/INDEX($BB$5:$BG$12,MATCH($D72,$AR$5:$AR$12,0),3))*($G72/INDEX($BB$5:$BG$12,MATCH($D72,$AR$5:$AR$12,0),3))^$J72)+(EXP(-$G72/INDEX($BB$5:$BG$12,MATCH($D72,$AR$5:$AR$12,0),4))*($G72/INDEX($BB$5:$BG$12,MATCH($D72,$AR$5:$AR$12,0),4))^$J72)+(EXP(-$G72/INDEX($BB$5:$BG$12,MATCH($D72,$AR$5:$AR$12,0),5))*($G72/INDEX($BB$5:$BG$12,MATCH($D72,$AR$5:$AR$12,0),5))^$J72)+(EXP(-$G72/INDEX($BB$5:$BG$12,MATCH($D72,$AR$5:$AR$12,0),6))*($G72/INDEX($BB$5:$BG$12,MATCH($D72,$AR$5:$AR$12,0),6))^$J72)),0)</x:f>
        <x:v>0</x:v>
      </x:c>
      <x:c r="AF72" s="979" t="n">
        <x:f>IFERROR((EXP(-$G72/INDEX($BB$5:$BG$12,MATCH($D72,$AR$5:$AR$12,0),2))*($G72/INDEX($BB$5:$BG$12,MATCH($D72,$AR$5:$AR$12,0),2))^$J72)/((EXP(-$G72/INDEX($BB$5:$BG$12,MATCH($D72,$AR$5:$AR$12,0),1))*($G72/INDEX($BB$5:$BG$12,MATCH($D72,$AR$5:$AR$12,0),1))^$J72)+(EXP(-$G72/INDEX($BB$5:$BG$12,MATCH($D72,$AR$5:$AR$12,0),2))*($G72/INDEX($BB$5:$BG$12,MATCH($D72,$AR$5:$AR$12,0),2))^$J72)+(EXP(-$G72/INDEX($BB$5:$BG$12,MATCH($D72,$AR$5:$AR$12,0),3))*($G72/INDEX($BB$5:$BG$12,MATCH($D72,$AR$5:$AR$12,0),3))^$J72)+(EXP(-$G72/INDEX($BB$5:$BG$12,MATCH($D72,$AR$5:$AR$12,0),4))*($G72/INDEX($BB$5:$BG$12,MATCH($D72,$AR$5:$AR$12,0),4))^$J72)+(EXP(-$G72/INDEX($BB$5:$BG$12,MATCH($D72,$AR$5:$AR$12,0),5))*($G72/INDEX($BB$5:$BG$12,MATCH($D72,$AR$5:$AR$12,0),5))^$J72)+(EXP(-$G72/INDEX($BB$5:$BG$12,MATCH($D72,$AR$5:$AR$12,0),6))*($G72/INDEX($BB$5:$BG$12,MATCH($D72,$AR$5:$AR$12,0),6))^$J72)),0)</x:f>
        <x:v>0</x:v>
      </x:c>
      <x:c r="AG72" s="979" t="n">
        <x:f>IFERROR((EXP(-$G72/INDEX($BB$5:$BG$12,MATCH($D72,$AR$5:$AR$12,0),3))*($G72/INDEX($BB$5:$BG$12,MATCH($D72,$AR$5:$AR$12,0),3))^$J72)/((EXP(-$G72/INDEX($BB$5:$BG$12,MATCH($D72,$AR$5:$AR$12,0),1))*($G72/INDEX($BB$5:$BG$12,MATCH($D72,$AR$5:$AR$12,0),1))^$J72)+(EXP(-$G72/INDEX($BB$5:$BG$12,MATCH($D72,$AR$5:$AR$12,0),2))*($G72/INDEX($BB$5:$BG$12,MATCH($D72,$AR$5:$AR$12,0),2))^$J72)+(EXP(-$G72/INDEX($BB$5:$BG$12,MATCH($D72,$AR$5:$AR$12,0),3))*($G72/INDEX($BB$5:$BG$12,MATCH($D72,$AR$5:$AR$12,0),3))^$J72)+(EXP(-$G72/INDEX($BB$5:$BG$12,MATCH($D72,$AR$5:$AR$12,0),4))*($G72/INDEX($BB$5:$BG$12,MATCH($D72,$AR$5:$AR$12,0),4))^$J72)+(EXP(-$G72/INDEX($BB$5:$BG$12,MATCH($D72,$AR$5:$AR$12,0),5))*($G72/INDEX($BB$5:$BG$12,MATCH($D72,$AR$5:$AR$12,0),5))^$J72)+(EXP(-$G72/INDEX($BB$5:$BG$12,MATCH($D72,$AR$5:$AR$12,0),6))*($G72/INDEX($BB$5:$BG$12,MATCH($D72,$AR$5:$AR$12,0),6))^$J72)),0)</x:f>
        <x:v>0</x:v>
      </x:c>
      <x:c r="AH72" s="979" t="n">
        <x:f>IFERROR((EXP(-$G72/INDEX($BB$5:$BG$12,MATCH($D72,$AR$5:$AR$12,0),4))*($G72/INDEX($BB$5:$BG$12,MATCH($D72,$AR$5:$AR$12,0),4))^$J72)/((EXP(-$G72/INDEX($BB$5:$BG$12,MATCH($D72,$AR$5:$AR$12,0),1))*($G72/INDEX($BB$5:$BG$12,MATCH($D72,$AR$5:$AR$12,0),1))^$J72)+(EXP(-$G72/INDEX($BB$5:$BG$12,MATCH($D72,$AR$5:$AR$12,0),2))*($G72/INDEX($BB$5:$BG$12,MATCH($D72,$AR$5:$AR$12,0),2))^$J72)+(EXP(-$G72/INDEX($BB$5:$BG$12,MATCH($D72,$AR$5:$AR$12,0),3))*($G72/INDEX($BB$5:$BG$12,MATCH($D72,$AR$5:$AR$12,0),3))^$J72)+(EXP(-$G72/INDEX($BB$5:$BG$12,MATCH($D72,$AR$5:$AR$12,0),4))*($G72/INDEX($BB$5:$BG$12,MATCH($D72,$AR$5:$AR$12,0),4))^$J72)+(EXP(-$G72/INDEX($BB$5:$BG$12,MATCH($D72,$AR$5:$AR$12,0),5))*($G72/INDEX($BB$5:$BG$12,MATCH($D72,$AR$5:$AR$12,0),5))^$J72)+(EXP(-$G72/INDEX($BB$5:$BG$12,MATCH($D72,$AR$5:$AR$12,0),6))*($G72/INDEX($BB$5:$BG$12,MATCH($D72,$AR$5:$AR$12,0),6))^$J72)),0)</x:f>
        <x:v>0</x:v>
      </x:c>
      <x:c r="AI72" s="979" t="n">
        <x:f>IFERROR((EXP(-$G72/INDEX($BB$5:$BG$12,MATCH($D72,$AR$5:$AR$12,0),5))*($G72/INDEX($BB$5:$BG$12,MATCH($D72,$AR$5:$AR$12,0),5))^$J72)/((EXP(-$G72/INDEX($BB$5:$BG$12,MATCH($D72,$AR$5:$AR$12,0),1))*($G72/INDEX($BB$5:$BG$12,MATCH($D72,$AR$5:$AR$12,0),1))^$J72)+(EXP(-$G72/INDEX($BB$5:$BG$12,MATCH($D72,$AR$5:$AR$12,0),2))*($G72/INDEX($BB$5:$BG$12,MATCH($D72,$AR$5:$AR$12,0),2))^$J72)+(EXP(-$G72/INDEX($BB$5:$BG$12,MATCH($D72,$AR$5:$AR$12,0),3))*($G72/INDEX($BB$5:$BG$12,MATCH($D72,$AR$5:$AR$12,0),3))^$J72)+(EXP(-$G72/INDEX($BB$5:$BG$12,MATCH($D72,$AR$5:$AR$12,0),4))*($G72/INDEX($BB$5:$BG$12,MATCH($D72,$AR$5:$AR$12,0),4))^$J72)+(EXP(-$G72/INDEX($BB$5:$BG$12,MATCH($D72,$AR$5:$AR$12,0),5))*($G72/INDEX($BB$5:$BG$12,MATCH($D72,$AR$5:$AR$12,0),5))^$J72)+(EXP(-$G72/INDEX($BB$5:$BG$12,MATCH($D72,$AR$5:$AR$12,0),6))*($G72/INDEX($BB$5:$BG$12,MATCH($D72,$AR$5:$AR$12,0),6))^$J72)),0)</x:f>
        <x:v>0</x:v>
      </x:c>
      <x:c r="AJ72" s="979" t="n">
        <x:f>IFERROR((EXP(-$G72/INDEX($BB$5:$BG$12,MATCH($D72,$AR$5:$AR$12,0),6))*($G72/INDEX($BB$5:$BG$12,MATCH($D72,$AR$5:$AR$12,0),6))^$J72)/((EXP(-$G72/INDEX($BB$5:$BG$12,MATCH($D72,$AR$5:$AR$12,0),1))*($G72/INDEX($BB$5:$BG$12,MATCH($D72,$AR$5:$AR$12,0),1))^$J72)+(EXP(-$G72/INDEX($BB$5:$BG$12,MATCH($D72,$AR$5:$AR$12,0),2))*($G72/INDEX($BB$5:$BG$12,MATCH($D72,$AR$5:$AR$12,0),2))^$J72)+(EXP(-$G72/INDEX($BB$5:$BG$12,MATCH($D72,$AR$5:$AR$12,0),3))*($G72/INDEX($BB$5:$BG$12,MATCH($D72,$AR$5:$AR$12,0),3))^$J72)+(EXP(-$G72/INDEX($BB$5:$BG$12,MATCH($D72,$AR$5:$AR$12,0),4))*($G72/INDEX($BB$5:$BG$12,MATCH($D72,$AR$5:$AR$12,0),4))^$J72)+(EXP(-$G72/INDEX($BB$5:$BG$12,MATCH($D72,$AR$5:$AR$12,0),5))*($G72/INDEX($BB$5:$BG$12,MATCH($D72,$AR$5:$AR$12,0),5))^$J72)+(EXP(-$G72/INDEX($BB$5:$BG$12,MATCH($D72,$AR$5:$AR$12,0),6))*($G72/INDEX($BB$5:$BG$12,MATCH($D72,$AR$5:$AR$12,0),6))^$J72)),0)</x:f>
        <x:v>0</x:v>
      </x:c>
      <x:c r="BJ72"/>
      <x:c r="BK72"/>
      <x:c r="BL72"/>
      <x:c r="BM72"/>
      <x:c r="BN72"/>
      <x:c r="BO72"/>
      <x:c r="BP72"/>
      <x:c r="BQ72"/>
      <x:c r="BR72"/>
      <x:c r="BS72"/>
      <x:c r="BT72"/>
      <x:c r="BU72"/>
      <x:c r="BV72"/>
      <x:c r="BW72"/>
      <x:c r="BX72"/>
      <x:c r="BY72"/>
      <x:c r="BZ72"/>
    </x:row>
    <x:row r="73">
      <x:c r="A73" s="975" t="n">
        <x:f>'対象台データ'!A71</x:f>
        <x:v>46268</x:v>
      </x:c>
      <x:c r="B73" s="1003" t="str">
        <x:f>'対象台データ'!B71</x:f>
        <x:v>木</x:v>
      </x:c>
      <x:c r="C73" s="1003" t="str">
        <x:f>'対象台データ'!C71</x:f>
        <x:v>9/3</x:v>
      </x:c>
      <x:c r="D73" s="963" t="str">
        <x:f>'対象台データ'!D71</x:f>
        <x:v>モンキーターンV</x:v>
      </x:c>
      <x:c r="E73" s="1014" t="n">
        <x:f>IF($X73="A",MIN(100,MAX(0,55+(V73-55)*(1+0.4*SQRT(MIN(G73/8000,1))))),MIN(100,MAX(0,V73)))</x:f>
        <x:v>51.50944535000585</x:v>
      </x:c>
      <x:c r="F73" s="1016" t="n">
        <x:f>'対象台データ'!E71</x:f>
        <x:v>596</x:v>
      </x:c>
      <x:c r="G73" s="1005" t="n">
        <x:f>'対象台データ'!F71</x:f>
        <x:v>5851</x:v>
      </x:c>
      <x:c r="H73" s="1005" t="n">
        <x:f>'対象台データ'!G71</x:f>
        <x:v>-908</x:v>
      </x:c>
      <x:c r="I73" s="1005" t="n">
        <x:f>'対象台データ'!H71</x:f>
        <x:v>0</x:v>
      </x:c>
      <x:c r="J73" s="1005" t="n">
        <x:f>'対象台データ'!I71</x:f>
        <x:v>16</x:v>
      </x:c>
      <x:c r="K73" s="979" t="n">
        <x:f>'対象台データ'!K71</x:f>
        <x:v>0.9482709508346152</x:v>
      </x:c>
      <x:c r="L73" s="1006" t="n">
        <x:f>IF(G73&lt;=0,5,IF(G73&lt;1500,5+(G73-0)*(20-5)/(1500-0),IF(G73&lt;3000,20+(G73-1500)*(40-20)/(3000-1500),IF(G73&lt;4500,40+(G73-3000)*(58-40)/(4500-3000),IF(G73&lt;6000,58+(G73-4500)*(72-58)/(6000-4500),IF(G73&lt;7500,72+(G73-6000)*(84-72)/(7500-6000),IF(G73&lt;9000,84+(G73-7500)*(93-84)/(9000-7500),IF(G73&lt;11000,93+(G73-9000)*(100-93)/(11000-9000),100))))))))</x:f>
        <x:v>70.60933333333334</x:v>
      </x:c>
      <x:c r="M73" s="978" t="n">
        <x:v>1</x:v>
      </x:c>
      <x:c r="N73" s="978" t="n">
        <x:f>MIN(100,L73*M73)</x:f>
        <x:v>70.60933333333334</x:v>
      </x:c>
      <x:c r="O73" s="978" t="n">
        <x:f>IF(K73&lt;=0.8,0,IF(K73&lt;0.9,0+(K73-0.8)*(10-0)/(0.9-0.8),IF(K73&lt;1,10+(K73-0.9)*(35-10)/(1-0.9),IF(K73&lt;1.2,35+(K73-1)*(87-35)/(1.2-1),IF(K73&lt;1.3,87+(K73-1.2)*(96-87)/(1.3-1.2),IF(K73&lt;1.45,96+(K73-1.3)*(100-96)/(1.45-1.3),100))))))</x:f>
        <x:v>22.0677377086538</x:v>
      </x:c>
      <x:c r="P73" s="979" t="n">
        <x:f>MIN(1,SQRT(G73/8000))</x:f>
        <x:v>0.85520465386947</x:v>
      </x:c>
      <x:c r="Q73" s="978" t="n">
        <x:f>35+(O73-35)*P73</x:f>
        <x:v>23.940269103380075</x:v>
      </x:c>
      <x:c r="R73" s="978" t="n">
        <x:f>IF(K73&lt;0.95,MIN(25,(0.95-K73)*250),0)</x:f>
        <x:v>0.432262291346186</x:v>
      </x:c>
      <x:c r="S73" s="978" t="n">
        <x:f>IF($X73="A",Y73*5+Z73*15+AA73*30+AB73*60+AC73*80+AD73*100,0)</x:f>
        <x:v>0</x:v>
      </x:c>
      <x:c r="T73" s="978" t="n">
        <x:f>IF($X73="A",AE73*5+AF73*15+AG73*30+AH73*60+AI73*80+AJ73*100,0)</x:f>
        <x:v>0</x:v>
      </x:c>
      <x:c r="U73" s="978" t="n">
        <x:f>IF($X73="A",S73*15%+T73*30%+Q73*55%,0)</x:f>
        <x:v>0</x:v>
      </x:c>
      <x:c r="V73" s="1018" t="n">
        <x:f>IF($X73="A",U73*80%+N73*20%,N73*IFERROR(INDEX($AT$5:$AT$60,MATCH($D73,$AR$5:$AR$60,0)),0.6)+Q73*IFERROR(INDEX($AU$5:$AU$60,MATCH($D73,$AR$5:$AR$60,0)),0.4)-R73)</x:f>
        <x:v>51.50944535000585</x:v>
      </x:c>
      <x:c r="W73" s="1008" t="str">
        <x:f>IF(E73&gt;=90,"設定6級候補",IF(E73&gt;=75,"設定4以上強候補",IF(E73&gt;=60,"設定4以上を疑う","要観察")))</x:f>
        <x:v>要観察</x:v>
      </x:c>
      <x:c r="X73" s="1003" t="str">
        <x:f>IFERROR(INDEX($AS$5:$AS$60,MATCH($D73,$AR$5:$AR$60,0)),"AT")</x:f>
        <x:v>AT</x:v>
      </x:c>
      <x:c r="Y73" s="979" t="n">
        <x:f>IFERROR((EXP(-$G73/INDEX($AV$5:$BA$12,MATCH($D73,$AR$5:$AR$12,0),1))*($G73/INDEX($AV$5:$BA$12,MATCH($D73,$AR$5:$AR$12,0),1))^$I73)/((EXP(-$G73/INDEX($AV$5:$BA$12,MATCH($D73,$AR$5:$AR$12,0),1))*($G73/INDEX($AV$5:$BA$12,MATCH($D73,$AR$5:$AR$12,0),1))^$I73)+(EXP(-$G73/INDEX($AV$5:$BA$12,MATCH($D73,$AR$5:$AR$12,0),2))*($G73/INDEX($AV$5:$BA$12,MATCH($D73,$AR$5:$AR$12,0),2))^$I73)+(EXP(-$G73/INDEX($AV$5:$BA$12,MATCH($D73,$AR$5:$AR$12,0),3))*($G73/INDEX($AV$5:$BA$12,MATCH($D73,$AR$5:$AR$12,0),3))^$I73)+(EXP(-$G73/INDEX($AV$5:$BA$12,MATCH($D73,$AR$5:$AR$12,0),4))*($G73/INDEX($AV$5:$BA$12,MATCH($D73,$AR$5:$AR$12,0),4))^$I73)+(EXP(-$G73/INDEX($AV$5:$BA$12,MATCH($D73,$AR$5:$AR$12,0),5))*($G73/INDEX($AV$5:$BA$12,MATCH($D73,$AR$5:$AR$12,0),5))^$I73)+(EXP(-$G73/INDEX($AV$5:$BA$12,MATCH($D73,$AR$5:$AR$12,0),6))*($G73/INDEX($AV$5:$BA$12,MATCH($D73,$AR$5:$AR$12,0),6))^$I73)),0)</x:f>
        <x:v>0</x:v>
      </x:c>
      <x:c r="Z73" s="979" t="n">
        <x:f>IFERROR((EXP(-$G73/INDEX($AV$5:$BA$12,MATCH($D73,$AR$5:$AR$12,0),2))*($G73/INDEX($AV$5:$BA$12,MATCH($D73,$AR$5:$AR$12,0),2))^$I73)/((EXP(-$G73/INDEX($AV$5:$BA$12,MATCH($D73,$AR$5:$AR$12,0),1))*($G73/INDEX($AV$5:$BA$12,MATCH($D73,$AR$5:$AR$12,0),1))^$I73)+(EXP(-$G73/INDEX($AV$5:$BA$12,MATCH($D73,$AR$5:$AR$12,0),2))*($G73/INDEX($AV$5:$BA$12,MATCH($D73,$AR$5:$AR$12,0),2))^$I73)+(EXP(-$G73/INDEX($AV$5:$BA$12,MATCH($D73,$AR$5:$AR$12,0),3))*($G73/INDEX($AV$5:$BA$12,MATCH($D73,$AR$5:$AR$12,0),3))^$I73)+(EXP(-$G73/INDEX($AV$5:$BA$12,MATCH($D73,$AR$5:$AR$12,0),4))*($G73/INDEX($AV$5:$BA$12,MATCH($D73,$AR$5:$AR$12,0),4))^$I73)+(EXP(-$G73/INDEX($AV$5:$BA$12,MATCH($D73,$AR$5:$AR$12,0),5))*($G73/INDEX($AV$5:$BA$12,MATCH($D73,$AR$5:$AR$12,0),5))^$I73)+(EXP(-$G73/INDEX($AV$5:$BA$12,MATCH($D73,$AR$5:$AR$12,0),6))*($G73/INDEX($AV$5:$BA$12,MATCH($D73,$AR$5:$AR$12,0),6))^$I73)),0)</x:f>
        <x:v>0</x:v>
      </x:c>
      <x:c r="AA73" s="979" t="n">
        <x:f>IFERROR((EXP(-$G73/INDEX($AV$5:$BA$12,MATCH($D73,$AR$5:$AR$12,0),3))*($G73/INDEX($AV$5:$BA$12,MATCH($D73,$AR$5:$AR$12,0),3))^$I73)/((EXP(-$G73/INDEX($AV$5:$BA$12,MATCH($D73,$AR$5:$AR$12,0),1))*($G73/INDEX($AV$5:$BA$12,MATCH($D73,$AR$5:$AR$12,0),1))^$I73)+(EXP(-$G73/INDEX($AV$5:$BA$12,MATCH($D73,$AR$5:$AR$12,0),2))*($G73/INDEX($AV$5:$BA$12,MATCH($D73,$AR$5:$AR$12,0),2))^$I73)+(EXP(-$G73/INDEX($AV$5:$BA$12,MATCH($D73,$AR$5:$AR$12,0),3))*($G73/INDEX($AV$5:$BA$12,MATCH($D73,$AR$5:$AR$12,0),3))^$I73)+(EXP(-$G73/INDEX($AV$5:$BA$12,MATCH($D73,$AR$5:$AR$12,0),4))*($G73/INDEX($AV$5:$BA$12,MATCH($D73,$AR$5:$AR$12,0),4))^$I73)+(EXP(-$G73/INDEX($AV$5:$BA$12,MATCH($D73,$AR$5:$AR$12,0),5))*($G73/INDEX($AV$5:$BA$12,MATCH($D73,$AR$5:$AR$12,0),5))^$I73)+(EXP(-$G73/INDEX($AV$5:$BA$12,MATCH($D73,$AR$5:$AR$12,0),6))*($G73/INDEX($AV$5:$BA$12,MATCH($D73,$AR$5:$AR$12,0),6))^$I73)),0)</x:f>
        <x:v>0</x:v>
      </x:c>
      <x:c r="AB73" s="979" t="n">
        <x:f>IFERROR((EXP(-$G73/INDEX($AV$5:$BA$12,MATCH($D73,$AR$5:$AR$12,0),4))*($G73/INDEX($AV$5:$BA$12,MATCH($D73,$AR$5:$AR$12,0),4))^$I73)/((EXP(-$G73/INDEX($AV$5:$BA$12,MATCH($D73,$AR$5:$AR$12,0),1))*($G73/INDEX($AV$5:$BA$12,MATCH($D73,$AR$5:$AR$12,0),1))^$I73)+(EXP(-$G73/INDEX($AV$5:$BA$12,MATCH($D73,$AR$5:$AR$12,0),2))*($G73/INDEX($AV$5:$BA$12,MATCH($D73,$AR$5:$AR$12,0),2))^$I73)+(EXP(-$G73/INDEX($AV$5:$BA$12,MATCH($D73,$AR$5:$AR$12,0),3))*($G73/INDEX($AV$5:$BA$12,MATCH($D73,$AR$5:$AR$12,0),3))^$I73)+(EXP(-$G73/INDEX($AV$5:$BA$12,MATCH($D73,$AR$5:$AR$12,0),4))*($G73/INDEX($AV$5:$BA$12,MATCH($D73,$AR$5:$AR$12,0),4))^$I73)+(EXP(-$G73/INDEX($AV$5:$BA$12,MATCH($D73,$AR$5:$AR$12,0),5))*($G73/INDEX($AV$5:$BA$12,MATCH($D73,$AR$5:$AR$12,0),5))^$I73)+(EXP(-$G73/INDEX($AV$5:$BA$12,MATCH($D73,$AR$5:$AR$12,0),6))*($G73/INDEX($AV$5:$BA$12,MATCH($D73,$AR$5:$AR$12,0),6))^$I73)),0)</x:f>
        <x:v>0</x:v>
      </x:c>
      <x:c r="AC73" s="979" t="n">
        <x:f>IFERROR((EXP(-$G73/INDEX($AV$5:$BA$12,MATCH($D73,$AR$5:$AR$12,0),5))*($G73/INDEX($AV$5:$BA$12,MATCH($D73,$AR$5:$AR$12,0),5))^$I73)/((EXP(-$G73/INDEX($AV$5:$BA$12,MATCH($D73,$AR$5:$AR$12,0),1))*($G73/INDEX($AV$5:$BA$12,MATCH($D73,$AR$5:$AR$12,0),1))^$I73)+(EXP(-$G73/INDEX($AV$5:$BA$12,MATCH($D73,$AR$5:$AR$12,0),2))*($G73/INDEX($AV$5:$BA$12,MATCH($D73,$AR$5:$AR$12,0),2))^$I73)+(EXP(-$G73/INDEX($AV$5:$BA$12,MATCH($D73,$AR$5:$AR$12,0),3))*($G73/INDEX($AV$5:$BA$12,MATCH($D73,$AR$5:$AR$12,0),3))^$I73)+(EXP(-$G73/INDEX($AV$5:$BA$12,MATCH($D73,$AR$5:$AR$12,0),4))*($G73/INDEX($AV$5:$BA$12,MATCH($D73,$AR$5:$AR$12,0),4))^$I73)+(EXP(-$G73/INDEX($AV$5:$BA$12,MATCH($D73,$AR$5:$AR$12,0),5))*($G73/INDEX($AV$5:$BA$12,MATCH($D73,$AR$5:$AR$12,0),5))^$I73)+(EXP(-$G73/INDEX($AV$5:$BA$12,MATCH($D73,$AR$5:$AR$12,0),6))*($G73/INDEX($AV$5:$BA$12,MATCH($D73,$AR$5:$AR$12,0),6))^$I73)),0)</x:f>
        <x:v>0</x:v>
      </x:c>
      <x:c r="AD73" s="979" t="n">
        <x:f>IFERROR((EXP(-$G73/INDEX($AV$5:$BA$12,MATCH($D73,$AR$5:$AR$12,0),6))*($G73/INDEX($AV$5:$BA$12,MATCH($D73,$AR$5:$AR$12,0),6))^$I73)/((EXP(-$G73/INDEX($AV$5:$BA$12,MATCH($D73,$AR$5:$AR$12,0),1))*($G73/INDEX($AV$5:$BA$12,MATCH($D73,$AR$5:$AR$12,0),1))^$I73)+(EXP(-$G73/INDEX($AV$5:$BA$12,MATCH($D73,$AR$5:$AR$12,0),2))*($G73/INDEX($AV$5:$BA$12,MATCH($D73,$AR$5:$AR$12,0),2))^$I73)+(EXP(-$G73/INDEX($AV$5:$BA$12,MATCH($D73,$AR$5:$AR$12,0),3))*($G73/INDEX($AV$5:$BA$12,MATCH($D73,$AR$5:$AR$12,0),3))^$I73)+(EXP(-$G73/INDEX($AV$5:$BA$12,MATCH($D73,$AR$5:$AR$12,0),4))*($G73/INDEX($AV$5:$BA$12,MATCH($D73,$AR$5:$AR$12,0),4))^$I73)+(EXP(-$G73/INDEX($AV$5:$BA$12,MATCH($D73,$AR$5:$AR$12,0),5))*($G73/INDEX($AV$5:$BA$12,MATCH($D73,$AR$5:$AR$12,0),5))^$I73)+(EXP(-$G73/INDEX($AV$5:$BA$12,MATCH($D73,$AR$5:$AR$12,0),6))*($G73/INDEX($AV$5:$BA$12,MATCH($D73,$AR$5:$AR$12,0),6))^$I73)),0)</x:f>
        <x:v>0</x:v>
      </x:c>
      <x:c r="AE73" s="979" t="n">
        <x:f>IFERROR((EXP(-$G73/INDEX($BB$5:$BG$12,MATCH($D73,$AR$5:$AR$12,0),1))*($G73/INDEX($BB$5:$BG$12,MATCH($D73,$AR$5:$AR$12,0),1))^$J73)/((EXP(-$G73/INDEX($BB$5:$BG$12,MATCH($D73,$AR$5:$AR$12,0),1))*($G73/INDEX($BB$5:$BG$12,MATCH($D73,$AR$5:$AR$12,0),1))^$J73)+(EXP(-$G73/INDEX($BB$5:$BG$12,MATCH($D73,$AR$5:$AR$12,0),2))*($G73/INDEX($BB$5:$BG$12,MATCH($D73,$AR$5:$AR$12,0),2))^$J73)+(EXP(-$G73/INDEX($BB$5:$BG$12,MATCH($D73,$AR$5:$AR$12,0),3))*($G73/INDEX($BB$5:$BG$12,MATCH($D73,$AR$5:$AR$12,0),3))^$J73)+(EXP(-$G73/INDEX($BB$5:$BG$12,MATCH($D73,$AR$5:$AR$12,0),4))*($G73/INDEX($BB$5:$BG$12,MATCH($D73,$AR$5:$AR$12,0),4))^$J73)+(EXP(-$G73/INDEX($BB$5:$BG$12,MATCH($D73,$AR$5:$AR$12,0),5))*($G73/INDEX($BB$5:$BG$12,MATCH($D73,$AR$5:$AR$12,0),5))^$J73)+(EXP(-$G73/INDEX($BB$5:$BG$12,MATCH($D73,$AR$5:$AR$12,0),6))*($G73/INDEX($BB$5:$BG$12,MATCH($D73,$AR$5:$AR$12,0),6))^$J73)),0)</x:f>
        <x:v>0</x:v>
      </x:c>
      <x:c r="AF73" s="979" t="n">
        <x:f>IFERROR((EXP(-$G73/INDEX($BB$5:$BG$12,MATCH($D73,$AR$5:$AR$12,0),2))*($G73/INDEX($BB$5:$BG$12,MATCH($D73,$AR$5:$AR$12,0),2))^$J73)/((EXP(-$G73/INDEX($BB$5:$BG$12,MATCH($D73,$AR$5:$AR$12,0),1))*($G73/INDEX($BB$5:$BG$12,MATCH($D73,$AR$5:$AR$12,0),1))^$J73)+(EXP(-$G73/INDEX($BB$5:$BG$12,MATCH($D73,$AR$5:$AR$12,0),2))*($G73/INDEX($BB$5:$BG$12,MATCH($D73,$AR$5:$AR$12,0),2))^$J73)+(EXP(-$G73/INDEX($BB$5:$BG$12,MATCH($D73,$AR$5:$AR$12,0),3))*($G73/INDEX($BB$5:$BG$12,MATCH($D73,$AR$5:$AR$12,0),3))^$J73)+(EXP(-$G73/INDEX($BB$5:$BG$12,MATCH($D73,$AR$5:$AR$12,0),4))*($G73/INDEX($BB$5:$BG$12,MATCH($D73,$AR$5:$AR$12,0),4))^$J73)+(EXP(-$G73/INDEX($BB$5:$BG$12,MATCH($D73,$AR$5:$AR$12,0),5))*($G73/INDEX($BB$5:$BG$12,MATCH($D73,$AR$5:$AR$12,0),5))^$J73)+(EXP(-$G73/INDEX($BB$5:$BG$12,MATCH($D73,$AR$5:$AR$12,0),6))*($G73/INDEX($BB$5:$BG$12,MATCH($D73,$AR$5:$AR$12,0),6))^$J73)),0)</x:f>
        <x:v>0</x:v>
      </x:c>
      <x:c r="AG73" s="979" t="n">
        <x:f>IFERROR((EXP(-$G73/INDEX($BB$5:$BG$12,MATCH($D73,$AR$5:$AR$12,0),3))*($G73/INDEX($BB$5:$BG$12,MATCH($D73,$AR$5:$AR$12,0),3))^$J73)/((EXP(-$G73/INDEX($BB$5:$BG$12,MATCH($D73,$AR$5:$AR$12,0),1))*($G73/INDEX($BB$5:$BG$12,MATCH($D73,$AR$5:$AR$12,0),1))^$J73)+(EXP(-$G73/INDEX($BB$5:$BG$12,MATCH($D73,$AR$5:$AR$12,0),2))*($G73/INDEX($BB$5:$BG$12,MATCH($D73,$AR$5:$AR$12,0),2))^$J73)+(EXP(-$G73/INDEX($BB$5:$BG$12,MATCH($D73,$AR$5:$AR$12,0),3))*($G73/INDEX($BB$5:$BG$12,MATCH($D73,$AR$5:$AR$12,0),3))^$J73)+(EXP(-$G73/INDEX($BB$5:$BG$12,MATCH($D73,$AR$5:$AR$12,0),4))*($G73/INDEX($BB$5:$BG$12,MATCH($D73,$AR$5:$AR$12,0),4))^$J73)+(EXP(-$G73/INDEX($BB$5:$BG$12,MATCH($D73,$AR$5:$AR$12,0),5))*($G73/INDEX($BB$5:$BG$12,MATCH($D73,$AR$5:$AR$12,0),5))^$J73)+(EXP(-$G73/INDEX($BB$5:$BG$12,MATCH($D73,$AR$5:$AR$12,0),6))*($G73/INDEX($BB$5:$BG$12,MATCH($D73,$AR$5:$AR$12,0),6))^$J73)),0)</x:f>
        <x:v>0</x:v>
      </x:c>
      <x:c r="AH73" s="979" t="n">
        <x:f>IFERROR((EXP(-$G73/INDEX($BB$5:$BG$12,MATCH($D73,$AR$5:$AR$12,0),4))*($G73/INDEX($BB$5:$BG$12,MATCH($D73,$AR$5:$AR$12,0),4))^$J73)/((EXP(-$G73/INDEX($BB$5:$BG$12,MATCH($D73,$AR$5:$AR$12,0),1))*($G73/INDEX($BB$5:$BG$12,MATCH($D73,$AR$5:$AR$12,0),1))^$J73)+(EXP(-$G73/INDEX($BB$5:$BG$12,MATCH($D73,$AR$5:$AR$12,0),2))*($G73/INDEX($BB$5:$BG$12,MATCH($D73,$AR$5:$AR$12,0),2))^$J73)+(EXP(-$G73/INDEX($BB$5:$BG$12,MATCH($D73,$AR$5:$AR$12,0),3))*($G73/INDEX($BB$5:$BG$12,MATCH($D73,$AR$5:$AR$12,0),3))^$J73)+(EXP(-$G73/INDEX($BB$5:$BG$12,MATCH($D73,$AR$5:$AR$12,0),4))*($G73/INDEX($BB$5:$BG$12,MATCH($D73,$AR$5:$AR$12,0),4))^$J73)+(EXP(-$G73/INDEX($BB$5:$BG$12,MATCH($D73,$AR$5:$AR$12,0),5))*($G73/INDEX($BB$5:$BG$12,MATCH($D73,$AR$5:$AR$12,0),5))^$J73)+(EXP(-$G73/INDEX($BB$5:$BG$12,MATCH($D73,$AR$5:$AR$12,0),6))*($G73/INDEX($BB$5:$BG$12,MATCH($D73,$AR$5:$AR$12,0),6))^$J73)),0)</x:f>
        <x:v>0</x:v>
      </x:c>
      <x:c r="AI73" s="979" t="n">
        <x:f>IFERROR((EXP(-$G73/INDEX($BB$5:$BG$12,MATCH($D73,$AR$5:$AR$12,0),5))*($G73/INDEX($BB$5:$BG$12,MATCH($D73,$AR$5:$AR$12,0),5))^$J73)/((EXP(-$G73/INDEX($BB$5:$BG$12,MATCH($D73,$AR$5:$AR$12,0),1))*($G73/INDEX($BB$5:$BG$12,MATCH($D73,$AR$5:$AR$12,0),1))^$J73)+(EXP(-$G73/INDEX($BB$5:$BG$12,MATCH($D73,$AR$5:$AR$12,0),2))*($G73/INDEX($BB$5:$BG$12,MATCH($D73,$AR$5:$AR$12,0),2))^$J73)+(EXP(-$G73/INDEX($BB$5:$BG$12,MATCH($D73,$AR$5:$AR$12,0),3))*($G73/INDEX($BB$5:$BG$12,MATCH($D73,$AR$5:$AR$12,0),3))^$J73)+(EXP(-$G73/INDEX($BB$5:$BG$12,MATCH($D73,$AR$5:$AR$12,0),4))*($G73/INDEX($BB$5:$BG$12,MATCH($D73,$AR$5:$AR$12,0),4))^$J73)+(EXP(-$G73/INDEX($BB$5:$BG$12,MATCH($D73,$AR$5:$AR$12,0),5))*($G73/INDEX($BB$5:$BG$12,MATCH($D73,$AR$5:$AR$12,0),5))^$J73)+(EXP(-$G73/INDEX($BB$5:$BG$12,MATCH($D73,$AR$5:$AR$12,0),6))*($G73/INDEX($BB$5:$BG$12,MATCH($D73,$AR$5:$AR$12,0),6))^$J73)),0)</x:f>
        <x:v>0</x:v>
      </x:c>
      <x:c r="AJ73" s="979" t="n">
        <x:f>IFERROR((EXP(-$G73/INDEX($BB$5:$BG$12,MATCH($D73,$AR$5:$AR$12,0),6))*($G73/INDEX($BB$5:$BG$12,MATCH($D73,$AR$5:$AR$12,0),6))^$J73)/((EXP(-$G73/INDEX($BB$5:$BG$12,MATCH($D73,$AR$5:$AR$12,0),1))*($G73/INDEX($BB$5:$BG$12,MATCH($D73,$AR$5:$AR$12,0),1))^$J73)+(EXP(-$G73/INDEX($BB$5:$BG$12,MATCH($D73,$AR$5:$AR$12,0),2))*($G73/INDEX($BB$5:$BG$12,MATCH($D73,$AR$5:$AR$12,0),2))^$J73)+(EXP(-$G73/INDEX($BB$5:$BG$12,MATCH($D73,$AR$5:$AR$12,0),3))*($G73/INDEX($BB$5:$BG$12,MATCH($D73,$AR$5:$AR$12,0),3))^$J73)+(EXP(-$G73/INDEX($BB$5:$BG$12,MATCH($D73,$AR$5:$AR$12,0),4))*($G73/INDEX($BB$5:$BG$12,MATCH($D73,$AR$5:$AR$12,0),4))^$J73)+(EXP(-$G73/INDEX($BB$5:$BG$12,MATCH($D73,$AR$5:$AR$12,0),5))*($G73/INDEX($BB$5:$BG$12,MATCH($D73,$AR$5:$AR$12,0),5))^$J73)+(EXP(-$G73/INDEX($BB$5:$BG$12,MATCH($D73,$AR$5:$AR$12,0),6))*($G73/INDEX($BB$5:$BG$12,MATCH($D73,$AR$5:$AR$12,0),6))^$J73)),0)</x:f>
        <x:v>0</x:v>
      </x:c>
      <x:c r="BJ73"/>
      <x:c r="BK73"/>
      <x:c r="BL73"/>
      <x:c r="BM73"/>
      <x:c r="BN73"/>
      <x:c r="BO73"/>
      <x:c r="BP73"/>
      <x:c r="BQ73"/>
      <x:c r="BR73"/>
      <x:c r="BS73"/>
      <x:c r="BT73"/>
      <x:c r="BU73"/>
      <x:c r="BV73"/>
      <x:c r="BW73"/>
      <x:c r="BX73"/>
      <x:c r="BY73"/>
      <x:c r="BZ73"/>
    </x:row>
    <x:row r="74">
      <x:c r="A74" s="975" t="n">
        <x:f>'対象台データ'!A72</x:f>
        <x:v>46268</x:v>
      </x:c>
      <x:c r="B74" s="1003" t="str">
        <x:f>'対象台データ'!B72</x:f>
        <x:v>木</x:v>
      </x:c>
      <x:c r="C74" s="1003" t="str">
        <x:f>'対象台データ'!C72</x:f>
        <x:v>9/3</x:v>
      </x:c>
      <x:c r="D74" s="963" t="str">
        <x:f>'対象台データ'!D72</x:f>
        <x:v>モンキーターンV</x:v>
      </x:c>
      <x:c r="E74" s="1014" t="n">
        <x:f>IF($X74="A",MIN(100,MAX(0,55+(V74-55)*(1+0.4*SQRT(MIN(G74/8000,1))))),MIN(100,MAX(0,V74)))</x:f>
        <x:v>66.53754301209544</x:v>
      </x:c>
      <x:c r="F74" s="1016" t="n">
        <x:f>'対象台データ'!E72</x:f>
        <x:v>597</x:v>
      </x:c>
      <x:c r="G74" s="1005" t="n">
        <x:f>'対象台データ'!F72</x:f>
        <x:v>4350</x:v>
      </x:c>
      <x:c r="H74" s="1005" t="n">
        <x:f>'対象台データ'!G72</x:f>
        <x:v>5284</x:v>
      </x:c>
      <x:c r="I74" s="1005" t="n">
        <x:f>'対象台データ'!H72</x:f>
        <x:v>0</x:v>
      </x:c>
      <x:c r="J74" s="1005" t="n">
        <x:f>'対象台データ'!I72</x:f>
        <x:v>20</x:v>
      </x:c>
      <x:c r="K74" s="979" t="n">
        <x:f>'対象台データ'!K72</x:f>
        <x:v>1.4049042145593869</x:v>
      </x:c>
      <x:c r="L74" s="1006" t="n">
        <x:f>IF(G74&lt;=0,5,IF(G74&lt;1500,5+(G74-0)*(20-5)/(1500-0),IF(G74&lt;3000,20+(G74-1500)*(40-20)/(3000-1500),IF(G74&lt;4500,40+(G74-3000)*(58-40)/(4500-3000),IF(G74&lt;6000,58+(G74-4500)*(72-58)/(6000-4500),IF(G74&lt;7500,72+(G74-6000)*(84-72)/(7500-6000),IF(G74&lt;9000,84+(G74-7500)*(93-84)/(9000-7500),IF(G74&lt;11000,93+(G74-9000)*(100-93)/(11000-9000),100))))))))</x:f>
        <x:v>56.2</x:v>
      </x:c>
      <x:c r="M74" s="978" t="n">
        <x:v>1</x:v>
      </x:c>
      <x:c r="N74" s="978" t="n">
        <x:f>MIN(100,L74*M74)</x:f>
        <x:v>56.2</x:v>
      </x:c>
      <x:c r="O74" s="978" t="n">
        <x:f>IF(K74&lt;=0.8,0,IF(K74&lt;0.9,0+(K74-0.8)*(10-0)/(0.9-0.8),IF(K74&lt;1,10+(K74-0.9)*(35-10)/(1-0.9),IF(K74&lt;1.2,35+(K74-1)*(87-35)/(1.2-1),IF(K74&lt;1.3,87+(K74-1.2)*(96-87)/(1.3-1.2),IF(K74&lt;1.45,96+(K74-1.3)*(100-96)/(1.45-1.3),100))))))</x:f>
        <x:v>98.79744572158366</x:v>
      </x:c>
      <x:c r="P74" s="979" t="n">
        <x:f>MIN(1,SQRT(G74/8000))</x:f>
        <x:v>0.7373940601876312</x:v>
      </x:c>
      <x:c r="Q74" s="978" t="n">
        <x:f>35+(O74-35)*P74</x:f>
        <x:v>82.0438575302386</x:v>
      </x:c>
      <x:c r="R74" s="978" t="n">
        <x:f>IF(K74&lt;0.95,MIN(25,(0.95-K74)*250),0)</x:f>
        <x:v>0</x:v>
      </x:c>
      <x:c r="S74" s="978" t="n">
        <x:f>IF($X74="A",Y74*5+Z74*15+AA74*30+AB74*60+AC74*80+AD74*100,0)</x:f>
        <x:v>0</x:v>
      </x:c>
      <x:c r="T74" s="978" t="n">
        <x:f>IF($X74="A",AE74*5+AF74*15+AG74*30+AH74*60+AI74*80+AJ74*100,0)</x:f>
        <x:v>0</x:v>
      </x:c>
      <x:c r="U74" s="978" t="n">
        <x:f>IF($X74="A",S74*15%+T74*30%+Q74*55%,0)</x:f>
        <x:v>0</x:v>
      </x:c>
      <x:c r="V74" s="1018" t="n">
        <x:f>IF($X74="A",U74*80%+N74*20%,N74*IFERROR(INDEX($AT$5:$AT$60,MATCH($D74,$AR$5:$AR$60,0)),0.6)+Q74*IFERROR(INDEX($AU$5:$AU$60,MATCH($D74,$AR$5:$AR$60,0)),0.4)-R74)</x:f>
        <x:v>66.53754301209544</x:v>
      </x:c>
      <x:c r="W74" s="1008" t="str">
        <x:f>IF(E74&gt;=90,"設定6級候補",IF(E74&gt;=75,"設定4以上強候補",IF(E74&gt;=60,"設定4以上を疑う","要観察")))</x:f>
        <x:v>設定4以上を疑う</x:v>
      </x:c>
      <x:c r="X74" s="1003" t="str">
        <x:f>IFERROR(INDEX($AS$5:$AS$60,MATCH($D74,$AR$5:$AR$60,0)),"AT")</x:f>
        <x:v>AT</x:v>
      </x:c>
      <x:c r="Y74" s="979" t="n">
        <x:f>IFERROR((EXP(-$G74/INDEX($AV$5:$BA$12,MATCH($D74,$AR$5:$AR$12,0),1))*($G74/INDEX($AV$5:$BA$12,MATCH($D74,$AR$5:$AR$12,0),1))^$I74)/((EXP(-$G74/INDEX($AV$5:$BA$12,MATCH($D74,$AR$5:$AR$12,0),1))*($G74/INDEX($AV$5:$BA$12,MATCH($D74,$AR$5:$AR$12,0),1))^$I74)+(EXP(-$G74/INDEX($AV$5:$BA$12,MATCH($D74,$AR$5:$AR$12,0),2))*($G74/INDEX($AV$5:$BA$12,MATCH($D74,$AR$5:$AR$12,0),2))^$I74)+(EXP(-$G74/INDEX($AV$5:$BA$12,MATCH($D74,$AR$5:$AR$12,0),3))*($G74/INDEX($AV$5:$BA$12,MATCH($D74,$AR$5:$AR$12,0),3))^$I74)+(EXP(-$G74/INDEX($AV$5:$BA$12,MATCH($D74,$AR$5:$AR$12,0),4))*($G74/INDEX($AV$5:$BA$12,MATCH($D74,$AR$5:$AR$12,0),4))^$I74)+(EXP(-$G74/INDEX($AV$5:$BA$12,MATCH($D74,$AR$5:$AR$12,0),5))*($G74/INDEX($AV$5:$BA$12,MATCH($D74,$AR$5:$AR$12,0),5))^$I74)+(EXP(-$G74/INDEX($AV$5:$BA$12,MATCH($D74,$AR$5:$AR$12,0),6))*($G74/INDEX($AV$5:$BA$12,MATCH($D74,$AR$5:$AR$12,0),6))^$I74)),0)</x:f>
        <x:v>0</x:v>
      </x:c>
      <x:c r="Z74" s="979" t="n">
        <x:f>IFERROR((EXP(-$G74/INDEX($AV$5:$BA$12,MATCH($D74,$AR$5:$AR$12,0),2))*($G74/INDEX($AV$5:$BA$12,MATCH($D74,$AR$5:$AR$12,0),2))^$I74)/((EXP(-$G74/INDEX($AV$5:$BA$12,MATCH($D74,$AR$5:$AR$12,0),1))*($G74/INDEX($AV$5:$BA$12,MATCH($D74,$AR$5:$AR$12,0),1))^$I74)+(EXP(-$G74/INDEX($AV$5:$BA$12,MATCH($D74,$AR$5:$AR$12,0),2))*($G74/INDEX($AV$5:$BA$12,MATCH($D74,$AR$5:$AR$12,0),2))^$I74)+(EXP(-$G74/INDEX($AV$5:$BA$12,MATCH($D74,$AR$5:$AR$12,0),3))*($G74/INDEX($AV$5:$BA$12,MATCH($D74,$AR$5:$AR$12,0),3))^$I74)+(EXP(-$G74/INDEX($AV$5:$BA$12,MATCH($D74,$AR$5:$AR$12,0),4))*($G74/INDEX($AV$5:$BA$12,MATCH($D74,$AR$5:$AR$12,0),4))^$I74)+(EXP(-$G74/INDEX($AV$5:$BA$12,MATCH($D74,$AR$5:$AR$12,0),5))*($G74/INDEX($AV$5:$BA$12,MATCH($D74,$AR$5:$AR$12,0),5))^$I74)+(EXP(-$G74/INDEX($AV$5:$BA$12,MATCH($D74,$AR$5:$AR$12,0),6))*($G74/INDEX($AV$5:$BA$12,MATCH($D74,$AR$5:$AR$12,0),6))^$I74)),0)</x:f>
        <x:v>0</x:v>
      </x:c>
      <x:c r="AA74" s="979" t="n">
        <x:f>IFERROR((EXP(-$G74/INDEX($AV$5:$BA$12,MATCH($D74,$AR$5:$AR$12,0),3))*($G74/INDEX($AV$5:$BA$12,MATCH($D74,$AR$5:$AR$12,0),3))^$I74)/((EXP(-$G74/INDEX($AV$5:$BA$12,MATCH($D74,$AR$5:$AR$12,0),1))*($G74/INDEX($AV$5:$BA$12,MATCH($D74,$AR$5:$AR$12,0),1))^$I74)+(EXP(-$G74/INDEX($AV$5:$BA$12,MATCH($D74,$AR$5:$AR$12,0),2))*($G74/INDEX($AV$5:$BA$12,MATCH($D74,$AR$5:$AR$12,0),2))^$I74)+(EXP(-$G74/INDEX($AV$5:$BA$12,MATCH($D74,$AR$5:$AR$12,0),3))*($G74/INDEX($AV$5:$BA$12,MATCH($D74,$AR$5:$AR$12,0),3))^$I74)+(EXP(-$G74/INDEX($AV$5:$BA$12,MATCH($D74,$AR$5:$AR$12,0),4))*($G74/INDEX($AV$5:$BA$12,MATCH($D74,$AR$5:$AR$12,0),4))^$I74)+(EXP(-$G74/INDEX($AV$5:$BA$12,MATCH($D74,$AR$5:$AR$12,0),5))*($G74/INDEX($AV$5:$BA$12,MATCH($D74,$AR$5:$AR$12,0),5))^$I74)+(EXP(-$G74/INDEX($AV$5:$BA$12,MATCH($D74,$AR$5:$AR$12,0),6))*($G74/INDEX($AV$5:$BA$12,MATCH($D74,$AR$5:$AR$12,0),6))^$I74)),0)</x:f>
        <x:v>0</x:v>
      </x:c>
      <x:c r="AB74" s="979" t="n">
        <x:f>IFERROR((EXP(-$G74/INDEX($AV$5:$BA$12,MATCH($D74,$AR$5:$AR$12,0),4))*($G74/INDEX($AV$5:$BA$12,MATCH($D74,$AR$5:$AR$12,0),4))^$I74)/((EXP(-$G74/INDEX($AV$5:$BA$12,MATCH($D74,$AR$5:$AR$12,0),1))*($G74/INDEX($AV$5:$BA$12,MATCH($D74,$AR$5:$AR$12,0),1))^$I74)+(EXP(-$G74/INDEX($AV$5:$BA$12,MATCH($D74,$AR$5:$AR$12,0),2))*($G74/INDEX($AV$5:$BA$12,MATCH($D74,$AR$5:$AR$12,0),2))^$I74)+(EXP(-$G74/INDEX($AV$5:$BA$12,MATCH($D74,$AR$5:$AR$12,0),3))*($G74/INDEX($AV$5:$BA$12,MATCH($D74,$AR$5:$AR$12,0),3))^$I74)+(EXP(-$G74/INDEX($AV$5:$BA$12,MATCH($D74,$AR$5:$AR$12,0),4))*($G74/INDEX($AV$5:$BA$12,MATCH($D74,$AR$5:$AR$12,0),4))^$I74)+(EXP(-$G74/INDEX($AV$5:$BA$12,MATCH($D74,$AR$5:$AR$12,0),5))*($G74/INDEX($AV$5:$BA$12,MATCH($D74,$AR$5:$AR$12,0),5))^$I74)+(EXP(-$G74/INDEX($AV$5:$BA$12,MATCH($D74,$AR$5:$AR$12,0),6))*($G74/INDEX($AV$5:$BA$12,MATCH($D74,$AR$5:$AR$12,0),6))^$I74)),0)</x:f>
        <x:v>0</x:v>
      </x:c>
      <x:c r="AC74" s="979" t="n">
        <x:f>IFERROR((EXP(-$G74/INDEX($AV$5:$BA$12,MATCH($D74,$AR$5:$AR$12,0),5))*($G74/INDEX($AV$5:$BA$12,MATCH($D74,$AR$5:$AR$12,0),5))^$I74)/((EXP(-$G74/INDEX($AV$5:$BA$12,MATCH($D74,$AR$5:$AR$12,0),1))*($G74/INDEX($AV$5:$BA$12,MATCH($D74,$AR$5:$AR$12,0),1))^$I74)+(EXP(-$G74/INDEX($AV$5:$BA$12,MATCH($D74,$AR$5:$AR$12,0),2))*($G74/INDEX($AV$5:$BA$12,MATCH($D74,$AR$5:$AR$12,0),2))^$I74)+(EXP(-$G74/INDEX($AV$5:$BA$12,MATCH($D74,$AR$5:$AR$12,0),3))*($G74/INDEX($AV$5:$BA$12,MATCH($D74,$AR$5:$AR$12,0),3))^$I74)+(EXP(-$G74/INDEX($AV$5:$BA$12,MATCH($D74,$AR$5:$AR$12,0),4))*($G74/INDEX($AV$5:$BA$12,MATCH($D74,$AR$5:$AR$12,0),4))^$I74)+(EXP(-$G74/INDEX($AV$5:$BA$12,MATCH($D74,$AR$5:$AR$12,0),5))*($G74/INDEX($AV$5:$BA$12,MATCH($D74,$AR$5:$AR$12,0),5))^$I74)+(EXP(-$G74/INDEX($AV$5:$BA$12,MATCH($D74,$AR$5:$AR$12,0),6))*($G74/INDEX($AV$5:$BA$12,MATCH($D74,$AR$5:$AR$12,0),6))^$I74)),0)</x:f>
        <x:v>0</x:v>
      </x:c>
      <x:c r="AD74" s="979" t="n">
        <x:f>IFERROR((EXP(-$G74/INDEX($AV$5:$BA$12,MATCH($D74,$AR$5:$AR$12,0),6))*($G74/INDEX($AV$5:$BA$12,MATCH($D74,$AR$5:$AR$12,0),6))^$I74)/((EXP(-$G74/INDEX($AV$5:$BA$12,MATCH($D74,$AR$5:$AR$12,0),1))*($G74/INDEX($AV$5:$BA$12,MATCH($D74,$AR$5:$AR$12,0),1))^$I74)+(EXP(-$G74/INDEX($AV$5:$BA$12,MATCH($D74,$AR$5:$AR$12,0),2))*($G74/INDEX($AV$5:$BA$12,MATCH($D74,$AR$5:$AR$12,0),2))^$I74)+(EXP(-$G74/INDEX($AV$5:$BA$12,MATCH($D74,$AR$5:$AR$12,0),3))*($G74/INDEX($AV$5:$BA$12,MATCH($D74,$AR$5:$AR$12,0),3))^$I74)+(EXP(-$G74/INDEX($AV$5:$BA$12,MATCH($D74,$AR$5:$AR$12,0),4))*($G74/INDEX($AV$5:$BA$12,MATCH($D74,$AR$5:$AR$12,0),4))^$I74)+(EXP(-$G74/INDEX($AV$5:$BA$12,MATCH($D74,$AR$5:$AR$12,0),5))*($G74/INDEX($AV$5:$BA$12,MATCH($D74,$AR$5:$AR$12,0),5))^$I74)+(EXP(-$G74/INDEX($AV$5:$BA$12,MATCH($D74,$AR$5:$AR$12,0),6))*($G74/INDEX($AV$5:$BA$12,MATCH($D74,$AR$5:$AR$12,0),6))^$I74)),0)</x:f>
        <x:v>0</x:v>
      </x:c>
      <x:c r="AE74" s="979" t="n">
        <x:f>IFERROR((EXP(-$G74/INDEX($BB$5:$BG$12,MATCH($D74,$AR$5:$AR$12,0),1))*($G74/INDEX($BB$5:$BG$12,MATCH($D74,$AR$5:$AR$12,0),1))^$J74)/((EXP(-$G74/INDEX($BB$5:$BG$12,MATCH($D74,$AR$5:$AR$12,0),1))*($G74/INDEX($BB$5:$BG$12,MATCH($D74,$AR$5:$AR$12,0),1))^$J74)+(EXP(-$G74/INDEX($BB$5:$BG$12,MATCH($D74,$AR$5:$AR$12,0),2))*($G74/INDEX($BB$5:$BG$12,MATCH($D74,$AR$5:$AR$12,0),2))^$J74)+(EXP(-$G74/INDEX($BB$5:$BG$12,MATCH($D74,$AR$5:$AR$12,0),3))*($G74/INDEX($BB$5:$BG$12,MATCH($D74,$AR$5:$AR$12,0),3))^$J74)+(EXP(-$G74/INDEX($BB$5:$BG$12,MATCH($D74,$AR$5:$AR$12,0),4))*($G74/INDEX($BB$5:$BG$12,MATCH($D74,$AR$5:$AR$12,0),4))^$J74)+(EXP(-$G74/INDEX($BB$5:$BG$12,MATCH($D74,$AR$5:$AR$12,0),5))*($G74/INDEX($BB$5:$BG$12,MATCH($D74,$AR$5:$AR$12,0),5))^$J74)+(EXP(-$G74/INDEX($BB$5:$BG$12,MATCH($D74,$AR$5:$AR$12,0),6))*($G74/INDEX($BB$5:$BG$12,MATCH($D74,$AR$5:$AR$12,0),6))^$J74)),0)</x:f>
        <x:v>0</x:v>
      </x:c>
      <x:c r="AF74" s="979" t="n">
        <x:f>IFERROR((EXP(-$G74/INDEX($BB$5:$BG$12,MATCH($D74,$AR$5:$AR$12,0),2))*($G74/INDEX($BB$5:$BG$12,MATCH($D74,$AR$5:$AR$12,0),2))^$J74)/((EXP(-$G74/INDEX($BB$5:$BG$12,MATCH($D74,$AR$5:$AR$12,0),1))*($G74/INDEX($BB$5:$BG$12,MATCH($D74,$AR$5:$AR$12,0),1))^$J74)+(EXP(-$G74/INDEX($BB$5:$BG$12,MATCH($D74,$AR$5:$AR$12,0),2))*($G74/INDEX($BB$5:$BG$12,MATCH($D74,$AR$5:$AR$12,0),2))^$J74)+(EXP(-$G74/INDEX($BB$5:$BG$12,MATCH($D74,$AR$5:$AR$12,0),3))*($G74/INDEX($BB$5:$BG$12,MATCH($D74,$AR$5:$AR$12,0),3))^$J74)+(EXP(-$G74/INDEX($BB$5:$BG$12,MATCH($D74,$AR$5:$AR$12,0),4))*($G74/INDEX($BB$5:$BG$12,MATCH($D74,$AR$5:$AR$12,0),4))^$J74)+(EXP(-$G74/INDEX($BB$5:$BG$12,MATCH($D74,$AR$5:$AR$12,0),5))*($G74/INDEX($BB$5:$BG$12,MATCH($D74,$AR$5:$AR$12,0),5))^$J74)+(EXP(-$G74/INDEX($BB$5:$BG$12,MATCH($D74,$AR$5:$AR$12,0),6))*($G74/INDEX($BB$5:$BG$12,MATCH($D74,$AR$5:$AR$12,0),6))^$J74)),0)</x:f>
        <x:v>0</x:v>
      </x:c>
      <x:c r="AG74" s="979" t="n">
        <x:f>IFERROR((EXP(-$G74/INDEX($BB$5:$BG$12,MATCH($D74,$AR$5:$AR$12,0),3))*($G74/INDEX($BB$5:$BG$12,MATCH($D74,$AR$5:$AR$12,0),3))^$J74)/((EXP(-$G74/INDEX($BB$5:$BG$12,MATCH($D74,$AR$5:$AR$12,0),1))*($G74/INDEX($BB$5:$BG$12,MATCH($D74,$AR$5:$AR$12,0),1))^$J74)+(EXP(-$G74/INDEX($BB$5:$BG$12,MATCH($D74,$AR$5:$AR$12,0),2))*($G74/INDEX($BB$5:$BG$12,MATCH($D74,$AR$5:$AR$12,0),2))^$J74)+(EXP(-$G74/INDEX($BB$5:$BG$12,MATCH($D74,$AR$5:$AR$12,0),3))*($G74/INDEX($BB$5:$BG$12,MATCH($D74,$AR$5:$AR$12,0),3))^$J74)+(EXP(-$G74/INDEX($BB$5:$BG$12,MATCH($D74,$AR$5:$AR$12,0),4))*($G74/INDEX($BB$5:$BG$12,MATCH($D74,$AR$5:$AR$12,0),4))^$J74)+(EXP(-$G74/INDEX($BB$5:$BG$12,MATCH($D74,$AR$5:$AR$12,0),5))*($G74/INDEX($BB$5:$BG$12,MATCH($D74,$AR$5:$AR$12,0),5))^$J74)+(EXP(-$G74/INDEX($BB$5:$BG$12,MATCH($D74,$AR$5:$AR$12,0),6))*($G74/INDEX($BB$5:$BG$12,MATCH($D74,$AR$5:$AR$12,0),6))^$J74)),0)</x:f>
        <x:v>0</x:v>
      </x:c>
      <x:c r="AH74" s="979" t="n">
        <x:f>IFERROR((EXP(-$G74/INDEX($BB$5:$BG$12,MATCH($D74,$AR$5:$AR$12,0),4))*($G74/INDEX($BB$5:$BG$12,MATCH($D74,$AR$5:$AR$12,0),4))^$J74)/((EXP(-$G74/INDEX($BB$5:$BG$12,MATCH($D74,$AR$5:$AR$12,0),1))*($G74/INDEX($BB$5:$BG$12,MATCH($D74,$AR$5:$AR$12,0),1))^$J74)+(EXP(-$G74/INDEX($BB$5:$BG$12,MATCH($D74,$AR$5:$AR$12,0),2))*($G74/INDEX($BB$5:$BG$12,MATCH($D74,$AR$5:$AR$12,0),2))^$J74)+(EXP(-$G74/INDEX($BB$5:$BG$12,MATCH($D74,$AR$5:$AR$12,0),3))*($G74/INDEX($BB$5:$BG$12,MATCH($D74,$AR$5:$AR$12,0),3))^$J74)+(EXP(-$G74/INDEX($BB$5:$BG$12,MATCH($D74,$AR$5:$AR$12,0),4))*($G74/INDEX($BB$5:$BG$12,MATCH($D74,$AR$5:$AR$12,0),4))^$J74)+(EXP(-$G74/INDEX($BB$5:$BG$12,MATCH($D74,$AR$5:$AR$12,0),5))*($G74/INDEX($BB$5:$BG$12,MATCH($D74,$AR$5:$AR$12,0),5))^$J74)+(EXP(-$G74/INDEX($BB$5:$BG$12,MATCH($D74,$AR$5:$AR$12,0),6))*($G74/INDEX($BB$5:$BG$12,MATCH($D74,$AR$5:$AR$12,0),6))^$J74)),0)</x:f>
        <x:v>0</x:v>
      </x:c>
      <x:c r="AI74" s="979" t="n">
        <x:f>IFERROR((EXP(-$G74/INDEX($BB$5:$BG$12,MATCH($D74,$AR$5:$AR$12,0),5))*($G74/INDEX($BB$5:$BG$12,MATCH($D74,$AR$5:$AR$12,0),5))^$J74)/((EXP(-$G74/INDEX($BB$5:$BG$12,MATCH($D74,$AR$5:$AR$12,0),1))*($G74/INDEX($BB$5:$BG$12,MATCH($D74,$AR$5:$AR$12,0),1))^$J74)+(EXP(-$G74/INDEX($BB$5:$BG$12,MATCH($D74,$AR$5:$AR$12,0),2))*($G74/INDEX($BB$5:$BG$12,MATCH($D74,$AR$5:$AR$12,0),2))^$J74)+(EXP(-$G74/INDEX($BB$5:$BG$12,MATCH($D74,$AR$5:$AR$12,0),3))*($G74/INDEX($BB$5:$BG$12,MATCH($D74,$AR$5:$AR$12,0),3))^$J74)+(EXP(-$G74/INDEX($BB$5:$BG$12,MATCH($D74,$AR$5:$AR$12,0),4))*($G74/INDEX($BB$5:$BG$12,MATCH($D74,$AR$5:$AR$12,0),4))^$J74)+(EXP(-$G74/INDEX($BB$5:$BG$12,MATCH($D74,$AR$5:$AR$12,0),5))*($G74/INDEX($BB$5:$BG$12,MATCH($D74,$AR$5:$AR$12,0),5))^$J74)+(EXP(-$G74/INDEX($BB$5:$BG$12,MATCH($D74,$AR$5:$AR$12,0),6))*($G74/INDEX($BB$5:$BG$12,MATCH($D74,$AR$5:$AR$12,0),6))^$J74)),0)</x:f>
        <x:v>0</x:v>
      </x:c>
      <x:c r="AJ74" s="979" t="n">
        <x:f>IFERROR((EXP(-$G74/INDEX($BB$5:$BG$12,MATCH($D74,$AR$5:$AR$12,0),6))*($G74/INDEX($BB$5:$BG$12,MATCH($D74,$AR$5:$AR$12,0),6))^$J74)/((EXP(-$G74/INDEX($BB$5:$BG$12,MATCH($D74,$AR$5:$AR$12,0),1))*($G74/INDEX($BB$5:$BG$12,MATCH($D74,$AR$5:$AR$12,0),1))^$J74)+(EXP(-$G74/INDEX($BB$5:$BG$12,MATCH($D74,$AR$5:$AR$12,0),2))*($G74/INDEX($BB$5:$BG$12,MATCH($D74,$AR$5:$AR$12,0),2))^$J74)+(EXP(-$G74/INDEX($BB$5:$BG$12,MATCH($D74,$AR$5:$AR$12,0),3))*($G74/INDEX($BB$5:$BG$12,MATCH($D74,$AR$5:$AR$12,0),3))^$J74)+(EXP(-$G74/INDEX($BB$5:$BG$12,MATCH($D74,$AR$5:$AR$12,0),4))*($G74/INDEX($BB$5:$BG$12,MATCH($D74,$AR$5:$AR$12,0),4))^$J74)+(EXP(-$G74/INDEX($BB$5:$BG$12,MATCH($D74,$AR$5:$AR$12,0),5))*($G74/INDEX($BB$5:$BG$12,MATCH($D74,$AR$5:$AR$12,0),5))^$J74)+(EXP(-$G74/INDEX($BB$5:$BG$12,MATCH($D74,$AR$5:$AR$12,0),6))*($G74/INDEX($BB$5:$BG$12,MATCH($D74,$AR$5:$AR$12,0),6))^$J74)),0)</x:f>
        <x:v>0</x:v>
      </x:c>
      <x:c r="BJ74"/>
      <x:c r="BK74"/>
      <x:c r="BL74"/>
      <x:c r="BM74"/>
      <x:c r="BN74"/>
      <x:c r="BO74"/>
      <x:c r="BP74"/>
      <x:c r="BQ74"/>
      <x:c r="BR74"/>
      <x:c r="BS74"/>
      <x:c r="BT74"/>
      <x:c r="BU74"/>
      <x:c r="BV74"/>
      <x:c r="BW74"/>
      <x:c r="BX74"/>
      <x:c r="BY74"/>
      <x:c r="BZ74"/>
    </x:row>
    <x:row r="75">
      <x:c r="A75" s="975" t="n">
        <x:f>'対象台データ'!A73</x:f>
        <x:v>46268</x:v>
      </x:c>
      <x:c r="B75" s="1003" t="str">
        <x:f>'対象台データ'!B73</x:f>
        <x:v>木</x:v>
      </x:c>
      <x:c r="C75" s="1003" t="str">
        <x:f>'対象台データ'!C73</x:f>
        <x:v>9/3</x:v>
      </x:c>
      <x:c r="D75" s="963" t="str">
        <x:f>'対象台データ'!D73</x:f>
        <x:v>モンキーターンV</x:v>
      </x:c>
      <x:c r="E75" s="1014" t="n">
        <x:f>IF($X75="A",MIN(100,MAX(0,55+(V75-55)*(1+0.4*SQRT(MIN(G75/8000,1))))),MIN(100,MAX(0,V75)))</x:f>
        <x:v>67.53908783389176</x:v>
      </x:c>
      <x:c r="F75" s="1016" t="n">
        <x:f>'対象台データ'!E73</x:f>
        <x:v>598</x:v>
      </x:c>
      <x:c r="G75" s="1005" t="n">
        <x:f>'対象台データ'!F73</x:f>
        <x:v>4537</x:v>
      </x:c>
      <x:c r="H75" s="1005" t="n">
        <x:f>'対象台データ'!G73</x:f>
        <x:v>4349</x:v>
      </x:c>
      <x:c r="I75" s="1005" t="n">
        <x:f>'対象台データ'!H73</x:f>
        <x:v>0</x:v>
      </x:c>
      <x:c r="J75" s="1005" t="n">
        <x:f>'対象台データ'!I73</x:f>
        <x:v>20</x:v>
      </x:c>
      <x:c r="K75" s="979" t="n">
        <x:f>'対象台データ'!K73</x:f>
        <x:v>1.3195209756814341</x:v>
      </x:c>
      <x:c r="L75" s="1006" t="n">
        <x:f>IF(G75&lt;=0,5,IF(G75&lt;1500,5+(G75-0)*(20-5)/(1500-0),IF(G75&lt;3000,20+(G75-1500)*(40-20)/(3000-1500),IF(G75&lt;4500,40+(G75-3000)*(58-40)/(4500-3000),IF(G75&lt;6000,58+(G75-4500)*(72-58)/(6000-4500),IF(G75&lt;7500,72+(G75-6000)*(84-72)/(7500-6000),IF(G75&lt;9000,84+(G75-7500)*(93-84)/(9000-7500),IF(G75&lt;11000,93+(G75-9000)*(100-93)/(11000-9000),100))))))))</x:f>
        <x:v>58.345333333333336</x:v>
      </x:c>
      <x:c r="M75" s="978" t="n">
        <x:v>1</x:v>
      </x:c>
      <x:c r="N75" s="978" t="n">
        <x:f>MIN(100,L75*M75)</x:f>
        <x:v>58.345333333333336</x:v>
      </x:c>
      <x:c r="O75" s="978" t="n">
        <x:f>IF(K75&lt;=0.8,0,IF(K75&lt;0.9,0+(K75-0.8)*(10-0)/(0.9-0.8),IF(K75&lt;1,10+(K75-0.9)*(35-10)/(1-0.9),IF(K75&lt;1.2,35+(K75-1)*(87-35)/(1.2-1),IF(K75&lt;1.3,87+(K75-1.2)*(96-87)/(1.3-1.2),IF(K75&lt;1.45,96+(K75-1.3)*(100-96)/(1.45-1.3),100))))))</x:f>
        <x:v>96.52055935150491</x:v>
      </x:c>
      <x:c r="P75" s="979" t="n">
        <x:f>MIN(1,SQRT(G75/8000))</x:f>
        <x:v>0.753077021293307</x:v>
      </x:c>
      <x:c r="Q75" s="978" t="n">
        <x:f>35+(O75-35)*P75</x:f>
        <x:v>81.32971958472942</x:v>
      </x:c>
      <x:c r="R75" s="978" t="n">
        <x:f>IF(K75&lt;0.95,MIN(25,(0.95-K75)*250),0)</x:f>
        <x:v>0</x:v>
      </x:c>
      <x:c r="S75" s="978" t="n">
        <x:f>IF($X75="A",Y75*5+Z75*15+AA75*30+AB75*60+AC75*80+AD75*100,0)</x:f>
        <x:v>0</x:v>
      </x:c>
      <x:c r="T75" s="978" t="n">
        <x:f>IF($X75="A",AE75*5+AF75*15+AG75*30+AH75*60+AI75*80+AJ75*100,0)</x:f>
        <x:v>0</x:v>
      </x:c>
      <x:c r="U75" s="978" t="n">
        <x:f>IF($X75="A",S75*15%+T75*30%+Q75*55%,0)</x:f>
        <x:v>0</x:v>
      </x:c>
      <x:c r="V75" s="1018" t="n">
        <x:f>IF($X75="A",U75*80%+N75*20%,N75*IFERROR(INDEX($AT$5:$AT$60,MATCH($D75,$AR$5:$AR$60,0)),0.6)+Q75*IFERROR(INDEX($AU$5:$AU$60,MATCH($D75,$AR$5:$AR$60,0)),0.4)-R75)</x:f>
        <x:v>67.53908783389176</x:v>
      </x:c>
      <x:c r="W75" s="1008" t="str">
        <x:f>IF(E75&gt;=90,"設定6級候補",IF(E75&gt;=75,"設定4以上強候補",IF(E75&gt;=60,"設定4以上を疑う","要観察")))</x:f>
        <x:v>設定4以上を疑う</x:v>
      </x:c>
      <x:c r="X75" s="1003" t="str">
        <x:f>IFERROR(INDEX($AS$5:$AS$60,MATCH($D75,$AR$5:$AR$60,0)),"AT")</x:f>
        <x:v>AT</x:v>
      </x:c>
      <x:c r="Y75" s="979" t="n">
        <x:f>IFERROR((EXP(-$G75/INDEX($AV$5:$BA$12,MATCH($D75,$AR$5:$AR$12,0),1))*($G75/INDEX($AV$5:$BA$12,MATCH($D75,$AR$5:$AR$12,0),1))^$I75)/((EXP(-$G75/INDEX($AV$5:$BA$12,MATCH($D75,$AR$5:$AR$12,0),1))*($G75/INDEX($AV$5:$BA$12,MATCH($D75,$AR$5:$AR$12,0),1))^$I75)+(EXP(-$G75/INDEX($AV$5:$BA$12,MATCH($D75,$AR$5:$AR$12,0),2))*($G75/INDEX($AV$5:$BA$12,MATCH($D75,$AR$5:$AR$12,0),2))^$I75)+(EXP(-$G75/INDEX($AV$5:$BA$12,MATCH($D75,$AR$5:$AR$12,0),3))*($G75/INDEX($AV$5:$BA$12,MATCH($D75,$AR$5:$AR$12,0),3))^$I75)+(EXP(-$G75/INDEX($AV$5:$BA$12,MATCH($D75,$AR$5:$AR$12,0),4))*($G75/INDEX($AV$5:$BA$12,MATCH($D75,$AR$5:$AR$12,0),4))^$I75)+(EXP(-$G75/INDEX($AV$5:$BA$12,MATCH($D75,$AR$5:$AR$12,0),5))*($G75/INDEX($AV$5:$BA$12,MATCH($D75,$AR$5:$AR$12,0),5))^$I75)+(EXP(-$G75/INDEX($AV$5:$BA$12,MATCH($D75,$AR$5:$AR$12,0),6))*($G75/INDEX($AV$5:$BA$12,MATCH($D75,$AR$5:$AR$12,0),6))^$I75)),0)</x:f>
        <x:v>0</x:v>
      </x:c>
      <x:c r="Z75" s="979" t="n">
        <x:f>IFERROR((EXP(-$G75/INDEX($AV$5:$BA$12,MATCH($D75,$AR$5:$AR$12,0),2))*($G75/INDEX($AV$5:$BA$12,MATCH($D75,$AR$5:$AR$12,0),2))^$I75)/((EXP(-$G75/INDEX($AV$5:$BA$12,MATCH($D75,$AR$5:$AR$12,0),1))*($G75/INDEX($AV$5:$BA$12,MATCH($D75,$AR$5:$AR$12,0),1))^$I75)+(EXP(-$G75/INDEX($AV$5:$BA$12,MATCH($D75,$AR$5:$AR$12,0),2))*($G75/INDEX($AV$5:$BA$12,MATCH($D75,$AR$5:$AR$12,0),2))^$I75)+(EXP(-$G75/INDEX($AV$5:$BA$12,MATCH($D75,$AR$5:$AR$12,0),3))*($G75/INDEX($AV$5:$BA$12,MATCH($D75,$AR$5:$AR$12,0),3))^$I75)+(EXP(-$G75/INDEX($AV$5:$BA$12,MATCH($D75,$AR$5:$AR$12,0),4))*($G75/INDEX($AV$5:$BA$12,MATCH($D75,$AR$5:$AR$12,0),4))^$I75)+(EXP(-$G75/INDEX($AV$5:$BA$12,MATCH($D75,$AR$5:$AR$12,0),5))*($G75/INDEX($AV$5:$BA$12,MATCH($D75,$AR$5:$AR$12,0),5))^$I75)+(EXP(-$G75/INDEX($AV$5:$BA$12,MATCH($D75,$AR$5:$AR$12,0),6))*($G75/INDEX($AV$5:$BA$12,MATCH($D75,$AR$5:$AR$12,0),6))^$I75)),0)</x:f>
        <x:v>0</x:v>
      </x:c>
      <x:c r="AA75" s="979" t="n">
        <x:f>IFERROR((EXP(-$G75/INDEX($AV$5:$BA$12,MATCH($D75,$AR$5:$AR$12,0),3))*($G75/INDEX($AV$5:$BA$12,MATCH($D75,$AR$5:$AR$12,0),3))^$I75)/((EXP(-$G75/INDEX($AV$5:$BA$12,MATCH($D75,$AR$5:$AR$12,0),1))*($G75/INDEX($AV$5:$BA$12,MATCH($D75,$AR$5:$AR$12,0),1))^$I75)+(EXP(-$G75/INDEX($AV$5:$BA$12,MATCH($D75,$AR$5:$AR$12,0),2))*($G75/INDEX($AV$5:$BA$12,MATCH($D75,$AR$5:$AR$12,0),2))^$I75)+(EXP(-$G75/INDEX($AV$5:$BA$12,MATCH($D75,$AR$5:$AR$12,0),3))*($G75/INDEX($AV$5:$BA$12,MATCH($D75,$AR$5:$AR$12,0),3))^$I75)+(EXP(-$G75/INDEX($AV$5:$BA$12,MATCH($D75,$AR$5:$AR$12,0),4))*($G75/INDEX($AV$5:$BA$12,MATCH($D75,$AR$5:$AR$12,0),4))^$I75)+(EXP(-$G75/INDEX($AV$5:$BA$12,MATCH($D75,$AR$5:$AR$12,0),5))*($G75/INDEX($AV$5:$BA$12,MATCH($D75,$AR$5:$AR$12,0),5))^$I75)+(EXP(-$G75/INDEX($AV$5:$BA$12,MATCH($D75,$AR$5:$AR$12,0),6))*($G75/INDEX($AV$5:$BA$12,MATCH($D75,$AR$5:$AR$12,0),6))^$I75)),0)</x:f>
        <x:v>0</x:v>
      </x:c>
      <x:c r="AB75" s="979" t="n">
        <x:f>IFERROR((EXP(-$G75/INDEX($AV$5:$BA$12,MATCH($D75,$AR$5:$AR$12,0),4))*($G75/INDEX($AV$5:$BA$12,MATCH($D75,$AR$5:$AR$12,0),4))^$I75)/((EXP(-$G75/INDEX($AV$5:$BA$12,MATCH($D75,$AR$5:$AR$12,0),1))*($G75/INDEX($AV$5:$BA$12,MATCH($D75,$AR$5:$AR$12,0),1))^$I75)+(EXP(-$G75/INDEX($AV$5:$BA$12,MATCH($D75,$AR$5:$AR$12,0),2))*($G75/INDEX($AV$5:$BA$12,MATCH($D75,$AR$5:$AR$12,0),2))^$I75)+(EXP(-$G75/INDEX($AV$5:$BA$12,MATCH($D75,$AR$5:$AR$12,0),3))*($G75/INDEX($AV$5:$BA$12,MATCH($D75,$AR$5:$AR$12,0),3))^$I75)+(EXP(-$G75/INDEX($AV$5:$BA$12,MATCH($D75,$AR$5:$AR$12,0),4))*($G75/INDEX($AV$5:$BA$12,MATCH($D75,$AR$5:$AR$12,0),4))^$I75)+(EXP(-$G75/INDEX($AV$5:$BA$12,MATCH($D75,$AR$5:$AR$12,0),5))*($G75/INDEX($AV$5:$BA$12,MATCH($D75,$AR$5:$AR$12,0),5))^$I75)+(EXP(-$G75/INDEX($AV$5:$BA$12,MATCH($D75,$AR$5:$AR$12,0),6))*($G75/INDEX($AV$5:$BA$12,MATCH($D75,$AR$5:$AR$12,0),6))^$I75)),0)</x:f>
        <x:v>0</x:v>
      </x:c>
      <x:c r="AC75" s="979" t="n">
        <x:f>IFERROR((EXP(-$G75/INDEX($AV$5:$BA$12,MATCH($D75,$AR$5:$AR$12,0),5))*($G75/INDEX($AV$5:$BA$12,MATCH($D75,$AR$5:$AR$12,0),5))^$I75)/((EXP(-$G75/INDEX($AV$5:$BA$12,MATCH($D75,$AR$5:$AR$12,0),1))*($G75/INDEX($AV$5:$BA$12,MATCH($D75,$AR$5:$AR$12,0),1))^$I75)+(EXP(-$G75/INDEX($AV$5:$BA$12,MATCH($D75,$AR$5:$AR$12,0),2))*($G75/INDEX($AV$5:$BA$12,MATCH($D75,$AR$5:$AR$12,0),2))^$I75)+(EXP(-$G75/INDEX($AV$5:$BA$12,MATCH($D75,$AR$5:$AR$12,0),3))*($G75/INDEX($AV$5:$BA$12,MATCH($D75,$AR$5:$AR$12,0),3))^$I75)+(EXP(-$G75/INDEX($AV$5:$BA$12,MATCH($D75,$AR$5:$AR$12,0),4))*($G75/INDEX($AV$5:$BA$12,MATCH($D75,$AR$5:$AR$12,0),4))^$I75)+(EXP(-$G75/INDEX($AV$5:$BA$12,MATCH($D75,$AR$5:$AR$12,0),5))*($G75/INDEX($AV$5:$BA$12,MATCH($D75,$AR$5:$AR$12,0),5))^$I75)+(EXP(-$G75/INDEX($AV$5:$BA$12,MATCH($D75,$AR$5:$AR$12,0),6))*($G75/INDEX($AV$5:$BA$12,MATCH($D75,$AR$5:$AR$12,0),6))^$I75)),0)</x:f>
        <x:v>0</x:v>
      </x:c>
      <x:c r="AD75" s="979" t="n">
        <x:f>IFERROR((EXP(-$G75/INDEX($AV$5:$BA$12,MATCH($D75,$AR$5:$AR$12,0),6))*($G75/INDEX($AV$5:$BA$12,MATCH($D75,$AR$5:$AR$12,0),6))^$I75)/((EXP(-$G75/INDEX($AV$5:$BA$12,MATCH($D75,$AR$5:$AR$12,0),1))*($G75/INDEX($AV$5:$BA$12,MATCH($D75,$AR$5:$AR$12,0),1))^$I75)+(EXP(-$G75/INDEX($AV$5:$BA$12,MATCH($D75,$AR$5:$AR$12,0),2))*($G75/INDEX($AV$5:$BA$12,MATCH($D75,$AR$5:$AR$12,0),2))^$I75)+(EXP(-$G75/INDEX($AV$5:$BA$12,MATCH($D75,$AR$5:$AR$12,0),3))*($G75/INDEX($AV$5:$BA$12,MATCH($D75,$AR$5:$AR$12,0),3))^$I75)+(EXP(-$G75/INDEX($AV$5:$BA$12,MATCH($D75,$AR$5:$AR$12,0),4))*($G75/INDEX($AV$5:$BA$12,MATCH($D75,$AR$5:$AR$12,0),4))^$I75)+(EXP(-$G75/INDEX($AV$5:$BA$12,MATCH($D75,$AR$5:$AR$12,0),5))*($G75/INDEX($AV$5:$BA$12,MATCH($D75,$AR$5:$AR$12,0),5))^$I75)+(EXP(-$G75/INDEX($AV$5:$BA$12,MATCH($D75,$AR$5:$AR$12,0),6))*($G75/INDEX($AV$5:$BA$12,MATCH($D75,$AR$5:$AR$12,0),6))^$I75)),0)</x:f>
        <x:v>0</x:v>
      </x:c>
      <x:c r="AE75" s="979" t="n">
        <x:f>IFERROR((EXP(-$G75/INDEX($BB$5:$BG$12,MATCH($D75,$AR$5:$AR$12,0),1))*($G75/INDEX($BB$5:$BG$12,MATCH($D75,$AR$5:$AR$12,0),1))^$J75)/((EXP(-$G75/INDEX($BB$5:$BG$12,MATCH($D75,$AR$5:$AR$12,0),1))*($G75/INDEX($BB$5:$BG$12,MATCH($D75,$AR$5:$AR$12,0),1))^$J75)+(EXP(-$G75/INDEX($BB$5:$BG$12,MATCH($D75,$AR$5:$AR$12,0),2))*($G75/INDEX($BB$5:$BG$12,MATCH($D75,$AR$5:$AR$12,0),2))^$J75)+(EXP(-$G75/INDEX($BB$5:$BG$12,MATCH($D75,$AR$5:$AR$12,0),3))*($G75/INDEX($BB$5:$BG$12,MATCH($D75,$AR$5:$AR$12,0),3))^$J75)+(EXP(-$G75/INDEX($BB$5:$BG$12,MATCH($D75,$AR$5:$AR$12,0),4))*($G75/INDEX($BB$5:$BG$12,MATCH($D75,$AR$5:$AR$12,0),4))^$J75)+(EXP(-$G75/INDEX($BB$5:$BG$12,MATCH($D75,$AR$5:$AR$12,0),5))*($G75/INDEX($BB$5:$BG$12,MATCH($D75,$AR$5:$AR$12,0),5))^$J75)+(EXP(-$G75/INDEX($BB$5:$BG$12,MATCH($D75,$AR$5:$AR$12,0),6))*($G75/INDEX($BB$5:$BG$12,MATCH($D75,$AR$5:$AR$12,0),6))^$J75)),0)</x:f>
        <x:v>0</x:v>
      </x:c>
      <x:c r="AF75" s="979" t="n">
        <x:f>IFERROR((EXP(-$G75/INDEX($BB$5:$BG$12,MATCH($D75,$AR$5:$AR$12,0),2))*($G75/INDEX($BB$5:$BG$12,MATCH($D75,$AR$5:$AR$12,0),2))^$J75)/((EXP(-$G75/INDEX($BB$5:$BG$12,MATCH($D75,$AR$5:$AR$12,0),1))*($G75/INDEX($BB$5:$BG$12,MATCH($D75,$AR$5:$AR$12,0),1))^$J75)+(EXP(-$G75/INDEX($BB$5:$BG$12,MATCH($D75,$AR$5:$AR$12,0),2))*($G75/INDEX($BB$5:$BG$12,MATCH($D75,$AR$5:$AR$12,0),2))^$J75)+(EXP(-$G75/INDEX($BB$5:$BG$12,MATCH($D75,$AR$5:$AR$12,0),3))*($G75/INDEX($BB$5:$BG$12,MATCH($D75,$AR$5:$AR$12,0),3))^$J75)+(EXP(-$G75/INDEX($BB$5:$BG$12,MATCH($D75,$AR$5:$AR$12,0),4))*($G75/INDEX($BB$5:$BG$12,MATCH($D75,$AR$5:$AR$12,0),4))^$J75)+(EXP(-$G75/INDEX($BB$5:$BG$12,MATCH($D75,$AR$5:$AR$12,0),5))*($G75/INDEX($BB$5:$BG$12,MATCH($D75,$AR$5:$AR$12,0),5))^$J75)+(EXP(-$G75/INDEX($BB$5:$BG$12,MATCH($D75,$AR$5:$AR$12,0),6))*($G75/INDEX($BB$5:$BG$12,MATCH($D75,$AR$5:$AR$12,0),6))^$J75)),0)</x:f>
        <x:v>0</x:v>
      </x:c>
      <x:c r="AG75" s="979" t="n">
        <x:f>IFERROR((EXP(-$G75/INDEX($BB$5:$BG$12,MATCH($D75,$AR$5:$AR$12,0),3))*($G75/INDEX($BB$5:$BG$12,MATCH($D75,$AR$5:$AR$12,0),3))^$J75)/((EXP(-$G75/INDEX($BB$5:$BG$12,MATCH($D75,$AR$5:$AR$12,0),1))*($G75/INDEX($BB$5:$BG$12,MATCH($D75,$AR$5:$AR$12,0),1))^$J75)+(EXP(-$G75/INDEX($BB$5:$BG$12,MATCH($D75,$AR$5:$AR$12,0),2))*($G75/INDEX($BB$5:$BG$12,MATCH($D75,$AR$5:$AR$12,0),2))^$J75)+(EXP(-$G75/INDEX($BB$5:$BG$12,MATCH($D75,$AR$5:$AR$12,0),3))*($G75/INDEX($BB$5:$BG$12,MATCH($D75,$AR$5:$AR$12,0),3))^$J75)+(EXP(-$G75/INDEX($BB$5:$BG$12,MATCH($D75,$AR$5:$AR$12,0),4))*($G75/INDEX($BB$5:$BG$12,MATCH($D75,$AR$5:$AR$12,0),4))^$J75)+(EXP(-$G75/INDEX($BB$5:$BG$12,MATCH($D75,$AR$5:$AR$12,0),5))*($G75/INDEX($BB$5:$BG$12,MATCH($D75,$AR$5:$AR$12,0),5))^$J75)+(EXP(-$G75/INDEX($BB$5:$BG$12,MATCH($D75,$AR$5:$AR$12,0),6))*($G75/INDEX($BB$5:$BG$12,MATCH($D75,$AR$5:$AR$12,0),6))^$J75)),0)</x:f>
        <x:v>0</x:v>
      </x:c>
      <x:c r="AH75" s="979" t="n">
        <x:f>IFERROR((EXP(-$G75/INDEX($BB$5:$BG$12,MATCH($D75,$AR$5:$AR$12,0),4))*($G75/INDEX($BB$5:$BG$12,MATCH($D75,$AR$5:$AR$12,0),4))^$J75)/((EXP(-$G75/INDEX($BB$5:$BG$12,MATCH($D75,$AR$5:$AR$12,0),1))*($G75/INDEX($BB$5:$BG$12,MATCH($D75,$AR$5:$AR$12,0),1))^$J75)+(EXP(-$G75/INDEX($BB$5:$BG$12,MATCH($D75,$AR$5:$AR$12,0),2))*($G75/INDEX($BB$5:$BG$12,MATCH($D75,$AR$5:$AR$12,0),2))^$J75)+(EXP(-$G75/INDEX($BB$5:$BG$12,MATCH($D75,$AR$5:$AR$12,0),3))*($G75/INDEX($BB$5:$BG$12,MATCH($D75,$AR$5:$AR$12,0),3))^$J75)+(EXP(-$G75/INDEX($BB$5:$BG$12,MATCH($D75,$AR$5:$AR$12,0),4))*($G75/INDEX($BB$5:$BG$12,MATCH($D75,$AR$5:$AR$12,0),4))^$J75)+(EXP(-$G75/INDEX($BB$5:$BG$12,MATCH($D75,$AR$5:$AR$12,0),5))*($G75/INDEX($BB$5:$BG$12,MATCH($D75,$AR$5:$AR$12,0),5))^$J75)+(EXP(-$G75/INDEX($BB$5:$BG$12,MATCH($D75,$AR$5:$AR$12,0),6))*($G75/INDEX($BB$5:$BG$12,MATCH($D75,$AR$5:$AR$12,0),6))^$J75)),0)</x:f>
        <x:v>0</x:v>
      </x:c>
      <x:c r="AI75" s="979" t="n">
        <x:f>IFERROR((EXP(-$G75/INDEX($BB$5:$BG$12,MATCH($D75,$AR$5:$AR$12,0),5))*($G75/INDEX($BB$5:$BG$12,MATCH($D75,$AR$5:$AR$12,0),5))^$J75)/((EXP(-$G75/INDEX($BB$5:$BG$12,MATCH($D75,$AR$5:$AR$12,0),1))*($G75/INDEX($BB$5:$BG$12,MATCH($D75,$AR$5:$AR$12,0),1))^$J75)+(EXP(-$G75/INDEX($BB$5:$BG$12,MATCH($D75,$AR$5:$AR$12,0),2))*($G75/INDEX($BB$5:$BG$12,MATCH($D75,$AR$5:$AR$12,0),2))^$J75)+(EXP(-$G75/INDEX($BB$5:$BG$12,MATCH($D75,$AR$5:$AR$12,0),3))*($G75/INDEX($BB$5:$BG$12,MATCH($D75,$AR$5:$AR$12,0),3))^$J75)+(EXP(-$G75/INDEX($BB$5:$BG$12,MATCH($D75,$AR$5:$AR$12,0),4))*($G75/INDEX($BB$5:$BG$12,MATCH($D75,$AR$5:$AR$12,0),4))^$J75)+(EXP(-$G75/INDEX($BB$5:$BG$12,MATCH($D75,$AR$5:$AR$12,0),5))*($G75/INDEX($BB$5:$BG$12,MATCH($D75,$AR$5:$AR$12,0),5))^$J75)+(EXP(-$G75/INDEX($BB$5:$BG$12,MATCH($D75,$AR$5:$AR$12,0),6))*($G75/INDEX($BB$5:$BG$12,MATCH($D75,$AR$5:$AR$12,0),6))^$J75)),0)</x:f>
        <x:v>0</x:v>
      </x:c>
      <x:c r="AJ75" s="979" t="n">
        <x:f>IFERROR((EXP(-$G75/INDEX($BB$5:$BG$12,MATCH($D75,$AR$5:$AR$12,0),6))*($G75/INDEX($BB$5:$BG$12,MATCH($D75,$AR$5:$AR$12,0),6))^$J75)/((EXP(-$G75/INDEX($BB$5:$BG$12,MATCH($D75,$AR$5:$AR$12,0),1))*($G75/INDEX($BB$5:$BG$12,MATCH($D75,$AR$5:$AR$12,0),1))^$J75)+(EXP(-$G75/INDEX($BB$5:$BG$12,MATCH($D75,$AR$5:$AR$12,0),2))*($G75/INDEX($BB$5:$BG$12,MATCH($D75,$AR$5:$AR$12,0),2))^$J75)+(EXP(-$G75/INDEX($BB$5:$BG$12,MATCH($D75,$AR$5:$AR$12,0),3))*($G75/INDEX($BB$5:$BG$12,MATCH($D75,$AR$5:$AR$12,0),3))^$J75)+(EXP(-$G75/INDEX($BB$5:$BG$12,MATCH($D75,$AR$5:$AR$12,0),4))*($G75/INDEX($BB$5:$BG$12,MATCH($D75,$AR$5:$AR$12,0),4))^$J75)+(EXP(-$G75/INDEX($BB$5:$BG$12,MATCH($D75,$AR$5:$AR$12,0),5))*($G75/INDEX($BB$5:$BG$12,MATCH($D75,$AR$5:$AR$12,0),5))^$J75)+(EXP(-$G75/INDEX($BB$5:$BG$12,MATCH($D75,$AR$5:$AR$12,0),6))*($G75/INDEX($BB$5:$BG$12,MATCH($D75,$AR$5:$AR$12,0),6))^$J75)),0)</x:f>
        <x:v>0</x:v>
      </x:c>
      <x:c r="BJ75"/>
      <x:c r="BK75"/>
      <x:c r="BL75"/>
      <x:c r="BM75"/>
      <x:c r="BN75"/>
      <x:c r="BO75"/>
      <x:c r="BP75"/>
      <x:c r="BQ75"/>
      <x:c r="BR75"/>
      <x:c r="BS75"/>
      <x:c r="BT75"/>
      <x:c r="BU75"/>
      <x:c r="BV75"/>
      <x:c r="BW75"/>
      <x:c r="BX75"/>
      <x:c r="BY75"/>
      <x:c r="BZ75"/>
    </x:row>
    <x:row r="76">
      <x:c r="A76" s="975" t="n">
        <x:f>'対象台データ'!A74</x:f>
        <x:v>46268</x:v>
      </x:c>
      <x:c r="B76" s="1003" t="str">
        <x:f>'対象台データ'!B74</x:f>
        <x:v>木</x:v>
      </x:c>
      <x:c r="C76" s="1003" t="str">
        <x:f>'対象台データ'!C74</x:f>
        <x:v>9/3</x:v>
      </x:c>
      <x:c r="D76" s="963" t="str">
        <x:f>'対象台データ'!D74</x:f>
        <x:v>モンキーターンV</x:v>
      </x:c>
      <x:c r="E76" s="1014" t="n">
        <x:f>IF($X76="A",MIN(100,MAX(0,55+(V76-55)*(1+0.4*SQRT(MIN(G76/8000,1))))),MIN(100,MAX(0,V76)))</x:f>
        <x:v>55.18919667412822</x:v>
      </x:c>
      <x:c r="F76" s="1016" t="n">
        <x:f>'対象台データ'!E74</x:f>
        <x:v>599</x:v>
      </x:c>
      <x:c r="G76" s="1005" t="n">
        <x:f>'対象台データ'!F74</x:f>
        <x:v>3129</x:v>
      </x:c>
      <x:c r="H76" s="1005" t="n">
        <x:f>'対象台データ'!G74</x:f>
        <x:v>7692</x:v>
      </x:c>
      <x:c r="I76" s="1005" t="n">
        <x:f>'対象台データ'!H74</x:f>
        <x:v>0</x:v>
      </x:c>
      <x:c r="J76" s="1005" t="n">
        <x:f>'対象台データ'!I74</x:f>
        <x:v>23</x:v>
      </x:c>
      <x:c r="K76" s="979" t="n">
        <x:f>'対象台データ'!K74</x:f>
        <x:v>1.8194311281559603</x:v>
      </x:c>
      <x:c r="L76" s="1006" t="n">
        <x:f>IF(G76&lt;=0,5,IF(G76&lt;1500,5+(G76-0)*(20-5)/(1500-0),IF(G76&lt;3000,20+(G76-1500)*(40-20)/(3000-1500),IF(G76&lt;4500,40+(G76-3000)*(58-40)/(4500-3000),IF(G76&lt;6000,58+(G76-4500)*(72-58)/(6000-4500),IF(G76&lt;7500,72+(G76-6000)*(84-72)/(7500-6000),IF(G76&lt;9000,84+(G76-7500)*(93-84)/(9000-7500),IF(G76&lt;11000,93+(G76-9000)*(100-93)/(11000-9000),100))))))))</x:f>
        <x:v>41.548</x:v>
      </x:c>
      <x:c r="M76" s="978" t="n">
        <x:v>1</x:v>
      </x:c>
      <x:c r="N76" s="978" t="n">
        <x:f>MIN(100,L76*M76)</x:f>
        <x:v>41.548</x:v>
      </x:c>
      <x:c r="O76" s="978" t="n">
        <x:f>IF(K76&lt;=0.8,0,IF(K76&lt;0.9,0+(K76-0.8)*(10-0)/(0.9-0.8),IF(K76&lt;1,10+(K76-0.9)*(35-10)/(1-0.9),IF(K76&lt;1.2,35+(K76-1)*(87-35)/(1.2-1),IF(K76&lt;1.3,87+(K76-1.2)*(96-87)/(1.3-1.2),IF(K76&lt;1.45,96+(K76-1.3)*(100-96)/(1.45-1.3),100))))))</x:f>
        <x:v>100</x:v>
      </x:c>
      <x:c r="P76" s="979" t="n">
        <x:f>MIN(1,SQRT(G76/8000))</x:f>
        <x:v>0.6253998720818545</x:v>
      </x:c>
      <x:c r="Q76" s="978" t="n">
        <x:f>35+(O76-35)*P76</x:f>
        <x:v>75.65099168532055</x:v>
      </x:c>
      <x:c r="R76" s="978" t="n">
        <x:f>IF(K76&lt;0.95,MIN(25,(0.95-K76)*250),0)</x:f>
        <x:v>0</x:v>
      </x:c>
      <x:c r="S76" s="978" t="n">
        <x:f>IF($X76="A",Y76*5+Z76*15+AA76*30+AB76*60+AC76*80+AD76*100,0)</x:f>
        <x:v>0</x:v>
      </x:c>
      <x:c r="T76" s="978" t="n">
        <x:f>IF($X76="A",AE76*5+AF76*15+AG76*30+AH76*60+AI76*80+AJ76*100,0)</x:f>
        <x:v>0</x:v>
      </x:c>
      <x:c r="U76" s="978" t="n">
        <x:f>IF($X76="A",S76*15%+T76*30%+Q76*55%,0)</x:f>
        <x:v>0</x:v>
      </x:c>
      <x:c r="V76" s="1018" t="n">
        <x:f>IF($X76="A",U76*80%+N76*20%,N76*IFERROR(INDEX($AT$5:$AT$60,MATCH($D76,$AR$5:$AR$60,0)),0.6)+Q76*IFERROR(INDEX($AU$5:$AU$60,MATCH($D76,$AR$5:$AR$60,0)),0.4)-R76)</x:f>
        <x:v>55.18919667412822</x:v>
      </x:c>
      <x:c r="W76" s="1008" t="str">
        <x:f>IF(E76&gt;=90,"設定6級候補",IF(E76&gt;=75,"設定4以上強候補",IF(E76&gt;=60,"設定4以上を疑う","要観察")))</x:f>
        <x:v>要観察</x:v>
      </x:c>
      <x:c r="X76" s="1003" t="str">
        <x:f>IFERROR(INDEX($AS$5:$AS$60,MATCH($D76,$AR$5:$AR$60,0)),"AT")</x:f>
        <x:v>AT</x:v>
      </x:c>
      <x:c r="Y76" s="979" t="n">
        <x:f>IFERROR((EXP(-$G76/INDEX($AV$5:$BA$12,MATCH($D76,$AR$5:$AR$12,0),1))*($G76/INDEX($AV$5:$BA$12,MATCH($D76,$AR$5:$AR$12,0),1))^$I76)/((EXP(-$G76/INDEX($AV$5:$BA$12,MATCH($D76,$AR$5:$AR$12,0),1))*($G76/INDEX($AV$5:$BA$12,MATCH($D76,$AR$5:$AR$12,0),1))^$I76)+(EXP(-$G76/INDEX($AV$5:$BA$12,MATCH($D76,$AR$5:$AR$12,0),2))*($G76/INDEX($AV$5:$BA$12,MATCH($D76,$AR$5:$AR$12,0),2))^$I76)+(EXP(-$G76/INDEX($AV$5:$BA$12,MATCH($D76,$AR$5:$AR$12,0),3))*($G76/INDEX($AV$5:$BA$12,MATCH($D76,$AR$5:$AR$12,0),3))^$I76)+(EXP(-$G76/INDEX($AV$5:$BA$12,MATCH($D76,$AR$5:$AR$12,0),4))*($G76/INDEX($AV$5:$BA$12,MATCH($D76,$AR$5:$AR$12,0),4))^$I76)+(EXP(-$G76/INDEX($AV$5:$BA$12,MATCH($D76,$AR$5:$AR$12,0),5))*($G76/INDEX($AV$5:$BA$12,MATCH($D76,$AR$5:$AR$12,0),5))^$I76)+(EXP(-$G76/INDEX($AV$5:$BA$12,MATCH($D76,$AR$5:$AR$12,0),6))*($G76/INDEX($AV$5:$BA$12,MATCH($D76,$AR$5:$AR$12,0),6))^$I76)),0)</x:f>
        <x:v>0</x:v>
      </x:c>
      <x:c r="Z76" s="979" t="n">
        <x:f>IFERROR((EXP(-$G76/INDEX($AV$5:$BA$12,MATCH($D76,$AR$5:$AR$12,0),2))*($G76/INDEX($AV$5:$BA$12,MATCH($D76,$AR$5:$AR$12,0),2))^$I76)/((EXP(-$G76/INDEX($AV$5:$BA$12,MATCH($D76,$AR$5:$AR$12,0),1))*($G76/INDEX($AV$5:$BA$12,MATCH($D76,$AR$5:$AR$12,0),1))^$I76)+(EXP(-$G76/INDEX($AV$5:$BA$12,MATCH($D76,$AR$5:$AR$12,0),2))*($G76/INDEX($AV$5:$BA$12,MATCH($D76,$AR$5:$AR$12,0),2))^$I76)+(EXP(-$G76/INDEX($AV$5:$BA$12,MATCH($D76,$AR$5:$AR$12,0),3))*($G76/INDEX($AV$5:$BA$12,MATCH($D76,$AR$5:$AR$12,0),3))^$I76)+(EXP(-$G76/INDEX($AV$5:$BA$12,MATCH($D76,$AR$5:$AR$12,0),4))*($G76/INDEX($AV$5:$BA$12,MATCH($D76,$AR$5:$AR$12,0),4))^$I76)+(EXP(-$G76/INDEX($AV$5:$BA$12,MATCH($D76,$AR$5:$AR$12,0),5))*($G76/INDEX($AV$5:$BA$12,MATCH($D76,$AR$5:$AR$12,0),5))^$I76)+(EXP(-$G76/INDEX($AV$5:$BA$12,MATCH($D76,$AR$5:$AR$12,0),6))*($G76/INDEX($AV$5:$BA$12,MATCH($D76,$AR$5:$AR$12,0),6))^$I76)),0)</x:f>
        <x:v>0</x:v>
      </x:c>
      <x:c r="AA76" s="979" t="n">
        <x:f>IFERROR((EXP(-$G76/INDEX($AV$5:$BA$12,MATCH($D76,$AR$5:$AR$12,0),3))*($G76/INDEX($AV$5:$BA$12,MATCH($D76,$AR$5:$AR$12,0),3))^$I76)/((EXP(-$G76/INDEX($AV$5:$BA$12,MATCH($D76,$AR$5:$AR$12,0),1))*($G76/INDEX($AV$5:$BA$12,MATCH($D76,$AR$5:$AR$12,0),1))^$I76)+(EXP(-$G76/INDEX($AV$5:$BA$12,MATCH($D76,$AR$5:$AR$12,0),2))*($G76/INDEX($AV$5:$BA$12,MATCH($D76,$AR$5:$AR$12,0),2))^$I76)+(EXP(-$G76/INDEX($AV$5:$BA$12,MATCH($D76,$AR$5:$AR$12,0),3))*($G76/INDEX($AV$5:$BA$12,MATCH($D76,$AR$5:$AR$12,0),3))^$I76)+(EXP(-$G76/INDEX($AV$5:$BA$12,MATCH($D76,$AR$5:$AR$12,0),4))*($G76/INDEX($AV$5:$BA$12,MATCH($D76,$AR$5:$AR$12,0),4))^$I76)+(EXP(-$G76/INDEX($AV$5:$BA$12,MATCH($D76,$AR$5:$AR$12,0),5))*($G76/INDEX($AV$5:$BA$12,MATCH($D76,$AR$5:$AR$12,0),5))^$I76)+(EXP(-$G76/INDEX($AV$5:$BA$12,MATCH($D76,$AR$5:$AR$12,0),6))*($G76/INDEX($AV$5:$BA$12,MATCH($D76,$AR$5:$AR$12,0),6))^$I76)),0)</x:f>
        <x:v>0</x:v>
      </x:c>
      <x:c r="AB76" s="979" t="n">
        <x:f>IFERROR((EXP(-$G76/INDEX($AV$5:$BA$12,MATCH($D76,$AR$5:$AR$12,0),4))*($G76/INDEX($AV$5:$BA$12,MATCH($D76,$AR$5:$AR$12,0),4))^$I76)/((EXP(-$G76/INDEX($AV$5:$BA$12,MATCH($D76,$AR$5:$AR$12,0),1))*($G76/INDEX($AV$5:$BA$12,MATCH($D76,$AR$5:$AR$12,0),1))^$I76)+(EXP(-$G76/INDEX($AV$5:$BA$12,MATCH($D76,$AR$5:$AR$12,0),2))*($G76/INDEX($AV$5:$BA$12,MATCH($D76,$AR$5:$AR$12,0),2))^$I76)+(EXP(-$G76/INDEX($AV$5:$BA$12,MATCH($D76,$AR$5:$AR$12,0),3))*($G76/INDEX($AV$5:$BA$12,MATCH($D76,$AR$5:$AR$12,0),3))^$I76)+(EXP(-$G76/INDEX($AV$5:$BA$12,MATCH($D76,$AR$5:$AR$12,0),4))*($G76/INDEX($AV$5:$BA$12,MATCH($D76,$AR$5:$AR$12,0),4))^$I76)+(EXP(-$G76/INDEX($AV$5:$BA$12,MATCH($D76,$AR$5:$AR$12,0),5))*($G76/INDEX($AV$5:$BA$12,MATCH($D76,$AR$5:$AR$12,0),5))^$I76)+(EXP(-$G76/INDEX($AV$5:$BA$12,MATCH($D76,$AR$5:$AR$12,0),6))*($G76/INDEX($AV$5:$BA$12,MATCH($D76,$AR$5:$AR$12,0),6))^$I76)),0)</x:f>
        <x:v>0</x:v>
      </x:c>
      <x:c r="AC76" s="979" t="n">
        <x:f>IFERROR((EXP(-$G76/INDEX($AV$5:$BA$12,MATCH($D76,$AR$5:$AR$12,0),5))*($G76/INDEX($AV$5:$BA$12,MATCH($D76,$AR$5:$AR$12,0),5))^$I76)/((EXP(-$G76/INDEX($AV$5:$BA$12,MATCH($D76,$AR$5:$AR$12,0),1))*($G76/INDEX($AV$5:$BA$12,MATCH($D76,$AR$5:$AR$12,0),1))^$I76)+(EXP(-$G76/INDEX($AV$5:$BA$12,MATCH($D76,$AR$5:$AR$12,0),2))*($G76/INDEX($AV$5:$BA$12,MATCH($D76,$AR$5:$AR$12,0),2))^$I76)+(EXP(-$G76/INDEX($AV$5:$BA$12,MATCH($D76,$AR$5:$AR$12,0),3))*($G76/INDEX($AV$5:$BA$12,MATCH($D76,$AR$5:$AR$12,0),3))^$I76)+(EXP(-$G76/INDEX($AV$5:$BA$12,MATCH($D76,$AR$5:$AR$12,0),4))*($G76/INDEX($AV$5:$BA$12,MATCH($D76,$AR$5:$AR$12,0),4))^$I76)+(EXP(-$G76/INDEX($AV$5:$BA$12,MATCH($D76,$AR$5:$AR$12,0),5))*($G76/INDEX($AV$5:$BA$12,MATCH($D76,$AR$5:$AR$12,0),5))^$I76)+(EXP(-$G76/INDEX($AV$5:$BA$12,MATCH($D76,$AR$5:$AR$12,0),6))*($G76/INDEX($AV$5:$BA$12,MATCH($D76,$AR$5:$AR$12,0),6))^$I76)),0)</x:f>
        <x:v>0</x:v>
      </x:c>
      <x:c r="AD76" s="979" t="n">
        <x:f>IFERROR((EXP(-$G76/INDEX($AV$5:$BA$12,MATCH($D76,$AR$5:$AR$12,0),6))*($G76/INDEX($AV$5:$BA$12,MATCH($D76,$AR$5:$AR$12,0),6))^$I76)/((EXP(-$G76/INDEX($AV$5:$BA$12,MATCH($D76,$AR$5:$AR$12,0),1))*($G76/INDEX($AV$5:$BA$12,MATCH($D76,$AR$5:$AR$12,0),1))^$I76)+(EXP(-$G76/INDEX($AV$5:$BA$12,MATCH($D76,$AR$5:$AR$12,0),2))*($G76/INDEX($AV$5:$BA$12,MATCH($D76,$AR$5:$AR$12,0),2))^$I76)+(EXP(-$G76/INDEX($AV$5:$BA$12,MATCH($D76,$AR$5:$AR$12,0),3))*($G76/INDEX($AV$5:$BA$12,MATCH($D76,$AR$5:$AR$12,0),3))^$I76)+(EXP(-$G76/INDEX($AV$5:$BA$12,MATCH($D76,$AR$5:$AR$12,0),4))*($G76/INDEX($AV$5:$BA$12,MATCH($D76,$AR$5:$AR$12,0),4))^$I76)+(EXP(-$G76/INDEX($AV$5:$BA$12,MATCH($D76,$AR$5:$AR$12,0),5))*($G76/INDEX($AV$5:$BA$12,MATCH($D76,$AR$5:$AR$12,0),5))^$I76)+(EXP(-$G76/INDEX($AV$5:$BA$12,MATCH($D76,$AR$5:$AR$12,0),6))*($G76/INDEX($AV$5:$BA$12,MATCH($D76,$AR$5:$AR$12,0),6))^$I76)),0)</x:f>
        <x:v>0</x:v>
      </x:c>
      <x:c r="AE76" s="979" t="n">
        <x:f>IFERROR((EXP(-$G76/INDEX($BB$5:$BG$12,MATCH($D76,$AR$5:$AR$12,0),1))*($G76/INDEX($BB$5:$BG$12,MATCH($D76,$AR$5:$AR$12,0),1))^$J76)/((EXP(-$G76/INDEX($BB$5:$BG$12,MATCH($D76,$AR$5:$AR$12,0),1))*($G76/INDEX($BB$5:$BG$12,MATCH($D76,$AR$5:$AR$12,0),1))^$J76)+(EXP(-$G76/INDEX($BB$5:$BG$12,MATCH($D76,$AR$5:$AR$12,0),2))*($G76/INDEX($BB$5:$BG$12,MATCH($D76,$AR$5:$AR$12,0),2))^$J76)+(EXP(-$G76/INDEX($BB$5:$BG$12,MATCH($D76,$AR$5:$AR$12,0),3))*($G76/INDEX($BB$5:$BG$12,MATCH($D76,$AR$5:$AR$12,0),3))^$J76)+(EXP(-$G76/INDEX($BB$5:$BG$12,MATCH($D76,$AR$5:$AR$12,0),4))*($G76/INDEX($BB$5:$BG$12,MATCH($D76,$AR$5:$AR$12,0),4))^$J76)+(EXP(-$G76/INDEX($BB$5:$BG$12,MATCH($D76,$AR$5:$AR$12,0),5))*($G76/INDEX($BB$5:$BG$12,MATCH($D76,$AR$5:$AR$12,0),5))^$J76)+(EXP(-$G76/INDEX($BB$5:$BG$12,MATCH($D76,$AR$5:$AR$12,0),6))*($G76/INDEX($BB$5:$BG$12,MATCH($D76,$AR$5:$AR$12,0),6))^$J76)),0)</x:f>
        <x:v>0</x:v>
      </x:c>
      <x:c r="AF76" s="979" t="n">
        <x:f>IFERROR((EXP(-$G76/INDEX($BB$5:$BG$12,MATCH($D76,$AR$5:$AR$12,0),2))*($G76/INDEX($BB$5:$BG$12,MATCH($D76,$AR$5:$AR$12,0),2))^$J76)/((EXP(-$G76/INDEX($BB$5:$BG$12,MATCH($D76,$AR$5:$AR$12,0),1))*($G76/INDEX($BB$5:$BG$12,MATCH($D76,$AR$5:$AR$12,0),1))^$J76)+(EXP(-$G76/INDEX($BB$5:$BG$12,MATCH($D76,$AR$5:$AR$12,0),2))*($G76/INDEX($BB$5:$BG$12,MATCH($D76,$AR$5:$AR$12,0),2))^$J76)+(EXP(-$G76/INDEX($BB$5:$BG$12,MATCH($D76,$AR$5:$AR$12,0),3))*($G76/INDEX($BB$5:$BG$12,MATCH($D76,$AR$5:$AR$12,0),3))^$J76)+(EXP(-$G76/INDEX($BB$5:$BG$12,MATCH($D76,$AR$5:$AR$12,0),4))*($G76/INDEX($BB$5:$BG$12,MATCH($D76,$AR$5:$AR$12,0),4))^$J76)+(EXP(-$G76/INDEX($BB$5:$BG$12,MATCH($D76,$AR$5:$AR$12,0),5))*($G76/INDEX($BB$5:$BG$12,MATCH($D76,$AR$5:$AR$12,0),5))^$J76)+(EXP(-$G76/INDEX($BB$5:$BG$12,MATCH($D76,$AR$5:$AR$12,0),6))*($G76/INDEX($BB$5:$BG$12,MATCH($D76,$AR$5:$AR$12,0),6))^$J76)),0)</x:f>
        <x:v>0</x:v>
      </x:c>
      <x:c r="AG76" s="979" t="n">
        <x:f>IFERROR((EXP(-$G76/INDEX($BB$5:$BG$12,MATCH($D76,$AR$5:$AR$12,0),3))*($G76/INDEX($BB$5:$BG$12,MATCH($D76,$AR$5:$AR$12,0),3))^$J76)/((EXP(-$G76/INDEX($BB$5:$BG$12,MATCH($D76,$AR$5:$AR$12,0),1))*($G76/INDEX($BB$5:$BG$12,MATCH($D76,$AR$5:$AR$12,0),1))^$J76)+(EXP(-$G76/INDEX($BB$5:$BG$12,MATCH($D76,$AR$5:$AR$12,0),2))*($G76/INDEX($BB$5:$BG$12,MATCH($D76,$AR$5:$AR$12,0),2))^$J76)+(EXP(-$G76/INDEX($BB$5:$BG$12,MATCH($D76,$AR$5:$AR$12,0),3))*($G76/INDEX($BB$5:$BG$12,MATCH($D76,$AR$5:$AR$12,0),3))^$J76)+(EXP(-$G76/INDEX($BB$5:$BG$12,MATCH($D76,$AR$5:$AR$12,0),4))*($G76/INDEX($BB$5:$BG$12,MATCH($D76,$AR$5:$AR$12,0),4))^$J76)+(EXP(-$G76/INDEX($BB$5:$BG$12,MATCH($D76,$AR$5:$AR$12,0),5))*($G76/INDEX($BB$5:$BG$12,MATCH($D76,$AR$5:$AR$12,0),5))^$J76)+(EXP(-$G76/INDEX($BB$5:$BG$12,MATCH($D76,$AR$5:$AR$12,0),6))*($G76/INDEX($BB$5:$BG$12,MATCH($D76,$AR$5:$AR$12,0),6))^$J76)),0)</x:f>
        <x:v>0</x:v>
      </x:c>
      <x:c r="AH76" s="979" t="n">
        <x:f>IFERROR((EXP(-$G76/INDEX($BB$5:$BG$12,MATCH($D76,$AR$5:$AR$12,0),4))*($G76/INDEX($BB$5:$BG$12,MATCH($D76,$AR$5:$AR$12,0),4))^$J76)/((EXP(-$G76/INDEX($BB$5:$BG$12,MATCH($D76,$AR$5:$AR$12,0),1))*($G76/INDEX($BB$5:$BG$12,MATCH($D76,$AR$5:$AR$12,0),1))^$J76)+(EXP(-$G76/INDEX($BB$5:$BG$12,MATCH($D76,$AR$5:$AR$12,0),2))*($G76/INDEX($BB$5:$BG$12,MATCH($D76,$AR$5:$AR$12,0),2))^$J76)+(EXP(-$G76/INDEX($BB$5:$BG$12,MATCH($D76,$AR$5:$AR$12,0),3))*($G76/INDEX($BB$5:$BG$12,MATCH($D76,$AR$5:$AR$12,0),3))^$J76)+(EXP(-$G76/INDEX($BB$5:$BG$12,MATCH($D76,$AR$5:$AR$12,0),4))*($G76/INDEX($BB$5:$BG$12,MATCH($D76,$AR$5:$AR$12,0),4))^$J76)+(EXP(-$G76/INDEX($BB$5:$BG$12,MATCH($D76,$AR$5:$AR$12,0),5))*($G76/INDEX($BB$5:$BG$12,MATCH($D76,$AR$5:$AR$12,0),5))^$J76)+(EXP(-$G76/INDEX($BB$5:$BG$12,MATCH($D76,$AR$5:$AR$12,0),6))*($G76/INDEX($BB$5:$BG$12,MATCH($D76,$AR$5:$AR$12,0),6))^$J76)),0)</x:f>
        <x:v>0</x:v>
      </x:c>
      <x:c r="AI76" s="979" t="n">
        <x:f>IFERROR((EXP(-$G76/INDEX($BB$5:$BG$12,MATCH($D76,$AR$5:$AR$12,0),5))*($G76/INDEX($BB$5:$BG$12,MATCH($D76,$AR$5:$AR$12,0),5))^$J76)/((EXP(-$G76/INDEX($BB$5:$BG$12,MATCH($D76,$AR$5:$AR$12,0),1))*($G76/INDEX($BB$5:$BG$12,MATCH($D76,$AR$5:$AR$12,0),1))^$J76)+(EXP(-$G76/INDEX($BB$5:$BG$12,MATCH($D76,$AR$5:$AR$12,0),2))*($G76/INDEX($BB$5:$BG$12,MATCH($D76,$AR$5:$AR$12,0),2))^$J76)+(EXP(-$G76/INDEX($BB$5:$BG$12,MATCH($D76,$AR$5:$AR$12,0),3))*($G76/INDEX($BB$5:$BG$12,MATCH($D76,$AR$5:$AR$12,0),3))^$J76)+(EXP(-$G76/INDEX($BB$5:$BG$12,MATCH($D76,$AR$5:$AR$12,0),4))*($G76/INDEX($BB$5:$BG$12,MATCH($D76,$AR$5:$AR$12,0),4))^$J76)+(EXP(-$G76/INDEX($BB$5:$BG$12,MATCH($D76,$AR$5:$AR$12,0),5))*($G76/INDEX($BB$5:$BG$12,MATCH($D76,$AR$5:$AR$12,0),5))^$J76)+(EXP(-$G76/INDEX($BB$5:$BG$12,MATCH($D76,$AR$5:$AR$12,0),6))*($G76/INDEX($BB$5:$BG$12,MATCH($D76,$AR$5:$AR$12,0),6))^$J76)),0)</x:f>
        <x:v>0</x:v>
      </x:c>
      <x:c r="AJ76" s="979" t="n">
        <x:f>IFERROR((EXP(-$G76/INDEX($BB$5:$BG$12,MATCH($D76,$AR$5:$AR$12,0),6))*($G76/INDEX($BB$5:$BG$12,MATCH($D76,$AR$5:$AR$12,0),6))^$J76)/((EXP(-$G76/INDEX($BB$5:$BG$12,MATCH($D76,$AR$5:$AR$12,0),1))*($G76/INDEX($BB$5:$BG$12,MATCH($D76,$AR$5:$AR$12,0),1))^$J76)+(EXP(-$G76/INDEX($BB$5:$BG$12,MATCH($D76,$AR$5:$AR$12,0),2))*($G76/INDEX($BB$5:$BG$12,MATCH($D76,$AR$5:$AR$12,0),2))^$J76)+(EXP(-$G76/INDEX($BB$5:$BG$12,MATCH($D76,$AR$5:$AR$12,0),3))*($G76/INDEX($BB$5:$BG$12,MATCH($D76,$AR$5:$AR$12,0),3))^$J76)+(EXP(-$G76/INDEX($BB$5:$BG$12,MATCH($D76,$AR$5:$AR$12,0),4))*($G76/INDEX($BB$5:$BG$12,MATCH($D76,$AR$5:$AR$12,0),4))^$J76)+(EXP(-$G76/INDEX($BB$5:$BG$12,MATCH($D76,$AR$5:$AR$12,0),5))*($G76/INDEX($BB$5:$BG$12,MATCH($D76,$AR$5:$AR$12,0),5))^$J76)+(EXP(-$G76/INDEX($BB$5:$BG$12,MATCH($D76,$AR$5:$AR$12,0),6))*($G76/INDEX($BB$5:$BG$12,MATCH($D76,$AR$5:$AR$12,0),6))^$J76)),0)</x:f>
        <x:v>0</x:v>
      </x:c>
      <x:c r="BJ76"/>
      <x:c r="BK76"/>
      <x:c r="BL76"/>
      <x:c r="BM76"/>
      <x:c r="BN76"/>
      <x:c r="BO76"/>
      <x:c r="BP76"/>
      <x:c r="BQ76"/>
      <x:c r="BR76"/>
      <x:c r="BS76"/>
      <x:c r="BT76"/>
      <x:c r="BU76"/>
      <x:c r="BV76"/>
      <x:c r="BW76"/>
      <x:c r="BX76"/>
      <x:c r="BY76"/>
      <x:c r="BZ76"/>
    </x:row>
    <x:row r="77">
      <x:c r="A77" s="975" t="n">
        <x:f>'対象台データ'!A75</x:f>
        <x:v>46268</x:v>
      </x:c>
      <x:c r="B77" s="1003" t="str">
        <x:f>'対象台データ'!B75</x:f>
        <x:v>木</x:v>
      </x:c>
      <x:c r="C77" s="1003" t="str">
        <x:f>'対象台データ'!C75</x:f>
        <x:v>9/3</x:v>
      </x:c>
      <x:c r="D77" s="963" t="str">
        <x:f>'対象台データ'!D75</x:f>
        <x:v>モンキーターンV</x:v>
      </x:c>
      <x:c r="E77" s="1014" t="n">
        <x:f>IF($X77="A",MIN(100,MAX(0,55+(V77-55)*(1+0.4*SQRT(MIN(G77/8000,1))))),MIN(100,MAX(0,V77)))</x:f>
        <x:v>66.06682385474463</x:v>
      </x:c>
      <x:c r="F77" s="1016" t="n">
        <x:f>'対象台データ'!E75</x:f>
        <x:v>600</x:v>
      </x:c>
      <x:c r="G77" s="1005" t="n">
        <x:f>'対象台データ'!F75</x:f>
        <x:v>4412</x:v>
      </x:c>
      <x:c r="H77" s="1005" t="n">
        <x:f>'対象台データ'!G75</x:f>
        <x:v>3862</x:v>
      </x:c>
      <x:c r="I77" s="1005" t="n">
        <x:f>'対象台データ'!H75</x:f>
        <x:v>0</x:v>
      </x:c>
      <x:c r="J77" s="1005" t="n">
        <x:f>'対象台データ'!I75</x:f>
        <x:v>18</x:v>
      </x:c>
      <x:c r="K77" s="979" t="n">
        <x:f>'対象台データ'!K75</x:f>
        <x:v>1.2917799939558778</x:v>
      </x:c>
      <x:c r="L77" s="1006" t="n">
        <x:f>IF(G77&lt;=0,5,IF(G77&lt;1500,5+(G77-0)*(20-5)/(1500-0),IF(G77&lt;3000,20+(G77-1500)*(40-20)/(3000-1500),IF(G77&lt;4500,40+(G77-3000)*(58-40)/(4500-3000),IF(G77&lt;6000,58+(G77-4500)*(72-58)/(6000-4500),IF(G77&lt;7500,72+(G77-6000)*(84-72)/(7500-6000),IF(G77&lt;9000,84+(G77-7500)*(93-84)/(9000-7500),IF(G77&lt;11000,93+(G77-9000)*(100-93)/(11000-9000),100))))))))</x:f>
        <x:v>56.944</x:v>
      </x:c>
      <x:c r="M77" s="978" t="n">
        <x:v>1</x:v>
      </x:c>
      <x:c r="N77" s="978" t="n">
        <x:f>MIN(100,L77*M77)</x:f>
        <x:v>56.944</x:v>
      </x:c>
      <x:c r="O77" s="978" t="n">
        <x:f>IF(K77&lt;=0.8,0,IF(K77&lt;0.9,0+(K77-0.8)*(10-0)/(0.9-0.8),IF(K77&lt;1,10+(K77-0.9)*(35-10)/(1-0.9),IF(K77&lt;1.2,35+(K77-1)*(87-35)/(1.2-1),IF(K77&lt;1.3,87+(K77-1.2)*(96-87)/(1.3-1.2),IF(K77&lt;1.45,96+(K77-1.3)*(100-96)/(1.45-1.3),100))))))</x:f>
        <x:v>95.260199456029</x:v>
      </x:c>
      <x:c r="P77" s="979" t="n">
        <x:f>MIN(1,SQRT(G77/8000))</x:f>
        <x:v>0.742630459919333</x:v>
      </x:c>
      <x:c r="Q77" s="978" t="n">
        <x:f>35+(O77-35)*P77</x:f>
        <x:v>79.75105963686156</x:v>
      </x:c>
      <x:c r="R77" s="978" t="n">
        <x:f>IF(K77&lt;0.95,MIN(25,(0.95-K77)*250),0)</x:f>
        <x:v>0</x:v>
      </x:c>
      <x:c r="S77" s="978" t="n">
        <x:f>IF($X77="A",Y77*5+Z77*15+AA77*30+AB77*60+AC77*80+AD77*100,0)</x:f>
        <x:v>0</x:v>
      </x:c>
      <x:c r="T77" s="978" t="n">
        <x:f>IF($X77="A",AE77*5+AF77*15+AG77*30+AH77*60+AI77*80+AJ77*100,0)</x:f>
        <x:v>0</x:v>
      </x:c>
      <x:c r="U77" s="978" t="n">
        <x:f>IF($X77="A",S77*15%+T77*30%+Q77*55%,0)</x:f>
        <x:v>0</x:v>
      </x:c>
      <x:c r="V77" s="1018" t="n">
        <x:f>IF($X77="A",U77*80%+N77*20%,N77*IFERROR(INDEX($AT$5:$AT$60,MATCH($D77,$AR$5:$AR$60,0)),0.6)+Q77*IFERROR(INDEX($AU$5:$AU$60,MATCH($D77,$AR$5:$AR$60,0)),0.4)-R77)</x:f>
        <x:v>66.06682385474463</x:v>
      </x:c>
      <x:c r="W77" s="1008" t="str">
        <x:f>IF(E77&gt;=90,"設定6級候補",IF(E77&gt;=75,"設定4以上強候補",IF(E77&gt;=60,"設定4以上を疑う","要観察")))</x:f>
        <x:v>設定4以上を疑う</x:v>
      </x:c>
      <x:c r="X77" s="1003" t="str">
        <x:f>IFERROR(INDEX($AS$5:$AS$60,MATCH($D77,$AR$5:$AR$60,0)),"AT")</x:f>
        <x:v>AT</x:v>
      </x:c>
      <x:c r="Y77" s="979" t="n">
        <x:f>IFERROR((EXP(-$G77/INDEX($AV$5:$BA$12,MATCH($D77,$AR$5:$AR$12,0),1))*($G77/INDEX($AV$5:$BA$12,MATCH($D77,$AR$5:$AR$12,0),1))^$I77)/((EXP(-$G77/INDEX($AV$5:$BA$12,MATCH($D77,$AR$5:$AR$12,0),1))*($G77/INDEX($AV$5:$BA$12,MATCH($D77,$AR$5:$AR$12,0),1))^$I77)+(EXP(-$G77/INDEX($AV$5:$BA$12,MATCH($D77,$AR$5:$AR$12,0),2))*($G77/INDEX($AV$5:$BA$12,MATCH($D77,$AR$5:$AR$12,0),2))^$I77)+(EXP(-$G77/INDEX($AV$5:$BA$12,MATCH($D77,$AR$5:$AR$12,0),3))*($G77/INDEX($AV$5:$BA$12,MATCH($D77,$AR$5:$AR$12,0),3))^$I77)+(EXP(-$G77/INDEX($AV$5:$BA$12,MATCH($D77,$AR$5:$AR$12,0),4))*($G77/INDEX($AV$5:$BA$12,MATCH($D77,$AR$5:$AR$12,0),4))^$I77)+(EXP(-$G77/INDEX($AV$5:$BA$12,MATCH($D77,$AR$5:$AR$12,0),5))*($G77/INDEX($AV$5:$BA$12,MATCH($D77,$AR$5:$AR$12,0),5))^$I77)+(EXP(-$G77/INDEX($AV$5:$BA$12,MATCH($D77,$AR$5:$AR$12,0),6))*($G77/INDEX($AV$5:$BA$12,MATCH($D77,$AR$5:$AR$12,0),6))^$I77)),0)</x:f>
        <x:v>0</x:v>
      </x:c>
      <x:c r="Z77" s="979" t="n">
        <x:f>IFERROR((EXP(-$G77/INDEX($AV$5:$BA$12,MATCH($D77,$AR$5:$AR$12,0),2))*($G77/INDEX($AV$5:$BA$12,MATCH($D77,$AR$5:$AR$12,0),2))^$I77)/((EXP(-$G77/INDEX($AV$5:$BA$12,MATCH($D77,$AR$5:$AR$12,0),1))*($G77/INDEX($AV$5:$BA$12,MATCH($D77,$AR$5:$AR$12,0),1))^$I77)+(EXP(-$G77/INDEX($AV$5:$BA$12,MATCH($D77,$AR$5:$AR$12,0),2))*($G77/INDEX($AV$5:$BA$12,MATCH($D77,$AR$5:$AR$12,0),2))^$I77)+(EXP(-$G77/INDEX($AV$5:$BA$12,MATCH($D77,$AR$5:$AR$12,0),3))*($G77/INDEX($AV$5:$BA$12,MATCH($D77,$AR$5:$AR$12,0),3))^$I77)+(EXP(-$G77/INDEX($AV$5:$BA$12,MATCH($D77,$AR$5:$AR$12,0),4))*($G77/INDEX($AV$5:$BA$12,MATCH($D77,$AR$5:$AR$12,0),4))^$I77)+(EXP(-$G77/INDEX($AV$5:$BA$12,MATCH($D77,$AR$5:$AR$12,0),5))*($G77/INDEX($AV$5:$BA$12,MATCH($D77,$AR$5:$AR$12,0),5))^$I77)+(EXP(-$G77/INDEX($AV$5:$BA$12,MATCH($D77,$AR$5:$AR$12,0),6))*($G77/INDEX($AV$5:$BA$12,MATCH($D77,$AR$5:$AR$12,0),6))^$I77)),0)</x:f>
        <x:v>0</x:v>
      </x:c>
      <x:c r="AA77" s="979" t="n">
        <x:f>IFERROR((EXP(-$G77/INDEX($AV$5:$BA$12,MATCH($D77,$AR$5:$AR$12,0),3))*($G77/INDEX($AV$5:$BA$12,MATCH($D77,$AR$5:$AR$12,0),3))^$I77)/((EXP(-$G77/INDEX($AV$5:$BA$12,MATCH($D77,$AR$5:$AR$12,0),1))*($G77/INDEX($AV$5:$BA$12,MATCH($D77,$AR$5:$AR$12,0),1))^$I77)+(EXP(-$G77/INDEX($AV$5:$BA$12,MATCH($D77,$AR$5:$AR$12,0),2))*($G77/INDEX($AV$5:$BA$12,MATCH($D77,$AR$5:$AR$12,0),2))^$I77)+(EXP(-$G77/INDEX($AV$5:$BA$12,MATCH($D77,$AR$5:$AR$12,0),3))*($G77/INDEX($AV$5:$BA$12,MATCH($D77,$AR$5:$AR$12,0),3))^$I77)+(EXP(-$G77/INDEX($AV$5:$BA$12,MATCH($D77,$AR$5:$AR$12,0),4))*($G77/INDEX($AV$5:$BA$12,MATCH($D77,$AR$5:$AR$12,0),4))^$I77)+(EXP(-$G77/INDEX($AV$5:$BA$12,MATCH($D77,$AR$5:$AR$12,0),5))*($G77/INDEX($AV$5:$BA$12,MATCH($D77,$AR$5:$AR$12,0),5))^$I77)+(EXP(-$G77/INDEX($AV$5:$BA$12,MATCH($D77,$AR$5:$AR$12,0),6))*($G77/INDEX($AV$5:$BA$12,MATCH($D77,$AR$5:$AR$12,0),6))^$I77)),0)</x:f>
        <x:v>0</x:v>
      </x:c>
      <x:c r="AB77" s="979" t="n">
        <x:f>IFERROR((EXP(-$G77/INDEX($AV$5:$BA$12,MATCH($D77,$AR$5:$AR$12,0),4))*($G77/INDEX($AV$5:$BA$12,MATCH($D77,$AR$5:$AR$12,0),4))^$I77)/((EXP(-$G77/INDEX($AV$5:$BA$12,MATCH($D77,$AR$5:$AR$12,0),1))*($G77/INDEX($AV$5:$BA$12,MATCH($D77,$AR$5:$AR$12,0),1))^$I77)+(EXP(-$G77/INDEX($AV$5:$BA$12,MATCH($D77,$AR$5:$AR$12,0),2))*($G77/INDEX($AV$5:$BA$12,MATCH($D77,$AR$5:$AR$12,0),2))^$I77)+(EXP(-$G77/INDEX($AV$5:$BA$12,MATCH($D77,$AR$5:$AR$12,0),3))*($G77/INDEX($AV$5:$BA$12,MATCH($D77,$AR$5:$AR$12,0),3))^$I77)+(EXP(-$G77/INDEX($AV$5:$BA$12,MATCH($D77,$AR$5:$AR$12,0),4))*($G77/INDEX($AV$5:$BA$12,MATCH($D77,$AR$5:$AR$12,0),4))^$I77)+(EXP(-$G77/INDEX($AV$5:$BA$12,MATCH($D77,$AR$5:$AR$12,0),5))*($G77/INDEX($AV$5:$BA$12,MATCH($D77,$AR$5:$AR$12,0),5))^$I77)+(EXP(-$G77/INDEX($AV$5:$BA$12,MATCH($D77,$AR$5:$AR$12,0),6))*($G77/INDEX($AV$5:$BA$12,MATCH($D77,$AR$5:$AR$12,0),6))^$I77)),0)</x:f>
        <x:v>0</x:v>
      </x:c>
      <x:c r="AC77" s="979" t="n">
        <x:f>IFERROR((EXP(-$G77/INDEX($AV$5:$BA$12,MATCH($D77,$AR$5:$AR$12,0),5))*($G77/INDEX($AV$5:$BA$12,MATCH($D77,$AR$5:$AR$12,0),5))^$I77)/((EXP(-$G77/INDEX($AV$5:$BA$12,MATCH($D77,$AR$5:$AR$12,0),1))*($G77/INDEX($AV$5:$BA$12,MATCH($D77,$AR$5:$AR$12,0),1))^$I77)+(EXP(-$G77/INDEX($AV$5:$BA$12,MATCH($D77,$AR$5:$AR$12,0),2))*($G77/INDEX($AV$5:$BA$12,MATCH($D77,$AR$5:$AR$12,0),2))^$I77)+(EXP(-$G77/INDEX($AV$5:$BA$12,MATCH($D77,$AR$5:$AR$12,0),3))*($G77/INDEX($AV$5:$BA$12,MATCH($D77,$AR$5:$AR$12,0),3))^$I77)+(EXP(-$G77/INDEX($AV$5:$BA$12,MATCH($D77,$AR$5:$AR$12,0),4))*($G77/INDEX($AV$5:$BA$12,MATCH($D77,$AR$5:$AR$12,0),4))^$I77)+(EXP(-$G77/INDEX($AV$5:$BA$12,MATCH($D77,$AR$5:$AR$12,0),5))*($G77/INDEX($AV$5:$BA$12,MATCH($D77,$AR$5:$AR$12,0),5))^$I77)+(EXP(-$G77/INDEX($AV$5:$BA$12,MATCH($D77,$AR$5:$AR$12,0),6))*($G77/INDEX($AV$5:$BA$12,MATCH($D77,$AR$5:$AR$12,0),6))^$I77)),0)</x:f>
        <x:v>0</x:v>
      </x:c>
      <x:c r="AD77" s="979" t="n">
        <x:f>IFERROR((EXP(-$G77/INDEX($AV$5:$BA$12,MATCH($D77,$AR$5:$AR$12,0),6))*($G77/INDEX($AV$5:$BA$12,MATCH($D77,$AR$5:$AR$12,0),6))^$I77)/((EXP(-$G77/INDEX($AV$5:$BA$12,MATCH($D77,$AR$5:$AR$12,0),1))*($G77/INDEX($AV$5:$BA$12,MATCH($D77,$AR$5:$AR$12,0),1))^$I77)+(EXP(-$G77/INDEX($AV$5:$BA$12,MATCH($D77,$AR$5:$AR$12,0),2))*($G77/INDEX($AV$5:$BA$12,MATCH($D77,$AR$5:$AR$12,0),2))^$I77)+(EXP(-$G77/INDEX($AV$5:$BA$12,MATCH($D77,$AR$5:$AR$12,0),3))*($G77/INDEX($AV$5:$BA$12,MATCH($D77,$AR$5:$AR$12,0),3))^$I77)+(EXP(-$G77/INDEX($AV$5:$BA$12,MATCH($D77,$AR$5:$AR$12,0),4))*($G77/INDEX($AV$5:$BA$12,MATCH($D77,$AR$5:$AR$12,0),4))^$I77)+(EXP(-$G77/INDEX($AV$5:$BA$12,MATCH($D77,$AR$5:$AR$12,0),5))*($G77/INDEX($AV$5:$BA$12,MATCH($D77,$AR$5:$AR$12,0),5))^$I77)+(EXP(-$G77/INDEX($AV$5:$BA$12,MATCH($D77,$AR$5:$AR$12,0),6))*($G77/INDEX($AV$5:$BA$12,MATCH($D77,$AR$5:$AR$12,0),6))^$I77)),0)</x:f>
        <x:v>0</x:v>
      </x:c>
      <x:c r="AE77" s="979" t="n">
        <x:f>IFERROR((EXP(-$G77/INDEX($BB$5:$BG$12,MATCH($D77,$AR$5:$AR$12,0),1))*($G77/INDEX($BB$5:$BG$12,MATCH($D77,$AR$5:$AR$12,0),1))^$J77)/((EXP(-$G77/INDEX($BB$5:$BG$12,MATCH($D77,$AR$5:$AR$12,0),1))*($G77/INDEX($BB$5:$BG$12,MATCH($D77,$AR$5:$AR$12,0),1))^$J77)+(EXP(-$G77/INDEX($BB$5:$BG$12,MATCH($D77,$AR$5:$AR$12,0),2))*($G77/INDEX($BB$5:$BG$12,MATCH($D77,$AR$5:$AR$12,0),2))^$J77)+(EXP(-$G77/INDEX($BB$5:$BG$12,MATCH($D77,$AR$5:$AR$12,0),3))*($G77/INDEX($BB$5:$BG$12,MATCH($D77,$AR$5:$AR$12,0),3))^$J77)+(EXP(-$G77/INDEX($BB$5:$BG$12,MATCH($D77,$AR$5:$AR$12,0),4))*($G77/INDEX($BB$5:$BG$12,MATCH($D77,$AR$5:$AR$12,0),4))^$J77)+(EXP(-$G77/INDEX($BB$5:$BG$12,MATCH($D77,$AR$5:$AR$12,0),5))*($G77/INDEX($BB$5:$BG$12,MATCH($D77,$AR$5:$AR$12,0),5))^$J77)+(EXP(-$G77/INDEX($BB$5:$BG$12,MATCH($D77,$AR$5:$AR$12,0),6))*($G77/INDEX($BB$5:$BG$12,MATCH($D77,$AR$5:$AR$12,0),6))^$J77)),0)</x:f>
        <x:v>0</x:v>
      </x:c>
      <x:c r="AF77" s="979" t="n">
        <x:f>IFERROR((EXP(-$G77/INDEX($BB$5:$BG$12,MATCH($D77,$AR$5:$AR$12,0),2))*($G77/INDEX($BB$5:$BG$12,MATCH($D77,$AR$5:$AR$12,0),2))^$J77)/((EXP(-$G77/INDEX($BB$5:$BG$12,MATCH($D77,$AR$5:$AR$12,0),1))*($G77/INDEX($BB$5:$BG$12,MATCH($D77,$AR$5:$AR$12,0),1))^$J77)+(EXP(-$G77/INDEX($BB$5:$BG$12,MATCH($D77,$AR$5:$AR$12,0),2))*($G77/INDEX($BB$5:$BG$12,MATCH($D77,$AR$5:$AR$12,0),2))^$J77)+(EXP(-$G77/INDEX($BB$5:$BG$12,MATCH($D77,$AR$5:$AR$12,0),3))*($G77/INDEX($BB$5:$BG$12,MATCH($D77,$AR$5:$AR$12,0),3))^$J77)+(EXP(-$G77/INDEX($BB$5:$BG$12,MATCH($D77,$AR$5:$AR$12,0),4))*($G77/INDEX($BB$5:$BG$12,MATCH($D77,$AR$5:$AR$12,0),4))^$J77)+(EXP(-$G77/INDEX($BB$5:$BG$12,MATCH($D77,$AR$5:$AR$12,0),5))*($G77/INDEX($BB$5:$BG$12,MATCH($D77,$AR$5:$AR$12,0),5))^$J77)+(EXP(-$G77/INDEX($BB$5:$BG$12,MATCH($D77,$AR$5:$AR$12,0),6))*($G77/INDEX($BB$5:$BG$12,MATCH($D77,$AR$5:$AR$12,0),6))^$J77)),0)</x:f>
        <x:v>0</x:v>
      </x:c>
      <x:c r="AG77" s="979" t="n">
        <x:f>IFERROR((EXP(-$G77/INDEX($BB$5:$BG$12,MATCH($D77,$AR$5:$AR$12,0),3))*($G77/INDEX($BB$5:$BG$12,MATCH($D77,$AR$5:$AR$12,0),3))^$J77)/((EXP(-$G77/INDEX($BB$5:$BG$12,MATCH($D77,$AR$5:$AR$12,0),1))*($G77/INDEX($BB$5:$BG$12,MATCH($D77,$AR$5:$AR$12,0),1))^$J77)+(EXP(-$G77/INDEX($BB$5:$BG$12,MATCH($D77,$AR$5:$AR$12,0),2))*($G77/INDEX($BB$5:$BG$12,MATCH($D77,$AR$5:$AR$12,0),2))^$J77)+(EXP(-$G77/INDEX($BB$5:$BG$12,MATCH($D77,$AR$5:$AR$12,0),3))*($G77/INDEX($BB$5:$BG$12,MATCH($D77,$AR$5:$AR$12,0),3))^$J77)+(EXP(-$G77/INDEX($BB$5:$BG$12,MATCH($D77,$AR$5:$AR$12,0),4))*($G77/INDEX($BB$5:$BG$12,MATCH($D77,$AR$5:$AR$12,0),4))^$J77)+(EXP(-$G77/INDEX($BB$5:$BG$12,MATCH($D77,$AR$5:$AR$12,0),5))*($G77/INDEX($BB$5:$BG$12,MATCH($D77,$AR$5:$AR$12,0),5))^$J77)+(EXP(-$G77/INDEX($BB$5:$BG$12,MATCH($D77,$AR$5:$AR$12,0),6))*($G77/INDEX($BB$5:$BG$12,MATCH($D77,$AR$5:$AR$12,0),6))^$J77)),0)</x:f>
        <x:v>0</x:v>
      </x:c>
      <x:c r="AH77" s="979" t="n">
        <x:f>IFERROR((EXP(-$G77/INDEX($BB$5:$BG$12,MATCH($D77,$AR$5:$AR$12,0),4))*($G77/INDEX($BB$5:$BG$12,MATCH($D77,$AR$5:$AR$12,0),4))^$J77)/((EXP(-$G77/INDEX($BB$5:$BG$12,MATCH($D77,$AR$5:$AR$12,0),1))*($G77/INDEX($BB$5:$BG$12,MATCH($D77,$AR$5:$AR$12,0),1))^$J77)+(EXP(-$G77/INDEX($BB$5:$BG$12,MATCH($D77,$AR$5:$AR$12,0),2))*($G77/INDEX($BB$5:$BG$12,MATCH($D77,$AR$5:$AR$12,0),2))^$J77)+(EXP(-$G77/INDEX($BB$5:$BG$12,MATCH($D77,$AR$5:$AR$12,0),3))*($G77/INDEX($BB$5:$BG$12,MATCH($D77,$AR$5:$AR$12,0),3))^$J77)+(EXP(-$G77/INDEX($BB$5:$BG$12,MATCH($D77,$AR$5:$AR$12,0),4))*($G77/INDEX($BB$5:$BG$12,MATCH($D77,$AR$5:$AR$12,0),4))^$J77)+(EXP(-$G77/INDEX($BB$5:$BG$12,MATCH($D77,$AR$5:$AR$12,0),5))*($G77/INDEX($BB$5:$BG$12,MATCH($D77,$AR$5:$AR$12,0),5))^$J77)+(EXP(-$G77/INDEX($BB$5:$BG$12,MATCH($D77,$AR$5:$AR$12,0),6))*($G77/INDEX($BB$5:$BG$12,MATCH($D77,$AR$5:$AR$12,0),6))^$J77)),0)</x:f>
        <x:v>0</x:v>
      </x:c>
      <x:c r="AI77" s="979" t="n">
        <x:f>IFERROR((EXP(-$G77/INDEX($BB$5:$BG$12,MATCH($D77,$AR$5:$AR$12,0),5))*($G77/INDEX($BB$5:$BG$12,MATCH($D77,$AR$5:$AR$12,0),5))^$J77)/((EXP(-$G77/INDEX($BB$5:$BG$12,MATCH($D77,$AR$5:$AR$12,0),1))*($G77/INDEX($BB$5:$BG$12,MATCH($D77,$AR$5:$AR$12,0),1))^$J77)+(EXP(-$G77/INDEX($BB$5:$BG$12,MATCH($D77,$AR$5:$AR$12,0),2))*($G77/INDEX($BB$5:$BG$12,MATCH($D77,$AR$5:$AR$12,0),2))^$J77)+(EXP(-$G77/INDEX($BB$5:$BG$12,MATCH($D77,$AR$5:$AR$12,0),3))*($G77/INDEX($BB$5:$BG$12,MATCH($D77,$AR$5:$AR$12,0),3))^$J77)+(EXP(-$G77/INDEX($BB$5:$BG$12,MATCH($D77,$AR$5:$AR$12,0),4))*($G77/INDEX($BB$5:$BG$12,MATCH($D77,$AR$5:$AR$12,0),4))^$J77)+(EXP(-$G77/INDEX($BB$5:$BG$12,MATCH($D77,$AR$5:$AR$12,0),5))*($G77/INDEX($BB$5:$BG$12,MATCH($D77,$AR$5:$AR$12,0),5))^$J77)+(EXP(-$G77/INDEX($BB$5:$BG$12,MATCH($D77,$AR$5:$AR$12,0),6))*($G77/INDEX($BB$5:$BG$12,MATCH($D77,$AR$5:$AR$12,0),6))^$J77)),0)</x:f>
        <x:v>0</x:v>
      </x:c>
      <x:c r="AJ77" s="979" t="n">
        <x:f>IFERROR((EXP(-$G77/INDEX($BB$5:$BG$12,MATCH($D77,$AR$5:$AR$12,0),6))*($G77/INDEX($BB$5:$BG$12,MATCH($D77,$AR$5:$AR$12,0),6))^$J77)/((EXP(-$G77/INDEX($BB$5:$BG$12,MATCH($D77,$AR$5:$AR$12,0),1))*($G77/INDEX($BB$5:$BG$12,MATCH($D77,$AR$5:$AR$12,0),1))^$J77)+(EXP(-$G77/INDEX($BB$5:$BG$12,MATCH($D77,$AR$5:$AR$12,0),2))*($G77/INDEX($BB$5:$BG$12,MATCH($D77,$AR$5:$AR$12,0),2))^$J77)+(EXP(-$G77/INDEX($BB$5:$BG$12,MATCH($D77,$AR$5:$AR$12,0),3))*($G77/INDEX($BB$5:$BG$12,MATCH($D77,$AR$5:$AR$12,0),3))^$J77)+(EXP(-$G77/INDEX($BB$5:$BG$12,MATCH($D77,$AR$5:$AR$12,0),4))*($G77/INDEX($BB$5:$BG$12,MATCH($D77,$AR$5:$AR$12,0),4))^$J77)+(EXP(-$G77/INDEX($BB$5:$BG$12,MATCH($D77,$AR$5:$AR$12,0),5))*($G77/INDEX($BB$5:$BG$12,MATCH($D77,$AR$5:$AR$12,0),5))^$J77)+(EXP(-$G77/INDEX($BB$5:$BG$12,MATCH($D77,$AR$5:$AR$12,0),6))*($G77/INDEX($BB$5:$BG$12,MATCH($D77,$AR$5:$AR$12,0),6))^$J77)),0)</x:f>
        <x:v>0</x:v>
      </x:c>
      <x:c r="BJ77"/>
      <x:c r="BK77"/>
      <x:c r="BL77"/>
      <x:c r="BM77"/>
      <x:c r="BN77"/>
      <x:c r="BO77"/>
      <x:c r="BP77"/>
      <x:c r="BQ77"/>
      <x:c r="BR77"/>
      <x:c r="BS77"/>
      <x:c r="BT77"/>
      <x:c r="BU77"/>
      <x:c r="BV77"/>
      <x:c r="BW77"/>
      <x:c r="BX77"/>
      <x:c r="BY77"/>
      <x:c r="BZ77"/>
    </x:row>
    <x:row r="78">
      <x:c r="A78" s="975" t="n">
        <x:f>'対象台データ'!A76</x:f>
        <x:v>46268</x:v>
      </x:c>
      <x:c r="B78" s="1003" t="str">
        <x:f>'対象台データ'!B76</x:f>
        <x:v>木</x:v>
      </x:c>
      <x:c r="C78" s="1003" t="str">
        <x:f>'対象台データ'!C76</x:f>
        <x:v>9/3</x:v>
      </x:c>
      <x:c r="D78" s="963" t="str">
        <x:f>'対象台データ'!D76</x:f>
        <x:v>モンキーターンV</x:v>
      </x:c>
      <x:c r="E78" s="1014" t="n">
        <x:f>IF($X78="A",MIN(100,MAX(0,55+(V78-55)*(1+0.4*SQRT(MIN(G78/8000,1))))),MIN(100,MAX(0,V78)))</x:f>
        <x:v>51.14404978381037</x:v>
      </x:c>
      <x:c r="F78" s="1016" t="n">
        <x:f>'対象台データ'!E76</x:f>
        <x:v>601</x:v>
      </x:c>
      <x:c r="G78" s="1005" t="n">
        <x:f>'対象台データ'!F76</x:f>
        <x:v>4685</x:v>
      </x:c>
      <x:c r="H78" s="1005" t="n">
        <x:f>'対象台データ'!G76</x:f>
        <x:v>231</x:v>
      </x:c>
      <x:c r="I78" s="1005" t="n">
        <x:f>'対象台データ'!H76</x:f>
        <x:v>0</x:v>
      </x:c>
      <x:c r="J78" s="1005" t="n">
        <x:f>'対象台データ'!I76</x:f>
        <x:v>16</x:v>
      </x:c>
      <x:c r="K78" s="979" t="n">
        <x:f>'対象台データ'!K76</x:f>
        <x:v>1.016435432230523</x:v>
      </x:c>
      <x:c r="L78" s="1006" t="n">
        <x:f>IF(G78&lt;=0,5,IF(G78&lt;1500,5+(G78-0)*(20-5)/(1500-0),IF(G78&lt;3000,20+(G78-1500)*(40-20)/(3000-1500),IF(G78&lt;4500,40+(G78-3000)*(58-40)/(4500-3000),IF(G78&lt;6000,58+(G78-4500)*(72-58)/(6000-4500),IF(G78&lt;7500,72+(G78-6000)*(84-72)/(7500-6000),IF(G78&lt;9000,84+(G78-7500)*(93-84)/(9000-7500),IF(G78&lt;11000,93+(G78-9000)*(100-93)/(11000-9000),100))))))))</x:f>
        <x:v>59.72666666666667</x:v>
      </x:c>
      <x:c r="M78" s="978" t="n">
        <x:v>1</x:v>
      </x:c>
      <x:c r="N78" s="978" t="n">
        <x:f>MIN(100,L78*M78)</x:f>
        <x:v>59.72666666666667</x:v>
      </x:c>
      <x:c r="O78" s="978" t="n">
        <x:f>IF(K78&lt;=0.8,0,IF(K78&lt;0.9,0+(K78-0.8)*(10-0)/(0.9-0.8),IF(K78&lt;1,10+(K78-0.9)*(35-10)/(1-0.9),IF(K78&lt;1.2,35+(K78-1)*(87-35)/(1.2-1),IF(K78&lt;1.3,87+(K78-1.2)*(96-87)/(1.3-1.2),IF(K78&lt;1.45,96+(K78-1.3)*(100-96)/(1.45-1.3),100))))))</x:f>
        <x:v>39.273212379935956</x:v>
      </x:c>
      <x:c r="P78" s="979" t="n">
        <x:f>MIN(1,SQRT(G78/8000))</x:f>
        <x:v>0.7652613932506983</x:v>
      </x:c>
      <x:c r="Q78" s="978" t="n">
        <x:f>35+(O78-35)*P78</x:f>
        <x:v>38.270124459525924</x:v>
      </x:c>
      <x:c r="R78" s="978" t="n">
        <x:f>IF(K78&lt;0.95,MIN(25,(0.95-K78)*250),0)</x:f>
        <x:v>0</x:v>
      </x:c>
      <x:c r="S78" s="978" t="n">
        <x:f>IF($X78="A",Y78*5+Z78*15+AA78*30+AB78*60+AC78*80+AD78*100,0)</x:f>
        <x:v>0</x:v>
      </x:c>
      <x:c r="T78" s="978" t="n">
        <x:f>IF($X78="A",AE78*5+AF78*15+AG78*30+AH78*60+AI78*80+AJ78*100,0)</x:f>
        <x:v>0</x:v>
      </x:c>
      <x:c r="U78" s="978" t="n">
        <x:f>IF($X78="A",S78*15%+T78*30%+Q78*55%,0)</x:f>
        <x:v>0</x:v>
      </x:c>
      <x:c r="V78" s="1018" t="n">
        <x:f>IF($X78="A",U78*80%+N78*20%,N78*IFERROR(INDEX($AT$5:$AT$60,MATCH($D78,$AR$5:$AR$60,0)),0.6)+Q78*IFERROR(INDEX($AU$5:$AU$60,MATCH($D78,$AR$5:$AR$60,0)),0.4)-R78)</x:f>
        <x:v>51.14404978381037</x:v>
      </x:c>
      <x:c r="W78" s="1008" t="str">
        <x:f>IF(E78&gt;=90,"設定6級候補",IF(E78&gt;=75,"設定4以上強候補",IF(E78&gt;=60,"設定4以上を疑う","要観察")))</x:f>
        <x:v>要観察</x:v>
      </x:c>
      <x:c r="X78" s="1003" t="str">
        <x:f>IFERROR(INDEX($AS$5:$AS$60,MATCH($D78,$AR$5:$AR$60,0)),"AT")</x:f>
        <x:v>AT</x:v>
      </x:c>
      <x:c r="Y78" s="979" t="n">
        <x:f>IFERROR((EXP(-$G78/INDEX($AV$5:$BA$12,MATCH($D78,$AR$5:$AR$12,0),1))*($G78/INDEX($AV$5:$BA$12,MATCH($D78,$AR$5:$AR$12,0),1))^$I78)/((EXP(-$G78/INDEX($AV$5:$BA$12,MATCH($D78,$AR$5:$AR$12,0),1))*($G78/INDEX($AV$5:$BA$12,MATCH($D78,$AR$5:$AR$12,0),1))^$I78)+(EXP(-$G78/INDEX($AV$5:$BA$12,MATCH($D78,$AR$5:$AR$12,0),2))*($G78/INDEX($AV$5:$BA$12,MATCH($D78,$AR$5:$AR$12,0),2))^$I78)+(EXP(-$G78/INDEX($AV$5:$BA$12,MATCH($D78,$AR$5:$AR$12,0),3))*($G78/INDEX($AV$5:$BA$12,MATCH($D78,$AR$5:$AR$12,0),3))^$I78)+(EXP(-$G78/INDEX($AV$5:$BA$12,MATCH($D78,$AR$5:$AR$12,0),4))*($G78/INDEX($AV$5:$BA$12,MATCH($D78,$AR$5:$AR$12,0),4))^$I78)+(EXP(-$G78/INDEX($AV$5:$BA$12,MATCH($D78,$AR$5:$AR$12,0),5))*($G78/INDEX($AV$5:$BA$12,MATCH($D78,$AR$5:$AR$12,0),5))^$I78)+(EXP(-$G78/INDEX($AV$5:$BA$12,MATCH($D78,$AR$5:$AR$12,0),6))*($G78/INDEX($AV$5:$BA$12,MATCH($D78,$AR$5:$AR$12,0),6))^$I78)),0)</x:f>
        <x:v>0</x:v>
      </x:c>
      <x:c r="Z78" s="979" t="n">
        <x:f>IFERROR((EXP(-$G78/INDEX($AV$5:$BA$12,MATCH($D78,$AR$5:$AR$12,0),2))*($G78/INDEX($AV$5:$BA$12,MATCH($D78,$AR$5:$AR$12,0),2))^$I78)/((EXP(-$G78/INDEX($AV$5:$BA$12,MATCH($D78,$AR$5:$AR$12,0),1))*($G78/INDEX($AV$5:$BA$12,MATCH($D78,$AR$5:$AR$12,0),1))^$I78)+(EXP(-$G78/INDEX($AV$5:$BA$12,MATCH($D78,$AR$5:$AR$12,0),2))*($G78/INDEX($AV$5:$BA$12,MATCH($D78,$AR$5:$AR$12,0),2))^$I78)+(EXP(-$G78/INDEX($AV$5:$BA$12,MATCH($D78,$AR$5:$AR$12,0),3))*($G78/INDEX($AV$5:$BA$12,MATCH($D78,$AR$5:$AR$12,0),3))^$I78)+(EXP(-$G78/INDEX($AV$5:$BA$12,MATCH($D78,$AR$5:$AR$12,0),4))*($G78/INDEX($AV$5:$BA$12,MATCH($D78,$AR$5:$AR$12,0),4))^$I78)+(EXP(-$G78/INDEX($AV$5:$BA$12,MATCH($D78,$AR$5:$AR$12,0),5))*($G78/INDEX($AV$5:$BA$12,MATCH($D78,$AR$5:$AR$12,0),5))^$I78)+(EXP(-$G78/INDEX($AV$5:$BA$12,MATCH($D78,$AR$5:$AR$12,0),6))*($G78/INDEX($AV$5:$BA$12,MATCH($D78,$AR$5:$AR$12,0),6))^$I78)),0)</x:f>
        <x:v>0</x:v>
      </x:c>
      <x:c r="AA78" s="979" t="n">
        <x:f>IFERROR((EXP(-$G78/INDEX($AV$5:$BA$12,MATCH($D78,$AR$5:$AR$12,0),3))*($G78/INDEX($AV$5:$BA$12,MATCH($D78,$AR$5:$AR$12,0),3))^$I78)/((EXP(-$G78/INDEX($AV$5:$BA$12,MATCH($D78,$AR$5:$AR$12,0),1))*($G78/INDEX($AV$5:$BA$12,MATCH($D78,$AR$5:$AR$12,0),1))^$I78)+(EXP(-$G78/INDEX($AV$5:$BA$12,MATCH($D78,$AR$5:$AR$12,0),2))*($G78/INDEX($AV$5:$BA$12,MATCH($D78,$AR$5:$AR$12,0),2))^$I78)+(EXP(-$G78/INDEX($AV$5:$BA$12,MATCH($D78,$AR$5:$AR$12,0),3))*($G78/INDEX($AV$5:$BA$12,MATCH($D78,$AR$5:$AR$12,0),3))^$I78)+(EXP(-$G78/INDEX($AV$5:$BA$12,MATCH($D78,$AR$5:$AR$12,0),4))*($G78/INDEX($AV$5:$BA$12,MATCH($D78,$AR$5:$AR$12,0),4))^$I78)+(EXP(-$G78/INDEX($AV$5:$BA$12,MATCH($D78,$AR$5:$AR$12,0),5))*($G78/INDEX($AV$5:$BA$12,MATCH($D78,$AR$5:$AR$12,0),5))^$I78)+(EXP(-$G78/INDEX($AV$5:$BA$12,MATCH($D78,$AR$5:$AR$12,0),6))*($G78/INDEX($AV$5:$BA$12,MATCH($D78,$AR$5:$AR$12,0),6))^$I78)),0)</x:f>
        <x:v>0</x:v>
      </x:c>
      <x:c r="AB78" s="979" t="n">
        <x:f>IFERROR((EXP(-$G78/INDEX($AV$5:$BA$12,MATCH($D78,$AR$5:$AR$12,0),4))*($G78/INDEX($AV$5:$BA$12,MATCH($D78,$AR$5:$AR$12,0),4))^$I78)/((EXP(-$G78/INDEX($AV$5:$BA$12,MATCH($D78,$AR$5:$AR$12,0),1))*($G78/INDEX($AV$5:$BA$12,MATCH($D78,$AR$5:$AR$12,0),1))^$I78)+(EXP(-$G78/INDEX($AV$5:$BA$12,MATCH($D78,$AR$5:$AR$12,0),2))*($G78/INDEX($AV$5:$BA$12,MATCH($D78,$AR$5:$AR$12,0),2))^$I78)+(EXP(-$G78/INDEX($AV$5:$BA$12,MATCH($D78,$AR$5:$AR$12,0),3))*($G78/INDEX($AV$5:$BA$12,MATCH($D78,$AR$5:$AR$12,0),3))^$I78)+(EXP(-$G78/INDEX($AV$5:$BA$12,MATCH($D78,$AR$5:$AR$12,0),4))*($G78/INDEX($AV$5:$BA$12,MATCH($D78,$AR$5:$AR$12,0),4))^$I78)+(EXP(-$G78/INDEX($AV$5:$BA$12,MATCH($D78,$AR$5:$AR$12,0),5))*($G78/INDEX($AV$5:$BA$12,MATCH($D78,$AR$5:$AR$12,0),5))^$I78)+(EXP(-$G78/INDEX($AV$5:$BA$12,MATCH($D78,$AR$5:$AR$12,0),6))*($G78/INDEX($AV$5:$BA$12,MATCH($D78,$AR$5:$AR$12,0),6))^$I78)),0)</x:f>
        <x:v>0</x:v>
      </x:c>
      <x:c r="AC78" s="979" t="n">
        <x:f>IFERROR((EXP(-$G78/INDEX($AV$5:$BA$12,MATCH($D78,$AR$5:$AR$12,0),5))*($G78/INDEX($AV$5:$BA$12,MATCH($D78,$AR$5:$AR$12,0),5))^$I78)/((EXP(-$G78/INDEX($AV$5:$BA$12,MATCH($D78,$AR$5:$AR$12,0),1))*($G78/INDEX($AV$5:$BA$12,MATCH($D78,$AR$5:$AR$12,0),1))^$I78)+(EXP(-$G78/INDEX($AV$5:$BA$12,MATCH($D78,$AR$5:$AR$12,0),2))*($G78/INDEX($AV$5:$BA$12,MATCH($D78,$AR$5:$AR$12,0),2))^$I78)+(EXP(-$G78/INDEX($AV$5:$BA$12,MATCH($D78,$AR$5:$AR$12,0),3))*($G78/INDEX($AV$5:$BA$12,MATCH($D78,$AR$5:$AR$12,0),3))^$I78)+(EXP(-$G78/INDEX($AV$5:$BA$12,MATCH($D78,$AR$5:$AR$12,0),4))*($G78/INDEX($AV$5:$BA$12,MATCH($D78,$AR$5:$AR$12,0),4))^$I78)+(EXP(-$G78/INDEX($AV$5:$BA$12,MATCH($D78,$AR$5:$AR$12,0),5))*($G78/INDEX($AV$5:$BA$12,MATCH($D78,$AR$5:$AR$12,0),5))^$I78)+(EXP(-$G78/INDEX($AV$5:$BA$12,MATCH($D78,$AR$5:$AR$12,0),6))*($G78/INDEX($AV$5:$BA$12,MATCH($D78,$AR$5:$AR$12,0),6))^$I78)),0)</x:f>
        <x:v>0</x:v>
      </x:c>
      <x:c r="AD78" s="979" t="n">
        <x:f>IFERROR((EXP(-$G78/INDEX($AV$5:$BA$12,MATCH($D78,$AR$5:$AR$12,0),6))*($G78/INDEX($AV$5:$BA$12,MATCH($D78,$AR$5:$AR$12,0),6))^$I78)/((EXP(-$G78/INDEX($AV$5:$BA$12,MATCH($D78,$AR$5:$AR$12,0),1))*($G78/INDEX($AV$5:$BA$12,MATCH($D78,$AR$5:$AR$12,0),1))^$I78)+(EXP(-$G78/INDEX($AV$5:$BA$12,MATCH($D78,$AR$5:$AR$12,0),2))*($G78/INDEX($AV$5:$BA$12,MATCH($D78,$AR$5:$AR$12,0),2))^$I78)+(EXP(-$G78/INDEX($AV$5:$BA$12,MATCH($D78,$AR$5:$AR$12,0),3))*($G78/INDEX($AV$5:$BA$12,MATCH($D78,$AR$5:$AR$12,0),3))^$I78)+(EXP(-$G78/INDEX($AV$5:$BA$12,MATCH($D78,$AR$5:$AR$12,0),4))*($G78/INDEX($AV$5:$BA$12,MATCH($D78,$AR$5:$AR$12,0),4))^$I78)+(EXP(-$G78/INDEX($AV$5:$BA$12,MATCH($D78,$AR$5:$AR$12,0),5))*($G78/INDEX($AV$5:$BA$12,MATCH($D78,$AR$5:$AR$12,0),5))^$I78)+(EXP(-$G78/INDEX($AV$5:$BA$12,MATCH($D78,$AR$5:$AR$12,0),6))*($G78/INDEX($AV$5:$BA$12,MATCH($D78,$AR$5:$AR$12,0),6))^$I78)),0)</x:f>
        <x:v>0</x:v>
      </x:c>
      <x:c r="AE78" s="979" t="n">
        <x:f>IFERROR((EXP(-$G78/INDEX($BB$5:$BG$12,MATCH($D78,$AR$5:$AR$12,0),1))*($G78/INDEX($BB$5:$BG$12,MATCH($D78,$AR$5:$AR$12,0),1))^$J78)/((EXP(-$G78/INDEX($BB$5:$BG$12,MATCH($D78,$AR$5:$AR$12,0),1))*($G78/INDEX($BB$5:$BG$12,MATCH($D78,$AR$5:$AR$12,0),1))^$J78)+(EXP(-$G78/INDEX($BB$5:$BG$12,MATCH($D78,$AR$5:$AR$12,0),2))*($G78/INDEX($BB$5:$BG$12,MATCH($D78,$AR$5:$AR$12,0),2))^$J78)+(EXP(-$G78/INDEX($BB$5:$BG$12,MATCH($D78,$AR$5:$AR$12,0),3))*($G78/INDEX($BB$5:$BG$12,MATCH($D78,$AR$5:$AR$12,0),3))^$J78)+(EXP(-$G78/INDEX($BB$5:$BG$12,MATCH($D78,$AR$5:$AR$12,0),4))*($G78/INDEX($BB$5:$BG$12,MATCH($D78,$AR$5:$AR$12,0),4))^$J78)+(EXP(-$G78/INDEX($BB$5:$BG$12,MATCH($D78,$AR$5:$AR$12,0),5))*($G78/INDEX($BB$5:$BG$12,MATCH($D78,$AR$5:$AR$12,0),5))^$J78)+(EXP(-$G78/INDEX($BB$5:$BG$12,MATCH($D78,$AR$5:$AR$12,0),6))*($G78/INDEX($BB$5:$BG$12,MATCH($D78,$AR$5:$AR$12,0),6))^$J78)),0)</x:f>
        <x:v>0</x:v>
      </x:c>
      <x:c r="AF78" s="979" t="n">
        <x:f>IFERROR((EXP(-$G78/INDEX($BB$5:$BG$12,MATCH($D78,$AR$5:$AR$12,0),2))*($G78/INDEX($BB$5:$BG$12,MATCH($D78,$AR$5:$AR$12,0),2))^$J78)/((EXP(-$G78/INDEX($BB$5:$BG$12,MATCH($D78,$AR$5:$AR$12,0),1))*($G78/INDEX($BB$5:$BG$12,MATCH($D78,$AR$5:$AR$12,0),1))^$J78)+(EXP(-$G78/INDEX($BB$5:$BG$12,MATCH($D78,$AR$5:$AR$12,0),2))*($G78/INDEX($BB$5:$BG$12,MATCH($D78,$AR$5:$AR$12,0),2))^$J78)+(EXP(-$G78/INDEX($BB$5:$BG$12,MATCH($D78,$AR$5:$AR$12,0),3))*($G78/INDEX($BB$5:$BG$12,MATCH($D78,$AR$5:$AR$12,0),3))^$J78)+(EXP(-$G78/INDEX($BB$5:$BG$12,MATCH($D78,$AR$5:$AR$12,0),4))*($G78/INDEX($BB$5:$BG$12,MATCH($D78,$AR$5:$AR$12,0),4))^$J78)+(EXP(-$G78/INDEX($BB$5:$BG$12,MATCH($D78,$AR$5:$AR$12,0),5))*($G78/INDEX($BB$5:$BG$12,MATCH($D78,$AR$5:$AR$12,0),5))^$J78)+(EXP(-$G78/INDEX($BB$5:$BG$12,MATCH($D78,$AR$5:$AR$12,0),6))*($G78/INDEX($BB$5:$BG$12,MATCH($D78,$AR$5:$AR$12,0),6))^$J78)),0)</x:f>
        <x:v>0</x:v>
      </x:c>
      <x:c r="AG78" s="979" t="n">
        <x:f>IFERROR((EXP(-$G78/INDEX($BB$5:$BG$12,MATCH($D78,$AR$5:$AR$12,0),3))*($G78/INDEX($BB$5:$BG$12,MATCH($D78,$AR$5:$AR$12,0),3))^$J78)/((EXP(-$G78/INDEX($BB$5:$BG$12,MATCH($D78,$AR$5:$AR$12,0),1))*($G78/INDEX($BB$5:$BG$12,MATCH($D78,$AR$5:$AR$12,0),1))^$J78)+(EXP(-$G78/INDEX($BB$5:$BG$12,MATCH($D78,$AR$5:$AR$12,0),2))*($G78/INDEX($BB$5:$BG$12,MATCH($D78,$AR$5:$AR$12,0),2))^$J78)+(EXP(-$G78/INDEX($BB$5:$BG$12,MATCH($D78,$AR$5:$AR$12,0),3))*($G78/INDEX($BB$5:$BG$12,MATCH($D78,$AR$5:$AR$12,0),3))^$J78)+(EXP(-$G78/INDEX($BB$5:$BG$12,MATCH($D78,$AR$5:$AR$12,0),4))*($G78/INDEX($BB$5:$BG$12,MATCH($D78,$AR$5:$AR$12,0),4))^$J78)+(EXP(-$G78/INDEX($BB$5:$BG$12,MATCH($D78,$AR$5:$AR$12,0),5))*($G78/INDEX($BB$5:$BG$12,MATCH($D78,$AR$5:$AR$12,0),5))^$J78)+(EXP(-$G78/INDEX($BB$5:$BG$12,MATCH($D78,$AR$5:$AR$12,0),6))*($G78/INDEX($BB$5:$BG$12,MATCH($D78,$AR$5:$AR$12,0),6))^$J78)),0)</x:f>
        <x:v>0</x:v>
      </x:c>
      <x:c r="AH78" s="979" t="n">
        <x:f>IFERROR((EXP(-$G78/INDEX($BB$5:$BG$12,MATCH($D78,$AR$5:$AR$12,0),4))*($G78/INDEX($BB$5:$BG$12,MATCH($D78,$AR$5:$AR$12,0),4))^$J78)/((EXP(-$G78/INDEX($BB$5:$BG$12,MATCH($D78,$AR$5:$AR$12,0),1))*($G78/INDEX($BB$5:$BG$12,MATCH($D78,$AR$5:$AR$12,0),1))^$J78)+(EXP(-$G78/INDEX($BB$5:$BG$12,MATCH($D78,$AR$5:$AR$12,0),2))*($G78/INDEX($BB$5:$BG$12,MATCH($D78,$AR$5:$AR$12,0),2))^$J78)+(EXP(-$G78/INDEX($BB$5:$BG$12,MATCH($D78,$AR$5:$AR$12,0),3))*($G78/INDEX($BB$5:$BG$12,MATCH($D78,$AR$5:$AR$12,0),3))^$J78)+(EXP(-$G78/INDEX($BB$5:$BG$12,MATCH($D78,$AR$5:$AR$12,0),4))*($G78/INDEX($BB$5:$BG$12,MATCH($D78,$AR$5:$AR$12,0),4))^$J78)+(EXP(-$G78/INDEX($BB$5:$BG$12,MATCH($D78,$AR$5:$AR$12,0),5))*($G78/INDEX($BB$5:$BG$12,MATCH($D78,$AR$5:$AR$12,0),5))^$J78)+(EXP(-$G78/INDEX($BB$5:$BG$12,MATCH($D78,$AR$5:$AR$12,0),6))*($G78/INDEX($BB$5:$BG$12,MATCH($D78,$AR$5:$AR$12,0),6))^$J78)),0)</x:f>
        <x:v>0</x:v>
      </x:c>
      <x:c r="AI78" s="979" t="n">
        <x:f>IFERROR((EXP(-$G78/INDEX($BB$5:$BG$12,MATCH($D78,$AR$5:$AR$12,0),5))*($G78/INDEX($BB$5:$BG$12,MATCH($D78,$AR$5:$AR$12,0),5))^$J78)/((EXP(-$G78/INDEX($BB$5:$BG$12,MATCH($D78,$AR$5:$AR$12,0),1))*($G78/INDEX($BB$5:$BG$12,MATCH($D78,$AR$5:$AR$12,0),1))^$J78)+(EXP(-$G78/INDEX($BB$5:$BG$12,MATCH($D78,$AR$5:$AR$12,0),2))*($G78/INDEX($BB$5:$BG$12,MATCH($D78,$AR$5:$AR$12,0),2))^$J78)+(EXP(-$G78/INDEX($BB$5:$BG$12,MATCH($D78,$AR$5:$AR$12,0),3))*($G78/INDEX($BB$5:$BG$12,MATCH($D78,$AR$5:$AR$12,0),3))^$J78)+(EXP(-$G78/INDEX($BB$5:$BG$12,MATCH($D78,$AR$5:$AR$12,0),4))*($G78/INDEX($BB$5:$BG$12,MATCH($D78,$AR$5:$AR$12,0),4))^$J78)+(EXP(-$G78/INDEX($BB$5:$BG$12,MATCH($D78,$AR$5:$AR$12,0),5))*($G78/INDEX($BB$5:$BG$12,MATCH($D78,$AR$5:$AR$12,0),5))^$J78)+(EXP(-$G78/INDEX($BB$5:$BG$12,MATCH($D78,$AR$5:$AR$12,0),6))*($G78/INDEX($BB$5:$BG$12,MATCH($D78,$AR$5:$AR$12,0),6))^$J78)),0)</x:f>
        <x:v>0</x:v>
      </x:c>
      <x:c r="AJ78" s="979" t="n">
        <x:f>IFERROR((EXP(-$G78/INDEX($BB$5:$BG$12,MATCH($D78,$AR$5:$AR$12,0),6))*($G78/INDEX($BB$5:$BG$12,MATCH($D78,$AR$5:$AR$12,0),6))^$J78)/((EXP(-$G78/INDEX($BB$5:$BG$12,MATCH($D78,$AR$5:$AR$12,0),1))*($G78/INDEX($BB$5:$BG$12,MATCH($D78,$AR$5:$AR$12,0),1))^$J78)+(EXP(-$G78/INDEX($BB$5:$BG$12,MATCH($D78,$AR$5:$AR$12,0),2))*($G78/INDEX($BB$5:$BG$12,MATCH($D78,$AR$5:$AR$12,0),2))^$J78)+(EXP(-$G78/INDEX($BB$5:$BG$12,MATCH($D78,$AR$5:$AR$12,0),3))*($G78/INDEX($BB$5:$BG$12,MATCH($D78,$AR$5:$AR$12,0),3))^$J78)+(EXP(-$G78/INDEX($BB$5:$BG$12,MATCH($D78,$AR$5:$AR$12,0),4))*($G78/INDEX($BB$5:$BG$12,MATCH($D78,$AR$5:$AR$12,0),4))^$J78)+(EXP(-$G78/INDEX($BB$5:$BG$12,MATCH($D78,$AR$5:$AR$12,0),5))*($G78/INDEX($BB$5:$BG$12,MATCH($D78,$AR$5:$AR$12,0),5))^$J78)+(EXP(-$G78/INDEX($BB$5:$BG$12,MATCH($D78,$AR$5:$AR$12,0),6))*($G78/INDEX($BB$5:$BG$12,MATCH($D78,$AR$5:$AR$12,0),6))^$J78)),0)</x:f>
        <x:v>0</x:v>
      </x:c>
      <x:c r="BJ78"/>
      <x:c r="BK78"/>
      <x:c r="BL78"/>
      <x:c r="BM78"/>
      <x:c r="BN78"/>
      <x:c r="BO78"/>
      <x:c r="BP78"/>
      <x:c r="BQ78"/>
      <x:c r="BR78"/>
      <x:c r="BS78"/>
      <x:c r="BT78"/>
      <x:c r="BU78"/>
      <x:c r="BV78"/>
      <x:c r="BW78"/>
      <x:c r="BX78"/>
      <x:c r="BY78"/>
      <x:c r="BZ78"/>
    </x:row>
    <x:row r="79">
      <x:c r="A79" s="975" t="n">
        <x:f>'対象台データ'!A77</x:f>
        <x:v>46268</x:v>
      </x:c>
      <x:c r="B79" s="1003" t="str">
        <x:f>'対象台データ'!B77</x:f>
        <x:v>木</x:v>
      </x:c>
      <x:c r="C79" s="1003" t="str">
        <x:f>'対象台データ'!C77</x:f>
        <x:v>9/3</x:v>
      </x:c>
      <x:c r="D79" s="963" t="str">
        <x:f>'対象台データ'!D77</x:f>
        <x:v>モンキーターンV</x:v>
      </x:c>
      <x:c r="E79" s="1014" t="n">
        <x:f>IF($X79="A",MIN(100,MAX(0,55+(V79-55)*(1+0.4*SQRT(MIN(G79/8000,1))))),MIN(100,MAX(0,V79)))</x:f>
        <x:v>69.49727103738684</x:v>
      </x:c>
      <x:c r="F79" s="1016" t="n">
        <x:f>'対象台データ'!E77</x:f>
        <x:v>602</x:v>
      </x:c>
      <x:c r="G79" s="1005" t="n">
        <x:f>'対象台データ'!F77</x:f>
        <x:v>4702</x:v>
      </x:c>
      <x:c r="H79" s="1005" t="n">
        <x:f>'対象台データ'!G77</x:f>
        <x:v>5715</x:v>
      </x:c>
      <x:c r="I79" s="1005" t="n">
        <x:f>'対象台データ'!H77</x:f>
        <x:v>0</x:v>
      </x:c>
      <x:c r="J79" s="1005" t="n">
        <x:f>'対象台データ'!I77</x:f>
        <x:v>20</x:v>
      </x:c>
      <x:c r="K79" s="979" t="n">
        <x:f>'対象台データ'!K77</x:f>
        <x:v>1.405146746065504</x:v>
      </x:c>
      <x:c r="L79" s="1006" t="n">
        <x:f>IF(G79&lt;=0,5,IF(G79&lt;1500,5+(G79-0)*(20-5)/(1500-0),IF(G79&lt;3000,20+(G79-1500)*(40-20)/(3000-1500),IF(G79&lt;4500,40+(G79-3000)*(58-40)/(4500-3000),IF(G79&lt;6000,58+(G79-4500)*(72-58)/(6000-4500),IF(G79&lt;7500,72+(G79-6000)*(84-72)/(7500-6000),IF(G79&lt;9000,84+(G79-7500)*(93-84)/(9000-7500),IF(G79&lt;11000,93+(G79-9000)*(100-93)/(11000-9000),100))))))))</x:f>
        <x:v>59.885333333333335</x:v>
      </x:c>
      <x:c r="M79" s="978" t="n">
        <x:v>1</x:v>
      </x:c>
      <x:c r="N79" s="978" t="n">
        <x:f>MIN(100,L79*M79)</x:f>
        <x:v>59.885333333333335</x:v>
      </x:c>
      <x:c r="O79" s="978" t="n">
        <x:f>IF(K79&lt;=0.8,0,IF(K79&lt;0.9,0+(K79-0.8)*(10-0)/(0.9-0.8),IF(K79&lt;1,10+(K79-0.9)*(35-10)/(1-0.9),IF(K79&lt;1.2,35+(K79-1)*(87-35)/(1.2-1),IF(K79&lt;1.3,87+(K79-1.2)*(96-87)/(1.3-1.2),IF(K79&lt;1.45,96+(K79-1.3)*(100-96)/(1.45-1.3),100))))))</x:f>
        <x:v>98.80391322841344</x:v>
      </x:c>
      <x:c r="P79" s="979" t="n">
        <x:f>MIN(1,SQRT(G79/8000))</x:f>
        <x:v>0.7666485505105974</x:v>
      </x:c>
      <x:c r="Q79" s="978" t="n">
        <x:f>35+(O79-35)*P79</x:f>
        <x:v>83.91517759346709</x:v>
      </x:c>
      <x:c r="R79" s="978" t="n">
        <x:f>IF(K79&lt;0.95,MIN(25,(0.95-K79)*250),0)</x:f>
        <x:v>0</x:v>
      </x:c>
      <x:c r="S79" s="978" t="n">
        <x:f>IF($X79="A",Y79*5+Z79*15+AA79*30+AB79*60+AC79*80+AD79*100,0)</x:f>
        <x:v>0</x:v>
      </x:c>
      <x:c r="T79" s="978" t="n">
        <x:f>IF($X79="A",AE79*5+AF79*15+AG79*30+AH79*60+AI79*80+AJ79*100,0)</x:f>
        <x:v>0</x:v>
      </x:c>
      <x:c r="U79" s="978" t="n">
        <x:f>IF($X79="A",S79*15%+T79*30%+Q79*55%,0)</x:f>
        <x:v>0</x:v>
      </x:c>
      <x:c r="V79" s="1018" t="n">
        <x:f>IF($X79="A",U79*80%+N79*20%,N79*IFERROR(INDEX($AT$5:$AT$60,MATCH($D79,$AR$5:$AR$60,0)),0.6)+Q79*IFERROR(INDEX($AU$5:$AU$60,MATCH($D79,$AR$5:$AR$60,0)),0.4)-R79)</x:f>
        <x:v>69.49727103738684</x:v>
      </x:c>
      <x:c r="W79" s="1008" t="str">
        <x:f>IF(E79&gt;=90,"設定6級候補",IF(E79&gt;=75,"設定4以上強候補",IF(E79&gt;=60,"設定4以上を疑う","要観察")))</x:f>
        <x:v>設定4以上を疑う</x:v>
      </x:c>
      <x:c r="X79" s="1003" t="str">
        <x:f>IFERROR(INDEX($AS$5:$AS$60,MATCH($D79,$AR$5:$AR$60,0)),"AT")</x:f>
        <x:v>AT</x:v>
      </x:c>
      <x:c r="Y79" s="979" t="n">
        <x:f>IFERROR((EXP(-$G79/INDEX($AV$5:$BA$12,MATCH($D79,$AR$5:$AR$12,0),1))*($G79/INDEX($AV$5:$BA$12,MATCH($D79,$AR$5:$AR$12,0),1))^$I79)/((EXP(-$G79/INDEX($AV$5:$BA$12,MATCH($D79,$AR$5:$AR$12,0),1))*($G79/INDEX($AV$5:$BA$12,MATCH($D79,$AR$5:$AR$12,0),1))^$I79)+(EXP(-$G79/INDEX($AV$5:$BA$12,MATCH($D79,$AR$5:$AR$12,0),2))*($G79/INDEX($AV$5:$BA$12,MATCH($D79,$AR$5:$AR$12,0),2))^$I79)+(EXP(-$G79/INDEX($AV$5:$BA$12,MATCH($D79,$AR$5:$AR$12,0),3))*($G79/INDEX($AV$5:$BA$12,MATCH($D79,$AR$5:$AR$12,0),3))^$I79)+(EXP(-$G79/INDEX($AV$5:$BA$12,MATCH($D79,$AR$5:$AR$12,0),4))*($G79/INDEX($AV$5:$BA$12,MATCH($D79,$AR$5:$AR$12,0),4))^$I79)+(EXP(-$G79/INDEX($AV$5:$BA$12,MATCH($D79,$AR$5:$AR$12,0),5))*($G79/INDEX($AV$5:$BA$12,MATCH($D79,$AR$5:$AR$12,0),5))^$I79)+(EXP(-$G79/INDEX($AV$5:$BA$12,MATCH($D79,$AR$5:$AR$12,0),6))*($G79/INDEX($AV$5:$BA$12,MATCH($D79,$AR$5:$AR$12,0),6))^$I79)),0)</x:f>
        <x:v>0</x:v>
      </x:c>
      <x:c r="Z79" s="979" t="n">
        <x:f>IFERROR((EXP(-$G79/INDEX($AV$5:$BA$12,MATCH($D79,$AR$5:$AR$12,0),2))*($G79/INDEX($AV$5:$BA$12,MATCH($D79,$AR$5:$AR$12,0),2))^$I79)/((EXP(-$G79/INDEX($AV$5:$BA$12,MATCH($D79,$AR$5:$AR$12,0),1))*($G79/INDEX($AV$5:$BA$12,MATCH($D79,$AR$5:$AR$12,0),1))^$I79)+(EXP(-$G79/INDEX($AV$5:$BA$12,MATCH($D79,$AR$5:$AR$12,0),2))*($G79/INDEX($AV$5:$BA$12,MATCH($D79,$AR$5:$AR$12,0),2))^$I79)+(EXP(-$G79/INDEX($AV$5:$BA$12,MATCH($D79,$AR$5:$AR$12,0),3))*($G79/INDEX($AV$5:$BA$12,MATCH($D79,$AR$5:$AR$12,0),3))^$I79)+(EXP(-$G79/INDEX($AV$5:$BA$12,MATCH($D79,$AR$5:$AR$12,0),4))*($G79/INDEX($AV$5:$BA$12,MATCH($D79,$AR$5:$AR$12,0),4))^$I79)+(EXP(-$G79/INDEX($AV$5:$BA$12,MATCH($D79,$AR$5:$AR$12,0),5))*($G79/INDEX($AV$5:$BA$12,MATCH($D79,$AR$5:$AR$12,0),5))^$I79)+(EXP(-$G79/INDEX($AV$5:$BA$12,MATCH($D79,$AR$5:$AR$12,0),6))*($G79/INDEX($AV$5:$BA$12,MATCH($D79,$AR$5:$AR$12,0),6))^$I79)),0)</x:f>
        <x:v>0</x:v>
      </x:c>
      <x:c r="AA79" s="979" t="n">
        <x:f>IFERROR((EXP(-$G79/INDEX($AV$5:$BA$12,MATCH($D79,$AR$5:$AR$12,0),3))*($G79/INDEX($AV$5:$BA$12,MATCH($D79,$AR$5:$AR$12,0),3))^$I79)/((EXP(-$G79/INDEX($AV$5:$BA$12,MATCH($D79,$AR$5:$AR$12,0),1))*($G79/INDEX($AV$5:$BA$12,MATCH($D79,$AR$5:$AR$12,0),1))^$I79)+(EXP(-$G79/INDEX($AV$5:$BA$12,MATCH($D79,$AR$5:$AR$12,0),2))*($G79/INDEX($AV$5:$BA$12,MATCH($D79,$AR$5:$AR$12,0),2))^$I79)+(EXP(-$G79/INDEX($AV$5:$BA$12,MATCH($D79,$AR$5:$AR$12,0),3))*($G79/INDEX($AV$5:$BA$12,MATCH($D79,$AR$5:$AR$12,0),3))^$I79)+(EXP(-$G79/INDEX($AV$5:$BA$12,MATCH($D79,$AR$5:$AR$12,0),4))*($G79/INDEX($AV$5:$BA$12,MATCH($D79,$AR$5:$AR$12,0),4))^$I79)+(EXP(-$G79/INDEX($AV$5:$BA$12,MATCH($D79,$AR$5:$AR$12,0),5))*($G79/INDEX($AV$5:$BA$12,MATCH($D79,$AR$5:$AR$12,0),5))^$I79)+(EXP(-$G79/INDEX($AV$5:$BA$12,MATCH($D79,$AR$5:$AR$12,0),6))*($G79/INDEX($AV$5:$BA$12,MATCH($D79,$AR$5:$AR$12,0),6))^$I79)),0)</x:f>
        <x:v>0</x:v>
      </x:c>
      <x:c r="AB79" s="979" t="n">
        <x:f>IFERROR((EXP(-$G79/INDEX($AV$5:$BA$12,MATCH($D79,$AR$5:$AR$12,0),4))*($G79/INDEX($AV$5:$BA$12,MATCH($D79,$AR$5:$AR$12,0),4))^$I79)/((EXP(-$G79/INDEX($AV$5:$BA$12,MATCH($D79,$AR$5:$AR$12,0),1))*($G79/INDEX($AV$5:$BA$12,MATCH($D79,$AR$5:$AR$12,0),1))^$I79)+(EXP(-$G79/INDEX($AV$5:$BA$12,MATCH($D79,$AR$5:$AR$12,0),2))*($G79/INDEX($AV$5:$BA$12,MATCH($D79,$AR$5:$AR$12,0),2))^$I79)+(EXP(-$G79/INDEX($AV$5:$BA$12,MATCH($D79,$AR$5:$AR$12,0),3))*($G79/INDEX($AV$5:$BA$12,MATCH($D79,$AR$5:$AR$12,0),3))^$I79)+(EXP(-$G79/INDEX($AV$5:$BA$12,MATCH($D79,$AR$5:$AR$12,0),4))*($G79/INDEX($AV$5:$BA$12,MATCH($D79,$AR$5:$AR$12,0),4))^$I79)+(EXP(-$G79/INDEX($AV$5:$BA$12,MATCH($D79,$AR$5:$AR$12,0),5))*($G79/INDEX($AV$5:$BA$12,MATCH($D79,$AR$5:$AR$12,0),5))^$I79)+(EXP(-$G79/INDEX($AV$5:$BA$12,MATCH($D79,$AR$5:$AR$12,0),6))*($G79/INDEX($AV$5:$BA$12,MATCH($D79,$AR$5:$AR$12,0),6))^$I79)),0)</x:f>
        <x:v>0</x:v>
      </x:c>
      <x:c r="AC79" s="979" t="n">
        <x:f>IFERROR((EXP(-$G79/INDEX($AV$5:$BA$12,MATCH($D79,$AR$5:$AR$12,0),5))*($G79/INDEX($AV$5:$BA$12,MATCH($D79,$AR$5:$AR$12,0),5))^$I79)/((EXP(-$G79/INDEX($AV$5:$BA$12,MATCH($D79,$AR$5:$AR$12,0),1))*($G79/INDEX($AV$5:$BA$12,MATCH($D79,$AR$5:$AR$12,0),1))^$I79)+(EXP(-$G79/INDEX($AV$5:$BA$12,MATCH($D79,$AR$5:$AR$12,0),2))*($G79/INDEX($AV$5:$BA$12,MATCH($D79,$AR$5:$AR$12,0),2))^$I79)+(EXP(-$G79/INDEX($AV$5:$BA$12,MATCH($D79,$AR$5:$AR$12,0),3))*($G79/INDEX($AV$5:$BA$12,MATCH($D79,$AR$5:$AR$12,0),3))^$I79)+(EXP(-$G79/INDEX($AV$5:$BA$12,MATCH($D79,$AR$5:$AR$12,0),4))*($G79/INDEX($AV$5:$BA$12,MATCH($D79,$AR$5:$AR$12,0),4))^$I79)+(EXP(-$G79/INDEX($AV$5:$BA$12,MATCH($D79,$AR$5:$AR$12,0),5))*($G79/INDEX($AV$5:$BA$12,MATCH($D79,$AR$5:$AR$12,0),5))^$I79)+(EXP(-$G79/INDEX($AV$5:$BA$12,MATCH($D79,$AR$5:$AR$12,0),6))*($G79/INDEX($AV$5:$BA$12,MATCH($D79,$AR$5:$AR$12,0),6))^$I79)),0)</x:f>
        <x:v>0</x:v>
      </x:c>
      <x:c r="AD79" s="979" t="n">
        <x:f>IFERROR((EXP(-$G79/INDEX($AV$5:$BA$12,MATCH($D79,$AR$5:$AR$12,0),6))*($G79/INDEX($AV$5:$BA$12,MATCH($D79,$AR$5:$AR$12,0),6))^$I79)/((EXP(-$G79/INDEX($AV$5:$BA$12,MATCH($D79,$AR$5:$AR$12,0),1))*($G79/INDEX($AV$5:$BA$12,MATCH($D79,$AR$5:$AR$12,0),1))^$I79)+(EXP(-$G79/INDEX($AV$5:$BA$12,MATCH($D79,$AR$5:$AR$12,0),2))*($G79/INDEX($AV$5:$BA$12,MATCH($D79,$AR$5:$AR$12,0),2))^$I79)+(EXP(-$G79/INDEX($AV$5:$BA$12,MATCH($D79,$AR$5:$AR$12,0),3))*($G79/INDEX($AV$5:$BA$12,MATCH($D79,$AR$5:$AR$12,0),3))^$I79)+(EXP(-$G79/INDEX($AV$5:$BA$12,MATCH($D79,$AR$5:$AR$12,0),4))*($G79/INDEX($AV$5:$BA$12,MATCH($D79,$AR$5:$AR$12,0),4))^$I79)+(EXP(-$G79/INDEX($AV$5:$BA$12,MATCH($D79,$AR$5:$AR$12,0),5))*($G79/INDEX($AV$5:$BA$12,MATCH($D79,$AR$5:$AR$12,0),5))^$I79)+(EXP(-$G79/INDEX($AV$5:$BA$12,MATCH($D79,$AR$5:$AR$12,0),6))*($G79/INDEX($AV$5:$BA$12,MATCH($D79,$AR$5:$AR$12,0),6))^$I79)),0)</x:f>
        <x:v>0</x:v>
      </x:c>
      <x:c r="AE79" s="979" t="n">
        <x:f>IFERROR((EXP(-$G79/INDEX($BB$5:$BG$12,MATCH($D79,$AR$5:$AR$12,0),1))*($G79/INDEX($BB$5:$BG$12,MATCH($D79,$AR$5:$AR$12,0),1))^$J79)/((EXP(-$G79/INDEX($BB$5:$BG$12,MATCH($D79,$AR$5:$AR$12,0),1))*($G79/INDEX($BB$5:$BG$12,MATCH($D79,$AR$5:$AR$12,0),1))^$J79)+(EXP(-$G79/INDEX($BB$5:$BG$12,MATCH($D79,$AR$5:$AR$12,0),2))*($G79/INDEX($BB$5:$BG$12,MATCH($D79,$AR$5:$AR$12,0),2))^$J79)+(EXP(-$G79/INDEX($BB$5:$BG$12,MATCH($D79,$AR$5:$AR$12,0),3))*($G79/INDEX($BB$5:$BG$12,MATCH($D79,$AR$5:$AR$12,0),3))^$J79)+(EXP(-$G79/INDEX($BB$5:$BG$12,MATCH($D79,$AR$5:$AR$12,0),4))*($G79/INDEX($BB$5:$BG$12,MATCH($D79,$AR$5:$AR$12,0),4))^$J79)+(EXP(-$G79/INDEX($BB$5:$BG$12,MATCH($D79,$AR$5:$AR$12,0),5))*($G79/INDEX($BB$5:$BG$12,MATCH($D79,$AR$5:$AR$12,0),5))^$J79)+(EXP(-$G79/INDEX($BB$5:$BG$12,MATCH($D79,$AR$5:$AR$12,0),6))*($G79/INDEX($BB$5:$BG$12,MATCH($D79,$AR$5:$AR$12,0),6))^$J79)),0)</x:f>
        <x:v>0</x:v>
      </x:c>
      <x:c r="AF79" s="979" t="n">
        <x:f>IFERROR((EXP(-$G79/INDEX($BB$5:$BG$12,MATCH($D79,$AR$5:$AR$12,0),2))*($G79/INDEX($BB$5:$BG$12,MATCH($D79,$AR$5:$AR$12,0),2))^$J79)/((EXP(-$G79/INDEX($BB$5:$BG$12,MATCH($D79,$AR$5:$AR$12,0),1))*($G79/INDEX($BB$5:$BG$12,MATCH($D79,$AR$5:$AR$12,0),1))^$J79)+(EXP(-$G79/INDEX($BB$5:$BG$12,MATCH($D79,$AR$5:$AR$12,0),2))*($G79/INDEX($BB$5:$BG$12,MATCH($D79,$AR$5:$AR$12,0),2))^$J79)+(EXP(-$G79/INDEX($BB$5:$BG$12,MATCH($D79,$AR$5:$AR$12,0),3))*($G79/INDEX($BB$5:$BG$12,MATCH($D79,$AR$5:$AR$12,0),3))^$J79)+(EXP(-$G79/INDEX($BB$5:$BG$12,MATCH($D79,$AR$5:$AR$12,0),4))*($G79/INDEX($BB$5:$BG$12,MATCH($D79,$AR$5:$AR$12,0),4))^$J79)+(EXP(-$G79/INDEX($BB$5:$BG$12,MATCH($D79,$AR$5:$AR$12,0),5))*($G79/INDEX($BB$5:$BG$12,MATCH($D79,$AR$5:$AR$12,0),5))^$J79)+(EXP(-$G79/INDEX($BB$5:$BG$12,MATCH($D79,$AR$5:$AR$12,0),6))*($G79/INDEX($BB$5:$BG$12,MATCH($D79,$AR$5:$AR$12,0),6))^$J79)),0)</x:f>
        <x:v>0</x:v>
      </x:c>
      <x:c r="AG79" s="979" t="n">
        <x:f>IFERROR((EXP(-$G79/INDEX($BB$5:$BG$12,MATCH($D79,$AR$5:$AR$12,0),3))*($G79/INDEX($BB$5:$BG$12,MATCH($D79,$AR$5:$AR$12,0),3))^$J79)/((EXP(-$G79/INDEX($BB$5:$BG$12,MATCH($D79,$AR$5:$AR$12,0),1))*($G79/INDEX($BB$5:$BG$12,MATCH($D79,$AR$5:$AR$12,0),1))^$J79)+(EXP(-$G79/INDEX($BB$5:$BG$12,MATCH($D79,$AR$5:$AR$12,0),2))*($G79/INDEX($BB$5:$BG$12,MATCH($D79,$AR$5:$AR$12,0),2))^$J79)+(EXP(-$G79/INDEX($BB$5:$BG$12,MATCH($D79,$AR$5:$AR$12,0),3))*($G79/INDEX($BB$5:$BG$12,MATCH($D79,$AR$5:$AR$12,0),3))^$J79)+(EXP(-$G79/INDEX($BB$5:$BG$12,MATCH($D79,$AR$5:$AR$12,0),4))*($G79/INDEX($BB$5:$BG$12,MATCH($D79,$AR$5:$AR$12,0),4))^$J79)+(EXP(-$G79/INDEX($BB$5:$BG$12,MATCH($D79,$AR$5:$AR$12,0),5))*($G79/INDEX($BB$5:$BG$12,MATCH($D79,$AR$5:$AR$12,0),5))^$J79)+(EXP(-$G79/INDEX($BB$5:$BG$12,MATCH($D79,$AR$5:$AR$12,0),6))*($G79/INDEX($BB$5:$BG$12,MATCH($D79,$AR$5:$AR$12,0),6))^$J79)),0)</x:f>
        <x:v>0</x:v>
      </x:c>
      <x:c r="AH79" s="979" t="n">
        <x:f>IFERROR((EXP(-$G79/INDEX($BB$5:$BG$12,MATCH($D79,$AR$5:$AR$12,0),4))*($G79/INDEX($BB$5:$BG$12,MATCH($D79,$AR$5:$AR$12,0),4))^$J79)/((EXP(-$G79/INDEX($BB$5:$BG$12,MATCH($D79,$AR$5:$AR$12,0),1))*($G79/INDEX($BB$5:$BG$12,MATCH($D79,$AR$5:$AR$12,0),1))^$J79)+(EXP(-$G79/INDEX($BB$5:$BG$12,MATCH($D79,$AR$5:$AR$12,0),2))*($G79/INDEX($BB$5:$BG$12,MATCH($D79,$AR$5:$AR$12,0),2))^$J79)+(EXP(-$G79/INDEX($BB$5:$BG$12,MATCH($D79,$AR$5:$AR$12,0),3))*($G79/INDEX($BB$5:$BG$12,MATCH($D79,$AR$5:$AR$12,0),3))^$J79)+(EXP(-$G79/INDEX($BB$5:$BG$12,MATCH($D79,$AR$5:$AR$12,0),4))*($G79/INDEX($BB$5:$BG$12,MATCH($D79,$AR$5:$AR$12,0),4))^$J79)+(EXP(-$G79/INDEX($BB$5:$BG$12,MATCH($D79,$AR$5:$AR$12,0),5))*($G79/INDEX($BB$5:$BG$12,MATCH($D79,$AR$5:$AR$12,0),5))^$J79)+(EXP(-$G79/INDEX($BB$5:$BG$12,MATCH($D79,$AR$5:$AR$12,0),6))*($G79/INDEX($BB$5:$BG$12,MATCH($D79,$AR$5:$AR$12,0),6))^$J79)),0)</x:f>
        <x:v>0</x:v>
      </x:c>
      <x:c r="AI79" s="979" t="n">
        <x:f>IFERROR((EXP(-$G79/INDEX($BB$5:$BG$12,MATCH($D79,$AR$5:$AR$12,0),5))*($G79/INDEX($BB$5:$BG$12,MATCH($D79,$AR$5:$AR$12,0),5))^$J79)/((EXP(-$G79/INDEX($BB$5:$BG$12,MATCH($D79,$AR$5:$AR$12,0),1))*($G79/INDEX($BB$5:$BG$12,MATCH($D79,$AR$5:$AR$12,0),1))^$J79)+(EXP(-$G79/INDEX($BB$5:$BG$12,MATCH($D79,$AR$5:$AR$12,0),2))*($G79/INDEX($BB$5:$BG$12,MATCH($D79,$AR$5:$AR$12,0),2))^$J79)+(EXP(-$G79/INDEX($BB$5:$BG$12,MATCH($D79,$AR$5:$AR$12,0),3))*($G79/INDEX($BB$5:$BG$12,MATCH($D79,$AR$5:$AR$12,0),3))^$J79)+(EXP(-$G79/INDEX($BB$5:$BG$12,MATCH($D79,$AR$5:$AR$12,0),4))*($G79/INDEX($BB$5:$BG$12,MATCH($D79,$AR$5:$AR$12,0),4))^$J79)+(EXP(-$G79/INDEX($BB$5:$BG$12,MATCH($D79,$AR$5:$AR$12,0),5))*($G79/INDEX($BB$5:$BG$12,MATCH($D79,$AR$5:$AR$12,0),5))^$J79)+(EXP(-$G79/INDEX($BB$5:$BG$12,MATCH($D79,$AR$5:$AR$12,0),6))*($G79/INDEX($BB$5:$BG$12,MATCH($D79,$AR$5:$AR$12,0),6))^$J79)),0)</x:f>
        <x:v>0</x:v>
      </x:c>
      <x:c r="AJ79" s="979" t="n">
        <x:f>IFERROR((EXP(-$G79/INDEX($BB$5:$BG$12,MATCH($D79,$AR$5:$AR$12,0),6))*($G79/INDEX($BB$5:$BG$12,MATCH($D79,$AR$5:$AR$12,0),6))^$J79)/((EXP(-$G79/INDEX($BB$5:$BG$12,MATCH($D79,$AR$5:$AR$12,0),1))*($G79/INDEX($BB$5:$BG$12,MATCH($D79,$AR$5:$AR$12,0),1))^$J79)+(EXP(-$G79/INDEX($BB$5:$BG$12,MATCH($D79,$AR$5:$AR$12,0),2))*($G79/INDEX($BB$5:$BG$12,MATCH($D79,$AR$5:$AR$12,0),2))^$J79)+(EXP(-$G79/INDEX($BB$5:$BG$12,MATCH($D79,$AR$5:$AR$12,0),3))*($G79/INDEX($BB$5:$BG$12,MATCH($D79,$AR$5:$AR$12,0),3))^$J79)+(EXP(-$G79/INDEX($BB$5:$BG$12,MATCH($D79,$AR$5:$AR$12,0),4))*($G79/INDEX($BB$5:$BG$12,MATCH($D79,$AR$5:$AR$12,0),4))^$J79)+(EXP(-$G79/INDEX($BB$5:$BG$12,MATCH($D79,$AR$5:$AR$12,0),5))*($G79/INDEX($BB$5:$BG$12,MATCH($D79,$AR$5:$AR$12,0),5))^$J79)+(EXP(-$G79/INDEX($BB$5:$BG$12,MATCH($D79,$AR$5:$AR$12,0),6))*($G79/INDEX($BB$5:$BG$12,MATCH($D79,$AR$5:$AR$12,0),6))^$J79)),0)</x:f>
        <x:v>0</x:v>
      </x:c>
      <x:c r="BJ79"/>
      <x:c r="BK79"/>
      <x:c r="BL79"/>
      <x:c r="BM79"/>
      <x:c r="BN79"/>
      <x:c r="BO79"/>
      <x:c r="BP79"/>
      <x:c r="BQ79"/>
      <x:c r="BR79"/>
      <x:c r="BS79"/>
      <x:c r="BT79"/>
      <x:c r="BU79"/>
      <x:c r="BV79"/>
      <x:c r="BW79"/>
      <x:c r="BX79"/>
      <x:c r="BY79"/>
      <x:c r="BZ79"/>
    </x:row>
    <x:row r="80">
      <x:c r="A80" s="975" t="n">
        <x:f>'対象台データ'!A78</x:f>
        <x:v>46268</x:v>
      </x:c>
      <x:c r="B80" s="1003" t="str">
        <x:f>'対象台データ'!B78</x:f>
        <x:v>木</x:v>
      </x:c>
      <x:c r="C80" s="1003" t="str">
        <x:f>'対象台データ'!C78</x:f>
        <x:v>9/3</x:v>
      </x:c>
      <x:c r="D80" s="963" t="str">
        <x:f>'対象台データ'!D78</x:f>
        <x:v>モンキーターンV</x:v>
      </x:c>
      <x:c r="E80" s="1014" t="n">
        <x:f>IF($X80="A",MIN(100,MAX(0,55+(V80-55)*(1+0.4*SQRT(MIN(G80/8000,1))))),MIN(100,MAX(0,V80)))</x:f>
        <x:v>65.98830948732586</x:v>
      </x:c>
      <x:c r="F80" s="1016" t="n">
        <x:f>'対象台データ'!E78</x:f>
        <x:v>603</x:v>
      </x:c>
      <x:c r="G80" s="1005" t="n">
        <x:f>'対象台データ'!F78</x:f>
        <x:v>4254</x:v>
      </x:c>
      <x:c r="H80" s="1005" t="n">
        <x:f>'対象台データ'!G78</x:f>
        <x:v>10742</x:v>
      </x:c>
      <x:c r="I80" s="1005" t="n">
        <x:f>'対象台データ'!H78</x:f>
        <x:v>0</x:v>
      </x:c>
      <x:c r="J80" s="1005" t="n">
        <x:f>'対象台データ'!I78</x:f>
        <x:v>24</x:v>
      </x:c>
      <x:c r="K80" s="979" t="n">
        <x:f>'対象台データ'!K78</x:f>
        <x:v>1.8417175991223946</x:v>
      </x:c>
      <x:c r="L80" s="1006" t="n">
        <x:f>IF(G80&lt;=0,5,IF(G80&lt;1500,5+(G80-0)*(20-5)/(1500-0),IF(G80&lt;3000,20+(G80-1500)*(40-20)/(3000-1500),IF(G80&lt;4500,40+(G80-3000)*(58-40)/(4500-3000),IF(G80&lt;6000,58+(G80-4500)*(72-58)/(6000-4500),IF(G80&lt;7500,72+(G80-6000)*(84-72)/(7500-6000),IF(G80&lt;9000,84+(G80-7500)*(93-84)/(9000-7500),IF(G80&lt;11000,93+(G80-9000)*(100-93)/(11000-9000),100))))))))</x:f>
        <x:v>55.048</x:v>
      </x:c>
      <x:c r="M80" s="978" t="n">
        <x:v>1</x:v>
      </x:c>
      <x:c r="N80" s="978" t="n">
        <x:f>MIN(100,L80*M80)</x:f>
        <x:v>55.048</x:v>
      </x:c>
      <x:c r="O80" s="978" t="n">
        <x:f>IF(K80&lt;=0.8,0,IF(K80&lt;0.9,0+(K80-0.8)*(10-0)/(0.9-0.8),IF(K80&lt;1,10+(K80-0.9)*(35-10)/(1-0.9),IF(K80&lt;1.2,35+(K80-1)*(87-35)/(1.2-1),IF(K80&lt;1.3,87+(K80-1.2)*(96-87)/(1.3-1.2),IF(K80&lt;1.45,96+(K80-1.3)*(100-96)/(1.45-1.3),100))))))</x:f>
        <x:v>100</x:v>
      </x:c>
      <x:c r="P80" s="979" t="n">
        <x:f>MIN(1,SQRT(G80/8000))</x:f>
        <x:v>0.7292119033586876</x:v>
      </x:c>
      <x:c r="Q80" s="978" t="n">
        <x:f>35+(O80-35)*P80</x:f>
        <x:v>82.39877371831469</x:v>
      </x:c>
      <x:c r="R80" s="978" t="n">
        <x:f>IF(K80&lt;0.95,MIN(25,(0.95-K80)*250),0)</x:f>
        <x:v>0</x:v>
      </x:c>
      <x:c r="S80" s="978" t="n">
        <x:f>IF($X80="A",Y80*5+Z80*15+AA80*30+AB80*60+AC80*80+AD80*100,0)</x:f>
        <x:v>0</x:v>
      </x:c>
      <x:c r="T80" s="978" t="n">
        <x:f>IF($X80="A",AE80*5+AF80*15+AG80*30+AH80*60+AI80*80+AJ80*100,0)</x:f>
        <x:v>0</x:v>
      </x:c>
      <x:c r="U80" s="978" t="n">
        <x:f>IF($X80="A",S80*15%+T80*30%+Q80*55%,0)</x:f>
        <x:v>0</x:v>
      </x:c>
      <x:c r="V80" s="1018" t="n">
        <x:f>IF($X80="A",U80*80%+N80*20%,N80*IFERROR(INDEX($AT$5:$AT$60,MATCH($D80,$AR$5:$AR$60,0)),0.6)+Q80*IFERROR(INDEX($AU$5:$AU$60,MATCH($D80,$AR$5:$AR$60,0)),0.4)-R80)</x:f>
        <x:v>65.98830948732586</x:v>
      </x:c>
      <x:c r="W80" s="1008" t="str">
        <x:f>IF(E80&gt;=90,"設定6級候補",IF(E80&gt;=75,"設定4以上強候補",IF(E80&gt;=60,"設定4以上を疑う","要観察")))</x:f>
        <x:v>設定4以上を疑う</x:v>
      </x:c>
      <x:c r="X80" s="1003" t="str">
        <x:f>IFERROR(INDEX($AS$5:$AS$60,MATCH($D80,$AR$5:$AR$60,0)),"AT")</x:f>
        <x:v>AT</x:v>
      </x:c>
      <x:c r="Y80" s="979" t="n">
        <x:f>IFERROR((EXP(-$G80/INDEX($AV$5:$BA$12,MATCH($D80,$AR$5:$AR$12,0),1))*($G80/INDEX($AV$5:$BA$12,MATCH($D80,$AR$5:$AR$12,0),1))^$I80)/((EXP(-$G80/INDEX($AV$5:$BA$12,MATCH($D80,$AR$5:$AR$12,0),1))*($G80/INDEX($AV$5:$BA$12,MATCH($D80,$AR$5:$AR$12,0),1))^$I80)+(EXP(-$G80/INDEX($AV$5:$BA$12,MATCH($D80,$AR$5:$AR$12,0),2))*($G80/INDEX($AV$5:$BA$12,MATCH($D80,$AR$5:$AR$12,0),2))^$I80)+(EXP(-$G80/INDEX($AV$5:$BA$12,MATCH($D80,$AR$5:$AR$12,0),3))*($G80/INDEX($AV$5:$BA$12,MATCH($D80,$AR$5:$AR$12,0),3))^$I80)+(EXP(-$G80/INDEX($AV$5:$BA$12,MATCH($D80,$AR$5:$AR$12,0),4))*($G80/INDEX($AV$5:$BA$12,MATCH($D80,$AR$5:$AR$12,0),4))^$I80)+(EXP(-$G80/INDEX($AV$5:$BA$12,MATCH($D80,$AR$5:$AR$12,0),5))*($G80/INDEX($AV$5:$BA$12,MATCH($D80,$AR$5:$AR$12,0),5))^$I80)+(EXP(-$G80/INDEX($AV$5:$BA$12,MATCH($D80,$AR$5:$AR$12,0),6))*($G80/INDEX($AV$5:$BA$12,MATCH($D80,$AR$5:$AR$12,0),6))^$I80)),0)</x:f>
        <x:v>0</x:v>
      </x:c>
      <x:c r="Z80" s="979" t="n">
        <x:f>IFERROR((EXP(-$G80/INDEX($AV$5:$BA$12,MATCH($D80,$AR$5:$AR$12,0),2))*($G80/INDEX($AV$5:$BA$12,MATCH($D80,$AR$5:$AR$12,0),2))^$I80)/((EXP(-$G80/INDEX($AV$5:$BA$12,MATCH($D80,$AR$5:$AR$12,0),1))*($G80/INDEX($AV$5:$BA$12,MATCH($D80,$AR$5:$AR$12,0),1))^$I80)+(EXP(-$G80/INDEX($AV$5:$BA$12,MATCH($D80,$AR$5:$AR$12,0),2))*($G80/INDEX($AV$5:$BA$12,MATCH($D80,$AR$5:$AR$12,0),2))^$I80)+(EXP(-$G80/INDEX($AV$5:$BA$12,MATCH($D80,$AR$5:$AR$12,0),3))*($G80/INDEX($AV$5:$BA$12,MATCH($D80,$AR$5:$AR$12,0),3))^$I80)+(EXP(-$G80/INDEX($AV$5:$BA$12,MATCH($D80,$AR$5:$AR$12,0),4))*($G80/INDEX($AV$5:$BA$12,MATCH($D80,$AR$5:$AR$12,0),4))^$I80)+(EXP(-$G80/INDEX($AV$5:$BA$12,MATCH($D80,$AR$5:$AR$12,0),5))*($G80/INDEX($AV$5:$BA$12,MATCH($D80,$AR$5:$AR$12,0),5))^$I80)+(EXP(-$G80/INDEX($AV$5:$BA$12,MATCH($D80,$AR$5:$AR$12,0),6))*($G80/INDEX($AV$5:$BA$12,MATCH($D80,$AR$5:$AR$12,0),6))^$I80)),0)</x:f>
        <x:v>0</x:v>
      </x:c>
      <x:c r="AA80" s="979" t="n">
        <x:f>IFERROR((EXP(-$G80/INDEX($AV$5:$BA$12,MATCH($D80,$AR$5:$AR$12,0),3))*($G80/INDEX($AV$5:$BA$12,MATCH($D80,$AR$5:$AR$12,0),3))^$I80)/((EXP(-$G80/INDEX($AV$5:$BA$12,MATCH($D80,$AR$5:$AR$12,0),1))*($G80/INDEX($AV$5:$BA$12,MATCH($D80,$AR$5:$AR$12,0),1))^$I80)+(EXP(-$G80/INDEX($AV$5:$BA$12,MATCH($D80,$AR$5:$AR$12,0),2))*($G80/INDEX($AV$5:$BA$12,MATCH($D80,$AR$5:$AR$12,0),2))^$I80)+(EXP(-$G80/INDEX($AV$5:$BA$12,MATCH($D80,$AR$5:$AR$12,0),3))*($G80/INDEX($AV$5:$BA$12,MATCH($D80,$AR$5:$AR$12,0),3))^$I80)+(EXP(-$G80/INDEX($AV$5:$BA$12,MATCH($D80,$AR$5:$AR$12,0),4))*($G80/INDEX($AV$5:$BA$12,MATCH($D80,$AR$5:$AR$12,0),4))^$I80)+(EXP(-$G80/INDEX($AV$5:$BA$12,MATCH($D80,$AR$5:$AR$12,0),5))*($G80/INDEX($AV$5:$BA$12,MATCH($D80,$AR$5:$AR$12,0),5))^$I80)+(EXP(-$G80/INDEX($AV$5:$BA$12,MATCH($D80,$AR$5:$AR$12,0),6))*($G80/INDEX($AV$5:$BA$12,MATCH($D80,$AR$5:$AR$12,0),6))^$I80)),0)</x:f>
        <x:v>0</x:v>
      </x:c>
      <x:c r="AB80" s="979" t="n">
        <x:f>IFERROR((EXP(-$G80/INDEX($AV$5:$BA$12,MATCH($D80,$AR$5:$AR$12,0),4))*($G80/INDEX($AV$5:$BA$12,MATCH($D80,$AR$5:$AR$12,0),4))^$I80)/((EXP(-$G80/INDEX($AV$5:$BA$12,MATCH($D80,$AR$5:$AR$12,0),1))*($G80/INDEX($AV$5:$BA$12,MATCH($D80,$AR$5:$AR$12,0),1))^$I80)+(EXP(-$G80/INDEX($AV$5:$BA$12,MATCH($D80,$AR$5:$AR$12,0),2))*($G80/INDEX($AV$5:$BA$12,MATCH($D80,$AR$5:$AR$12,0),2))^$I80)+(EXP(-$G80/INDEX($AV$5:$BA$12,MATCH($D80,$AR$5:$AR$12,0),3))*($G80/INDEX($AV$5:$BA$12,MATCH($D80,$AR$5:$AR$12,0),3))^$I80)+(EXP(-$G80/INDEX($AV$5:$BA$12,MATCH($D80,$AR$5:$AR$12,0),4))*($G80/INDEX($AV$5:$BA$12,MATCH($D80,$AR$5:$AR$12,0),4))^$I80)+(EXP(-$G80/INDEX($AV$5:$BA$12,MATCH($D80,$AR$5:$AR$12,0),5))*($G80/INDEX($AV$5:$BA$12,MATCH($D80,$AR$5:$AR$12,0),5))^$I80)+(EXP(-$G80/INDEX($AV$5:$BA$12,MATCH($D80,$AR$5:$AR$12,0),6))*($G80/INDEX($AV$5:$BA$12,MATCH($D80,$AR$5:$AR$12,0),6))^$I80)),0)</x:f>
        <x:v>0</x:v>
      </x:c>
      <x:c r="AC80" s="979" t="n">
        <x:f>IFERROR((EXP(-$G80/INDEX($AV$5:$BA$12,MATCH($D80,$AR$5:$AR$12,0),5))*($G80/INDEX($AV$5:$BA$12,MATCH($D80,$AR$5:$AR$12,0),5))^$I80)/((EXP(-$G80/INDEX($AV$5:$BA$12,MATCH($D80,$AR$5:$AR$12,0),1))*($G80/INDEX($AV$5:$BA$12,MATCH($D80,$AR$5:$AR$12,0),1))^$I80)+(EXP(-$G80/INDEX($AV$5:$BA$12,MATCH($D80,$AR$5:$AR$12,0),2))*($G80/INDEX($AV$5:$BA$12,MATCH($D80,$AR$5:$AR$12,0),2))^$I80)+(EXP(-$G80/INDEX($AV$5:$BA$12,MATCH($D80,$AR$5:$AR$12,0),3))*($G80/INDEX($AV$5:$BA$12,MATCH($D80,$AR$5:$AR$12,0),3))^$I80)+(EXP(-$G80/INDEX($AV$5:$BA$12,MATCH($D80,$AR$5:$AR$12,0),4))*($G80/INDEX($AV$5:$BA$12,MATCH($D80,$AR$5:$AR$12,0),4))^$I80)+(EXP(-$G80/INDEX($AV$5:$BA$12,MATCH($D80,$AR$5:$AR$12,0),5))*($G80/INDEX($AV$5:$BA$12,MATCH($D80,$AR$5:$AR$12,0),5))^$I80)+(EXP(-$G80/INDEX($AV$5:$BA$12,MATCH($D80,$AR$5:$AR$12,0),6))*($G80/INDEX($AV$5:$BA$12,MATCH($D80,$AR$5:$AR$12,0),6))^$I80)),0)</x:f>
        <x:v>0</x:v>
      </x:c>
      <x:c r="AD80" s="979" t="n">
        <x:f>IFERROR((EXP(-$G80/INDEX($AV$5:$BA$12,MATCH($D80,$AR$5:$AR$12,0),6))*($G80/INDEX($AV$5:$BA$12,MATCH($D80,$AR$5:$AR$12,0),6))^$I80)/((EXP(-$G80/INDEX($AV$5:$BA$12,MATCH($D80,$AR$5:$AR$12,0),1))*($G80/INDEX($AV$5:$BA$12,MATCH($D80,$AR$5:$AR$12,0),1))^$I80)+(EXP(-$G80/INDEX($AV$5:$BA$12,MATCH($D80,$AR$5:$AR$12,0),2))*($G80/INDEX($AV$5:$BA$12,MATCH($D80,$AR$5:$AR$12,0),2))^$I80)+(EXP(-$G80/INDEX($AV$5:$BA$12,MATCH($D80,$AR$5:$AR$12,0),3))*($G80/INDEX($AV$5:$BA$12,MATCH($D80,$AR$5:$AR$12,0),3))^$I80)+(EXP(-$G80/INDEX($AV$5:$BA$12,MATCH($D80,$AR$5:$AR$12,0),4))*($G80/INDEX($AV$5:$BA$12,MATCH($D80,$AR$5:$AR$12,0),4))^$I80)+(EXP(-$G80/INDEX($AV$5:$BA$12,MATCH($D80,$AR$5:$AR$12,0),5))*($G80/INDEX($AV$5:$BA$12,MATCH($D80,$AR$5:$AR$12,0),5))^$I80)+(EXP(-$G80/INDEX($AV$5:$BA$12,MATCH($D80,$AR$5:$AR$12,0),6))*($G80/INDEX($AV$5:$BA$12,MATCH($D80,$AR$5:$AR$12,0),6))^$I80)),0)</x:f>
        <x:v>0</x:v>
      </x:c>
      <x:c r="AE80" s="979" t="n">
        <x:f>IFERROR((EXP(-$G80/INDEX($BB$5:$BG$12,MATCH($D80,$AR$5:$AR$12,0),1))*($G80/INDEX($BB$5:$BG$12,MATCH($D80,$AR$5:$AR$12,0),1))^$J80)/((EXP(-$G80/INDEX($BB$5:$BG$12,MATCH($D80,$AR$5:$AR$12,0),1))*($G80/INDEX($BB$5:$BG$12,MATCH($D80,$AR$5:$AR$12,0),1))^$J80)+(EXP(-$G80/INDEX($BB$5:$BG$12,MATCH($D80,$AR$5:$AR$12,0),2))*($G80/INDEX($BB$5:$BG$12,MATCH($D80,$AR$5:$AR$12,0),2))^$J80)+(EXP(-$G80/INDEX($BB$5:$BG$12,MATCH($D80,$AR$5:$AR$12,0),3))*($G80/INDEX($BB$5:$BG$12,MATCH($D80,$AR$5:$AR$12,0),3))^$J80)+(EXP(-$G80/INDEX($BB$5:$BG$12,MATCH($D80,$AR$5:$AR$12,0),4))*($G80/INDEX($BB$5:$BG$12,MATCH($D80,$AR$5:$AR$12,0),4))^$J80)+(EXP(-$G80/INDEX($BB$5:$BG$12,MATCH($D80,$AR$5:$AR$12,0),5))*($G80/INDEX($BB$5:$BG$12,MATCH($D80,$AR$5:$AR$12,0),5))^$J80)+(EXP(-$G80/INDEX($BB$5:$BG$12,MATCH($D80,$AR$5:$AR$12,0),6))*($G80/INDEX($BB$5:$BG$12,MATCH($D80,$AR$5:$AR$12,0),6))^$J80)),0)</x:f>
        <x:v>0</x:v>
      </x:c>
      <x:c r="AF80" s="979" t="n">
        <x:f>IFERROR((EXP(-$G80/INDEX($BB$5:$BG$12,MATCH($D80,$AR$5:$AR$12,0),2))*($G80/INDEX($BB$5:$BG$12,MATCH($D80,$AR$5:$AR$12,0),2))^$J80)/((EXP(-$G80/INDEX($BB$5:$BG$12,MATCH($D80,$AR$5:$AR$12,0),1))*($G80/INDEX($BB$5:$BG$12,MATCH($D80,$AR$5:$AR$12,0),1))^$J80)+(EXP(-$G80/INDEX($BB$5:$BG$12,MATCH($D80,$AR$5:$AR$12,0),2))*($G80/INDEX($BB$5:$BG$12,MATCH($D80,$AR$5:$AR$12,0),2))^$J80)+(EXP(-$G80/INDEX($BB$5:$BG$12,MATCH($D80,$AR$5:$AR$12,0),3))*($G80/INDEX($BB$5:$BG$12,MATCH($D80,$AR$5:$AR$12,0),3))^$J80)+(EXP(-$G80/INDEX($BB$5:$BG$12,MATCH($D80,$AR$5:$AR$12,0),4))*($G80/INDEX($BB$5:$BG$12,MATCH($D80,$AR$5:$AR$12,0),4))^$J80)+(EXP(-$G80/INDEX($BB$5:$BG$12,MATCH($D80,$AR$5:$AR$12,0),5))*($G80/INDEX($BB$5:$BG$12,MATCH($D80,$AR$5:$AR$12,0),5))^$J80)+(EXP(-$G80/INDEX($BB$5:$BG$12,MATCH($D80,$AR$5:$AR$12,0),6))*($G80/INDEX($BB$5:$BG$12,MATCH($D80,$AR$5:$AR$12,0),6))^$J80)),0)</x:f>
        <x:v>0</x:v>
      </x:c>
      <x:c r="AG80" s="979" t="n">
        <x:f>IFERROR((EXP(-$G80/INDEX($BB$5:$BG$12,MATCH($D80,$AR$5:$AR$12,0),3))*($G80/INDEX($BB$5:$BG$12,MATCH($D80,$AR$5:$AR$12,0),3))^$J80)/((EXP(-$G80/INDEX($BB$5:$BG$12,MATCH($D80,$AR$5:$AR$12,0),1))*($G80/INDEX($BB$5:$BG$12,MATCH($D80,$AR$5:$AR$12,0),1))^$J80)+(EXP(-$G80/INDEX($BB$5:$BG$12,MATCH($D80,$AR$5:$AR$12,0),2))*($G80/INDEX($BB$5:$BG$12,MATCH($D80,$AR$5:$AR$12,0),2))^$J80)+(EXP(-$G80/INDEX($BB$5:$BG$12,MATCH($D80,$AR$5:$AR$12,0),3))*($G80/INDEX($BB$5:$BG$12,MATCH($D80,$AR$5:$AR$12,0),3))^$J80)+(EXP(-$G80/INDEX($BB$5:$BG$12,MATCH($D80,$AR$5:$AR$12,0),4))*($G80/INDEX($BB$5:$BG$12,MATCH($D80,$AR$5:$AR$12,0),4))^$J80)+(EXP(-$G80/INDEX($BB$5:$BG$12,MATCH($D80,$AR$5:$AR$12,0),5))*($G80/INDEX($BB$5:$BG$12,MATCH($D80,$AR$5:$AR$12,0),5))^$J80)+(EXP(-$G80/INDEX($BB$5:$BG$12,MATCH($D80,$AR$5:$AR$12,0),6))*($G80/INDEX($BB$5:$BG$12,MATCH($D80,$AR$5:$AR$12,0),6))^$J80)),0)</x:f>
        <x:v>0</x:v>
      </x:c>
      <x:c r="AH80" s="979" t="n">
        <x:f>IFERROR((EXP(-$G80/INDEX($BB$5:$BG$12,MATCH($D80,$AR$5:$AR$12,0),4))*($G80/INDEX($BB$5:$BG$12,MATCH($D80,$AR$5:$AR$12,0),4))^$J80)/((EXP(-$G80/INDEX($BB$5:$BG$12,MATCH($D80,$AR$5:$AR$12,0),1))*($G80/INDEX($BB$5:$BG$12,MATCH($D80,$AR$5:$AR$12,0),1))^$J80)+(EXP(-$G80/INDEX($BB$5:$BG$12,MATCH($D80,$AR$5:$AR$12,0),2))*($G80/INDEX($BB$5:$BG$12,MATCH($D80,$AR$5:$AR$12,0),2))^$J80)+(EXP(-$G80/INDEX($BB$5:$BG$12,MATCH($D80,$AR$5:$AR$12,0),3))*($G80/INDEX($BB$5:$BG$12,MATCH($D80,$AR$5:$AR$12,0),3))^$J80)+(EXP(-$G80/INDEX($BB$5:$BG$12,MATCH($D80,$AR$5:$AR$12,0),4))*($G80/INDEX($BB$5:$BG$12,MATCH($D80,$AR$5:$AR$12,0),4))^$J80)+(EXP(-$G80/INDEX($BB$5:$BG$12,MATCH($D80,$AR$5:$AR$12,0),5))*($G80/INDEX($BB$5:$BG$12,MATCH($D80,$AR$5:$AR$12,0),5))^$J80)+(EXP(-$G80/INDEX($BB$5:$BG$12,MATCH($D80,$AR$5:$AR$12,0),6))*($G80/INDEX($BB$5:$BG$12,MATCH($D80,$AR$5:$AR$12,0),6))^$J80)),0)</x:f>
        <x:v>0</x:v>
      </x:c>
      <x:c r="AI80" s="979" t="n">
        <x:f>IFERROR((EXP(-$G80/INDEX($BB$5:$BG$12,MATCH($D80,$AR$5:$AR$12,0),5))*($G80/INDEX($BB$5:$BG$12,MATCH($D80,$AR$5:$AR$12,0),5))^$J80)/((EXP(-$G80/INDEX($BB$5:$BG$12,MATCH($D80,$AR$5:$AR$12,0),1))*($G80/INDEX($BB$5:$BG$12,MATCH($D80,$AR$5:$AR$12,0),1))^$J80)+(EXP(-$G80/INDEX($BB$5:$BG$12,MATCH($D80,$AR$5:$AR$12,0),2))*($G80/INDEX($BB$5:$BG$12,MATCH($D80,$AR$5:$AR$12,0),2))^$J80)+(EXP(-$G80/INDEX($BB$5:$BG$12,MATCH($D80,$AR$5:$AR$12,0),3))*($G80/INDEX($BB$5:$BG$12,MATCH($D80,$AR$5:$AR$12,0),3))^$J80)+(EXP(-$G80/INDEX($BB$5:$BG$12,MATCH($D80,$AR$5:$AR$12,0),4))*($G80/INDEX($BB$5:$BG$12,MATCH($D80,$AR$5:$AR$12,0),4))^$J80)+(EXP(-$G80/INDEX($BB$5:$BG$12,MATCH($D80,$AR$5:$AR$12,0),5))*($G80/INDEX($BB$5:$BG$12,MATCH($D80,$AR$5:$AR$12,0),5))^$J80)+(EXP(-$G80/INDEX($BB$5:$BG$12,MATCH($D80,$AR$5:$AR$12,0),6))*($G80/INDEX($BB$5:$BG$12,MATCH($D80,$AR$5:$AR$12,0),6))^$J80)),0)</x:f>
        <x:v>0</x:v>
      </x:c>
      <x:c r="AJ80" s="979" t="n">
        <x:f>IFERROR((EXP(-$G80/INDEX($BB$5:$BG$12,MATCH($D80,$AR$5:$AR$12,0),6))*($G80/INDEX($BB$5:$BG$12,MATCH($D80,$AR$5:$AR$12,0),6))^$J80)/((EXP(-$G80/INDEX($BB$5:$BG$12,MATCH($D80,$AR$5:$AR$12,0),1))*($G80/INDEX($BB$5:$BG$12,MATCH($D80,$AR$5:$AR$12,0),1))^$J80)+(EXP(-$G80/INDEX($BB$5:$BG$12,MATCH($D80,$AR$5:$AR$12,0),2))*($G80/INDEX($BB$5:$BG$12,MATCH($D80,$AR$5:$AR$12,0),2))^$J80)+(EXP(-$G80/INDEX($BB$5:$BG$12,MATCH($D80,$AR$5:$AR$12,0),3))*($G80/INDEX($BB$5:$BG$12,MATCH($D80,$AR$5:$AR$12,0),3))^$J80)+(EXP(-$G80/INDEX($BB$5:$BG$12,MATCH($D80,$AR$5:$AR$12,0),4))*($G80/INDEX($BB$5:$BG$12,MATCH($D80,$AR$5:$AR$12,0),4))^$J80)+(EXP(-$G80/INDEX($BB$5:$BG$12,MATCH($D80,$AR$5:$AR$12,0),5))*($G80/INDEX($BB$5:$BG$12,MATCH($D80,$AR$5:$AR$12,0),5))^$J80)+(EXP(-$G80/INDEX($BB$5:$BG$12,MATCH($D80,$AR$5:$AR$12,0),6))*($G80/INDEX($BB$5:$BG$12,MATCH($D80,$AR$5:$AR$12,0),6))^$J80)),0)</x:f>
        <x:v>0</x:v>
      </x:c>
      <x:c r="BJ80"/>
      <x:c r="BK80"/>
      <x:c r="BL80"/>
      <x:c r="BM80"/>
      <x:c r="BN80"/>
      <x:c r="BO80"/>
      <x:c r="BP80"/>
      <x:c r="BQ80"/>
      <x:c r="BR80"/>
      <x:c r="BS80"/>
      <x:c r="BT80"/>
      <x:c r="BU80"/>
      <x:c r="BV80"/>
      <x:c r="BW80"/>
      <x:c r="BX80"/>
      <x:c r="BY80"/>
      <x:c r="BZ80"/>
    </x:row>
    <x:row r="81">
      <x:c r="A81" s="975" t="n">
        <x:f>'対象台データ'!A79</x:f>
        <x:v>46268</x:v>
      </x:c>
      <x:c r="B81" s="1003" t="str">
        <x:f>'対象台データ'!B79</x:f>
        <x:v>木</x:v>
      </x:c>
      <x:c r="C81" s="1003" t="str">
        <x:f>'対象台データ'!C79</x:f>
        <x:v>9/3</x:v>
      </x:c>
      <x:c r="D81" s="963" t="str">
        <x:f>'対象台データ'!D79</x:f>
        <x:v>モンキーターンV</x:v>
      </x:c>
      <x:c r="E81" s="1014" t="n">
        <x:f>IF($X81="A",MIN(100,MAX(0,55+(V81-55)*(1+0.4*SQRT(MIN(G81/8000,1))))),MIN(100,MAX(0,V81)))</x:f>
        <x:v>61.27567649322377</x:v>
      </x:c>
      <x:c r="F81" s="1016" t="n">
        <x:f>'対象台データ'!E79</x:f>
        <x:v>604</x:v>
      </x:c>
      <x:c r="G81" s="1005" t="n">
        <x:f>'対象台データ'!F79</x:f>
        <x:v>4529</x:v>
      </x:c>
      <x:c r="H81" s="1005" t="n">
        <x:f>'対象台データ'!G79</x:f>
        <x:v>2138</x:v>
      </x:c>
      <x:c r="I81" s="1005" t="n">
        <x:f>'対象台データ'!H79</x:f>
        <x:v>0</x:v>
      </x:c>
      <x:c r="J81" s="1005" t="n">
        <x:f>'対象台データ'!I79</x:f>
        <x:v>21</x:v>
      </x:c>
      <x:c r="K81" s="979" t="n">
        <x:f>'対象台データ'!K79</x:f>
        <x:v>1.1573562964598514</x:v>
      </x:c>
      <x:c r="L81" s="1006" t="n">
        <x:f>IF(G81&lt;=0,5,IF(G81&lt;1500,5+(G81-0)*(20-5)/(1500-0),IF(G81&lt;3000,20+(G81-1500)*(40-20)/(3000-1500),IF(G81&lt;4500,40+(G81-3000)*(58-40)/(4500-3000),IF(G81&lt;6000,58+(G81-4500)*(72-58)/(6000-4500),IF(G81&lt;7500,72+(G81-6000)*(84-72)/(7500-6000),IF(G81&lt;9000,84+(G81-7500)*(93-84)/(9000-7500),IF(G81&lt;11000,93+(G81-9000)*(100-93)/(11000-9000),100))))))))</x:f>
        <x:v>58.27066666666666</x:v>
      </x:c>
      <x:c r="M81" s="978" t="n">
        <x:v>1</x:v>
      </x:c>
      <x:c r="N81" s="978" t="n">
        <x:f>MIN(100,L81*M81)</x:f>
        <x:v>58.27066666666666</x:v>
      </x:c>
      <x:c r="O81" s="978" t="n">
        <x:f>IF(K81&lt;=0.8,0,IF(K81&lt;0.9,0+(K81-0.8)*(10-0)/(0.9-0.8),IF(K81&lt;1,10+(K81-0.9)*(35-10)/(1-0.9),IF(K81&lt;1.2,35+(K81-1)*(87-35)/(1.2-1),IF(K81&lt;1.3,87+(K81-1.2)*(96-87)/(1.3-1.2),IF(K81&lt;1.45,96+(K81-1.3)*(100-96)/(1.45-1.3),100))))))</x:f>
        <x:v>75.91263707956136</x:v>
      </x:c>
      <x:c r="P81" s="979" t="n">
        <x:f>MIN(1,SQRT(G81/8000))</x:f>
        <x:v>0.7524127856436252</x:v>
      </x:c>
      <x:c r="Q81" s="978" t="n">
        <x:f>35+(O81-35)*P81</x:f>
        <x:v>65.78319123305944</x:v>
      </x:c>
      <x:c r="R81" s="978" t="n">
        <x:f>IF(K81&lt;0.95,MIN(25,(0.95-K81)*250),0)</x:f>
        <x:v>0</x:v>
      </x:c>
      <x:c r="S81" s="978" t="n">
        <x:f>IF($X81="A",Y81*5+Z81*15+AA81*30+AB81*60+AC81*80+AD81*100,0)</x:f>
        <x:v>0</x:v>
      </x:c>
      <x:c r="T81" s="978" t="n">
        <x:f>IF($X81="A",AE81*5+AF81*15+AG81*30+AH81*60+AI81*80+AJ81*100,0)</x:f>
        <x:v>0</x:v>
      </x:c>
      <x:c r="U81" s="978" t="n">
        <x:f>IF($X81="A",S81*15%+T81*30%+Q81*55%,0)</x:f>
        <x:v>0</x:v>
      </x:c>
      <x:c r="V81" s="1018" t="n">
        <x:f>IF($X81="A",U81*80%+N81*20%,N81*IFERROR(INDEX($AT$5:$AT$60,MATCH($D81,$AR$5:$AR$60,0)),0.6)+Q81*IFERROR(INDEX($AU$5:$AU$60,MATCH($D81,$AR$5:$AR$60,0)),0.4)-R81)</x:f>
        <x:v>61.27567649322377</x:v>
      </x:c>
      <x:c r="W81" s="1008" t="str">
        <x:f>IF(E81&gt;=90,"設定6級候補",IF(E81&gt;=75,"設定4以上強候補",IF(E81&gt;=60,"設定4以上を疑う","要観察")))</x:f>
        <x:v>設定4以上を疑う</x:v>
      </x:c>
      <x:c r="X81" s="1003" t="str">
        <x:f>IFERROR(INDEX($AS$5:$AS$60,MATCH($D81,$AR$5:$AR$60,0)),"AT")</x:f>
        <x:v>AT</x:v>
      </x:c>
      <x:c r="Y81" s="979" t="n">
        <x:f>IFERROR((EXP(-$G81/INDEX($AV$5:$BA$12,MATCH($D81,$AR$5:$AR$12,0),1))*($G81/INDEX($AV$5:$BA$12,MATCH($D81,$AR$5:$AR$12,0),1))^$I81)/((EXP(-$G81/INDEX($AV$5:$BA$12,MATCH($D81,$AR$5:$AR$12,0),1))*($G81/INDEX($AV$5:$BA$12,MATCH($D81,$AR$5:$AR$12,0),1))^$I81)+(EXP(-$G81/INDEX($AV$5:$BA$12,MATCH($D81,$AR$5:$AR$12,0),2))*($G81/INDEX($AV$5:$BA$12,MATCH($D81,$AR$5:$AR$12,0),2))^$I81)+(EXP(-$G81/INDEX($AV$5:$BA$12,MATCH($D81,$AR$5:$AR$12,0),3))*($G81/INDEX($AV$5:$BA$12,MATCH($D81,$AR$5:$AR$12,0),3))^$I81)+(EXP(-$G81/INDEX($AV$5:$BA$12,MATCH($D81,$AR$5:$AR$12,0),4))*($G81/INDEX($AV$5:$BA$12,MATCH($D81,$AR$5:$AR$12,0),4))^$I81)+(EXP(-$G81/INDEX($AV$5:$BA$12,MATCH($D81,$AR$5:$AR$12,0),5))*($G81/INDEX($AV$5:$BA$12,MATCH($D81,$AR$5:$AR$12,0),5))^$I81)+(EXP(-$G81/INDEX($AV$5:$BA$12,MATCH($D81,$AR$5:$AR$12,0),6))*($G81/INDEX($AV$5:$BA$12,MATCH($D81,$AR$5:$AR$12,0),6))^$I81)),0)</x:f>
        <x:v>0</x:v>
      </x:c>
      <x:c r="Z81" s="979" t="n">
        <x:f>IFERROR((EXP(-$G81/INDEX($AV$5:$BA$12,MATCH($D81,$AR$5:$AR$12,0),2))*($G81/INDEX($AV$5:$BA$12,MATCH($D81,$AR$5:$AR$12,0),2))^$I81)/((EXP(-$G81/INDEX($AV$5:$BA$12,MATCH($D81,$AR$5:$AR$12,0),1))*($G81/INDEX($AV$5:$BA$12,MATCH($D81,$AR$5:$AR$12,0),1))^$I81)+(EXP(-$G81/INDEX($AV$5:$BA$12,MATCH($D81,$AR$5:$AR$12,0),2))*($G81/INDEX($AV$5:$BA$12,MATCH($D81,$AR$5:$AR$12,0),2))^$I81)+(EXP(-$G81/INDEX($AV$5:$BA$12,MATCH($D81,$AR$5:$AR$12,0),3))*($G81/INDEX($AV$5:$BA$12,MATCH($D81,$AR$5:$AR$12,0),3))^$I81)+(EXP(-$G81/INDEX($AV$5:$BA$12,MATCH($D81,$AR$5:$AR$12,0),4))*($G81/INDEX($AV$5:$BA$12,MATCH($D81,$AR$5:$AR$12,0),4))^$I81)+(EXP(-$G81/INDEX($AV$5:$BA$12,MATCH($D81,$AR$5:$AR$12,0),5))*($G81/INDEX($AV$5:$BA$12,MATCH($D81,$AR$5:$AR$12,0),5))^$I81)+(EXP(-$G81/INDEX($AV$5:$BA$12,MATCH($D81,$AR$5:$AR$12,0),6))*($G81/INDEX($AV$5:$BA$12,MATCH($D81,$AR$5:$AR$12,0),6))^$I81)),0)</x:f>
        <x:v>0</x:v>
      </x:c>
      <x:c r="AA81" s="979" t="n">
        <x:f>IFERROR((EXP(-$G81/INDEX($AV$5:$BA$12,MATCH($D81,$AR$5:$AR$12,0),3))*($G81/INDEX($AV$5:$BA$12,MATCH($D81,$AR$5:$AR$12,0),3))^$I81)/((EXP(-$G81/INDEX($AV$5:$BA$12,MATCH($D81,$AR$5:$AR$12,0),1))*($G81/INDEX($AV$5:$BA$12,MATCH($D81,$AR$5:$AR$12,0),1))^$I81)+(EXP(-$G81/INDEX($AV$5:$BA$12,MATCH($D81,$AR$5:$AR$12,0),2))*($G81/INDEX($AV$5:$BA$12,MATCH($D81,$AR$5:$AR$12,0),2))^$I81)+(EXP(-$G81/INDEX($AV$5:$BA$12,MATCH($D81,$AR$5:$AR$12,0),3))*($G81/INDEX($AV$5:$BA$12,MATCH($D81,$AR$5:$AR$12,0),3))^$I81)+(EXP(-$G81/INDEX($AV$5:$BA$12,MATCH($D81,$AR$5:$AR$12,0),4))*($G81/INDEX($AV$5:$BA$12,MATCH($D81,$AR$5:$AR$12,0),4))^$I81)+(EXP(-$G81/INDEX($AV$5:$BA$12,MATCH($D81,$AR$5:$AR$12,0),5))*($G81/INDEX($AV$5:$BA$12,MATCH($D81,$AR$5:$AR$12,0),5))^$I81)+(EXP(-$G81/INDEX($AV$5:$BA$12,MATCH($D81,$AR$5:$AR$12,0),6))*($G81/INDEX($AV$5:$BA$12,MATCH($D81,$AR$5:$AR$12,0),6))^$I81)),0)</x:f>
        <x:v>0</x:v>
      </x:c>
      <x:c r="AB81" s="979" t="n">
        <x:f>IFERROR((EXP(-$G81/INDEX($AV$5:$BA$12,MATCH($D81,$AR$5:$AR$12,0),4))*($G81/INDEX($AV$5:$BA$12,MATCH($D81,$AR$5:$AR$12,0),4))^$I81)/((EXP(-$G81/INDEX($AV$5:$BA$12,MATCH($D81,$AR$5:$AR$12,0),1))*($G81/INDEX($AV$5:$BA$12,MATCH($D81,$AR$5:$AR$12,0),1))^$I81)+(EXP(-$G81/INDEX($AV$5:$BA$12,MATCH($D81,$AR$5:$AR$12,0),2))*($G81/INDEX($AV$5:$BA$12,MATCH($D81,$AR$5:$AR$12,0),2))^$I81)+(EXP(-$G81/INDEX($AV$5:$BA$12,MATCH($D81,$AR$5:$AR$12,0),3))*($G81/INDEX($AV$5:$BA$12,MATCH($D81,$AR$5:$AR$12,0),3))^$I81)+(EXP(-$G81/INDEX($AV$5:$BA$12,MATCH($D81,$AR$5:$AR$12,0),4))*($G81/INDEX($AV$5:$BA$12,MATCH($D81,$AR$5:$AR$12,0),4))^$I81)+(EXP(-$G81/INDEX($AV$5:$BA$12,MATCH($D81,$AR$5:$AR$12,0),5))*($G81/INDEX($AV$5:$BA$12,MATCH($D81,$AR$5:$AR$12,0),5))^$I81)+(EXP(-$G81/INDEX($AV$5:$BA$12,MATCH($D81,$AR$5:$AR$12,0),6))*($G81/INDEX($AV$5:$BA$12,MATCH($D81,$AR$5:$AR$12,0),6))^$I81)),0)</x:f>
        <x:v>0</x:v>
      </x:c>
      <x:c r="AC81" s="979" t="n">
        <x:f>IFERROR((EXP(-$G81/INDEX($AV$5:$BA$12,MATCH($D81,$AR$5:$AR$12,0),5))*($G81/INDEX($AV$5:$BA$12,MATCH($D81,$AR$5:$AR$12,0),5))^$I81)/((EXP(-$G81/INDEX($AV$5:$BA$12,MATCH($D81,$AR$5:$AR$12,0),1))*($G81/INDEX($AV$5:$BA$12,MATCH($D81,$AR$5:$AR$12,0),1))^$I81)+(EXP(-$G81/INDEX($AV$5:$BA$12,MATCH($D81,$AR$5:$AR$12,0),2))*($G81/INDEX($AV$5:$BA$12,MATCH($D81,$AR$5:$AR$12,0),2))^$I81)+(EXP(-$G81/INDEX($AV$5:$BA$12,MATCH($D81,$AR$5:$AR$12,0),3))*($G81/INDEX($AV$5:$BA$12,MATCH($D81,$AR$5:$AR$12,0),3))^$I81)+(EXP(-$G81/INDEX($AV$5:$BA$12,MATCH($D81,$AR$5:$AR$12,0),4))*($G81/INDEX($AV$5:$BA$12,MATCH($D81,$AR$5:$AR$12,0),4))^$I81)+(EXP(-$G81/INDEX($AV$5:$BA$12,MATCH($D81,$AR$5:$AR$12,0),5))*($G81/INDEX($AV$5:$BA$12,MATCH($D81,$AR$5:$AR$12,0),5))^$I81)+(EXP(-$G81/INDEX($AV$5:$BA$12,MATCH($D81,$AR$5:$AR$12,0),6))*($G81/INDEX($AV$5:$BA$12,MATCH($D81,$AR$5:$AR$12,0),6))^$I81)),0)</x:f>
        <x:v>0</x:v>
      </x:c>
      <x:c r="AD81" s="979" t="n">
        <x:f>IFERROR((EXP(-$G81/INDEX($AV$5:$BA$12,MATCH($D81,$AR$5:$AR$12,0),6))*($G81/INDEX($AV$5:$BA$12,MATCH($D81,$AR$5:$AR$12,0),6))^$I81)/((EXP(-$G81/INDEX($AV$5:$BA$12,MATCH($D81,$AR$5:$AR$12,0),1))*($G81/INDEX($AV$5:$BA$12,MATCH($D81,$AR$5:$AR$12,0),1))^$I81)+(EXP(-$G81/INDEX($AV$5:$BA$12,MATCH($D81,$AR$5:$AR$12,0),2))*($G81/INDEX($AV$5:$BA$12,MATCH($D81,$AR$5:$AR$12,0),2))^$I81)+(EXP(-$G81/INDEX($AV$5:$BA$12,MATCH($D81,$AR$5:$AR$12,0),3))*($G81/INDEX($AV$5:$BA$12,MATCH($D81,$AR$5:$AR$12,0),3))^$I81)+(EXP(-$G81/INDEX($AV$5:$BA$12,MATCH($D81,$AR$5:$AR$12,0),4))*($G81/INDEX($AV$5:$BA$12,MATCH($D81,$AR$5:$AR$12,0),4))^$I81)+(EXP(-$G81/INDEX($AV$5:$BA$12,MATCH($D81,$AR$5:$AR$12,0),5))*($G81/INDEX($AV$5:$BA$12,MATCH($D81,$AR$5:$AR$12,0),5))^$I81)+(EXP(-$G81/INDEX($AV$5:$BA$12,MATCH($D81,$AR$5:$AR$12,0),6))*($G81/INDEX($AV$5:$BA$12,MATCH($D81,$AR$5:$AR$12,0),6))^$I81)),0)</x:f>
        <x:v>0</x:v>
      </x:c>
      <x:c r="AE81" s="979" t="n">
        <x:f>IFERROR((EXP(-$G81/INDEX($BB$5:$BG$12,MATCH($D81,$AR$5:$AR$12,0),1))*($G81/INDEX($BB$5:$BG$12,MATCH($D81,$AR$5:$AR$12,0),1))^$J81)/((EXP(-$G81/INDEX($BB$5:$BG$12,MATCH($D81,$AR$5:$AR$12,0),1))*($G81/INDEX($BB$5:$BG$12,MATCH($D81,$AR$5:$AR$12,0),1))^$J81)+(EXP(-$G81/INDEX($BB$5:$BG$12,MATCH($D81,$AR$5:$AR$12,0),2))*($G81/INDEX($BB$5:$BG$12,MATCH($D81,$AR$5:$AR$12,0),2))^$J81)+(EXP(-$G81/INDEX($BB$5:$BG$12,MATCH($D81,$AR$5:$AR$12,0),3))*($G81/INDEX($BB$5:$BG$12,MATCH($D81,$AR$5:$AR$12,0),3))^$J81)+(EXP(-$G81/INDEX($BB$5:$BG$12,MATCH($D81,$AR$5:$AR$12,0),4))*($G81/INDEX($BB$5:$BG$12,MATCH($D81,$AR$5:$AR$12,0),4))^$J81)+(EXP(-$G81/INDEX($BB$5:$BG$12,MATCH($D81,$AR$5:$AR$12,0),5))*($G81/INDEX($BB$5:$BG$12,MATCH($D81,$AR$5:$AR$12,0),5))^$J81)+(EXP(-$G81/INDEX($BB$5:$BG$12,MATCH($D81,$AR$5:$AR$12,0),6))*($G81/INDEX($BB$5:$BG$12,MATCH($D81,$AR$5:$AR$12,0),6))^$J81)),0)</x:f>
        <x:v>0</x:v>
      </x:c>
      <x:c r="AF81" s="979" t="n">
        <x:f>IFERROR((EXP(-$G81/INDEX($BB$5:$BG$12,MATCH($D81,$AR$5:$AR$12,0),2))*($G81/INDEX($BB$5:$BG$12,MATCH($D81,$AR$5:$AR$12,0),2))^$J81)/((EXP(-$G81/INDEX($BB$5:$BG$12,MATCH($D81,$AR$5:$AR$12,0),1))*($G81/INDEX($BB$5:$BG$12,MATCH($D81,$AR$5:$AR$12,0),1))^$J81)+(EXP(-$G81/INDEX($BB$5:$BG$12,MATCH($D81,$AR$5:$AR$12,0),2))*($G81/INDEX($BB$5:$BG$12,MATCH($D81,$AR$5:$AR$12,0),2))^$J81)+(EXP(-$G81/INDEX($BB$5:$BG$12,MATCH($D81,$AR$5:$AR$12,0),3))*($G81/INDEX($BB$5:$BG$12,MATCH($D81,$AR$5:$AR$12,0),3))^$J81)+(EXP(-$G81/INDEX($BB$5:$BG$12,MATCH($D81,$AR$5:$AR$12,0),4))*($G81/INDEX($BB$5:$BG$12,MATCH($D81,$AR$5:$AR$12,0),4))^$J81)+(EXP(-$G81/INDEX($BB$5:$BG$12,MATCH($D81,$AR$5:$AR$12,0),5))*($G81/INDEX($BB$5:$BG$12,MATCH($D81,$AR$5:$AR$12,0),5))^$J81)+(EXP(-$G81/INDEX($BB$5:$BG$12,MATCH($D81,$AR$5:$AR$12,0),6))*($G81/INDEX($BB$5:$BG$12,MATCH($D81,$AR$5:$AR$12,0),6))^$J81)),0)</x:f>
        <x:v>0</x:v>
      </x:c>
      <x:c r="AG81" s="979" t="n">
        <x:f>IFERROR((EXP(-$G81/INDEX($BB$5:$BG$12,MATCH($D81,$AR$5:$AR$12,0),3))*($G81/INDEX($BB$5:$BG$12,MATCH($D81,$AR$5:$AR$12,0),3))^$J81)/((EXP(-$G81/INDEX($BB$5:$BG$12,MATCH($D81,$AR$5:$AR$12,0),1))*($G81/INDEX($BB$5:$BG$12,MATCH($D81,$AR$5:$AR$12,0),1))^$J81)+(EXP(-$G81/INDEX($BB$5:$BG$12,MATCH($D81,$AR$5:$AR$12,0),2))*($G81/INDEX($BB$5:$BG$12,MATCH($D81,$AR$5:$AR$12,0),2))^$J81)+(EXP(-$G81/INDEX($BB$5:$BG$12,MATCH($D81,$AR$5:$AR$12,0),3))*($G81/INDEX($BB$5:$BG$12,MATCH($D81,$AR$5:$AR$12,0),3))^$J81)+(EXP(-$G81/INDEX($BB$5:$BG$12,MATCH($D81,$AR$5:$AR$12,0),4))*($G81/INDEX($BB$5:$BG$12,MATCH($D81,$AR$5:$AR$12,0),4))^$J81)+(EXP(-$G81/INDEX($BB$5:$BG$12,MATCH($D81,$AR$5:$AR$12,0),5))*($G81/INDEX($BB$5:$BG$12,MATCH($D81,$AR$5:$AR$12,0),5))^$J81)+(EXP(-$G81/INDEX($BB$5:$BG$12,MATCH($D81,$AR$5:$AR$12,0),6))*($G81/INDEX($BB$5:$BG$12,MATCH($D81,$AR$5:$AR$12,0),6))^$J81)),0)</x:f>
        <x:v>0</x:v>
      </x:c>
      <x:c r="AH81" s="979" t="n">
        <x:f>IFERROR((EXP(-$G81/INDEX($BB$5:$BG$12,MATCH($D81,$AR$5:$AR$12,0),4))*($G81/INDEX($BB$5:$BG$12,MATCH($D81,$AR$5:$AR$12,0),4))^$J81)/((EXP(-$G81/INDEX($BB$5:$BG$12,MATCH($D81,$AR$5:$AR$12,0),1))*($G81/INDEX($BB$5:$BG$12,MATCH($D81,$AR$5:$AR$12,0),1))^$J81)+(EXP(-$G81/INDEX($BB$5:$BG$12,MATCH($D81,$AR$5:$AR$12,0),2))*($G81/INDEX($BB$5:$BG$12,MATCH($D81,$AR$5:$AR$12,0),2))^$J81)+(EXP(-$G81/INDEX($BB$5:$BG$12,MATCH($D81,$AR$5:$AR$12,0),3))*($G81/INDEX($BB$5:$BG$12,MATCH($D81,$AR$5:$AR$12,0),3))^$J81)+(EXP(-$G81/INDEX($BB$5:$BG$12,MATCH($D81,$AR$5:$AR$12,0),4))*($G81/INDEX($BB$5:$BG$12,MATCH($D81,$AR$5:$AR$12,0),4))^$J81)+(EXP(-$G81/INDEX($BB$5:$BG$12,MATCH($D81,$AR$5:$AR$12,0),5))*($G81/INDEX($BB$5:$BG$12,MATCH($D81,$AR$5:$AR$12,0),5))^$J81)+(EXP(-$G81/INDEX($BB$5:$BG$12,MATCH($D81,$AR$5:$AR$12,0),6))*($G81/INDEX($BB$5:$BG$12,MATCH($D81,$AR$5:$AR$12,0),6))^$J81)),0)</x:f>
        <x:v>0</x:v>
      </x:c>
      <x:c r="AI81" s="979" t="n">
        <x:f>IFERROR((EXP(-$G81/INDEX($BB$5:$BG$12,MATCH($D81,$AR$5:$AR$12,0),5))*($G81/INDEX($BB$5:$BG$12,MATCH($D81,$AR$5:$AR$12,0),5))^$J81)/((EXP(-$G81/INDEX($BB$5:$BG$12,MATCH($D81,$AR$5:$AR$12,0),1))*($G81/INDEX($BB$5:$BG$12,MATCH($D81,$AR$5:$AR$12,0),1))^$J81)+(EXP(-$G81/INDEX($BB$5:$BG$12,MATCH($D81,$AR$5:$AR$12,0),2))*($G81/INDEX($BB$5:$BG$12,MATCH($D81,$AR$5:$AR$12,0),2))^$J81)+(EXP(-$G81/INDEX($BB$5:$BG$12,MATCH($D81,$AR$5:$AR$12,0),3))*($G81/INDEX($BB$5:$BG$12,MATCH($D81,$AR$5:$AR$12,0),3))^$J81)+(EXP(-$G81/INDEX($BB$5:$BG$12,MATCH($D81,$AR$5:$AR$12,0),4))*($G81/INDEX($BB$5:$BG$12,MATCH($D81,$AR$5:$AR$12,0),4))^$J81)+(EXP(-$G81/INDEX($BB$5:$BG$12,MATCH($D81,$AR$5:$AR$12,0),5))*($G81/INDEX($BB$5:$BG$12,MATCH($D81,$AR$5:$AR$12,0),5))^$J81)+(EXP(-$G81/INDEX($BB$5:$BG$12,MATCH($D81,$AR$5:$AR$12,0),6))*($G81/INDEX($BB$5:$BG$12,MATCH($D81,$AR$5:$AR$12,0),6))^$J81)),0)</x:f>
        <x:v>0</x:v>
      </x:c>
      <x:c r="AJ81" s="979" t="n">
        <x:f>IFERROR((EXP(-$G81/INDEX($BB$5:$BG$12,MATCH($D81,$AR$5:$AR$12,0),6))*($G81/INDEX($BB$5:$BG$12,MATCH($D81,$AR$5:$AR$12,0),6))^$J81)/((EXP(-$G81/INDEX($BB$5:$BG$12,MATCH($D81,$AR$5:$AR$12,0),1))*($G81/INDEX($BB$5:$BG$12,MATCH($D81,$AR$5:$AR$12,0),1))^$J81)+(EXP(-$G81/INDEX($BB$5:$BG$12,MATCH($D81,$AR$5:$AR$12,0),2))*($G81/INDEX($BB$5:$BG$12,MATCH($D81,$AR$5:$AR$12,0),2))^$J81)+(EXP(-$G81/INDEX($BB$5:$BG$12,MATCH($D81,$AR$5:$AR$12,0),3))*($G81/INDEX($BB$5:$BG$12,MATCH($D81,$AR$5:$AR$12,0),3))^$J81)+(EXP(-$G81/INDEX($BB$5:$BG$12,MATCH($D81,$AR$5:$AR$12,0),4))*($G81/INDEX($BB$5:$BG$12,MATCH($D81,$AR$5:$AR$12,0),4))^$J81)+(EXP(-$G81/INDEX($BB$5:$BG$12,MATCH($D81,$AR$5:$AR$12,0),5))*($G81/INDEX($BB$5:$BG$12,MATCH($D81,$AR$5:$AR$12,0),5))^$J81)+(EXP(-$G81/INDEX($BB$5:$BG$12,MATCH($D81,$AR$5:$AR$12,0),6))*($G81/INDEX($BB$5:$BG$12,MATCH($D81,$AR$5:$AR$12,0),6))^$J81)),0)</x:f>
        <x:v>0</x:v>
      </x:c>
      <x:c r="BJ81"/>
      <x:c r="BK81"/>
      <x:c r="BL81"/>
      <x:c r="BM81"/>
      <x:c r="BN81"/>
      <x:c r="BO81"/>
      <x:c r="BP81"/>
      <x:c r="BQ81"/>
      <x:c r="BR81"/>
      <x:c r="BS81"/>
      <x:c r="BT81"/>
      <x:c r="BU81"/>
      <x:c r="BV81"/>
      <x:c r="BW81"/>
      <x:c r="BX81"/>
      <x:c r="BY81"/>
      <x:c r="BZ81"/>
    </x:row>
    <x:row r="82">
      <x:c r="A82" s="975" t="n">
        <x:f>'対象台データ'!A80</x:f>
        <x:v>46268</x:v>
      </x:c>
      <x:c r="B82" s="1003" t="str">
        <x:f>'対象台データ'!B80</x:f>
        <x:v>木</x:v>
      </x:c>
      <x:c r="C82" s="1003" t="str">
        <x:f>'対象台データ'!C80</x:f>
        <x:v>9/3</x:v>
      </x:c>
      <x:c r="D82" s="963" t="str">
        <x:f>'対象台データ'!D80</x:f>
        <x:v>モンキーターンV</x:v>
      </x:c>
      <x:c r="E82" s="1014" t="n">
        <x:f>IF($X82="A",MIN(100,MAX(0,55+(V82-55)*(1+0.4*SQRT(MIN(G82/8000,1))))),MIN(100,MAX(0,V82)))</x:f>
        <x:v>42.06938142808998</x:v>
      </x:c>
      <x:c r="F82" s="1016" t="n">
        <x:f>'対象台データ'!E80</x:f>
        <x:v>605</x:v>
      </x:c>
      <x:c r="G82" s="1005" t="n">
        <x:f>'対象台データ'!F80</x:f>
        <x:v>5547</x:v>
      </x:c>
      <x:c r="H82" s="1005" t="n">
        <x:f>'対象台データ'!G80</x:f>
        <x:v>-1253</x:v>
      </x:c>
      <x:c r="I82" s="1005" t="n">
        <x:f>'対象台データ'!H80</x:f>
        <x:v>0</x:v>
      </x:c>
      <x:c r="J82" s="1005" t="n">
        <x:f>'対象台データ'!I80</x:f>
        <x:v>20</x:v>
      </x:c>
      <x:c r="K82" s="979" t="n">
        <x:f>'対象台データ'!K80</x:f>
        <x:v>0.9247040442281113</x:v>
      </x:c>
      <x:c r="L82" s="1006" t="n">
        <x:f>IF(G82&lt;=0,5,IF(G82&lt;1500,5+(G82-0)*(20-5)/(1500-0),IF(G82&lt;3000,20+(G82-1500)*(40-20)/(3000-1500),IF(G82&lt;4500,40+(G82-3000)*(58-40)/(4500-3000),IF(G82&lt;6000,58+(G82-4500)*(72-58)/(6000-4500),IF(G82&lt;7500,72+(G82-6000)*(84-72)/(7500-6000),IF(G82&lt;9000,84+(G82-7500)*(93-84)/(9000-7500),IF(G82&lt;11000,93+(G82-9000)*(100-93)/(11000-9000),100))))))))</x:f>
        <x:v>67.772</x:v>
      </x:c>
      <x:c r="M82" s="978" t="n">
        <x:v>1</x:v>
      </x:c>
      <x:c r="N82" s="978" t="n">
        <x:f>MIN(100,L82*M82)</x:f>
        <x:v>67.772</x:v>
      </x:c>
      <x:c r="O82" s="978" t="n">
        <x:f>IF(K82&lt;=0.8,0,IF(K82&lt;0.9,0+(K82-0.8)*(10-0)/(0.9-0.8),IF(K82&lt;1,10+(K82-0.9)*(35-10)/(1-0.9),IF(K82&lt;1.2,35+(K82-1)*(87-35)/(1.2-1),IF(K82&lt;1.3,87+(K82-1.2)*(96-87)/(1.3-1.2),IF(K82&lt;1.45,96+(K82-1.3)*(100-96)/(1.45-1.3),100))))))</x:f>
        <x:v>16.17601105702781</x:v>
      </x:c>
      <x:c r="P82" s="979" t="n">
        <x:f>MIN(1,SQRT(G82/8000))</x:f>
        <x:v>0.8326914194345946</x:v>
      </x:c>
      <x:c r="Q82" s="978" t="n">
        <x:f>35+(O82-35)*P82</x:f>
        <x:v>19.325425927655374</x:v>
      </x:c>
      <x:c r="R82" s="978" t="n">
        <x:f>IF(K82&lt;0.95,MIN(25,(0.95-K82)*250),0)</x:f>
        <x:v>6.323988942972175</x:v>
      </x:c>
      <x:c r="S82" s="978" t="n">
        <x:f>IF($X82="A",Y82*5+Z82*15+AA82*30+AB82*60+AC82*80+AD82*100,0)</x:f>
        <x:v>0</x:v>
      </x:c>
      <x:c r="T82" s="978" t="n">
        <x:f>IF($X82="A",AE82*5+AF82*15+AG82*30+AH82*60+AI82*80+AJ82*100,0)</x:f>
        <x:v>0</x:v>
      </x:c>
      <x:c r="U82" s="978" t="n">
        <x:f>IF($X82="A",S82*15%+T82*30%+Q82*55%,0)</x:f>
        <x:v>0</x:v>
      </x:c>
      <x:c r="V82" s="1018" t="n">
        <x:f>IF($X82="A",U82*80%+N82*20%,N82*IFERROR(INDEX($AT$5:$AT$60,MATCH($D82,$AR$5:$AR$60,0)),0.6)+Q82*IFERROR(INDEX($AU$5:$AU$60,MATCH($D82,$AR$5:$AR$60,0)),0.4)-R82)</x:f>
        <x:v>42.06938142808998</x:v>
      </x:c>
      <x:c r="W82" s="1008" t="str">
        <x:f>IF(E82&gt;=90,"設定6級候補",IF(E82&gt;=75,"設定4以上強候補",IF(E82&gt;=60,"設定4以上を疑う","要観察")))</x:f>
        <x:v>要観察</x:v>
      </x:c>
      <x:c r="X82" s="1003" t="str">
        <x:f>IFERROR(INDEX($AS$5:$AS$60,MATCH($D82,$AR$5:$AR$60,0)),"AT")</x:f>
        <x:v>AT</x:v>
      </x:c>
      <x:c r="Y82" s="979" t="n">
        <x:f>IFERROR((EXP(-$G82/INDEX($AV$5:$BA$12,MATCH($D82,$AR$5:$AR$12,0),1))*($G82/INDEX($AV$5:$BA$12,MATCH($D82,$AR$5:$AR$12,0),1))^$I82)/((EXP(-$G82/INDEX($AV$5:$BA$12,MATCH($D82,$AR$5:$AR$12,0),1))*($G82/INDEX($AV$5:$BA$12,MATCH($D82,$AR$5:$AR$12,0),1))^$I82)+(EXP(-$G82/INDEX($AV$5:$BA$12,MATCH($D82,$AR$5:$AR$12,0),2))*($G82/INDEX($AV$5:$BA$12,MATCH($D82,$AR$5:$AR$12,0),2))^$I82)+(EXP(-$G82/INDEX($AV$5:$BA$12,MATCH($D82,$AR$5:$AR$12,0),3))*($G82/INDEX($AV$5:$BA$12,MATCH($D82,$AR$5:$AR$12,0),3))^$I82)+(EXP(-$G82/INDEX($AV$5:$BA$12,MATCH($D82,$AR$5:$AR$12,0),4))*($G82/INDEX($AV$5:$BA$12,MATCH($D82,$AR$5:$AR$12,0),4))^$I82)+(EXP(-$G82/INDEX($AV$5:$BA$12,MATCH($D82,$AR$5:$AR$12,0),5))*($G82/INDEX($AV$5:$BA$12,MATCH($D82,$AR$5:$AR$12,0),5))^$I82)+(EXP(-$G82/INDEX($AV$5:$BA$12,MATCH($D82,$AR$5:$AR$12,0),6))*($G82/INDEX($AV$5:$BA$12,MATCH($D82,$AR$5:$AR$12,0),6))^$I82)),0)</x:f>
        <x:v>0</x:v>
      </x:c>
      <x:c r="Z82" s="979" t="n">
        <x:f>IFERROR((EXP(-$G82/INDEX($AV$5:$BA$12,MATCH($D82,$AR$5:$AR$12,0),2))*($G82/INDEX($AV$5:$BA$12,MATCH($D82,$AR$5:$AR$12,0),2))^$I82)/((EXP(-$G82/INDEX($AV$5:$BA$12,MATCH($D82,$AR$5:$AR$12,0),1))*($G82/INDEX($AV$5:$BA$12,MATCH($D82,$AR$5:$AR$12,0),1))^$I82)+(EXP(-$G82/INDEX($AV$5:$BA$12,MATCH($D82,$AR$5:$AR$12,0),2))*($G82/INDEX($AV$5:$BA$12,MATCH($D82,$AR$5:$AR$12,0),2))^$I82)+(EXP(-$G82/INDEX($AV$5:$BA$12,MATCH($D82,$AR$5:$AR$12,0),3))*($G82/INDEX($AV$5:$BA$12,MATCH($D82,$AR$5:$AR$12,0),3))^$I82)+(EXP(-$G82/INDEX($AV$5:$BA$12,MATCH($D82,$AR$5:$AR$12,0),4))*($G82/INDEX($AV$5:$BA$12,MATCH($D82,$AR$5:$AR$12,0),4))^$I82)+(EXP(-$G82/INDEX($AV$5:$BA$12,MATCH($D82,$AR$5:$AR$12,0),5))*($G82/INDEX($AV$5:$BA$12,MATCH($D82,$AR$5:$AR$12,0),5))^$I82)+(EXP(-$G82/INDEX($AV$5:$BA$12,MATCH($D82,$AR$5:$AR$12,0),6))*($G82/INDEX($AV$5:$BA$12,MATCH($D82,$AR$5:$AR$12,0),6))^$I82)),0)</x:f>
        <x:v>0</x:v>
      </x:c>
      <x:c r="AA82" s="979" t="n">
        <x:f>IFERROR((EXP(-$G82/INDEX($AV$5:$BA$12,MATCH($D82,$AR$5:$AR$12,0),3))*($G82/INDEX($AV$5:$BA$12,MATCH($D82,$AR$5:$AR$12,0),3))^$I82)/((EXP(-$G82/INDEX($AV$5:$BA$12,MATCH($D82,$AR$5:$AR$12,0),1))*($G82/INDEX($AV$5:$BA$12,MATCH($D82,$AR$5:$AR$12,0),1))^$I82)+(EXP(-$G82/INDEX($AV$5:$BA$12,MATCH($D82,$AR$5:$AR$12,0),2))*($G82/INDEX($AV$5:$BA$12,MATCH($D82,$AR$5:$AR$12,0),2))^$I82)+(EXP(-$G82/INDEX($AV$5:$BA$12,MATCH($D82,$AR$5:$AR$12,0),3))*($G82/INDEX($AV$5:$BA$12,MATCH($D82,$AR$5:$AR$12,0),3))^$I82)+(EXP(-$G82/INDEX($AV$5:$BA$12,MATCH($D82,$AR$5:$AR$12,0),4))*($G82/INDEX($AV$5:$BA$12,MATCH($D82,$AR$5:$AR$12,0),4))^$I82)+(EXP(-$G82/INDEX($AV$5:$BA$12,MATCH($D82,$AR$5:$AR$12,0),5))*($G82/INDEX($AV$5:$BA$12,MATCH($D82,$AR$5:$AR$12,0),5))^$I82)+(EXP(-$G82/INDEX($AV$5:$BA$12,MATCH($D82,$AR$5:$AR$12,0),6))*($G82/INDEX($AV$5:$BA$12,MATCH($D82,$AR$5:$AR$12,0),6))^$I82)),0)</x:f>
        <x:v>0</x:v>
      </x:c>
      <x:c r="AB82" s="979" t="n">
        <x:f>IFERROR((EXP(-$G82/INDEX($AV$5:$BA$12,MATCH($D82,$AR$5:$AR$12,0),4))*($G82/INDEX($AV$5:$BA$12,MATCH($D82,$AR$5:$AR$12,0),4))^$I82)/((EXP(-$G82/INDEX($AV$5:$BA$12,MATCH($D82,$AR$5:$AR$12,0),1))*($G82/INDEX($AV$5:$BA$12,MATCH($D82,$AR$5:$AR$12,0),1))^$I82)+(EXP(-$G82/INDEX($AV$5:$BA$12,MATCH($D82,$AR$5:$AR$12,0),2))*($G82/INDEX($AV$5:$BA$12,MATCH($D82,$AR$5:$AR$12,0),2))^$I82)+(EXP(-$G82/INDEX($AV$5:$BA$12,MATCH($D82,$AR$5:$AR$12,0),3))*($G82/INDEX($AV$5:$BA$12,MATCH($D82,$AR$5:$AR$12,0),3))^$I82)+(EXP(-$G82/INDEX($AV$5:$BA$12,MATCH($D82,$AR$5:$AR$12,0),4))*($G82/INDEX($AV$5:$BA$12,MATCH($D82,$AR$5:$AR$12,0),4))^$I82)+(EXP(-$G82/INDEX($AV$5:$BA$12,MATCH($D82,$AR$5:$AR$12,0),5))*($G82/INDEX($AV$5:$BA$12,MATCH($D82,$AR$5:$AR$12,0),5))^$I82)+(EXP(-$G82/INDEX($AV$5:$BA$12,MATCH($D82,$AR$5:$AR$12,0),6))*($G82/INDEX($AV$5:$BA$12,MATCH($D82,$AR$5:$AR$12,0),6))^$I82)),0)</x:f>
        <x:v>0</x:v>
      </x:c>
      <x:c r="AC82" s="979" t="n">
        <x:f>IFERROR((EXP(-$G82/INDEX($AV$5:$BA$12,MATCH($D82,$AR$5:$AR$12,0),5))*($G82/INDEX($AV$5:$BA$12,MATCH($D82,$AR$5:$AR$12,0),5))^$I82)/((EXP(-$G82/INDEX($AV$5:$BA$12,MATCH($D82,$AR$5:$AR$12,0),1))*($G82/INDEX($AV$5:$BA$12,MATCH($D82,$AR$5:$AR$12,0),1))^$I82)+(EXP(-$G82/INDEX($AV$5:$BA$12,MATCH($D82,$AR$5:$AR$12,0),2))*($G82/INDEX($AV$5:$BA$12,MATCH($D82,$AR$5:$AR$12,0),2))^$I82)+(EXP(-$G82/INDEX($AV$5:$BA$12,MATCH($D82,$AR$5:$AR$12,0),3))*($G82/INDEX($AV$5:$BA$12,MATCH($D82,$AR$5:$AR$12,0),3))^$I82)+(EXP(-$G82/INDEX($AV$5:$BA$12,MATCH($D82,$AR$5:$AR$12,0),4))*($G82/INDEX($AV$5:$BA$12,MATCH($D82,$AR$5:$AR$12,0),4))^$I82)+(EXP(-$G82/INDEX($AV$5:$BA$12,MATCH($D82,$AR$5:$AR$12,0),5))*($G82/INDEX($AV$5:$BA$12,MATCH($D82,$AR$5:$AR$12,0),5))^$I82)+(EXP(-$G82/INDEX($AV$5:$BA$12,MATCH($D82,$AR$5:$AR$12,0),6))*($G82/INDEX($AV$5:$BA$12,MATCH($D82,$AR$5:$AR$12,0),6))^$I82)),0)</x:f>
        <x:v>0</x:v>
      </x:c>
      <x:c r="AD82" s="979" t="n">
        <x:f>IFERROR((EXP(-$G82/INDEX($AV$5:$BA$12,MATCH($D82,$AR$5:$AR$12,0),6))*($G82/INDEX($AV$5:$BA$12,MATCH($D82,$AR$5:$AR$12,0),6))^$I82)/((EXP(-$G82/INDEX($AV$5:$BA$12,MATCH($D82,$AR$5:$AR$12,0),1))*($G82/INDEX($AV$5:$BA$12,MATCH($D82,$AR$5:$AR$12,0),1))^$I82)+(EXP(-$G82/INDEX($AV$5:$BA$12,MATCH($D82,$AR$5:$AR$12,0),2))*($G82/INDEX($AV$5:$BA$12,MATCH($D82,$AR$5:$AR$12,0),2))^$I82)+(EXP(-$G82/INDEX($AV$5:$BA$12,MATCH($D82,$AR$5:$AR$12,0),3))*($G82/INDEX($AV$5:$BA$12,MATCH($D82,$AR$5:$AR$12,0),3))^$I82)+(EXP(-$G82/INDEX($AV$5:$BA$12,MATCH($D82,$AR$5:$AR$12,0),4))*($G82/INDEX($AV$5:$BA$12,MATCH($D82,$AR$5:$AR$12,0),4))^$I82)+(EXP(-$G82/INDEX($AV$5:$BA$12,MATCH($D82,$AR$5:$AR$12,0),5))*($G82/INDEX($AV$5:$BA$12,MATCH($D82,$AR$5:$AR$12,0),5))^$I82)+(EXP(-$G82/INDEX($AV$5:$BA$12,MATCH($D82,$AR$5:$AR$12,0),6))*($G82/INDEX($AV$5:$BA$12,MATCH($D82,$AR$5:$AR$12,0),6))^$I82)),0)</x:f>
        <x:v>0</x:v>
      </x:c>
      <x:c r="AE82" s="979" t="n">
        <x:f>IFERROR((EXP(-$G82/INDEX($BB$5:$BG$12,MATCH($D82,$AR$5:$AR$12,0),1))*($G82/INDEX($BB$5:$BG$12,MATCH($D82,$AR$5:$AR$12,0),1))^$J82)/((EXP(-$G82/INDEX($BB$5:$BG$12,MATCH($D82,$AR$5:$AR$12,0),1))*($G82/INDEX($BB$5:$BG$12,MATCH($D82,$AR$5:$AR$12,0),1))^$J82)+(EXP(-$G82/INDEX($BB$5:$BG$12,MATCH($D82,$AR$5:$AR$12,0),2))*($G82/INDEX($BB$5:$BG$12,MATCH($D82,$AR$5:$AR$12,0),2))^$J82)+(EXP(-$G82/INDEX($BB$5:$BG$12,MATCH($D82,$AR$5:$AR$12,0),3))*($G82/INDEX($BB$5:$BG$12,MATCH($D82,$AR$5:$AR$12,0),3))^$J82)+(EXP(-$G82/INDEX($BB$5:$BG$12,MATCH($D82,$AR$5:$AR$12,0),4))*($G82/INDEX($BB$5:$BG$12,MATCH($D82,$AR$5:$AR$12,0),4))^$J82)+(EXP(-$G82/INDEX($BB$5:$BG$12,MATCH($D82,$AR$5:$AR$12,0),5))*($G82/INDEX($BB$5:$BG$12,MATCH($D82,$AR$5:$AR$12,0),5))^$J82)+(EXP(-$G82/INDEX($BB$5:$BG$12,MATCH($D82,$AR$5:$AR$12,0),6))*($G82/INDEX($BB$5:$BG$12,MATCH($D82,$AR$5:$AR$12,0),6))^$J82)),0)</x:f>
        <x:v>0</x:v>
      </x:c>
      <x:c r="AF82" s="979" t="n">
        <x:f>IFERROR((EXP(-$G82/INDEX($BB$5:$BG$12,MATCH($D82,$AR$5:$AR$12,0),2))*($G82/INDEX($BB$5:$BG$12,MATCH($D82,$AR$5:$AR$12,0),2))^$J82)/((EXP(-$G82/INDEX($BB$5:$BG$12,MATCH($D82,$AR$5:$AR$12,0),1))*($G82/INDEX($BB$5:$BG$12,MATCH($D82,$AR$5:$AR$12,0),1))^$J82)+(EXP(-$G82/INDEX($BB$5:$BG$12,MATCH($D82,$AR$5:$AR$12,0),2))*($G82/INDEX($BB$5:$BG$12,MATCH($D82,$AR$5:$AR$12,0),2))^$J82)+(EXP(-$G82/INDEX($BB$5:$BG$12,MATCH($D82,$AR$5:$AR$12,0),3))*($G82/INDEX($BB$5:$BG$12,MATCH($D82,$AR$5:$AR$12,0),3))^$J82)+(EXP(-$G82/INDEX($BB$5:$BG$12,MATCH($D82,$AR$5:$AR$12,0),4))*($G82/INDEX($BB$5:$BG$12,MATCH($D82,$AR$5:$AR$12,0),4))^$J82)+(EXP(-$G82/INDEX($BB$5:$BG$12,MATCH($D82,$AR$5:$AR$12,0),5))*($G82/INDEX($BB$5:$BG$12,MATCH($D82,$AR$5:$AR$12,0),5))^$J82)+(EXP(-$G82/INDEX($BB$5:$BG$12,MATCH($D82,$AR$5:$AR$12,0),6))*($G82/INDEX($BB$5:$BG$12,MATCH($D82,$AR$5:$AR$12,0),6))^$J82)),0)</x:f>
        <x:v>0</x:v>
      </x:c>
      <x:c r="AG82" s="979" t="n">
        <x:f>IFERROR((EXP(-$G82/INDEX($BB$5:$BG$12,MATCH($D82,$AR$5:$AR$12,0),3))*($G82/INDEX($BB$5:$BG$12,MATCH($D82,$AR$5:$AR$12,0),3))^$J82)/((EXP(-$G82/INDEX($BB$5:$BG$12,MATCH($D82,$AR$5:$AR$12,0),1))*($G82/INDEX($BB$5:$BG$12,MATCH($D82,$AR$5:$AR$12,0),1))^$J82)+(EXP(-$G82/INDEX($BB$5:$BG$12,MATCH($D82,$AR$5:$AR$12,0),2))*($G82/INDEX($BB$5:$BG$12,MATCH($D82,$AR$5:$AR$12,0),2))^$J82)+(EXP(-$G82/INDEX($BB$5:$BG$12,MATCH($D82,$AR$5:$AR$12,0),3))*($G82/INDEX($BB$5:$BG$12,MATCH($D82,$AR$5:$AR$12,0),3))^$J82)+(EXP(-$G82/INDEX($BB$5:$BG$12,MATCH($D82,$AR$5:$AR$12,0),4))*($G82/INDEX($BB$5:$BG$12,MATCH($D82,$AR$5:$AR$12,0),4))^$J82)+(EXP(-$G82/INDEX($BB$5:$BG$12,MATCH($D82,$AR$5:$AR$12,0),5))*($G82/INDEX($BB$5:$BG$12,MATCH($D82,$AR$5:$AR$12,0),5))^$J82)+(EXP(-$G82/INDEX($BB$5:$BG$12,MATCH($D82,$AR$5:$AR$12,0),6))*($G82/INDEX($BB$5:$BG$12,MATCH($D82,$AR$5:$AR$12,0),6))^$J82)),0)</x:f>
        <x:v>0</x:v>
      </x:c>
      <x:c r="AH82" s="979" t="n">
        <x:f>IFERROR((EXP(-$G82/INDEX($BB$5:$BG$12,MATCH($D82,$AR$5:$AR$12,0),4))*($G82/INDEX($BB$5:$BG$12,MATCH($D82,$AR$5:$AR$12,0),4))^$J82)/((EXP(-$G82/INDEX($BB$5:$BG$12,MATCH($D82,$AR$5:$AR$12,0),1))*($G82/INDEX($BB$5:$BG$12,MATCH($D82,$AR$5:$AR$12,0),1))^$J82)+(EXP(-$G82/INDEX($BB$5:$BG$12,MATCH($D82,$AR$5:$AR$12,0),2))*($G82/INDEX($BB$5:$BG$12,MATCH($D82,$AR$5:$AR$12,0),2))^$J82)+(EXP(-$G82/INDEX($BB$5:$BG$12,MATCH($D82,$AR$5:$AR$12,0),3))*($G82/INDEX($BB$5:$BG$12,MATCH($D82,$AR$5:$AR$12,0),3))^$J82)+(EXP(-$G82/INDEX($BB$5:$BG$12,MATCH($D82,$AR$5:$AR$12,0),4))*($G82/INDEX($BB$5:$BG$12,MATCH($D82,$AR$5:$AR$12,0),4))^$J82)+(EXP(-$G82/INDEX($BB$5:$BG$12,MATCH($D82,$AR$5:$AR$12,0),5))*($G82/INDEX($BB$5:$BG$12,MATCH($D82,$AR$5:$AR$12,0),5))^$J82)+(EXP(-$G82/INDEX($BB$5:$BG$12,MATCH($D82,$AR$5:$AR$12,0),6))*($G82/INDEX($BB$5:$BG$12,MATCH($D82,$AR$5:$AR$12,0),6))^$J82)),0)</x:f>
        <x:v>0</x:v>
      </x:c>
      <x:c r="AI82" s="979" t="n">
        <x:f>IFERROR((EXP(-$G82/INDEX($BB$5:$BG$12,MATCH($D82,$AR$5:$AR$12,0),5))*($G82/INDEX($BB$5:$BG$12,MATCH($D82,$AR$5:$AR$12,0),5))^$J82)/((EXP(-$G82/INDEX($BB$5:$BG$12,MATCH($D82,$AR$5:$AR$12,0),1))*($G82/INDEX($BB$5:$BG$12,MATCH($D82,$AR$5:$AR$12,0),1))^$J82)+(EXP(-$G82/INDEX($BB$5:$BG$12,MATCH($D82,$AR$5:$AR$12,0),2))*($G82/INDEX($BB$5:$BG$12,MATCH($D82,$AR$5:$AR$12,0),2))^$J82)+(EXP(-$G82/INDEX($BB$5:$BG$12,MATCH($D82,$AR$5:$AR$12,0),3))*($G82/INDEX($BB$5:$BG$12,MATCH($D82,$AR$5:$AR$12,0),3))^$J82)+(EXP(-$G82/INDEX($BB$5:$BG$12,MATCH($D82,$AR$5:$AR$12,0),4))*($G82/INDEX($BB$5:$BG$12,MATCH($D82,$AR$5:$AR$12,0),4))^$J82)+(EXP(-$G82/INDEX($BB$5:$BG$12,MATCH($D82,$AR$5:$AR$12,0),5))*($G82/INDEX($BB$5:$BG$12,MATCH($D82,$AR$5:$AR$12,0),5))^$J82)+(EXP(-$G82/INDEX($BB$5:$BG$12,MATCH($D82,$AR$5:$AR$12,0),6))*($G82/INDEX($BB$5:$BG$12,MATCH($D82,$AR$5:$AR$12,0),6))^$J82)),0)</x:f>
        <x:v>0</x:v>
      </x:c>
      <x:c r="AJ82" s="979" t="n">
        <x:f>IFERROR((EXP(-$G82/INDEX($BB$5:$BG$12,MATCH($D82,$AR$5:$AR$12,0),6))*($G82/INDEX($BB$5:$BG$12,MATCH($D82,$AR$5:$AR$12,0),6))^$J82)/((EXP(-$G82/INDEX($BB$5:$BG$12,MATCH($D82,$AR$5:$AR$12,0),1))*($G82/INDEX($BB$5:$BG$12,MATCH($D82,$AR$5:$AR$12,0),1))^$J82)+(EXP(-$G82/INDEX($BB$5:$BG$12,MATCH($D82,$AR$5:$AR$12,0),2))*($G82/INDEX($BB$5:$BG$12,MATCH($D82,$AR$5:$AR$12,0),2))^$J82)+(EXP(-$G82/INDEX($BB$5:$BG$12,MATCH($D82,$AR$5:$AR$12,0),3))*($G82/INDEX($BB$5:$BG$12,MATCH($D82,$AR$5:$AR$12,0),3))^$J82)+(EXP(-$G82/INDEX($BB$5:$BG$12,MATCH($D82,$AR$5:$AR$12,0),4))*($G82/INDEX($BB$5:$BG$12,MATCH($D82,$AR$5:$AR$12,0),4))^$J82)+(EXP(-$G82/INDEX($BB$5:$BG$12,MATCH($D82,$AR$5:$AR$12,0),5))*($G82/INDEX($BB$5:$BG$12,MATCH($D82,$AR$5:$AR$12,0),5))^$J82)+(EXP(-$G82/INDEX($BB$5:$BG$12,MATCH($D82,$AR$5:$AR$12,0),6))*($G82/INDEX($BB$5:$BG$12,MATCH($D82,$AR$5:$AR$12,0),6))^$J82)),0)</x:f>
        <x:v>0</x:v>
      </x:c>
      <x:c r="BJ82"/>
      <x:c r="BK82"/>
      <x:c r="BL82"/>
      <x:c r="BM82"/>
      <x:c r="BN82"/>
      <x:c r="BO82"/>
      <x:c r="BP82"/>
      <x:c r="BQ82"/>
      <x:c r="BR82"/>
      <x:c r="BS82"/>
      <x:c r="BT82"/>
      <x:c r="BU82"/>
      <x:c r="BV82"/>
      <x:c r="BW82"/>
      <x:c r="BX82"/>
      <x:c r="BY82"/>
      <x:c r="BZ82"/>
    </x:row>
    <x:row r="83">
      <x:c r="A83" s="975" t="n">
        <x:f>'対象台データ'!A81</x:f>
        <x:v>46268</x:v>
      </x:c>
      <x:c r="B83" s="1003" t="str">
        <x:f>'対象台データ'!B81</x:f>
        <x:v>木</x:v>
      </x:c>
      <x:c r="C83" s="1003" t="str">
        <x:f>'対象台データ'!C81</x:f>
        <x:v>9/3</x:v>
      </x:c>
      <x:c r="D83" s="963" t="str">
        <x:f>'対象台データ'!D81</x:f>
        <x:v>モンキーターンV</x:v>
      </x:c>
      <x:c r="E83" s="1014" t="n">
        <x:f>IF($X83="A",MIN(100,MAX(0,55+(V83-55)*(1+0.4*SQRT(MIN(G83/8000,1))))),MIN(100,MAX(0,V83)))</x:f>
        <x:v>33.46511618956364</x:v>
      </x:c>
      <x:c r="F83" s="1016" t="n">
        <x:f>'対象台データ'!E81</x:f>
        <x:v>606</x:v>
      </x:c>
      <x:c r="G83" s="1005" t="n">
        <x:f>'対象台データ'!F81</x:f>
        <x:v>5868</x:v>
      </x:c>
      <x:c r="H83" s="1005" t="n">
        <x:f>'対象台データ'!G81</x:f>
        <x:v>-1880</x:v>
      </x:c>
      <x:c r="I83" s="1005" t="n">
        <x:f>'対象台データ'!H81</x:f>
        <x:v>0</x:v>
      </x:c>
      <x:c r="J83" s="1005" t="n">
        <x:f>'対象台データ'!I81</x:f>
        <x:v>21</x:v>
      </x:c>
      <x:c r="K83" s="979" t="n">
        <x:f>'対象台データ'!K81</x:f>
        <x:v>0.8932060895251079</x:v>
      </x:c>
      <x:c r="L83" s="1006" t="n">
        <x:f>IF(G83&lt;=0,5,IF(G83&lt;1500,5+(G83-0)*(20-5)/(1500-0),IF(G83&lt;3000,20+(G83-1500)*(40-20)/(3000-1500),IF(G83&lt;4500,40+(G83-3000)*(58-40)/(4500-3000),IF(G83&lt;6000,58+(G83-4500)*(72-58)/(6000-4500),IF(G83&lt;7500,72+(G83-6000)*(84-72)/(7500-6000),IF(G83&lt;9000,84+(G83-7500)*(93-84)/(9000-7500),IF(G83&lt;11000,93+(G83-9000)*(100-93)/(11000-9000),100))))))))</x:f>
        <x:v>70.768</x:v>
      </x:c>
      <x:c r="M83" s="978" t="n">
        <x:v>1</x:v>
      </x:c>
      <x:c r="N83" s="978" t="n">
        <x:f>MIN(100,L83*M83)</x:f>
        <x:v>70.768</x:v>
      </x:c>
      <x:c r="O83" s="978" t="n">
        <x:f>IF(K83&lt;=0.8,0,IF(K83&lt;0.9,0+(K83-0.8)*(10-0)/(0.9-0.8),IF(K83&lt;1,10+(K83-0.9)*(35-10)/(1-0.9),IF(K83&lt;1.2,35+(K83-1)*(87-35)/(1.2-1),IF(K83&lt;1.3,87+(K83-1.2)*(96-87)/(1.3-1.2),IF(K83&lt;1.45,96+(K83-1.3)*(100-96)/(1.45-1.3),100))))))</x:f>
        <x:v>9.320608952510792</x:v>
      </x:c>
      <x:c r="P83" s="979" t="n">
        <x:f>MIN(1,SQRT(G83/8000))</x:f>
        <x:v>0.8564461454172119</x:v>
      </x:c>
      <x:c r="Q83" s="978" t="n">
        <x:f>35+(O83-35)*P83</x:f>
        <x:v>13.00698452071661</x:v>
      </x:c>
      <x:c r="R83" s="978" t="n">
        <x:f>IF(K83&lt;0.95,MIN(25,(0.95-K83)*250),0)</x:f>
        <x:v>14.198477618723004</x:v>
      </x:c>
      <x:c r="S83" s="978" t="n">
        <x:f>IF($X83="A",Y83*5+Z83*15+AA83*30+AB83*60+AC83*80+AD83*100,0)</x:f>
        <x:v>0</x:v>
      </x:c>
      <x:c r="T83" s="978" t="n">
        <x:f>IF($X83="A",AE83*5+AF83*15+AG83*30+AH83*60+AI83*80+AJ83*100,0)</x:f>
        <x:v>0</x:v>
      </x:c>
      <x:c r="U83" s="978" t="n">
        <x:f>IF($X83="A",S83*15%+T83*30%+Q83*55%,0)</x:f>
        <x:v>0</x:v>
      </x:c>
      <x:c r="V83" s="1018" t="n">
        <x:f>IF($X83="A",U83*80%+N83*20%,N83*IFERROR(INDEX($AT$5:$AT$60,MATCH($D83,$AR$5:$AR$60,0)),0.6)+Q83*IFERROR(INDEX($AU$5:$AU$60,MATCH($D83,$AR$5:$AR$60,0)),0.4)-R83)</x:f>
        <x:v>33.46511618956364</x:v>
      </x:c>
      <x:c r="W83" s="1008" t="str">
        <x:f>IF(E83&gt;=90,"設定6級候補",IF(E83&gt;=75,"設定4以上強候補",IF(E83&gt;=60,"設定4以上を疑う","要観察")))</x:f>
        <x:v>要観察</x:v>
      </x:c>
      <x:c r="X83" s="1003" t="str">
        <x:f>IFERROR(INDEX($AS$5:$AS$60,MATCH($D83,$AR$5:$AR$60,0)),"AT")</x:f>
        <x:v>AT</x:v>
      </x:c>
      <x:c r="Y83" s="979" t="n">
        <x:f>IFERROR((EXP(-$G83/INDEX($AV$5:$BA$12,MATCH($D83,$AR$5:$AR$12,0),1))*($G83/INDEX($AV$5:$BA$12,MATCH($D83,$AR$5:$AR$12,0),1))^$I83)/((EXP(-$G83/INDEX($AV$5:$BA$12,MATCH($D83,$AR$5:$AR$12,0),1))*($G83/INDEX($AV$5:$BA$12,MATCH($D83,$AR$5:$AR$12,0),1))^$I83)+(EXP(-$G83/INDEX($AV$5:$BA$12,MATCH($D83,$AR$5:$AR$12,0),2))*($G83/INDEX($AV$5:$BA$12,MATCH($D83,$AR$5:$AR$12,0),2))^$I83)+(EXP(-$G83/INDEX($AV$5:$BA$12,MATCH($D83,$AR$5:$AR$12,0),3))*($G83/INDEX($AV$5:$BA$12,MATCH($D83,$AR$5:$AR$12,0),3))^$I83)+(EXP(-$G83/INDEX($AV$5:$BA$12,MATCH($D83,$AR$5:$AR$12,0),4))*($G83/INDEX($AV$5:$BA$12,MATCH($D83,$AR$5:$AR$12,0),4))^$I83)+(EXP(-$G83/INDEX($AV$5:$BA$12,MATCH($D83,$AR$5:$AR$12,0),5))*($G83/INDEX($AV$5:$BA$12,MATCH($D83,$AR$5:$AR$12,0),5))^$I83)+(EXP(-$G83/INDEX($AV$5:$BA$12,MATCH($D83,$AR$5:$AR$12,0),6))*($G83/INDEX($AV$5:$BA$12,MATCH($D83,$AR$5:$AR$12,0),6))^$I83)),0)</x:f>
        <x:v>0</x:v>
      </x:c>
      <x:c r="Z83" s="979" t="n">
        <x:f>IFERROR((EXP(-$G83/INDEX($AV$5:$BA$12,MATCH($D83,$AR$5:$AR$12,0),2))*($G83/INDEX($AV$5:$BA$12,MATCH($D83,$AR$5:$AR$12,0),2))^$I83)/((EXP(-$G83/INDEX($AV$5:$BA$12,MATCH($D83,$AR$5:$AR$12,0),1))*($G83/INDEX($AV$5:$BA$12,MATCH($D83,$AR$5:$AR$12,0),1))^$I83)+(EXP(-$G83/INDEX($AV$5:$BA$12,MATCH($D83,$AR$5:$AR$12,0),2))*($G83/INDEX($AV$5:$BA$12,MATCH($D83,$AR$5:$AR$12,0),2))^$I83)+(EXP(-$G83/INDEX($AV$5:$BA$12,MATCH($D83,$AR$5:$AR$12,0),3))*($G83/INDEX($AV$5:$BA$12,MATCH($D83,$AR$5:$AR$12,0),3))^$I83)+(EXP(-$G83/INDEX($AV$5:$BA$12,MATCH($D83,$AR$5:$AR$12,0),4))*($G83/INDEX($AV$5:$BA$12,MATCH($D83,$AR$5:$AR$12,0),4))^$I83)+(EXP(-$G83/INDEX($AV$5:$BA$12,MATCH($D83,$AR$5:$AR$12,0),5))*($G83/INDEX($AV$5:$BA$12,MATCH($D83,$AR$5:$AR$12,0),5))^$I83)+(EXP(-$G83/INDEX($AV$5:$BA$12,MATCH($D83,$AR$5:$AR$12,0),6))*($G83/INDEX($AV$5:$BA$12,MATCH($D83,$AR$5:$AR$12,0),6))^$I83)),0)</x:f>
        <x:v>0</x:v>
      </x:c>
      <x:c r="AA83" s="979" t="n">
        <x:f>IFERROR((EXP(-$G83/INDEX($AV$5:$BA$12,MATCH($D83,$AR$5:$AR$12,0),3))*($G83/INDEX($AV$5:$BA$12,MATCH($D83,$AR$5:$AR$12,0),3))^$I83)/((EXP(-$G83/INDEX($AV$5:$BA$12,MATCH($D83,$AR$5:$AR$12,0),1))*($G83/INDEX($AV$5:$BA$12,MATCH($D83,$AR$5:$AR$12,0),1))^$I83)+(EXP(-$G83/INDEX($AV$5:$BA$12,MATCH($D83,$AR$5:$AR$12,0),2))*($G83/INDEX($AV$5:$BA$12,MATCH($D83,$AR$5:$AR$12,0),2))^$I83)+(EXP(-$G83/INDEX($AV$5:$BA$12,MATCH($D83,$AR$5:$AR$12,0),3))*($G83/INDEX($AV$5:$BA$12,MATCH($D83,$AR$5:$AR$12,0),3))^$I83)+(EXP(-$G83/INDEX($AV$5:$BA$12,MATCH($D83,$AR$5:$AR$12,0),4))*($G83/INDEX($AV$5:$BA$12,MATCH($D83,$AR$5:$AR$12,0),4))^$I83)+(EXP(-$G83/INDEX($AV$5:$BA$12,MATCH($D83,$AR$5:$AR$12,0),5))*($G83/INDEX($AV$5:$BA$12,MATCH($D83,$AR$5:$AR$12,0),5))^$I83)+(EXP(-$G83/INDEX($AV$5:$BA$12,MATCH($D83,$AR$5:$AR$12,0),6))*($G83/INDEX($AV$5:$BA$12,MATCH($D83,$AR$5:$AR$12,0),6))^$I83)),0)</x:f>
        <x:v>0</x:v>
      </x:c>
      <x:c r="AB83" s="979" t="n">
        <x:f>IFERROR((EXP(-$G83/INDEX($AV$5:$BA$12,MATCH($D83,$AR$5:$AR$12,0),4))*($G83/INDEX($AV$5:$BA$12,MATCH($D83,$AR$5:$AR$12,0),4))^$I83)/((EXP(-$G83/INDEX($AV$5:$BA$12,MATCH($D83,$AR$5:$AR$12,0),1))*($G83/INDEX($AV$5:$BA$12,MATCH($D83,$AR$5:$AR$12,0),1))^$I83)+(EXP(-$G83/INDEX($AV$5:$BA$12,MATCH($D83,$AR$5:$AR$12,0),2))*($G83/INDEX($AV$5:$BA$12,MATCH($D83,$AR$5:$AR$12,0),2))^$I83)+(EXP(-$G83/INDEX($AV$5:$BA$12,MATCH($D83,$AR$5:$AR$12,0),3))*($G83/INDEX($AV$5:$BA$12,MATCH($D83,$AR$5:$AR$12,0),3))^$I83)+(EXP(-$G83/INDEX($AV$5:$BA$12,MATCH($D83,$AR$5:$AR$12,0),4))*($G83/INDEX($AV$5:$BA$12,MATCH($D83,$AR$5:$AR$12,0),4))^$I83)+(EXP(-$G83/INDEX($AV$5:$BA$12,MATCH($D83,$AR$5:$AR$12,0),5))*($G83/INDEX($AV$5:$BA$12,MATCH($D83,$AR$5:$AR$12,0),5))^$I83)+(EXP(-$G83/INDEX($AV$5:$BA$12,MATCH($D83,$AR$5:$AR$12,0),6))*($G83/INDEX($AV$5:$BA$12,MATCH($D83,$AR$5:$AR$12,0),6))^$I83)),0)</x:f>
        <x:v>0</x:v>
      </x:c>
      <x:c r="AC83" s="979" t="n">
        <x:f>IFERROR((EXP(-$G83/INDEX($AV$5:$BA$12,MATCH($D83,$AR$5:$AR$12,0),5))*($G83/INDEX($AV$5:$BA$12,MATCH($D83,$AR$5:$AR$12,0),5))^$I83)/((EXP(-$G83/INDEX($AV$5:$BA$12,MATCH($D83,$AR$5:$AR$12,0),1))*($G83/INDEX($AV$5:$BA$12,MATCH($D83,$AR$5:$AR$12,0),1))^$I83)+(EXP(-$G83/INDEX($AV$5:$BA$12,MATCH($D83,$AR$5:$AR$12,0),2))*($G83/INDEX($AV$5:$BA$12,MATCH($D83,$AR$5:$AR$12,0),2))^$I83)+(EXP(-$G83/INDEX($AV$5:$BA$12,MATCH($D83,$AR$5:$AR$12,0),3))*($G83/INDEX($AV$5:$BA$12,MATCH($D83,$AR$5:$AR$12,0),3))^$I83)+(EXP(-$G83/INDEX($AV$5:$BA$12,MATCH($D83,$AR$5:$AR$12,0),4))*($G83/INDEX($AV$5:$BA$12,MATCH($D83,$AR$5:$AR$12,0),4))^$I83)+(EXP(-$G83/INDEX($AV$5:$BA$12,MATCH($D83,$AR$5:$AR$12,0),5))*($G83/INDEX($AV$5:$BA$12,MATCH($D83,$AR$5:$AR$12,0),5))^$I83)+(EXP(-$G83/INDEX($AV$5:$BA$12,MATCH($D83,$AR$5:$AR$12,0),6))*($G83/INDEX($AV$5:$BA$12,MATCH($D83,$AR$5:$AR$12,0),6))^$I83)),0)</x:f>
        <x:v>0</x:v>
      </x:c>
      <x:c r="AD83" s="979" t="n">
        <x:f>IFERROR((EXP(-$G83/INDEX($AV$5:$BA$12,MATCH($D83,$AR$5:$AR$12,0),6))*($G83/INDEX($AV$5:$BA$12,MATCH($D83,$AR$5:$AR$12,0),6))^$I83)/((EXP(-$G83/INDEX($AV$5:$BA$12,MATCH($D83,$AR$5:$AR$12,0),1))*($G83/INDEX($AV$5:$BA$12,MATCH($D83,$AR$5:$AR$12,0),1))^$I83)+(EXP(-$G83/INDEX($AV$5:$BA$12,MATCH($D83,$AR$5:$AR$12,0),2))*($G83/INDEX($AV$5:$BA$12,MATCH($D83,$AR$5:$AR$12,0),2))^$I83)+(EXP(-$G83/INDEX($AV$5:$BA$12,MATCH($D83,$AR$5:$AR$12,0),3))*($G83/INDEX($AV$5:$BA$12,MATCH($D83,$AR$5:$AR$12,0),3))^$I83)+(EXP(-$G83/INDEX($AV$5:$BA$12,MATCH($D83,$AR$5:$AR$12,0),4))*($G83/INDEX($AV$5:$BA$12,MATCH($D83,$AR$5:$AR$12,0),4))^$I83)+(EXP(-$G83/INDEX($AV$5:$BA$12,MATCH($D83,$AR$5:$AR$12,0),5))*($G83/INDEX($AV$5:$BA$12,MATCH($D83,$AR$5:$AR$12,0),5))^$I83)+(EXP(-$G83/INDEX($AV$5:$BA$12,MATCH($D83,$AR$5:$AR$12,0),6))*($G83/INDEX($AV$5:$BA$12,MATCH($D83,$AR$5:$AR$12,0),6))^$I83)),0)</x:f>
        <x:v>0</x:v>
      </x:c>
      <x:c r="AE83" s="979" t="n">
        <x:f>IFERROR((EXP(-$G83/INDEX($BB$5:$BG$12,MATCH($D83,$AR$5:$AR$12,0),1))*($G83/INDEX($BB$5:$BG$12,MATCH($D83,$AR$5:$AR$12,0),1))^$J83)/((EXP(-$G83/INDEX($BB$5:$BG$12,MATCH($D83,$AR$5:$AR$12,0),1))*($G83/INDEX($BB$5:$BG$12,MATCH($D83,$AR$5:$AR$12,0),1))^$J83)+(EXP(-$G83/INDEX($BB$5:$BG$12,MATCH($D83,$AR$5:$AR$12,0),2))*($G83/INDEX($BB$5:$BG$12,MATCH($D83,$AR$5:$AR$12,0),2))^$J83)+(EXP(-$G83/INDEX($BB$5:$BG$12,MATCH($D83,$AR$5:$AR$12,0),3))*($G83/INDEX($BB$5:$BG$12,MATCH($D83,$AR$5:$AR$12,0),3))^$J83)+(EXP(-$G83/INDEX($BB$5:$BG$12,MATCH($D83,$AR$5:$AR$12,0),4))*($G83/INDEX($BB$5:$BG$12,MATCH($D83,$AR$5:$AR$12,0),4))^$J83)+(EXP(-$G83/INDEX($BB$5:$BG$12,MATCH($D83,$AR$5:$AR$12,0),5))*($G83/INDEX($BB$5:$BG$12,MATCH($D83,$AR$5:$AR$12,0),5))^$J83)+(EXP(-$G83/INDEX($BB$5:$BG$12,MATCH($D83,$AR$5:$AR$12,0),6))*($G83/INDEX($BB$5:$BG$12,MATCH($D83,$AR$5:$AR$12,0),6))^$J83)),0)</x:f>
        <x:v>0</x:v>
      </x:c>
      <x:c r="AF83" s="979" t="n">
        <x:f>IFERROR((EXP(-$G83/INDEX($BB$5:$BG$12,MATCH($D83,$AR$5:$AR$12,0),2))*($G83/INDEX($BB$5:$BG$12,MATCH($D83,$AR$5:$AR$12,0),2))^$J83)/((EXP(-$G83/INDEX($BB$5:$BG$12,MATCH($D83,$AR$5:$AR$12,0),1))*($G83/INDEX($BB$5:$BG$12,MATCH($D83,$AR$5:$AR$12,0),1))^$J83)+(EXP(-$G83/INDEX($BB$5:$BG$12,MATCH($D83,$AR$5:$AR$12,0),2))*($G83/INDEX($BB$5:$BG$12,MATCH($D83,$AR$5:$AR$12,0),2))^$J83)+(EXP(-$G83/INDEX($BB$5:$BG$12,MATCH($D83,$AR$5:$AR$12,0),3))*($G83/INDEX($BB$5:$BG$12,MATCH($D83,$AR$5:$AR$12,0),3))^$J83)+(EXP(-$G83/INDEX($BB$5:$BG$12,MATCH($D83,$AR$5:$AR$12,0),4))*($G83/INDEX($BB$5:$BG$12,MATCH($D83,$AR$5:$AR$12,0),4))^$J83)+(EXP(-$G83/INDEX($BB$5:$BG$12,MATCH($D83,$AR$5:$AR$12,0),5))*($G83/INDEX($BB$5:$BG$12,MATCH($D83,$AR$5:$AR$12,0),5))^$J83)+(EXP(-$G83/INDEX($BB$5:$BG$12,MATCH($D83,$AR$5:$AR$12,0),6))*($G83/INDEX($BB$5:$BG$12,MATCH($D83,$AR$5:$AR$12,0),6))^$J83)),0)</x:f>
        <x:v>0</x:v>
      </x:c>
      <x:c r="AG83" s="979" t="n">
        <x:f>IFERROR((EXP(-$G83/INDEX($BB$5:$BG$12,MATCH($D83,$AR$5:$AR$12,0),3))*($G83/INDEX($BB$5:$BG$12,MATCH($D83,$AR$5:$AR$12,0),3))^$J83)/((EXP(-$G83/INDEX($BB$5:$BG$12,MATCH($D83,$AR$5:$AR$12,0),1))*($G83/INDEX($BB$5:$BG$12,MATCH($D83,$AR$5:$AR$12,0),1))^$J83)+(EXP(-$G83/INDEX($BB$5:$BG$12,MATCH($D83,$AR$5:$AR$12,0),2))*($G83/INDEX($BB$5:$BG$12,MATCH($D83,$AR$5:$AR$12,0),2))^$J83)+(EXP(-$G83/INDEX($BB$5:$BG$12,MATCH($D83,$AR$5:$AR$12,0),3))*($G83/INDEX($BB$5:$BG$12,MATCH($D83,$AR$5:$AR$12,0),3))^$J83)+(EXP(-$G83/INDEX($BB$5:$BG$12,MATCH($D83,$AR$5:$AR$12,0),4))*($G83/INDEX($BB$5:$BG$12,MATCH($D83,$AR$5:$AR$12,0),4))^$J83)+(EXP(-$G83/INDEX($BB$5:$BG$12,MATCH($D83,$AR$5:$AR$12,0),5))*($G83/INDEX($BB$5:$BG$12,MATCH($D83,$AR$5:$AR$12,0),5))^$J83)+(EXP(-$G83/INDEX($BB$5:$BG$12,MATCH($D83,$AR$5:$AR$12,0),6))*($G83/INDEX($BB$5:$BG$12,MATCH($D83,$AR$5:$AR$12,0),6))^$J83)),0)</x:f>
        <x:v>0</x:v>
      </x:c>
      <x:c r="AH83" s="979" t="n">
        <x:f>IFERROR((EXP(-$G83/INDEX($BB$5:$BG$12,MATCH($D83,$AR$5:$AR$12,0),4))*($G83/INDEX($BB$5:$BG$12,MATCH($D83,$AR$5:$AR$12,0),4))^$J83)/((EXP(-$G83/INDEX($BB$5:$BG$12,MATCH($D83,$AR$5:$AR$12,0),1))*($G83/INDEX($BB$5:$BG$12,MATCH($D83,$AR$5:$AR$12,0),1))^$J83)+(EXP(-$G83/INDEX($BB$5:$BG$12,MATCH($D83,$AR$5:$AR$12,0),2))*($G83/INDEX($BB$5:$BG$12,MATCH($D83,$AR$5:$AR$12,0),2))^$J83)+(EXP(-$G83/INDEX($BB$5:$BG$12,MATCH($D83,$AR$5:$AR$12,0),3))*($G83/INDEX($BB$5:$BG$12,MATCH($D83,$AR$5:$AR$12,0),3))^$J83)+(EXP(-$G83/INDEX($BB$5:$BG$12,MATCH($D83,$AR$5:$AR$12,0),4))*($G83/INDEX($BB$5:$BG$12,MATCH($D83,$AR$5:$AR$12,0),4))^$J83)+(EXP(-$G83/INDEX($BB$5:$BG$12,MATCH($D83,$AR$5:$AR$12,0),5))*($G83/INDEX($BB$5:$BG$12,MATCH($D83,$AR$5:$AR$12,0),5))^$J83)+(EXP(-$G83/INDEX($BB$5:$BG$12,MATCH($D83,$AR$5:$AR$12,0),6))*($G83/INDEX($BB$5:$BG$12,MATCH($D83,$AR$5:$AR$12,0),6))^$J83)),0)</x:f>
        <x:v>0</x:v>
      </x:c>
      <x:c r="AI83" s="979" t="n">
        <x:f>IFERROR((EXP(-$G83/INDEX($BB$5:$BG$12,MATCH($D83,$AR$5:$AR$12,0),5))*($G83/INDEX($BB$5:$BG$12,MATCH($D83,$AR$5:$AR$12,0),5))^$J83)/((EXP(-$G83/INDEX($BB$5:$BG$12,MATCH($D83,$AR$5:$AR$12,0),1))*($G83/INDEX($BB$5:$BG$12,MATCH($D83,$AR$5:$AR$12,0),1))^$J83)+(EXP(-$G83/INDEX($BB$5:$BG$12,MATCH($D83,$AR$5:$AR$12,0),2))*($G83/INDEX($BB$5:$BG$12,MATCH($D83,$AR$5:$AR$12,0),2))^$J83)+(EXP(-$G83/INDEX($BB$5:$BG$12,MATCH($D83,$AR$5:$AR$12,0),3))*($G83/INDEX($BB$5:$BG$12,MATCH($D83,$AR$5:$AR$12,0),3))^$J83)+(EXP(-$G83/INDEX($BB$5:$BG$12,MATCH($D83,$AR$5:$AR$12,0),4))*($G83/INDEX($BB$5:$BG$12,MATCH($D83,$AR$5:$AR$12,0),4))^$J83)+(EXP(-$G83/INDEX($BB$5:$BG$12,MATCH($D83,$AR$5:$AR$12,0),5))*($G83/INDEX($BB$5:$BG$12,MATCH($D83,$AR$5:$AR$12,0),5))^$J83)+(EXP(-$G83/INDEX($BB$5:$BG$12,MATCH($D83,$AR$5:$AR$12,0),6))*($G83/INDEX($BB$5:$BG$12,MATCH($D83,$AR$5:$AR$12,0),6))^$J83)),0)</x:f>
        <x:v>0</x:v>
      </x:c>
      <x:c r="AJ83" s="979" t="n">
        <x:f>IFERROR((EXP(-$G83/INDEX($BB$5:$BG$12,MATCH($D83,$AR$5:$AR$12,0),6))*($G83/INDEX($BB$5:$BG$12,MATCH($D83,$AR$5:$AR$12,0),6))^$J83)/((EXP(-$G83/INDEX($BB$5:$BG$12,MATCH($D83,$AR$5:$AR$12,0),1))*($G83/INDEX($BB$5:$BG$12,MATCH($D83,$AR$5:$AR$12,0),1))^$J83)+(EXP(-$G83/INDEX($BB$5:$BG$12,MATCH($D83,$AR$5:$AR$12,0),2))*($G83/INDEX($BB$5:$BG$12,MATCH($D83,$AR$5:$AR$12,0),2))^$J83)+(EXP(-$G83/INDEX($BB$5:$BG$12,MATCH($D83,$AR$5:$AR$12,0),3))*($G83/INDEX($BB$5:$BG$12,MATCH($D83,$AR$5:$AR$12,0),3))^$J83)+(EXP(-$G83/INDEX($BB$5:$BG$12,MATCH($D83,$AR$5:$AR$12,0),4))*($G83/INDEX($BB$5:$BG$12,MATCH($D83,$AR$5:$AR$12,0),4))^$J83)+(EXP(-$G83/INDEX($BB$5:$BG$12,MATCH($D83,$AR$5:$AR$12,0),5))*($G83/INDEX($BB$5:$BG$12,MATCH($D83,$AR$5:$AR$12,0),5))^$J83)+(EXP(-$G83/INDEX($BB$5:$BG$12,MATCH($D83,$AR$5:$AR$12,0),6))*($G83/INDEX($BB$5:$BG$12,MATCH($D83,$AR$5:$AR$12,0),6))^$J83)),0)</x:f>
        <x:v>0</x:v>
      </x:c>
      <x:c r="BJ83"/>
      <x:c r="BK83"/>
      <x:c r="BL83"/>
      <x:c r="BM83"/>
      <x:c r="BN83"/>
      <x:c r="BO83"/>
      <x:c r="BP83"/>
      <x:c r="BQ83"/>
      <x:c r="BR83"/>
      <x:c r="BS83"/>
      <x:c r="BT83"/>
      <x:c r="BU83"/>
      <x:c r="BV83"/>
      <x:c r="BW83"/>
      <x:c r="BX83"/>
      <x:c r="BY83"/>
      <x:c r="BZ83"/>
    </x:row>
    <x:row r="84">
      <x:c r="A84" s="975" t="n">
        <x:f>'対象台データ'!A82</x:f>
        <x:v>46268</x:v>
      </x:c>
      <x:c r="B84" s="1003" t="str">
        <x:f>'対象台データ'!B82</x:f>
        <x:v>木</x:v>
      </x:c>
      <x:c r="C84" s="1003" t="str">
        <x:f>'対象台データ'!C82</x:f>
        <x:v>9/3</x:v>
      </x:c>
      <x:c r="D84" s="963" t="str">
        <x:f>'対象台データ'!D82</x:f>
        <x:v>モンキーターンV</x:v>
      </x:c>
      <x:c r="E84" s="1014" t="n">
        <x:f>IF($X84="A",MIN(100,MAX(0,55+(V84-55)*(1+0.4*SQRT(MIN(G84/8000,1))))),MIN(100,MAX(0,V84)))</x:f>
        <x:v>21.981368270081017</x:v>
      </x:c>
      <x:c r="F84" s="1016" t="n">
        <x:f>'対象台データ'!E82</x:f>
        <x:v>607</x:v>
      </x:c>
      <x:c r="G84" s="1005" t="n">
        <x:f>'対象台データ'!F82</x:f>
        <x:v>5798</x:v>
      </x:c>
      <x:c r="H84" s="1005" t="n">
        <x:f>'対象台データ'!G82</x:f>
        <x:v>-2540</x:v>
      </x:c>
      <x:c r="I84" s="1005" t="n">
        <x:f>'対象台データ'!H82</x:f>
        <x:v>0</x:v>
      </x:c>
      <x:c r="J84" s="1005" t="n">
        <x:f>'対象台データ'!I82</x:f>
        <x:v>23</x:v>
      </x:c>
      <x:c r="K84" s="979" t="n">
        <x:f>'対象台データ'!K82</x:f>
        <x:v>0.8539726342416926</x:v>
      </x:c>
      <x:c r="L84" s="1006" t="n">
        <x:f>IF(G84&lt;=0,5,IF(G84&lt;1500,5+(G84-0)*(20-5)/(1500-0),IF(G84&lt;3000,20+(G84-1500)*(40-20)/(3000-1500),IF(G84&lt;4500,40+(G84-3000)*(58-40)/(4500-3000),IF(G84&lt;6000,58+(G84-4500)*(72-58)/(6000-4500),IF(G84&lt;7500,72+(G84-6000)*(84-72)/(7500-6000),IF(G84&lt;9000,84+(G84-7500)*(93-84)/(9000-7500),IF(G84&lt;11000,93+(G84-9000)*(100-93)/(11000-9000),100))))))))</x:f>
        <x:v>70.11466666666666</x:v>
      </x:c>
      <x:c r="M84" s="978" t="n">
        <x:v>1</x:v>
      </x:c>
      <x:c r="N84" s="978" t="n">
        <x:f>MIN(100,L84*M84)</x:f>
        <x:v>70.11466666666666</x:v>
      </x:c>
      <x:c r="O84" s="978" t="n">
        <x:f>IF(K84&lt;=0.8,0,IF(K84&lt;0.9,0+(K84-0.8)*(10-0)/(0.9-0.8),IF(K84&lt;1,10+(K84-0.9)*(35-10)/(1-0.9),IF(K84&lt;1.2,35+(K84-1)*(87-35)/(1.2-1),IF(K84&lt;1.3,87+(K84-1.2)*(96-87)/(1.3-1.2),IF(K84&lt;1.45,96+(K84-1.3)*(100-96)/(1.45-1.3),100))))))</x:f>
        <x:v>5.397263424169253</x:v>
      </x:c>
      <x:c r="P84" s="979" t="n">
        <x:f>MIN(1,SQRT(G84/8000))</x:f>
        <x:v>0.8513225005836508</x:v>
      </x:c>
      <x:c r="Q84" s="978" t="n">
        <x:f>35+(O84-35)*P84</x:f>
        <x:v>9.798524274144668</x:v>
      </x:c>
      <x:c r="R84" s="978" t="n">
        <x:f>IF(K84&lt;0.95,MIN(25,(0.95-K84)*250),0)</x:f>
        <x:v>24.00684143957685</x:v>
      </x:c>
      <x:c r="S84" s="978" t="n">
        <x:f>IF($X84="A",Y84*5+Z84*15+AA84*30+AB84*60+AC84*80+AD84*100,0)</x:f>
        <x:v>0</x:v>
      </x:c>
      <x:c r="T84" s="978" t="n">
        <x:f>IF($X84="A",AE84*5+AF84*15+AG84*30+AH84*60+AI84*80+AJ84*100,0)</x:f>
        <x:v>0</x:v>
      </x:c>
      <x:c r="U84" s="978" t="n">
        <x:f>IF($X84="A",S84*15%+T84*30%+Q84*55%,0)</x:f>
        <x:v>0</x:v>
      </x:c>
      <x:c r="V84" s="1018" t="n">
        <x:f>IF($X84="A",U84*80%+N84*20%,N84*IFERROR(INDEX($AT$5:$AT$60,MATCH($D84,$AR$5:$AR$60,0)),0.6)+Q84*IFERROR(INDEX($AU$5:$AU$60,MATCH($D84,$AR$5:$AR$60,0)),0.4)-R84)</x:f>
        <x:v>21.981368270081017</x:v>
      </x:c>
      <x:c r="W84" s="1008" t="str">
        <x:f>IF(E84&gt;=90,"設定6級候補",IF(E84&gt;=75,"設定4以上強候補",IF(E84&gt;=60,"設定4以上を疑う","要観察")))</x:f>
        <x:v>要観察</x:v>
      </x:c>
      <x:c r="X84" s="1003" t="str">
        <x:f>IFERROR(INDEX($AS$5:$AS$60,MATCH($D84,$AR$5:$AR$60,0)),"AT")</x:f>
        <x:v>AT</x:v>
      </x:c>
      <x:c r="Y84" s="979" t="n">
        <x:f>IFERROR((EXP(-$G84/INDEX($AV$5:$BA$12,MATCH($D84,$AR$5:$AR$12,0),1))*($G84/INDEX($AV$5:$BA$12,MATCH($D84,$AR$5:$AR$12,0),1))^$I84)/((EXP(-$G84/INDEX($AV$5:$BA$12,MATCH($D84,$AR$5:$AR$12,0),1))*($G84/INDEX($AV$5:$BA$12,MATCH($D84,$AR$5:$AR$12,0),1))^$I84)+(EXP(-$G84/INDEX($AV$5:$BA$12,MATCH($D84,$AR$5:$AR$12,0),2))*($G84/INDEX($AV$5:$BA$12,MATCH($D84,$AR$5:$AR$12,0),2))^$I84)+(EXP(-$G84/INDEX($AV$5:$BA$12,MATCH($D84,$AR$5:$AR$12,0),3))*($G84/INDEX($AV$5:$BA$12,MATCH($D84,$AR$5:$AR$12,0),3))^$I84)+(EXP(-$G84/INDEX($AV$5:$BA$12,MATCH($D84,$AR$5:$AR$12,0),4))*($G84/INDEX($AV$5:$BA$12,MATCH($D84,$AR$5:$AR$12,0),4))^$I84)+(EXP(-$G84/INDEX($AV$5:$BA$12,MATCH($D84,$AR$5:$AR$12,0),5))*($G84/INDEX($AV$5:$BA$12,MATCH($D84,$AR$5:$AR$12,0),5))^$I84)+(EXP(-$G84/INDEX($AV$5:$BA$12,MATCH($D84,$AR$5:$AR$12,0),6))*($G84/INDEX($AV$5:$BA$12,MATCH($D84,$AR$5:$AR$12,0),6))^$I84)),0)</x:f>
        <x:v>0</x:v>
      </x:c>
      <x:c r="Z84" s="979" t="n">
        <x:f>IFERROR((EXP(-$G84/INDEX($AV$5:$BA$12,MATCH($D84,$AR$5:$AR$12,0),2))*($G84/INDEX($AV$5:$BA$12,MATCH($D84,$AR$5:$AR$12,0),2))^$I84)/((EXP(-$G84/INDEX($AV$5:$BA$12,MATCH($D84,$AR$5:$AR$12,0),1))*($G84/INDEX($AV$5:$BA$12,MATCH($D84,$AR$5:$AR$12,0),1))^$I84)+(EXP(-$G84/INDEX($AV$5:$BA$12,MATCH($D84,$AR$5:$AR$12,0),2))*($G84/INDEX($AV$5:$BA$12,MATCH($D84,$AR$5:$AR$12,0),2))^$I84)+(EXP(-$G84/INDEX($AV$5:$BA$12,MATCH($D84,$AR$5:$AR$12,0),3))*($G84/INDEX($AV$5:$BA$12,MATCH($D84,$AR$5:$AR$12,0),3))^$I84)+(EXP(-$G84/INDEX($AV$5:$BA$12,MATCH($D84,$AR$5:$AR$12,0),4))*($G84/INDEX($AV$5:$BA$12,MATCH($D84,$AR$5:$AR$12,0),4))^$I84)+(EXP(-$G84/INDEX($AV$5:$BA$12,MATCH($D84,$AR$5:$AR$12,0),5))*($G84/INDEX($AV$5:$BA$12,MATCH($D84,$AR$5:$AR$12,0),5))^$I84)+(EXP(-$G84/INDEX($AV$5:$BA$12,MATCH($D84,$AR$5:$AR$12,0),6))*($G84/INDEX($AV$5:$BA$12,MATCH($D84,$AR$5:$AR$12,0),6))^$I84)),0)</x:f>
        <x:v>0</x:v>
      </x:c>
      <x:c r="AA84" s="979" t="n">
        <x:f>IFERROR((EXP(-$G84/INDEX($AV$5:$BA$12,MATCH($D84,$AR$5:$AR$12,0),3))*($G84/INDEX($AV$5:$BA$12,MATCH($D84,$AR$5:$AR$12,0),3))^$I84)/((EXP(-$G84/INDEX($AV$5:$BA$12,MATCH($D84,$AR$5:$AR$12,0),1))*($G84/INDEX($AV$5:$BA$12,MATCH($D84,$AR$5:$AR$12,0),1))^$I84)+(EXP(-$G84/INDEX($AV$5:$BA$12,MATCH($D84,$AR$5:$AR$12,0),2))*($G84/INDEX($AV$5:$BA$12,MATCH($D84,$AR$5:$AR$12,0),2))^$I84)+(EXP(-$G84/INDEX($AV$5:$BA$12,MATCH($D84,$AR$5:$AR$12,0),3))*($G84/INDEX($AV$5:$BA$12,MATCH($D84,$AR$5:$AR$12,0),3))^$I84)+(EXP(-$G84/INDEX($AV$5:$BA$12,MATCH($D84,$AR$5:$AR$12,0),4))*($G84/INDEX($AV$5:$BA$12,MATCH($D84,$AR$5:$AR$12,0),4))^$I84)+(EXP(-$G84/INDEX($AV$5:$BA$12,MATCH($D84,$AR$5:$AR$12,0),5))*($G84/INDEX($AV$5:$BA$12,MATCH($D84,$AR$5:$AR$12,0),5))^$I84)+(EXP(-$G84/INDEX($AV$5:$BA$12,MATCH($D84,$AR$5:$AR$12,0),6))*($G84/INDEX($AV$5:$BA$12,MATCH($D84,$AR$5:$AR$12,0),6))^$I84)),0)</x:f>
        <x:v>0</x:v>
      </x:c>
      <x:c r="AB84" s="979" t="n">
        <x:f>IFERROR((EXP(-$G84/INDEX($AV$5:$BA$12,MATCH($D84,$AR$5:$AR$12,0),4))*($G84/INDEX($AV$5:$BA$12,MATCH($D84,$AR$5:$AR$12,0),4))^$I84)/((EXP(-$G84/INDEX($AV$5:$BA$12,MATCH($D84,$AR$5:$AR$12,0),1))*($G84/INDEX($AV$5:$BA$12,MATCH($D84,$AR$5:$AR$12,0),1))^$I84)+(EXP(-$G84/INDEX($AV$5:$BA$12,MATCH($D84,$AR$5:$AR$12,0),2))*($G84/INDEX($AV$5:$BA$12,MATCH($D84,$AR$5:$AR$12,0),2))^$I84)+(EXP(-$G84/INDEX($AV$5:$BA$12,MATCH($D84,$AR$5:$AR$12,0),3))*($G84/INDEX($AV$5:$BA$12,MATCH($D84,$AR$5:$AR$12,0),3))^$I84)+(EXP(-$G84/INDEX($AV$5:$BA$12,MATCH($D84,$AR$5:$AR$12,0),4))*($G84/INDEX($AV$5:$BA$12,MATCH($D84,$AR$5:$AR$12,0),4))^$I84)+(EXP(-$G84/INDEX($AV$5:$BA$12,MATCH($D84,$AR$5:$AR$12,0),5))*($G84/INDEX($AV$5:$BA$12,MATCH($D84,$AR$5:$AR$12,0),5))^$I84)+(EXP(-$G84/INDEX($AV$5:$BA$12,MATCH($D84,$AR$5:$AR$12,0),6))*($G84/INDEX($AV$5:$BA$12,MATCH($D84,$AR$5:$AR$12,0),6))^$I84)),0)</x:f>
        <x:v>0</x:v>
      </x:c>
      <x:c r="AC84" s="979" t="n">
        <x:f>IFERROR((EXP(-$G84/INDEX($AV$5:$BA$12,MATCH($D84,$AR$5:$AR$12,0),5))*($G84/INDEX($AV$5:$BA$12,MATCH($D84,$AR$5:$AR$12,0),5))^$I84)/((EXP(-$G84/INDEX($AV$5:$BA$12,MATCH($D84,$AR$5:$AR$12,0),1))*($G84/INDEX($AV$5:$BA$12,MATCH($D84,$AR$5:$AR$12,0),1))^$I84)+(EXP(-$G84/INDEX($AV$5:$BA$12,MATCH($D84,$AR$5:$AR$12,0),2))*($G84/INDEX($AV$5:$BA$12,MATCH($D84,$AR$5:$AR$12,0),2))^$I84)+(EXP(-$G84/INDEX($AV$5:$BA$12,MATCH($D84,$AR$5:$AR$12,0),3))*($G84/INDEX($AV$5:$BA$12,MATCH($D84,$AR$5:$AR$12,0),3))^$I84)+(EXP(-$G84/INDEX($AV$5:$BA$12,MATCH($D84,$AR$5:$AR$12,0),4))*($G84/INDEX($AV$5:$BA$12,MATCH($D84,$AR$5:$AR$12,0),4))^$I84)+(EXP(-$G84/INDEX($AV$5:$BA$12,MATCH($D84,$AR$5:$AR$12,0),5))*($G84/INDEX($AV$5:$BA$12,MATCH($D84,$AR$5:$AR$12,0),5))^$I84)+(EXP(-$G84/INDEX($AV$5:$BA$12,MATCH($D84,$AR$5:$AR$12,0),6))*($G84/INDEX($AV$5:$BA$12,MATCH($D84,$AR$5:$AR$12,0),6))^$I84)),0)</x:f>
        <x:v>0</x:v>
      </x:c>
      <x:c r="AD84" s="979" t="n">
        <x:f>IFERROR((EXP(-$G84/INDEX($AV$5:$BA$12,MATCH($D84,$AR$5:$AR$12,0),6))*($G84/INDEX($AV$5:$BA$12,MATCH($D84,$AR$5:$AR$12,0),6))^$I84)/((EXP(-$G84/INDEX($AV$5:$BA$12,MATCH($D84,$AR$5:$AR$12,0),1))*($G84/INDEX($AV$5:$BA$12,MATCH($D84,$AR$5:$AR$12,0),1))^$I84)+(EXP(-$G84/INDEX($AV$5:$BA$12,MATCH($D84,$AR$5:$AR$12,0),2))*($G84/INDEX($AV$5:$BA$12,MATCH($D84,$AR$5:$AR$12,0),2))^$I84)+(EXP(-$G84/INDEX($AV$5:$BA$12,MATCH($D84,$AR$5:$AR$12,0),3))*($G84/INDEX($AV$5:$BA$12,MATCH($D84,$AR$5:$AR$12,0),3))^$I84)+(EXP(-$G84/INDEX($AV$5:$BA$12,MATCH($D84,$AR$5:$AR$12,0),4))*($G84/INDEX($AV$5:$BA$12,MATCH($D84,$AR$5:$AR$12,0),4))^$I84)+(EXP(-$G84/INDEX($AV$5:$BA$12,MATCH($D84,$AR$5:$AR$12,0),5))*($G84/INDEX($AV$5:$BA$12,MATCH($D84,$AR$5:$AR$12,0),5))^$I84)+(EXP(-$G84/INDEX($AV$5:$BA$12,MATCH($D84,$AR$5:$AR$12,0),6))*($G84/INDEX($AV$5:$BA$12,MATCH($D84,$AR$5:$AR$12,0),6))^$I84)),0)</x:f>
        <x:v>0</x:v>
      </x:c>
      <x:c r="AE84" s="979" t="n">
        <x:f>IFERROR((EXP(-$G84/INDEX($BB$5:$BG$12,MATCH($D84,$AR$5:$AR$12,0),1))*($G84/INDEX($BB$5:$BG$12,MATCH($D84,$AR$5:$AR$12,0),1))^$J84)/((EXP(-$G84/INDEX($BB$5:$BG$12,MATCH($D84,$AR$5:$AR$12,0),1))*($G84/INDEX($BB$5:$BG$12,MATCH($D84,$AR$5:$AR$12,0),1))^$J84)+(EXP(-$G84/INDEX($BB$5:$BG$12,MATCH($D84,$AR$5:$AR$12,0),2))*($G84/INDEX($BB$5:$BG$12,MATCH($D84,$AR$5:$AR$12,0),2))^$J84)+(EXP(-$G84/INDEX($BB$5:$BG$12,MATCH($D84,$AR$5:$AR$12,0),3))*($G84/INDEX($BB$5:$BG$12,MATCH($D84,$AR$5:$AR$12,0),3))^$J84)+(EXP(-$G84/INDEX($BB$5:$BG$12,MATCH($D84,$AR$5:$AR$12,0),4))*($G84/INDEX($BB$5:$BG$12,MATCH($D84,$AR$5:$AR$12,0),4))^$J84)+(EXP(-$G84/INDEX($BB$5:$BG$12,MATCH($D84,$AR$5:$AR$12,0),5))*($G84/INDEX($BB$5:$BG$12,MATCH($D84,$AR$5:$AR$12,0),5))^$J84)+(EXP(-$G84/INDEX($BB$5:$BG$12,MATCH($D84,$AR$5:$AR$12,0),6))*($G84/INDEX($BB$5:$BG$12,MATCH($D84,$AR$5:$AR$12,0),6))^$J84)),0)</x:f>
        <x:v>0</x:v>
      </x:c>
      <x:c r="AF84" s="979" t="n">
        <x:f>IFERROR((EXP(-$G84/INDEX($BB$5:$BG$12,MATCH($D84,$AR$5:$AR$12,0),2))*($G84/INDEX($BB$5:$BG$12,MATCH($D84,$AR$5:$AR$12,0),2))^$J84)/((EXP(-$G84/INDEX($BB$5:$BG$12,MATCH($D84,$AR$5:$AR$12,0),1))*($G84/INDEX($BB$5:$BG$12,MATCH($D84,$AR$5:$AR$12,0),1))^$J84)+(EXP(-$G84/INDEX($BB$5:$BG$12,MATCH($D84,$AR$5:$AR$12,0),2))*($G84/INDEX($BB$5:$BG$12,MATCH($D84,$AR$5:$AR$12,0),2))^$J84)+(EXP(-$G84/INDEX($BB$5:$BG$12,MATCH($D84,$AR$5:$AR$12,0),3))*($G84/INDEX($BB$5:$BG$12,MATCH($D84,$AR$5:$AR$12,0),3))^$J84)+(EXP(-$G84/INDEX($BB$5:$BG$12,MATCH($D84,$AR$5:$AR$12,0),4))*($G84/INDEX($BB$5:$BG$12,MATCH($D84,$AR$5:$AR$12,0),4))^$J84)+(EXP(-$G84/INDEX($BB$5:$BG$12,MATCH($D84,$AR$5:$AR$12,0),5))*($G84/INDEX($BB$5:$BG$12,MATCH($D84,$AR$5:$AR$12,0),5))^$J84)+(EXP(-$G84/INDEX($BB$5:$BG$12,MATCH($D84,$AR$5:$AR$12,0),6))*($G84/INDEX($BB$5:$BG$12,MATCH($D84,$AR$5:$AR$12,0),6))^$J84)),0)</x:f>
        <x:v>0</x:v>
      </x:c>
      <x:c r="AG84" s="979" t="n">
        <x:f>IFERROR((EXP(-$G84/INDEX($BB$5:$BG$12,MATCH($D84,$AR$5:$AR$12,0),3))*($G84/INDEX($BB$5:$BG$12,MATCH($D84,$AR$5:$AR$12,0),3))^$J84)/((EXP(-$G84/INDEX($BB$5:$BG$12,MATCH($D84,$AR$5:$AR$12,0),1))*($G84/INDEX($BB$5:$BG$12,MATCH($D84,$AR$5:$AR$12,0),1))^$J84)+(EXP(-$G84/INDEX($BB$5:$BG$12,MATCH($D84,$AR$5:$AR$12,0),2))*($G84/INDEX($BB$5:$BG$12,MATCH($D84,$AR$5:$AR$12,0),2))^$J84)+(EXP(-$G84/INDEX($BB$5:$BG$12,MATCH($D84,$AR$5:$AR$12,0),3))*($G84/INDEX($BB$5:$BG$12,MATCH($D84,$AR$5:$AR$12,0),3))^$J84)+(EXP(-$G84/INDEX($BB$5:$BG$12,MATCH($D84,$AR$5:$AR$12,0),4))*($G84/INDEX($BB$5:$BG$12,MATCH($D84,$AR$5:$AR$12,0),4))^$J84)+(EXP(-$G84/INDEX($BB$5:$BG$12,MATCH($D84,$AR$5:$AR$12,0),5))*($G84/INDEX($BB$5:$BG$12,MATCH($D84,$AR$5:$AR$12,0),5))^$J84)+(EXP(-$G84/INDEX($BB$5:$BG$12,MATCH($D84,$AR$5:$AR$12,0),6))*($G84/INDEX($BB$5:$BG$12,MATCH($D84,$AR$5:$AR$12,0),6))^$J84)),0)</x:f>
        <x:v>0</x:v>
      </x:c>
      <x:c r="AH84" s="979" t="n">
        <x:f>IFERROR((EXP(-$G84/INDEX($BB$5:$BG$12,MATCH($D84,$AR$5:$AR$12,0),4))*($G84/INDEX($BB$5:$BG$12,MATCH($D84,$AR$5:$AR$12,0),4))^$J84)/((EXP(-$G84/INDEX($BB$5:$BG$12,MATCH($D84,$AR$5:$AR$12,0),1))*($G84/INDEX($BB$5:$BG$12,MATCH($D84,$AR$5:$AR$12,0),1))^$J84)+(EXP(-$G84/INDEX($BB$5:$BG$12,MATCH($D84,$AR$5:$AR$12,0),2))*($G84/INDEX($BB$5:$BG$12,MATCH($D84,$AR$5:$AR$12,0),2))^$J84)+(EXP(-$G84/INDEX($BB$5:$BG$12,MATCH($D84,$AR$5:$AR$12,0),3))*($G84/INDEX($BB$5:$BG$12,MATCH($D84,$AR$5:$AR$12,0),3))^$J84)+(EXP(-$G84/INDEX($BB$5:$BG$12,MATCH($D84,$AR$5:$AR$12,0),4))*($G84/INDEX($BB$5:$BG$12,MATCH($D84,$AR$5:$AR$12,0),4))^$J84)+(EXP(-$G84/INDEX($BB$5:$BG$12,MATCH($D84,$AR$5:$AR$12,0),5))*($G84/INDEX($BB$5:$BG$12,MATCH($D84,$AR$5:$AR$12,0),5))^$J84)+(EXP(-$G84/INDEX($BB$5:$BG$12,MATCH($D84,$AR$5:$AR$12,0),6))*($G84/INDEX($BB$5:$BG$12,MATCH($D84,$AR$5:$AR$12,0),6))^$J84)),0)</x:f>
        <x:v>0</x:v>
      </x:c>
      <x:c r="AI84" s="979" t="n">
        <x:f>IFERROR((EXP(-$G84/INDEX($BB$5:$BG$12,MATCH($D84,$AR$5:$AR$12,0),5))*($G84/INDEX($BB$5:$BG$12,MATCH($D84,$AR$5:$AR$12,0),5))^$J84)/((EXP(-$G84/INDEX($BB$5:$BG$12,MATCH($D84,$AR$5:$AR$12,0),1))*($G84/INDEX($BB$5:$BG$12,MATCH($D84,$AR$5:$AR$12,0),1))^$J84)+(EXP(-$G84/INDEX($BB$5:$BG$12,MATCH($D84,$AR$5:$AR$12,0),2))*($G84/INDEX($BB$5:$BG$12,MATCH($D84,$AR$5:$AR$12,0),2))^$J84)+(EXP(-$G84/INDEX($BB$5:$BG$12,MATCH($D84,$AR$5:$AR$12,0),3))*($G84/INDEX($BB$5:$BG$12,MATCH($D84,$AR$5:$AR$12,0),3))^$J84)+(EXP(-$G84/INDEX($BB$5:$BG$12,MATCH($D84,$AR$5:$AR$12,0),4))*($G84/INDEX($BB$5:$BG$12,MATCH($D84,$AR$5:$AR$12,0),4))^$J84)+(EXP(-$G84/INDEX($BB$5:$BG$12,MATCH($D84,$AR$5:$AR$12,0),5))*($G84/INDEX($BB$5:$BG$12,MATCH($D84,$AR$5:$AR$12,0),5))^$J84)+(EXP(-$G84/INDEX($BB$5:$BG$12,MATCH($D84,$AR$5:$AR$12,0),6))*($G84/INDEX($BB$5:$BG$12,MATCH($D84,$AR$5:$AR$12,0),6))^$J84)),0)</x:f>
        <x:v>0</x:v>
      </x:c>
      <x:c r="AJ84" s="979" t="n">
        <x:f>IFERROR((EXP(-$G84/INDEX($BB$5:$BG$12,MATCH($D84,$AR$5:$AR$12,0),6))*($G84/INDEX($BB$5:$BG$12,MATCH($D84,$AR$5:$AR$12,0),6))^$J84)/((EXP(-$G84/INDEX($BB$5:$BG$12,MATCH($D84,$AR$5:$AR$12,0),1))*($G84/INDEX($BB$5:$BG$12,MATCH($D84,$AR$5:$AR$12,0),1))^$J84)+(EXP(-$G84/INDEX($BB$5:$BG$12,MATCH($D84,$AR$5:$AR$12,0),2))*($G84/INDEX($BB$5:$BG$12,MATCH($D84,$AR$5:$AR$12,0),2))^$J84)+(EXP(-$G84/INDEX($BB$5:$BG$12,MATCH($D84,$AR$5:$AR$12,0),3))*($G84/INDEX($BB$5:$BG$12,MATCH($D84,$AR$5:$AR$12,0),3))^$J84)+(EXP(-$G84/INDEX($BB$5:$BG$12,MATCH($D84,$AR$5:$AR$12,0),4))*($G84/INDEX($BB$5:$BG$12,MATCH($D84,$AR$5:$AR$12,0),4))^$J84)+(EXP(-$G84/INDEX($BB$5:$BG$12,MATCH($D84,$AR$5:$AR$12,0),5))*($G84/INDEX($BB$5:$BG$12,MATCH($D84,$AR$5:$AR$12,0),5))^$J84)+(EXP(-$G84/INDEX($BB$5:$BG$12,MATCH($D84,$AR$5:$AR$12,0),6))*($G84/INDEX($BB$5:$BG$12,MATCH($D84,$AR$5:$AR$12,0),6))^$J84)),0)</x:f>
        <x:v>0</x:v>
      </x:c>
      <x:c r="BJ84"/>
      <x:c r="BK84"/>
      <x:c r="BL84"/>
      <x:c r="BM84"/>
      <x:c r="BN84"/>
      <x:c r="BO84"/>
      <x:c r="BP84"/>
      <x:c r="BQ84"/>
      <x:c r="BR84"/>
      <x:c r="BS84"/>
      <x:c r="BT84"/>
      <x:c r="BU84"/>
      <x:c r="BV84"/>
      <x:c r="BW84"/>
      <x:c r="BX84"/>
      <x:c r="BY84"/>
      <x:c r="BZ84"/>
    </x:row>
    <x:row r="85">
      <x:c r="A85" s="975" t="n">
        <x:f>'対象台データ'!A83</x:f>
        <x:v>46268</x:v>
      </x:c>
      <x:c r="B85" s="1003" t="str">
        <x:f>'対象台データ'!B83</x:f>
        <x:v>木</x:v>
      </x:c>
      <x:c r="C85" s="1003" t="str">
        <x:f>'対象台データ'!C83</x:f>
        <x:v>9/3</x:v>
      </x:c>
      <x:c r="D85" s="963" t="str">
        <x:f>'対象台データ'!D83</x:f>
        <x:v>モンキーターンV</x:v>
      </x:c>
      <x:c r="E85" s="1014" t="n">
        <x:f>IF($X85="A",MIN(100,MAX(0,55+(V85-55)*(1+0.4*SQRT(MIN(G85/8000,1))))),MIN(100,MAX(0,V85)))</x:f>
        <x:v>71.58537136896867</x:v>
      </x:c>
      <x:c r="F85" s="1016" t="n">
        <x:f>'対象台データ'!E83</x:f>
        <x:v>608</x:v>
      </x:c>
      <x:c r="G85" s="1005" t="n">
        <x:f>'対象台データ'!F83</x:f>
        <x:v>5484</x:v>
      </x:c>
      <x:c r="H85" s="1005" t="n">
        <x:f>'対象台データ'!G83</x:f>
        <x:v>3320</x:v>
      </x:c>
      <x:c r="I85" s="1005" t="n">
        <x:f>'対象台データ'!H83</x:f>
        <x:v>0</x:v>
      </x:c>
      <x:c r="J85" s="1005" t="n">
        <x:f>'対象台データ'!I83</x:f>
        <x:v>27</x:v>
      </x:c>
      <x:c r="K85" s="979" t="n">
        <x:f>'対象台データ'!K83</x:f>
        <x:v>1.201799173352784</x:v>
      </x:c>
      <x:c r="L85" s="1006" t="n">
        <x:f>IF(G85&lt;=0,5,IF(G85&lt;1500,5+(G85-0)*(20-5)/(1500-0),IF(G85&lt;3000,20+(G85-1500)*(40-20)/(3000-1500),IF(G85&lt;4500,40+(G85-3000)*(58-40)/(4500-3000),IF(G85&lt;6000,58+(G85-4500)*(72-58)/(6000-4500),IF(G85&lt;7500,72+(G85-6000)*(84-72)/(7500-6000),IF(G85&lt;9000,84+(G85-7500)*(93-84)/(9000-7500),IF(G85&lt;11000,93+(G85-9000)*(100-93)/(11000-9000),100))))))))</x:f>
        <x:v>67.184</x:v>
      </x:c>
      <x:c r="M85" s="978" t="n">
        <x:v>1</x:v>
      </x:c>
      <x:c r="N85" s="978" t="n">
        <x:f>MIN(100,L85*M85)</x:f>
        <x:v>67.184</x:v>
      </x:c>
      <x:c r="O85" s="978" t="n">
        <x:f>IF(K85&lt;=0.8,0,IF(K85&lt;0.9,0+(K85-0.8)*(10-0)/(0.9-0.8),IF(K85&lt;1,10+(K85-0.9)*(35-10)/(1-0.9),IF(K85&lt;1.2,35+(K85-1)*(87-35)/(1.2-1),IF(K85&lt;1.3,87+(K85-1.2)*(96-87)/(1.3-1.2),IF(K85&lt;1.45,96+(K85-1.3)*(100-96)/(1.45-1.3),100))))))</x:f>
        <x:v>87.16192560175057</x:v>
      </x:c>
      <x:c r="P85" s="979" t="n">
        <x:f>MIN(1,SQRT(G85/8000))</x:f>
        <x:v>0.8279492738084864</x:v>
      </x:c>
      <x:c r="Q85" s="978" t="n">
        <x:f>35+(O85-35)*P85</x:f>
        <x:v>78.18742842242168</x:v>
      </x:c>
      <x:c r="R85" s="978" t="n">
        <x:f>IF(K85&lt;0.95,MIN(25,(0.95-K85)*250),0)</x:f>
        <x:v>0</x:v>
      </x:c>
      <x:c r="S85" s="978" t="n">
        <x:f>IF($X85="A",Y85*5+Z85*15+AA85*30+AB85*60+AC85*80+AD85*100,0)</x:f>
        <x:v>0</x:v>
      </x:c>
      <x:c r="T85" s="978" t="n">
        <x:f>IF($X85="A",AE85*5+AF85*15+AG85*30+AH85*60+AI85*80+AJ85*100,0)</x:f>
        <x:v>0</x:v>
      </x:c>
      <x:c r="U85" s="978" t="n">
        <x:f>IF($X85="A",S85*15%+T85*30%+Q85*55%,0)</x:f>
        <x:v>0</x:v>
      </x:c>
      <x:c r="V85" s="1018" t="n">
        <x:f>IF($X85="A",U85*80%+N85*20%,N85*IFERROR(INDEX($AT$5:$AT$60,MATCH($D85,$AR$5:$AR$60,0)),0.6)+Q85*IFERROR(INDEX($AU$5:$AU$60,MATCH($D85,$AR$5:$AR$60,0)),0.4)-R85)</x:f>
        <x:v>71.58537136896867</x:v>
      </x:c>
      <x:c r="W85" s="1008" t="str">
        <x:f>IF(E85&gt;=90,"設定6級候補",IF(E85&gt;=75,"設定4以上強候補",IF(E85&gt;=60,"設定4以上を疑う","要観察")))</x:f>
        <x:v>設定4以上を疑う</x:v>
      </x:c>
      <x:c r="X85" s="1003" t="str">
        <x:f>IFERROR(INDEX($AS$5:$AS$60,MATCH($D85,$AR$5:$AR$60,0)),"AT")</x:f>
        <x:v>AT</x:v>
      </x:c>
      <x:c r="Y85" s="979" t="n">
        <x:f>IFERROR((EXP(-$G85/INDEX($AV$5:$BA$12,MATCH($D85,$AR$5:$AR$12,0),1))*($G85/INDEX($AV$5:$BA$12,MATCH($D85,$AR$5:$AR$12,0),1))^$I85)/((EXP(-$G85/INDEX($AV$5:$BA$12,MATCH($D85,$AR$5:$AR$12,0),1))*($G85/INDEX($AV$5:$BA$12,MATCH($D85,$AR$5:$AR$12,0),1))^$I85)+(EXP(-$G85/INDEX($AV$5:$BA$12,MATCH($D85,$AR$5:$AR$12,0),2))*($G85/INDEX($AV$5:$BA$12,MATCH($D85,$AR$5:$AR$12,0),2))^$I85)+(EXP(-$G85/INDEX($AV$5:$BA$12,MATCH($D85,$AR$5:$AR$12,0),3))*($G85/INDEX($AV$5:$BA$12,MATCH($D85,$AR$5:$AR$12,0),3))^$I85)+(EXP(-$G85/INDEX($AV$5:$BA$12,MATCH($D85,$AR$5:$AR$12,0),4))*($G85/INDEX($AV$5:$BA$12,MATCH($D85,$AR$5:$AR$12,0),4))^$I85)+(EXP(-$G85/INDEX($AV$5:$BA$12,MATCH($D85,$AR$5:$AR$12,0),5))*($G85/INDEX($AV$5:$BA$12,MATCH($D85,$AR$5:$AR$12,0),5))^$I85)+(EXP(-$G85/INDEX($AV$5:$BA$12,MATCH($D85,$AR$5:$AR$12,0),6))*($G85/INDEX($AV$5:$BA$12,MATCH($D85,$AR$5:$AR$12,0),6))^$I85)),0)</x:f>
        <x:v>0</x:v>
      </x:c>
      <x:c r="Z85" s="979" t="n">
        <x:f>IFERROR((EXP(-$G85/INDEX($AV$5:$BA$12,MATCH($D85,$AR$5:$AR$12,0),2))*($G85/INDEX($AV$5:$BA$12,MATCH($D85,$AR$5:$AR$12,0),2))^$I85)/((EXP(-$G85/INDEX($AV$5:$BA$12,MATCH($D85,$AR$5:$AR$12,0),1))*($G85/INDEX($AV$5:$BA$12,MATCH($D85,$AR$5:$AR$12,0),1))^$I85)+(EXP(-$G85/INDEX($AV$5:$BA$12,MATCH($D85,$AR$5:$AR$12,0),2))*($G85/INDEX($AV$5:$BA$12,MATCH($D85,$AR$5:$AR$12,0),2))^$I85)+(EXP(-$G85/INDEX($AV$5:$BA$12,MATCH($D85,$AR$5:$AR$12,0),3))*($G85/INDEX($AV$5:$BA$12,MATCH($D85,$AR$5:$AR$12,0),3))^$I85)+(EXP(-$G85/INDEX($AV$5:$BA$12,MATCH($D85,$AR$5:$AR$12,0),4))*($G85/INDEX($AV$5:$BA$12,MATCH($D85,$AR$5:$AR$12,0),4))^$I85)+(EXP(-$G85/INDEX($AV$5:$BA$12,MATCH($D85,$AR$5:$AR$12,0),5))*($G85/INDEX($AV$5:$BA$12,MATCH($D85,$AR$5:$AR$12,0),5))^$I85)+(EXP(-$G85/INDEX($AV$5:$BA$12,MATCH($D85,$AR$5:$AR$12,0),6))*($G85/INDEX($AV$5:$BA$12,MATCH($D85,$AR$5:$AR$12,0),6))^$I85)),0)</x:f>
        <x:v>0</x:v>
      </x:c>
      <x:c r="AA85" s="979" t="n">
        <x:f>IFERROR((EXP(-$G85/INDEX($AV$5:$BA$12,MATCH($D85,$AR$5:$AR$12,0),3))*($G85/INDEX($AV$5:$BA$12,MATCH($D85,$AR$5:$AR$12,0),3))^$I85)/((EXP(-$G85/INDEX($AV$5:$BA$12,MATCH($D85,$AR$5:$AR$12,0),1))*($G85/INDEX($AV$5:$BA$12,MATCH($D85,$AR$5:$AR$12,0),1))^$I85)+(EXP(-$G85/INDEX($AV$5:$BA$12,MATCH($D85,$AR$5:$AR$12,0),2))*($G85/INDEX($AV$5:$BA$12,MATCH($D85,$AR$5:$AR$12,0),2))^$I85)+(EXP(-$G85/INDEX($AV$5:$BA$12,MATCH($D85,$AR$5:$AR$12,0),3))*($G85/INDEX($AV$5:$BA$12,MATCH($D85,$AR$5:$AR$12,0),3))^$I85)+(EXP(-$G85/INDEX($AV$5:$BA$12,MATCH($D85,$AR$5:$AR$12,0),4))*($G85/INDEX($AV$5:$BA$12,MATCH($D85,$AR$5:$AR$12,0),4))^$I85)+(EXP(-$G85/INDEX($AV$5:$BA$12,MATCH($D85,$AR$5:$AR$12,0),5))*($G85/INDEX($AV$5:$BA$12,MATCH($D85,$AR$5:$AR$12,0),5))^$I85)+(EXP(-$G85/INDEX($AV$5:$BA$12,MATCH($D85,$AR$5:$AR$12,0),6))*($G85/INDEX($AV$5:$BA$12,MATCH($D85,$AR$5:$AR$12,0),6))^$I85)),0)</x:f>
        <x:v>0</x:v>
      </x:c>
      <x:c r="AB85" s="979" t="n">
        <x:f>IFERROR((EXP(-$G85/INDEX($AV$5:$BA$12,MATCH($D85,$AR$5:$AR$12,0),4))*($G85/INDEX($AV$5:$BA$12,MATCH($D85,$AR$5:$AR$12,0),4))^$I85)/((EXP(-$G85/INDEX($AV$5:$BA$12,MATCH($D85,$AR$5:$AR$12,0),1))*($G85/INDEX($AV$5:$BA$12,MATCH($D85,$AR$5:$AR$12,0),1))^$I85)+(EXP(-$G85/INDEX($AV$5:$BA$12,MATCH($D85,$AR$5:$AR$12,0),2))*($G85/INDEX($AV$5:$BA$12,MATCH($D85,$AR$5:$AR$12,0),2))^$I85)+(EXP(-$G85/INDEX($AV$5:$BA$12,MATCH($D85,$AR$5:$AR$12,0),3))*($G85/INDEX($AV$5:$BA$12,MATCH($D85,$AR$5:$AR$12,0),3))^$I85)+(EXP(-$G85/INDEX($AV$5:$BA$12,MATCH($D85,$AR$5:$AR$12,0),4))*($G85/INDEX($AV$5:$BA$12,MATCH($D85,$AR$5:$AR$12,0),4))^$I85)+(EXP(-$G85/INDEX($AV$5:$BA$12,MATCH($D85,$AR$5:$AR$12,0),5))*($G85/INDEX($AV$5:$BA$12,MATCH($D85,$AR$5:$AR$12,0),5))^$I85)+(EXP(-$G85/INDEX($AV$5:$BA$12,MATCH($D85,$AR$5:$AR$12,0),6))*($G85/INDEX($AV$5:$BA$12,MATCH($D85,$AR$5:$AR$12,0),6))^$I85)),0)</x:f>
        <x:v>0</x:v>
      </x:c>
      <x:c r="AC85" s="979" t="n">
        <x:f>IFERROR((EXP(-$G85/INDEX($AV$5:$BA$12,MATCH($D85,$AR$5:$AR$12,0),5))*($G85/INDEX($AV$5:$BA$12,MATCH($D85,$AR$5:$AR$12,0),5))^$I85)/((EXP(-$G85/INDEX($AV$5:$BA$12,MATCH($D85,$AR$5:$AR$12,0),1))*($G85/INDEX($AV$5:$BA$12,MATCH($D85,$AR$5:$AR$12,0),1))^$I85)+(EXP(-$G85/INDEX($AV$5:$BA$12,MATCH($D85,$AR$5:$AR$12,0),2))*($G85/INDEX($AV$5:$BA$12,MATCH($D85,$AR$5:$AR$12,0),2))^$I85)+(EXP(-$G85/INDEX($AV$5:$BA$12,MATCH($D85,$AR$5:$AR$12,0),3))*($G85/INDEX($AV$5:$BA$12,MATCH($D85,$AR$5:$AR$12,0),3))^$I85)+(EXP(-$G85/INDEX($AV$5:$BA$12,MATCH($D85,$AR$5:$AR$12,0),4))*($G85/INDEX($AV$5:$BA$12,MATCH($D85,$AR$5:$AR$12,0),4))^$I85)+(EXP(-$G85/INDEX($AV$5:$BA$12,MATCH($D85,$AR$5:$AR$12,0),5))*($G85/INDEX($AV$5:$BA$12,MATCH($D85,$AR$5:$AR$12,0),5))^$I85)+(EXP(-$G85/INDEX($AV$5:$BA$12,MATCH($D85,$AR$5:$AR$12,0),6))*($G85/INDEX($AV$5:$BA$12,MATCH($D85,$AR$5:$AR$12,0),6))^$I85)),0)</x:f>
        <x:v>0</x:v>
      </x:c>
      <x:c r="AD85" s="979" t="n">
        <x:f>IFERROR((EXP(-$G85/INDEX($AV$5:$BA$12,MATCH($D85,$AR$5:$AR$12,0),6))*($G85/INDEX($AV$5:$BA$12,MATCH($D85,$AR$5:$AR$12,0),6))^$I85)/((EXP(-$G85/INDEX($AV$5:$BA$12,MATCH($D85,$AR$5:$AR$12,0),1))*($G85/INDEX($AV$5:$BA$12,MATCH($D85,$AR$5:$AR$12,0),1))^$I85)+(EXP(-$G85/INDEX($AV$5:$BA$12,MATCH($D85,$AR$5:$AR$12,0),2))*($G85/INDEX($AV$5:$BA$12,MATCH($D85,$AR$5:$AR$12,0),2))^$I85)+(EXP(-$G85/INDEX($AV$5:$BA$12,MATCH($D85,$AR$5:$AR$12,0),3))*($G85/INDEX($AV$5:$BA$12,MATCH($D85,$AR$5:$AR$12,0),3))^$I85)+(EXP(-$G85/INDEX($AV$5:$BA$12,MATCH($D85,$AR$5:$AR$12,0),4))*($G85/INDEX($AV$5:$BA$12,MATCH($D85,$AR$5:$AR$12,0),4))^$I85)+(EXP(-$G85/INDEX($AV$5:$BA$12,MATCH($D85,$AR$5:$AR$12,0),5))*($G85/INDEX($AV$5:$BA$12,MATCH($D85,$AR$5:$AR$12,0),5))^$I85)+(EXP(-$G85/INDEX($AV$5:$BA$12,MATCH($D85,$AR$5:$AR$12,0),6))*($G85/INDEX($AV$5:$BA$12,MATCH($D85,$AR$5:$AR$12,0),6))^$I85)),0)</x:f>
        <x:v>0</x:v>
      </x:c>
      <x:c r="AE85" s="979" t="n">
        <x:f>IFERROR((EXP(-$G85/INDEX($BB$5:$BG$12,MATCH($D85,$AR$5:$AR$12,0),1))*($G85/INDEX($BB$5:$BG$12,MATCH($D85,$AR$5:$AR$12,0),1))^$J85)/((EXP(-$G85/INDEX($BB$5:$BG$12,MATCH($D85,$AR$5:$AR$12,0),1))*($G85/INDEX($BB$5:$BG$12,MATCH($D85,$AR$5:$AR$12,0),1))^$J85)+(EXP(-$G85/INDEX($BB$5:$BG$12,MATCH($D85,$AR$5:$AR$12,0),2))*($G85/INDEX($BB$5:$BG$12,MATCH($D85,$AR$5:$AR$12,0),2))^$J85)+(EXP(-$G85/INDEX($BB$5:$BG$12,MATCH($D85,$AR$5:$AR$12,0),3))*($G85/INDEX($BB$5:$BG$12,MATCH($D85,$AR$5:$AR$12,0),3))^$J85)+(EXP(-$G85/INDEX($BB$5:$BG$12,MATCH($D85,$AR$5:$AR$12,0),4))*($G85/INDEX($BB$5:$BG$12,MATCH($D85,$AR$5:$AR$12,0),4))^$J85)+(EXP(-$G85/INDEX($BB$5:$BG$12,MATCH($D85,$AR$5:$AR$12,0),5))*($G85/INDEX($BB$5:$BG$12,MATCH($D85,$AR$5:$AR$12,0),5))^$J85)+(EXP(-$G85/INDEX($BB$5:$BG$12,MATCH($D85,$AR$5:$AR$12,0),6))*($G85/INDEX($BB$5:$BG$12,MATCH($D85,$AR$5:$AR$12,0),6))^$J85)),0)</x:f>
        <x:v>0</x:v>
      </x:c>
      <x:c r="AF85" s="979" t="n">
        <x:f>IFERROR((EXP(-$G85/INDEX($BB$5:$BG$12,MATCH($D85,$AR$5:$AR$12,0),2))*($G85/INDEX($BB$5:$BG$12,MATCH($D85,$AR$5:$AR$12,0),2))^$J85)/((EXP(-$G85/INDEX($BB$5:$BG$12,MATCH($D85,$AR$5:$AR$12,0),1))*($G85/INDEX($BB$5:$BG$12,MATCH($D85,$AR$5:$AR$12,0),1))^$J85)+(EXP(-$G85/INDEX($BB$5:$BG$12,MATCH($D85,$AR$5:$AR$12,0),2))*($G85/INDEX($BB$5:$BG$12,MATCH($D85,$AR$5:$AR$12,0),2))^$J85)+(EXP(-$G85/INDEX($BB$5:$BG$12,MATCH($D85,$AR$5:$AR$12,0),3))*($G85/INDEX($BB$5:$BG$12,MATCH($D85,$AR$5:$AR$12,0),3))^$J85)+(EXP(-$G85/INDEX($BB$5:$BG$12,MATCH($D85,$AR$5:$AR$12,0),4))*($G85/INDEX($BB$5:$BG$12,MATCH($D85,$AR$5:$AR$12,0),4))^$J85)+(EXP(-$G85/INDEX($BB$5:$BG$12,MATCH($D85,$AR$5:$AR$12,0),5))*($G85/INDEX($BB$5:$BG$12,MATCH($D85,$AR$5:$AR$12,0),5))^$J85)+(EXP(-$G85/INDEX($BB$5:$BG$12,MATCH($D85,$AR$5:$AR$12,0),6))*($G85/INDEX($BB$5:$BG$12,MATCH($D85,$AR$5:$AR$12,0),6))^$J85)),0)</x:f>
        <x:v>0</x:v>
      </x:c>
      <x:c r="AG85" s="979" t="n">
        <x:f>IFERROR((EXP(-$G85/INDEX($BB$5:$BG$12,MATCH($D85,$AR$5:$AR$12,0),3))*($G85/INDEX($BB$5:$BG$12,MATCH($D85,$AR$5:$AR$12,0),3))^$J85)/((EXP(-$G85/INDEX($BB$5:$BG$12,MATCH($D85,$AR$5:$AR$12,0),1))*($G85/INDEX($BB$5:$BG$12,MATCH($D85,$AR$5:$AR$12,0),1))^$J85)+(EXP(-$G85/INDEX($BB$5:$BG$12,MATCH($D85,$AR$5:$AR$12,0),2))*($G85/INDEX($BB$5:$BG$12,MATCH($D85,$AR$5:$AR$12,0),2))^$J85)+(EXP(-$G85/INDEX($BB$5:$BG$12,MATCH($D85,$AR$5:$AR$12,0),3))*($G85/INDEX($BB$5:$BG$12,MATCH($D85,$AR$5:$AR$12,0),3))^$J85)+(EXP(-$G85/INDEX($BB$5:$BG$12,MATCH($D85,$AR$5:$AR$12,0),4))*($G85/INDEX($BB$5:$BG$12,MATCH($D85,$AR$5:$AR$12,0),4))^$J85)+(EXP(-$G85/INDEX($BB$5:$BG$12,MATCH($D85,$AR$5:$AR$12,0),5))*($G85/INDEX($BB$5:$BG$12,MATCH($D85,$AR$5:$AR$12,0),5))^$J85)+(EXP(-$G85/INDEX($BB$5:$BG$12,MATCH($D85,$AR$5:$AR$12,0),6))*($G85/INDEX($BB$5:$BG$12,MATCH($D85,$AR$5:$AR$12,0),6))^$J85)),0)</x:f>
        <x:v>0</x:v>
      </x:c>
      <x:c r="AH85" s="979" t="n">
        <x:f>IFERROR((EXP(-$G85/INDEX($BB$5:$BG$12,MATCH($D85,$AR$5:$AR$12,0),4))*($G85/INDEX($BB$5:$BG$12,MATCH($D85,$AR$5:$AR$12,0),4))^$J85)/((EXP(-$G85/INDEX($BB$5:$BG$12,MATCH($D85,$AR$5:$AR$12,0),1))*($G85/INDEX($BB$5:$BG$12,MATCH($D85,$AR$5:$AR$12,0),1))^$J85)+(EXP(-$G85/INDEX($BB$5:$BG$12,MATCH($D85,$AR$5:$AR$12,0),2))*($G85/INDEX($BB$5:$BG$12,MATCH($D85,$AR$5:$AR$12,0),2))^$J85)+(EXP(-$G85/INDEX($BB$5:$BG$12,MATCH($D85,$AR$5:$AR$12,0),3))*($G85/INDEX($BB$5:$BG$12,MATCH($D85,$AR$5:$AR$12,0),3))^$J85)+(EXP(-$G85/INDEX($BB$5:$BG$12,MATCH($D85,$AR$5:$AR$12,0),4))*($G85/INDEX($BB$5:$BG$12,MATCH($D85,$AR$5:$AR$12,0),4))^$J85)+(EXP(-$G85/INDEX($BB$5:$BG$12,MATCH($D85,$AR$5:$AR$12,0),5))*($G85/INDEX($BB$5:$BG$12,MATCH($D85,$AR$5:$AR$12,0),5))^$J85)+(EXP(-$G85/INDEX($BB$5:$BG$12,MATCH($D85,$AR$5:$AR$12,0),6))*($G85/INDEX($BB$5:$BG$12,MATCH($D85,$AR$5:$AR$12,0),6))^$J85)),0)</x:f>
        <x:v>0</x:v>
      </x:c>
      <x:c r="AI85" s="979" t="n">
        <x:f>IFERROR((EXP(-$G85/INDEX($BB$5:$BG$12,MATCH($D85,$AR$5:$AR$12,0),5))*($G85/INDEX($BB$5:$BG$12,MATCH($D85,$AR$5:$AR$12,0),5))^$J85)/((EXP(-$G85/INDEX($BB$5:$BG$12,MATCH($D85,$AR$5:$AR$12,0),1))*($G85/INDEX($BB$5:$BG$12,MATCH($D85,$AR$5:$AR$12,0),1))^$J85)+(EXP(-$G85/INDEX($BB$5:$BG$12,MATCH($D85,$AR$5:$AR$12,0),2))*($G85/INDEX($BB$5:$BG$12,MATCH($D85,$AR$5:$AR$12,0),2))^$J85)+(EXP(-$G85/INDEX($BB$5:$BG$12,MATCH($D85,$AR$5:$AR$12,0),3))*($G85/INDEX($BB$5:$BG$12,MATCH($D85,$AR$5:$AR$12,0),3))^$J85)+(EXP(-$G85/INDEX($BB$5:$BG$12,MATCH($D85,$AR$5:$AR$12,0),4))*($G85/INDEX($BB$5:$BG$12,MATCH($D85,$AR$5:$AR$12,0),4))^$J85)+(EXP(-$G85/INDEX($BB$5:$BG$12,MATCH($D85,$AR$5:$AR$12,0),5))*($G85/INDEX($BB$5:$BG$12,MATCH($D85,$AR$5:$AR$12,0),5))^$J85)+(EXP(-$G85/INDEX($BB$5:$BG$12,MATCH($D85,$AR$5:$AR$12,0),6))*($G85/INDEX($BB$5:$BG$12,MATCH($D85,$AR$5:$AR$12,0),6))^$J85)),0)</x:f>
        <x:v>0</x:v>
      </x:c>
      <x:c r="AJ85" s="979" t="n">
        <x:f>IFERROR((EXP(-$G85/INDEX($BB$5:$BG$12,MATCH($D85,$AR$5:$AR$12,0),6))*($G85/INDEX($BB$5:$BG$12,MATCH($D85,$AR$5:$AR$12,0),6))^$J85)/((EXP(-$G85/INDEX($BB$5:$BG$12,MATCH($D85,$AR$5:$AR$12,0),1))*($G85/INDEX($BB$5:$BG$12,MATCH($D85,$AR$5:$AR$12,0),1))^$J85)+(EXP(-$G85/INDEX($BB$5:$BG$12,MATCH($D85,$AR$5:$AR$12,0),2))*($G85/INDEX($BB$5:$BG$12,MATCH($D85,$AR$5:$AR$12,0),2))^$J85)+(EXP(-$G85/INDEX($BB$5:$BG$12,MATCH($D85,$AR$5:$AR$12,0),3))*($G85/INDEX($BB$5:$BG$12,MATCH($D85,$AR$5:$AR$12,0),3))^$J85)+(EXP(-$G85/INDEX($BB$5:$BG$12,MATCH($D85,$AR$5:$AR$12,0),4))*($G85/INDEX($BB$5:$BG$12,MATCH($D85,$AR$5:$AR$12,0),4))^$J85)+(EXP(-$G85/INDEX($BB$5:$BG$12,MATCH($D85,$AR$5:$AR$12,0),5))*($G85/INDEX($BB$5:$BG$12,MATCH($D85,$AR$5:$AR$12,0),5))^$J85)+(EXP(-$G85/INDEX($BB$5:$BG$12,MATCH($D85,$AR$5:$AR$12,0),6))*($G85/INDEX($BB$5:$BG$12,MATCH($D85,$AR$5:$AR$12,0),6))^$J85)),0)</x:f>
        <x:v>0</x:v>
      </x:c>
      <x:c r="BJ85"/>
      <x:c r="BK85"/>
      <x:c r="BL85"/>
      <x:c r="BM85"/>
      <x:c r="BN85"/>
      <x:c r="BO85"/>
      <x:c r="BP85"/>
      <x:c r="BQ85"/>
      <x:c r="BR85"/>
      <x:c r="BS85"/>
      <x:c r="BT85"/>
      <x:c r="BU85"/>
      <x:c r="BV85"/>
      <x:c r="BW85"/>
      <x:c r="BX85"/>
      <x:c r="BY85"/>
      <x:c r="BZ85"/>
    </x:row>
    <x:row r="86">
      <x:c r="A86" s="975" t="n">
        <x:f>'対象台データ'!A84</x:f>
        <x:v>46268</x:v>
      </x:c>
      <x:c r="B86" s="1003" t="str">
        <x:f>'対象台データ'!B84</x:f>
        <x:v>木</x:v>
      </x:c>
      <x:c r="C86" s="1003" t="str">
        <x:f>'対象台データ'!C84</x:f>
        <x:v>9/3</x:v>
      </x:c>
      <x:c r="D86" s="963" t="str">
        <x:f>'対象台データ'!D84</x:f>
        <x:v>モンキーターンV</x:v>
      </x:c>
      <x:c r="E86" s="1014" t="n">
        <x:f>IF($X86="A",MIN(100,MAX(0,55+(V86-55)*(1+0.4*SQRT(MIN(G86/8000,1))))),MIN(100,MAX(0,V86)))</x:f>
        <x:v>67.54050306126649</x:v>
      </x:c>
      <x:c r="F86" s="1016" t="n">
        <x:f>'対象台データ'!E84</x:f>
        <x:v>609</x:v>
      </x:c>
      <x:c r="G86" s="1005" t="n">
        <x:f>'対象台データ'!F84</x:f>
        <x:v>4419</x:v>
      </x:c>
      <x:c r="H86" s="1005" t="n">
        <x:f>'対象台データ'!G84</x:f>
        <x:v>7170</x:v>
      </x:c>
      <x:c r="I86" s="1005" t="n">
        <x:f>'対象台データ'!H84</x:f>
        <x:v>0</x:v>
      </x:c>
      <x:c r="J86" s="1005" t="n">
        <x:f>'対象台データ'!I84</x:f>
        <x:v>19</x:v>
      </x:c>
      <x:c r="K86" s="979" t="n">
        <x:f>'対象台データ'!K84</x:f>
        <x:v>1.540846345326997</x:v>
      </x:c>
      <x:c r="L86" s="1006" t="n">
        <x:f>IF(G86&lt;=0,5,IF(G86&lt;1500,5+(G86-0)*(20-5)/(1500-0),IF(G86&lt;3000,20+(G86-1500)*(40-20)/(3000-1500),IF(G86&lt;4500,40+(G86-3000)*(58-40)/(4500-3000),IF(G86&lt;6000,58+(G86-4500)*(72-58)/(6000-4500),IF(G86&lt;7500,72+(G86-6000)*(84-72)/(7500-6000),IF(G86&lt;9000,84+(G86-7500)*(93-84)/(9000-7500),IF(G86&lt;11000,93+(G86-9000)*(100-93)/(11000-9000),100))))))))</x:f>
        <x:v>57.028</x:v>
      </x:c>
      <x:c r="M86" s="978" t="n">
        <x:v>1</x:v>
      </x:c>
      <x:c r="N86" s="978" t="n">
        <x:f>MIN(100,L86*M86)</x:f>
        <x:v>57.028</x:v>
      </x:c>
      <x:c r="O86" s="978" t="n">
        <x:f>IF(K86&lt;=0.8,0,IF(K86&lt;0.9,0+(K86-0.8)*(10-0)/(0.9-0.8),IF(K86&lt;1,10+(K86-0.9)*(35-10)/(1-0.9),IF(K86&lt;1.2,35+(K86-1)*(87-35)/(1.2-1),IF(K86&lt;1.3,87+(K86-1.2)*(96-87)/(1.3-1.2),IF(K86&lt;1.45,96+(K86-1.3)*(100-96)/(1.45-1.3),100))))))</x:f>
        <x:v>100</x:v>
      </x:c>
      <x:c r="P86" s="979" t="n">
        <x:f>MIN(1,SQRT(G86/8000))</x:f>
        <x:v>0.7432193485102496</x:v>
      </x:c>
      <x:c r="Q86" s="978" t="n">
        <x:f>35+(O86-35)*P86</x:f>
        <x:v>83.30925765316623</x:v>
      </x:c>
      <x:c r="R86" s="978" t="n">
        <x:f>IF(K86&lt;0.95,MIN(25,(0.95-K86)*250),0)</x:f>
        <x:v>0</x:v>
      </x:c>
      <x:c r="S86" s="978" t="n">
        <x:f>IF($X86="A",Y86*5+Z86*15+AA86*30+AB86*60+AC86*80+AD86*100,0)</x:f>
        <x:v>0</x:v>
      </x:c>
      <x:c r="T86" s="978" t="n">
        <x:f>IF($X86="A",AE86*5+AF86*15+AG86*30+AH86*60+AI86*80+AJ86*100,0)</x:f>
        <x:v>0</x:v>
      </x:c>
      <x:c r="U86" s="978" t="n">
        <x:f>IF($X86="A",S86*15%+T86*30%+Q86*55%,0)</x:f>
        <x:v>0</x:v>
      </x:c>
      <x:c r="V86" s="1018" t="n">
        <x:f>IF($X86="A",U86*80%+N86*20%,N86*IFERROR(INDEX($AT$5:$AT$60,MATCH($D86,$AR$5:$AR$60,0)),0.6)+Q86*IFERROR(INDEX($AU$5:$AU$60,MATCH($D86,$AR$5:$AR$60,0)),0.4)-R86)</x:f>
        <x:v>67.54050306126649</x:v>
      </x:c>
      <x:c r="W86" s="1008" t="str">
        <x:f>IF(E86&gt;=90,"設定6級候補",IF(E86&gt;=75,"設定4以上強候補",IF(E86&gt;=60,"設定4以上を疑う","要観察")))</x:f>
        <x:v>設定4以上を疑う</x:v>
      </x:c>
      <x:c r="X86" s="1003" t="str">
        <x:f>IFERROR(INDEX($AS$5:$AS$60,MATCH($D86,$AR$5:$AR$60,0)),"AT")</x:f>
        <x:v>AT</x:v>
      </x:c>
      <x:c r="Y86" s="979" t="n">
        <x:f>IFERROR((EXP(-$G86/INDEX($AV$5:$BA$12,MATCH($D86,$AR$5:$AR$12,0),1))*($G86/INDEX($AV$5:$BA$12,MATCH($D86,$AR$5:$AR$12,0),1))^$I86)/((EXP(-$G86/INDEX($AV$5:$BA$12,MATCH($D86,$AR$5:$AR$12,0),1))*($G86/INDEX($AV$5:$BA$12,MATCH($D86,$AR$5:$AR$12,0),1))^$I86)+(EXP(-$G86/INDEX($AV$5:$BA$12,MATCH($D86,$AR$5:$AR$12,0),2))*($G86/INDEX($AV$5:$BA$12,MATCH($D86,$AR$5:$AR$12,0),2))^$I86)+(EXP(-$G86/INDEX($AV$5:$BA$12,MATCH($D86,$AR$5:$AR$12,0),3))*($G86/INDEX($AV$5:$BA$12,MATCH($D86,$AR$5:$AR$12,0),3))^$I86)+(EXP(-$G86/INDEX($AV$5:$BA$12,MATCH($D86,$AR$5:$AR$12,0),4))*($G86/INDEX($AV$5:$BA$12,MATCH($D86,$AR$5:$AR$12,0),4))^$I86)+(EXP(-$G86/INDEX($AV$5:$BA$12,MATCH($D86,$AR$5:$AR$12,0),5))*($G86/INDEX($AV$5:$BA$12,MATCH($D86,$AR$5:$AR$12,0),5))^$I86)+(EXP(-$G86/INDEX($AV$5:$BA$12,MATCH($D86,$AR$5:$AR$12,0),6))*($G86/INDEX($AV$5:$BA$12,MATCH($D86,$AR$5:$AR$12,0),6))^$I86)),0)</x:f>
        <x:v>0</x:v>
      </x:c>
      <x:c r="Z86" s="979" t="n">
        <x:f>IFERROR((EXP(-$G86/INDEX($AV$5:$BA$12,MATCH($D86,$AR$5:$AR$12,0),2))*($G86/INDEX($AV$5:$BA$12,MATCH($D86,$AR$5:$AR$12,0),2))^$I86)/((EXP(-$G86/INDEX($AV$5:$BA$12,MATCH($D86,$AR$5:$AR$12,0),1))*($G86/INDEX($AV$5:$BA$12,MATCH($D86,$AR$5:$AR$12,0),1))^$I86)+(EXP(-$G86/INDEX($AV$5:$BA$12,MATCH($D86,$AR$5:$AR$12,0),2))*($G86/INDEX($AV$5:$BA$12,MATCH($D86,$AR$5:$AR$12,0),2))^$I86)+(EXP(-$G86/INDEX($AV$5:$BA$12,MATCH($D86,$AR$5:$AR$12,0),3))*($G86/INDEX($AV$5:$BA$12,MATCH($D86,$AR$5:$AR$12,0),3))^$I86)+(EXP(-$G86/INDEX($AV$5:$BA$12,MATCH($D86,$AR$5:$AR$12,0),4))*($G86/INDEX($AV$5:$BA$12,MATCH($D86,$AR$5:$AR$12,0),4))^$I86)+(EXP(-$G86/INDEX($AV$5:$BA$12,MATCH($D86,$AR$5:$AR$12,0),5))*($G86/INDEX($AV$5:$BA$12,MATCH($D86,$AR$5:$AR$12,0),5))^$I86)+(EXP(-$G86/INDEX($AV$5:$BA$12,MATCH($D86,$AR$5:$AR$12,0),6))*($G86/INDEX($AV$5:$BA$12,MATCH($D86,$AR$5:$AR$12,0),6))^$I86)),0)</x:f>
        <x:v>0</x:v>
      </x:c>
      <x:c r="AA86" s="979" t="n">
        <x:f>IFERROR((EXP(-$G86/INDEX($AV$5:$BA$12,MATCH($D86,$AR$5:$AR$12,0),3))*($G86/INDEX($AV$5:$BA$12,MATCH($D86,$AR$5:$AR$12,0),3))^$I86)/((EXP(-$G86/INDEX($AV$5:$BA$12,MATCH($D86,$AR$5:$AR$12,0),1))*($G86/INDEX($AV$5:$BA$12,MATCH($D86,$AR$5:$AR$12,0),1))^$I86)+(EXP(-$G86/INDEX($AV$5:$BA$12,MATCH($D86,$AR$5:$AR$12,0),2))*($G86/INDEX($AV$5:$BA$12,MATCH($D86,$AR$5:$AR$12,0),2))^$I86)+(EXP(-$G86/INDEX($AV$5:$BA$12,MATCH($D86,$AR$5:$AR$12,0),3))*($G86/INDEX($AV$5:$BA$12,MATCH($D86,$AR$5:$AR$12,0),3))^$I86)+(EXP(-$G86/INDEX($AV$5:$BA$12,MATCH($D86,$AR$5:$AR$12,0),4))*($G86/INDEX($AV$5:$BA$12,MATCH($D86,$AR$5:$AR$12,0),4))^$I86)+(EXP(-$G86/INDEX($AV$5:$BA$12,MATCH($D86,$AR$5:$AR$12,0),5))*($G86/INDEX($AV$5:$BA$12,MATCH($D86,$AR$5:$AR$12,0),5))^$I86)+(EXP(-$G86/INDEX($AV$5:$BA$12,MATCH($D86,$AR$5:$AR$12,0),6))*($G86/INDEX($AV$5:$BA$12,MATCH($D86,$AR$5:$AR$12,0),6))^$I86)),0)</x:f>
        <x:v>0</x:v>
      </x:c>
      <x:c r="AB86" s="979" t="n">
        <x:f>IFERROR((EXP(-$G86/INDEX($AV$5:$BA$12,MATCH($D86,$AR$5:$AR$12,0),4))*($G86/INDEX($AV$5:$BA$12,MATCH($D86,$AR$5:$AR$12,0),4))^$I86)/((EXP(-$G86/INDEX($AV$5:$BA$12,MATCH($D86,$AR$5:$AR$12,0),1))*($G86/INDEX($AV$5:$BA$12,MATCH($D86,$AR$5:$AR$12,0),1))^$I86)+(EXP(-$G86/INDEX($AV$5:$BA$12,MATCH($D86,$AR$5:$AR$12,0),2))*($G86/INDEX($AV$5:$BA$12,MATCH($D86,$AR$5:$AR$12,0),2))^$I86)+(EXP(-$G86/INDEX($AV$5:$BA$12,MATCH($D86,$AR$5:$AR$12,0),3))*($G86/INDEX($AV$5:$BA$12,MATCH($D86,$AR$5:$AR$12,0),3))^$I86)+(EXP(-$G86/INDEX($AV$5:$BA$12,MATCH($D86,$AR$5:$AR$12,0),4))*($G86/INDEX($AV$5:$BA$12,MATCH($D86,$AR$5:$AR$12,0),4))^$I86)+(EXP(-$G86/INDEX($AV$5:$BA$12,MATCH($D86,$AR$5:$AR$12,0),5))*($G86/INDEX($AV$5:$BA$12,MATCH($D86,$AR$5:$AR$12,0),5))^$I86)+(EXP(-$G86/INDEX($AV$5:$BA$12,MATCH($D86,$AR$5:$AR$12,0),6))*($G86/INDEX($AV$5:$BA$12,MATCH($D86,$AR$5:$AR$12,0),6))^$I86)),0)</x:f>
        <x:v>0</x:v>
      </x:c>
      <x:c r="AC86" s="979" t="n">
        <x:f>IFERROR((EXP(-$G86/INDEX($AV$5:$BA$12,MATCH($D86,$AR$5:$AR$12,0),5))*($G86/INDEX($AV$5:$BA$12,MATCH($D86,$AR$5:$AR$12,0),5))^$I86)/((EXP(-$G86/INDEX($AV$5:$BA$12,MATCH($D86,$AR$5:$AR$12,0),1))*($G86/INDEX($AV$5:$BA$12,MATCH($D86,$AR$5:$AR$12,0),1))^$I86)+(EXP(-$G86/INDEX($AV$5:$BA$12,MATCH($D86,$AR$5:$AR$12,0),2))*($G86/INDEX($AV$5:$BA$12,MATCH($D86,$AR$5:$AR$12,0),2))^$I86)+(EXP(-$G86/INDEX($AV$5:$BA$12,MATCH($D86,$AR$5:$AR$12,0),3))*($G86/INDEX($AV$5:$BA$12,MATCH($D86,$AR$5:$AR$12,0),3))^$I86)+(EXP(-$G86/INDEX($AV$5:$BA$12,MATCH($D86,$AR$5:$AR$12,0),4))*($G86/INDEX($AV$5:$BA$12,MATCH($D86,$AR$5:$AR$12,0),4))^$I86)+(EXP(-$G86/INDEX($AV$5:$BA$12,MATCH($D86,$AR$5:$AR$12,0),5))*($G86/INDEX($AV$5:$BA$12,MATCH($D86,$AR$5:$AR$12,0),5))^$I86)+(EXP(-$G86/INDEX($AV$5:$BA$12,MATCH($D86,$AR$5:$AR$12,0),6))*($G86/INDEX($AV$5:$BA$12,MATCH($D86,$AR$5:$AR$12,0),6))^$I86)),0)</x:f>
        <x:v>0</x:v>
      </x:c>
      <x:c r="AD86" s="979" t="n">
        <x:f>IFERROR((EXP(-$G86/INDEX($AV$5:$BA$12,MATCH($D86,$AR$5:$AR$12,0),6))*($G86/INDEX($AV$5:$BA$12,MATCH($D86,$AR$5:$AR$12,0),6))^$I86)/((EXP(-$G86/INDEX($AV$5:$BA$12,MATCH($D86,$AR$5:$AR$12,0),1))*($G86/INDEX($AV$5:$BA$12,MATCH($D86,$AR$5:$AR$12,0),1))^$I86)+(EXP(-$G86/INDEX($AV$5:$BA$12,MATCH($D86,$AR$5:$AR$12,0),2))*($G86/INDEX($AV$5:$BA$12,MATCH($D86,$AR$5:$AR$12,0),2))^$I86)+(EXP(-$G86/INDEX($AV$5:$BA$12,MATCH($D86,$AR$5:$AR$12,0),3))*($G86/INDEX($AV$5:$BA$12,MATCH($D86,$AR$5:$AR$12,0),3))^$I86)+(EXP(-$G86/INDEX($AV$5:$BA$12,MATCH($D86,$AR$5:$AR$12,0),4))*($G86/INDEX($AV$5:$BA$12,MATCH($D86,$AR$5:$AR$12,0),4))^$I86)+(EXP(-$G86/INDEX($AV$5:$BA$12,MATCH($D86,$AR$5:$AR$12,0),5))*($G86/INDEX($AV$5:$BA$12,MATCH($D86,$AR$5:$AR$12,0),5))^$I86)+(EXP(-$G86/INDEX($AV$5:$BA$12,MATCH($D86,$AR$5:$AR$12,0),6))*($G86/INDEX($AV$5:$BA$12,MATCH($D86,$AR$5:$AR$12,0),6))^$I86)),0)</x:f>
        <x:v>0</x:v>
      </x:c>
      <x:c r="AE86" s="979" t="n">
        <x:f>IFERROR((EXP(-$G86/INDEX($BB$5:$BG$12,MATCH($D86,$AR$5:$AR$12,0),1))*($G86/INDEX($BB$5:$BG$12,MATCH($D86,$AR$5:$AR$12,0),1))^$J86)/((EXP(-$G86/INDEX($BB$5:$BG$12,MATCH($D86,$AR$5:$AR$12,0),1))*($G86/INDEX($BB$5:$BG$12,MATCH($D86,$AR$5:$AR$12,0),1))^$J86)+(EXP(-$G86/INDEX($BB$5:$BG$12,MATCH($D86,$AR$5:$AR$12,0),2))*($G86/INDEX($BB$5:$BG$12,MATCH($D86,$AR$5:$AR$12,0),2))^$J86)+(EXP(-$G86/INDEX($BB$5:$BG$12,MATCH($D86,$AR$5:$AR$12,0),3))*($G86/INDEX($BB$5:$BG$12,MATCH($D86,$AR$5:$AR$12,0),3))^$J86)+(EXP(-$G86/INDEX($BB$5:$BG$12,MATCH($D86,$AR$5:$AR$12,0),4))*($G86/INDEX($BB$5:$BG$12,MATCH($D86,$AR$5:$AR$12,0),4))^$J86)+(EXP(-$G86/INDEX($BB$5:$BG$12,MATCH($D86,$AR$5:$AR$12,0),5))*($G86/INDEX($BB$5:$BG$12,MATCH($D86,$AR$5:$AR$12,0),5))^$J86)+(EXP(-$G86/INDEX($BB$5:$BG$12,MATCH($D86,$AR$5:$AR$12,0),6))*($G86/INDEX($BB$5:$BG$12,MATCH($D86,$AR$5:$AR$12,0),6))^$J86)),0)</x:f>
        <x:v>0</x:v>
      </x:c>
      <x:c r="AF86" s="979" t="n">
        <x:f>IFERROR((EXP(-$G86/INDEX($BB$5:$BG$12,MATCH($D86,$AR$5:$AR$12,0),2))*($G86/INDEX($BB$5:$BG$12,MATCH($D86,$AR$5:$AR$12,0),2))^$J86)/((EXP(-$G86/INDEX($BB$5:$BG$12,MATCH($D86,$AR$5:$AR$12,0),1))*($G86/INDEX($BB$5:$BG$12,MATCH($D86,$AR$5:$AR$12,0),1))^$J86)+(EXP(-$G86/INDEX($BB$5:$BG$12,MATCH($D86,$AR$5:$AR$12,0),2))*($G86/INDEX($BB$5:$BG$12,MATCH($D86,$AR$5:$AR$12,0),2))^$J86)+(EXP(-$G86/INDEX($BB$5:$BG$12,MATCH($D86,$AR$5:$AR$12,0),3))*($G86/INDEX($BB$5:$BG$12,MATCH($D86,$AR$5:$AR$12,0),3))^$J86)+(EXP(-$G86/INDEX($BB$5:$BG$12,MATCH($D86,$AR$5:$AR$12,0),4))*($G86/INDEX($BB$5:$BG$12,MATCH($D86,$AR$5:$AR$12,0),4))^$J86)+(EXP(-$G86/INDEX($BB$5:$BG$12,MATCH($D86,$AR$5:$AR$12,0),5))*($G86/INDEX($BB$5:$BG$12,MATCH($D86,$AR$5:$AR$12,0),5))^$J86)+(EXP(-$G86/INDEX($BB$5:$BG$12,MATCH($D86,$AR$5:$AR$12,0),6))*($G86/INDEX($BB$5:$BG$12,MATCH($D86,$AR$5:$AR$12,0),6))^$J86)),0)</x:f>
        <x:v>0</x:v>
      </x:c>
      <x:c r="AG86" s="979" t="n">
        <x:f>IFERROR((EXP(-$G86/INDEX($BB$5:$BG$12,MATCH($D86,$AR$5:$AR$12,0),3))*($G86/INDEX($BB$5:$BG$12,MATCH($D86,$AR$5:$AR$12,0),3))^$J86)/((EXP(-$G86/INDEX($BB$5:$BG$12,MATCH($D86,$AR$5:$AR$12,0),1))*($G86/INDEX($BB$5:$BG$12,MATCH($D86,$AR$5:$AR$12,0),1))^$J86)+(EXP(-$G86/INDEX($BB$5:$BG$12,MATCH($D86,$AR$5:$AR$12,0),2))*($G86/INDEX($BB$5:$BG$12,MATCH($D86,$AR$5:$AR$12,0),2))^$J86)+(EXP(-$G86/INDEX($BB$5:$BG$12,MATCH($D86,$AR$5:$AR$12,0),3))*($G86/INDEX($BB$5:$BG$12,MATCH($D86,$AR$5:$AR$12,0),3))^$J86)+(EXP(-$G86/INDEX($BB$5:$BG$12,MATCH($D86,$AR$5:$AR$12,0),4))*($G86/INDEX($BB$5:$BG$12,MATCH($D86,$AR$5:$AR$12,0),4))^$J86)+(EXP(-$G86/INDEX($BB$5:$BG$12,MATCH($D86,$AR$5:$AR$12,0),5))*($G86/INDEX($BB$5:$BG$12,MATCH($D86,$AR$5:$AR$12,0),5))^$J86)+(EXP(-$G86/INDEX($BB$5:$BG$12,MATCH($D86,$AR$5:$AR$12,0),6))*($G86/INDEX($BB$5:$BG$12,MATCH($D86,$AR$5:$AR$12,0),6))^$J86)),0)</x:f>
        <x:v>0</x:v>
      </x:c>
      <x:c r="AH86" s="979" t="n">
        <x:f>IFERROR((EXP(-$G86/INDEX($BB$5:$BG$12,MATCH($D86,$AR$5:$AR$12,0),4))*($G86/INDEX($BB$5:$BG$12,MATCH($D86,$AR$5:$AR$12,0),4))^$J86)/((EXP(-$G86/INDEX($BB$5:$BG$12,MATCH($D86,$AR$5:$AR$12,0),1))*($G86/INDEX($BB$5:$BG$12,MATCH($D86,$AR$5:$AR$12,0),1))^$J86)+(EXP(-$G86/INDEX($BB$5:$BG$12,MATCH($D86,$AR$5:$AR$12,0),2))*($G86/INDEX($BB$5:$BG$12,MATCH($D86,$AR$5:$AR$12,0),2))^$J86)+(EXP(-$G86/INDEX($BB$5:$BG$12,MATCH($D86,$AR$5:$AR$12,0),3))*($G86/INDEX($BB$5:$BG$12,MATCH($D86,$AR$5:$AR$12,0),3))^$J86)+(EXP(-$G86/INDEX($BB$5:$BG$12,MATCH($D86,$AR$5:$AR$12,0),4))*($G86/INDEX($BB$5:$BG$12,MATCH($D86,$AR$5:$AR$12,0),4))^$J86)+(EXP(-$G86/INDEX($BB$5:$BG$12,MATCH($D86,$AR$5:$AR$12,0),5))*($G86/INDEX($BB$5:$BG$12,MATCH($D86,$AR$5:$AR$12,0),5))^$J86)+(EXP(-$G86/INDEX($BB$5:$BG$12,MATCH($D86,$AR$5:$AR$12,0),6))*($G86/INDEX($BB$5:$BG$12,MATCH($D86,$AR$5:$AR$12,0),6))^$J86)),0)</x:f>
        <x:v>0</x:v>
      </x:c>
      <x:c r="AI86" s="979" t="n">
        <x:f>IFERROR((EXP(-$G86/INDEX($BB$5:$BG$12,MATCH($D86,$AR$5:$AR$12,0),5))*($G86/INDEX($BB$5:$BG$12,MATCH($D86,$AR$5:$AR$12,0),5))^$J86)/((EXP(-$G86/INDEX($BB$5:$BG$12,MATCH($D86,$AR$5:$AR$12,0),1))*($G86/INDEX($BB$5:$BG$12,MATCH($D86,$AR$5:$AR$12,0),1))^$J86)+(EXP(-$G86/INDEX($BB$5:$BG$12,MATCH($D86,$AR$5:$AR$12,0),2))*($G86/INDEX($BB$5:$BG$12,MATCH($D86,$AR$5:$AR$12,0),2))^$J86)+(EXP(-$G86/INDEX($BB$5:$BG$12,MATCH($D86,$AR$5:$AR$12,0),3))*($G86/INDEX($BB$5:$BG$12,MATCH($D86,$AR$5:$AR$12,0),3))^$J86)+(EXP(-$G86/INDEX($BB$5:$BG$12,MATCH($D86,$AR$5:$AR$12,0),4))*($G86/INDEX($BB$5:$BG$12,MATCH($D86,$AR$5:$AR$12,0),4))^$J86)+(EXP(-$G86/INDEX($BB$5:$BG$12,MATCH($D86,$AR$5:$AR$12,0),5))*($G86/INDEX($BB$5:$BG$12,MATCH($D86,$AR$5:$AR$12,0),5))^$J86)+(EXP(-$G86/INDEX($BB$5:$BG$12,MATCH($D86,$AR$5:$AR$12,0),6))*($G86/INDEX($BB$5:$BG$12,MATCH($D86,$AR$5:$AR$12,0),6))^$J86)),0)</x:f>
        <x:v>0</x:v>
      </x:c>
      <x:c r="AJ86" s="979" t="n">
        <x:f>IFERROR((EXP(-$G86/INDEX($BB$5:$BG$12,MATCH($D86,$AR$5:$AR$12,0),6))*($G86/INDEX($BB$5:$BG$12,MATCH($D86,$AR$5:$AR$12,0),6))^$J86)/((EXP(-$G86/INDEX($BB$5:$BG$12,MATCH($D86,$AR$5:$AR$12,0),1))*($G86/INDEX($BB$5:$BG$12,MATCH($D86,$AR$5:$AR$12,0),1))^$J86)+(EXP(-$G86/INDEX($BB$5:$BG$12,MATCH($D86,$AR$5:$AR$12,0),2))*($G86/INDEX($BB$5:$BG$12,MATCH($D86,$AR$5:$AR$12,0),2))^$J86)+(EXP(-$G86/INDEX($BB$5:$BG$12,MATCH($D86,$AR$5:$AR$12,0),3))*($G86/INDEX($BB$5:$BG$12,MATCH($D86,$AR$5:$AR$12,0),3))^$J86)+(EXP(-$G86/INDEX($BB$5:$BG$12,MATCH($D86,$AR$5:$AR$12,0),4))*($G86/INDEX($BB$5:$BG$12,MATCH($D86,$AR$5:$AR$12,0),4))^$J86)+(EXP(-$G86/INDEX($BB$5:$BG$12,MATCH($D86,$AR$5:$AR$12,0),5))*($G86/INDEX($BB$5:$BG$12,MATCH($D86,$AR$5:$AR$12,0),5))^$J86)+(EXP(-$G86/INDEX($BB$5:$BG$12,MATCH($D86,$AR$5:$AR$12,0),6))*($G86/INDEX($BB$5:$BG$12,MATCH($D86,$AR$5:$AR$12,0),6))^$J86)),0)</x:f>
        <x:v>0</x:v>
      </x:c>
      <x:c r="BJ86"/>
      <x:c r="BK86"/>
      <x:c r="BL86"/>
      <x:c r="BM86"/>
      <x:c r="BN86"/>
      <x:c r="BO86"/>
      <x:c r="BP86"/>
      <x:c r="BQ86"/>
      <x:c r="BR86"/>
      <x:c r="BS86"/>
      <x:c r="BT86"/>
      <x:c r="BU86"/>
      <x:c r="BV86"/>
      <x:c r="BW86"/>
      <x:c r="BX86"/>
      <x:c r="BY86"/>
      <x:c r="BZ86"/>
    </x:row>
    <x:row r="87">
      <x:c r="A87" s="975" t="n">
        <x:f>'対象台データ'!A85</x:f>
        <x:v>46268</x:v>
      </x:c>
      <x:c r="B87" s="1003" t="str">
        <x:f>'対象台データ'!B85</x:f>
        <x:v>木</x:v>
      </x:c>
      <x:c r="C87" s="1003" t="str">
        <x:f>'対象台データ'!C85</x:f>
        <x:v>9/3</x:v>
      </x:c>
      <x:c r="D87" s="963" t="str">
        <x:f>'対象台データ'!D85</x:f>
        <x:v>モンキーターンV</x:v>
      </x:c>
      <x:c r="E87" s="1014" t="n">
        <x:f>IF($X87="A",MIN(100,MAX(0,55+(V87-55)*(1+0.4*SQRT(MIN(G87/8000,1))))),MIN(100,MAX(0,V87)))</x:f>
        <x:v>61.612351185222906</x:v>
      </x:c>
      <x:c r="F87" s="1016" t="n">
        <x:f>'対象台データ'!E85</x:f>
        <x:v>610</x:v>
      </x:c>
      <x:c r="G87" s="1005" t="n">
        <x:f>'対象台データ'!F85</x:f>
        <x:v>3793</x:v>
      </x:c>
      <x:c r="H87" s="1005" t="n">
        <x:f>'対象台データ'!G85</x:f>
        <x:v>17414</x:v>
      </x:c>
      <x:c r="I87" s="1005" t="n">
        <x:f>'対象台データ'!H85</x:f>
        <x:v>0</x:v>
      </x:c>
      <x:c r="J87" s="1005" t="n">
        <x:f>'対象台データ'!I85</x:f>
        <x:v>16</x:v>
      </x:c>
      <x:c r="K87" s="979" t="n">
        <x:f>'対象台データ'!K85</x:f>
        <x:v>2.530362949292557</x:v>
      </x:c>
      <x:c r="L87" s="1006" t="n">
        <x:f>IF(G87&lt;=0,5,IF(G87&lt;1500,5+(G87-0)*(20-5)/(1500-0),IF(G87&lt;3000,20+(G87-1500)*(40-20)/(3000-1500),IF(G87&lt;4500,40+(G87-3000)*(58-40)/(4500-3000),IF(G87&lt;6000,58+(G87-4500)*(72-58)/(6000-4500),IF(G87&lt;7500,72+(G87-6000)*(84-72)/(7500-6000),IF(G87&lt;9000,84+(G87-7500)*(93-84)/(9000-7500),IF(G87&lt;11000,93+(G87-9000)*(100-93)/(11000-9000),100))))))))</x:f>
        <x:v>49.516</x:v>
      </x:c>
      <x:c r="M87" s="978" t="n">
        <x:v>1</x:v>
      </x:c>
      <x:c r="N87" s="978" t="n">
        <x:f>MIN(100,L87*M87)</x:f>
        <x:v>49.516</x:v>
      </x:c>
      <x:c r="O87" s="978" t="n">
        <x:f>IF(K87&lt;=0.8,0,IF(K87&lt;0.9,0+(K87-0.8)*(10-0)/(0.9-0.8),IF(K87&lt;1,10+(K87-0.9)*(35-10)/(1-0.9),IF(K87&lt;1.2,35+(K87-1)*(87-35)/(1.2-1),IF(K87&lt;1.3,87+(K87-1.2)*(96-87)/(1.3-1.2),IF(K87&lt;1.45,96+(K87-1.3)*(100-96)/(1.45-1.3),100))))))</x:f>
        <x:v>100</x:v>
      </x:c>
      <x:c r="P87" s="979" t="n">
        <x:f>MIN(1,SQRT(G87/8000))</x:f>
        <x:v>0.6885673532778039</x:v>
      </x:c>
      <x:c r="Q87" s="978" t="n">
        <x:f>35+(O87-35)*P87</x:f>
        <x:v>79.75687796305726</x:v>
      </x:c>
      <x:c r="R87" s="978" t="n">
        <x:f>IF(K87&lt;0.95,MIN(25,(0.95-K87)*250),0)</x:f>
        <x:v>0</x:v>
      </x:c>
      <x:c r="S87" s="978" t="n">
        <x:f>IF($X87="A",Y87*5+Z87*15+AA87*30+AB87*60+AC87*80+AD87*100,0)</x:f>
        <x:v>0</x:v>
      </x:c>
      <x:c r="T87" s="978" t="n">
        <x:f>IF($X87="A",AE87*5+AF87*15+AG87*30+AH87*60+AI87*80+AJ87*100,0)</x:f>
        <x:v>0</x:v>
      </x:c>
      <x:c r="U87" s="978" t="n">
        <x:f>IF($X87="A",S87*15%+T87*30%+Q87*55%,0)</x:f>
        <x:v>0</x:v>
      </x:c>
      <x:c r="V87" s="1018" t="n">
        <x:f>IF($X87="A",U87*80%+N87*20%,N87*IFERROR(INDEX($AT$5:$AT$60,MATCH($D87,$AR$5:$AR$60,0)),0.6)+Q87*IFERROR(INDEX($AU$5:$AU$60,MATCH($D87,$AR$5:$AR$60,0)),0.4)-R87)</x:f>
        <x:v>61.612351185222906</x:v>
      </x:c>
      <x:c r="W87" s="1008" t="str">
        <x:f>IF(E87&gt;=90,"設定6級候補",IF(E87&gt;=75,"設定4以上強候補",IF(E87&gt;=60,"設定4以上を疑う","要観察")))</x:f>
        <x:v>設定4以上を疑う</x:v>
      </x:c>
      <x:c r="X87" s="1003" t="str">
        <x:f>IFERROR(INDEX($AS$5:$AS$60,MATCH($D87,$AR$5:$AR$60,0)),"AT")</x:f>
        <x:v>AT</x:v>
      </x:c>
      <x:c r="Y87" s="979" t="n">
        <x:f>IFERROR((EXP(-$G87/INDEX($AV$5:$BA$12,MATCH($D87,$AR$5:$AR$12,0),1))*($G87/INDEX($AV$5:$BA$12,MATCH($D87,$AR$5:$AR$12,0),1))^$I87)/((EXP(-$G87/INDEX($AV$5:$BA$12,MATCH($D87,$AR$5:$AR$12,0),1))*($G87/INDEX($AV$5:$BA$12,MATCH($D87,$AR$5:$AR$12,0),1))^$I87)+(EXP(-$G87/INDEX($AV$5:$BA$12,MATCH($D87,$AR$5:$AR$12,0),2))*($G87/INDEX($AV$5:$BA$12,MATCH($D87,$AR$5:$AR$12,0),2))^$I87)+(EXP(-$G87/INDEX($AV$5:$BA$12,MATCH($D87,$AR$5:$AR$12,0),3))*($G87/INDEX($AV$5:$BA$12,MATCH($D87,$AR$5:$AR$12,0),3))^$I87)+(EXP(-$G87/INDEX($AV$5:$BA$12,MATCH($D87,$AR$5:$AR$12,0),4))*($G87/INDEX($AV$5:$BA$12,MATCH($D87,$AR$5:$AR$12,0),4))^$I87)+(EXP(-$G87/INDEX($AV$5:$BA$12,MATCH($D87,$AR$5:$AR$12,0),5))*($G87/INDEX($AV$5:$BA$12,MATCH($D87,$AR$5:$AR$12,0),5))^$I87)+(EXP(-$G87/INDEX($AV$5:$BA$12,MATCH($D87,$AR$5:$AR$12,0),6))*($G87/INDEX($AV$5:$BA$12,MATCH($D87,$AR$5:$AR$12,0),6))^$I87)),0)</x:f>
        <x:v>0</x:v>
      </x:c>
      <x:c r="Z87" s="979" t="n">
        <x:f>IFERROR((EXP(-$G87/INDEX($AV$5:$BA$12,MATCH($D87,$AR$5:$AR$12,0),2))*($G87/INDEX($AV$5:$BA$12,MATCH($D87,$AR$5:$AR$12,0),2))^$I87)/((EXP(-$G87/INDEX($AV$5:$BA$12,MATCH($D87,$AR$5:$AR$12,0),1))*($G87/INDEX($AV$5:$BA$12,MATCH($D87,$AR$5:$AR$12,0),1))^$I87)+(EXP(-$G87/INDEX($AV$5:$BA$12,MATCH($D87,$AR$5:$AR$12,0),2))*($G87/INDEX($AV$5:$BA$12,MATCH($D87,$AR$5:$AR$12,0),2))^$I87)+(EXP(-$G87/INDEX($AV$5:$BA$12,MATCH($D87,$AR$5:$AR$12,0),3))*($G87/INDEX($AV$5:$BA$12,MATCH($D87,$AR$5:$AR$12,0),3))^$I87)+(EXP(-$G87/INDEX($AV$5:$BA$12,MATCH($D87,$AR$5:$AR$12,0),4))*($G87/INDEX($AV$5:$BA$12,MATCH($D87,$AR$5:$AR$12,0),4))^$I87)+(EXP(-$G87/INDEX($AV$5:$BA$12,MATCH($D87,$AR$5:$AR$12,0),5))*($G87/INDEX($AV$5:$BA$12,MATCH($D87,$AR$5:$AR$12,0),5))^$I87)+(EXP(-$G87/INDEX($AV$5:$BA$12,MATCH($D87,$AR$5:$AR$12,0),6))*($G87/INDEX($AV$5:$BA$12,MATCH($D87,$AR$5:$AR$12,0),6))^$I87)),0)</x:f>
        <x:v>0</x:v>
      </x:c>
      <x:c r="AA87" s="979" t="n">
        <x:f>IFERROR((EXP(-$G87/INDEX($AV$5:$BA$12,MATCH($D87,$AR$5:$AR$12,0),3))*($G87/INDEX($AV$5:$BA$12,MATCH($D87,$AR$5:$AR$12,0),3))^$I87)/((EXP(-$G87/INDEX($AV$5:$BA$12,MATCH($D87,$AR$5:$AR$12,0),1))*($G87/INDEX($AV$5:$BA$12,MATCH($D87,$AR$5:$AR$12,0),1))^$I87)+(EXP(-$G87/INDEX($AV$5:$BA$12,MATCH($D87,$AR$5:$AR$12,0),2))*($G87/INDEX($AV$5:$BA$12,MATCH($D87,$AR$5:$AR$12,0),2))^$I87)+(EXP(-$G87/INDEX($AV$5:$BA$12,MATCH($D87,$AR$5:$AR$12,0),3))*($G87/INDEX($AV$5:$BA$12,MATCH($D87,$AR$5:$AR$12,0),3))^$I87)+(EXP(-$G87/INDEX($AV$5:$BA$12,MATCH($D87,$AR$5:$AR$12,0),4))*($G87/INDEX($AV$5:$BA$12,MATCH($D87,$AR$5:$AR$12,0),4))^$I87)+(EXP(-$G87/INDEX($AV$5:$BA$12,MATCH($D87,$AR$5:$AR$12,0),5))*($G87/INDEX($AV$5:$BA$12,MATCH($D87,$AR$5:$AR$12,0),5))^$I87)+(EXP(-$G87/INDEX($AV$5:$BA$12,MATCH($D87,$AR$5:$AR$12,0),6))*($G87/INDEX($AV$5:$BA$12,MATCH($D87,$AR$5:$AR$12,0),6))^$I87)),0)</x:f>
        <x:v>0</x:v>
      </x:c>
      <x:c r="AB87" s="979" t="n">
        <x:f>IFERROR((EXP(-$G87/INDEX($AV$5:$BA$12,MATCH($D87,$AR$5:$AR$12,0),4))*($G87/INDEX($AV$5:$BA$12,MATCH($D87,$AR$5:$AR$12,0),4))^$I87)/((EXP(-$G87/INDEX($AV$5:$BA$12,MATCH($D87,$AR$5:$AR$12,0),1))*($G87/INDEX($AV$5:$BA$12,MATCH($D87,$AR$5:$AR$12,0),1))^$I87)+(EXP(-$G87/INDEX($AV$5:$BA$12,MATCH($D87,$AR$5:$AR$12,0),2))*($G87/INDEX($AV$5:$BA$12,MATCH($D87,$AR$5:$AR$12,0),2))^$I87)+(EXP(-$G87/INDEX($AV$5:$BA$12,MATCH($D87,$AR$5:$AR$12,0),3))*($G87/INDEX($AV$5:$BA$12,MATCH($D87,$AR$5:$AR$12,0),3))^$I87)+(EXP(-$G87/INDEX($AV$5:$BA$12,MATCH($D87,$AR$5:$AR$12,0),4))*($G87/INDEX($AV$5:$BA$12,MATCH($D87,$AR$5:$AR$12,0),4))^$I87)+(EXP(-$G87/INDEX($AV$5:$BA$12,MATCH($D87,$AR$5:$AR$12,0),5))*($G87/INDEX($AV$5:$BA$12,MATCH($D87,$AR$5:$AR$12,0),5))^$I87)+(EXP(-$G87/INDEX($AV$5:$BA$12,MATCH($D87,$AR$5:$AR$12,0),6))*($G87/INDEX($AV$5:$BA$12,MATCH($D87,$AR$5:$AR$12,0),6))^$I87)),0)</x:f>
        <x:v>0</x:v>
      </x:c>
      <x:c r="AC87" s="979" t="n">
        <x:f>IFERROR((EXP(-$G87/INDEX($AV$5:$BA$12,MATCH($D87,$AR$5:$AR$12,0),5))*($G87/INDEX($AV$5:$BA$12,MATCH($D87,$AR$5:$AR$12,0),5))^$I87)/((EXP(-$G87/INDEX($AV$5:$BA$12,MATCH($D87,$AR$5:$AR$12,0),1))*($G87/INDEX($AV$5:$BA$12,MATCH($D87,$AR$5:$AR$12,0),1))^$I87)+(EXP(-$G87/INDEX($AV$5:$BA$12,MATCH($D87,$AR$5:$AR$12,0),2))*($G87/INDEX($AV$5:$BA$12,MATCH($D87,$AR$5:$AR$12,0),2))^$I87)+(EXP(-$G87/INDEX($AV$5:$BA$12,MATCH($D87,$AR$5:$AR$12,0),3))*($G87/INDEX($AV$5:$BA$12,MATCH($D87,$AR$5:$AR$12,0),3))^$I87)+(EXP(-$G87/INDEX($AV$5:$BA$12,MATCH($D87,$AR$5:$AR$12,0),4))*($G87/INDEX($AV$5:$BA$12,MATCH($D87,$AR$5:$AR$12,0),4))^$I87)+(EXP(-$G87/INDEX($AV$5:$BA$12,MATCH($D87,$AR$5:$AR$12,0),5))*($G87/INDEX($AV$5:$BA$12,MATCH($D87,$AR$5:$AR$12,0),5))^$I87)+(EXP(-$G87/INDEX($AV$5:$BA$12,MATCH($D87,$AR$5:$AR$12,0),6))*($G87/INDEX($AV$5:$BA$12,MATCH($D87,$AR$5:$AR$12,0),6))^$I87)),0)</x:f>
        <x:v>0</x:v>
      </x:c>
      <x:c r="AD87" s="979" t="n">
        <x:f>IFERROR((EXP(-$G87/INDEX($AV$5:$BA$12,MATCH($D87,$AR$5:$AR$12,0),6))*($G87/INDEX($AV$5:$BA$12,MATCH($D87,$AR$5:$AR$12,0),6))^$I87)/((EXP(-$G87/INDEX($AV$5:$BA$12,MATCH($D87,$AR$5:$AR$12,0),1))*($G87/INDEX($AV$5:$BA$12,MATCH($D87,$AR$5:$AR$12,0),1))^$I87)+(EXP(-$G87/INDEX($AV$5:$BA$12,MATCH($D87,$AR$5:$AR$12,0),2))*($G87/INDEX($AV$5:$BA$12,MATCH($D87,$AR$5:$AR$12,0),2))^$I87)+(EXP(-$G87/INDEX($AV$5:$BA$12,MATCH($D87,$AR$5:$AR$12,0),3))*($G87/INDEX($AV$5:$BA$12,MATCH($D87,$AR$5:$AR$12,0),3))^$I87)+(EXP(-$G87/INDEX($AV$5:$BA$12,MATCH($D87,$AR$5:$AR$12,0),4))*($G87/INDEX($AV$5:$BA$12,MATCH($D87,$AR$5:$AR$12,0),4))^$I87)+(EXP(-$G87/INDEX($AV$5:$BA$12,MATCH($D87,$AR$5:$AR$12,0),5))*($G87/INDEX($AV$5:$BA$12,MATCH($D87,$AR$5:$AR$12,0),5))^$I87)+(EXP(-$G87/INDEX($AV$5:$BA$12,MATCH($D87,$AR$5:$AR$12,0),6))*($G87/INDEX($AV$5:$BA$12,MATCH($D87,$AR$5:$AR$12,0),6))^$I87)),0)</x:f>
        <x:v>0</x:v>
      </x:c>
      <x:c r="AE87" s="979" t="n">
        <x:f>IFERROR((EXP(-$G87/INDEX($BB$5:$BG$12,MATCH($D87,$AR$5:$AR$12,0),1))*($G87/INDEX($BB$5:$BG$12,MATCH($D87,$AR$5:$AR$12,0),1))^$J87)/((EXP(-$G87/INDEX($BB$5:$BG$12,MATCH($D87,$AR$5:$AR$12,0),1))*($G87/INDEX($BB$5:$BG$12,MATCH($D87,$AR$5:$AR$12,0),1))^$J87)+(EXP(-$G87/INDEX($BB$5:$BG$12,MATCH($D87,$AR$5:$AR$12,0),2))*($G87/INDEX($BB$5:$BG$12,MATCH($D87,$AR$5:$AR$12,0),2))^$J87)+(EXP(-$G87/INDEX($BB$5:$BG$12,MATCH($D87,$AR$5:$AR$12,0),3))*($G87/INDEX($BB$5:$BG$12,MATCH($D87,$AR$5:$AR$12,0),3))^$J87)+(EXP(-$G87/INDEX($BB$5:$BG$12,MATCH($D87,$AR$5:$AR$12,0),4))*($G87/INDEX($BB$5:$BG$12,MATCH($D87,$AR$5:$AR$12,0),4))^$J87)+(EXP(-$G87/INDEX($BB$5:$BG$12,MATCH($D87,$AR$5:$AR$12,0),5))*($G87/INDEX($BB$5:$BG$12,MATCH($D87,$AR$5:$AR$12,0),5))^$J87)+(EXP(-$G87/INDEX($BB$5:$BG$12,MATCH($D87,$AR$5:$AR$12,0),6))*($G87/INDEX($BB$5:$BG$12,MATCH($D87,$AR$5:$AR$12,0),6))^$J87)),0)</x:f>
        <x:v>0</x:v>
      </x:c>
      <x:c r="AF87" s="979" t="n">
        <x:f>IFERROR((EXP(-$G87/INDEX($BB$5:$BG$12,MATCH($D87,$AR$5:$AR$12,0),2))*($G87/INDEX($BB$5:$BG$12,MATCH($D87,$AR$5:$AR$12,0),2))^$J87)/((EXP(-$G87/INDEX($BB$5:$BG$12,MATCH($D87,$AR$5:$AR$12,0),1))*($G87/INDEX($BB$5:$BG$12,MATCH($D87,$AR$5:$AR$12,0),1))^$J87)+(EXP(-$G87/INDEX($BB$5:$BG$12,MATCH($D87,$AR$5:$AR$12,0),2))*($G87/INDEX($BB$5:$BG$12,MATCH($D87,$AR$5:$AR$12,0),2))^$J87)+(EXP(-$G87/INDEX($BB$5:$BG$12,MATCH($D87,$AR$5:$AR$12,0),3))*($G87/INDEX($BB$5:$BG$12,MATCH($D87,$AR$5:$AR$12,0),3))^$J87)+(EXP(-$G87/INDEX($BB$5:$BG$12,MATCH($D87,$AR$5:$AR$12,0),4))*($G87/INDEX($BB$5:$BG$12,MATCH($D87,$AR$5:$AR$12,0),4))^$J87)+(EXP(-$G87/INDEX($BB$5:$BG$12,MATCH($D87,$AR$5:$AR$12,0),5))*($G87/INDEX($BB$5:$BG$12,MATCH($D87,$AR$5:$AR$12,0),5))^$J87)+(EXP(-$G87/INDEX($BB$5:$BG$12,MATCH($D87,$AR$5:$AR$12,0),6))*($G87/INDEX($BB$5:$BG$12,MATCH($D87,$AR$5:$AR$12,0),6))^$J87)),0)</x:f>
        <x:v>0</x:v>
      </x:c>
      <x:c r="AG87" s="979" t="n">
        <x:f>IFERROR((EXP(-$G87/INDEX($BB$5:$BG$12,MATCH($D87,$AR$5:$AR$12,0),3))*($G87/INDEX($BB$5:$BG$12,MATCH($D87,$AR$5:$AR$12,0),3))^$J87)/((EXP(-$G87/INDEX($BB$5:$BG$12,MATCH($D87,$AR$5:$AR$12,0),1))*($G87/INDEX($BB$5:$BG$12,MATCH($D87,$AR$5:$AR$12,0),1))^$J87)+(EXP(-$G87/INDEX($BB$5:$BG$12,MATCH($D87,$AR$5:$AR$12,0),2))*($G87/INDEX($BB$5:$BG$12,MATCH($D87,$AR$5:$AR$12,0),2))^$J87)+(EXP(-$G87/INDEX($BB$5:$BG$12,MATCH($D87,$AR$5:$AR$12,0),3))*($G87/INDEX($BB$5:$BG$12,MATCH($D87,$AR$5:$AR$12,0),3))^$J87)+(EXP(-$G87/INDEX($BB$5:$BG$12,MATCH($D87,$AR$5:$AR$12,0),4))*($G87/INDEX($BB$5:$BG$12,MATCH($D87,$AR$5:$AR$12,0),4))^$J87)+(EXP(-$G87/INDEX($BB$5:$BG$12,MATCH($D87,$AR$5:$AR$12,0),5))*($G87/INDEX($BB$5:$BG$12,MATCH($D87,$AR$5:$AR$12,0),5))^$J87)+(EXP(-$G87/INDEX($BB$5:$BG$12,MATCH($D87,$AR$5:$AR$12,0),6))*($G87/INDEX($BB$5:$BG$12,MATCH($D87,$AR$5:$AR$12,0),6))^$J87)),0)</x:f>
        <x:v>0</x:v>
      </x:c>
      <x:c r="AH87" s="979" t="n">
        <x:f>IFERROR((EXP(-$G87/INDEX($BB$5:$BG$12,MATCH($D87,$AR$5:$AR$12,0),4))*($G87/INDEX($BB$5:$BG$12,MATCH($D87,$AR$5:$AR$12,0),4))^$J87)/((EXP(-$G87/INDEX($BB$5:$BG$12,MATCH($D87,$AR$5:$AR$12,0),1))*($G87/INDEX($BB$5:$BG$12,MATCH($D87,$AR$5:$AR$12,0),1))^$J87)+(EXP(-$G87/INDEX($BB$5:$BG$12,MATCH($D87,$AR$5:$AR$12,0),2))*($G87/INDEX($BB$5:$BG$12,MATCH($D87,$AR$5:$AR$12,0),2))^$J87)+(EXP(-$G87/INDEX($BB$5:$BG$12,MATCH($D87,$AR$5:$AR$12,0),3))*($G87/INDEX($BB$5:$BG$12,MATCH($D87,$AR$5:$AR$12,0),3))^$J87)+(EXP(-$G87/INDEX($BB$5:$BG$12,MATCH($D87,$AR$5:$AR$12,0),4))*($G87/INDEX($BB$5:$BG$12,MATCH($D87,$AR$5:$AR$12,0),4))^$J87)+(EXP(-$G87/INDEX($BB$5:$BG$12,MATCH($D87,$AR$5:$AR$12,0),5))*($G87/INDEX($BB$5:$BG$12,MATCH($D87,$AR$5:$AR$12,0),5))^$J87)+(EXP(-$G87/INDEX($BB$5:$BG$12,MATCH($D87,$AR$5:$AR$12,0),6))*($G87/INDEX($BB$5:$BG$12,MATCH($D87,$AR$5:$AR$12,0),6))^$J87)),0)</x:f>
        <x:v>0</x:v>
      </x:c>
      <x:c r="AI87" s="979" t="n">
        <x:f>IFERROR((EXP(-$G87/INDEX($BB$5:$BG$12,MATCH($D87,$AR$5:$AR$12,0),5))*($G87/INDEX($BB$5:$BG$12,MATCH($D87,$AR$5:$AR$12,0),5))^$J87)/((EXP(-$G87/INDEX($BB$5:$BG$12,MATCH($D87,$AR$5:$AR$12,0),1))*($G87/INDEX($BB$5:$BG$12,MATCH($D87,$AR$5:$AR$12,0),1))^$J87)+(EXP(-$G87/INDEX($BB$5:$BG$12,MATCH($D87,$AR$5:$AR$12,0),2))*($G87/INDEX($BB$5:$BG$12,MATCH($D87,$AR$5:$AR$12,0),2))^$J87)+(EXP(-$G87/INDEX($BB$5:$BG$12,MATCH($D87,$AR$5:$AR$12,0),3))*($G87/INDEX($BB$5:$BG$12,MATCH($D87,$AR$5:$AR$12,0),3))^$J87)+(EXP(-$G87/INDEX($BB$5:$BG$12,MATCH($D87,$AR$5:$AR$12,0),4))*($G87/INDEX($BB$5:$BG$12,MATCH($D87,$AR$5:$AR$12,0),4))^$J87)+(EXP(-$G87/INDEX($BB$5:$BG$12,MATCH($D87,$AR$5:$AR$12,0),5))*($G87/INDEX($BB$5:$BG$12,MATCH($D87,$AR$5:$AR$12,0),5))^$J87)+(EXP(-$G87/INDEX($BB$5:$BG$12,MATCH($D87,$AR$5:$AR$12,0),6))*($G87/INDEX($BB$5:$BG$12,MATCH($D87,$AR$5:$AR$12,0),6))^$J87)),0)</x:f>
        <x:v>0</x:v>
      </x:c>
      <x:c r="AJ87" s="979" t="n">
        <x:f>IFERROR((EXP(-$G87/INDEX($BB$5:$BG$12,MATCH($D87,$AR$5:$AR$12,0),6))*($G87/INDEX($BB$5:$BG$12,MATCH($D87,$AR$5:$AR$12,0),6))^$J87)/((EXP(-$G87/INDEX($BB$5:$BG$12,MATCH($D87,$AR$5:$AR$12,0),1))*($G87/INDEX($BB$5:$BG$12,MATCH($D87,$AR$5:$AR$12,0),1))^$J87)+(EXP(-$G87/INDEX($BB$5:$BG$12,MATCH($D87,$AR$5:$AR$12,0),2))*($G87/INDEX($BB$5:$BG$12,MATCH($D87,$AR$5:$AR$12,0),2))^$J87)+(EXP(-$G87/INDEX($BB$5:$BG$12,MATCH($D87,$AR$5:$AR$12,0),3))*($G87/INDEX($BB$5:$BG$12,MATCH($D87,$AR$5:$AR$12,0),3))^$J87)+(EXP(-$G87/INDEX($BB$5:$BG$12,MATCH($D87,$AR$5:$AR$12,0),4))*($G87/INDEX($BB$5:$BG$12,MATCH($D87,$AR$5:$AR$12,0),4))^$J87)+(EXP(-$G87/INDEX($BB$5:$BG$12,MATCH($D87,$AR$5:$AR$12,0),5))*($G87/INDEX($BB$5:$BG$12,MATCH($D87,$AR$5:$AR$12,0),5))^$J87)+(EXP(-$G87/INDEX($BB$5:$BG$12,MATCH($D87,$AR$5:$AR$12,0),6))*($G87/INDEX($BB$5:$BG$12,MATCH($D87,$AR$5:$AR$12,0),6))^$J87)),0)</x:f>
        <x:v>0</x:v>
      </x:c>
      <x:c r="BJ87"/>
      <x:c r="BK87"/>
      <x:c r="BL87"/>
      <x:c r="BM87"/>
      <x:c r="BN87"/>
      <x:c r="BO87"/>
      <x:c r="BP87"/>
      <x:c r="BQ87"/>
      <x:c r="BR87"/>
      <x:c r="BS87"/>
      <x:c r="BT87"/>
      <x:c r="BU87"/>
      <x:c r="BV87"/>
      <x:c r="BW87"/>
      <x:c r="BX87"/>
      <x:c r="BY87"/>
      <x:c r="BZ87"/>
    </x:row>
    <x:row r="88">
      <x:c r="A88" s="975" t="n">
        <x:f>'対象台データ'!A86</x:f>
        <x:v>46268</x:v>
      </x:c>
      <x:c r="B88" s="1003" t="str">
        <x:f>'対象台データ'!B86</x:f>
        <x:v>木</x:v>
      </x:c>
      <x:c r="C88" s="1003" t="str">
        <x:f>'対象台データ'!C86</x:f>
        <x:v>9/3</x:v>
      </x:c>
      <x:c r="D88" s="963" t="str">
        <x:f>'対象台データ'!D86</x:f>
        <x:v>モンキーターンV</x:v>
      </x:c>
      <x:c r="E88" s="1014" t="n">
        <x:f>IF($X88="A",MIN(100,MAX(0,55+(V88-55)*(1+0.4*SQRT(MIN(G88/8000,1))))),MIN(100,MAX(0,V88)))</x:f>
        <x:v>52.50389111829447</x:v>
      </x:c>
      <x:c r="F88" s="1016" t="n">
        <x:f>'対象台データ'!E86</x:f>
        <x:v>611</x:v>
      </x:c>
      <x:c r="G88" s="1005" t="n">
        <x:f>'対象台データ'!F86</x:f>
        <x:v>5427</x:v>
      </x:c>
      <x:c r="H88" s="1005" t="n">
        <x:f>'対象台データ'!G86</x:f>
        <x:v>-294</x:v>
      </x:c>
      <x:c r="I88" s="1005" t="n">
        <x:f>'対象台データ'!H86</x:f>
        <x:v>0</x:v>
      </x:c>
      <x:c r="J88" s="1005" t="n">
        <x:f>'対象台データ'!I86</x:f>
        <x:v>19</x:v>
      </x:c>
      <x:c r="K88" s="979" t="n">
        <x:f>'対象台データ'!K86</x:f>
        <x:v>0.9819421411461212</x:v>
      </x:c>
      <x:c r="L88" s="1006" t="n">
        <x:f>IF(G88&lt;=0,5,IF(G88&lt;1500,5+(G88-0)*(20-5)/(1500-0),IF(G88&lt;3000,20+(G88-1500)*(40-20)/(3000-1500),IF(G88&lt;4500,40+(G88-3000)*(58-40)/(4500-3000),IF(G88&lt;6000,58+(G88-4500)*(72-58)/(6000-4500),IF(G88&lt;7500,72+(G88-6000)*(84-72)/(7500-6000),IF(G88&lt;9000,84+(G88-7500)*(93-84)/(9000-7500),IF(G88&lt;11000,93+(G88-9000)*(100-93)/(11000-9000),100))))))))</x:f>
        <x:v>66.652</x:v>
      </x:c>
      <x:c r="M88" s="978" t="n">
        <x:v>1</x:v>
      </x:c>
      <x:c r="N88" s="978" t="n">
        <x:f>MIN(100,L88*M88)</x:f>
        <x:v>66.652</x:v>
      </x:c>
      <x:c r="O88" s="978" t="n">
        <x:f>IF(K88&lt;=0.8,0,IF(K88&lt;0.9,0+(K88-0.8)*(10-0)/(0.9-0.8),IF(K88&lt;1,10+(K88-0.9)*(35-10)/(1-0.9),IF(K88&lt;1.2,35+(K88-1)*(87-35)/(1.2-1),IF(K88&lt;1.3,87+(K88-1.2)*(96-87)/(1.3-1.2),IF(K88&lt;1.45,96+(K88-1.3)*(100-96)/(1.45-1.3),100))))))</x:f>
        <x:v>30.485535286530304</x:v>
      </x:c>
      <x:c r="P88" s="979" t="n">
        <x:f>MIN(1,SQRT(G88/8000))</x:f>
        <x:v>0.8236352347975406</x:v>
      </x:c>
      <x:c r="Q88" s="978" t="n">
        <x:f>35+(O88-35)*P88</x:f>
        <x:v>31.281727795736174</x:v>
      </x:c>
      <x:c r="R88" s="978" t="n">
        <x:f>IF(K88&lt;0.95,MIN(25,(0.95-K88)*250),0)</x:f>
        <x:v>0</x:v>
      </x:c>
      <x:c r="S88" s="978" t="n">
        <x:f>IF($X88="A",Y88*5+Z88*15+AA88*30+AB88*60+AC88*80+AD88*100,0)</x:f>
        <x:v>0</x:v>
      </x:c>
      <x:c r="T88" s="978" t="n">
        <x:f>IF($X88="A",AE88*5+AF88*15+AG88*30+AH88*60+AI88*80+AJ88*100,0)</x:f>
        <x:v>0</x:v>
      </x:c>
      <x:c r="U88" s="978" t="n">
        <x:f>IF($X88="A",S88*15%+T88*30%+Q88*55%,0)</x:f>
        <x:v>0</x:v>
      </x:c>
      <x:c r="V88" s="1018" t="n">
        <x:f>IF($X88="A",U88*80%+N88*20%,N88*IFERROR(INDEX($AT$5:$AT$60,MATCH($D88,$AR$5:$AR$60,0)),0.6)+Q88*IFERROR(INDEX($AU$5:$AU$60,MATCH($D88,$AR$5:$AR$60,0)),0.4)-R88)</x:f>
        <x:v>52.50389111829447</x:v>
      </x:c>
      <x:c r="W88" s="1008" t="str">
        <x:f>IF(E88&gt;=90,"設定6級候補",IF(E88&gt;=75,"設定4以上強候補",IF(E88&gt;=60,"設定4以上を疑う","要観察")))</x:f>
        <x:v>要観察</x:v>
      </x:c>
      <x:c r="X88" s="1003" t="str">
        <x:f>IFERROR(INDEX($AS$5:$AS$60,MATCH($D88,$AR$5:$AR$60,0)),"AT")</x:f>
        <x:v>AT</x:v>
      </x:c>
      <x:c r="Y88" s="979" t="n">
        <x:f>IFERROR((EXP(-$G88/INDEX($AV$5:$BA$12,MATCH($D88,$AR$5:$AR$12,0),1))*($G88/INDEX($AV$5:$BA$12,MATCH($D88,$AR$5:$AR$12,0),1))^$I88)/((EXP(-$G88/INDEX($AV$5:$BA$12,MATCH($D88,$AR$5:$AR$12,0),1))*($G88/INDEX($AV$5:$BA$12,MATCH($D88,$AR$5:$AR$12,0),1))^$I88)+(EXP(-$G88/INDEX($AV$5:$BA$12,MATCH($D88,$AR$5:$AR$12,0),2))*($G88/INDEX($AV$5:$BA$12,MATCH($D88,$AR$5:$AR$12,0),2))^$I88)+(EXP(-$G88/INDEX($AV$5:$BA$12,MATCH($D88,$AR$5:$AR$12,0),3))*($G88/INDEX($AV$5:$BA$12,MATCH($D88,$AR$5:$AR$12,0),3))^$I88)+(EXP(-$G88/INDEX($AV$5:$BA$12,MATCH($D88,$AR$5:$AR$12,0),4))*($G88/INDEX($AV$5:$BA$12,MATCH($D88,$AR$5:$AR$12,0),4))^$I88)+(EXP(-$G88/INDEX($AV$5:$BA$12,MATCH($D88,$AR$5:$AR$12,0),5))*($G88/INDEX($AV$5:$BA$12,MATCH($D88,$AR$5:$AR$12,0),5))^$I88)+(EXP(-$G88/INDEX($AV$5:$BA$12,MATCH($D88,$AR$5:$AR$12,0),6))*($G88/INDEX($AV$5:$BA$12,MATCH($D88,$AR$5:$AR$12,0),6))^$I88)),0)</x:f>
        <x:v>0</x:v>
      </x:c>
      <x:c r="Z88" s="979" t="n">
        <x:f>IFERROR((EXP(-$G88/INDEX($AV$5:$BA$12,MATCH($D88,$AR$5:$AR$12,0),2))*($G88/INDEX($AV$5:$BA$12,MATCH($D88,$AR$5:$AR$12,0),2))^$I88)/((EXP(-$G88/INDEX($AV$5:$BA$12,MATCH($D88,$AR$5:$AR$12,0),1))*($G88/INDEX($AV$5:$BA$12,MATCH($D88,$AR$5:$AR$12,0),1))^$I88)+(EXP(-$G88/INDEX($AV$5:$BA$12,MATCH($D88,$AR$5:$AR$12,0),2))*($G88/INDEX($AV$5:$BA$12,MATCH($D88,$AR$5:$AR$12,0),2))^$I88)+(EXP(-$G88/INDEX($AV$5:$BA$12,MATCH($D88,$AR$5:$AR$12,0),3))*($G88/INDEX($AV$5:$BA$12,MATCH($D88,$AR$5:$AR$12,0),3))^$I88)+(EXP(-$G88/INDEX($AV$5:$BA$12,MATCH($D88,$AR$5:$AR$12,0),4))*($G88/INDEX($AV$5:$BA$12,MATCH($D88,$AR$5:$AR$12,0),4))^$I88)+(EXP(-$G88/INDEX($AV$5:$BA$12,MATCH($D88,$AR$5:$AR$12,0),5))*($G88/INDEX($AV$5:$BA$12,MATCH($D88,$AR$5:$AR$12,0),5))^$I88)+(EXP(-$G88/INDEX($AV$5:$BA$12,MATCH($D88,$AR$5:$AR$12,0),6))*($G88/INDEX($AV$5:$BA$12,MATCH($D88,$AR$5:$AR$12,0),6))^$I88)),0)</x:f>
        <x:v>0</x:v>
      </x:c>
      <x:c r="AA88" s="979" t="n">
        <x:f>IFERROR((EXP(-$G88/INDEX($AV$5:$BA$12,MATCH($D88,$AR$5:$AR$12,0),3))*($G88/INDEX($AV$5:$BA$12,MATCH($D88,$AR$5:$AR$12,0),3))^$I88)/((EXP(-$G88/INDEX($AV$5:$BA$12,MATCH($D88,$AR$5:$AR$12,0),1))*($G88/INDEX($AV$5:$BA$12,MATCH($D88,$AR$5:$AR$12,0),1))^$I88)+(EXP(-$G88/INDEX($AV$5:$BA$12,MATCH($D88,$AR$5:$AR$12,0),2))*($G88/INDEX($AV$5:$BA$12,MATCH($D88,$AR$5:$AR$12,0),2))^$I88)+(EXP(-$G88/INDEX($AV$5:$BA$12,MATCH($D88,$AR$5:$AR$12,0),3))*($G88/INDEX($AV$5:$BA$12,MATCH($D88,$AR$5:$AR$12,0),3))^$I88)+(EXP(-$G88/INDEX($AV$5:$BA$12,MATCH($D88,$AR$5:$AR$12,0),4))*($G88/INDEX($AV$5:$BA$12,MATCH($D88,$AR$5:$AR$12,0),4))^$I88)+(EXP(-$G88/INDEX($AV$5:$BA$12,MATCH($D88,$AR$5:$AR$12,0),5))*($G88/INDEX($AV$5:$BA$12,MATCH($D88,$AR$5:$AR$12,0),5))^$I88)+(EXP(-$G88/INDEX($AV$5:$BA$12,MATCH($D88,$AR$5:$AR$12,0),6))*($G88/INDEX($AV$5:$BA$12,MATCH($D88,$AR$5:$AR$12,0),6))^$I88)),0)</x:f>
        <x:v>0</x:v>
      </x:c>
      <x:c r="AB88" s="979" t="n">
        <x:f>IFERROR((EXP(-$G88/INDEX($AV$5:$BA$12,MATCH($D88,$AR$5:$AR$12,0),4))*($G88/INDEX($AV$5:$BA$12,MATCH($D88,$AR$5:$AR$12,0),4))^$I88)/((EXP(-$G88/INDEX($AV$5:$BA$12,MATCH($D88,$AR$5:$AR$12,0),1))*($G88/INDEX($AV$5:$BA$12,MATCH($D88,$AR$5:$AR$12,0),1))^$I88)+(EXP(-$G88/INDEX($AV$5:$BA$12,MATCH($D88,$AR$5:$AR$12,0),2))*($G88/INDEX($AV$5:$BA$12,MATCH($D88,$AR$5:$AR$12,0),2))^$I88)+(EXP(-$G88/INDEX($AV$5:$BA$12,MATCH($D88,$AR$5:$AR$12,0),3))*($G88/INDEX($AV$5:$BA$12,MATCH($D88,$AR$5:$AR$12,0),3))^$I88)+(EXP(-$G88/INDEX($AV$5:$BA$12,MATCH($D88,$AR$5:$AR$12,0),4))*($G88/INDEX($AV$5:$BA$12,MATCH($D88,$AR$5:$AR$12,0),4))^$I88)+(EXP(-$G88/INDEX($AV$5:$BA$12,MATCH($D88,$AR$5:$AR$12,0),5))*($G88/INDEX($AV$5:$BA$12,MATCH($D88,$AR$5:$AR$12,0),5))^$I88)+(EXP(-$G88/INDEX($AV$5:$BA$12,MATCH($D88,$AR$5:$AR$12,0),6))*($G88/INDEX($AV$5:$BA$12,MATCH($D88,$AR$5:$AR$12,0),6))^$I88)),0)</x:f>
        <x:v>0</x:v>
      </x:c>
      <x:c r="AC88" s="979" t="n">
        <x:f>IFERROR((EXP(-$G88/INDEX($AV$5:$BA$12,MATCH($D88,$AR$5:$AR$12,0),5))*($G88/INDEX($AV$5:$BA$12,MATCH($D88,$AR$5:$AR$12,0),5))^$I88)/((EXP(-$G88/INDEX($AV$5:$BA$12,MATCH($D88,$AR$5:$AR$12,0),1))*($G88/INDEX($AV$5:$BA$12,MATCH($D88,$AR$5:$AR$12,0),1))^$I88)+(EXP(-$G88/INDEX($AV$5:$BA$12,MATCH($D88,$AR$5:$AR$12,0),2))*($G88/INDEX($AV$5:$BA$12,MATCH($D88,$AR$5:$AR$12,0),2))^$I88)+(EXP(-$G88/INDEX($AV$5:$BA$12,MATCH($D88,$AR$5:$AR$12,0),3))*($G88/INDEX($AV$5:$BA$12,MATCH($D88,$AR$5:$AR$12,0),3))^$I88)+(EXP(-$G88/INDEX($AV$5:$BA$12,MATCH($D88,$AR$5:$AR$12,0),4))*($G88/INDEX($AV$5:$BA$12,MATCH($D88,$AR$5:$AR$12,0),4))^$I88)+(EXP(-$G88/INDEX($AV$5:$BA$12,MATCH($D88,$AR$5:$AR$12,0),5))*($G88/INDEX($AV$5:$BA$12,MATCH($D88,$AR$5:$AR$12,0),5))^$I88)+(EXP(-$G88/INDEX($AV$5:$BA$12,MATCH($D88,$AR$5:$AR$12,0),6))*($G88/INDEX($AV$5:$BA$12,MATCH($D88,$AR$5:$AR$12,0),6))^$I88)),0)</x:f>
        <x:v>0</x:v>
      </x:c>
      <x:c r="AD88" s="979" t="n">
        <x:f>IFERROR((EXP(-$G88/INDEX($AV$5:$BA$12,MATCH($D88,$AR$5:$AR$12,0),6))*($G88/INDEX($AV$5:$BA$12,MATCH($D88,$AR$5:$AR$12,0),6))^$I88)/((EXP(-$G88/INDEX($AV$5:$BA$12,MATCH($D88,$AR$5:$AR$12,0),1))*($G88/INDEX($AV$5:$BA$12,MATCH($D88,$AR$5:$AR$12,0),1))^$I88)+(EXP(-$G88/INDEX($AV$5:$BA$12,MATCH($D88,$AR$5:$AR$12,0),2))*($G88/INDEX($AV$5:$BA$12,MATCH($D88,$AR$5:$AR$12,0),2))^$I88)+(EXP(-$G88/INDEX($AV$5:$BA$12,MATCH($D88,$AR$5:$AR$12,0),3))*($G88/INDEX($AV$5:$BA$12,MATCH($D88,$AR$5:$AR$12,0),3))^$I88)+(EXP(-$G88/INDEX($AV$5:$BA$12,MATCH($D88,$AR$5:$AR$12,0),4))*($G88/INDEX($AV$5:$BA$12,MATCH($D88,$AR$5:$AR$12,0),4))^$I88)+(EXP(-$G88/INDEX($AV$5:$BA$12,MATCH($D88,$AR$5:$AR$12,0),5))*($G88/INDEX($AV$5:$BA$12,MATCH($D88,$AR$5:$AR$12,0),5))^$I88)+(EXP(-$G88/INDEX($AV$5:$BA$12,MATCH($D88,$AR$5:$AR$12,0),6))*($G88/INDEX($AV$5:$BA$12,MATCH($D88,$AR$5:$AR$12,0),6))^$I88)),0)</x:f>
        <x:v>0</x:v>
      </x:c>
      <x:c r="AE88" s="979" t="n">
        <x:f>IFERROR((EXP(-$G88/INDEX($BB$5:$BG$12,MATCH($D88,$AR$5:$AR$12,0),1))*($G88/INDEX($BB$5:$BG$12,MATCH($D88,$AR$5:$AR$12,0),1))^$J88)/((EXP(-$G88/INDEX($BB$5:$BG$12,MATCH($D88,$AR$5:$AR$12,0),1))*($G88/INDEX($BB$5:$BG$12,MATCH($D88,$AR$5:$AR$12,0),1))^$J88)+(EXP(-$G88/INDEX($BB$5:$BG$12,MATCH($D88,$AR$5:$AR$12,0),2))*($G88/INDEX($BB$5:$BG$12,MATCH($D88,$AR$5:$AR$12,0),2))^$J88)+(EXP(-$G88/INDEX($BB$5:$BG$12,MATCH($D88,$AR$5:$AR$12,0),3))*($G88/INDEX($BB$5:$BG$12,MATCH($D88,$AR$5:$AR$12,0),3))^$J88)+(EXP(-$G88/INDEX($BB$5:$BG$12,MATCH($D88,$AR$5:$AR$12,0),4))*($G88/INDEX($BB$5:$BG$12,MATCH($D88,$AR$5:$AR$12,0),4))^$J88)+(EXP(-$G88/INDEX($BB$5:$BG$12,MATCH($D88,$AR$5:$AR$12,0),5))*($G88/INDEX($BB$5:$BG$12,MATCH($D88,$AR$5:$AR$12,0),5))^$J88)+(EXP(-$G88/INDEX($BB$5:$BG$12,MATCH($D88,$AR$5:$AR$12,0),6))*($G88/INDEX($BB$5:$BG$12,MATCH($D88,$AR$5:$AR$12,0),6))^$J88)),0)</x:f>
        <x:v>0</x:v>
      </x:c>
      <x:c r="AF88" s="979" t="n">
        <x:f>IFERROR((EXP(-$G88/INDEX($BB$5:$BG$12,MATCH($D88,$AR$5:$AR$12,0),2))*($G88/INDEX($BB$5:$BG$12,MATCH($D88,$AR$5:$AR$12,0),2))^$J88)/((EXP(-$G88/INDEX($BB$5:$BG$12,MATCH($D88,$AR$5:$AR$12,0),1))*($G88/INDEX($BB$5:$BG$12,MATCH($D88,$AR$5:$AR$12,0),1))^$J88)+(EXP(-$G88/INDEX($BB$5:$BG$12,MATCH($D88,$AR$5:$AR$12,0),2))*($G88/INDEX($BB$5:$BG$12,MATCH($D88,$AR$5:$AR$12,0),2))^$J88)+(EXP(-$G88/INDEX($BB$5:$BG$12,MATCH($D88,$AR$5:$AR$12,0),3))*($G88/INDEX($BB$5:$BG$12,MATCH($D88,$AR$5:$AR$12,0),3))^$J88)+(EXP(-$G88/INDEX($BB$5:$BG$12,MATCH($D88,$AR$5:$AR$12,0),4))*($G88/INDEX($BB$5:$BG$12,MATCH($D88,$AR$5:$AR$12,0),4))^$J88)+(EXP(-$G88/INDEX($BB$5:$BG$12,MATCH($D88,$AR$5:$AR$12,0),5))*($G88/INDEX($BB$5:$BG$12,MATCH($D88,$AR$5:$AR$12,0),5))^$J88)+(EXP(-$G88/INDEX($BB$5:$BG$12,MATCH($D88,$AR$5:$AR$12,0),6))*($G88/INDEX($BB$5:$BG$12,MATCH($D88,$AR$5:$AR$12,0),6))^$J88)),0)</x:f>
        <x:v>0</x:v>
      </x:c>
      <x:c r="AG88" s="979" t="n">
        <x:f>IFERROR((EXP(-$G88/INDEX($BB$5:$BG$12,MATCH($D88,$AR$5:$AR$12,0),3))*($G88/INDEX($BB$5:$BG$12,MATCH($D88,$AR$5:$AR$12,0),3))^$J88)/((EXP(-$G88/INDEX($BB$5:$BG$12,MATCH($D88,$AR$5:$AR$12,0),1))*($G88/INDEX($BB$5:$BG$12,MATCH($D88,$AR$5:$AR$12,0),1))^$J88)+(EXP(-$G88/INDEX($BB$5:$BG$12,MATCH($D88,$AR$5:$AR$12,0),2))*($G88/INDEX($BB$5:$BG$12,MATCH($D88,$AR$5:$AR$12,0),2))^$J88)+(EXP(-$G88/INDEX($BB$5:$BG$12,MATCH($D88,$AR$5:$AR$12,0),3))*($G88/INDEX($BB$5:$BG$12,MATCH($D88,$AR$5:$AR$12,0),3))^$J88)+(EXP(-$G88/INDEX($BB$5:$BG$12,MATCH($D88,$AR$5:$AR$12,0),4))*($G88/INDEX($BB$5:$BG$12,MATCH($D88,$AR$5:$AR$12,0),4))^$J88)+(EXP(-$G88/INDEX($BB$5:$BG$12,MATCH($D88,$AR$5:$AR$12,0),5))*($G88/INDEX($BB$5:$BG$12,MATCH($D88,$AR$5:$AR$12,0),5))^$J88)+(EXP(-$G88/INDEX($BB$5:$BG$12,MATCH($D88,$AR$5:$AR$12,0),6))*($G88/INDEX($BB$5:$BG$12,MATCH($D88,$AR$5:$AR$12,0),6))^$J88)),0)</x:f>
        <x:v>0</x:v>
      </x:c>
      <x:c r="AH88" s="979" t="n">
        <x:f>IFERROR((EXP(-$G88/INDEX($BB$5:$BG$12,MATCH($D88,$AR$5:$AR$12,0),4))*($G88/INDEX($BB$5:$BG$12,MATCH($D88,$AR$5:$AR$12,0),4))^$J88)/((EXP(-$G88/INDEX($BB$5:$BG$12,MATCH($D88,$AR$5:$AR$12,0),1))*($G88/INDEX($BB$5:$BG$12,MATCH($D88,$AR$5:$AR$12,0),1))^$J88)+(EXP(-$G88/INDEX($BB$5:$BG$12,MATCH($D88,$AR$5:$AR$12,0),2))*($G88/INDEX($BB$5:$BG$12,MATCH($D88,$AR$5:$AR$12,0),2))^$J88)+(EXP(-$G88/INDEX($BB$5:$BG$12,MATCH($D88,$AR$5:$AR$12,0),3))*($G88/INDEX($BB$5:$BG$12,MATCH($D88,$AR$5:$AR$12,0),3))^$J88)+(EXP(-$G88/INDEX($BB$5:$BG$12,MATCH($D88,$AR$5:$AR$12,0),4))*($G88/INDEX($BB$5:$BG$12,MATCH($D88,$AR$5:$AR$12,0),4))^$J88)+(EXP(-$G88/INDEX($BB$5:$BG$12,MATCH($D88,$AR$5:$AR$12,0),5))*($G88/INDEX($BB$5:$BG$12,MATCH($D88,$AR$5:$AR$12,0),5))^$J88)+(EXP(-$G88/INDEX($BB$5:$BG$12,MATCH($D88,$AR$5:$AR$12,0),6))*($G88/INDEX($BB$5:$BG$12,MATCH($D88,$AR$5:$AR$12,0),6))^$J88)),0)</x:f>
        <x:v>0</x:v>
      </x:c>
      <x:c r="AI88" s="979" t="n">
        <x:f>IFERROR((EXP(-$G88/INDEX($BB$5:$BG$12,MATCH($D88,$AR$5:$AR$12,0),5))*($G88/INDEX($BB$5:$BG$12,MATCH($D88,$AR$5:$AR$12,0),5))^$J88)/((EXP(-$G88/INDEX($BB$5:$BG$12,MATCH($D88,$AR$5:$AR$12,0),1))*($G88/INDEX($BB$5:$BG$12,MATCH($D88,$AR$5:$AR$12,0),1))^$J88)+(EXP(-$G88/INDEX($BB$5:$BG$12,MATCH($D88,$AR$5:$AR$12,0),2))*($G88/INDEX($BB$5:$BG$12,MATCH($D88,$AR$5:$AR$12,0),2))^$J88)+(EXP(-$G88/INDEX($BB$5:$BG$12,MATCH($D88,$AR$5:$AR$12,0),3))*($G88/INDEX($BB$5:$BG$12,MATCH($D88,$AR$5:$AR$12,0),3))^$J88)+(EXP(-$G88/INDEX($BB$5:$BG$12,MATCH($D88,$AR$5:$AR$12,0),4))*($G88/INDEX($BB$5:$BG$12,MATCH($D88,$AR$5:$AR$12,0),4))^$J88)+(EXP(-$G88/INDEX($BB$5:$BG$12,MATCH($D88,$AR$5:$AR$12,0),5))*($G88/INDEX($BB$5:$BG$12,MATCH($D88,$AR$5:$AR$12,0),5))^$J88)+(EXP(-$G88/INDEX($BB$5:$BG$12,MATCH($D88,$AR$5:$AR$12,0),6))*($G88/INDEX($BB$5:$BG$12,MATCH($D88,$AR$5:$AR$12,0),6))^$J88)),0)</x:f>
        <x:v>0</x:v>
      </x:c>
      <x:c r="AJ88" s="979" t="n">
        <x:f>IFERROR((EXP(-$G88/INDEX($BB$5:$BG$12,MATCH($D88,$AR$5:$AR$12,0),6))*($G88/INDEX($BB$5:$BG$12,MATCH($D88,$AR$5:$AR$12,0),6))^$J88)/((EXP(-$G88/INDEX($BB$5:$BG$12,MATCH($D88,$AR$5:$AR$12,0),1))*($G88/INDEX($BB$5:$BG$12,MATCH($D88,$AR$5:$AR$12,0),1))^$J88)+(EXP(-$G88/INDEX($BB$5:$BG$12,MATCH($D88,$AR$5:$AR$12,0),2))*($G88/INDEX($BB$5:$BG$12,MATCH($D88,$AR$5:$AR$12,0),2))^$J88)+(EXP(-$G88/INDEX($BB$5:$BG$12,MATCH($D88,$AR$5:$AR$12,0),3))*($G88/INDEX($BB$5:$BG$12,MATCH($D88,$AR$5:$AR$12,0),3))^$J88)+(EXP(-$G88/INDEX($BB$5:$BG$12,MATCH($D88,$AR$5:$AR$12,0),4))*($G88/INDEX($BB$5:$BG$12,MATCH($D88,$AR$5:$AR$12,0),4))^$J88)+(EXP(-$G88/INDEX($BB$5:$BG$12,MATCH($D88,$AR$5:$AR$12,0),5))*($G88/INDEX($BB$5:$BG$12,MATCH($D88,$AR$5:$AR$12,0),5))^$J88)+(EXP(-$G88/INDEX($BB$5:$BG$12,MATCH($D88,$AR$5:$AR$12,0),6))*($G88/INDEX($BB$5:$BG$12,MATCH($D88,$AR$5:$AR$12,0),6))^$J88)),0)</x:f>
        <x:v>0</x:v>
      </x:c>
      <x:c r="BJ88"/>
      <x:c r="BK88"/>
      <x:c r="BL88"/>
      <x:c r="BM88"/>
      <x:c r="BN88"/>
      <x:c r="BO88"/>
      <x:c r="BP88"/>
      <x:c r="BQ88"/>
      <x:c r="BR88"/>
      <x:c r="BS88"/>
      <x:c r="BT88"/>
      <x:c r="BU88"/>
      <x:c r="BV88"/>
      <x:c r="BW88"/>
      <x:c r="BX88"/>
      <x:c r="BY88"/>
      <x:c r="BZ88"/>
    </x:row>
    <x:row r="89">
      <x:c r="A89" s="975" t="n">
        <x:f>'対象台データ'!A87</x:f>
        <x:v>46268</x:v>
      </x:c>
      <x:c r="B89" s="1003" t="str">
        <x:f>'対象台データ'!B87</x:f>
        <x:v>木</x:v>
      </x:c>
      <x:c r="C89" s="1003" t="str">
        <x:f>'対象台データ'!C87</x:f>
        <x:v>9/3</x:v>
      </x:c>
      <x:c r="D89" s="963" t="str">
        <x:f>'対象台データ'!D87</x:f>
        <x:v>モンキーターンV</x:v>
      </x:c>
      <x:c r="E89" s="1014" t="n">
        <x:f>IF($X89="A",MIN(100,MAX(0,55+(V89-55)*(1+0.4*SQRT(MIN(G89/8000,1))))),MIN(100,MAX(0,V89)))</x:f>
        <x:v>71.29568368686662</x:v>
      </x:c>
      <x:c r="F89" s="1016" t="n">
        <x:f>'対象台データ'!E87</x:f>
        <x:v>612</x:v>
      </x:c>
      <x:c r="G89" s="1005" t="n">
        <x:f>'対象台データ'!F87</x:f>
        <x:v>5022</x:v>
      </x:c>
      <x:c r="H89" s="1005" t="n">
        <x:f>'対象台データ'!G87</x:f>
        <x:v>4948</x:v>
      </x:c>
      <x:c r="I89" s="1005" t="n">
        <x:f>'対象台データ'!H87</x:f>
        <x:v>0</x:v>
      </x:c>
      <x:c r="J89" s="1005" t="n">
        <x:f>'対象台データ'!I87</x:f>
        <x:v>23</x:v>
      </x:c>
      <x:c r="K89" s="979" t="n">
        <x:f>'対象台データ'!K87</x:f>
        <x:v>1.3284216115757335</x:v>
      </x:c>
      <x:c r="L89" s="1006" t="n">
        <x:f>IF(G89&lt;=0,5,IF(G89&lt;1500,5+(G89-0)*(20-5)/(1500-0),IF(G89&lt;3000,20+(G89-1500)*(40-20)/(3000-1500),IF(G89&lt;4500,40+(G89-3000)*(58-40)/(4500-3000),IF(G89&lt;6000,58+(G89-4500)*(72-58)/(6000-4500),IF(G89&lt;7500,72+(G89-6000)*(84-72)/(7500-6000),IF(G89&lt;9000,84+(G89-7500)*(93-84)/(9000-7500),IF(G89&lt;11000,93+(G89-9000)*(100-93)/(11000-9000),100))))))))</x:f>
        <x:v>62.872</x:v>
      </x:c>
      <x:c r="M89" s="978" t="n">
        <x:v>1</x:v>
      </x:c>
      <x:c r="N89" s="978" t="n">
        <x:f>MIN(100,L89*M89)</x:f>
        <x:v>62.872</x:v>
      </x:c>
      <x:c r="O89" s="978" t="n">
        <x:f>IF(K89&lt;=0.8,0,IF(K89&lt;0.9,0+(K89-0.8)*(10-0)/(0.9-0.8),IF(K89&lt;1,10+(K89-0.9)*(35-10)/(1-0.9),IF(K89&lt;1.2,35+(K89-1)*(87-35)/(1.2-1),IF(K89&lt;1.3,87+(K89-1.2)*(96-87)/(1.3-1.2),IF(K89&lt;1.45,96+(K89-1.3)*(100-96)/(1.45-1.3),100))))))</x:f>
        <x:v>96.75790964201956</x:v>
      </x:c>
      <x:c r="P89" s="979" t="n">
        <x:f>MIN(1,SQRT(G89/8000))</x:f>
        <x:v>0.7923067587746554</x:v>
      </x:c>
      <x:c r="Q89" s="978" t="n">
        <x:f>35+(O89-35)*P89</x:f>
        <x:v>83.93120921716655</x:v>
      </x:c>
      <x:c r="R89" s="978" t="n">
        <x:f>IF(K89&lt;0.95,MIN(25,(0.95-K89)*250),0)</x:f>
        <x:v>0</x:v>
      </x:c>
      <x:c r="S89" s="978" t="n">
        <x:f>IF($X89="A",Y89*5+Z89*15+AA89*30+AB89*60+AC89*80+AD89*100,0)</x:f>
        <x:v>0</x:v>
      </x:c>
      <x:c r="T89" s="978" t="n">
        <x:f>IF($X89="A",AE89*5+AF89*15+AG89*30+AH89*60+AI89*80+AJ89*100,0)</x:f>
        <x:v>0</x:v>
      </x:c>
      <x:c r="U89" s="978" t="n">
        <x:f>IF($X89="A",S89*15%+T89*30%+Q89*55%,0)</x:f>
        <x:v>0</x:v>
      </x:c>
      <x:c r="V89" s="1018" t="n">
        <x:f>IF($X89="A",U89*80%+N89*20%,N89*IFERROR(INDEX($AT$5:$AT$60,MATCH($D89,$AR$5:$AR$60,0)),0.6)+Q89*IFERROR(INDEX($AU$5:$AU$60,MATCH($D89,$AR$5:$AR$60,0)),0.4)-R89)</x:f>
        <x:v>71.29568368686662</x:v>
      </x:c>
      <x:c r="W89" s="1008" t="str">
        <x:f>IF(E89&gt;=90,"設定6級候補",IF(E89&gt;=75,"設定4以上強候補",IF(E89&gt;=60,"設定4以上を疑う","要観察")))</x:f>
        <x:v>設定4以上を疑う</x:v>
      </x:c>
      <x:c r="X89" s="1003" t="str">
        <x:f>IFERROR(INDEX($AS$5:$AS$60,MATCH($D89,$AR$5:$AR$60,0)),"AT")</x:f>
        <x:v>AT</x:v>
      </x:c>
      <x:c r="Y89" s="979" t="n">
        <x:f>IFERROR((EXP(-$G89/INDEX($AV$5:$BA$12,MATCH($D89,$AR$5:$AR$12,0),1))*($G89/INDEX($AV$5:$BA$12,MATCH($D89,$AR$5:$AR$12,0),1))^$I89)/((EXP(-$G89/INDEX($AV$5:$BA$12,MATCH($D89,$AR$5:$AR$12,0),1))*($G89/INDEX($AV$5:$BA$12,MATCH($D89,$AR$5:$AR$12,0),1))^$I89)+(EXP(-$G89/INDEX($AV$5:$BA$12,MATCH($D89,$AR$5:$AR$12,0),2))*($G89/INDEX($AV$5:$BA$12,MATCH($D89,$AR$5:$AR$12,0),2))^$I89)+(EXP(-$G89/INDEX($AV$5:$BA$12,MATCH($D89,$AR$5:$AR$12,0),3))*($G89/INDEX($AV$5:$BA$12,MATCH($D89,$AR$5:$AR$12,0),3))^$I89)+(EXP(-$G89/INDEX($AV$5:$BA$12,MATCH($D89,$AR$5:$AR$12,0),4))*($G89/INDEX($AV$5:$BA$12,MATCH($D89,$AR$5:$AR$12,0),4))^$I89)+(EXP(-$G89/INDEX($AV$5:$BA$12,MATCH($D89,$AR$5:$AR$12,0),5))*($G89/INDEX($AV$5:$BA$12,MATCH($D89,$AR$5:$AR$12,0),5))^$I89)+(EXP(-$G89/INDEX($AV$5:$BA$12,MATCH($D89,$AR$5:$AR$12,0),6))*($G89/INDEX($AV$5:$BA$12,MATCH($D89,$AR$5:$AR$12,0),6))^$I89)),0)</x:f>
        <x:v>0</x:v>
      </x:c>
      <x:c r="Z89" s="979" t="n">
        <x:f>IFERROR((EXP(-$G89/INDEX($AV$5:$BA$12,MATCH($D89,$AR$5:$AR$12,0),2))*($G89/INDEX($AV$5:$BA$12,MATCH($D89,$AR$5:$AR$12,0),2))^$I89)/((EXP(-$G89/INDEX($AV$5:$BA$12,MATCH($D89,$AR$5:$AR$12,0),1))*($G89/INDEX($AV$5:$BA$12,MATCH($D89,$AR$5:$AR$12,0),1))^$I89)+(EXP(-$G89/INDEX($AV$5:$BA$12,MATCH($D89,$AR$5:$AR$12,0),2))*($G89/INDEX($AV$5:$BA$12,MATCH($D89,$AR$5:$AR$12,0),2))^$I89)+(EXP(-$G89/INDEX($AV$5:$BA$12,MATCH($D89,$AR$5:$AR$12,0),3))*($G89/INDEX($AV$5:$BA$12,MATCH($D89,$AR$5:$AR$12,0),3))^$I89)+(EXP(-$G89/INDEX($AV$5:$BA$12,MATCH($D89,$AR$5:$AR$12,0),4))*($G89/INDEX($AV$5:$BA$12,MATCH($D89,$AR$5:$AR$12,0),4))^$I89)+(EXP(-$G89/INDEX($AV$5:$BA$12,MATCH($D89,$AR$5:$AR$12,0),5))*($G89/INDEX($AV$5:$BA$12,MATCH($D89,$AR$5:$AR$12,0),5))^$I89)+(EXP(-$G89/INDEX($AV$5:$BA$12,MATCH($D89,$AR$5:$AR$12,0),6))*($G89/INDEX($AV$5:$BA$12,MATCH($D89,$AR$5:$AR$12,0),6))^$I89)),0)</x:f>
        <x:v>0</x:v>
      </x:c>
      <x:c r="AA89" s="979" t="n">
        <x:f>IFERROR((EXP(-$G89/INDEX($AV$5:$BA$12,MATCH($D89,$AR$5:$AR$12,0),3))*($G89/INDEX($AV$5:$BA$12,MATCH($D89,$AR$5:$AR$12,0),3))^$I89)/((EXP(-$G89/INDEX($AV$5:$BA$12,MATCH($D89,$AR$5:$AR$12,0),1))*($G89/INDEX($AV$5:$BA$12,MATCH($D89,$AR$5:$AR$12,0),1))^$I89)+(EXP(-$G89/INDEX($AV$5:$BA$12,MATCH($D89,$AR$5:$AR$12,0),2))*($G89/INDEX($AV$5:$BA$12,MATCH($D89,$AR$5:$AR$12,0),2))^$I89)+(EXP(-$G89/INDEX($AV$5:$BA$12,MATCH($D89,$AR$5:$AR$12,0),3))*($G89/INDEX($AV$5:$BA$12,MATCH($D89,$AR$5:$AR$12,0),3))^$I89)+(EXP(-$G89/INDEX($AV$5:$BA$12,MATCH($D89,$AR$5:$AR$12,0),4))*($G89/INDEX($AV$5:$BA$12,MATCH($D89,$AR$5:$AR$12,0),4))^$I89)+(EXP(-$G89/INDEX($AV$5:$BA$12,MATCH($D89,$AR$5:$AR$12,0),5))*($G89/INDEX($AV$5:$BA$12,MATCH($D89,$AR$5:$AR$12,0),5))^$I89)+(EXP(-$G89/INDEX($AV$5:$BA$12,MATCH($D89,$AR$5:$AR$12,0),6))*($G89/INDEX($AV$5:$BA$12,MATCH($D89,$AR$5:$AR$12,0),6))^$I89)),0)</x:f>
        <x:v>0</x:v>
      </x:c>
      <x:c r="AB89" s="979" t="n">
        <x:f>IFERROR((EXP(-$G89/INDEX($AV$5:$BA$12,MATCH($D89,$AR$5:$AR$12,0),4))*($G89/INDEX($AV$5:$BA$12,MATCH($D89,$AR$5:$AR$12,0),4))^$I89)/((EXP(-$G89/INDEX($AV$5:$BA$12,MATCH($D89,$AR$5:$AR$12,0),1))*($G89/INDEX($AV$5:$BA$12,MATCH($D89,$AR$5:$AR$12,0),1))^$I89)+(EXP(-$G89/INDEX($AV$5:$BA$12,MATCH($D89,$AR$5:$AR$12,0),2))*($G89/INDEX($AV$5:$BA$12,MATCH($D89,$AR$5:$AR$12,0),2))^$I89)+(EXP(-$G89/INDEX($AV$5:$BA$12,MATCH($D89,$AR$5:$AR$12,0),3))*($G89/INDEX($AV$5:$BA$12,MATCH($D89,$AR$5:$AR$12,0),3))^$I89)+(EXP(-$G89/INDEX($AV$5:$BA$12,MATCH($D89,$AR$5:$AR$12,0),4))*($G89/INDEX($AV$5:$BA$12,MATCH($D89,$AR$5:$AR$12,0),4))^$I89)+(EXP(-$G89/INDEX($AV$5:$BA$12,MATCH($D89,$AR$5:$AR$12,0),5))*($G89/INDEX($AV$5:$BA$12,MATCH($D89,$AR$5:$AR$12,0),5))^$I89)+(EXP(-$G89/INDEX($AV$5:$BA$12,MATCH($D89,$AR$5:$AR$12,0),6))*($G89/INDEX($AV$5:$BA$12,MATCH($D89,$AR$5:$AR$12,0),6))^$I89)),0)</x:f>
        <x:v>0</x:v>
      </x:c>
      <x:c r="AC89" s="979" t="n">
        <x:f>IFERROR((EXP(-$G89/INDEX($AV$5:$BA$12,MATCH($D89,$AR$5:$AR$12,0),5))*($G89/INDEX($AV$5:$BA$12,MATCH($D89,$AR$5:$AR$12,0),5))^$I89)/((EXP(-$G89/INDEX($AV$5:$BA$12,MATCH($D89,$AR$5:$AR$12,0),1))*($G89/INDEX($AV$5:$BA$12,MATCH($D89,$AR$5:$AR$12,0),1))^$I89)+(EXP(-$G89/INDEX($AV$5:$BA$12,MATCH($D89,$AR$5:$AR$12,0),2))*($G89/INDEX($AV$5:$BA$12,MATCH($D89,$AR$5:$AR$12,0),2))^$I89)+(EXP(-$G89/INDEX($AV$5:$BA$12,MATCH($D89,$AR$5:$AR$12,0),3))*($G89/INDEX($AV$5:$BA$12,MATCH($D89,$AR$5:$AR$12,0),3))^$I89)+(EXP(-$G89/INDEX($AV$5:$BA$12,MATCH($D89,$AR$5:$AR$12,0),4))*($G89/INDEX($AV$5:$BA$12,MATCH($D89,$AR$5:$AR$12,0),4))^$I89)+(EXP(-$G89/INDEX($AV$5:$BA$12,MATCH($D89,$AR$5:$AR$12,0),5))*($G89/INDEX($AV$5:$BA$12,MATCH($D89,$AR$5:$AR$12,0),5))^$I89)+(EXP(-$G89/INDEX($AV$5:$BA$12,MATCH($D89,$AR$5:$AR$12,0),6))*($G89/INDEX($AV$5:$BA$12,MATCH($D89,$AR$5:$AR$12,0),6))^$I89)),0)</x:f>
        <x:v>0</x:v>
      </x:c>
      <x:c r="AD89" s="979" t="n">
        <x:f>IFERROR((EXP(-$G89/INDEX($AV$5:$BA$12,MATCH($D89,$AR$5:$AR$12,0),6))*($G89/INDEX($AV$5:$BA$12,MATCH($D89,$AR$5:$AR$12,0),6))^$I89)/((EXP(-$G89/INDEX($AV$5:$BA$12,MATCH($D89,$AR$5:$AR$12,0),1))*($G89/INDEX($AV$5:$BA$12,MATCH($D89,$AR$5:$AR$12,0),1))^$I89)+(EXP(-$G89/INDEX($AV$5:$BA$12,MATCH($D89,$AR$5:$AR$12,0),2))*($G89/INDEX($AV$5:$BA$12,MATCH($D89,$AR$5:$AR$12,0),2))^$I89)+(EXP(-$G89/INDEX($AV$5:$BA$12,MATCH($D89,$AR$5:$AR$12,0),3))*($G89/INDEX($AV$5:$BA$12,MATCH($D89,$AR$5:$AR$12,0),3))^$I89)+(EXP(-$G89/INDEX($AV$5:$BA$12,MATCH($D89,$AR$5:$AR$12,0),4))*($G89/INDEX($AV$5:$BA$12,MATCH($D89,$AR$5:$AR$12,0),4))^$I89)+(EXP(-$G89/INDEX($AV$5:$BA$12,MATCH($D89,$AR$5:$AR$12,0),5))*($G89/INDEX($AV$5:$BA$12,MATCH($D89,$AR$5:$AR$12,0),5))^$I89)+(EXP(-$G89/INDEX($AV$5:$BA$12,MATCH($D89,$AR$5:$AR$12,0),6))*($G89/INDEX($AV$5:$BA$12,MATCH($D89,$AR$5:$AR$12,0),6))^$I89)),0)</x:f>
        <x:v>0</x:v>
      </x:c>
      <x:c r="AE89" s="979" t="n">
        <x:f>IFERROR((EXP(-$G89/INDEX($BB$5:$BG$12,MATCH($D89,$AR$5:$AR$12,0),1))*($G89/INDEX($BB$5:$BG$12,MATCH($D89,$AR$5:$AR$12,0),1))^$J89)/((EXP(-$G89/INDEX($BB$5:$BG$12,MATCH($D89,$AR$5:$AR$12,0),1))*($G89/INDEX($BB$5:$BG$12,MATCH($D89,$AR$5:$AR$12,0),1))^$J89)+(EXP(-$G89/INDEX($BB$5:$BG$12,MATCH($D89,$AR$5:$AR$12,0),2))*($G89/INDEX($BB$5:$BG$12,MATCH($D89,$AR$5:$AR$12,0),2))^$J89)+(EXP(-$G89/INDEX($BB$5:$BG$12,MATCH($D89,$AR$5:$AR$12,0),3))*($G89/INDEX($BB$5:$BG$12,MATCH($D89,$AR$5:$AR$12,0),3))^$J89)+(EXP(-$G89/INDEX($BB$5:$BG$12,MATCH($D89,$AR$5:$AR$12,0),4))*($G89/INDEX($BB$5:$BG$12,MATCH($D89,$AR$5:$AR$12,0),4))^$J89)+(EXP(-$G89/INDEX($BB$5:$BG$12,MATCH($D89,$AR$5:$AR$12,0),5))*($G89/INDEX($BB$5:$BG$12,MATCH($D89,$AR$5:$AR$12,0),5))^$J89)+(EXP(-$G89/INDEX($BB$5:$BG$12,MATCH($D89,$AR$5:$AR$12,0),6))*($G89/INDEX($BB$5:$BG$12,MATCH($D89,$AR$5:$AR$12,0),6))^$J89)),0)</x:f>
        <x:v>0</x:v>
      </x:c>
      <x:c r="AF89" s="979" t="n">
        <x:f>IFERROR((EXP(-$G89/INDEX($BB$5:$BG$12,MATCH($D89,$AR$5:$AR$12,0),2))*($G89/INDEX($BB$5:$BG$12,MATCH($D89,$AR$5:$AR$12,0),2))^$J89)/((EXP(-$G89/INDEX($BB$5:$BG$12,MATCH($D89,$AR$5:$AR$12,0),1))*($G89/INDEX($BB$5:$BG$12,MATCH($D89,$AR$5:$AR$12,0),1))^$J89)+(EXP(-$G89/INDEX($BB$5:$BG$12,MATCH($D89,$AR$5:$AR$12,0),2))*($G89/INDEX($BB$5:$BG$12,MATCH($D89,$AR$5:$AR$12,0),2))^$J89)+(EXP(-$G89/INDEX($BB$5:$BG$12,MATCH($D89,$AR$5:$AR$12,0),3))*($G89/INDEX($BB$5:$BG$12,MATCH($D89,$AR$5:$AR$12,0),3))^$J89)+(EXP(-$G89/INDEX($BB$5:$BG$12,MATCH($D89,$AR$5:$AR$12,0),4))*($G89/INDEX($BB$5:$BG$12,MATCH($D89,$AR$5:$AR$12,0),4))^$J89)+(EXP(-$G89/INDEX($BB$5:$BG$12,MATCH($D89,$AR$5:$AR$12,0),5))*($G89/INDEX($BB$5:$BG$12,MATCH($D89,$AR$5:$AR$12,0),5))^$J89)+(EXP(-$G89/INDEX($BB$5:$BG$12,MATCH($D89,$AR$5:$AR$12,0),6))*($G89/INDEX($BB$5:$BG$12,MATCH($D89,$AR$5:$AR$12,0),6))^$J89)),0)</x:f>
        <x:v>0</x:v>
      </x:c>
      <x:c r="AG89" s="979" t="n">
        <x:f>IFERROR((EXP(-$G89/INDEX($BB$5:$BG$12,MATCH($D89,$AR$5:$AR$12,0),3))*($G89/INDEX($BB$5:$BG$12,MATCH($D89,$AR$5:$AR$12,0),3))^$J89)/((EXP(-$G89/INDEX($BB$5:$BG$12,MATCH($D89,$AR$5:$AR$12,0),1))*($G89/INDEX($BB$5:$BG$12,MATCH($D89,$AR$5:$AR$12,0),1))^$J89)+(EXP(-$G89/INDEX($BB$5:$BG$12,MATCH($D89,$AR$5:$AR$12,0),2))*($G89/INDEX($BB$5:$BG$12,MATCH($D89,$AR$5:$AR$12,0),2))^$J89)+(EXP(-$G89/INDEX($BB$5:$BG$12,MATCH($D89,$AR$5:$AR$12,0),3))*($G89/INDEX($BB$5:$BG$12,MATCH($D89,$AR$5:$AR$12,0),3))^$J89)+(EXP(-$G89/INDEX($BB$5:$BG$12,MATCH($D89,$AR$5:$AR$12,0),4))*($G89/INDEX($BB$5:$BG$12,MATCH($D89,$AR$5:$AR$12,0),4))^$J89)+(EXP(-$G89/INDEX($BB$5:$BG$12,MATCH($D89,$AR$5:$AR$12,0),5))*($G89/INDEX($BB$5:$BG$12,MATCH($D89,$AR$5:$AR$12,0),5))^$J89)+(EXP(-$G89/INDEX($BB$5:$BG$12,MATCH($D89,$AR$5:$AR$12,0),6))*($G89/INDEX($BB$5:$BG$12,MATCH($D89,$AR$5:$AR$12,0),6))^$J89)),0)</x:f>
        <x:v>0</x:v>
      </x:c>
      <x:c r="AH89" s="979" t="n">
        <x:f>IFERROR((EXP(-$G89/INDEX($BB$5:$BG$12,MATCH($D89,$AR$5:$AR$12,0),4))*($G89/INDEX($BB$5:$BG$12,MATCH($D89,$AR$5:$AR$12,0),4))^$J89)/((EXP(-$G89/INDEX($BB$5:$BG$12,MATCH($D89,$AR$5:$AR$12,0),1))*($G89/INDEX($BB$5:$BG$12,MATCH($D89,$AR$5:$AR$12,0),1))^$J89)+(EXP(-$G89/INDEX($BB$5:$BG$12,MATCH($D89,$AR$5:$AR$12,0),2))*($G89/INDEX($BB$5:$BG$12,MATCH($D89,$AR$5:$AR$12,0),2))^$J89)+(EXP(-$G89/INDEX($BB$5:$BG$12,MATCH($D89,$AR$5:$AR$12,0),3))*($G89/INDEX($BB$5:$BG$12,MATCH($D89,$AR$5:$AR$12,0),3))^$J89)+(EXP(-$G89/INDEX($BB$5:$BG$12,MATCH($D89,$AR$5:$AR$12,0),4))*($G89/INDEX($BB$5:$BG$12,MATCH($D89,$AR$5:$AR$12,0),4))^$J89)+(EXP(-$G89/INDEX($BB$5:$BG$12,MATCH($D89,$AR$5:$AR$12,0),5))*($G89/INDEX($BB$5:$BG$12,MATCH($D89,$AR$5:$AR$12,0),5))^$J89)+(EXP(-$G89/INDEX($BB$5:$BG$12,MATCH($D89,$AR$5:$AR$12,0),6))*($G89/INDEX($BB$5:$BG$12,MATCH($D89,$AR$5:$AR$12,0),6))^$J89)),0)</x:f>
        <x:v>0</x:v>
      </x:c>
      <x:c r="AI89" s="979" t="n">
        <x:f>IFERROR((EXP(-$G89/INDEX($BB$5:$BG$12,MATCH($D89,$AR$5:$AR$12,0),5))*($G89/INDEX($BB$5:$BG$12,MATCH($D89,$AR$5:$AR$12,0),5))^$J89)/((EXP(-$G89/INDEX($BB$5:$BG$12,MATCH($D89,$AR$5:$AR$12,0),1))*($G89/INDEX($BB$5:$BG$12,MATCH($D89,$AR$5:$AR$12,0),1))^$J89)+(EXP(-$G89/INDEX($BB$5:$BG$12,MATCH($D89,$AR$5:$AR$12,0),2))*($G89/INDEX($BB$5:$BG$12,MATCH($D89,$AR$5:$AR$12,0),2))^$J89)+(EXP(-$G89/INDEX($BB$5:$BG$12,MATCH($D89,$AR$5:$AR$12,0),3))*($G89/INDEX($BB$5:$BG$12,MATCH($D89,$AR$5:$AR$12,0),3))^$J89)+(EXP(-$G89/INDEX($BB$5:$BG$12,MATCH($D89,$AR$5:$AR$12,0),4))*($G89/INDEX($BB$5:$BG$12,MATCH($D89,$AR$5:$AR$12,0),4))^$J89)+(EXP(-$G89/INDEX($BB$5:$BG$12,MATCH($D89,$AR$5:$AR$12,0),5))*($G89/INDEX($BB$5:$BG$12,MATCH($D89,$AR$5:$AR$12,0),5))^$J89)+(EXP(-$G89/INDEX($BB$5:$BG$12,MATCH($D89,$AR$5:$AR$12,0),6))*($G89/INDEX($BB$5:$BG$12,MATCH($D89,$AR$5:$AR$12,0),6))^$J89)),0)</x:f>
        <x:v>0</x:v>
      </x:c>
      <x:c r="AJ89" s="979" t="n">
        <x:f>IFERROR((EXP(-$G89/INDEX($BB$5:$BG$12,MATCH($D89,$AR$5:$AR$12,0),6))*($G89/INDEX($BB$5:$BG$12,MATCH($D89,$AR$5:$AR$12,0),6))^$J89)/((EXP(-$G89/INDEX($BB$5:$BG$12,MATCH($D89,$AR$5:$AR$12,0),1))*($G89/INDEX($BB$5:$BG$12,MATCH($D89,$AR$5:$AR$12,0),1))^$J89)+(EXP(-$G89/INDEX($BB$5:$BG$12,MATCH($D89,$AR$5:$AR$12,0),2))*($G89/INDEX($BB$5:$BG$12,MATCH($D89,$AR$5:$AR$12,0),2))^$J89)+(EXP(-$G89/INDEX($BB$5:$BG$12,MATCH($D89,$AR$5:$AR$12,0),3))*($G89/INDEX($BB$5:$BG$12,MATCH($D89,$AR$5:$AR$12,0),3))^$J89)+(EXP(-$G89/INDEX($BB$5:$BG$12,MATCH($D89,$AR$5:$AR$12,0),4))*($G89/INDEX($BB$5:$BG$12,MATCH($D89,$AR$5:$AR$12,0),4))^$J89)+(EXP(-$G89/INDEX($BB$5:$BG$12,MATCH($D89,$AR$5:$AR$12,0),5))*($G89/INDEX($BB$5:$BG$12,MATCH($D89,$AR$5:$AR$12,0),5))^$J89)+(EXP(-$G89/INDEX($BB$5:$BG$12,MATCH($D89,$AR$5:$AR$12,0),6))*($G89/INDEX($BB$5:$BG$12,MATCH($D89,$AR$5:$AR$12,0),6))^$J89)),0)</x:f>
        <x:v>0</x:v>
      </x:c>
      <x:c r="BJ89"/>
      <x:c r="BK89"/>
      <x:c r="BL89"/>
      <x:c r="BM89"/>
      <x:c r="BN89"/>
      <x:c r="BO89"/>
      <x:c r="BP89"/>
      <x:c r="BQ89"/>
      <x:c r="BR89"/>
      <x:c r="BS89"/>
      <x:c r="BT89"/>
      <x:c r="BU89"/>
      <x:c r="BV89"/>
      <x:c r="BW89"/>
      <x:c r="BX89"/>
      <x:c r="BY89"/>
      <x:c r="BZ89"/>
    </x:row>
    <x:row r="90">
      <x:c r="A90" s="975" t="n">
        <x:f>'対象台データ'!A88</x:f>
        <x:v>46271</x:v>
      </x:c>
      <x:c r="B90" s="1003" t="str">
        <x:f>'対象台データ'!B88</x:f>
        <x:v>日</x:v>
      </x:c>
      <x:c r="C90" s="1003" t="str">
        <x:f>'対象台データ'!C88</x:f>
        <x:v>9/6</x:v>
      </x:c>
      <x:c r="D90" s="963" t="str">
        <x:f>'対象台データ'!D88</x:f>
        <x:v>マイジャグラーV</x:v>
      </x:c>
      <x:c r="E90" s="1014" t="n">
        <x:f>IF($X90="A",MIN(100,MAX(0,55+(V90-55)*(1+0.4*SQRT(MIN(G90/8000,1))))),MIN(100,MAX(0,V90)))</x:f>
        <x:v>54.6358254627223</x:v>
      </x:c>
      <x:c r="F90" s="1016" t="n">
        <x:f>'対象台データ'!E88</x:f>
        <x:v>955</x:v>
      </x:c>
      <x:c r="G90" s="1005" t="n">
        <x:f>'対象台データ'!F88</x:f>
        <x:v>8427</x:v>
      </x:c>
      <x:c r="H90" s="1005" t="n">
        <x:f>'対象台データ'!G88</x:f>
        <x:v>1676</x:v>
      </x:c>
      <x:c r="I90" s="1005" t="n">
        <x:f>'対象台データ'!H88</x:f>
        <x:v>34</x:v>
      </x:c>
      <x:c r="J90" s="1005" t="n">
        <x:f>'対象台データ'!I88</x:f>
        <x:v>24</x:v>
      </x:c>
      <x:c r="K90" s="979" t="n">
        <x:f>'対象台データ'!K88</x:f>
        <x:v>1.0662948459317274</x:v>
      </x:c>
      <x:c r="L90" s="1006" t="n">
        <x:f>IF(G90&lt;=0,5,IF(G90&lt;1500,5+(G90-0)*(20-5)/(1500-0),IF(G90&lt;3000,20+(G90-1500)*(40-20)/(3000-1500),IF(G90&lt;4500,40+(G90-3000)*(58-40)/(4500-3000),IF(G90&lt;6000,58+(G90-4500)*(72-58)/(6000-4500),IF(G90&lt;7500,72+(G90-6000)*(84-72)/(7500-6000),IF(G90&lt;9000,84+(G90-7500)*(93-84)/(9000-7500),IF(G90&lt;11000,93+(G90-9000)*(100-93)/(11000-9000),100))))))))</x:f>
        <x:v>89.562</x:v>
      </x:c>
      <x:c r="M90" s="978" t="n">
        <x:v>1</x:v>
      </x:c>
      <x:c r="N90" s="978" t="n">
        <x:f>MIN(100,L90*M90)</x:f>
        <x:v>89.562</x:v>
      </x:c>
      <x:c r="O90" s="978" t="n">
        <x:f>IF(K90&lt;=0.8,0,IF(K90&lt;0.9,0+(K90-0.8)*(10-0)/(0.9-0.8),IF(K90&lt;1,10+(K90-0.9)*(35-10)/(1-0.9),IF(K90&lt;1.2,35+(K90-1)*(87-35)/(1.2-1),IF(K90&lt;1.3,87+(K90-1.2)*(96-87)/(1.3-1.2),IF(K90&lt;1.45,96+(K90-1.3)*(100-96)/(1.45-1.3),100))))))</x:f>
        <x:v>52.23665994224913</x:v>
      </x:c>
      <x:c r="P90" s="979" t="n">
        <x:f>MIN(1,SQRT(G90/8000))</x:f>
        <x:v>1</x:v>
      </x:c>
      <x:c r="Q90" s="978" t="n">
        <x:f>35+(O90-35)*P90</x:f>
        <x:v>52.23665994224913</x:v>
      </x:c>
      <x:c r="R90" s="978" t="n">
        <x:f>IF(K90&lt;0.95,MIN(25,(0.95-K90)*250),0)</x:f>
        <x:v>0</x:v>
      </x:c>
      <x:c r="S90" s="978" t="n">
        <x:f>IF($X90="A",Y90*5+Z90*15+AA90*30+AB90*60+AC90*80+AD90*100,0)</x:f>
        <x:v>49.3890307854839</x:v>
      </x:c>
      <x:c r="T90" s="978" t="n">
        <x:f>IF($X90="A",AE90*5+AF90*15+AG90*30+AH90*60+AI90*80+AJ90*100,0)</x:f>
        <x:v>32.98608859028432</x:v>
      </x:c>
      <x:c r="U90" s="978" t="n">
        <x:f>IF($X90="A",S90*15%+T90*30%+Q90*55%,0)</x:f>
        <x:v>46.03434416314491</x:v>
      </x:c>
      <x:c r="V90" s="1018" t="n">
        <x:f>IF($X90="A",U90*80%+N90*20%,N90*IFERROR(INDEX($AT$5:$AT$60,MATCH($D90,$AR$5:$AR$60,0)),0.6)+Q90*IFERROR(INDEX($AU$5:$AU$60,MATCH($D90,$AR$5:$AR$60,0)),0.4)-R90)</x:f>
        <x:v>54.73987533051593</x:v>
      </x:c>
      <x:c r="W90" s="1008" t="str">
        <x:f>IF(E90&gt;=90,"設定6級候補",IF(E90&gt;=75,"設定4以上強候補",IF(E90&gt;=60,"設定4以上を疑う","要観察")))</x:f>
        <x:v>要観察</x:v>
      </x:c>
      <x:c r="X90" s="1003" t="str">
        <x:f>IFERROR(INDEX($AS$5:$AS$60,MATCH($D90,$AR$5:$AR$60,0)),"AT")</x:f>
        <x:v>A</x:v>
      </x:c>
      <x:c r="Y90" s="979" t="n">
        <x:f>IFERROR((EXP(-$G90/INDEX($AV$5:$BA$12,MATCH($D90,$AR$5:$AR$12,0),1))*($G90/INDEX($AV$5:$BA$12,MATCH($D90,$AR$5:$AR$12,0),1))^$I90)/((EXP(-$G90/INDEX($AV$5:$BA$12,MATCH($D90,$AR$5:$AR$12,0),1))*($G90/INDEX($AV$5:$BA$12,MATCH($D90,$AR$5:$AR$12,0),1))^$I90)+(EXP(-$G90/INDEX($AV$5:$BA$12,MATCH($D90,$AR$5:$AR$12,0),2))*($G90/INDEX($AV$5:$BA$12,MATCH($D90,$AR$5:$AR$12,0),2))^$I90)+(EXP(-$G90/INDEX($AV$5:$BA$12,MATCH($D90,$AR$5:$AR$12,0),3))*($G90/INDEX($AV$5:$BA$12,MATCH($D90,$AR$5:$AR$12,0),3))^$I90)+(EXP(-$G90/INDEX($AV$5:$BA$12,MATCH($D90,$AR$5:$AR$12,0),4))*($G90/INDEX($AV$5:$BA$12,MATCH($D90,$AR$5:$AR$12,0),4))^$I90)+(EXP(-$G90/INDEX($AV$5:$BA$12,MATCH($D90,$AR$5:$AR$12,0),5))*($G90/INDEX($AV$5:$BA$12,MATCH($D90,$AR$5:$AR$12,0),5))^$I90)+(EXP(-$G90/INDEX($AV$5:$BA$12,MATCH($D90,$AR$5:$AR$12,0),6))*($G90/INDEX($AV$5:$BA$12,MATCH($D90,$AR$5:$AR$12,0),6))^$I90)),0)</x:f>
        <x:v>0.15508859797966704</x:v>
      </x:c>
      <x:c r="Z90" s="979" t="n">
        <x:f>IFERROR((EXP(-$G90/INDEX($AV$5:$BA$12,MATCH($D90,$AR$5:$AR$12,0),2))*($G90/INDEX($AV$5:$BA$12,MATCH($D90,$AR$5:$AR$12,0),2))^$I90)/((EXP(-$G90/INDEX($AV$5:$BA$12,MATCH($D90,$AR$5:$AR$12,0),1))*($G90/INDEX($AV$5:$BA$12,MATCH($D90,$AR$5:$AR$12,0),1))^$I90)+(EXP(-$G90/INDEX($AV$5:$BA$12,MATCH($D90,$AR$5:$AR$12,0),2))*($G90/INDEX($AV$5:$BA$12,MATCH($D90,$AR$5:$AR$12,0),2))^$I90)+(EXP(-$G90/INDEX($AV$5:$BA$12,MATCH($D90,$AR$5:$AR$12,0),3))*($G90/INDEX($AV$5:$BA$12,MATCH($D90,$AR$5:$AR$12,0),3))^$I90)+(EXP(-$G90/INDEX($AV$5:$BA$12,MATCH($D90,$AR$5:$AR$12,0),4))*($G90/INDEX($AV$5:$BA$12,MATCH($D90,$AR$5:$AR$12,0),4))^$I90)+(EXP(-$G90/INDEX($AV$5:$BA$12,MATCH($D90,$AR$5:$AR$12,0),5))*($G90/INDEX($AV$5:$BA$12,MATCH($D90,$AR$5:$AR$12,0),5))^$I90)+(EXP(-$G90/INDEX($AV$5:$BA$12,MATCH($D90,$AR$5:$AR$12,0),6))*($G90/INDEX($AV$5:$BA$12,MATCH($D90,$AR$5:$AR$12,0),6))^$I90)),0)</x:f>
        <x:v>0.15909049392041563</x:v>
      </x:c>
      <x:c r="AA90" s="979" t="n">
        <x:f>IFERROR((EXP(-$G90/INDEX($AV$5:$BA$12,MATCH($D90,$AR$5:$AR$12,0),3))*($G90/INDEX($AV$5:$BA$12,MATCH($D90,$AR$5:$AR$12,0),3))^$I90)/((EXP(-$G90/INDEX($AV$5:$BA$12,MATCH($D90,$AR$5:$AR$12,0),1))*($G90/INDEX($AV$5:$BA$12,MATCH($D90,$AR$5:$AR$12,0),1))^$I90)+(EXP(-$G90/INDEX($AV$5:$BA$12,MATCH($D90,$AR$5:$AR$12,0),2))*($G90/INDEX($AV$5:$BA$12,MATCH($D90,$AR$5:$AR$12,0),2))^$I90)+(EXP(-$G90/INDEX($AV$5:$BA$12,MATCH($D90,$AR$5:$AR$12,0),3))*($G90/INDEX($AV$5:$BA$12,MATCH($D90,$AR$5:$AR$12,0),3))^$I90)+(EXP(-$G90/INDEX($AV$5:$BA$12,MATCH($D90,$AR$5:$AR$12,0),4))*($G90/INDEX($AV$5:$BA$12,MATCH($D90,$AR$5:$AR$12,0),4))^$I90)+(EXP(-$G90/INDEX($AV$5:$BA$12,MATCH($D90,$AR$5:$AR$12,0),5))*($G90/INDEX($AV$5:$BA$12,MATCH($D90,$AR$5:$AR$12,0),5))^$I90)+(EXP(-$G90/INDEX($AV$5:$BA$12,MATCH($D90,$AR$5:$AR$12,0),6))*($G90/INDEX($AV$5:$BA$12,MATCH($D90,$AR$5:$AR$12,0),6))^$I90)),0)</x:f>
        <x:v>0.16608035286213146</x:v>
      </x:c>
      <x:c r="AB90" s="979" t="n">
        <x:f>IFERROR((EXP(-$G90/INDEX($AV$5:$BA$12,MATCH($D90,$AR$5:$AR$12,0),4))*($G90/INDEX($AV$5:$BA$12,MATCH($D90,$AR$5:$AR$12,0),4))^$I90)/((EXP(-$G90/INDEX($AV$5:$BA$12,MATCH($D90,$AR$5:$AR$12,0),1))*($G90/INDEX($AV$5:$BA$12,MATCH($D90,$AR$5:$AR$12,0),1))^$I90)+(EXP(-$G90/INDEX($AV$5:$BA$12,MATCH($D90,$AR$5:$AR$12,0),2))*($G90/INDEX($AV$5:$BA$12,MATCH($D90,$AR$5:$AR$12,0),2))^$I90)+(EXP(-$G90/INDEX($AV$5:$BA$12,MATCH($D90,$AR$5:$AR$12,0),3))*($G90/INDEX($AV$5:$BA$12,MATCH($D90,$AR$5:$AR$12,0),3))^$I90)+(EXP(-$G90/INDEX($AV$5:$BA$12,MATCH($D90,$AR$5:$AR$12,0),4))*($G90/INDEX($AV$5:$BA$12,MATCH($D90,$AR$5:$AR$12,0),4))^$I90)+(EXP(-$G90/INDEX($AV$5:$BA$12,MATCH($D90,$AR$5:$AR$12,0),5))*($G90/INDEX($AV$5:$BA$12,MATCH($D90,$AR$5:$AR$12,0),5))^$I90)+(EXP(-$G90/INDEX($AV$5:$BA$12,MATCH($D90,$AR$5:$AR$12,0),6))*($G90/INDEX($AV$5:$BA$12,MATCH($D90,$AR$5:$AR$12,0),6))^$I90)),0)</x:f>
        <x:v>0.17925118479640265</x:v>
      </x:c>
      <x:c r="AC90" s="979" t="n">
        <x:f>IFERROR((EXP(-$G90/INDEX($AV$5:$BA$12,MATCH($D90,$AR$5:$AR$12,0),5))*($G90/INDEX($AV$5:$BA$12,MATCH($D90,$AR$5:$AR$12,0),5))^$I90)/((EXP(-$G90/INDEX($AV$5:$BA$12,MATCH($D90,$AR$5:$AR$12,0),1))*($G90/INDEX($AV$5:$BA$12,MATCH($D90,$AR$5:$AR$12,0),1))^$I90)+(EXP(-$G90/INDEX($AV$5:$BA$12,MATCH($D90,$AR$5:$AR$12,0),2))*($G90/INDEX($AV$5:$BA$12,MATCH($D90,$AR$5:$AR$12,0),2))^$I90)+(EXP(-$G90/INDEX($AV$5:$BA$12,MATCH($D90,$AR$5:$AR$12,0),3))*($G90/INDEX($AV$5:$BA$12,MATCH($D90,$AR$5:$AR$12,0),3))^$I90)+(EXP(-$G90/INDEX($AV$5:$BA$12,MATCH($D90,$AR$5:$AR$12,0),4))*($G90/INDEX($AV$5:$BA$12,MATCH($D90,$AR$5:$AR$12,0),4))^$I90)+(EXP(-$G90/INDEX($AV$5:$BA$12,MATCH($D90,$AR$5:$AR$12,0),5))*($G90/INDEX($AV$5:$BA$12,MATCH($D90,$AR$5:$AR$12,0),5))^$I90)+(EXP(-$G90/INDEX($AV$5:$BA$12,MATCH($D90,$AR$5:$AR$12,0),6))*($G90/INDEX($AV$5:$BA$12,MATCH($D90,$AR$5:$AR$12,0),6))^$I90)),0)</x:f>
        <x:v>0.17795941655035433</x:v>
      </x:c>
      <x:c r="AD90" s="979" t="n">
        <x:f>IFERROR((EXP(-$G90/INDEX($AV$5:$BA$12,MATCH($D90,$AR$5:$AR$12,0),6))*($G90/INDEX($AV$5:$BA$12,MATCH($D90,$AR$5:$AR$12,0),6))^$I90)/((EXP(-$G90/INDEX($AV$5:$BA$12,MATCH($D90,$AR$5:$AR$12,0),1))*($G90/INDEX($AV$5:$BA$12,MATCH($D90,$AR$5:$AR$12,0),1))^$I90)+(EXP(-$G90/INDEX($AV$5:$BA$12,MATCH($D90,$AR$5:$AR$12,0),2))*($G90/INDEX($AV$5:$BA$12,MATCH($D90,$AR$5:$AR$12,0),2))^$I90)+(EXP(-$G90/INDEX($AV$5:$BA$12,MATCH($D90,$AR$5:$AR$12,0),3))*($G90/INDEX($AV$5:$BA$12,MATCH($D90,$AR$5:$AR$12,0),3))^$I90)+(EXP(-$G90/INDEX($AV$5:$BA$12,MATCH($D90,$AR$5:$AR$12,0),4))*($G90/INDEX($AV$5:$BA$12,MATCH($D90,$AR$5:$AR$12,0),4))^$I90)+(EXP(-$G90/INDEX($AV$5:$BA$12,MATCH($D90,$AR$5:$AR$12,0),5))*($G90/INDEX($AV$5:$BA$12,MATCH($D90,$AR$5:$AR$12,0),5))^$I90)+(EXP(-$G90/INDEX($AV$5:$BA$12,MATCH($D90,$AR$5:$AR$12,0),6))*($G90/INDEX($AV$5:$BA$12,MATCH($D90,$AR$5:$AR$12,0),6))^$I90)),0)</x:f>
        <x:v>0.1625299538910288</x:v>
      </x:c>
      <x:c r="AE90" s="979" t="n">
        <x:f>IFERROR((EXP(-$G90/INDEX($BB$5:$BG$12,MATCH($D90,$AR$5:$AR$12,0),1))*($G90/INDEX($BB$5:$BG$12,MATCH($D90,$AR$5:$AR$12,0),1))^$J90)/((EXP(-$G90/INDEX($BB$5:$BG$12,MATCH($D90,$AR$5:$AR$12,0),1))*($G90/INDEX($BB$5:$BG$12,MATCH($D90,$AR$5:$AR$12,0),1))^$J90)+(EXP(-$G90/INDEX($BB$5:$BG$12,MATCH($D90,$AR$5:$AR$12,0),2))*($G90/INDEX($BB$5:$BG$12,MATCH($D90,$AR$5:$AR$12,0),2))^$J90)+(EXP(-$G90/INDEX($BB$5:$BG$12,MATCH($D90,$AR$5:$AR$12,0),3))*($G90/INDEX($BB$5:$BG$12,MATCH($D90,$AR$5:$AR$12,0),3))^$J90)+(EXP(-$G90/INDEX($BB$5:$BG$12,MATCH($D90,$AR$5:$AR$12,0),4))*($G90/INDEX($BB$5:$BG$12,MATCH($D90,$AR$5:$AR$12,0),4))^$J90)+(EXP(-$G90/INDEX($BB$5:$BG$12,MATCH($D90,$AR$5:$AR$12,0),5))*($G90/INDEX($BB$5:$BG$12,MATCH($D90,$AR$5:$AR$12,0),5))^$J90)+(EXP(-$G90/INDEX($BB$5:$BG$12,MATCH($D90,$AR$5:$AR$12,0),6))*($G90/INDEX($BB$5:$BG$12,MATCH($D90,$AR$5:$AR$12,0),6))^$J90)),0)</x:f>
        <x:v>0.20409878839076995</x:v>
      </x:c>
      <x:c r="AF90" s="979" t="n">
        <x:f>IFERROR((EXP(-$G90/INDEX($BB$5:$BG$12,MATCH($D90,$AR$5:$AR$12,0),2))*($G90/INDEX($BB$5:$BG$12,MATCH($D90,$AR$5:$AR$12,0),2))^$J90)/((EXP(-$G90/INDEX($BB$5:$BG$12,MATCH($D90,$AR$5:$AR$12,0),1))*($G90/INDEX($BB$5:$BG$12,MATCH($D90,$AR$5:$AR$12,0),1))^$J90)+(EXP(-$G90/INDEX($BB$5:$BG$12,MATCH($D90,$AR$5:$AR$12,0),2))*($G90/INDEX($BB$5:$BG$12,MATCH($D90,$AR$5:$AR$12,0),2))^$J90)+(EXP(-$G90/INDEX($BB$5:$BG$12,MATCH($D90,$AR$5:$AR$12,0),3))*($G90/INDEX($BB$5:$BG$12,MATCH($D90,$AR$5:$AR$12,0),3))^$J90)+(EXP(-$G90/INDEX($BB$5:$BG$12,MATCH($D90,$AR$5:$AR$12,0),4))*($G90/INDEX($BB$5:$BG$12,MATCH($D90,$AR$5:$AR$12,0),4))^$J90)+(EXP(-$G90/INDEX($BB$5:$BG$12,MATCH($D90,$AR$5:$AR$12,0),5))*($G90/INDEX($BB$5:$BG$12,MATCH($D90,$AR$5:$AR$12,0),5))^$J90)+(EXP(-$G90/INDEX($BB$5:$BG$12,MATCH($D90,$AR$5:$AR$12,0),6))*($G90/INDEX($BB$5:$BG$12,MATCH($D90,$AR$5:$AR$12,0),6))^$J90)),0)</x:f>
        <x:v>0.24171746897315555</x:v>
      </x:c>
      <x:c r="AG90" s="979" t="n">
        <x:f>IFERROR((EXP(-$G90/INDEX($BB$5:$BG$12,MATCH($D90,$AR$5:$AR$12,0),3))*($G90/INDEX($BB$5:$BG$12,MATCH($D90,$AR$5:$AR$12,0),3))^$J90)/((EXP(-$G90/INDEX($BB$5:$BG$12,MATCH($D90,$AR$5:$AR$12,0),1))*($G90/INDEX($BB$5:$BG$12,MATCH($D90,$AR$5:$AR$12,0),1))^$J90)+(EXP(-$G90/INDEX($BB$5:$BG$12,MATCH($D90,$AR$5:$AR$12,0),2))*($G90/INDEX($BB$5:$BG$12,MATCH($D90,$AR$5:$AR$12,0),2))^$J90)+(EXP(-$G90/INDEX($BB$5:$BG$12,MATCH($D90,$AR$5:$AR$12,0),3))*($G90/INDEX($BB$5:$BG$12,MATCH($D90,$AR$5:$AR$12,0),3))^$J90)+(EXP(-$G90/INDEX($BB$5:$BG$12,MATCH($D90,$AR$5:$AR$12,0),4))*($G90/INDEX($BB$5:$BG$12,MATCH($D90,$AR$5:$AR$12,0),4))^$J90)+(EXP(-$G90/INDEX($BB$5:$BG$12,MATCH($D90,$AR$5:$AR$12,0),5))*($G90/INDEX($BB$5:$BG$12,MATCH($D90,$AR$5:$AR$12,0),5))^$J90)+(EXP(-$G90/INDEX($BB$5:$BG$12,MATCH($D90,$AR$5:$AR$12,0),6))*($G90/INDEX($BB$5:$BG$12,MATCH($D90,$AR$5:$AR$12,0),6))^$J90)),0)</x:f>
        <x:v>0.2613801252416799</x:v>
      </x:c>
      <x:c r="AH90" s="979" t="n">
        <x:f>IFERROR((EXP(-$G90/INDEX($BB$5:$BG$12,MATCH($D90,$AR$5:$AR$12,0),4))*($G90/INDEX($BB$5:$BG$12,MATCH($D90,$AR$5:$AR$12,0),4))^$J90)/((EXP(-$G90/INDEX($BB$5:$BG$12,MATCH($D90,$AR$5:$AR$12,0),1))*($G90/INDEX($BB$5:$BG$12,MATCH($D90,$AR$5:$AR$12,0),1))^$J90)+(EXP(-$G90/INDEX($BB$5:$BG$12,MATCH($D90,$AR$5:$AR$12,0),2))*($G90/INDEX($BB$5:$BG$12,MATCH($D90,$AR$5:$AR$12,0),2))^$J90)+(EXP(-$G90/INDEX($BB$5:$BG$12,MATCH($D90,$AR$5:$AR$12,0),3))*($G90/INDEX($BB$5:$BG$12,MATCH($D90,$AR$5:$AR$12,0),3))^$J90)+(EXP(-$G90/INDEX($BB$5:$BG$12,MATCH($D90,$AR$5:$AR$12,0),4))*($G90/INDEX($BB$5:$BG$12,MATCH($D90,$AR$5:$AR$12,0),4))^$J90)+(EXP(-$G90/INDEX($BB$5:$BG$12,MATCH($D90,$AR$5:$AR$12,0),5))*($G90/INDEX($BB$5:$BG$12,MATCH($D90,$AR$5:$AR$12,0),5))^$J90)+(EXP(-$G90/INDEX($BB$5:$BG$12,MATCH($D90,$AR$5:$AR$12,0),6))*($G90/INDEX($BB$5:$BG$12,MATCH($D90,$AR$5:$AR$12,0),6))^$J90)),0)</x:f>
        <x:v>0.16748897537072377</x:v>
      </x:c>
      <x:c r="AI90" s="979" t="n">
        <x:f>IFERROR((EXP(-$G90/INDEX($BB$5:$BG$12,MATCH($D90,$AR$5:$AR$12,0),5))*($G90/INDEX($BB$5:$BG$12,MATCH($D90,$AR$5:$AR$12,0),5))^$J90)/((EXP(-$G90/INDEX($BB$5:$BG$12,MATCH($D90,$AR$5:$AR$12,0),1))*($G90/INDEX($BB$5:$BG$12,MATCH($D90,$AR$5:$AR$12,0),1))^$J90)+(EXP(-$G90/INDEX($BB$5:$BG$12,MATCH($D90,$AR$5:$AR$12,0),2))*($G90/INDEX($BB$5:$BG$12,MATCH($D90,$AR$5:$AR$12,0),2))^$J90)+(EXP(-$G90/INDEX($BB$5:$BG$12,MATCH($D90,$AR$5:$AR$12,0),3))*($G90/INDEX($BB$5:$BG$12,MATCH($D90,$AR$5:$AR$12,0),3))^$J90)+(EXP(-$G90/INDEX($BB$5:$BG$12,MATCH($D90,$AR$5:$AR$12,0),4))*($G90/INDEX($BB$5:$BG$12,MATCH($D90,$AR$5:$AR$12,0),4))^$J90)+(EXP(-$G90/INDEX($BB$5:$BG$12,MATCH($D90,$AR$5:$AR$12,0),5))*($G90/INDEX($BB$5:$BG$12,MATCH($D90,$AR$5:$AR$12,0),5))^$J90)+(EXP(-$G90/INDEX($BB$5:$BG$12,MATCH($D90,$AR$5:$AR$12,0),6))*($G90/INDEX($BB$5:$BG$12,MATCH($D90,$AR$5:$AR$12,0),6))^$J90)),0)</x:f>
        <x:v>0.10411869340638799</x:v>
      </x:c>
      <x:c r="AJ90" s="979" t="n">
        <x:f>IFERROR((EXP(-$G90/INDEX($BB$5:$BG$12,MATCH($D90,$AR$5:$AR$12,0),6))*($G90/INDEX($BB$5:$BG$12,MATCH($D90,$AR$5:$AR$12,0),6))^$J90)/((EXP(-$G90/INDEX($BB$5:$BG$12,MATCH($D90,$AR$5:$AR$12,0),1))*($G90/INDEX($BB$5:$BG$12,MATCH($D90,$AR$5:$AR$12,0),1))^$J90)+(EXP(-$G90/INDEX($BB$5:$BG$12,MATCH($D90,$AR$5:$AR$12,0),2))*($G90/INDEX($BB$5:$BG$12,MATCH($D90,$AR$5:$AR$12,0),2))^$J90)+(EXP(-$G90/INDEX($BB$5:$BG$12,MATCH($D90,$AR$5:$AR$12,0),3))*($G90/INDEX($BB$5:$BG$12,MATCH($D90,$AR$5:$AR$12,0),3))^$J90)+(EXP(-$G90/INDEX($BB$5:$BG$12,MATCH($D90,$AR$5:$AR$12,0),4))*($G90/INDEX($BB$5:$BG$12,MATCH($D90,$AR$5:$AR$12,0),4))^$J90)+(EXP(-$G90/INDEX($BB$5:$BG$12,MATCH($D90,$AR$5:$AR$12,0),5))*($G90/INDEX($BB$5:$BG$12,MATCH($D90,$AR$5:$AR$12,0),5))^$J90)+(EXP(-$G90/INDEX($BB$5:$BG$12,MATCH($D90,$AR$5:$AR$12,0),6))*($G90/INDEX($BB$5:$BG$12,MATCH($D90,$AR$5:$AR$12,0),6))^$J90)),0)</x:f>
        <x:v>0.02119594861728271</x:v>
      </x:c>
      <x:c r="BJ90"/>
      <x:c r="BK90"/>
      <x:c r="BL90"/>
      <x:c r="BM90"/>
      <x:c r="BN90"/>
      <x:c r="BO90"/>
      <x:c r="BP90"/>
      <x:c r="BQ90"/>
      <x:c r="BR90"/>
      <x:c r="BS90"/>
      <x:c r="BT90"/>
      <x:c r="BU90"/>
      <x:c r="BV90"/>
      <x:c r="BW90"/>
      <x:c r="BX90"/>
      <x:c r="BY90"/>
      <x:c r="BZ90"/>
    </x:row>
    <x:row r="91">
      <x:c r="A91" s="975" t="n">
        <x:f>'対象台データ'!A89</x:f>
        <x:v>46271</x:v>
      </x:c>
      <x:c r="B91" s="1003" t="str">
        <x:f>'対象台データ'!B89</x:f>
        <x:v>日</x:v>
      </x:c>
      <x:c r="C91" s="1003" t="str">
        <x:f>'対象台データ'!C89</x:f>
        <x:v>9/6</x:v>
      </x:c>
      <x:c r="D91" s="963" t="str">
        <x:f>'対象台データ'!D89</x:f>
        <x:v>マイジャグラーV</x:v>
      </x:c>
      <x:c r="E91" s="1014" t="n">
        <x:f>IF($X91="A",MIN(100,MAX(0,55+(V91-55)*(1+0.4*SQRT(MIN(G91/8000,1))))),MIN(100,MAX(0,V91)))</x:f>
        <x:v>41.61931144385534</x:v>
      </x:c>
      <x:c r="F91" s="1016" t="n">
        <x:f>'対象台データ'!E89</x:f>
        <x:v>956</x:v>
      </x:c>
      <x:c r="G91" s="1005" t="n">
        <x:f>'対象台データ'!F89</x:f>
        <x:v>7857</x:v>
      </x:c>
      <x:c r="H91" s="1005" t="n">
        <x:f>'対象台データ'!G89</x:f>
        <x:v>110</x:v>
      </x:c>
      <x:c r="I91" s="1005" t="n">
        <x:f>'対象台データ'!H89</x:f>
        <x:v>26</x:v>
      </x:c>
      <x:c r="J91" s="1005" t="n">
        <x:f>'対象台データ'!I89</x:f>
        <x:v>22</x:v>
      </x:c>
      <x:c r="K91" s="979" t="n">
        <x:f>'対象台データ'!K89</x:f>
        <x:v>1.0046667515166943</x:v>
      </x:c>
      <x:c r="L91" s="1006" t="n">
        <x:f>IF(G91&lt;=0,5,IF(G91&lt;1500,5+(G91-0)*(20-5)/(1500-0),IF(G91&lt;3000,20+(G91-1500)*(40-20)/(3000-1500),IF(G91&lt;4500,40+(G91-3000)*(58-40)/(4500-3000),IF(G91&lt;6000,58+(G91-4500)*(72-58)/(6000-4500),IF(G91&lt;7500,72+(G91-6000)*(84-72)/(7500-6000),IF(G91&lt;9000,84+(G91-7500)*(93-84)/(9000-7500),IF(G91&lt;11000,93+(G91-9000)*(100-93)/(11000-9000),100))))))))</x:f>
        <x:v>86.142</x:v>
      </x:c>
      <x:c r="M91" s="978" t="n">
        <x:v>1</x:v>
      </x:c>
      <x:c r="N91" s="978" t="n">
        <x:f>MIN(100,L91*M91)</x:f>
        <x:v>86.142</x:v>
      </x:c>
      <x:c r="O91" s="978" t="n">
        <x:f>IF(K91&lt;=0.8,0,IF(K91&lt;0.9,0+(K91-0.8)*(10-0)/(0.9-0.8),IF(K91&lt;1,10+(K91-0.9)*(35-10)/(1-0.9),IF(K91&lt;1.2,35+(K91-1)*(87-35)/(1.2-1),IF(K91&lt;1.3,87+(K91-1.2)*(96-87)/(1.3-1.2),IF(K91&lt;1.45,96+(K91-1.3)*(100-96)/(1.45-1.3),100))))))</x:f>
        <x:v>36.21335539434051</x:v>
      </x:c>
      <x:c r="P91" s="979" t="n">
        <x:f>MIN(1,SQRT(G91/8000))</x:f>
        <x:v>0.9910221995495359</x:v>
      </x:c>
      <x:c r="Q91" s="978" t="n">
        <x:f>35+(O91-35)*P91</x:f>
        <x:v>36.20246213173463</x:v>
      </x:c>
      <x:c r="R91" s="978" t="n">
        <x:f>IF(K91&lt;0.95,MIN(25,(0.95-K91)*250),0)</x:f>
        <x:v>0</x:v>
      </x:c>
      <x:c r="S91" s="978" t="n">
        <x:f>IF($X91="A",Y91*5+Z91*15+AA91*30+AB91*60+AC91*80+AD91*100,0)</x:f>
        <x:v>38.11317486357923</x:v>
      </x:c>
      <x:c r="T91" s="978" t="n">
        <x:f>IF($X91="A",AE91*5+AF91*15+AG91*30+AH91*60+AI91*80+AJ91*100,0)</x:f>
        <x:v>32.02800747611697</x:v>
      </x:c>
      <x:c r="U91" s="978" t="n">
        <x:f>IF($X91="A",S91*15%+T91*30%+Q91*55%,0)</x:f>
        <x:v>35.23673264482602</x:v>
      </x:c>
      <x:c r="V91" s="1018" t="n">
        <x:f>IF($X91="A",U91*80%+N91*20%,N91*IFERROR(INDEX($AT$5:$AT$60,MATCH($D91,$AR$5:$AR$60,0)),0.6)+Q91*IFERROR(INDEX($AU$5:$AU$60,MATCH($D91,$AR$5:$AR$60,0)),0.4)-R91)</x:f>
        <x:v>45.41778611586082</x:v>
      </x:c>
      <x:c r="W91" s="1008" t="str">
        <x:f>IF(E91&gt;=90,"設定6級候補",IF(E91&gt;=75,"設定4以上強候補",IF(E91&gt;=60,"設定4以上を疑う","要観察")))</x:f>
        <x:v>要観察</x:v>
      </x:c>
      <x:c r="X91" s="1003" t="str">
        <x:f>IFERROR(INDEX($AS$5:$AS$60,MATCH($D91,$AR$5:$AR$60,0)),"AT")</x:f>
        <x:v>A</x:v>
      </x:c>
      <x:c r="Y91" s="979" t="n">
        <x:f>IFERROR((EXP(-$G91/INDEX($AV$5:$BA$12,MATCH($D91,$AR$5:$AR$12,0),1))*($G91/INDEX($AV$5:$BA$12,MATCH($D91,$AR$5:$AR$12,0),1))^$I91)/((EXP(-$G91/INDEX($AV$5:$BA$12,MATCH($D91,$AR$5:$AR$12,0),1))*($G91/INDEX($AV$5:$BA$12,MATCH($D91,$AR$5:$AR$12,0),1))^$I91)+(EXP(-$G91/INDEX($AV$5:$BA$12,MATCH($D91,$AR$5:$AR$12,0),2))*($G91/INDEX($AV$5:$BA$12,MATCH($D91,$AR$5:$AR$12,0),2))^$I91)+(EXP(-$G91/INDEX($AV$5:$BA$12,MATCH($D91,$AR$5:$AR$12,0),3))*($G91/INDEX($AV$5:$BA$12,MATCH($D91,$AR$5:$AR$12,0),3))^$I91)+(EXP(-$G91/INDEX($AV$5:$BA$12,MATCH($D91,$AR$5:$AR$12,0),4))*($G91/INDEX($AV$5:$BA$12,MATCH($D91,$AR$5:$AR$12,0),4))^$I91)+(EXP(-$G91/INDEX($AV$5:$BA$12,MATCH($D91,$AR$5:$AR$12,0),5))*($G91/INDEX($AV$5:$BA$12,MATCH($D91,$AR$5:$AR$12,0),5))^$I91)+(EXP(-$G91/INDEX($AV$5:$BA$12,MATCH($D91,$AR$5:$AR$12,0),6))*($G91/INDEX($AV$5:$BA$12,MATCH($D91,$AR$5:$AR$12,0),6))^$I91)),0)</x:f>
        <x:v>0.21798366410411374</x:v>
      </x:c>
      <x:c r="Z91" s="979" t="n">
        <x:f>IFERROR((EXP(-$G91/INDEX($AV$5:$BA$12,MATCH($D91,$AR$5:$AR$12,0),2))*($G91/INDEX($AV$5:$BA$12,MATCH($D91,$AR$5:$AR$12,0),2))^$I91)/((EXP(-$G91/INDEX($AV$5:$BA$12,MATCH($D91,$AR$5:$AR$12,0),1))*($G91/INDEX($AV$5:$BA$12,MATCH($D91,$AR$5:$AR$12,0),1))^$I91)+(EXP(-$G91/INDEX($AV$5:$BA$12,MATCH($D91,$AR$5:$AR$12,0),2))*($G91/INDEX($AV$5:$BA$12,MATCH($D91,$AR$5:$AR$12,0),2))^$I91)+(EXP(-$G91/INDEX($AV$5:$BA$12,MATCH($D91,$AR$5:$AR$12,0),3))*($G91/INDEX($AV$5:$BA$12,MATCH($D91,$AR$5:$AR$12,0),3))^$I91)+(EXP(-$G91/INDEX($AV$5:$BA$12,MATCH($D91,$AR$5:$AR$12,0),4))*($G91/INDEX($AV$5:$BA$12,MATCH($D91,$AR$5:$AR$12,0),4))^$I91)+(EXP(-$G91/INDEX($AV$5:$BA$12,MATCH($D91,$AR$5:$AR$12,0),5))*($G91/INDEX($AV$5:$BA$12,MATCH($D91,$AR$5:$AR$12,0),5))^$I91)+(EXP(-$G91/INDEX($AV$5:$BA$12,MATCH($D91,$AR$5:$AR$12,0),6))*($G91/INDEX($AV$5:$BA$12,MATCH($D91,$AR$5:$AR$12,0),6))^$I91)),0)</x:f>
        <x:v>0.2127172325922243</x:v>
      </x:c>
      <x:c r="AA91" s="979" t="n">
        <x:f>IFERROR((EXP(-$G91/INDEX($AV$5:$BA$12,MATCH($D91,$AR$5:$AR$12,0),3))*($G91/INDEX($AV$5:$BA$12,MATCH($D91,$AR$5:$AR$12,0),3))^$I91)/((EXP(-$G91/INDEX($AV$5:$BA$12,MATCH($D91,$AR$5:$AR$12,0),1))*($G91/INDEX($AV$5:$BA$12,MATCH($D91,$AR$5:$AR$12,0),1))^$I91)+(EXP(-$G91/INDEX($AV$5:$BA$12,MATCH($D91,$AR$5:$AR$12,0),2))*($G91/INDEX($AV$5:$BA$12,MATCH($D91,$AR$5:$AR$12,0),2))^$I91)+(EXP(-$G91/INDEX($AV$5:$BA$12,MATCH($D91,$AR$5:$AR$12,0),3))*($G91/INDEX($AV$5:$BA$12,MATCH($D91,$AR$5:$AR$12,0),3))^$I91)+(EXP(-$G91/INDEX($AV$5:$BA$12,MATCH($D91,$AR$5:$AR$12,0),4))*($G91/INDEX($AV$5:$BA$12,MATCH($D91,$AR$5:$AR$12,0),4))^$I91)+(EXP(-$G91/INDEX($AV$5:$BA$12,MATCH($D91,$AR$5:$AR$12,0),5))*($G91/INDEX($AV$5:$BA$12,MATCH($D91,$AR$5:$AR$12,0),5))^$I91)+(EXP(-$G91/INDEX($AV$5:$BA$12,MATCH($D91,$AR$5:$AR$12,0),6))*($G91/INDEX($AV$5:$BA$12,MATCH($D91,$AR$5:$AR$12,0),6))^$I91)),0)</x:f>
        <x:v>0.20167846100129624</x:v>
      </x:c>
      <x:c r="AB91" s="979" t="n">
        <x:f>IFERROR((EXP(-$G91/INDEX($AV$5:$BA$12,MATCH($D91,$AR$5:$AR$12,0),4))*($G91/INDEX($AV$5:$BA$12,MATCH($D91,$AR$5:$AR$12,0),4))^$I91)/((EXP(-$G91/INDEX($AV$5:$BA$12,MATCH($D91,$AR$5:$AR$12,0),1))*($G91/INDEX($AV$5:$BA$12,MATCH($D91,$AR$5:$AR$12,0),1))^$I91)+(EXP(-$G91/INDEX($AV$5:$BA$12,MATCH($D91,$AR$5:$AR$12,0),2))*($G91/INDEX($AV$5:$BA$12,MATCH($D91,$AR$5:$AR$12,0),2))^$I91)+(EXP(-$G91/INDEX($AV$5:$BA$12,MATCH($D91,$AR$5:$AR$12,0),3))*($G91/INDEX($AV$5:$BA$12,MATCH($D91,$AR$5:$AR$12,0),3))^$I91)+(EXP(-$G91/INDEX($AV$5:$BA$12,MATCH($D91,$AR$5:$AR$12,0),4))*($G91/INDEX($AV$5:$BA$12,MATCH($D91,$AR$5:$AR$12,0),4))^$I91)+(EXP(-$G91/INDEX($AV$5:$BA$12,MATCH($D91,$AR$5:$AR$12,0),5))*($G91/INDEX($AV$5:$BA$12,MATCH($D91,$AR$5:$AR$12,0),5))^$I91)+(EXP(-$G91/INDEX($AV$5:$BA$12,MATCH($D91,$AR$5:$AR$12,0),6))*($G91/INDEX($AV$5:$BA$12,MATCH($D91,$AR$5:$AR$12,0),6))^$I91)),0)</x:f>
        <x:v>0.1650302007331594</x:v>
      </x:c>
      <x:c r="AC91" s="979" t="n">
        <x:f>IFERROR((EXP(-$G91/INDEX($AV$5:$BA$12,MATCH($D91,$AR$5:$AR$12,0),5))*($G91/INDEX($AV$5:$BA$12,MATCH($D91,$AR$5:$AR$12,0),5))^$I91)/((EXP(-$G91/INDEX($AV$5:$BA$12,MATCH($D91,$AR$5:$AR$12,0),1))*($G91/INDEX($AV$5:$BA$12,MATCH($D91,$AR$5:$AR$12,0),1))^$I91)+(EXP(-$G91/INDEX($AV$5:$BA$12,MATCH($D91,$AR$5:$AR$12,0),2))*($G91/INDEX($AV$5:$BA$12,MATCH($D91,$AR$5:$AR$12,0),2))^$I91)+(EXP(-$G91/INDEX($AV$5:$BA$12,MATCH($D91,$AR$5:$AR$12,0),3))*($G91/INDEX($AV$5:$BA$12,MATCH($D91,$AR$5:$AR$12,0),3))^$I91)+(EXP(-$G91/INDEX($AV$5:$BA$12,MATCH($D91,$AR$5:$AR$12,0),4))*($G91/INDEX($AV$5:$BA$12,MATCH($D91,$AR$5:$AR$12,0),4))^$I91)+(EXP(-$G91/INDEX($AV$5:$BA$12,MATCH($D91,$AR$5:$AR$12,0),5))*($G91/INDEX($AV$5:$BA$12,MATCH($D91,$AR$5:$AR$12,0),5))^$I91)+(EXP(-$G91/INDEX($AV$5:$BA$12,MATCH($D91,$AR$5:$AR$12,0),6))*($G91/INDEX($AV$5:$BA$12,MATCH($D91,$AR$5:$AR$12,0),6))^$I91)),0)</x:f>
        <x:v>0.11893559883868896</x:v>
      </x:c>
      <x:c r="AD91" s="979" t="n">
        <x:f>IFERROR((EXP(-$G91/INDEX($AV$5:$BA$12,MATCH($D91,$AR$5:$AR$12,0),6))*($G91/INDEX($AV$5:$BA$12,MATCH($D91,$AR$5:$AR$12,0),6))^$I91)/((EXP(-$G91/INDEX($AV$5:$BA$12,MATCH($D91,$AR$5:$AR$12,0),1))*($G91/INDEX($AV$5:$BA$12,MATCH($D91,$AR$5:$AR$12,0),1))^$I91)+(EXP(-$G91/INDEX($AV$5:$BA$12,MATCH($D91,$AR$5:$AR$12,0),2))*($G91/INDEX($AV$5:$BA$12,MATCH($D91,$AR$5:$AR$12,0),2))^$I91)+(EXP(-$G91/INDEX($AV$5:$BA$12,MATCH($D91,$AR$5:$AR$12,0),3))*($G91/INDEX($AV$5:$BA$12,MATCH($D91,$AR$5:$AR$12,0),3))^$I91)+(EXP(-$G91/INDEX($AV$5:$BA$12,MATCH($D91,$AR$5:$AR$12,0),4))*($G91/INDEX($AV$5:$BA$12,MATCH($D91,$AR$5:$AR$12,0),4))^$I91)+(EXP(-$G91/INDEX($AV$5:$BA$12,MATCH($D91,$AR$5:$AR$12,0),5))*($G91/INDEX($AV$5:$BA$12,MATCH($D91,$AR$5:$AR$12,0),5))^$I91)+(EXP(-$G91/INDEX($AV$5:$BA$12,MATCH($D91,$AR$5:$AR$12,0),6))*($G91/INDEX($AV$5:$BA$12,MATCH($D91,$AR$5:$AR$12,0),6))^$I91)),0)</x:f>
        <x:v>0.08365484273051725</x:v>
      </x:c>
      <x:c r="AE91" s="979" t="n">
        <x:f>IFERROR((EXP(-$G91/INDEX($BB$5:$BG$12,MATCH($D91,$AR$5:$AR$12,0),1))*($G91/INDEX($BB$5:$BG$12,MATCH($D91,$AR$5:$AR$12,0),1))^$J91)/((EXP(-$G91/INDEX($BB$5:$BG$12,MATCH($D91,$AR$5:$AR$12,0),1))*($G91/INDEX($BB$5:$BG$12,MATCH($D91,$AR$5:$AR$12,0),1))^$J91)+(EXP(-$G91/INDEX($BB$5:$BG$12,MATCH($D91,$AR$5:$AR$12,0),2))*($G91/INDEX($BB$5:$BG$12,MATCH($D91,$AR$5:$AR$12,0),2))^$J91)+(EXP(-$G91/INDEX($BB$5:$BG$12,MATCH($D91,$AR$5:$AR$12,0),3))*($G91/INDEX($BB$5:$BG$12,MATCH($D91,$AR$5:$AR$12,0),3))^$J91)+(EXP(-$G91/INDEX($BB$5:$BG$12,MATCH($D91,$AR$5:$AR$12,0),4))*($G91/INDEX($BB$5:$BG$12,MATCH($D91,$AR$5:$AR$12,0),4))^$J91)+(EXP(-$G91/INDEX($BB$5:$BG$12,MATCH($D91,$AR$5:$AR$12,0),5))*($G91/INDEX($BB$5:$BG$12,MATCH($D91,$AR$5:$AR$12,0),5))^$J91)+(EXP(-$G91/INDEX($BB$5:$BG$12,MATCH($D91,$AR$5:$AR$12,0),6))*($G91/INDEX($BB$5:$BG$12,MATCH($D91,$AR$5:$AR$12,0),6))^$J91)),0)</x:f>
        <x:v>0.21756385552494448</x:v>
      </x:c>
      <x:c r="AF91" s="979" t="n">
        <x:f>IFERROR((EXP(-$G91/INDEX($BB$5:$BG$12,MATCH($D91,$AR$5:$AR$12,0),2))*($G91/INDEX($BB$5:$BG$12,MATCH($D91,$AR$5:$AR$12,0),2))^$J91)/((EXP(-$G91/INDEX($BB$5:$BG$12,MATCH($D91,$AR$5:$AR$12,0),1))*($G91/INDEX($BB$5:$BG$12,MATCH($D91,$AR$5:$AR$12,0),1))^$J91)+(EXP(-$G91/INDEX($BB$5:$BG$12,MATCH($D91,$AR$5:$AR$12,0),2))*($G91/INDEX($BB$5:$BG$12,MATCH($D91,$AR$5:$AR$12,0),2))^$J91)+(EXP(-$G91/INDEX($BB$5:$BG$12,MATCH($D91,$AR$5:$AR$12,0),3))*($G91/INDEX($BB$5:$BG$12,MATCH($D91,$AR$5:$AR$12,0),3))^$J91)+(EXP(-$G91/INDEX($BB$5:$BG$12,MATCH($D91,$AR$5:$AR$12,0),4))*($G91/INDEX($BB$5:$BG$12,MATCH($D91,$AR$5:$AR$12,0),4))^$J91)+(EXP(-$G91/INDEX($BB$5:$BG$12,MATCH($D91,$AR$5:$AR$12,0),5))*($G91/INDEX($BB$5:$BG$12,MATCH($D91,$AR$5:$AR$12,0),5))^$J91)+(EXP(-$G91/INDEX($BB$5:$BG$12,MATCH($D91,$AR$5:$AR$12,0),6))*($G91/INDEX($BB$5:$BG$12,MATCH($D91,$AR$5:$AR$12,0),6))^$J91)),0)</x:f>
        <x:v>0.24898078404933535</x:v>
      </x:c>
      <x:c r="AG91" s="979" t="n">
        <x:f>IFERROR((EXP(-$G91/INDEX($BB$5:$BG$12,MATCH($D91,$AR$5:$AR$12,0),3))*($G91/INDEX($BB$5:$BG$12,MATCH($D91,$AR$5:$AR$12,0),3))^$J91)/((EXP(-$G91/INDEX($BB$5:$BG$12,MATCH($D91,$AR$5:$AR$12,0),1))*($G91/INDEX($BB$5:$BG$12,MATCH($D91,$AR$5:$AR$12,0),1))^$J91)+(EXP(-$G91/INDEX($BB$5:$BG$12,MATCH($D91,$AR$5:$AR$12,0),2))*($G91/INDEX($BB$5:$BG$12,MATCH($D91,$AR$5:$AR$12,0),2))^$J91)+(EXP(-$G91/INDEX($BB$5:$BG$12,MATCH($D91,$AR$5:$AR$12,0),3))*($G91/INDEX($BB$5:$BG$12,MATCH($D91,$AR$5:$AR$12,0),3))^$J91)+(EXP(-$G91/INDEX($BB$5:$BG$12,MATCH($D91,$AR$5:$AR$12,0),4))*($G91/INDEX($BB$5:$BG$12,MATCH($D91,$AR$5:$AR$12,0),4))^$J91)+(EXP(-$G91/INDEX($BB$5:$BG$12,MATCH($D91,$AR$5:$AR$12,0),5))*($G91/INDEX($BB$5:$BG$12,MATCH($D91,$AR$5:$AR$12,0),5))^$J91)+(EXP(-$G91/INDEX($BB$5:$BG$12,MATCH($D91,$AR$5:$AR$12,0),6))*($G91/INDEX($BB$5:$BG$12,MATCH($D91,$AR$5:$AR$12,0),6))^$J91)),0)</x:f>
        <x:v>0.25433228497999333</x:v>
      </x:c>
      <x:c r="AH91" s="979" t="n">
        <x:f>IFERROR((EXP(-$G91/INDEX($BB$5:$BG$12,MATCH($D91,$AR$5:$AR$12,0),4))*($G91/INDEX($BB$5:$BG$12,MATCH($D91,$AR$5:$AR$12,0),4))^$J91)/((EXP(-$G91/INDEX($BB$5:$BG$12,MATCH($D91,$AR$5:$AR$12,0),1))*($G91/INDEX($BB$5:$BG$12,MATCH($D91,$AR$5:$AR$12,0),1))^$J91)+(EXP(-$G91/INDEX($BB$5:$BG$12,MATCH($D91,$AR$5:$AR$12,0),2))*($G91/INDEX($BB$5:$BG$12,MATCH($D91,$AR$5:$AR$12,0),2))^$J91)+(EXP(-$G91/INDEX($BB$5:$BG$12,MATCH($D91,$AR$5:$AR$12,0),3))*($G91/INDEX($BB$5:$BG$12,MATCH($D91,$AR$5:$AR$12,0),3))^$J91)+(EXP(-$G91/INDEX($BB$5:$BG$12,MATCH($D91,$AR$5:$AR$12,0),4))*($G91/INDEX($BB$5:$BG$12,MATCH($D91,$AR$5:$AR$12,0),4))^$J91)+(EXP(-$G91/INDEX($BB$5:$BG$12,MATCH($D91,$AR$5:$AR$12,0),5))*($G91/INDEX($BB$5:$BG$12,MATCH($D91,$AR$5:$AR$12,0),5))^$J91)+(EXP(-$G91/INDEX($BB$5:$BG$12,MATCH($D91,$AR$5:$AR$12,0),6))*($G91/INDEX($BB$5:$BG$12,MATCH($D91,$AR$5:$AR$12,0),6))^$J91)),0)</x:f>
        <x:v>0.1588755466755343</x:v>
      </x:c>
      <x:c r="AI91" s="979" t="n">
        <x:f>IFERROR((EXP(-$G91/INDEX($BB$5:$BG$12,MATCH($D91,$AR$5:$AR$12,0),5))*($G91/INDEX($BB$5:$BG$12,MATCH($D91,$AR$5:$AR$12,0),5))^$J91)/((EXP(-$G91/INDEX($BB$5:$BG$12,MATCH($D91,$AR$5:$AR$12,0),1))*($G91/INDEX($BB$5:$BG$12,MATCH($D91,$AR$5:$AR$12,0),1))^$J91)+(EXP(-$G91/INDEX($BB$5:$BG$12,MATCH($D91,$AR$5:$AR$12,0),2))*($G91/INDEX($BB$5:$BG$12,MATCH($D91,$AR$5:$AR$12,0),2))^$J91)+(EXP(-$G91/INDEX($BB$5:$BG$12,MATCH($D91,$AR$5:$AR$12,0),3))*($G91/INDEX($BB$5:$BG$12,MATCH($D91,$AR$5:$AR$12,0),3))^$J91)+(EXP(-$G91/INDEX($BB$5:$BG$12,MATCH($D91,$AR$5:$AR$12,0),4))*($G91/INDEX($BB$5:$BG$12,MATCH($D91,$AR$5:$AR$12,0),4))^$J91)+(EXP(-$G91/INDEX($BB$5:$BG$12,MATCH($D91,$AR$5:$AR$12,0),5))*($G91/INDEX($BB$5:$BG$12,MATCH($D91,$AR$5:$AR$12,0),5))^$J91)+(EXP(-$G91/INDEX($BB$5:$BG$12,MATCH($D91,$AR$5:$AR$12,0),6))*($G91/INDEX($BB$5:$BG$12,MATCH($D91,$AR$5:$AR$12,0),6))^$J91)),0)</x:f>
        <x:v>0.0990888894599452</x:v>
      </x:c>
      <x:c r="AJ91" s="979" t="n">
        <x:f>IFERROR((EXP(-$G91/INDEX($BB$5:$BG$12,MATCH($D91,$AR$5:$AR$12,0),6))*($G91/INDEX($BB$5:$BG$12,MATCH($D91,$AR$5:$AR$12,0),6))^$J91)/((EXP(-$G91/INDEX($BB$5:$BG$12,MATCH($D91,$AR$5:$AR$12,0),1))*($G91/INDEX($BB$5:$BG$12,MATCH($D91,$AR$5:$AR$12,0),1))^$J91)+(EXP(-$G91/INDEX($BB$5:$BG$12,MATCH($D91,$AR$5:$AR$12,0),2))*($G91/INDEX($BB$5:$BG$12,MATCH($D91,$AR$5:$AR$12,0),2))^$J91)+(EXP(-$G91/INDEX($BB$5:$BG$12,MATCH($D91,$AR$5:$AR$12,0),3))*($G91/INDEX($BB$5:$BG$12,MATCH($D91,$AR$5:$AR$12,0),3))^$J91)+(EXP(-$G91/INDEX($BB$5:$BG$12,MATCH($D91,$AR$5:$AR$12,0),4))*($G91/INDEX($BB$5:$BG$12,MATCH($D91,$AR$5:$AR$12,0),4))^$J91)+(EXP(-$G91/INDEX($BB$5:$BG$12,MATCH($D91,$AR$5:$AR$12,0),5))*($G91/INDEX($BB$5:$BG$12,MATCH($D91,$AR$5:$AR$12,0),5))^$J91)+(EXP(-$G91/INDEX($BB$5:$BG$12,MATCH($D91,$AR$5:$AR$12,0),6))*($G91/INDEX($BB$5:$BG$12,MATCH($D91,$AR$5:$AR$12,0),6))^$J91)),0)</x:f>
        <x:v>0.021158639310247404</x:v>
      </x:c>
      <x:c r="BJ91"/>
      <x:c r="BK91"/>
      <x:c r="BL91"/>
      <x:c r="BM91"/>
      <x:c r="BN91"/>
      <x:c r="BO91"/>
      <x:c r="BP91"/>
      <x:c r="BQ91"/>
      <x:c r="BR91"/>
      <x:c r="BS91"/>
      <x:c r="BT91"/>
      <x:c r="BU91"/>
      <x:c r="BV91"/>
      <x:c r="BW91"/>
      <x:c r="BX91"/>
      <x:c r="BY91"/>
      <x:c r="BZ91"/>
    </x:row>
    <x:row r="92">
      <x:c r="A92" s="975" t="n">
        <x:f>'対象台データ'!A90</x:f>
        <x:v>46271</x:v>
      </x:c>
      <x:c r="B92" s="1003" t="str">
        <x:f>'対象台データ'!B90</x:f>
        <x:v>日</x:v>
      </x:c>
      <x:c r="C92" s="1003" t="str">
        <x:f>'対象台データ'!C90</x:f>
        <x:v>9/6</x:v>
      </x:c>
      <x:c r="D92" s="963" t="str">
        <x:f>'対象台データ'!D90</x:f>
        <x:v>マイジャグラーV</x:v>
      </x:c>
      <x:c r="E92" s="1014" t="n">
        <x:f>IF($X92="A",MIN(100,MAX(0,55+(V92-55)*(1+0.4*SQRT(MIN(G92/8000,1))))),MIN(100,MAX(0,V92)))</x:f>
        <x:v>38.34413334659223</x:v>
      </x:c>
      <x:c r="F92" s="1016" t="n">
        <x:f>'対象台データ'!E90</x:f>
        <x:v>957</x:v>
      </x:c>
      <x:c r="G92" s="1005" t="n">
        <x:f>'対象台データ'!F90</x:f>
        <x:v>7298</x:v>
      </x:c>
      <x:c r="H92" s="1005" t="n">
        <x:f>'対象台データ'!G90</x:f>
        <x:v>-369</x:v>
      </x:c>
      <x:c r="I92" s="1005" t="n">
        <x:f>'対象台データ'!H90</x:f>
        <x:v>23</x:v>
      </x:c>
      <x:c r="J92" s="1005" t="n">
        <x:f>'対象台データ'!I90</x:f>
        <x:v>21</x:v>
      </x:c>
      <x:c r="K92" s="979" t="n">
        <x:f>'対象台データ'!K90</x:f>
        <x:v>0.9831460674157303</x:v>
      </x:c>
      <x:c r="L92" s="1006" t="n">
        <x:f>IF(G92&lt;=0,5,IF(G92&lt;1500,5+(G92-0)*(20-5)/(1500-0),IF(G92&lt;3000,20+(G92-1500)*(40-20)/(3000-1500),IF(G92&lt;4500,40+(G92-3000)*(58-40)/(4500-3000),IF(G92&lt;6000,58+(G92-4500)*(72-58)/(6000-4500),IF(G92&lt;7500,72+(G92-6000)*(84-72)/(7500-6000),IF(G92&lt;9000,84+(G92-7500)*(93-84)/(9000-7500),IF(G92&lt;11000,93+(G92-9000)*(100-93)/(11000-9000),100))))))))</x:f>
        <x:v>82.384</x:v>
      </x:c>
      <x:c r="M92" s="978" t="n">
        <x:v>1</x:v>
      </x:c>
      <x:c r="N92" s="978" t="n">
        <x:f>MIN(100,L92*M92)</x:f>
        <x:v>82.384</x:v>
      </x:c>
      <x:c r="O92" s="978" t="n">
        <x:f>IF(K92&lt;=0.8,0,IF(K92&lt;0.9,0+(K92-0.8)*(10-0)/(0.9-0.8),IF(K92&lt;1,10+(K92-0.9)*(35-10)/(1-0.9),IF(K92&lt;1.2,35+(K92-1)*(87-35)/(1.2-1),IF(K92&lt;1.3,87+(K92-1.2)*(96-87)/(1.3-1.2),IF(K92&lt;1.45,96+(K92-1.3)*(100-96)/(1.45-1.3),100))))))</x:f>
        <x:v>30.78651685393257</x:v>
      </x:c>
      <x:c r="P92" s="979" t="n">
        <x:f>MIN(1,SQRT(G92/8000))</x:f>
        <x:v>0.955117793782526</x:v>
      </x:c>
      <x:c r="Q92" s="978" t="n">
        <x:f>35+(O92-35)*P92</x:f>
        <x:v>30.97562727338822</x:v>
      </x:c>
      <x:c r="R92" s="978" t="n">
        <x:f>IF(K92&lt;0.95,MIN(25,(0.95-K92)*250),0)</x:f>
        <x:v>0</x:v>
      </x:c>
      <x:c r="S92" s="978" t="n">
        <x:f>IF($X92="A",Y92*5+Z92*15+AA92*30+AB92*60+AC92*80+AD92*100,0)</x:f>
        <x:v>36.76928925668237</x:v>
      </x:c>
      <x:c r="T92" s="978" t="n">
        <x:f>IF($X92="A",AE92*5+AF92*15+AG92*30+AH92*60+AI92*80+AJ92*100,0)</x:f>
        <x:v>35.12507605179563</x:v>
      </x:c>
      <x:c r="U92" s="978" t="n">
        <x:f>IF($X92="A",S92*15%+T92*30%+Q92*55%,0)</x:f>
        <x:v>33.089511204404566</x:v>
      </x:c>
      <x:c r="V92" s="1018" t="n">
        <x:f>IF($X92="A",U92*80%+N92*20%,N92*IFERROR(INDEX($AT$5:$AT$60,MATCH($D92,$AR$5:$AR$60,0)),0.6)+Q92*IFERROR(INDEX($AU$5:$AU$60,MATCH($D92,$AR$5:$AR$60,0)),0.4)-R92)</x:f>
        <x:v>42.948408963523654</x:v>
      </x:c>
      <x:c r="W92" s="1008" t="str">
        <x:f>IF(E92&gt;=90,"設定6級候補",IF(E92&gt;=75,"設定4以上強候補",IF(E92&gt;=60,"設定4以上を疑う","要観察")))</x:f>
        <x:v>要観察</x:v>
      </x:c>
      <x:c r="X92" s="1003" t="str">
        <x:f>IFERROR(INDEX($AS$5:$AS$60,MATCH($D92,$AR$5:$AR$60,0)),"AT")</x:f>
        <x:v>A</x:v>
      </x:c>
      <x:c r="Y92" s="979" t="n">
        <x:f>IFERROR((EXP(-$G92/INDEX($AV$5:$BA$12,MATCH($D92,$AR$5:$AR$12,0),1))*($G92/INDEX($AV$5:$BA$12,MATCH($D92,$AR$5:$AR$12,0),1))^$I92)/((EXP(-$G92/INDEX($AV$5:$BA$12,MATCH($D92,$AR$5:$AR$12,0),1))*($G92/INDEX($AV$5:$BA$12,MATCH($D92,$AR$5:$AR$12,0),1))^$I92)+(EXP(-$G92/INDEX($AV$5:$BA$12,MATCH($D92,$AR$5:$AR$12,0),2))*($G92/INDEX($AV$5:$BA$12,MATCH($D92,$AR$5:$AR$12,0),2))^$I92)+(EXP(-$G92/INDEX($AV$5:$BA$12,MATCH($D92,$AR$5:$AR$12,0),3))*($G92/INDEX($AV$5:$BA$12,MATCH($D92,$AR$5:$AR$12,0),3))^$I92)+(EXP(-$G92/INDEX($AV$5:$BA$12,MATCH($D92,$AR$5:$AR$12,0),4))*($G92/INDEX($AV$5:$BA$12,MATCH($D92,$AR$5:$AR$12,0),4))^$I92)+(EXP(-$G92/INDEX($AV$5:$BA$12,MATCH($D92,$AR$5:$AR$12,0),5))*($G92/INDEX($AV$5:$BA$12,MATCH($D92,$AR$5:$AR$12,0),5))^$I92)+(EXP(-$G92/INDEX($AV$5:$BA$12,MATCH($D92,$AR$5:$AR$12,0),6))*($G92/INDEX($AV$5:$BA$12,MATCH($D92,$AR$5:$AR$12,0),6))^$I92)),0)</x:f>
        <x:v>0.22678198870750227</x:v>
      </x:c>
      <x:c r="Z92" s="979" t="n">
        <x:f>IFERROR((EXP(-$G92/INDEX($AV$5:$BA$12,MATCH($D92,$AR$5:$AR$12,0),2))*($G92/INDEX($AV$5:$BA$12,MATCH($D92,$AR$5:$AR$12,0),2))^$I92)/((EXP(-$G92/INDEX($AV$5:$BA$12,MATCH($D92,$AR$5:$AR$12,0),1))*($G92/INDEX($AV$5:$BA$12,MATCH($D92,$AR$5:$AR$12,0),1))^$I92)+(EXP(-$G92/INDEX($AV$5:$BA$12,MATCH($D92,$AR$5:$AR$12,0),2))*($G92/INDEX($AV$5:$BA$12,MATCH($D92,$AR$5:$AR$12,0),2))^$I92)+(EXP(-$G92/INDEX($AV$5:$BA$12,MATCH($D92,$AR$5:$AR$12,0),3))*($G92/INDEX($AV$5:$BA$12,MATCH($D92,$AR$5:$AR$12,0),3))^$I92)+(EXP(-$G92/INDEX($AV$5:$BA$12,MATCH($D92,$AR$5:$AR$12,0),4))*($G92/INDEX($AV$5:$BA$12,MATCH($D92,$AR$5:$AR$12,0),4))^$I92)+(EXP(-$G92/INDEX($AV$5:$BA$12,MATCH($D92,$AR$5:$AR$12,0),5))*($G92/INDEX($AV$5:$BA$12,MATCH($D92,$AR$5:$AR$12,0),5))^$I92)+(EXP(-$G92/INDEX($AV$5:$BA$12,MATCH($D92,$AR$5:$AR$12,0),6))*($G92/INDEX($AV$5:$BA$12,MATCH($D92,$AR$5:$AR$12,0),6))^$I92)),0)</x:f>
        <x:v>0.21954233573727844</x:v>
      </x:c>
      <x:c r="AA92" s="979" t="n">
        <x:f>IFERROR((EXP(-$G92/INDEX($AV$5:$BA$12,MATCH($D92,$AR$5:$AR$12,0),3))*($G92/INDEX($AV$5:$BA$12,MATCH($D92,$AR$5:$AR$12,0),3))^$I92)/((EXP(-$G92/INDEX($AV$5:$BA$12,MATCH($D92,$AR$5:$AR$12,0),1))*($G92/INDEX($AV$5:$BA$12,MATCH($D92,$AR$5:$AR$12,0),1))^$I92)+(EXP(-$G92/INDEX($AV$5:$BA$12,MATCH($D92,$AR$5:$AR$12,0),2))*($G92/INDEX($AV$5:$BA$12,MATCH($D92,$AR$5:$AR$12,0),2))^$I92)+(EXP(-$G92/INDEX($AV$5:$BA$12,MATCH($D92,$AR$5:$AR$12,0),3))*($G92/INDEX($AV$5:$BA$12,MATCH($D92,$AR$5:$AR$12,0),3))^$I92)+(EXP(-$G92/INDEX($AV$5:$BA$12,MATCH($D92,$AR$5:$AR$12,0),4))*($G92/INDEX($AV$5:$BA$12,MATCH($D92,$AR$5:$AR$12,0),4))^$I92)+(EXP(-$G92/INDEX($AV$5:$BA$12,MATCH($D92,$AR$5:$AR$12,0),5))*($G92/INDEX($AV$5:$BA$12,MATCH($D92,$AR$5:$AR$12,0),5))^$I92)+(EXP(-$G92/INDEX($AV$5:$BA$12,MATCH($D92,$AR$5:$AR$12,0),6))*($G92/INDEX($AV$5:$BA$12,MATCH($D92,$AR$5:$AR$12,0),6))^$I92)),0)</x:f>
        <x:v>0.2050400818739994</x:v>
      </x:c>
      <x:c r="AB92" s="979" t="n">
        <x:f>IFERROR((EXP(-$G92/INDEX($AV$5:$BA$12,MATCH($D92,$AR$5:$AR$12,0),4))*($G92/INDEX($AV$5:$BA$12,MATCH($D92,$AR$5:$AR$12,0),4))^$I92)/((EXP(-$G92/INDEX($AV$5:$BA$12,MATCH($D92,$AR$5:$AR$12,0),1))*($G92/INDEX($AV$5:$BA$12,MATCH($D92,$AR$5:$AR$12,0),1))^$I92)+(EXP(-$G92/INDEX($AV$5:$BA$12,MATCH($D92,$AR$5:$AR$12,0),2))*($G92/INDEX($AV$5:$BA$12,MATCH($D92,$AR$5:$AR$12,0),2))^$I92)+(EXP(-$G92/INDEX($AV$5:$BA$12,MATCH($D92,$AR$5:$AR$12,0),3))*($G92/INDEX($AV$5:$BA$12,MATCH($D92,$AR$5:$AR$12,0),3))^$I92)+(EXP(-$G92/INDEX($AV$5:$BA$12,MATCH($D92,$AR$5:$AR$12,0),4))*($G92/INDEX($AV$5:$BA$12,MATCH($D92,$AR$5:$AR$12,0),4))^$I92)+(EXP(-$G92/INDEX($AV$5:$BA$12,MATCH($D92,$AR$5:$AR$12,0),5))*($G92/INDEX($AV$5:$BA$12,MATCH($D92,$AR$5:$AR$12,0),5))^$I92)+(EXP(-$G92/INDEX($AV$5:$BA$12,MATCH($D92,$AR$5:$AR$12,0),6))*($G92/INDEX($AV$5:$BA$12,MATCH($D92,$AR$5:$AR$12,0),6))^$I92)),0)</x:f>
        <x:v>0.1611127385847977</x:v>
      </x:c>
      <x:c r="AC92" s="979" t="n">
        <x:f>IFERROR((EXP(-$G92/INDEX($AV$5:$BA$12,MATCH($D92,$AR$5:$AR$12,0),5))*($G92/INDEX($AV$5:$BA$12,MATCH($D92,$AR$5:$AR$12,0),5))^$I92)/((EXP(-$G92/INDEX($AV$5:$BA$12,MATCH($D92,$AR$5:$AR$12,0),1))*($G92/INDEX($AV$5:$BA$12,MATCH($D92,$AR$5:$AR$12,0),1))^$I92)+(EXP(-$G92/INDEX($AV$5:$BA$12,MATCH($D92,$AR$5:$AR$12,0),2))*($G92/INDEX($AV$5:$BA$12,MATCH($D92,$AR$5:$AR$12,0),2))^$I92)+(EXP(-$G92/INDEX($AV$5:$BA$12,MATCH($D92,$AR$5:$AR$12,0),3))*($G92/INDEX($AV$5:$BA$12,MATCH($D92,$AR$5:$AR$12,0),3))^$I92)+(EXP(-$G92/INDEX($AV$5:$BA$12,MATCH($D92,$AR$5:$AR$12,0),4))*($G92/INDEX($AV$5:$BA$12,MATCH($D92,$AR$5:$AR$12,0),4))^$I92)+(EXP(-$G92/INDEX($AV$5:$BA$12,MATCH($D92,$AR$5:$AR$12,0),5))*($G92/INDEX($AV$5:$BA$12,MATCH($D92,$AR$5:$AR$12,0),5))^$I92)+(EXP(-$G92/INDEX($AV$5:$BA$12,MATCH($D92,$AR$5:$AR$12,0),6))*($G92/INDEX($AV$5:$BA$12,MATCH($D92,$AR$5:$AR$12,0),6))^$I92)),0)</x:f>
        <x:v>0.11140040019321956</x:v>
      </x:c>
      <x:c r="AD92" s="979" t="n">
        <x:f>IFERROR((EXP(-$G92/INDEX($AV$5:$BA$12,MATCH($D92,$AR$5:$AR$12,0),6))*($G92/INDEX($AV$5:$BA$12,MATCH($D92,$AR$5:$AR$12,0),6))^$I92)/((EXP(-$G92/INDEX($AV$5:$BA$12,MATCH($D92,$AR$5:$AR$12,0),1))*($G92/INDEX($AV$5:$BA$12,MATCH($D92,$AR$5:$AR$12,0),1))^$I92)+(EXP(-$G92/INDEX($AV$5:$BA$12,MATCH($D92,$AR$5:$AR$12,0),2))*($G92/INDEX($AV$5:$BA$12,MATCH($D92,$AR$5:$AR$12,0),2))^$I92)+(EXP(-$G92/INDEX($AV$5:$BA$12,MATCH($D92,$AR$5:$AR$12,0),3))*($G92/INDEX($AV$5:$BA$12,MATCH($D92,$AR$5:$AR$12,0),3))^$I92)+(EXP(-$G92/INDEX($AV$5:$BA$12,MATCH($D92,$AR$5:$AR$12,0),4))*($G92/INDEX($AV$5:$BA$12,MATCH($D92,$AR$5:$AR$12,0),4))^$I92)+(EXP(-$G92/INDEX($AV$5:$BA$12,MATCH($D92,$AR$5:$AR$12,0),5))*($G92/INDEX($AV$5:$BA$12,MATCH($D92,$AR$5:$AR$12,0),5))^$I92)+(EXP(-$G92/INDEX($AV$5:$BA$12,MATCH($D92,$AR$5:$AR$12,0),6))*($G92/INDEX($AV$5:$BA$12,MATCH($D92,$AR$5:$AR$12,0),6))^$I92)),0)</x:f>
        <x:v>0.07612245490320275</x:v>
      </x:c>
      <x:c r="AE92" s="979" t="n">
        <x:f>IFERROR((EXP(-$G92/INDEX($BB$5:$BG$12,MATCH($D92,$AR$5:$AR$12,0),1))*($G92/INDEX($BB$5:$BG$12,MATCH($D92,$AR$5:$AR$12,0),1))^$J92)/((EXP(-$G92/INDEX($BB$5:$BG$12,MATCH($D92,$AR$5:$AR$12,0),1))*($G92/INDEX($BB$5:$BG$12,MATCH($D92,$AR$5:$AR$12,0),1))^$J92)+(EXP(-$G92/INDEX($BB$5:$BG$12,MATCH($D92,$AR$5:$AR$12,0),2))*($G92/INDEX($BB$5:$BG$12,MATCH($D92,$AR$5:$AR$12,0),2))^$J92)+(EXP(-$G92/INDEX($BB$5:$BG$12,MATCH($D92,$AR$5:$AR$12,0),3))*($G92/INDEX($BB$5:$BG$12,MATCH($D92,$AR$5:$AR$12,0),3))^$J92)+(EXP(-$G92/INDEX($BB$5:$BG$12,MATCH($D92,$AR$5:$AR$12,0),4))*($G92/INDEX($BB$5:$BG$12,MATCH($D92,$AR$5:$AR$12,0),4))^$J92)+(EXP(-$G92/INDEX($BB$5:$BG$12,MATCH($D92,$AR$5:$AR$12,0),5))*($G92/INDEX($BB$5:$BG$12,MATCH($D92,$AR$5:$AR$12,0),5))^$J92)+(EXP(-$G92/INDEX($BB$5:$BG$12,MATCH($D92,$AR$5:$AR$12,0),6))*($G92/INDEX($BB$5:$BG$12,MATCH($D92,$AR$5:$AR$12,0),6))^$J92)),0)</x:f>
        <x:v>0.194388550720409</x:v>
      </x:c>
      <x:c r="AF92" s="979" t="n">
        <x:f>IFERROR((EXP(-$G92/INDEX($BB$5:$BG$12,MATCH($D92,$AR$5:$AR$12,0),2))*($G92/INDEX($BB$5:$BG$12,MATCH($D92,$AR$5:$AR$12,0),2))^$J92)/((EXP(-$G92/INDEX($BB$5:$BG$12,MATCH($D92,$AR$5:$AR$12,0),1))*($G92/INDEX($BB$5:$BG$12,MATCH($D92,$AR$5:$AR$12,0),1))^$J92)+(EXP(-$G92/INDEX($BB$5:$BG$12,MATCH($D92,$AR$5:$AR$12,0),2))*($G92/INDEX($BB$5:$BG$12,MATCH($D92,$AR$5:$AR$12,0),2))^$J92)+(EXP(-$G92/INDEX($BB$5:$BG$12,MATCH($D92,$AR$5:$AR$12,0),3))*($G92/INDEX($BB$5:$BG$12,MATCH($D92,$AR$5:$AR$12,0),3))^$J92)+(EXP(-$G92/INDEX($BB$5:$BG$12,MATCH($D92,$AR$5:$AR$12,0),4))*($G92/INDEX($BB$5:$BG$12,MATCH($D92,$AR$5:$AR$12,0),4))^$J92)+(EXP(-$G92/INDEX($BB$5:$BG$12,MATCH($D92,$AR$5:$AR$12,0),5))*($G92/INDEX($BB$5:$BG$12,MATCH($D92,$AR$5:$AR$12,0),5))^$J92)+(EXP(-$G92/INDEX($BB$5:$BG$12,MATCH($D92,$AR$5:$AR$12,0),6))*($G92/INDEX($BB$5:$BG$12,MATCH($D92,$AR$5:$AR$12,0),6))^$J92)),0)</x:f>
        <x:v>0.22801722996602458</x:v>
      </x:c>
      <x:c r="AG92" s="979" t="n">
        <x:f>IFERROR((EXP(-$G92/INDEX($BB$5:$BG$12,MATCH($D92,$AR$5:$AR$12,0),3))*($G92/INDEX($BB$5:$BG$12,MATCH($D92,$AR$5:$AR$12,0),3))^$J92)/((EXP(-$G92/INDEX($BB$5:$BG$12,MATCH($D92,$AR$5:$AR$12,0),1))*($G92/INDEX($BB$5:$BG$12,MATCH($D92,$AR$5:$AR$12,0),1))^$J92)+(EXP(-$G92/INDEX($BB$5:$BG$12,MATCH($D92,$AR$5:$AR$12,0),2))*($G92/INDEX($BB$5:$BG$12,MATCH($D92,$AR$5:$AR$12,0),2))^$J92)+(EXP(-$G92/INDEX($BB$5:$BG$12,MATCH($D92,$AR$5:$AR$12,0),3))*($G92/INDEX($BB$5:$BG$12,MATCH($D92,$AR$5:$AR$12,0),3))^$J92)+(EXP(-$G92/INDEX($BB$5:$BG$12,MATCH($D92,$AR$5:$AR$12,0),4))*($G92/INDEX($BB$5:$BG$12,MATCH($D92,$AR$5:$AR$12,0),4))^$J92)+(EXP(-$G92/INDEX($BB$5:$BG$12,MATCH($D92,$AR$5:$AR$12,0),5))*($G92/INDEX($BB$5:$BG$12,MATCH($D92,$AR$5:$AR$12,0),5))^$J92)+(EXP(-$G92/INDEX($BB$5:$BG$12,MATCH($D92,$AR$5:$AR$12,0),6))*($G92/INDEX($BB$5:$BG$12,MATCH($D92,$AR$5:$AR$12,0),6))^$J92)),0)</x:f>
        <x:v>0.25130950425648163</x:v>
      </x:c>
      <x:c r="AH92" s="979" t="n">
        <x:f>IFERROR((EXP(-$G92/INDEX($BB$5:$BG$12,MATCH($D92,$AR$5:$AR$12,0),4))*($G92/INDEX($BB$5:$BG$12,MATCH($D92,$AR$5:$AR$12,0),4))^$J92)/((EXP(-$G92/INDEX($BB$5:$BG$12,MATCH($D92,$AR$5:$AR$12,0),1))*($G92/INDEX($BB$5:$BG$12,MATCH($D92,$AR$5:$AR$12,0),1))^$J92)+(EXP(-$G92/INDEX($BB$5:$BG$12,MATCH($D92,$AR$5:$AR$12,0),2))*($G92/INDEX($BB$5:$BG$12,MATCH($D92,$AR$5:$AR$12,0),2))^$J92)+(EXP(-$G92/INDEX($BB$5:$BG$12,MATCH($D92,$AR$5:$AR$12,0),3))*($G92/INDEX($BB$5:$BG$12,MATCH($D92,$AR$5:$AR$12,0),3))^$J92)+(EXP(-$G92/INDEX($BB$5:$BG$12,MATCH($D92,$AR$5:$AR$12,0),4))*($G92/INDEX($BB$5:$BG$12,MATCH($D92,$AR$5:$AR$12,0),4))^$J92)+(EXP(-$G92/INDEX($BB$5:$BG$12,MATCH($D92,$AR$5:$AR$12,0),5))*($G92/INDEX($BB$5:$BG$12,MATCH($D92,$AR$5:$AR$12,0),5))^$J92)+(EXP(-$G92/INDEX($BB$5:$BG$12,MATCH($D92,$AR$5:$AR$12,0),6))*($G92/INDEX($BB$5:$BG$12,MATCH($D92,$AR$5:$AR$12,0),6))^$J92)),0)</x:f>
        <x:v>0.17644826752721762</x:v>
      </x:c>
      <x:c r="AI92" s="979" t="n">
        <x:f>IFERROR((EXP(-$G92/INDEX($BB$5:$BG$12,MATCH($D92,$AR$5:$AR$12,0),5))*($G92/INDEX($BB$5:$BG$12,MATCH($D92,$AR$5:$AR$12,0),5))^$J92)/((EXP(-$G92/INDEX($BB$5:$BG$12,MATCH($D92,$AR$5:$AR$12,0),1))*($G92/INDEX($BB$5:$BG$12,MATCH($D92,$AR$5:$AR$12,0),1))^$J92)+(EXP(-$G92/INDEX($BB$5:$BG$12,MATCH($D92,$AR$5:$AR$12,0),2))*($G92/INDEX($BB$5:$BG$12,MATCH($D92,$AR$5:$AR$12,0),2))^$J92)+(EXP(-$G92/INDEX($BB$5:$BG$12,MATCH($D92,$AR$5:$AR$12,0),3))*($G92/INDEX($BB$5:$BG$12,MATCH($D92,$AR$5:$AR$12,0),3))^$J92)+(EXP(-$G92/INDEX($BB$5:$BG$12,MATCH($D92,$AR$5:$AR$12,0),4))*($G92/INDEX($BB$5:$BG$12,MATCH($D92,$AR$5:$AR$12,0),4))^$J92)+(EXP(-$G92/INDEX($BB$5:$BG$12,MATCH($D92,$AR$5:$AR$12,0),5))*($G92/INDEX($BB$5:$BG$12,MATCH($D92,$AR$5:$AR$12,0),5))^$J92)+(EXP(-$G92/INDEX($BB$5:$BG$12,MATCH($D92,$AR$5:$AR$12,0),6))*($G92/INDEX($BB$5:$BG$12,MATCH($D92,$AR$5:$AR$12,0),6))^$J92)),0)</x:f>
        <x:v>0.11884755418055006</x:v>
      </x:c>
      <x:c r="AJ92" s="979" t="n">
        <x:f>IFERROR((EXP(-$G92/INDEX($BB$5:$BG$12,MATCH($D92,$AR$5:$AR$12,0),6))*($G92/INDEX($BB$5:$BG$12,MATCH($D92,$AR$5:$AR$12,0),6))^$J92)/((EXP(-$G92/INDEX($BB$5:$BG$12,MATCH($D92,$AR$5:$AR$12,0),1))*($G92/INDEX($BB$5:$BG$12,MATCH($D92,$AR$5:$AR$12,0),1))^$J92)+(EXP(-$G92/INDEX($BB$5:$BG$12,MATCH($D92,$AR$5:$AR$12,0),2))*($G92/INDEX($BB$5:$BG$12,MATCH($D92,$AR$5:$AR$12,0),2))^$J92)+(EXP(-$G92/INDEX($BB$5:$BG$12,MATCH($D92,$AR$5:$AR$12,0),3))*($G92/INDEX($BB$5:$BG$12,MATCH($D92,$AR$5:$AR$12,0),3))^$J92)+(EXP(-$G92/INDEX($BB$5:$BG$12,MATCH($D92,$AR$5:$AR$12,0),4))*($G92/INDEX($BB$5:$BG$12,MATCH($D92,$AR$5:$AR$12,0),4))^$J92)+(EXP(-$G92/INDEX($BB$5:$BG$12,MATCH($D92,$AR$5:$AR$12,0),5))*($G92/INDEX($BB$5:$BG$12,MATCH($D92,$AR$5:$AR$12,0),5))^$J92)+(EXP(-$G92/INDEX($BB$5:$BG$12,MATCH($D92,$AR$5:$AR$12,0),6))*($G92/INDEX($BB$5:$BG$12,MATCH($D92,$AR$5:$AR$12,0),6))^$J92)),0)</x:f>
        <x:v>0.030988893349317072</x:v>
      </x:c>
      <x:c r="BJ92"/>
      <x:c r="BK92"/>
      <x:c r="BL92"/>
      <x:c r="BM92"/>
      <x:c r="BN92"/>
      <x:c r="BO92"/>
      <x:c r="BP92"/>
      <x:c r="BQ92"/>
      <x:c r="BR92"/>
      <x:c r="BS92"/>
      <x:c r="BT92"/>
      <x:c r="BU92"/>
      <x:c r="BV92"/>
      <x:c r="BW92"/>
      <x:c r="BX92"/>
      <x:c r="BY92"/>
      <x:c r="BZ92"/>
    </x:row>
    <x:row r="93">
      <x:c r="A93" s="975" t="n">
        <x:f>'対象台データ'!A91</x:f>
        <x:v>46271</x:v>
      </x:c>
      <x:c r="B93" s="1003" t="str">
        <x:f>'対象台データ'!B91</x:f>
        <x:v>日</x:v>
      </x:c>
      <x:c r="C93" s="1003" t="str">
        <x:f>'対象台データ'!C91</x:f>
        <x:v>9/6</x:v>
      </x:c>
      <x:c r="D93" s="963" t="str">
        <x:f>'対象台データ'!D91</x:f>
        <x:v>マイジャグラーV</x:v>
      </x:c>
      <x:c r="E93" s="1014" t="n">
        <x:f>IF($X93="A",MIN(100,MAX(0,55+(V93-55)*(1+0.4*SQRT(MIN(G93/8000,1))))),MIN(100,MAX(0,V93)))</x:f>
        <x:v>47.502877272058555</x:v>
      </x:c>
      <x:c r="F93" s="1016" t="n">
        <x:f>'対象台データ'!E91</x:f>
        <x:v>958</x:v>
      </x:c>
      <x:c r="G93" s="1005" t="n">
        <x:f>'対象台データ'!F91</x:f>
        <x:v>7668</x:v>
      </x:c>
      <x:c r="H93" s="1005" t="n">
        <x:f>'対象台データ'!G91</x:f>
        <x:v>1285</x:v>
      </x:c>
      <x:c r="I93" s="1005" t="n">
        <x:f>'対象台データ'!H91</x:f>
        <x:v>31</x:v>
      </x:c>
      <x:c r="J93" s="1005" t="n">
        <x:f>'対象台データ'!I91</x:f>
        <x:v>18</x:v>
      </x:c>
      <x:c r="K93" s="979" t="n">
        <x:f>'対象台データ'!K91</x:f>
        <x:v>1.0558598504607895</x:v>
      </x:c>
      <x:c r="L93" s="1006" t="n">
        <x:f>IF(G93&lt;=0,5,IF(G93&lt;1500,5+(G93-0)*(20-5)/(1500-0),IF(G93&lt;3000,20+(G93-1500)*(40-20)/(3000-1500),IF(G93&lt;4500,40+(G93-3000)*(58-40)/(4500-3000),IF(G93&lt;6000,58+(G93-4500)*(72-58)/(6000-4500),IF(G93&lt;7500,72+(G93-6000)*(84-72)/(7500-6000),IF(G93&lt;9000,84+(G93-7500)*(93-84)/(9000-7500),IF(G93&lt;11000,93+(G93-9000)*(100-93)/(11000-9000),100))))))))</x:f>
        <x:v>85.008</x:v>
      </x:c>
      <x:c r="M93" s="978" t="n">
        <x:v>1</x:v>
      </x:c>
      <x:c r="N93" s="978" t="n">
        <x:f>MIN(100,L93*M93)</x:f>
        <x:v>85.008</x:v>
      </x:c>
      <x:c r="O93" s="978" t="n">
        <x:f>IF(K93&lt;=0.8,0,IF(K93&lt;0.9,0+(K93-0.8)*(10-0)/(0.9-0.8),IF(K93&lt;1,10+(K93-0.9)*(35-10)/(1-0.9),IF(K93&lt;1.2,35+(K93-1)*(87-35)/(1.2-1),IF(K93&lt;1.3,87+(K93-1.2)*(96-87)/(1.3-1.2),IF(K93&lt;1.45,96+(K93-1.3)*(100-96)/(1.45-1.3),100))))))</x:f>
        <x:v>49.52356111980526</x:v>
      </x:c>
      <x:c r="P93" s="979" t="n">
        <x:f>MIN(1,SQRT(G93/8000))</x:f>
        <x:v>0.9790301323248433</x:v>
      </x:c>
      <x:c r="Q93" s="978" t="n">
        <x:f>35+(O93-35)*P93</x:f>
        <x:v>49.21900396495089</x:v>
      </x:c>
      <x:c r="R93" s="978" t="n">
        <x:f>IF(K93&lt;0.95,MIN(25,(0.95-K93)*250),0)</x:f>
        <x:v>0</x:v>
      </x:c>
      <x:c r="S93" s="978" t="n">
        <x:f>IF($X93="A",Y93*5+Z93*15+AA93*30+AB93*60+AC93*80+AD93*100,0)</x:f>
        <x:v>49.42924157661967</x:v>
      </x:c>
      <x:c r="T93" s="978" t="n">
        <x:f>IF($X93="A",AE93*5+AF93*15+AG93*30+AH93*60+AI93*80+AJ93*100,0)</x:f>
        <x:v>20.929849131931416</x:v>
      </x:c>
      <x:c r="U93" s="978" t="n">
        <x:f>IF($X93="A",S93*15%+T93*30%+Q93*55%,0)</x:f>
        <x:v>40.76379315679537</x:v>
      </x:c>
      <x:c r="V93" s="1018" t="n">
        <x:f>IF($X93="A",U93*80%+N93*20%,N93*IFERROR(INDEX($AT$5:$AT$60,MATCH($D93,$AR$5:$AR$60,0)),0.6)+Q93*IFERROR(INDEX($AU$5:$AU$60,MATCH($D93,$AR$5:$AR$60,0)),0.4)-R93)</x:f>
        <x:v>49.612634525436306</x:v>
      </x:c>
      <x:c r="W93" s="1008" t="str">
        <x:f>IF(E93&gt;=90,"設定6級候補",IF(E93&gt;=75,"設定4以上強候補",IF(E93&gt;=60,"設定4以上を疑う","要観察")))</x:f>
        <x:v>要観察</x:v>
      </x:c>
      <x:c r="X93" s="1003" t="str">
        <x:f>IFERROR(INDEX($AS$5:$AS$60,MATCH($D93,$AR$5:$AR$60,0)),"AT")</x:f>
        <x:v>A</x:v>
      </x:c>
      <x:c r="Y93" s="979" t="n">
        <x:f>IFERROR((EXP(-$G93/INDEX($AV$5:$BA$12,MATCH($D93,$AR$5:$AR$12,0),1))*($G93/INDEX($AV$5:$BA$12,MATCH($D93,$AR$5:$AR$12,0),1))^$I93)/((EXP(-$G93/INDEX($AV$5:$BA$12,MATCH($D93,$AR$5:$AR$12,0),1))*($G93/INDEX($AV$5:$BA$12,MATCH($D93,$AR$5:$AR$12,0),1))^$I93)+(EXP(-$G93/INDEX($AV$5:$BA$12,MATCH($D93,$AR$5:$AR$12,0),2))*($G93/INDEX($AV$5:$BA$12,MATCH($D93,$AR$5:$AR$12,0),2))^$I93)+(EXP(-$G93/INDEX($AV$5:$BA$12,MATCH($D93,$AR$5:$AR$12,0),3))*($G93/INDEX($AV$5:$BA$12,MATCH($D93,$AR$5:$AR$12,0),3))^$I93)+(EXP(-$G93/INDEX($AV$5:$BA$12,MATCH($D93,$AR$5:$AR$12,0),4))*($G93/INDEX($AV$5:$BA$12,MATCH($D93,$AR$5:$AR$12,0),4))^$I93)+(EXP(-$G93/INDEX($AV$5:$BA$12,MATCH($D93,$AR$5:$AR$12,0),5))*($G93/INDEX($AV$5:$BA$12,MATCH($D93,$AR$5:$AR$12,0),5))^$I93)+(EXP(-$G93/INDEX($AV$5:$BA$12,MATCH($D93,$AR$5:$AR$12,0),6))*($G93/INDEX($AV$5:$BA$12,MATCH($D93,$AR$5:$AR$12,0),6))^$I93)),0)</x:f>
        <x:v>0.1554378394766972</x:v>
      </x:c>
      <x:c r="Z93" s="979" t="n">
        <x:f>IFERROR((EXP(-$G93/INDEX($AV$5:$BA$12,MATCH($D93,$AR$5:$AR$12,0),2))*($G93/INDEX($AV$5:$BA$12,MATCH($D93,$AR$5:$AR$12,0),2))^$I93)/((EXP(-$G93/INDEX($AV$5:$BA$12,MATCH($D93,$AR$5:$AR$12,0),1))*($G93/INDEX($AV$5:$BA$12,MATCH($D93,$AR$5:$AR$12,0),1))^$I93)+(EXP(-$G93/INDEX($AV$5:$BA$12,MATCH($D93,$AR$5:$AR$12,0),2))*($G93/INDEX($AV$5:$BA$12,MATCH($D93,$AR$5:$AR$12,0),2))^$I93)+(EXP(-$G93/INDEX($AV$5:$BA$12,MATCH($D93,$AR$5:$AR$12,0),3))*($G93/INDEX($AV$5:$BA$12,MATCH($D93,$AR$5:$AR$12,0),3))^$I93)+(EXP(-$G93/INDEX($AV$5:$BA$12,MATCH($D93,$AR$5:$AR$12,0),4))*($G93/INDEX($AV$5:$BA$12,MATCH($D93,$AR$5:$AR$12,0),4))^$I93)+(EXP(-$G93/INDEX($AV$5:$BA$12,MATCH($D93,$AR$5:$AR$12,0),5))*($G93/INDEX($AV$5:$BA$12,MATCH($D93,$AR$5:$AR$12,0),5))^$I93)+(EXP(-$G93/INDEX($AV$5:$BA$12,MATCH($D93,$AR$5:$AR$12,0),6))*($G93/INDEX($AV$5:$BA$12,MATCH($D93,$AR$5:$AR$12,0),6))^$I93)),0)</x:f>
        <x:v>0.15916713535600802</x:v>
      </x:c>
      <x:c r="AA93" s="979" t="n">
        <x:f>IFERROR((EXP(-$G93/INDEX($AV$5:$BA$12,MATCH($D93,$AR$5:$AR$12,0),3))*($G93/INDEX($AV$5:$BA$12,MATCH($D93,$AR$5:$AR$12,0),3))^$I93)/((EXP(-$G93/INDEX($AV$5:$BA$12,MATCH($D93,$AR$5:$AR$12,0),1))*($G93/INDEX($AV$5:$BA$12,MATCH($D93,$AR$5:$AR$12,0),1))^$I93)+(EXP(-$G93/INDEX($AV$5:$BA$12,MATCH($D93,$AR$5:$AR$12,0),2))*($G93/INDEX($AV$5:$BA$12,MATCH($D93,$AR$5:$AR$12,0),2))^$I93)+(EXP(-$G93/INDEX($AV$5:$BA$12,MATCH($D93,$AR$5:$AR$12,0),3))*($G93/INDEX($AV$5:$BA$12,MATCH($D93,$AR$5:$AR$12,0),3))^$I93)+(EXP(-$G93/INDEX($AV$5:$BA$12,MATCH($D93,$AR$5:$AR$12,0),4))*($G93/INDEX($AV$5:$BA$12,MATCH($D93,$AR$5:$AR$12,0),4))^$I93)+(EXP(-$G93/INDEX($AV$5:$BA$12,MATCH($D93,$AR$5:$AR$12,0),5))*($G93/INDEX($AV$5:$BA$12,MATCH($D93,$AR$5:$AR$12,0),5))^$I93)+(EXP(-$G93/INDEX($AV$5:$BA$12,MATCH($D93,$AR$5:$AR$12,0),6))*($G93/INDEX($AV$5:$BA$12,MATCH($D93,$AR$5:$AR$12,0),6))^$I93)),0)</x:f>
        <x:v>0.1656871130737986</x:v>
      </x:c>
      <x:c r="AB93" s="979" t="n">
        <x:f>IFERROR((EXP(-$G93/INDEX($AV$5:$BA$12,MATCH($D93,$AR$5:$AR$12,0),4))*($G93/INDEX($AV$5:$BA$12,MATCH($D93,$AR$5:$AR$12,0),4))^$I93)/((EXP(-$G93/INDEX($AV$5:$BA$12,MATCH($D93,$AR$5:$AR$12,0),1))*($G93/INDEX($AV$5:$BA$12,MATCH($D93,$AR$5:$AR$12,0),1))^$I93)+(EXP(-$G93/INDEX($AV$5:$BA$12,MATCH($D93,$AR$5:$AR$12,0),2))*($G93/INDEX($AV$5:$BA$12,MATCH($D93,$AR$5:$AR$12,0),2))^$I93)+(EXP(-$G93/INDEX($AV$5:$BA$12,MATCH($D93,$AR$5:$AR$12,0),3))*($G93/INDEX($AV$5:$BA$12,MATCH($D93,$AR$5:$AR$12,0),3))^$I93)+(EXP(-$G93/INDEX($AV$5:$BA$12,MATCH($D93,$AR$5:$AR$12,0),4))*($G93/INDEX($AV$5:$BA$12,MATCH($D93,$AR$5:$AR$12,0),4))^$I93)+(EXP(-$G93/INDEX($AV$5:$BA$12,MATCH($D93,$AR$5:$AR$12,0),5))*($G93/INDEX($AV$5:$BA$12,MATCH($D93,$AR$5:$AR$12,0),5))^$I93)+(EXP(-$G93/INDEX($AV$5:$BA$12,MATCH($D93,$AR$5:$AR$12,0),6))*($G93/INDEX($AV$5:$BA$12,MATCH($D93,$AR$5:$AR$12,0),6))^$I93)),0)</x:f>
        <x:v>0.17812995633585585</x:v>
      </x:c>
      <x:c r="AC93" s="979" t="n">
        <x:f>IFERROR((EXP(-$G93/INDEX($AV$5:$BA$12,MATCH($D93,$AR$5:$AR$12,0),5))*($G93/INDEX($AV$5:$BA$12,MATCH($D93,$AR$5:$AR$12,0),5))^$I93)/((EXP(-$G93/INDEX($AV$5:$BA$12,MATCH($D93,$AR$5:$AR$12,0),1))*($G93/INDEX($AV$5:$BA$12,MATCH($D93,$AR$5:$AR$12,0),1))^$I93)+(EXP(-$G93/INDEX($AV$5:$BA$12,MATCH($D93,$AR$5:$AR$12,0),2))*($G93/INDEX($AV$5:$BA$12,MATCH($D93,$AR$5:$AR$12,0),2))^$I93)+(EXP(-$G93/INDEX($AV$5:$BA$12,MATCH($D93,$AR$5:$AR$12,0),3))*($G93/INDEX($AV$5:$BA$12,MATCH($D93,$AR$5:$AR$12,0),3))^$I93)+(EXP(-$G93/INDEX($AV$5:$BA$12,MATCH($D93,$AR$5:$AR$12,0),4))*($G93/INDEX($AV$5:$BA$12,MATCH($D93,$AR$5:$AR$12,0),4))^$I93)+(EXP(-$G93/INDEX($AV$5:$BA$12,MATCH($D93,$AR$5:$AR$12,0),5))*($G93/INDEX($AV$5:$BA$12,MATCH($D93,$AR$5:$AR$12,0),5))^$I93)+(EXP(-$G93/INDEX($AV$5:$BA$12,MATCH($D93,$AR$5:$AR$12,0),6))*($G93/INDEX($AV$5:$BA$12,MATCH($D93,$AR$5:$AR$12,0),6))^$I93)),0)</x:f>
        <x:v>0.17758304996166463</x:v>
      </x:c>
      <x:c r="AD93" s="979" t="n">
        <x:f>IFERROR((EXP(-$G93/INDEX($AV$5:$BA$12,MATCH($D93,$AR$5:$AR$12,0),6))*($G93/INDEX($AV$5:$BA$12,MATCH($D93,$AR$5:$AR$12,0),6))^$I93)/((EXP(-$G93/INDEX($AV$5:$BA$12,MATCH($D93,$AR$5:$AR$12,0),1))*($G93/INDEX($AV$5:$BA$12,MATCH($D93,$AR$5:$AR$12,0),1))^$I93)+(EXP(-$G93/INDEX($AV$5:$BA$12,MATCH($D93,$AR$5:$AR$12,0),2))*($G93/INDEX($AV$5:$BA$12,MATCH($D93,$AR$5:$AR$12,0),2))^$I93)+(EXP(-$G93/INDEX($AV$5:$BA$12,MATCH($D93,$AR$5:$AR$12,0),3))*($G93/INDEX($AV$5:$BA$12,MATCH($D93,$AR$5:$AR$12,0),3))^$I93)+(EXP(-$G93/INDEX($AV$5:$BA$12,MATCH($D93,$AR$5:$AR$12,0),4))*($G93/INDEX($AV$5:$BA$12,MATCH($D93,$AR$5:$AR$12,0),4))^$I93)+(EXP(-$G93/INDEX($AV$5:$BA$12,MATCH($D93,$AR$5:$AR$12,0),5))*($G93/INDEX($AV$5:$BA$12,MATCH($D93,$AR$5:$AR$12,0),5))^$I93)+(EXP(-$G93/INDEX($AV$5:$BA$12,MATCH($D93,$AR$5:$AR$12,0),6))*($G93/INDEX($AV$5:$BA$12,MATCH($D93,$AR$5:$AR$12,0),6))^$I93)),0)</x:f>
        <x:v>0.16399490579597584</x:v>
      </x:c>
      <x:c r="AE93" s="979" t="n">
        <x:f>IFERROR((EXP(-$G93/INDEX($BB$5:$BG$12,MATCH($D93,$AR$5:$AR$12,0),1))*($G93/INDEX($BB$5:$BG$12,MATCH($D93,$AR$5:$AR$12,0),1))^$J93)/((EXP(-$G93/INDEX($BB$5:$BG$12,MATCH($D93,$AR$5:$AR$12,0),1))*($G93/INDEX($BB$5:$BG$12,MATCH($D93,$AR$5:$AR$12,0),1))^$J93)+(EXP(-$G93/INDEX($BB$5:$BG$12,MATCH($D93,$AR$5:$AR$12,0),2))*($G93/INDEX($BB$5:$BG$12,MATCH($D93,$AR$5:$AR$12,0),2))^$J93)+(EXP(-$G93/INDEX($BB$5:$BG$12,MATCH($D93,$AR$5:$AR$12,0),3))*($G93/INDEX($BB$5:$BG$12,MATCH($D93,$AR$5:$AR$12,0),3))^$J93)+(EXP(-$G93/INDEX($BB$5:$BG$12,MATCH($D93,$AR$5:$AR$12,0),4))*($G93/INDEX($BB$5:$BG$12,MATCH($D93,$AR$5:$AR$12,0),4))^$J93)+(EXP(-$G93/INDEX($BB$5:$BG$12,MATCH($D93,$AR$5:$AR$12,0),5))*($G93/INDEX($BB$5:$BG$12,MATCH($D93,$AR$5:$AR$12,0),5))^$J93)+(EXP(-$G93/INDEX($BB$5:$BG$12,MATCH($D93,$AR$5:$AR$12,0),6))*($G93/INDEX($BB$5:$BG$12,MATCH($D93,$AR$5:$AR$12,0),6))^$J93)),0)</x:f>
        <x:v>0.3504608599705624</x:v>
      </x:c>
      <x:c r="AF93" s="979" t="n">
        <x:f>IFERROR((EXP(-$G93/INDEX($BB$5:$BG$12,MATCH($D93,$AR$5:$AR$12,0),2))*($G93/INDEX($BB$5:$BG$12,MATCH($D93,$AR$5:$AR$12,0),2))^$J93)/((EXP(-$G93/INDEX($BB$5:$BG$12,MATCH($D93,$AR$5:$AR$12,0),1))*($G93/INDEX($BB$5:$BG$12,MATCH($D93,$AR$5:$AR$12,0),1))^$J93)+(EXP(-$G93/INDEX($BB$5:$BG$12,MATCH($D93,$AR$5:$AR$12,0),2))*($G93/INDEX($BB$5:$BG$12,MATCH($D93,$AR$5:$AR$12,0),2))^$J93)+(EXP(-$G93/INDEX($BB$5:$BG$12,MATCH($D93,$AR$5:$AR$12,0),3))*($G93/INDEX($BB$5:$BG$12,MATCH($D93,$AR$5:$AR$12,0),3))^$J93)+(EXP(-$G93/INDEX($BB$5:$BG$12,MATCH($D93,$AR$5:$AR$12,0),4))*($G93/INDEX($BB$5:$BG$12,MATCH($D93,$AR$5:$AR$12,0),4))^$J93)+(EXP(-$G93/INDEX($BB$5:$BG$12,MATCH($D93,$AR$5:$AR$12,0),5))*($G93/INDEX($BB$5:$BG$12,MATCH($D93,$AR$5:$AR$12,0),5))^$J93)+(EXP(-$G93/INDEX($BB$5:$BG$12,MATCH($D93,$AR$5:$AR$12,0),6))*($G93/INDEX($BB$5:$BG$12,MATCH($D93,$AR$5:$AR$12,0),6))^$J93)),0)</x:f>
        <x:v>0.3238950117421432</x:v>
      </x:c>
      <x:c r="AG93" s="979" t="n">
        <x:f>IFERROR((EXP(-$G93/INDEX($BB$5:$BG$12,MATCH($D93,$AR$5:$AR$12,0),3))*($G93/INDEX($BB$5:$BG$12,MATCH($D93,$AR$5:$AR$12,0),3))^$J93)/((EXP(-$G93/INDEX($BB$5:$BG$12,MATCH($D93,$AR$5:$AR$12,0),1))*($G93/INDEX($BB$5:$BG$12,MATCH($D93,$AR$5:$AR$12,0),1))^$J93)+(EXP(-$G93/INDEX($BB$5:$BG$12,MATCH($D93,$AR$5:$AR$12,0),2))*($G93/INDEX($BB$5:$BG$12,MATCH($D93,$AR$5:$AR$12,0),2))^$J93)+(EXP(-$G93/INDEX($BB$5:$BG$12,MATCH($D93,$AR$5:$AR$12,0),3))*($G93/INDEX($BB$5:$BG$12,MATCH($D93,$AR$5:$AR$12,0),3))^$J93)+(EXP(-$G93/INDEX($BB$5:$BG$12,MATCH($D93,$AR$5:$AR$12,0),4))*($G93/INDEX($BB$5:$BG$12,MATCH($D93,$AR$5:$AR$12,0),4))^$J93)+(EXP(-$G93/INDEX($BB$5:$BG$12,MATCH($D93,$AR$5:$AR$12,0),5))*($G93/INDEX($BB$5:$BG$12,MATCH($D93,$AR$5:$AR$12,0),5))^$J93)+(EXP(-$G93/INDEX($BB$5:$BG$12,MATCH($D93,$AR$5:$AR$12,0),6))*($G93/INDEX($BB$5:$BG$12,MATCH($D93,$AR$5:$AR$12,0),6))^$J93)),0)</x:f>
        <x:v>0.20545268365299804</x:v>
      </x:c>
      <x:c r="AH93" s="979" t="n">
        <x:f>IFERROR((EXP(-$G93/INDEX($BB$5:$BG$12,MATCH($D93,$AR$5:$AR$12,0),4))*($G93/INDEX($BB$5:$BG$12,MATCH($D93,$AR$5:$AR$12,0),4))^$J93)/((EXP(-$G93/INDEX($BB$5:$BG$12,MATCH($D93,$AR$5:$AR$12,0),1))*($G93/INDEX($BB$5:$BG$12,MATCH($D93,$AR$5:$AR$12,0),1))^$J93)+(EXP(-$G93/INDEX($BB$5:$BG$12,MATCH($D93,$AR$5:$AR$12,0),2))*($G93/INDEX($BB$5:$BG$12,MATCH($D93,$AR$5:$AR$12,0),2))^$J93)+(EXP(-$G93/INDEX($BB$5:$BG$12,MATCH($D93,$AR$5:$AR$12,0),3))*($G93/INDEX($BB$5:$BG$12,MATCH($D93,$AR$5:$AR$12,0),3))^$J93)+(EXP(-$G93/INDEX($BB$5:$BG$12,MATCH($D93,$AR$5:$AR$12,0),4))*($G93/INDEX($BB$5:$BG$12,MATCH($D93,$AR$5:$AR$12,0),4))^$J93)+(EXP(-$G93/INDEX($BB$5:$BG$12,MATCH($D93,$AR$5:$AR$12,0),5))*($G93/INDEX($BB$5:$BG$12,MATCH($D93,$AR$5:$AR$12,0),5))^$J93)+(EXP(-$G93/INDEX($BB$5:$BG$12,MATCH($D93,$AR$5:$AR$12,0),6))*($G93/INDEX($BB$5:$BG$12,MATCH($D93,$AR$5:$AR$12,0),6))^$J93)),0)</x:f>
        <x:v>0.07778709622766851</x:v>
      </x:c>
      <x:c r="AI93" s="979" t="n">
        <x:f>IFERROR((EXP(-$G93/INDEX($BB$5:$BG$12,MATCH($D93,$AR$5:$AR$12,0),5))*($G93/INDEX($BB$5:$BG$12,MATCH($D93,$AR$5:$AR$12,0),5))^$J93)/((EXP(-$G93/INDEX($BB$5:$BG$12,MATCH($D93,$AR$5:$AR$12,0),1))*($G93/INDEX($BB$5:$BG$12,MATCH($D93,$AR$5:$AR$12,0),1))^$J93)+(EXP(-$G93/INDEX($BB$5:$BG$12,MATCH($D93,$AR$5:$AR$12,0),2))*($G93/INDEX($BB$5:$BG$12,MATCH($D93,$AR$5:$AR$12,0),2))^$J93)+(EXP(-$G93/INDEX($BB$5:$BG$12,MATCH($D93,$AR$5:$AR$12,0),3))*($G93/INDEX($BB$5:$BG$12,MATCH($D93,$AR$5:$AR$12,0),3))^$J93)+(EXP(-$G93/INDEX($BB$5:$BG$12,MATCH($D93,$AR$5:$AR$12,0),4))*($G93/INDEX($BB$5:$BG$12,MATCH($D93,$AR$5:$AR$12,0),4))^$J93)+(EXP(-$G93/INDEX($BB$5:$BG$12,MATCH($D93,$AR$5:$AR$12,0),5))*($G93/INDEX($BB$5:$BG$12,MATCH($D93,$AR$5:$AR$12,0),5))^$J93)+(EXP(-$G93/INDEX($BB$5:$BG$12,MATCH($D93,$AR$5:$AR$12,0),6))*($G93/INDEX($BB$5:$BG$12,MATCH($D93,$AR$5:$AR$12,0),6))^$J93)),0)</x:f>
        <x:v>0.03760607339831973</x:v>
      </x:c>
      <x:c r="AJ93" s="979" t="n">
        <x:f>IFERROR((EXP(-$G93/INDEX($BB$5:$BG$12,MATCH($D93,$AR$5:$AR$12,0),6))*($G93/INDEX($BB$5:$BG$12,MATCH($D93,$AR$5:$AR$12,0),6))^$J93)/((EXP(-$G93/INDEX($BB$5:$BG$12,MATCH($D93,$AR$5:$AR$12,0),1))*($G93/INDEX($BB$5:$BG$12,MATCH($D93,$AR$5:$AR$12,0),1))^$J93)+(EXP(-$G93/INDEX($BB$5:$BG$12,MATCH($D93,$AR$5:$AR$12,0),2))*($G93/INDEX($BB$5:$BG$12,MATCH($D93,$AR$5:$AR$12,0),2))^$J93)+(EXP(-$G93/INDEX($BB$5:$BG$12,MATCH($D93,$AR$5:$AR$12,0),3))*($G93/INDEX($BB$5:$BG$12,MATCH($D93,$AR$5:$AR$12,0),3))^$J93)+(EXP(-$G93/INDEX($BB$5:$BG$12,MATCH($D93,$AR$5:$AR$12,0),4))*($G93/INDEX($BB$5:$BG$12,MATCH($D93,$AR$5:$AR$12,0),4))^$J93)+(EXP(-$G93/INDEX($BB$5:$BG$12,MATCH($D93,$AR$5:$AR$12,0),5))*($G93/INDEX($BB$5:$BG$12,MATCH($D93,$AR$5:$AR$12,0),5))^$J93)+(EXP(-$G93/INDEX($BB$5:$BG$12,MATCH($D93,$AR$5:$AR$12,0),6))*($G93/INDEX($BB$5:$BG$12,MATCH($D93,$AR$5:$AR$12,0),6))^$J93)),0)</x:f>
        <x:v>0.004798275008308278</x:v>
      </x:c>
      <x:c r="BJ93"/>
      <x:c r="BK93"/>
      <x:c r="BL93"/>
      <x:c r="BM93"/>
      <x:c r="BN93"/>
      <x:c r="BO93"/>
      <x:c r="BP93"/>
      <x:c r="BQ93"/>
      <x:c r="BR93"/>
      <x:c r="BS93"/>
      <x:c r="BT93"/>
      <x:c r="BU93"/>
      <x:c r="BV93"/>
      <x:c r="BW93"/>
      <x:c r="BX93"/>
      <x:c r="BY93"/>
      <x:c r="BZ93"/>
    </x:row>
    <x:row r="94">
      <x:c r="A94" s="975" t="n">
        <x:f>'対象台データ'!A92</x:f>
        <x:v>46271</x:v>
      </x:c>
      <x:c r="B94" s="1003" t="str">
        <x:f>'対象台データ'!B92</x:f>
        <x:v>日</x:v>
      </x:c>
      <x:c r="C94" s="1003" t="str">
        <x:f>'対象台データ'!C92</x:f>
        <x:v>9/6</x:v>
      </x:c>
      <x:c r="D94" s="963" t="str">
        <x:f>'対象台データ'!D92</x:f>
        <x:v>マイジャグラーV</x:v>
      </x:c>
      <x:c r="E94" s="1014" t="n">
        <x:f>IF($X94="A",MIN(100,MAX(0,55+(V94-55)*(1+0.4*SQRT(MIN(G94/8000,1))))),MIN(100,MAX(0,V94)))</x:f>
        <x:v>37.56576749387192</x:v>
      </x:c>
      <x:c r="F94" s="1016" t="n">
        <x:f>'対象台データ'!E92</x:f>
        <x:v>959</x:v>
      </x:c>
      <x:c r="G94" s="1005" t="n">
        <x:f>'対象台データ'!F92</x:f>
        <x:v>7864</x:v>
      </x:c>
      <x:c r="H94" s="1005" t="n">
        <x:f>'対象台データ'!G92</x:f>
        <x:v>-684</x:v>
      </x:c>
      <x:c r="I94" s="1005" t="n">
        <x:f>'対象台データ'!H92</x:f>
        <x:v>25</x:v>
      </x:c>
      <x:c r="J94" s="1005" t="n">
        <x:f>'対象台データ'!I92</x:f>
        <x:v>23</x:v>
      </x:c>
      <x:c r="K94" s="979" t="n">
        <x:f>'対象台データ'!K92</x:f>
        <x:v>0.9710071210579858</x:v>
      </x:c>
      <x:c r="L94" s="1006" t="n">
        <x:f>IF(G94&lt;=0,5,IF(G94&lt;1500,5+(G94-0)*(20-5)/(1500-0),IF(G94&lt;3000,20+(G94-1500)*(40-20)/(3000-1500),IF(G94&lt;4500,40+(G94-3000)*(58-40)/(4500-3000),IF(G94&lt;6000,58+(G94-4500)*(72-58)/(6000-4500),IF(G94&lt;7500,72+(G94-6000)*(84-72)/(7500-6000),IF(G94&lt;9000,84+(G94-7500)*(93-84)/(9000-7500),IF(G94&lt;11000,93+(G94-9000)*(100-93)/(11000-9000),100))))))))</x:f>
        <x:v>86.184</x:v>
      </x:c>
      <x:c r="M94" s="978" t="n">
        <x:v>1</x:v>
      </x:c>
      <x:c r="N94" s="978" t="n">
        <x:f>MIN(100,L94*M94)</x:f>
        <x:v>86.184</x:v>
      </x:c>
      <x:c r="O94" s="978" t="n">
        <x:f>IF(K94&lt;=0.8,0,IF(K94&lt;0.9,0+(K94-0.8)*(10-0)/(0.9-0.8),IF(K94&lt;1,10+(K94-0.9)*(35-10)/(1-0.9),IF(K94&lt;1.2,35+(K94-1)*(87-35)/(1.2-1),IF(K94&lt;1.3,87+(K94-1.2)*(96-87)/(1.3-1.2),IF(K94&lt;1.45,96+(K94-1.3)*(100-96)/(1.45-1.3),100))))))</x:f>
        <x:v>27.75178026449645</x:v>
      </x:c>
      <x:c r="P94" s="979" t="n">
        <x:f>MIN(1,SQRT(G94/8000))</x:f>
        <x:v>0.991463564635635</x:v>
      </x:c>
      <x:c r="Q94" s="978" t="n">
        <x:f>35+(O94-35)*P94</x:f>
        <x:v>27.81365422377529</x:v>
      </x:c>
      <x:c r="R94" s="978" t="n">
        <x:f>IF(K94&lt;0.95,MIN(25,(0.95-K94)*250),0)</x:f>
        <x:v>0</x:v>
      </x:c>
      <x:c r="S94" s="978" t="n">
        <x:f>IF($X94="A",Y94*5+Z94*15+AA94*30+AB94*60+AC94*80+AD94*100,0)</x:f>
        <x:v>36.38306419225184</x:v>
      </x:c>
      <x:c r="T94" s="978" t="n">
        <x:f>IF($X94="A",AE94*5+AF94*15+AG94*30+AH94*60+AI94*80+AJ94*100,0)</x:f>
        <x:v>36.148976110803424</x:v>
      </x:c>
      <x:c r="U94" s="978" t="n">
        <x:f>IF($X94="A",S94*15%+T94*30%+Q94*55%,0)</x:f>
        <x:v>31.599662285155212</x:v>
      </x:c>
      <x:c r="V94" s="1018" t="n">
        <x:f>IF($X94="A",U94*80%+N94*20%,N94*IFERROR(INDEX($AT$5:$AT$60,MATCH($D94,$AR$5:$AR$60,0)),0.6)+Q94*IFERROR(INDEX($AU$5:$AU$60,MATCH($D94,$AR$5:$AR$60,0)),0.4)-R94)</x:f>
        <x:v>42.51652982812417</x:v>
      </x:c>
      <x:c r="W94" s="1008" t="str">
        <x:f>IF(E94&gt;=90,"設定6級候補",IF(E94&gt;=75,"設定4以上強候補",IF(E94&gt;=60,"設定4以上を疑う","要観察")))</x:f>
        <x:v>要観察</x:v>
      </x:c>
      <x:c r="X94" s="1003" t="str">
        <x:f>IFERROR(INDEX($AS$5:$AS$60,MATCH($D94,$AR$5:$AR$60,0)),"AT")</x:f>
        <x:v>A</x:v>
      </x:c>
      <x:c r="Y94" s="979" t="n">
        <x:f>IFERROR((EXP(-$G94/INDEX($AV$5:$BA$12,MATCH($D94,$AR$5:$AR$12,0),1))*($G94/INDEX($AV$5:$BA$12,MATCH($D94,$AR$5:$AR$12,0),1))^$I94)/((EXP(-$G94/INDEX($AV$5:$BA$12,MATCH($D94,$AR$5:$AR$12,0),1))*($G94/INDEX($AV$5:$BA$12,MATCH($D94,$AR$5:$AR$12,0),1))^$I94)+(EXP(-$G94/INDEX($AV$5:$BA$12,MATCH($D94,$AR$5:$AR$12,0),2))*($G94/INDEX($AV$5:$BA$12,MATCH($D94,$AR$5:$AR$12,0),2))^$I94)+(EXP(-$G94/INDEX($AV$5:$BA$12,MATCH($D94,$AR$5:$AR$12,0),3))*($G94/INDEX($AV$5:$BA$12,MATCH($D94,$AR$5:$AR$12,0),3))^$I94)+(EXP(-$G94/INDEX($AV$5:$BA$12,MATCH($D94,$AR$5:$AR$12,0),4))*($G94/INDEX($AV$5:$BA$12,MATCH($D94,$AR$5:$AR$12,0),4))^$I94)+(EXP(-$G94/INDEX($AV$5:$BA$12,MATCH($D94,$AR$5:$AR$12,0),5))*($G94/INDEX($AV$5:$BA$12,MATCH($D94,$AR$5:$AR$12,0),5))^$I94)+(EXP(-$G94/INDEX($AV$5:$BA$12,MATCH($D94,$AR$5:$AR$12,0),6))*($G94/INDEX($AV$5:$BA$12,MATCH($D94,$AR$5:$AR$12,0),6))^$I94)),0)</x:f>
        <x:v>0.2288088749319661</x:v>
      </x:c>
      <x:c r="Z94" s="979" t="n">
        <x:f>IFERROR((EXP(-$G94/INDEX($AV$5:$BA$12,MATCH($D94,$AR$5:$AR$12,0),2))*($G94/INDEX($AV$5:$BA$12,MATCH($D94,$AR$5:$AR$12,0),2))^$I94)/((EXP(-$G94/INDEX($AV$5:$BA$12,MATCH($D94,$AR$5:$AR$12,0),1))*($G94/INDEX($AV$5:$BA$12,MATCH($D94,$AR$5:$AR$12,0),1))^$I94)+(EXP(-$G94/INDEX($AV$5:$BA$12,MATCH($D94,$AR$5:$AR$12,0),2))*($G94/INDEX($AV$5:$BA$12,MATCH($D94,$AR$5:$AR$12,0),2))^$I94)+(EXP(-$G94/INDEX($AV$5:$BA$12,MATCH($D94,$AR$5:$AR$12,0),3))*($G94/INDEX($AV$5:$BA$12,MATCH($D94,$AR$5:$AR$12,0),3))^$I94)+(EXP(-$G94/INDEX($AV$5:$BA$12,MATCH($D94,$AR$5:$AR$12,0),4))*($G94/INDEX($AV$5:$BA$12,MATCH($D94,$AR$5:$AR$12,0),4))^$I94)+(EXP(-$G94/INDEX($AV$5:$BA$12,MATCH($D94,$AR$5:$AR$12,0),5))*($G94/INDEX($AV$5:$BA$12,MATCH($D94,$AR$5:$AR$12,0),5))^$I94)+(EXP(-$G94/INDEX($AV$5:$BA$12,MATCH($D94,$AR$5:$AR$12,0),6))*($G94/INDEX($AV$5:$BA$12,MATCH($D94,$AR$5:$AR$12,0),6))^$I94)),0)</x:f>
        <x:v>0.22135228327614326</x:v>
      </x:c>
      <x:c r="AA94" s="979" t="n">
        <x:f>IFERROR((EXP(-$G94/INDEX($AV$5:$BA$12,MATCH($D94,$AR$5:$AR$12,0),3))*($G94/INDEX($AV$5:$BA$12,MATCH($D94,$AR$5:$AR$12,0),3))^$I94)/((EXP(-$G94/INDEX($AV$5:$BA$12,MATCH($D94,$AR$5:$AR$12,0),1))*($G94/INDEX($AV$5:$BA$12,MATCH($D94,$AR$5:$AR$12,0),1))^$I94)+(EXP(-$G94/INDEX($AV$5:$BA$12,MATCH($D94,$AR$5:$AR$12,0),2))*($G94/INDEX($AV$5:$BA$12,MATCH($D94,$AR$5:$AR$12,0),2))^$I94)+(EXP(-$G94/INDEX($AV$5:$BA$12,MATCH($D94,$AR$5:$AR$12,0),3))*($G94/INDEX($AV$5:$BA$12,MATCH($D94,$AR$5:$AR$12,0),3))^$I94)+(EXP(-$G94/INDEX($AV$5:$BA$12,MATCH($D94,$AR$5:$AR$12,0),4))*($G94/INDEX($AV$5:$BA$12,MATCH($D94,$AR$5:$AR$12,0),4))^$I94)+(EXP(-$G94/INDEX($AV$5:$BA$12,MATCH($D94,$AR$5:$AR$12,0),5))*($G94/INDEX($AV$5:$BA$12,MATCH($D94,$AR$5:$AR$12,0),5))^$I94)+(EXP(-$G94/INDEX($AV$5:$BA$12,MATCH($D94,$AR$5:$AR$12,0),6))*($G94/INDEX($AV$5:$BA$12,MATCH($D94,$AR$5:$AR$12,0),6))^$I94)),0)</x:f>
        <x:v>0.20636735260697028</x:v>
      </x:c>
      <x:c r="AB94" s="979" t="n">
        <x:f>IFERROR((EXP(-$G94/INDEX($AV$5:$BA$12,MATCH($D94,$AR$5:$AR$12,0),4))*($G94/INDEX($AV$5:$BA$12,MATCH($D94,$AR$5:$AR$12,0),4))^$I94)/((EXP(-$G94/INDEX($AV$5:$BA$12,MATCH($D94,$AR$5:$AR$12,0),1))*($G94/INDEX($AV$5:$BA$12,MATCH($D94,$AR$5:$AR$12,0),1))^$I94)+(EXP(-$G94/INDEX($AV$5:$BA$12,MATCH($D94,$AR$5:$AR$12,0),2))*($G94/INDEX($AV$5:$BA$12,MATCH($D94,$AR$5:$AR$12,0),2))^$I94)+(EXP(-$G94/INDEX($AV$5:$BA$12,MATCH($D94,$AR$5:$AR$12,0),3))*($G94/INDEX($AV$5:$BA$12,MATCH($D94,$AR$5:$AR$12,0),3))^$I94)+(EXP(-$G94/INDEX($AV$5:$BA$12,MATCH($D94,$AR$5:$AR$12,0),4))*($G94/INDEX($AV$5:$BA$12,MATCH($D94,$AR$5:$AR$12,0),4))^$I94)+(EXP(-$G94/INDEX($AV$5:$BA$12,MATCH($D94,$AR$5:$AR$12,0),5))*($G94/INDEX($AV$5:$BA$12,MATCH($D94,$AR$5:$AR$12,0),5))^$I94)+(EXP(-$G94/INDEX($AV$5:$BA$12,MATCH($D94,$AR$5:$AR$12,0),6))*($G94/INDEX($AV$5:$BA$12,MATCH($D94,$AR$5:$AR$12,0),6))^$I94)),0)</x:f>
        <x:v>0.16080046285539237</x:v>
      </x:c>
      <x:c r="AC94" s="979" t="n">
        <x:f>IFERROR((EXP(-$G94/INDEX($AV$5:$BA$12,MATCH($D94,$AR$5:$AR$12,0),5))*($G94/INDEX($AV$5:$BA$12,MATCH($D94,$AR$5:$AR$12,0),5))^$I94)/((EXP(-$G94/INDEX($AV$5:$BA$12,MATCH($D94,$AR$5:$AR$12,0),1))*($G94/INDEX($AV$5:$BA$12,MATCH($D94,$AR$5:$AR$12,0),1))^$I94)+(EXP(-$G94/INDEX($AV$5:$BA$12,MATCH($D94,$AR$5:$AR$12,0),2))*($G94/INDEX($AV$5:$BA$12,MATCH($D94,$AR$5:$AR$12,0),2))^$I94)+(EXP(-$G94/INDEX($AV$5:$BA$12,MATCH($D94,$AR$5:$AR$12,0),3))*($G94/INDEX($AV$5:$BA$12,MATCH($D94,$AR$5:$AR$12,0),3))^$I94)+(EXP(-$G94/INDEX($AV$5:$BA$12,MATCH($D94,$AR$5:$AR$12,0),4))*($G94/INDEX($AV$5:$BA$12,MATCH($D94,$AR$5:$AR$12,0),4))^$I94)+(EXP(-$G94/INDEX($AV$5:$BA$12,MATCH($D94,$AR$5:$AR$12,0),5))*($G94/INDEX($AV$5:$BA$12,MATCH($D94,$AR$5:$AR$12,0),5))^$I94)+(EXP(-$G94/INDEX($AV$5:$BA$12,MATCH($D94,$AR$5:$AR$12,0),6))*($G94/INDEX($AV$5:$BA$12,MATCH($D94,$AR$5:$AR$12,0),6))^$I94)),0)</x:f>
        <x:v>0.10937077070177964</x:v>
      </x:c>
      <x:c r="AD94" s="979" t="n">
        <x:f>IFERROR((EXP(-$G94/INDEX($AV$5:$BA$12,MATCH($D94,$AR$5:$AR$12,0),6))*($G94/INDEX($AV$5:$BA$12,MATCH($D94,$AR$5:$AR$12,0),6))^$I94)/((EXP(-$G94/INDEX($AV$5:$BA$12,MATCH($D94,$AR$5:$AR$12,0),1))*($G94/INDEX($AV$5:$BA$12,MATCH($D94,$AR$5:$AR$12,0),1))^$I94)+(EXP(-$G94/INDEX($AV$5:$BA$12,MATCH($D94,$AR$5:$AR$12,0),2))*($G94/INDEX($AV$5:$BA$12,MATCH($D94,$AR$5:$AR$12,0),2))^$I94)+(EXP(-$G94/INDEX($AV$5:$BA$12,MATCH($D94,$AR$5:$AR$12,0),3))*($G94/INDEX($AV$5:$BA$12,MATCH($D94,$AR$5:$AR$12,0),3))^$I94)+(EXP(-$G94/INDEX($AV$5:$BA$12,MATCH($D94,$AR$5:$AR$12,0),4))*($G94/INDEX($AV$5:$BA$12,MATCH($D94,$AR$5:$AR$12,0),4))^$I94)+(EXP(-$G94/INDEX($AV$5:$BA$12,MATCH($D94,$AR$5:$AR$12,0),5))*($G94/INDEX($AV$5:$BA$12,MATCH($D94,$AR$5:$AR$12,0),5))^$I94)+(EXP(-$G94/INDEX($AV$5:$BA$12,MATCH($D94,$AR$5:$AR$12,0),6))*($G94/INDEX($AV$5:$BA$12,MATCH($D94,$AR$5:$AR$12,0),6))^$I94)),0)</x:f>
        <x:v>0.07330025562774836</x:v>
      </x:c>
      <x:c r="AE94" s="979" t="n">
        <x:f>IFERROR((EXP(-$G94/INDEX($BB$5:$BG$12,MATCH($D94,$AR$5:$AR$12,0),1))*($G94/INDEX($BB$5:$BG$12,MATCH($D94,$AR$5:$AR$12,0),1))^$J94)/((EXP(-$G94/INDEX($BB$5:$BG$12,MATCH($D94,$AR$5:$AR$12,0),1))*($G94/INDEX($BB$5:$BG$12,MATCH($D94,$AR$5:$AR$12,0),1))^$J94)+(EXP(-$G94/INDEX($BB$5:$BG$12,MATCH($D94,$AR$5:$AR$12,0),2))*($G94/INDEX($BB$5:$BG$12,MATCH($D94,$AR$5:$AR$12,0),2))^$J94)+(EXP(-$G94/INDEX($BB$5:$BG$12,MATCH($D94,$AR$5:$AR$12,0),3))*($G94/INDEX($BB$5:$BG$12,MATCH($D94,$AR$5:$AR$12,0),3))^$J94)+(EXP(-$G94/INDEX($BB$5:$BG$12,MATCH($D94,$AR$5:$AR$12,0),4))*($G94/INDEX($BB$5:$BG$12,MATCH($D94,$AR$5:$AR$12,0),4))^$J94)+(EXP(-$G94/INDEX($BB$5:$BG$12,MATCH($D94,$AR$5:$AR$12,0),5))*($G94/INDEX($BB$5:$BG$12,MATCH($D94,$AR$5:$AR$12,0),5))^$J94)+(EXP(-$G94/INDEX($BB$5:$BG$12,MATCH($D94,$AR$5:$AR$12,0),6))*($G94/INDEX($BB$5:$BG$12,MATCH($D94,$AR$5:$AR$12,0),6))^$J94)),0)</x:f>
        <x:v>0.1812242974832567</x:v>
      </x:c>
      <x:c r="AF94" s="979" t="n">
        <x:f>IFERROR((EXP(-$G94/INDEX($BB$5:$BG$12,MATCH($D94,$AR$5:$AR$12,0),2))*($G94/INDEX($BB$5:$BG$12,MATCH($D94,$AR$5:$AR$12,0),2))^$J94)/((EXP(-$G94/INDEX($BB$5:$BG$12,MATCH($D94,$AR$5:$AR$12,0),1))*($G94/INDEX($BB$5:$BG$12,MATCH($D94,$AR$5:$AR$12,0),1))^$J94)+(EXP(-$G94/INDEX($BB$5:$BG$12,MATCH($D94,$AR$5:$AR$12,0),2))*($G94/INDEX($BB$5:$BG$12,MATCH($D94,$AR$5:$AR$12,0),2))^$J94)+(EXP(-$G94/INDEX($BB$5:$BG$12,MATCH($D94,$AR$5:$AR$12,0),3))*($G94/INDEX($BB$5:$BG$12,MATCH($D94,$AR$5:$AR$12,0),3))^$J94)+(EXP(-$G94/INDEX($BB$5:$BG$12,MATCH($D94,$AR$5:$AR$12,0),4))*($G94/INDEX($BB$5:$BG$12,MATCH($D94,$AR$5:$AR$12,0),4))^$J94)+(EXP(-$G94/INDEX($BB$5:$BG$12,MATCH($D94,$AR$5:$AR$12,0),5))*($G94/INDEX($BB$5:$BG$12,MATCH($D94,$AR$5:$AR$12,0),5))^$J94)+(EXP(-$G94/INDEX($BB$5:$BG$12,MATCH($D94,$AR$5:$AR$12,0),6))*($G94/INDEX($BB$5:$BG$12,MATCH($D94,$AR$5:$AR$12,0),6))^$J94)),0)</x:f>
        <x:v>0.22012383845240197</x:v>
      </x:c>
      <x:c r="AG94" s="979" t="n">
        <x:f>IFERROR((EXP(-$G94/INDEX($BB$5:$BG$12,MATCH($D94,$AR$5:$AR$12,0),3))*($G94/INDEX($BB$5:$BG$12,MATCH($D94,$AR$5:$AR$12,0),3))^$J94)/((EXP(-$G94/INDEX($BB$5:$BG$12,MATCH($D94,$AR$5:$AR$12,0),1))*($G94/INDEX($BB$5:$BG$12,MATCH($D94,$AR$5:$AR$12,0),1))^$J94)+(EXP(-$G94/INDEX($BB$5:$BG$12,MATCH($D94,$AR$5:$AR$12,0),2))*($G94/INDEX($BB$5:$BG$12,MATCH($D94,$AR$5:$AR$12,0),2))^$J94)+(EXP(-$G94/INDEX($BB$5:$BG$12,MATCH($D94,$AR$5:$AR$12,0),3))*($G94/INDEX($BB$5:$BG$12,MATCH($D94,$AR$5:$AR$12,0),3))^$J94)+(EXP(-$G94/INDEX($BB$5:$BG$12,MATCH($D94,$AR$5:$AR$12,0),4))*($G94/INDEX($BB$5:$BG$12,MATCH($D94,$AR$5:$AR$12,0),4))^$J94)+(EXP(-$G94/INDEX($BB$5:$BG$12,MATCH($D94,$AR$5:$AR$12,0),5))*($G94/INDEX($BB$5:$BG$12,MATCH($D94,$AR$5:$AR$12,0),5))^$J94)+(EXP(-$G94/INDEX($BB$5:$BG$12,MATCH($D94,$AR$5:$AR$12,0),6))*($G94/INDEX($BB$5:$BG$12,MATCH($D94,$AR$5:$AR$12,0),6))^$J94)),0)</x:f>
        <x:v>0.2572169132233435</x:v>
      </x:c>
      <x:c r="AH94" s="979" t="n">
        <x:f>IFERROR((EXP(-$G94/INDEX($BB$5:$BG$12,MATCH($D94,$AR$5:$AR$12,0),4))*($G94/INDEX($BB$5:$BG$12,MATCH($D94,$AR$5:$AR$12,0),4))^$J94)/((EXP(-$G94/INDEX($BB$5:$BG$12,MATCH($D94,$AR$5:$AR$12,0),1))*($G94/INDEX($BB$5:$BG$12,MATCH($D94,$AR$5:$AR$12,0),1))^$J94)+(EXP(-$G94/INDEX($BB$5:$BG$12,MATCH($D94,$AR$5:$AR$12,0),2))*($G94/INDEX($BB$5:$BG$12,MATCH($D94,$AR$5:$AR$12,0),2))^$J94)+(EXP(-$G94/INDEX($BB$5:$BG$12,MATCH($D94,$AR$5:$AR$12,0),3))*($G94/INDEX($BB$5:$BG$12,MATCH($D94,$AR$5:$AR$12,0),3))^$J94)+(EXP(-$G94/INDEX($BB$5:$BG$12,MATCH($D94,$AR$5:$AR$12,0),4))*($G94/INDEX($BB$5:$BG$12,MATCH($D94,$AR$5:$AR$12,0),4))^$J94)+(EXP(-$G94/INDEX($BB$5:$BG$12,MATCH($D94,$AR$5:$AR$12,0),5))*($G94/INDEX($BB$5:$BG$12,MATCH($D94,$AR$5:$AR$12,0),5))^$J94)+(EXP(-$G94/INDEX($BB$5:$BG$12,MATCH($D94,$AR$5:$AR$12,0),6))*($G94/INDEX($BB$5:$BG$12,MATCH($D94,$AR$5:$AR$12,0),6))^$J94)),0)</x:f>
        <x:v>0.18560417496263446</x:v>
      </x:c>
      <x:c r="AI94" s="979" t="n">
        <x:f>IFERROR((EXP(-$G94/INDEX($BB$5:$BG$12,MATCH($D94,$AR$5:$AR$12,0),5))*($G94/INDEX($BB$5:$BG$12,MATCH($D94,$AR$5:$AR$12,0),5))^$J94)/((EXP(-$G94/INDEX($BB$5:$BG$12,MATCH($D94,$AR$5:$AR$12,0),1))*($G94/INDEX($BB$5:$BG$12,MATCH($D94,$AR$5:$AR$12,0),1))^$J94)+(EXP(-$G94/INDEX($BB$5:$BG$12,MATCH($D94,$AR$5:$AR$12,0),2))*($G94/INDEX($BB$5:$BG$12,MATCH($D94,$AR$5:$AR$12,0),2))^$J94)+(EXP(-$G94/INDEX($BB$5:$BG$12,MATCH($D94,$AR$5:$AR$12,0),3))*($G94/INDEX($BB$5:$BG$12,MATCH($D94,$AR$5:$AR$12,0),3))^$J94)+(EXP(-$G94/INDEX($BB$5:$BG$12,MATCH($D94,$AR$5:$AR$12,0),4))*($G94/INDEX($BB$5:$BG$12,MATCH($D94,$AR$5:$AR$12,0),4))^$J94)+(EXP(-$G94/INDEX($BB$5:$BG$12,MATCH($D94,$AR$5:$AR$12,0),5))*($G94/INDEX($BB$5:$BG$12,MATCH($D94,$AR$5:$AR$12,0),5))^$J94)+(EXP(-$G94/INDEX($BB$5:$BG$12,MATCH($D94,$AR$5:$AR$12,0),6))*($G94/INDEX($BB$5:$BG$12,MATCH($D94,$AR$5:$AR$12,0),6))^$J94)),0)</x:f>
        <x:v>0.12474192178467977</x:v>
      </x:c>
      <x:c r="AJ94" s="979" t="n">
        <x:f>IFERROR((EXP(-$G94/INDEX($BB$5:$BG$12,MATCH($D94,$AR$5:$AR$12,0),6))*($G94/INDEX($BB$5:$BG$12,MATCH($D94,$AR$5:$AR$12,0),6))^$J94)/((EXP(-$G94/INDEX($BB$5:$BG$12,MATCH($D94,$AR$5:$AR$12,0),1))*($G94/INDEX($BB$5:$BG$12,MATCH($D94,$AR$5:$AR$12,0),1))^$J94)+(EXP(-$G94/INDEX($BB$5:$BG$12,MATCH($D94,$AR$5:$AR$12,0),2))*($G94/INDEX($BB$5:$BG$12,MATCH($D94,$AR$5:$AR$12,0),2))^$J94)+(EXP(-$G94/INDEX($BB$5:$BG$12,MATCH($D94,$AR$5:$AR$12,0),3))*($G94/INDEX($BB$5:$BG$12,MATCH($D94,$AR$5:$AR$12,0),3))^$J94)+(EXP(-$G94/INDEX($BB$5:$BG$12,MATCH($D94,$AR$5:$AR$12,0),4))*($G94/INDEX($BB$5:$BG$12,MATCH($D94,$AR$5:$AR$12,0),4))^$J94)+(EXP(-$G94/INDEX($BB$5:$BG$12,MATCH($D94,$AR$5:$AR$12,0),5))*($G94/INDEX($BB$5:$BG$12,MATCH($D94,$AR$5:$AR$12,0),5))^$J94)+(EXP(-$G94/INDEX($BB$5:$BG$12,MATCH($D94,$AR$5:$AR$12,0),6))*($G94/INDEX($BB$5:$BG$12,MATCH($D94,$AR$5:$AR$12,0),6))^$J94)),0)</x:f>
        <x:v>0.03108885409368362</x:v>
      </x:c>
      <x:c r="BJ94"/>
      <x:c r="BK94"/>
      <x:c r="BL94"/>
      <x:c r="BM94"/>
      <x:c r="BN94"/>
      <x:c r="BO94"/>
      <x:c r="BP94"/>
      <x:c r="BQ94"/>
      <x:c r="BR94"/>
      <x:c r="BS94"/>
      <x:c r="BT94"/>
      <x:c r="BU94"/>
      <x:c r="BV94"/>
      <x:c r="BW94"/>
      <x:c r="BX94"/>
      <x:c r="BY94"/>
      <x:c r="BZ94"/>
    </x:row>
    <x:row r="95">
      <x:c r="A95" s="975" t="n">
        <x:f>'対象台データ'!A93</x:f>
        <x:v>46271</x:v>
      </x:c>
      <x:c r="B95" s="1003" t="str">
        <x:f>'対象台データ'!B93</x:f>
        <x:v>日</x:v>
      </x:c>
      <x:c r="C95" s="1003" t="str">
        <x:f>'対象台データ'!C93</x:f>
        <x:v>9/6</x:v>
      </x:c>
      <x:c r="D95" s="963" t="str">
        <x:f>'対象台データ'!D93</x:f>
        <x:v>マイジャグラーV</x:v>
      </x:c>
      <x:c r="E95" s="1014" t="n">
        <x:f>IF($X95="A",MIN(100,MAX(0,55+(V95-55)*(1+0.4*SQRT(MIN(G95/8000,1))))),MIN(100,MAX(0,V95)))</x:f>
        <x:v>66.15821921866335</x:v>
      </x:c>
      <x:c r="F95" s="1016" t="n">
        <x:f>'対象台データ'!E93</x:f>
        <x:v>960</x:v>
      </x:c>
      <x:c r="G95" s="1005" t="n">
        <x:f>'対象台データ'!F93</x:f>
        <x:v>9391</x:v>
      </x:c>
      <x:c r="H95" s="1005" t="n">
        <x:f>'対象台データ'!G93</x:f>
        <x:v>1449</x:v>
      </x:c>
      <x:c r="I95" s="1005" t="n">
        <x:f>'対象台データ'!H93</x:f>
        <x:v>31</x:v>
      </x:c>
      <x:c r="J95" s="1005" t="n">
        <x:f>'対象台データ'!I93</x:f>
        <x:v>38</x:v>
      </x:c>
      <x:c r="K95" s="979" t="n">
        <x:f>'対象台データ'!K93</x:f>
        <x:v>1.0514322223405388</x:v>
      </x:c>
      <x:c r="L95" s="1006" t="n">
        <x:f>IF(G95&lt;=0,5,IF(G95&lt;1500,5+(G95-0)*(20-5)/(1500-0),IF(G95&lt;3000,20+(G95-1500)*(40-20)/(3000-1500),IF(G95&lt;4500,40+(G95-3000)*(58-40)/(4500-3000),IF(G95&lt;6000,58+(G95-4500)*(72-58)/(6000-4500),IF(G95&lt;7500,72+(G95-6000)*(84-72)/(7500-6000),IF(G95&lt;9000,84+(G95-7500)*(93-84)/(9000-7500),IF(G95&lt;11000,93+(G95-9000)*(100-93)/(11000-9000),100))))))))</x:f>
        <x:v>94.3685</x:v>
      </x:c>
      <x:c r="M95" s="978" t="n">
        <x:v>1</x:v>
      </x:c>
      <x:c r="N95" s="978" t="n">
        <x:f>MIN(100,L95*M95)</x:f>
        <x:v>94.3685</x:v>
      </x:c>
      <x:c r="O95" s="978" t="n">
        <x:f>IF(K95&lt;=0.8,0,IF(K95&lt;0.9,0+(K95-0.8)*(10-0)/(0.9-0.8),IF(K95&lt;1,10+(K95-0.9)*(35-10)/(1-0.9),IF(K95&lt;1.2,35+(K95-1)*(87-35)/(1.2-1),IF(K95&lt;1.3,87+(K95-1.2)*(96-87)/(1.3-1.2),IF(K95&lt;1.45,96+(K95-1.3)*(100-96)/(1.45-1.3),100))))))</x:f>
        <x:v>48.37237780854009</x:v>
      </x:c>
      <x:c r="P95" s="979" t="n">
        <x:f>MIN(1,SQRT(G95/8000))</x:f>
        <x:v>1</x:v>
      </x:c>
      <x:c r="Q95" s="978" t="n">
        <x:f>35+(O95-35)*P95</x:f>
        <x:v>48.37237780854009</x:v>
      </x:c>
      <x:c r="R95" s="978" t="n">
        <x:f>IF(K95&lt;0.95,MIN(25,(0.95-K95)*250),0)</x:f>
        <x:v>0</x:v>
      </x:c>
      <x:c r="S95" s="978" t="n">
        <x:f>IF($X95="A",Y95*5+Z95*15+AA95*30+AB95*60+AC95*80+AD95*100,0)</x:f>
        <x:v>36.34118135046772</x:v>
      </x:c>
      <x:c r="T95" s="978" t="n">
        <x:f>IF($X95="A",AE95*5+AF95*15+AG95*30+AH95*60+AI95*80+AJ95*100,0)</x:f>
        <x:v>76.88195244560737</x:v>
      </x:c>
      <x:c r="U95" s="978" t="n">
        <x:f>IF($X95="A",S95*15%+T95*30%+Q95*55%,0)</x:f>
        <x:v>55.12057073094942</x:v>
      </x:c>
      <x:c r="V95" s="1018" t="n">
        <x:f>IF($X95="A",U95*80%+N95*20%,N95*IFERROR(INDEX($AT$5:$AT$60,MATCH($D95,$AR$5:$AR$60,0)),0.6)+Q95*IFERROR(INDEX($AU$5:$AU$60,MATCH($D95,$AR$5:$AR$60,0)),0.4)-R95)</x:f>
        <x:v>62.970156584759536</x:v>
      </x:c>
      <x:c r="W95" s="1008" t="str">
        <x:f>IF(E95&gt;=90,"設定6級候補",IF(E95&gt;=75,"設定4以上強候補",IF(E95&gt;=60,"設定4以上を疑う","要観察")))</x:f>
        <x:v>設定4以上を疑う</x:v>
      </x:c>
      <x:c r="X95" s="1003" t="str">
        <x:f>IFERROR(INDEX($AS$5:$AS$60,MATCH($D95,$AR$5:$AR$60,0)),"AT")</x:f>
        <x:v>A</x:v>
      </x:c>
      <x:c r="Y95" s="979" t="n">
        <x:f>IFERROR((EXP(-$G95/INDEX($AV$5:$BA$12,MATCH($D95,$AR$5:$AR$12,0),1))*($G95/INDEX($AV$5:$BA$12,MATCH($D95,$AR$5:$AR$12,0),1))^$I95)/((EXP(-$G95/INDEX($AV$5:$BA$12,MATCH($D95,$AR$5:$AR$12,0),1))*($G95/INDEX($AV$5:$BA$12,MATCH($D95,$AR$5:$AR$12,0),1))^$I95)+(EXP(-$G95/INDEX($AV$5:$BA$12,MATCH($D95,$AR$5:$AR$12,0),2))*($G95/INDEX($AV$5:$BA$12,MATCH($D95,$AR$5:$AR$12,0),2))^$I95)+(EXP(-$G95/INDEX($AV$5:$BA$12,MATCH($D95,$AR$5:$AR$12,0),3))*($G95/INDEX($AV$5:$BA$12,MATCH($D95,$AR$5:$AR$12,0),3))^$I95)+(EXP(-$G95/INDEX($AV$5:$BA$12,MATCH($D95,$AR$5:$AR$12,0),4))*($G95/INDEX($AV$5:$BA$12,MATCH($D95,$AR$5:$AR$12,0),4))^$I95)+(EXP(-$G95/INDEX($AV$5:$BA$12,MATCH($D95,$AR$5:$AR$12,0),5))*($G95/INDEX($AV$5:$BA$12,MATCH($D95,$AR$5:$AR$12,0),5))^$I95)+(EXP(-$G95/INDEX($AV$5:$BA$12,MATCH($D95,$AR$5:$AR$12,0),6))*($G95/INDEX($AV$5:$BA$12,MATCH($D95,$AR$5:$AR$12,0),6))^$I95)),0)</x:f>
        <x:v>0.22793128868373952</x:v>
      </x:c>
      <x:c r="Z95" s="979" t="n">
        <x:f>IFERROR((EXP(-$G95/INDEX($AV$5:$BA$12,MATCH($D95,$AR$5:$AR$12,0),2))*($G95/INDEX($AV$5:$BA$12,MATCH($D95,$AR$5:$AR$12,0),2))^$I95)/((EXP(-$G95/INDEX($AV$5:$BA$12,MATCH($D95,$AR$5:$AR$12,0),1))*($G95/INDEX($AV$5:$BA$12,MATCH($D95,$AR$5:$AR$12,0),1))^$I95)+(EXP(-$G95/INDEX($AV$5:$BA$12,MATCH($D95,$AR$5:$AR$12,0),2))*($G95/INDEX($AV$5:$BA$12,MATCH($D95,$AR$5:$AR$12,0),2))^$I95)+(EXP(-$G95/INDEX($AV$5:$BA$12,MATCH($D95,$AR$5:$AR$12,0),3))*($G95/INDEX($AV$5:$BA$12,MATCH($D95,$AR$5:$AR$12,0),3))^$I95)+(EXP(-$G95/INDEX($AV$5:$BA$12,MATCH($D95,$AR$5:$AR$12,0),4))*($G95/INDEX($AV$5:$BA$12,MATCH($D95,$AR$5:$AR$12,0),4))^$I95)+(EXP(-$G95/INDEX($AV$5:$BA$12,MATCH($D95,$AR$5:$AR$12,0),5))*($G95/INDEX($AV$5:$BA$12,MATCH($D95,$AR$5:$AR$12,0),5))^$I95)+(EXP(-$G95/INDEX($AV$5:$BA$12,MATCH($D95,$AR$5:$AR$12,0),6))*($G95/INDEX($AV$5:$BA$12,MATCH($D95,$AR$5:$AR$12,0),6))^$I95)),0)</x:f>
        <x:v>0.22122232423832544</x:v>
      </x:c>
      <x:c r="AA95" s="979" t="n">
        <x:f>IFERROR((EXP(-$G95/INDEX($AV$5:$BA$12,MATCH($D95,$AR$5:$AR$12,0),3))*($G95/INDEX($AV$5:$BA$12,MATCH($D95,$AR$5:$AR$12,0),3))^$I95)/((EXP(-$G95/INDEX($AV$5:$BA$12,MATCH($D95,$AR$5:$AR$12,0),1))*($G95/INDEX($AV$5:$BA$12,MATCH($D95,$AR$5:$AR$12,0),1))^$I95)+(EXP(-$G95/INDEX($AV$5:$BA$12,MATCH($D95,$AR$5:$AR$12,0),2))*($G95/INDEX($AV$5:$BA$12,MATCH($D95,$AR$5:$AR$12,0),2))^$I95)+(EXP(-$G95/INDEX($AV$5:$BA$12,MATCH($D95,$AR$5:$AR$12,0),3))*($G95/INDEX($AV$5:$BA$12,MATCH($D95,$AR$5:$AR$12,0),3))^$I95)+(EXP(-$G95/INDEX($AV$5:$BA$12,MATCH($D95,$AR$5:$AR$12,0),4))*($G95/INDEX($AV$5:$BA$12,MATCH($D95,$AR$5:$AR$12,0),4))^$I95)+(EXP(-$G95/INDEX($AV$5:$BA$12,MATCH($D95,$AR$5:$AR$12,0),5))*($G95/INDEX($AV$5:$BA$12,MATCH($D95,$AR$5:$AR$12,0),5))^$I95)+(EXP(-$G95/INDEX($AV$5:$BA$12,MATCH($D95,$AR$5:$AR$12,0),6))*($G95/INDEX($AV$5:$BA$12,MATCH($D95,$AR$5:$AR$12,0),6))^$I95)),0)</x:f>
        <x:v>0.20731223733588489</x:v>
      </x:c>
      <x:c r="AB95" s="979" t="n">
        <x:f>IFERROR((EXP(-$G95/INDEX($AV$5:$BA$12,MATCH($D95,$AR$5:$AR$12,0),4))*($G95/INDEX($AV$5:$BA$12,MATCH($D95,$AR$5:$AR$12,0),4))^$I95)/((EXP(-$G95/INDEX($AV$5:$BA$12,MATCH($D95,$AR$5:$AR$12,0),1))*($G95/INDEX($AV$5:$BA$12,MATCH($D95,$AR$5:$AR$12,0),1))^$I95)+(EXP(-$G95/INDEX($AV$5:$BA$12,MATCH($D95,$AR$5:$AR$12,0),2))*($G95/INDEX($AV$5:$BA$12,MATCH($D95,$AR$5:$AR$12,0),2))^$I95)+(EXP(-$G95/INDEX($AV$5:$BA$12,MATCH($D95,$AR$5:$AR$12,0),3))*($G95/INDEX($AV$5:$BA$12,MATCH($D95,$AR$5:$AR$12,0),3))^$I95)+(EXP(-$G95/INDEX($AV$5:$BA$12,MATCH($D95,$AR$5:$AR$12,0),4))*($G95/INDEX($AV$5:$BA$12,MATCH($D95,$AR$5:$AR$12,0),4))^$I95)+(EXP(-$G95/INDEX($AV$5:$BA$12,MATCH($D95,$AR$5:$AR$12,0),5))*($G95/INDEX($AV$5:$BA$12,MATCH($D95,$AR$5:$AR$12,0),5))^$I95)+(EXP(-$G95/INDEX($AV$5:$BA$12,MATCH($D95,$AR$5:$AR$12,0),6))*($G95/INDEX($AV$5:$BA$12,MATCH($D95,$AR$5:$AR$12,0),6))^$I95)),0)</x:f>
        <x:v>0.16253468536755927</x:v>
      </x:c>
      <x:c r="AC95" s="979" t="n">
        <x:f>IFERROR((EXP(-$G95/INDEX($AV$5:$BA$12,MATCH($D95,$AR$5:$AR$12,0),5))*($G95/INDEX($AV$5:$BA$12,MATCH($D95,$AR$5:$AR$12,0),5))^$I95)/((EXP(-$G95/INDEX($AV$5:$BA$12,MATCH($D95,$AR$5:$AR$12,0),1))*($G95/INDEX($AV$5:$BA$12,MATCH($D95,$AR$5:$AR$12,0),1))^$I95)+(EXP(-$G95/INDEX($AV$5:$BA$12,MATCH($D95,$AR$5:$AR$12,0),2))*($G95/INDEX($AV$5:$BA$12,MATCH($D95,$AR$5:$AR$12,0),2))^$I95)+(EXP(-$G95/INDEX($AV$5:$BA$12,MATCH($D95,$AR$5:$AR$12,0),3))*($G95/INDEX($AV$5:$BA$12,MATCH($D95,$AR$5:$AR$12,0),3))^$I95)+(EXP(-$G95/INDEX($AV$5:$BA$12,MATCH($D95,$AR$5:$AR$12,0),4))*($G95/INDEX($AV$5:$BA$12,MATCH($D95,$AR$5:$AR$12,0),4))^$I95)+(EXP(-$G95/INDEX($AV$5:$BA$12,MATCH($D95,$AR$5:$AR$12,0),5))*($G95/INDEX($AV$5:$BA$12,MATCH($D95,$AR$5:$AR$12,0),5))^$I95)+(EXP(-$G95/INDEX($AV$5:$BA$12,MATCH($D95,$AR$5:$AR$12,0),6))*($G95/INDEX($AV$5:$BA$12,MATCH($D95,$AR$5:$AR$12,0),6))^$I95)),0)</x:f>
        <x:v>0.10941023180525213</x:v>
      </x:c>
      <x:c r="AD95" s="979" t="n">
        <x:f>IFERROR((EXP(-$G95/INDEX($AV$5:$BA$12,MATCH($D95,$AR$5:$AR$12,0),6))*($G95/INDEX($AV$5:$BA$12,MATCH($D95,$AR$5:$AR$12,0),6))^$I95)/((EXP(-$G95/INDEX($AV$5:$BA$12,MATCH($D95,$AR$5:$AR$12,0),1))*($G95/INDEX($AV$5:$BA$12,MATCH($D95,$AR$5:$AR$12,0),1))^$I95)+(EXP(-$G95/INDEX($AV$5:$BA$12,MATCH($D95,$AR$5:$AR$12,0),2))*($G95/INDEX($AV$5:$BA$12,MATCH($D95,$AR$5:$AR$12,0),2))^$I95)+(EXP(-$G95/INDEX($AV$5:$BA$12,MATCH($D95,$AR$5:$AR$12,0),3))*($G95/INDEX($AV$5:$BA$12,MATCH($D95,$AR$5:$AR$12,0),3))^$I95)+(EXP(-$G95/INDEX($AV$5:$BA$12,MATCH($D95,$AR$5:$AR$12,0),4))*($G95/INDEX($AV$5:$BA$12,MATCH($D95,$AR$5:$AR$12,0),4))^$I95)+(EXP(-$G95/INDEX($AV$5:$BA$12,MATCH($D95,$AR$5:$AR$12,0),5))*($G95/INDEX($AV$5:$BA$12,MATCH($D95,$AR$5:$AR$12,0),5))^$I95)+(EXP(-$G95/INDEX($AV$5:$BA$12,MATCH($D95,$AR$5:$AR$12,0),6))*($G95/INDEX($AV$5:$BA$12,MATCH($D95,$AR$5:$AR$12,0),6))^$I95)),0)</x:f>
        <x:v>0.0715892325692387</x:v>
      </x:c>
      <x:c r="AE95" s="979" t="n">
        <x:f>IFERROR((EXP(-$G95/INDEX($BB$5:$BG$12,MATCH($D95,$AR$5:$AR$12,0),1))*($G95/INDEX($BB$5:$BG$12,MATCH($D95,$AR$5:$AR$12,0),1))^$J95)/((EXP(-$G95/INDEX($BB$5:$BG$12,MATCH($D95,$AR$5:$AR$12,0),1))*($G95/INDEX($BB$5:$BG$12,MATCH($D95,$AR$5:$AR$12,0),1))^$J95)+(EXP(-$G95/INDEX($BB$5:$BG$12,MATCH($D95,$AR$5:$AR$12,0),2))*($G95/INDEX($BB$5:$BG$12,MATCH($D95,$AR$5:$AR$12,0),2))^$J95)+(EXP(-$G95/INDEX($BB$5:$BG$12,MATCH($D95,$AR$5:$AR$12,0),3))*($G95/INDEX($BB$5:$BG$12,MATCH($D95,$AR$5:$AR$12,0),3))^$J95)+(EXP(-$G95/INDEX($BB$5:$BG$12,MATCH($D95,$AR$5:$AR$12,0),4))*($G95/INDEX($BB$5:$BG$12,MATCH($D95,$AR$5:$AR$12,0),4))^$J95)+(EXP(-$G95/INDEX($BB$5:$BG$12,MATCH($D95,$AR$5:$AR$12,0),5))*($G95/INDEX($BB$5:$BG$12,MATCH($D95,$AR$5:$AR$12,0),5))^$J95)+(EXP(-$G95/INDEX($BB$5:$BG$12,MATCH($D95,$AR$5:$AR$12,0),6))*($G95/INDEX($BB$5:$BG$12,MATCH($D95,$AR$5:$AR$12,0),6))^$J95)),0)</x:f>
        <x:v>0.006073273035244785</x:v>
      </x:c>
      <x:c r="AF95" s="979" t="n">
        <x:f>IFERROR((EXP(-$G95/INDEX($BB$5:$BG$12,MATCH($D95,$AR$5:$AR$12,0),2))*($G95/INDEX($BB$5:$BG$12,MATCH($D95,$AR$5:$AR$12,0),2))^$J95)/((EXP(-$G95/INDEX($BB$5:$BG$12,MATCH($D95,$AR$5:$AR$12,0),1))*($G95/INDEX($BB$5:$BG$12,MATCH($D95,$AR$5:$AR$12,0),1))^$J95)+(EXP(-$G95/INDEX($BB$5:$BG$12,MATCH($D95,$AR$5:$AR$12,0),2))*($G95/INDEX($BB$5:$BG$12,MATCH($D95,$AR$5:$AR$12,0),2))^$J95)+(EXP(-$G95/INDEX($BB$5:$BG$12,MATCH($D95,$AR$5:$AR$12,0),3))*($G95/INDEX($BB$5:$BG$12,MATCH($D95,$AR$5:$AR$12,0),3))^$J95)+(EXP(-$G95/INDEX($BB$5:$BG$12,MATCH($D95,$AR$5:$AR$12,0),4))*($G95/INDEX($BB$5:$BG$12,MATCH($D95,$AR$5:$AR$12,0),4))^$J95)+(EXP(-$G95/INDEX($BB$5:$BG$12,MATCH($D95,$AR$5:$AR$12,0),5))*($G95/INDEX($BB$5:$BG$12,MATCH($D95,$AR$5:$AR$12,0),5))^$J95)+(EXP(-$G95/INDEX($BB$5:$BG$12,MATCH($D95,$AR$5:$AR$12,0),6))*($G95/INDEX($BB$5:$BG$12,MATCH($D95,$AR$5:$AR$12,0),6))^$J95)),0)</x:f>
        <x:v>0.014510732507186933</x:v>
      </x:c>
      <x:c r="AG95" s="979" t="n">
        <x:f>IFERROR((EXP(-$G95/INDEX($BB$5:$BG$12,MATCH($D95,$AR$5:$AR$12,0),3))*($G95/INDEX($BB$5:$BG$12,MATCH($D95,$AR$5:$AR$12,0),3))^$J95)/((EXP(-$G95/INDEX($BB$5:$BG$12,MATCH($D95,$AR$5:$AR$12,0),1))*($G95/INDEX($BB$5:$BG$12,MATCH($D95,$AR$5:$AR$12,0),1))^$J95)+(EXP(-$G95/INDEX($BB$5:$BG$12,MATCH($D95,$AR$5:$AR$12,0),2))*($G95/INDEX($BB$5:$BG$12,MATCH($D95,$AR$5:$AR$12,0),2))^$J95)+(EXP(-$G95/INDEX($BB$5:$BG$12,MATCH($D95,$AR$5:$AR$12,0),3))*($G95/INDEX($BB$5:$BG$12,MATCH($D95,$AR$5:$AR$12,0),3))^$J95)+(EXP(-$G95/INDEX($BB$5:$BG$12,MATCH($D95,$AR$5:$AR$12,0),4))*($G95/INDEX($BB$5:$BG$12,MATCH($D95,$AR$5:$AR$12,0),4))^$J95)+(EXP(-$G95/INDEX($BB$5:$BG$12,MATCH($D95,$AR$5:$AR$12,0),5))*($G95/INDEX($BB$5:$BG$12,MATCH($D95,$AR$5:$AR$12,0),5))^$J95)+(EXP(-$G95/INDEX($BB$5:$BG$12,MATCH($D95,$AR$5:$AR$12,0),6))*($G95/INDEX($BB$5:$BG$12,MATCH($D95,$AR$5:$AR$12,0),6))^$J95)),0)</x:f>
        <x:v>0.07409912239367736</x:v>
      </x:c>
      <x:c r="AH95" s="979" t="n">
        <x:f>IFERROR((EXP(-$G95/INDEX($BB$5:$BG$12,MATCH($D95,$AR$5:$AR$12,0),4))*($G95/INDEX($BB$5:$BG$12,MATCH($D95,$AR$5:$AR$12,0),4))^$J95)/((EXP(-$G95/INDEX($BB$5:$BG$12,MATCH($D95,$AR$5:$AR$12,0),1))*($G95/INDEX($BB$5:$BG$12,MATCH($D95,$AR$5:$AR$12,0),1))^$J95)+(EXP(-$G95/INDEX($BB$5:$BG$12,MATCH($D95,$AR$5:$AR$12,0),2))*($G95/INDEX($BB$5:$BG$12,MATCH($D95,$AR$5:$AR$12,0),2))^$J95)+(EXP(-$G95/INDEX($BB$5:$BG$12,MATCH($D95,$AR$5:$AR$12,0),3))*($G95/INDEX($BB$5:$BG$12,MATCH($D95,$AR$5:$AR$12,0),3))^$J95)+(EXP(-$G95/INDEX($BB$5:$BG$12,MATCH($D95,$AR$5:$AR$12,0),4))*($G95/INDEX($BB$5:$BG$12,MATCH($D95,$AR$5:$AR$12,0),4))^$J95)+(EXP(-$G95/INDEX($BB$5:$BG$12,MATCH($D95,$AR$5:$AR$12,0),5))*($G95/INDEX($BB$5:$BG$12,MATCH($D95,$AR$5:$AR$12,0),5))^$J95)+(EXP(-$G95/INDEX($BB$5:$BG$12,MATCH($D95,$AR$5:$AR$12,0),6))*($G95/INDEX($BB$5:$BG$12,MATCH($D95,$AR$5:$AR$12,0),6))^$J95)),0)</x:f>
        <x:v>0.23741053936138876</x:v>
      </x:c>
      <x:c r="AI95" s="979" t="n">
        <x:f>IFERROR((EXP(-$G95/INDEX($BB$5:$BG$12,MATCH($D95,$AR$5:$AR$12,0),5))*($G95/INDEX($BB$5:$BG$12,MATCH($D95,$AR$5:$AR$12,0),5))^$J95)/((EXP(-$G95/INDEX($BB$5:$BG$12,MATCH($D95,$AR$5:$AR$12,0),1))*($G95/INDEX($BB$5:$BG$12,MATCH($D95,$AR$5:$AR$12,0),1))^$J95)+(EXP(-$G95/INDEX($BB$5:$BG$12,MATCH($D95,$AR$5:$AR$12,0),2))*($G95/INDEX($BB$5:$BG$12,MATCH($D95,$AR$5:$AR$12,0),2))^$J95)+(EXP(-$G95/INDEX($BB$5:$BG$12,MATCH($D95,$AR$5:$AR$12,0),3))*($G95/INDEX($BB$5:$BG$12,MATCH($D95,$AR$5:$AR$12,0),3))^$J95)+(EXP(-$G95/INDEX($BB$5:$BG$12,MATCH($D95,$AR$5:$AR$12,0),4))*($G95/INDEX($BB$5:$BG$12,MATCH($D95,$AR$5:$AR$12,0),4))^$J95)+(EXP(-$G95/INDEX($BB$5:$BG$12,MATCH($D95,$AR$5:$AR$12,0),5))*($G95/INDEX($BB$5:$BG$12,MATCH($D95,$AR$5:$AR$12,0),5))^$J95)+(EXP(-$G95/INDEX($BB$5:$BG$12,MATCH($D95,$AR$5:$AR$12,0),6))*($G95/INDEX($BB$5:$BG$12,MATCH($D95,$AR$5:$AR$12,0),6))^$J95)),0)</x:f>
        <x:v>0.33121571054602694</x:v>
      </x:c>
      <x:c r="AJ95" s="979" t="n">
        <x:f>IFERROR((EXP(-$G95/INDEX($BB$5:$BG$12,MATCH($D95,$AR$5:$AR$12,0),6))*($G95/INDEX($BB$5:$BG$12,MATCH($D95,$AR$5:$AR$12,0),6))^$J95)/((EXP(-$G95/INDEX($BB$5:$BG$12,MATCH($D95,$AR$5:$AR$12,0),1))*($G95/INDEX($BB$5:$BG$12,MATCH($D95,$AR$5:$AR$12,0),1))^$J95)+(EXP(-$G95/INDEX($BB$5:$BG$12,MATCH($D95,$AR$5:$AR$12,0),2))*($G95/INDEX($BB$5:$BG$12,MATCH($D95,$AR$5:$AR$12,0),2))^$J95)+(EXP(-$G95/INDEX($BB$5:$BG$12,MATCH($D95,$AR$5:$AR$12,0),3))*($G95/INDEX($BB$5:$BG$12,MATCH($D95,$AR$5:$AR$12,0),3))^$J95)+(EXP(-$G95/INDEX($BB$5:$BG$12,MATCH($D95,$AR$5:$AR$12,0),4))*($G95/INDEX($BB$5:$BG$12,MATCH($D95,$AR$5:$AR$12,0),4))^$J95)+(EXP(-$G95/INDEX($BB$5:$BG$12,MATCH($D95,$AR$5:$AR$12,0),5))*($G95/INDEX($BB$5:$BG$12,MATCH($D95,$AR$5:$AR$12,0),5))^$J95)+(EXP(-$G95/INDEX($BB$5:$BG$12,MATCH($D95,$AR$5:$AR$12,0),6))*($G95/INDEX($BB$5:$BG$12,MATCH($D95,$AR$5:$AR$12,0),6))^$J95)),0)</x:f>
        <x:v>0.3366906221564753</x:v>
      </x:c>
      <x:c r="BJ95"/>
      <x:c r="BK95"/>
      <x:c r="BL95"/>
      <x:c r="BM95"/>
      <x:c r="BN95"/>
      <x:c r="BO95"/>
      <x:c r="BP95"/>
      <x:c r="BQ95"/>
      <x:c r="BR95"/>
      <x:c r="BS95"/>
      <x:c r="BT95"/>
      <x:c r="BU95"/>
      <x:c r="BV95"/>
      <x:c r="BW95"/>
      <x:c r="BX95"/>
      <x:c r="BY95"/>
      <x:c r="BZ95"/>
    </x:row>
    <x:row r="96">
      <x:c r="A96" s="975" t="n">
        <x:f>'対象台データ'!A94</x:f>
        <x:v>46271</x:v>
      </x:c>
      <x:c r="B96" s="1003" t="str">
        <x:f>'対象台データ'!B94</x:f>
        <x:v>日</x:v>
      </x:c>
      <x:c r="C96" s="1003" t="str">
        <x:f>'対象台データ'!C94</x:f>
        <x:v>9/6</x:v>
      </x:c>
      <x:c r="D96" s="963" t="str">
        <x:f>'対象台データ'!D94</x:f>
        <x:v>マイジャグラーV</x:v>
      </x:c>
      <x:c r="E96" s="1014" t="n">
        <x:f>IF($X96="A",MIN(100,MAX(0,55+(V96-55)*(1+0.4*SQRT(MIN(G96/8000,1))))),MIN(100,MAX(0,V96)))</x:f>
        <x:v>39.1690190923381</x:v>
      </x:c>
      <x:c r="F96" s="1016" t="n">
        <x:f>'対象台データ'!E94</x:f>
        <x:v>961</x:v>
      </x:c>
      <x:c r="G96" s="1005" t="n">
        <x:f>'対象台データ'!F94</x:f>
        <x:v>7587</x:v>
      </x:c>
      <x:c r="H96" s="1005" t="n">
        <x:f>'対象台データ'!G94</x:f>
        <x:v>390</x:v>
      </x:c>
      <x:c r="I96" s="1005" t="n">
        <x:f>'対象台データ'!H94</x:f>
        <x:v>28</x:v>
      </x:c>
      <x:c r="J96" s="1005" t="n">
        <x:f>'対象台データ'!I94</x:f>
        <x:v>16</x:v>
      </x:c>
      <x:c r="K96" s="979" t="n">
        <x:f>'対象台データ'!K94</x:f>
        <x:v>1.0171345722947147</x:v>
      </x:c>
      <x:c r="L96" s="1006" t="n">
        <x:f>IF(G96&lt;=0,5,IF(G96&lt;1500,5+(G96-0)*(20-5)/(1500-0),IF(G96&lt;3000,20+(G96-1500)*(40-20)/(3000-1500),IF(G96&lt;4500,40+(G96-3000)*(58-40)/(4500-3000),IF(G96&lt;6000,58+(G96-4500)*(72-58)/(6000-4500),IF(G96&lt;7500,72+(G96-6000)*(84-72)/(7500-6000),IF(G96&lt;9000,84+(G96-7500)*(93-84)/(9000-7500),IF(G96&lt;11000,93+(G96-9000)*(100-93)/(11000-9000),100))))))))</x:f>
        <x:v>84.522</x:v>
      </x:c>
      <x:c r="M96" s="978" t="n">
        <x:v>1</x:v>
      </x:c>
      <x:c r="N96" s="978" t="n">
        <x:f>MIN(100,L96*M96)</x:f>
        <x:v>84.522</x:v>
      </x:c>
      <x:c r="O96" s="978" t="n">
        <x:f>IF(K96&lt;=0.8,0,IF(K96&lt;0.9,0+(K96-0.8)*(10-0)/(0.9-0.8),IF(K96&lt;1,10+(K96-0.9)*(35-10)/(1-0.9),IF(K96&lt;1.2,35+(K96-1)*(87-35)/(1.2-1),IF(K96&lt;1.3,87+(K96-1.2)*(96-87)/(1.3-1.2),IF(K96&lt;1.45,96+(K96-1.3)*(100-96)/(1.45-1.3),100))))))</x:f>
        <x:v>39.45498879662583</x:v>
      </x:c>
      <x:c r="P96" s="979" t="n">
        <x:f>MIN(1,SQRT(G96/8000))</x:f>
        <x:v>0.9738454702877659</x:v>
      </x:c>
      <x:c r="Q96" s="978" t="n">
        <x:f>35+(O96-35)*P96</x:f>
        <x:v>39.3384706597768</x:v>
      </x:c>
      <x:c r="R96" s="978" t="n">
        <x:f>IF(K96&lt;0.95,MIN(25,(0.95-K96)*250),0)</x:f>
        <x:v>0</x:v>
      </x:c>
      <x:c r="S96" s="978" t="n">
        <x:f>IF($X96="A",Y96*5+Z96*15+AA96*30+AB96*60+AC96*80+AD96*100,0)</x:f>
        <x:v>43.84092436082746</x:v>
      </x:c>
      <x:c r="T96" s="978" t="n">
        <x:f>IF($X96="A",AE96*5+AF96*15+AG96*30+AH96*60+AI96*80+AJ96*100,0)</x:f>
        <x:v>17.219924579807927</x:v>
      </x:c>
      <x:c r="U96" s="978" t="n">
        <x:f>IF($X96="A",S96*15%+T96*30%+Q96*55%,0)</x:f>
        <x:v>33.37827489094374</x:v>
      </x:c>
      <x:c r="V96" s="1018" t="n">
        <x:f>IF($X96="A",U96*80%+N96*20%,N96*IFERROR(INDEX($AT$5:$AT$60,MATCH($D96,$AR$5:$AR$60,0)),0.6)+Q96*IFERROR(INDEX($AU$5:$AU$60,MATCH($D96,$AR$5:$AR$60,0)),0.4)-R96)</x:f>
        <x:v>43.607019912755</x:v>
      </x:c>
      <x:c r="W96" s="1008" t="str">
        <x:f>IF(E96&gt;=90,"設定6級候補",IF(E96&gt;=75,"設定4以上強候補",IF(E96&gt;=60,"設定4以上を疑う","要観察")))</x:f>
        <x:v>要観察</x:v>
      </x:c>
      <x:c r="X96" s="1003" t="str">
        <x:f>IFERROR(INDEX($AS$5:$AS$60,MATCH($D96,$AR$5:$AR$60,0)),"AT")</x:f>
        <x:v>A</x:v>
      </x:c>
      <x:c r="Y96" s="979" t="n">
        <x:f>IFERROR((EXP(-$G96/INDEX($AV$5:$BA$12,MATCH($D96,$AR$5:$AR$12,0),1))*($G96/INDEX($AV$5:$BA$12,MATCH($D96,$AR$5:$AR$12,0),1))^$I96)/((EXP(-$G96/INDEX($AV$5:$BA$12,MATCH($D96,$AR$5:$AR$12,0),1))*($G96/INDEX($AV$5:$BA$12,MATCH($D96,$AR$5:$AR$12,0),1))^$I96)+(EXP(-$G96/INDEX($AV$5:$BA$12,MATCH($D96,$AR$5:$AR$12,0),2))*($G96/INDEX($AV$5:$BA$12,MATCH($D96,$AR$5:$AR$12,0),2))^$I96)+(EXP(-$G96/INDEX($AV$5:$BA$12,MATCH($D96,$AR$5:$AR$12,0),3))*($G96/INDEX($AV$5:$BA$12,MATCH($D96,$AR$5:$AR$12,0),3))^$I96)+(EXP(-$G96/INDEX($AV$5:$BA$12,MATCH($D96,$AR$5:$AR$12,0),4))*($G96/INDEX($AV$5:$BA$12,MATCH($D96,$AR$5:$AR$12,0),4))^$I96)+(EXP(-$G96/INDEX($AV$5:$BA$12,MATCH($D96,$AR$5:$AR$12,0),5))*($G96/INDEX($AV$5:$BA$12,MATCH($D96,$AR$5:$AR$12,0),5))^$I96)+(EXP(-$G96/INDEX($AV$5:$BA$12,MATCH($D96,$AR$5:$AR$12,0),6))*($G96/INDEX($AV$5:$BA$12,MATCH($D96,$AR$5:$AR$12,0),6))^$I96)),0)</x:f>
        <x:v>0.18489655407686661</x:v>
      </x:c>
      <x:c r="Z96" s="979" t="n">
        <x:f>IFERROR((EXP(-$G96/INDEX($AV$5:$BA$12,MATCH($D96,$AR$5:$AR$12,0),2))*($G96/INDEX($AV$5:$BA$12,MATCH($D96,$AR$5:$AR$12,0),2))^$I96)/((EXP(-$G96/INDEX($AV$5:$BA$12,MATCH($D96,$AR$5:$AR$12,0),1))*($G96/INDEX($AV$5:$BA$12,MATCH($D96,$AR$5:$AR$12,0),1))^$I96)+(EXP(-$G96/INDEX($AV$5:$BA$12,MATCH($D96,$AR$5:$AR$12,0),2))*($G96/INDEX($AV$5:$BA$12,MATCH($D96,$AR$5:$AR$12,0),2))^$I96)+(EXP(-$G96/INDEX($AV$5:$BA$12,MATCH($D96,$AR$5:$AR$12,0),3))*($G96/INDEX($AV$5:$BA$12,MATCH($D96,$AR$5:$AR$12,0),3))^$I96)+(EXP(-$G96/INDEX($AV$5:$BA$12,MATCH($D96,$AR$5:$AR$12,0),4))*($G96/INDEX($AV$5:$BA$12,MATCH($D96,$AR$5:$AR$12,0),4))^$I96)+(EXP(-$G96/INDEX($AV$5:$BA$12,MATCH($D96,$AR$5:$AR$12,0),5))*($G96/INDEX($AV$5:$BA$12,MATCH($D96,$AR$5:$AR$12,0),5))^$I96)+(EXP(-$G96/INDEX($AV$5:$BA$12,MATCH($D96,$AR$5:$AR$12,0),6))*($G96/INDEX($AV$5:$BA$12,MATCH($D96,$AR$5:$AR$12,0),6))^$I96)),0)</x:f>
        <x:v>0.18505480651487377</x:v>
      </x:c>
      <x:c r="AA96" s="979" t="n">
        <x:f>IFERROR((EXP(-$G96/INDEX($AV$5:$BA$12,MATCH($D96,$AR$5:$AR$12,0),3))*($G96/INDEX($AV$5:$BA$12,MATCH($D96,$AR$5:$AR$12,0),3))^$I96)/((EXP(-$G96/INDEX($AV$5:$BA$12,MATCH($D96,$AR$5:$AR$12,0),1))*($G96/INDEX($AV$5:$BA$12,MATCH($D96,$AR$5:$AR$12,0),1))^$I96)+(EXP(-$G96/INDEX($AV$5:$BA$12,MATCH($D96,$AR$5:$AR$12,0),2))*($G96/INDEX($AV$5:$BA$12,MATCH($D96,$AR$5:$AR$12,0),2))^$I96)+(EXP(-$G96/INDEX($AV$5:$BA$12,MATCH($D96,$AR$5:$AR$12,0),3))*($G96/INDEX($AV$5:$BA$12,MATCH($D96,$AR$5:$AR$12,0),3))^$I96)+(EXP(-$G96/INDEX($AV$5:$BA$12,MATCH($D96,$AR$5:$AR$12,0),4))*($G96/INDEX($AV$5:$BA$12,MATCH($D96,$AR$5:$AR$12,0),4))^$I96)+(EXP(-$G96/INDEX($AV$5:$BA$12,MATCH($D96,$AR$5:$AR$12,0),5))*($G96/INDEX($AV$5:$BA$12,MATCH($D96,$AR$5:$AR$12,0),5))^$I96)+(EXP(-$G96/INDEX($AV$5:$BA$12,MATCH($D96,$AR$5:$AR$12,0),6))*($G96/INDEX($AV$5:$BA$12,MATCH($D96,$AR$5:$AR$12,0),6))^$I96)),0)</x:f>
        <x:v>0.18430534674951282</x:v>
      </x:c>
      <x:c r="AB96" s="979" t="n">
        <x:f>IFERROR((EXP(-$G96/INDEX($AV$5:$BA$12,MATCH($D96,$AR$5:$AR$12,0),4))*($G96/INDEX($AV$5:$BA$12,MATCH($D96,$AR$5:$AR$12,0),4))^$I96)/((EXP(-$G96/INDEX($AV$5:$BA$12,MATCH($D96,$AR$5:$AR$12,0),1))*($G96/INDEX($AV$5:$BA$12,MATCH($D96,$AR$5:$AR$12,0),1))^$I96)+(EXP(-$G96/INDEX($AV$5:$BA$12,MATCH($D96,$AR$5:$AR$12,0),2))*($G96/INDEX($AV$5:$BA$12,MATCH($D96,$AR$5:$AR$12,0),2))^$I96)+(EXP(-$G96/INDEX($AV$5:$BA$12,MATCH($D96,$AR$5:$AR$12,0),3))*($G96/INDEX($AV$5:$BA$12,MATCH($D96,$AR$5:$AR$12,0),3))^$I96)+(EXP(-$G96/INDEX($AV$5:$BA$12,MATCH($D96,$AR$5:$AR$12,0),4))*($G96/INDEX($AV$5:$BA$12,MATCH($D96,$AR$5:$AR$12,0),4))^$I96)+(EXP(-$G96/INDEX($AV$5:$BA$12,MATCH($D96,$AR$5:$AR$12,0),5))*($G96/INDEX($AV$5:$BA$12,MATCH($D96,$AR$5:$AR$12,0),5))^$I96)+(EXP(-$G96/INDEX($AV$5:$BA$12,MATCH($D96,$AR$5:$AR$12,0),6))*($G96/INDEX($AV$5:$BA$12,MATCH($D96,$AR$5:$AR$12,0),6))^$I96)),0)</x:f>
        <x:v>0.17431354687095085</x:v>
      </x:c>
      <x:c r="AC96" s="979" t="n">
        <x:f>IFERROR((EXP(-$G96/INDEX($AV$5:$BA$12,MATCH($D96,$AR$5:$AR$12,0),5))*($G96/INDEX($AV$5:$BA$12,MATCH($D96,$AR$5:$AR$12,0),5))^$I96)/((EXP(-$G96/INDEX($AV$5:$BA$12,MATCH($D96,$AR$5:$AR$12,0),1))*($G96/INDEX($AV$5:$BA$12,MATCH($D96,$AR$5:$AR$12,0),1))^$I96)+(EXP(-$G96/INDEX($AV$5:$BA$12,MATCH($D96,$AR$5:$AR$12,0),2))*($G96/INDEX($AV$5:$BA$12,MATCH($D96,$AR$5:$AR$12,0),2))^$I96)+(EXP(-$G96/INDEX($AV$5:$BA$12,MATCH($D96,$AR$5:$AR$12,0),3))*($G96/INDEX($AV$5:$BA$12,MATCH($D96,$AR$5:$AR$12,0),3))^$I96)+(EXP(-$G96/INDEX($AV$5:$BA$12,MATCH($D96,$AR$5:$AR$12,0),4))*($G96/INDEX($AV$5:$BA$12,MATCH($D96,$AR$5:$AR$12,0),4))^$I96)+(EXP(-$G96/INDEX($AV$5:$BA$12,MATCH($D96,$AR$5:$AR$12,0),5))*($G96/INDEX($AV$5:$BA$12,MATCH($D96,$AR$5:$AR$12,0),5))^$I96)+(EXP(-$G96/INDEX($AV$5:$BA$12,MATCH($D96,$AR$5:$AR$12,0),6))*($G96/INDEX($AV$5:$BA$12,MATCH($D96,$AR$5:$AR$12,0),6))^$I96)),0)</x:f>
        <x:v>0.1495164150401008</x:v>
      </x:c>
      <x:c r="AD96" s="979" t="n">
        <x:f>IFERROR((EXP(-$G96/INDEX($AV$5:$BA$12,MATCH($D96,$AR$5:$AR$12,0),6))*($G96/INDEX($AV$5:$BA$12,MATCH($D96,$AR$5:$AR$12,0),6))^$I96)/((EXP(-$G96/INDEX($AV$5:$BA$12,MATCH($D96,$AR$5:$AR$12,0),1))*($G96/INDEX($AV$5:$BA$12,MATCH($D96,$AR$5:$AR$12,0),1))^$I96)+(EXP(-$G96/INDEX($AV$5:$BA$12,MATCH($D96,$AR$5:$AR$12,0),2))*($G96/INDEX($AV$5:$BA$12,MATCH($D96,$AR$5:$AR$12,0),2))^$I96)+(EXP(-$G96/INDEX($AV$5:$BA$12,MATCH($D96,$AR$5:$AR$12,0),3))*($G96/INDEX($AV$5:$BA$12,MATCH($D96,$AR$5:$AR$12,0),3))^$I96)+(EXP(-$G96/INDEX($AV$5:$BA$12,MATCH($D96,$AR$5:$AR$12,0),4))*($G96/INDEX($AV$5:$BA$12,MATCH($D96,$AR$5:$AR$12,0),4))^$I96)+(EXP(-$G96/INDEX($AV$5:$BA$12,MATCH($D96,$AR$5:$AR$12,0),5))*($G96/INDEX($AV$5:$BA$12,MATCH($D96,$AR$5:$AR$12,0),5))^$I96)+(EXP(-$G96/INDEX($AV$5:$BA$12,MATCH($D96,$AR$5:$AR$12,0),6))*($G96/INDEX($AV$5:$BA$12,MATCH($D96,$AR$5:$AR$12,0),6))^$I96)),0)</x:f>
        <x:v>0.12191333074769517</x:v>
      </x:c>
      <x:c r="AE96" s="979" t="n">
        <x:f>IFERROR((EXP(-$G96/INDEX($BB$5:$BG$12,MATCH($D96,$AR$5:$AR$12,0),1))*($G96/INDEX($BB$5:$BG$12,MATCH($D96,$AR$5:$AR$12,0),1))^$J96)/((EXP(-$G96/INDEX($BB$5:$BG$12,MATCH($D96,$AR$5:$AR$12,0),1))*($G96/INDEX($BB$5:$BG$12,MATCH($D96,$AR$5:$AR$12,0),1))^$J96)+(EXP(-$G96/INDEX($BB$5:$BG$12,MATCH($D96,$AR$5:$AR$12,0),2))*($G96/INDEX($BB$5:$BG$12,MATCH($D96,$AR$5:$AR$12,0),2))^$J96)+(EXP(-$G96/INDEX($BB$5:$BG$12,MATCH($D96,$AR$5:$AR$12,0),3))*($G96/INDEX($BB$5:$BG$12,MATCH($D96,$AR$5:$AR$12,0),3))^$J96)+(EXP(-$G96/INDEX($BB$5:$BG$12,MATCH($D96,$AR$5:$AR$12,0),4))*($G96/INDEX($BB$5:$BG$12,MATCH($D96,$AR$5:$AR$12,0),4))^$J96)+(EXP(-$G96/INDEX($BB$5:$BG$12,MATCH($D96,$AR$5:$AR$12,0),5))*($G96/INDEX($BB$5:$BG$12,MATCH($D96,$AR$5:$AR$12,0),5))^$J96)+(EXP(-$G96/INDEX($BB$5:$BG$12,MATCH($D96,$AR$5:$AR$12,0),6))*($G96/INDEX($BB$5:$BG$12,MATCH($D96,$AR$5:$AR$12,0),6))^$J96)),0)</x:f>
        <x:v>0.4135817435878395</x:v>
      </x:c>
      <x:c r="AF96" s="979" t="n">
        <x:f>IFERROR((EXP(-$G96/INDEX($BB$5:$BG$12,MATCH($D96,$AR$5:$AR$12,0),2))*($G96/INDEX($BB$5:$BG$12,MATCH($D96,$AR$5:$AR$12,0),2))^$J96)/((EXP(-$G96/INDEX($BB$5:$BG$12,MATCH($D96,$AR$5:$AR$12,0),1))*($G96/INDEX($BB$5:$BG$12,MATCH($D96,$AR$5:$AR$12,0),1))^$J96)+(EXP(-$G96/INDEX($BB$5:$BG$12,MATCH($D96,$AR$5:$AR$12,0),2))*($G96/INDEX($BB$5:$BG$12,MATCH($D96,$AR$5:$AR$12,0),2))^$J96)+(EXP(-$G96/INDEX($BB$5:$BG$12,MATCH($D96,$AR$5:$AR$12,0),3))*($G96/INDEX($BB$5:$BG$12,MATCH($D96,$AR$5:$AR$12,0),3))^$J96)+(EXP(-$G96/INDEX($BB$5:$BG$12,MATCH($D96,$AR$5:$AR$12,0),4))*($G96/INDEX($BB$5:$BG$12,MATCH($D96,$AR$5:$AR$12,0),4))^$J96)+(EXP(-$G96/INDEX($BB$5:$BG$12,MATCH($D96,$AR$5:$AR$12,0),5))*($G96/INDEX($BB$5:$BG$12,MATCH($D96,$AR$5:$AR$12,0),5))^$J96)+(EXP(-$G96/INDEX($BB$5:$BG$12,MATCH($D96,$AR$5:$AR$12,0),6))*($G96/INDEX($BB$5:$BG$12,MATCH($D96,$AR$5:$AR$12,0),6))^$J96)),0)</x:f>
        <x:v>0.3427867864786192</x:v>
      </x:c>
      <x:c r="AG96" s="979" t="n">
        <x:f>IFERROR((EXP(-$G96/INDEX($BB$5:$BG$12,MATCH($D96,$AR$5:$AR$12,0),3))*($G96/INDEX($BB$5:$BG$12,MATCH($D96,$AR$5:$AR$12,0),3))^$J96)/((EXP(-$G96/INDEX($BB$5:$BG$12,MATCH($D96,$AR$5:$AR$12,0),1))*($G96/INDEX($BB$5:$BG$12,MATCH($D96,$AR$5:$AR$12,0),1))^$J96)+(EXP(-$G96/INDEX($BB$5:$BG$12,MATCH($D96,$AR$5:$AR$12,0),2))*($G96/INDEX($BB$5:$BG$12,MATCH($D96,$AR$5:$AR$12,0),2))^$J96)+(EXP(-$G96/INDEX($BB$5:$BG$12,MATCH($D96,$AR$5:$AR$12,0),3))*($G96/INDEX($BB$5:$BG$12,MATCH($D96,$AR$5:$AR$12,0),3))^$J96)+(EXP(-$G96/INDEX($BB$5:$BG$12,MATCH($D96,$AR$5:$AR$12,0),4))*($G96/INDEX($BB$5:$BG$12,MATCH($D96,$AR$5:$AR$12,0),4))^$J96)+(EXP(-$G96/INDEX($BB$5:$BG$12,MATCH($D96,$AR$5:$AR$12,0),5))*($G96/INDEX($BB$5:$BG$12,MATCH($D96,$AR$5:$AR$12,0),5))^$J96)+(EXP(-$G96/INDEX($BB$5:$BG$12,MATCH($D96,$AR$5:$AR$12,0),6))*($G96/INDEX($BB$5:$BG$12,MATCH($D96,$AR$5:$AR$12,0),6))^$J96)),0)</x:f>
        <x:v>0.17046381179164144</x:v>
      </x:c>
      <x:c r="AH96" s="979" t="n">
        <x:f>IFERROR((EXP(-$G96/INDEX($BB$5:$BG$12,MATCH($D96,$AR$5:$AR$12,0),4))*($G96/INDEX($BB$5:$BG$12,MATCH($D96,$AR$5:$AR$12,0),4))^$J96)/((EXP(-$G96/INDEX($BB$5:$BG$12,MATCH($D96,$AR$5:$AR$12,0),1))*($G96/INDEX($BB$5:$BG$12,MATCH($D96,$AR$5:$AR$12,0),1))^$J96)+(EXP(-$G96/INDEX($BB$5:$BG$12,MATCH($D96,$AR$5:$AR$12,0),2))*($G96/INDEX($BB$5:$BG$12,MATCH($D96,$AR$5:$AR$12,0),2))^$J96)+(EXP(-$G96/INDEX($BB$5:$BG$12,MATCH($D96,$AR$5:$AR$12,0),3))*($G96/INDEX($BB$5:$BG$12,MATCH($D96,$AR$5:$AR$12,0),3))^$J96)+(EXP(-$G96/INDEX($BB$5:$BG$12,MATCH($D96,$AR$5:$AR$12,0),4))*($G96/INDEX($BB$5:$BG$12,MATCH($D96,$AR$5:$AR$12,0),4))^$J96)+(EXP(-$G96/INDEX($BB$5:$BG$12,MATCH($D96,$AR$5:$AR$12,0),5))*($G96/INDEX($BB$5:$BG$12,MATCH($D96,$AR$5:$AR$12,0),5))^$J96)+(EXP(-$G96/INDEX($BB$5:$BG$12,MATCH($D96,$AR$5:$AR$12,0),6))*($G96/INDEX($BB$5:$BG$12,MATCH($D96,$AR$5:$AR$12,0),6))^$J96)),0)</x:f>
        <x:v>0.04992579719907089</x:v>
      </x:c>
      <x:c r="AI96" s="979" t="n">
        <x:f>IFERROR((EXP(-$G96/INDEX($BB$5:$BG$12,MATCH($D96,$AR$5:$AR$12,0),5))*($G96/INDEX($BB$5:$BG$12,MATCH($D96,$AR$5:$AR$12,0),5))^$J96)/((EXP(-$G96/INDEX($BB$5:$BG$12,MATCH($D96,$AR$5:$AR$12,0),1))*($G96/INDEX($BB$5:$BG$12,MATCH($D96,$AR$5:$AR$12,0),1))^$J96)+(EXP(-$G96/INDEX($BB$5:$BG$12,MATCH($D96,$AR$5:$AR$12,0),2))*($G96/INDEX($BB$5:$BG$12,MATCH($D96,$AR$5:$AR$12,0),2))^$J96)+(EXP(-$G96/INDEX($BB$5:$BG$12,MATCH($D96,$AR$5:$AR$12,0),3))*($G96/INDEX($BB$5:$BG$12,MATCH($D96,$AR$5:$AR$12,0),3))^$J96)+(EXP(-$G96/INDEX($BB$5:$BG$12,MATCH($D96,$AR$5:$AR$12,0),4))*($G96/INDEX($BB$5:$BG$12,MATCH($D96,$AR$5:$AR$12,0),4))^$J96)+(EXP(-$G96/INDEX($BB$5:$BG$12,MATCH($D96,$AR$5:$AR$12,0),5))*($G96/INDEX($BB$5:$BG$12,MATCH($D96,$AR$5:$AR$12,0),5))^$J96)+(EXP(-$G96/INDEX($BB$5:$BG$12,MATCH($D96,$AR$5:$AR$12,0),6))*($G96/INDEX($BB$5:$BG$12,MATCH($D96,$AR$5:$AR$12,0),6))^$J96)),0)</x:f>
        <x:v>0.021171710764348147</x:v>
      </x:c>
      <x:c r="AJ96" s="979" t="n">
        <x:f>IFERROR((EXP(-$G96/INDEX($BB$5:$BG$12,MATCH($D96,$AR$5:$AR$12,0),6))*($G96/INDEX($BB$5:$BG$12,MATCH($D96,$AR$5:$AR$12,0),6))^$J96)/((EXP(-$G96/INDEX($BB$5:$BG$12,MATCH($D96,$AR$5:$AR$12,0),1))*($G96/INDEX($BB$5:$BG$12,MATCH($D96,$AR$5:$AR$12,0),1))^$J96)+(EXP(-$G96/INDEX($BB$5:$BG$12,MATCH($D96,$AR$5:$AR$12,0),2))*($G96/INDEX($BB$5:$BG$12,MATCH($D96,$AR$5:$AR$12,0),2))^$J96)+(EXP(-$G96/INDEX($BB$5:$BG$12,MATCH($D96,$AR$5:$AR$12,0),3))*($G96/INDEX($BB$5:$BG$12,MATCH($D96,$AR$5:$AR$12,0),3))^$J96)+(EXP(-$G96/INDEX($BB$5:$BG$12,MATCH($D96,$AR$5:$AR$12,0),4))*($G96/INDEX($BB$5:$BG$12,MATCH($D96,$AR$5:$AR$12,0),4))^$J96)+(EXP(-$G96/INDEX($BB$5:$BG$12,MATCH($D96,$AR$5:$AR$12,0),5))*($G96/INDEX($BB$5:$BG$12,MATCH($D96,$AR$5:$AR$12,0),5))^$J96)+(EXP(-$G96/INDEX($BB$5:$BG$12,MATCH($D96,$AR$5:$AR$12,0),6))*($G96/INDEX($BB$5:$BG$12,MATCH($D96,$AR$5:$AR$12,0),6))^$J96)),0)</x:f>
        <x:v>0.0020701501784809464</x:v>
      </x:c>
      <x:c r="BJ96"/>
      <x:c r="BK96"/>
      <x:c r="BL96"/>
      <x:c r="BM96"/>
      <x:c r="BN96"/>
      <x:c r="BO96"/>
      <x:c r="BP96"/>
      <x:c r="BQ96"/>
      <x:c r="BR96"/>
      <x:c r="BS96"/>
      <x:c r="BT96"/>
      <x:c r="BU96"/>
      <x:c r="BV96"/>
      <x:c r="BW96"/>
      <x:c r="BX96"/>
      <x:c r="BY96"/>
      <x:c r="BZ96"/>
    </x:row>
    <x:row r="97">
      <x:c r="A97" s="975" t="n">
        <x:f>'対象台データ'!A95</x:f>
        <x:v>46271</x:v>
      </x:c>
      <x:c r="B97" s="1003" t="str">
        <x:f>'対象台データ'!B95</x:f>
        <x:v>日</x:v>
      </x:c>
      <x:c r="C97" s="1003" t="str">
        <x:f>'対象台データ'!C95</x:f>
        <x:v>9/6</x:v>
      </x:c>
      <x:c r="D97" s="963" t="str">
        <x:f>'対象台データ'!D95</x:f>
        <x:v>マイジャグラーV</x:v>
      </x:c>
      <x:c r="E97" s="1014" t="n">
        <x:f>IF($X97="A",MIN(100,MAX(0,55+(V97-55)*(1+0.4*SQRT(MIN(G97/8000,1))))),MIN(100,MAX(0,V97)))</x:f>
        <x:v>39.768084932055444</x:v>
      </x:c>
      <x:c r="F97" s="1016" t="n">
        <x:f>'対象台データ'!E95</x:f>
        <x:v>962</x:v>
      </x:c>
      <x:c r="G97" s="1005" t="n">
        <x:f>'対象台データ'!F95</x:f>
        <x:v>7699</x:v>
      </x:c>
      <x:c r="H97" s="1005" t="n">
        <x:f>'対象台データ'!G95</x:f>
        <x:v>492</x:v>
      </x:c>
      <x:c r="I97" s="1005" t="n">
        <x:f>'対象台データ'!H95</x:f>
        <x:v>31</x:v>
      </x:c>
      <x:c r="J97" s="1005" t="n">
        <x:f>'対象台データ'!I95</x:f>
        <x:v>14</x:v>
      </x:c>
      <x:c r="K97" s="979" t="n">
        <x:f>'対象台データ'!K95</x:f>
        <x:v>1.021301467723081</x:v>
      </x:c>
      <x:c r="L97" s="1006" t="n">
        <x:f>IF(G97&lt;=0,5,IF(G97&lt;1500,5+(G97-0)*(20-5)/(1500-0),IF(G97&lt;3000,20+(G97-1500)*(40-20)/(3000-1500),IF(G97&lt;4500,40+(G97-3000)*(58-40)/(4500-3000),IF(G97&lt;6000,58+(G97-4500)*(72-58)/(6000-4500),IF(G97&lt;7500,72+(G97-6000)*(84-72)/(7500-6000),IF(G97&lt;9000,84+(G97-7500)*(93-84)/(9000-7500),IF(G97&lt;11000,93+(G97-9000)*(100-93)/(11000-9000),100))))))))</x:f>
        <x:v>85.194</x:v>
      </x:c>
      <x:c r="M97" s="978" t="n">
        <x:v>1</x:v>
      </x:c>
      <x:c r="N97" s="978" t="n">
        <x:f>MIN(100,L97*M97)</x:f>
        <x:v>85.194</x:v>
      </x:c>
      <x:c r="O97" s="978" t="n">
        <x:f>IF(K97&lt;=0.8,0,IF(K97&lt;0.9,0+(K97-0.8)*(10-0)/(0.9-0.8),IF(K97&lt;1,10+(K97-0.9)*(35-10)/(1-0.9),IF(K97&lt;1.2,35+(K97-1)*(87-35)/(1.2-1),IF(K97&lt;1.3,87+(K97-1.2)*(96-87)/(1.3-1.2),IF(K97&lt;1.45,96+(K97-1.3)*(100-96)/(1.45-1.3),100))))))</x:f>
        <x:v>40.538381608001046</x:v>
      </x:c>
      <x:c r="P97" s="979" t="n">
        <x:f>MIN(1,SQRT(G97/8000))</x:f>
        <x:v>0.9810071355499917</x:v>
      </x:c>
      <x:c r="Q97" s="978" t="n">
        <x:f>35+(O97-35)*P97</x:f>
        <x:v>40.433191876847864</x:v>
      </x:c>
      <x:c r="R97" s="978" t="n">
        <x:f>IF(K97&lt;0.95,MIN(25,(0.95-K97)*250),0)</x:f>
        <x:v>0</x:v>
      </x:c>
      <x:c r="S97" s="978" t="n">
        <x:f>IF($X97="A",Y97*5+Z97*15+AA97*30+AB97*60+AC97*80+AD97*100,0)</x:f>
        <x:v>49.16256541542806</x:v>
      </x:c>
      <x:c r="T97" s="978" t="n">
        <x:f>IF($X97="A",AE97*5+AF97*15+AG97*30+AH97*60+AI97*80+AJ97*100,0)</x:f>
        <x:v>13.88244129618606</x:v>
      </x:c>
      <x:c r="U97" s="978" t="n">
        <x:f>IF($X97="A",S97*15%+T97*30%+Q97*55%,0)</x:f>
        <x:v>33.77737273343635</x:v>
      </x:c>
      <x:c r="V97" s="1018" t="n">
        <x:f>IF($X97="A",U97*80%+N97*20%,N97*IFERROR(INDEX($AT$5:$AT$60,MATCH($D97,$AR$5:$AR$60,0)),0.6)+Q97*IFERROR(INDEX($AU$5:$AU$60,MATCH($D97,$AR$5:$AR$60,0)),0.4)-R97)</x:f>
        <x:v>44.060698186749086</x:v>
      </x:c>
      <x:c r="W97" s="1008" t="str">
        <x:f>IF(E97&gt;=90,"設定6級候補",IF(E97&gt;=75,"設定4以上強候補",IF(E97&gt;=60,"設定4以上を疑う","要観察")))</x:f>
        <x:v>要観察</x:v>
      </x:c>
      <x:c r="X97" s="1003" t="str">
        <x:f>IFERROR(INDEX($AS$5:$AS$60,MATCH($D97,$AR$5:$AR$60,0)),"AT")</x:f>
        <x:v>A</x:v>
      </x:c>
      <x:c r="Y97" s="979" t="n">
        <x:f>IFERROR((EXP(-$G97/INDEX($AV$5:$BA$12,MATCH($D97,$AR$5:$AR$12,0),1))*($G97/INDEX($AV$5:$BA$12,MATCH($D97,$AR$5:$AR$12,0),1))^$I97)/((EXP(-$G97/INDEX($AV$5:$BA$12,MATCH($D97,$AR$5:$AR$12,0),1))*($G97/INDEX($AV$5:$BA$12,MATCH($D97,$AR$5:$AR$12,0),1))^$I97)+(EXP(-$G97/INDEX($AV$5:$BA$12,MATCH($D97,$AR$5:$AR$12,0),2))*($G97/INDEX($AV$5:$BA$12,MATCH($D97,$AR$5:$AR$12,0),2))^$I97)+(EXP(-$G97/INDEX($AV$5:$BA$12,MATCH($D97,$AR$5:$AR$12,0),3))*($G97/INDEX($AV$5:$BA$12,MATCH($D97,$AR$5:$AR$12,0),3))^$I97)+(EXP(-$G97/INDEX($AV$5:$BA$12,MATCH($D97,$AR$5:$AR$12,0),4))*($G97/INDEX($AV$5:$BA$12,MATCH($D97,$AR$5:$AR$12,0),4))^$I97)+(EXP(-$G97/INDEX($AV$5:$BA$12,MATCH($D97,$AR$5:$AR$12,0),5))*($G97/INDEX($AV$5:$BA$12,MATCH($D97,$AR$5:$AR$12,0),5))^$I97)+(EXP(-$G97/INDEX($AV$5:$BA$12,MATCH($D97,$AR$5:$AR$12,0),6))*($G97/INDEX($AV$5:$BA$12,MATCH($D97,$AR$5:$AR$12,0),6))^$I97)),0)</x:f>
        <x:v>0.1567585666786863</x:v>
      </x:c>
      <x:c r="Z97" s="979" t="n">
        <x:f>IFERROR((EXP(-$G97/INDEX($AV$5:$BA$12,MATCH($D97,$AR$5:$AR$12,0),2))*($G97/INDEX($AV$5:$BA$12,MATCH($D97,$AR$5:$AR$12,0),2))^$I97)/((EXP(-$G97/INDEX($AV$5:$BA$12,MATCH($D97,$AR$5:$AR$12,0),1))*($G97/INDEX($AV$5:$BA$12,MATCH($D97,$AR$5:$AR$12,0),1))^$I97)+(EXP(-$G97/INDEX($AV$5:$BA$12,MATCH($D97,$AR$5:$AR$12,0),2))*($G97/INDEX($AV$5:$BA$12,MATCH($D97,$AR$5:$AR$12,0),2))^$I97)+(EXP(-$G97/INDEX($AV$5:$BA$12,MATCH($D97,$AR$5:$AR$12,0),3))*($G97/INDEX($AV$5:$BA$12,MATCH($D97,$AR$5:$AR$12,0),3))^$I97)+(EXP(-$G97/INDEX($AV$5:$BA$12,MATCH($D97,$AR$5:$AR$12,0),4))*($G97/INDEX($AV$5:$BA$12,MATCH($D97,$AR$5:$AR$12,0),4))^$I97)+(EXP(-$G97/INDEX($AV$5:$BA$12,MATCH($D97,$AR$5:$AR$12,0),5))*($G97/INDEX($AV$5:$BA$12,MATCH($D97,$AR$5:$AR$12,0),5))^$I97)+(EXP(-$G97/INDEX($AV$5:$BA$12,MATCH($D97,$AR$5:$AR$12,0),6))*($G97/INDEX($AV$5:$BA$12,MATCH($D97,$AR$5:$AR$12,0),6))^$I97)),0)</x:f>
        <x:v>0.1603648684262154</x:v>
      </x:c>
      <x:c r="AA97" s="979" t="n">
        <x:f>IFERROR((EXP(-$G97/INDEX($AV$5:$BA$12,MATCH($D97,$AR$5:$AR$12,0),3))*($G97/INDEX($AV$5:$BA$12,MATCH($D97,$AR$5:$AR$12,0),3))^$I97)/((EXP(-$G97/INDEX($AV$5:$BA$12,MATCH($D97,$AR$5:$AR$12,0),1))*($G97/INDEX($AV$5:$BA$12,MATCH($D97,$AR$5:$AR$12,0),1))^$I97)+(EXP(-$G97/INDEX($AV$5:$BA$12,MATCH($D97,$AR$5:$AR$12,0),2))*($G97/INDEX($AV$5:$BA$12,MATCH($D97,$AR$5:$AR$12,0),2))^$I97)+(EXP(-$G97/INDEX($AV$5:$BA$12,MATCH($D97,$AR$5:$AR$12,0),3))*($G97/INDEX($AV$5:$BA$12,MATCH($D97,$AR$5:$AR$12,0),3))^$I97)+(EXP(-$G97/INDEX($AV$5:$BA$12,MATCH($D97,$AR$5:$AR$12,0),4))*($G97/INDEX($AV$5:$BA$12,MATCH($D97,$AR$5:$AR$12,0),4))^$I97)+(EXP(-$G97/INDEX($AV$5:$BA$12,MATCH($D97,$AR$5:$AR$12,0),5))*($G97/INDEX($AV$5:$BA$12,MATCH($D97,$AR$5:$AR$12,0),5))^$I97)+(EXP(-$G97/INDEX($AV$5:$BA$12,MATCH($D97,$AR$5:$AR$12,0),6))*($G97/INDEX($AV$5:$BA$12,MATCH($D97,$AR$5:$AR$12,0),6))^$I97)),0)</x:f>
        <x:v>0.16661857880433403</x:v>
      </x:c>
      <x:c r="AB97" s="979" t="n">
        <x:f>IFERROR((EXP(-$G97/INDEX($AV$5:$BA$12,MATCH($D97,$AR$5:$AR$12,0),4))*($G97/INDEX($AV$5:$BA$12,MATCH($D97,$AR$5:$AR$12,0),4))^$I97)/((EXP(-$G97/INDEX($AV$5:$BA$12,MATCH($D97,$AR$5:$AR$12,0),1))*($G97/INDEX($AV$5:$BA$12,MATCH($D97,$AR$5:$AR$12,0),1))^$I97)+(EXP(-$G97/INDEX($AV$5:$BA$12,MATCH($D97,$AR$5:$AR$12,0),2))*($G97/INDEX($AV$5:$BA$12,MATCH($D97,$AR$5:$AR$12,0),2))^$I97)+(EXP(-$G97/INDEX($AV$5:$BA$12,MATCH($D97,$AR$5:$AR$12,0),3))*($G97/INDEX($AV$5:$BA$12,MATCH($D97,$AR$5:$AR$12,0),3))^$I97)+(EXP(-$G97/INDEX($AV$5:$BA$12,MATCH($D97,$AR$5:$AR$12,0),4))*($G97/INDEX($AV$5:$BA$12,MATCH($D97,$AR$5:$AR$12,0),4))^$I97)+(EXP(-$G97/INDEX($AV$5:$BA$12,MATCH($D97,$AR$5:$AR$12,0),5))*($G97/INDEX($AV$5:$BA$12,MATCH($D97,$AR$5:$AR$12,0),5))^$I97)+(EXP(-$G97/INDEX($AV$5:$BA$12,MATCH($D97,$AR$5:$AR$12,0),6))*($G97/INDEX($AV$5:$BA$12,MATCH($D97,$AR$5:$AR$12,0),6))^$I97)),0)</x:f>
        <x:v>0.17811663528729427</x:v>
      </x:c>
      <x:c r="AC97" s="979" t="n">
        <x:f>IFERROR((EXP(-$G97/INDEX($AV$5:$BA$12,MATCH($D97,$AR$5:$AR$12,0),5))*($G97/INDEX($AV$5:$BA$12,MATCH($D97,$AR$5:$AR$12,0),5))^$I97)/((EXP(-$G97/INDEX($AV$5:$BA$12,MATCH($D97,$AR$5:$AR$12,0),1))*($G97/INDEX($AV$5:$BA$12,MATCH($D97,$AR$5:$AR$12,0),1))^$I97)+(EXP(-$G97/INDEX($AV$5:$BA$12,MATCH($D97,$AR$5:$AR$12,0),2))*($G97/INDEX($AV$5:$BA$12,MATCH($D97,$AR$5:$AR$12,0),2))^$I97)+(EXP(-$G97/INDEX($AV$5:$BA$12,MATCH($D97,$AR$5:$AR$12,0),3))*($G97/INDEX($AV$5:$BA$12,MATCH($D97,$AR$5:$AR$12,0),3))^$I97)+(EXP(-$G97/INDEX($AV$5:$BA$12,MATCH($D97,$AR$5:$AR$12,0),4))*($G97/INDEX($AV$5:$BA$12,MATCH($D97,$AR$5:$AR$12,0),4))^$I97)+(EXP(-$G97/INDEX($AV$5:$BA$12,MATCH($D97,$AR$5:$AR$12,0),5))*($G97/INDEX($AV$5:$BA$12,MATCH($D97,$AR$5:$AR$12,0),5))^$I97)+(EXP(-$G97/INDEX($AV$5:$BA$12,MATCH($D97,$AR$5:$AR$12,0),6))*($G97/INDEX($AV$5:$BA$12,MATCH($D97,$AR$5:$AR$12,0),6))^$I97)),0)</x:f>
        <x:v>0.17631955030366375</x:v>
      </x:c>
      <x:c r="AD97" s="979" t="n">
        <x:f>IFERROR((EXP(-$G97/INDEX($AV$5:$BA$12,MATCH($D97,$AR$5:$AR$12,0),6))*($G97/INDEX($AV$5:$BA$12,MATCH($D97,$AR$5:$AR$12,0),6))^$I97)/((EXP(-$G97/INDEX($AV$5:$BA$12,MATCH($D97,$AR$5:$AR$12,0),1))*($G97/INDEX($AV$5:$BA$12,MATCH($D97,$AR$5:$AR$12,0),1))^$I97)+(EXP(-$G97/INDEX($AV$5:$BA$12,MATCH($D97,$AR$5:$AR$12,0),2))*($G97/INDEX($AV$5:$BA$12,MATCH($D97,$AR$5:$AR$12,0),2))^$I97)+(EXP(-$G97/INDEX($AV$5:$BA$12,MATCH($D97,$AR$5:$AR$12,0),3))*($G97/INDEX($AV$5:$BA$12,MATCH($D97,$AR$5:$AR$12,0),3))^$I97)+(EXP(-$G97/INDEX($AV$5:$BA$12,MATCH($D97,$AR$5:$AR$12,0),4))*($G97/INDEX($AV$5:$BA$12,MATCH($D97,$AR$5:$AR$12,0),4))^$I97)+(EXP(-$G97/INDEX($AV$5:$BA$12,MATCH($D97,$AR$5:$AR$12,0),5))*($G97/INDEX($AV$5:$BA$12,MATCH($D97,$AR$5:$AR$12,0),5))^$I97)+(EXP(-$G97/INDEX($AV$5:$BA$12,MATCH($D97,$AR$5:$AR$12,0),6))*($G97/INDEX($AV$5:$BA$12,MATCH($D97,$AR$5:$AR$12,0),6))^$I97)),0)</x:f>
        <x:v>0.16182180049980618</x:v>
      </x:c>
      <x:c r="AE97" s="979" t="n">
        <x:f>IFERROR((EXP(-$G97/INDEX($BB$5:$BG$12,MATCH($D97,$AR$5:$AR$12,0),1))*($G97/INDEX($BB$5:$BG$12,MATCH($D97,$AR$5:$AR$12,0),1))^$J97)/((EXP(-$G97/INDEX($BB$5:$BG$12,MATCH($D97,$AR$5:$AR$12,0),1))*($G97/INDEX($BB$5:$BG$12,MATCH($D97,$AR$5:$AR$12,0),1))^$J97)+(EXP(-$G97/INDEX($BB$5:$BG$12,MATCH($D97,$AR$5:$AR$12,0),2))*($G97/INDEX($BB$5:$BG$12,MATCH($D97,$AR$5:$AR$12,0),2))^$J97)+(EXP(-$G97/INDEX($BB$5:$BG$12,MATCH($D97,$AR$5:$AR$12,0),3))*($G97/INDEX($BB$5:$BG$12,MATCH($D97,$AR$5:$AR$12,0),3))^$J97)+(EXP(-$G97/INDEX($BB$5:$BG$12,MATCH($D97,$AR$5:$AR$12,0),4))*($G97/INDEX($BB$5:$BG$12,MATCH($D97,$AR$5:$AR$12,0),4))^$J97)+(EXP(-$G97/INDEX($BB$5:$BG$12,MATCH($D97,$AR$5:$AR$12,0),5))*($G97/INDEX($BB$5:$BG$12,MATCH($D97,$AR$5:$AR$12,0),5))^$J97)+(EXP(-$G97/INDEX($BB$5:$BG$12,MATCH($D97,$AR$5:$AR$12,0),6))*($G97/INDEX($BB$5:$BG$12,MATCH($D97,$AR$5:$AR$12,0),6))^$J97)),0)</x:f>
        <x:v>0.48602273730100476</x:v>
      </x:c>
      <x:c r="AF97" s="979" t="n">
        <x:f>IFERROR((EXP(-$G97/INDEX($BB$5:$BG$12,MATCH($D97,$AR$5:$AR$12,0),2))*($G97/INDEX($BB$5:$BG$12,MATCH($D97,$AR$5:$AR$12,0),2))^$J97)/((EXP(-$G97/INDEX($BB$5:$BG$12,MATCH($D97,$AR$5:$AR$12,0),1))*($G97/INDEX($BB$5:$BG$12,MATCH($D97,$AR$5:$AR$12,0),1))^$J97)+(EXP(-$G97/INDEX($BB$5:$BG$12,MATCH($D97,$AR$5:$AR$12,0),2))*($G97/INDEX($BB$5:$BG$12,MATCH($D97,$AR$5:$AR$12,0),2))^$J97)+(EXP(-$G97/INDEX($BB$5:$BG$12,MATCH($D97,$AR$5:$AR$12,0),3))*($G97/INDEX($BB$5:$BG$12,MATCH($D97,$AR$5:$AR$12,0),3))^$J97)+(EXP(-$G97/INDEX($BB$5:$BG$12,MATCH($D97,$AR$5:$AR$12,0),4))*($G97/INDEX($BB$5:$BG$12,MATCH($D97,$AR$5:$AR$12,0),4))^$J97)+(EXP(-$G97/INDEX($BB$5:$BG$12,MATCH($D97,$AR$5:$AR$12,0),5))*($G97/INDEX($BB$5:$BG$12,MATCH($D97,$AR$5:$AR$12,0),5))^$J97)+(EXP(-$G97/INDEX($BB$5:$BG$12,MATCH($D97,$AR$5:$AR$12,0),6))*($G97/INDEX($BB$5:$BG$12,MATCH($D97,$AR$5:$AR$12,0),6))^$J97)),0)</x:f>
        <x:v>0.35077143435504926</x:v>
      </x:c>
      <x:c r="AG97" s="979" t="n">
        <x:f>IFERROR((EXP(-$G97/INDEX($BB$5:$BG$12,MATCH($D97,$AR$5:$AR$12,0),3))*($G97/INDEX($BB$5:$BG$12,MATCH($D97,$AR$5:$AR$12,0),3))^$J97)/((EXP(-$G97/INDEX($BB$5:$BG$12,MATCH($D97,$AR$5:$AR$12,0),1))*($G97/INDEX($BB$5:$BG$12,MATCH($D97,$AR$5:$AR$12,0),1))^$J97)+(EXP(-$G97/INDEX($BB$5:$BG$12,MATCH($D97,$AR$5:$AR$12,0),2))*($G97/INDEX($BB$5:$BG$12,MATCH($D97,$AR$5:$AR$12,0),2))^$J97)+(EXP(-$G97/INDEX($BB$5:$BG$12,MATCH($D97,$AR$5:$AR$12,0),3))*($G97/INDEX($BB$5:$BG$12,MATCH($D97,$AR$5:$AR$12,0),3))^$J97)+(EXP(-$G97/INDEX($BB$5:$BG$12,MATCH($D97,$AR$5:$AR$12,0),4))*($G97/INDEX($BB$5:$BG$12,MATCH($D97,$AR$5:$AR$12,0),4))^$J97)+(EXP(-$G97/INDEX($BB$5:$BG$12,MATCH($D97,$AR$5:$AR$12,0),5))*($G97/INDEX($BB$5:$BG$12,MATCH($D97,$AR$5:$AR$12,0),5))^$J97)+(EXP(-$G97/INDEX($BB$5:$BG$12,MATCH($D97,$AR$5:$AR$12,0),6))*($G97/INDEX($BB$5:$BG$12,MATCH($D97,$AR$5:$AR$12,0),6))^$J97)),0)</x:f>
        <x:v>0.12705015345126364</x:v>
      </x:c>
      <x:c r="AH97" s="979" t="n">
        <x:f>IFERROR((EXP(-$G97/INDEX($BB$5:$BG$12,MATCH($D97,$AR$5:$AR$12,0),4))*($G97/INDEX($BB$5:$BG$12,MATCH($D97,$AR$5:$AR$12,0),4))^$J97)/((EXP(-$G97/INDEX($BB$5:$BG$12,MATCH($D97,$AR$5:$AR$12,0),1))*($G97/INDEX($BB$5:$BG$12,MATCH($D97,$AR$5:$AR$12,0),1))^$J97)+(EXP(-$G97/INDEX($BB$5:$BG$12,MATCH($D97,$AR$5:$AR$12,0),2))*($G97/INDEX($BB$5:$BG$12,MATCH($D97,$AR$5:$AR$12,0),2))^$J97)+(EXP(-$G97/INDEX($BB$5:$BG$12,MATCH($D97,$AR$5:$AR$12,0),3))*($G97/INDEX($BB$5:$BG$12,MATCH($D97,$AR$5:$AR$12,0),3))^$J97)+(EXP(-$G97/INDEX($BB$5:$BG$12,MATCH($D97,$AR$5:$AR$12,0),4))*($G97/INDEX($BB$5:$BG$12,MATCH($D97,$AR$5:$AR$12,0),4))^$J97)+(EXP(-$G97/INDEX($BB$5:$BG$12,MATCH($D97,$AR$5:$AR$12,0),5))*($G97/INDEX($BB$5:$BG$12,MATCH($D97,$AR$5:$AR$12,0),5))^$J97)+(EXP(-$G97/INDEX($BB$5:$BG$12,MATCH($D97,$AR$5:$AR$12,0),6))*($G97/INDEX($BB$5:$BG$12,MATCH($D97,$AR$5:$AR$12,0),6))^$J97)),0)</x:f>
        <x:v>0.0262736983088643</x:v>
      </x:c>
      <x:c r="AI97" s="979" t="n">
        <x:f>IFERROR((EXP(-$G97/INDEX($BB$5:$BG$12,MATCH($D97,$AR$5:$AR$12,0),5))*($G97/INDEX($BB$5:$BG$12,MATCH($D97,$AR$5:$AR$12,0),5))^$J97)/((EXP(-$G97/INDEX($BB$5:$BG$12,MATCH($D97,$AR$5:$AR$12,0),1))*($G97/INDEX($BB$5:$BG$12,MATCH($D97,$AR$5:$AR$12,0),1))^$J97)+(EXP(-$G97/INDEX($BB$5:$BG$12,MATCH($D97,$AR$5:$AR$12,0),2))*($G97/INDEX($BB$5:$BG$12,MATCH($D97,$AR$5:$AR$12,0),2))^$J97)+(EXP(-$G97/INDEX($BB$5:$BG$12,MATCH($D97,$AR$5:$AR$12,0),3))*($G97/INDEX($BB$5:$BG$12,MATCH($D97,$AR$5:$AR$12,0),3))^$J97)+(EXP(-$G97/INDEX($BB$5:$BG$12,MATCH($D97,$AR$5:$AR$12,0),4))*($G97/INDEX($BB$5:$BG$12,MATCH($D97,$AR$5:$AR$12,0),4))^$J97)+(EXP(-$G97/INDEX($BB$5:$BG$12,MATCH($D97,$AR$5:$AR$12,0),5))*($G97/INDEX($BB$5:$BG$12,MATCH($D97,$AR$5:$AR$12,0),5))^$J97)+(EXP(-$G97/INDEX($BB$5:$BG$12,MATCH($D97,$AR$5:$AR$12,0),6))*($G97/INDEX($BB$5:$BG$12,MATCH($D97,$AR$5:$AR$12,0),6))^$J97)),0)</x:f>
        <x:v>0.009268403304813258</x:v>
      </x:c>
      <x:c r="AJ97" s="979" t="n">
        <x:f>IFERROR((EXP(-$G97/INDEX($BB$5:$BG$12,MATCH($D97,$AR$5:$AR$12,0),6))*($G97/INDEX($BB$5:$BG$12,MATCH($D97,$AR$5:$AR$12,0),6))^$J97)/((EXP(-$G97/INDEX($BB$5:$BG$12,MATCH($D97,$AR$5:$AR$12,0),1))*($G97/INDEX($BB$5:$BG$12,MATCH($D97,$AR$5:$AR$12,0),1))^$J97)+(EXP(-$G97/INDEX($BB$5:$BG$12,MATCH($D97,$AR$5:$AR$12,0),2))*($G97/INDEX($BB$5:$BG$12,MATCH($D97,$AR$5:$AR$12,0),2))^$J97)+(EXP(-$G97/INDEX($BB$5:$BG$12,MATCH($D97,$AR$5:$AR$12,0),3))*($G97/INDEX($BB$5:$BG$12,MATCH($D97,$AR$5:$AR$12,0),3))^$J97)+(EXP(-$G97/INDEX($BB$5:$BG$12,MATCH($D97,$AR$5:$AR$12,0),4))*($G97/INDEX($BB$5:$BG$12,MATCH($D97,$AR$5:$AR$12,0),4))^$J97)+(EXP(-$G97/INDEX($BB$5:$BG$12,MATCH($D97,$AR$5:$AR$12,0),5))*($G97/INDEX($BB$5:$BG$12,MATCH($D97,$AR$5:$AR$12,0),5))^$J97)+(EXP(-$G97/INDEX($BB$5:$BG$12,MATCH($D97,$AR$5:$AR$12,0),6))*($G97/INDEX($BB$5:$BG$12,MATCH($D97,$AR$5:$AR$12,0),6))^$J97)),0)</x:f>
        <x:v>0.0006135732790046937</x:v>
      </x:c>
      <x:c r="BJ97"/>
      <x:c r="BK97"/>
      <x:c r="BL97"/>
      <x:c r="BM97"/>
      <x:c r="BN97"/>
      <x:c r="BO97"/>
      <x:c r="BP97"/>
      <x:c r="BQ97"/>
      <x:c r="BR97"/>
      <x:c r="BS97"/>
      <x:c r="BT97"/>
      <x:c r="BU97"/>
      <x:c r="BV97"/>
      <x:c r="BW97"/>
      <x:c r="BX97"/>
      <x:c r="BY97"/>
      <x:c r="BZ97"/>
    </x:row>
    <x:row r="98">
      <x:c r="A98" s="975" t="n">
        <x:f>'対象台データ'!A96</x:f>
        <x:v>46271</x:v>
      </x:c>
      <x:c r="B98" s="1003" t="str">
        <x:f>'対象台データ'!B96</x:f>
        <x:v>日</x:v>
      </x:c>
      <x:c r="C98" s="1003" t="str">
        <x:f>'対象台データ'!C96</x:f>
        <x:v>9/6</x:v>
      </x:c>
      <x:c r="D98" s="963" t="str">
        <x:f>'対象台データ'!D96</x:f>
        <x:v>マイジャグラーV</x:v>
      </x:c>
      <x:c r="E98" s="1014" t="n">
        <x:f>IF($X98="A",MIN(100,MAX(0,55+(V98-55)*(1+0.4*SQRT(MIN(G98/8000,1))))),MIN(100,MAX(0,V98)))</x:f>
        <x:v>22.425031008444364</x:v>
      </x:c>
      <x:c r="F98" s="1016" t="n">
        <x:f>'対象台データ'!E96</x:f>
        <x:v>963</x:v>
      </x:c>
      <x:c r="G98" s="1005" t="n">
        <x:f>'対象台データ'!F96</x:f>
        <x:v>8343</x:v>
      </x:c>
      <x:c r="H98" s="1005" t="n">
        <x:f>'対象台データ'!G96</x:f>
        <x:v>-2059</x:v>
      </x:c>
      <x:c r="I98" s="1005" t="n">
        <x:f>'対象台データ'!H96</x:f>
        <x:v>26</x:v>
      </x:c>
      <x:c r="J98" s="1005" t="n">
        <x:f>'対象台データ'!I96</x:f>
        <x:v>16</x:v>
      </x:c>
      <x:c r="K98" s="979" t="n">
        <x:f>'対象台データ'!K96</x:f>
        <x:v>0.9177354269047905</x:v>
      </x:c>
      <x:c r="L98" s="1006" t="n">
        <x:f>IF(G98&lt;=0,5,IF(G98&lt;1500,5+(G98-0)*(20-5)/(1500-0),IF(G98&lt;3000,20+(G98-1500)*(40-20)/(3000-1500),IF(G98&lt;4500,40+(G98-3000)*(58-40)/(4500-3000),IF(G98&lt;6000,58+(G98-4500)*(72-58)/(6000-4500),IF(G98&lt;7500,72+(G98-6000)*(84-72)/(7500-6000),IF(G98&lt;9000,84+(G98-7500)*(93-84)/(9000-7500),IF(G98&lt;11000,93+(G98-9000)*(100-93)/(11000-9000),100))))))))</x:f>
        <x:v>89.05799999999999</x:v>
      </x:c>
      <x:c r="M98" s="978" t="n">
        <x:v>1</x:v>
      </x:c>
      <x:c r="N98" s="978" t="n">
        <x:f>MIN(100,L98*M98)</x:f>
        <x:v>89.05799999999999</x:v>
      </x:c>
      <x:c r="O98" s="978" t="n">
        <x:f>IF(K98&lt;=0.8,0,IF(K98&lt;0.9,0+(K98-0.8)*(10-0)/(0.9-0.8),IF(K98&lt;1,10+(K98-0.9)*(35-10)/(1-0.9),IF(K98&lt;1.2,35+(K98-1)*(87-35)/(1.2-1),IF(K98&lt;1.3,87+(K98-1.2)*(96-87)/(1.3-1.2),IF(K98&lt;1.45,96+(K98-1.3)*(100-96)/(1.45-1.3),100))))))</x:f>
        <x:v>14.433856726197618</x:v>
      </x:c>
      <x:c r="P98" s="979" t="n">
        <x:f>MIN(1,SQRT(G98/8000))</x:f>
        <x:v>1</x:v>
      </x:c>
      <x:c r="Q98" s="978" t="n">
        <x:f>35+(O98-35)*P98</x:f>
        <x:v>14.433856726197618</x:v>
      </x:c>
      <x:c r="R98" s="978" t="n">
        <x:f>IF(K98&lt;0.95,MIN(25,(0.95-K98)*250),0)</x:f>
        <x:v>8.066143273802368</x:v>
      </x:c>
      <x:c r="S98" s="978" t="n">
        <x:f>IF($X98="A",Y98*5+Z98*15+AA98*30+AB98*60+AC98*80+AD98*100,0)</x:f>
        <x:v>34.96617868697402</x:v>
      </x:c>
      <x:c r="T98" s="978" t="n">
        <x:f>IF($X98="A",AE98*5+AF98*15+AG98*30+AH98*60+AI98*80+AJ98*100,0)</x:f>
        <x:v>14.057194183616048</x:v>
      </x:c>
      <x:c r="U98" s="978" t="n">
        <x:f>IF($X98="A",S98*15%+T98*30%+Q98*55%,0)</x:f>
        <x:v>17.400706257539607</x:v>
      </x:c>
      <x:c r="V98" s="1018" t="n">
        <x:f>IF($X98="A",U98*80%+N98*20%,N98*IFERROR(INDEX($AT$5:$AT$60,MATCH($D98,$AR$5:$AR$60,0)),0.6)+Q98*IFERROR(INDEX($AU$5:$AU$60,MATCH($D98,$AR$5:$AR$60,0)),0.4)-R98)</x:f>
        <x:v>31.732165006031686</x:v>
      </x:c>
      <x:c r="W98" s="1008" t="str">
        <x:f>IF(E98&gt;=90,"設定6級候補",IF(E98&gt;=75,"設定4以上強候補",IF(E98&gt;=60,"設定4以上を疑う","要観察")))</x:f>
        <x:v>要観察</x:v>
      </x:c>
      <x:c r="X98" s="1003" t="str">
        <x:f>IFERROR(INDEX($AS$5:$AS$60,MATCH($D98,$AR$5:$AR$60,0)),"AT")</x:f>
        <x:v>A</x:v>
      </x:c>
      <x:c r="Y98" s="979" t="n">
        <x:f>IFERROR((EXP(-$G98/INDEX($AV$5:$BA$12,MATCH($D98,$AR$5:$AR$12,0),1))*($G98/INDEX($AV$5:$BA$12,MATCH($D98,$AR$5:$AR$12,0),1))^$I98)/((EXP(-$G98/INDEX($AV$5:$BA$12,MATCH($D98,$AR$5:$AR$12,0),1))*($G98/INDEX($AV$5:$BA$12,MATCH($D98,$AR$5:$AR$12,0),1))^$I98)+(EXP(-$G98/INDEX($AV$5:$BA$12,MATCH($D98,$AR$5:$AR$12,0),2))*($G98/INDEX($AV$5:$BA$12,MATCH($D98,$AR$5:$AR$12,0),2))^$I98)+(EXP(-$G98/INDEX($AV$5:$BA$12,MATCH($D98,$AR$5:$AR$12,0),3))*($G98/INDEX($AV$5:$BA$12,MATCH($D98,$AR$5:$AR$12,0),3))^$I98)+(EXP(-$G98/INDEX($AV$5:$BA$12,MATCH($D98,$AR$5:$AR$12,0),4))*($G98/INDEX($AV$5:$BA$12,MATCH($D98,$AR$5:$AR$12,0),4))^$I98)+(EXP(-$G98/INDEX($AV$5:$BA$12,MATCH($D98,$AR$5:$AR$12,0),5))*($G98/INDEX($AV$5:$BA$12,MATCH($D98,$AR$5:$AR$12,0),5))^$I98)+(EXP(-$G98/INDEX($AV$5:$BA$12,MATCH($D98,$AR$5:$AR$12,0),6))*($G98/INDEX($AV$5:$BA$12,MATCH($D98,$AR$5:$AR$12,0),6))^$I98)),0)</x:f>
        <x:v>0.23763923954114877</x:v>
      </x:c>
      <x:c r="Z98" s="979" t="n">
        <x:f>IFERROR((EXP(-$G98/INDEX($AV$5:$BA$12,MATCH($D98,$AR$5:$AR$12,0),2))*($G98/INDEX($AV$5:$BA$12,MATCH($D98,$AR$5:$AR$12,0),2))^$I98)/((EXP(-$G98/INDEX($AV$5:$BA$12,MATCH($D98,$AR$5:$AR$12,0),1))*($G98/INDEX($AV$5:$BA$12,MATCH($D98,$AR$5:$AR$12,0),1))^$I98)+(EXP(-$G98/INDEX($AV$5:$BA$12,MATCH($D98,$AR$5:$AR$12,0),2))*($G98/INDEX($AV$5:$BA$12,MATCH($D98,$AR$5:$AR$12,0),2))^$I98)+(EXP(-$G98/INDEX($AV$5:$BA$12,MATCH($D98,$AR$5:$AR$12,0),3))*($G98/INDEX($AV$5:$BA$12,MATCH($D98,$AR$5:$AR$12,0),3))^$I98)+(EXP(-$G98/INDEX($AV$5:$BA$12,MATCH($D98,$AR$5:$AR$12,0),4))*($G98/INDEX($AV$5:$BA$12,MATCH($D98,$AR$5:$AR$12,0),4))^$I98)+(EXP(-$G98/INDEX($AV$5:$BA$12,MATCH($D98,$AR$5:$AR$12,0),5))*($G98/INDEX($AV$5:$BA$12,MATCH($D98,$AR$5:$AR$12,0),5))^$I98)+(EXP(-$G98/INDEX($AV$5:$BA$12,MATCH($D98,$AR$5:$AR$12,0),6))*($G98/INDEX($AV$5:$BA$12,MATCH($D98,$AR$5:$AR$12,0),6))^$I98)),0)</x:f>
        <x:v>0.22841926854189457</x:v>
      </x:c>
      <x:c r="AA98" s="979" t="n">
        <x:f>IFERROR((EXP(-$G98/INDEX($AV$5:$BA$12,MATCH($D98,$AR$5:$AR$12,0),3))*($G98/INDEX($AV$5:$BA$12,MATCH($D98,$AR$5:$AR$12,0),3))^$I98)/((EXP(-$G98/INDEX($AV$5:$BA$12,MATCH($D98,$AR$5:$AR$12,0),1))*($G98/INDEX($AV$5:$BA$12,MATCH($D98,$AR$5:$AR$12,0),1))^$I98)+(EXP(-$G98/INDEX($AV$5:$BA$12,MATCH($D98,$AR$5:$AR$12,0),2))*($G98/INDEX($AV$5:$BA$12,MATCH($D98,$AR$5:$AR$12,0),2))^$I98)+(EXP(-$G98/INDEX($AV$5:$BA$12,MATCH($D98,$AR$5:$AR$12,0),3))*($G98/INDEX($AV$5:$BA$12,MATCH($D98,$AR$5:$AR$12,0),3))^$I98)+(EXP(-$G98/INDEX($AV$5:$BA$12,MATCH($D98,$AR$5:$AR$12,0),4))*($G98/INDEX($AV$5:$BA$12,MATCH($D98,$AR$5:$AR$12,0),4))^$I98)+(EXP(-$G98/INDEX($AV$5:$BA$12,MATCH($D98,$AR$5:$AR$12,0),5))*($G98/INDEX($AV$5:$BA$12,MATCH($D98,$AR$5:$AR$12,0),5))^$I98)+(EXP(-$G98/INDEX($AV$5:$BA$12,MATCH($D98,$AR$5:$AR$12,0),6))*($G98/INDEX($AV$5:$BA$12,MATCH($D98,$AR$5:$AR$12,0),6))^$I98)),0)</x:f>
        <x:v>0.21024044464358066</x:v>
      </x:c>
      <x:c r="AB98" s="979" t="n">
        <x:f>IFERROR((EXP(-$G98/INDEX($AV$5:$BA$12,MATCH($D98,$AR$5:$AR$12,0),4))*($G98/INDEX($AV$5:$BA$12,MATCH($D98,$AR$5:$AR$12,0),4))^$I98)/((EXP(-$G98/INDEX($AV$5:$BA$12,MATCH($D98,$AR$5:$AR$12,0),1))*($G98/INDEX($AV$5:$BA$12,MATCH($D98,$AR$5:$AR$12,0),1))^$I98)+(EXP(-$G98/INDEX($AV$5:$BA$12,MATCH($D98,$AR$5:$AR$12,0),2))*($G98/INDEX($AV$5:$BA$12,MATCH($D98,$AR$5:$AR$12,0),2))^$I98)+(EXP(-$G98/INDEX($AV$5:$BA$12,MATCH($D98,$AR$5:$AR$12,0),3))*($G98/INDEX($AV$5:$BA$12,MATCH($D98,$AR$5:$AR$12,0),3))^$I98)+(EXP(-$G98/INDEX($AV$5:$BA$12,MATCH($D98,$AR$5:$AR$12,0),4))*($G98/INDEX($AV$5:$BA$12,MATCH($D98,$AR$5:$AR$12,0),4))^$I98)+(EXP(-$G98/INDEX($AV$5:$BA$12,MATCH($D98,$AR$5:$AR$12,0),5))*($G98/INDEX($AV$5:$BA$12,MATCH($D98,$AR$5:$AR$12,0),5))^$I98)+(EXP(-$G98/INDEX($AV$5:$BA$12,MATCH($D98,$AR$5:$AR$12,0),6))*($G98/INDEX($AV$5:$BA$12,MATCH($D98,$AR$5:$AR$12,0),6))^$I98)),0)</x:f>
        <x:v>0.15737699794451107</x:v>
      </x:c>
      <x:c r="AC98" s="979" t="n">
        <x:f>IFERROR((EXP(-$G98/INDEX($AV$5:$BA$12,MATCH($D98,$AR$5:$AR$12,0),5))*($G98/INDEX($AV$5:$BA$12,MATCH($D98,$AR$5:$AR$12,0),5))^$I98)/((EXP(-$G98/INDEX($AV$5:$BA$12,MATCH($D98,$AR$5:$AR$12,0),1))*($G98/INDEX($AV$5:$BA$12,MATCH($D98,$AR$5:$AR$12,0),1))^$I98)+(EXP(-$G98/INDEX($AV$5:$BA$12,MATCH($D98,$AR$5:$AR$12,0),2))*($G98/INDEX($AV$5:$BA$12,MATCH($D98,$AR$5:$AR$12,0),2))^$I98)+(EXP(-$G98/INDEX($AV$5:$BA$12,MATCH($D98,$AR$5:$AR$12,0),3))*($G98/INDEX($AV$5:$BA$12,MATCH($D98,$AR$5:$AR$12,0),3))^$I98)+(EXP(-$G98/INDEX($AV$5:$BA$12,MATCH($D98,$AR$5:$AR$12,0),4))*($G98/INDEX($AV$5:$BA$12,MATCH($D98,$AR$5:$AR$12,0),4))^$I98)+(EXP(-$G98/INDEX($AV$5:$BA$12,MATCH($D98,$AR$5:$AR$12,0),5))*($G98/INDEX($AV$5:$BA$12,MATCH($D98,$AR$5:$AR$12,0),5))^$I98)+(EXP(-$G98/INDEX($AV$5:$BA$12,MATCH($D98,$AR$5:$AR$12,0),6))*($G98/INDEX($AV$5:$BA$12,MATCH($D98,$AR$5:$AR$12,0),6))^$I98)),0)</x:f>
        <x:v>0.10152723438623618</x:v>
      </x:c>
      <x:c r="AD98" s="979" t="n">
        <x:f>IFERROR((EXP(-$G98/INDEX($AV$5:$BA$12,MATCH($D98,$AR$5:$AR$12,0),6))*($G98/INDEX($AV$5:$BA$12,MATCH($D98,$AR$5:$AR$12,0),6))^$I98)/((EXP(-$G98/INDEX($AV$5:$BA$12,MATCH($D98,$AR$5:$AR$12,0),1))*($G98/INDEX($AV$5:$BA$12,MATCH($D98,$AR$5:$AR$12,0),1))^$I98)+(EXP(-$G98/INDEX($AV$5:$BA$12,MATCH($D98,$AR$5:$AR$12,0),2))*($G98/INDEX($AV$5:$BA$12,MATCH($D98,$AR$5:$AR$12,0),2))^$I98)+(EXP(-$G98/INDEX($AV$5:$BA$12,MATCH($D98,$AR$5:$AR$12,0),3))*($G98/INDEX($AV$5:$BA$12,MATCH($D98,$AR$5:$AR$12,0),3))^$I98)+(EXP(-$G98/INDEX($AV$5:$BA$12,MATCH($D98,$AR$5:$AR$12,0),4))*($G98/INDEX($AV$5:$BA$12,MATCH($D98,$AR$5:$AR$12,0),4))^$I98)+(EXP(-$G98/INDEX($AV$5:$BA$12,MATCH($D98,$AR$5:$AR$12,0),5))*($G98/INDEX($AV$5:$BA$12,MATCH($D98,$AR$5:$AR$12,0),5))^$I98)+(EXP(-$G98/INDEX($AV$5:$BA$12,MATCH($D98,$AR$5:$AR$12,0),6))*($G98/INDEX($AV$5:$BA$12,MATCH($D98,$AR$5:$AR$12,0),6))^$I98)),0)</x:f>
        <x:v>0.06479681494262883</x:v>
      </x:c>
      <x:c r="AE98" s="979" t="n">
        <x:f>IFERROR((EXP(-$G98/INDEX($BB$5:$BG$12,MATCH($D98,$AR$5:$AR$12,0),1))*($G98/INDEX($BB$5:$BG$12,MATCH($D98,$AR$5:$AR$12,0),1))^$J98)/((EXP(-$G98/INDEX($BB$5:$BG$12,MATCH($D98,$AR$5:$AR$12,0),1))*($G98/INDEX($BB$5:$BG$12,MATCH($D98,$AR$5:$AR$12,0),1))^$J98)+(EXP(-$G98/INDEX($BB$5:$BG$12,MATCH($D98,$AR$5:$AR$12,0),2))*($G98/INDEX($BB$5:$BG$12,MATCH($D98,$AR$5:$AR$12,0),2))^$J98)+(EXP(-$G98/INDEX($BB$5:$BG$12,MATCH($D98,$AR$5:$AR$12,0),3))*($G98/INDEX($BB$5:$BG$12,MATCH($D98,$AR$5:$AR$12,0),3))^$J98)+(EXP(-$G98/INDEX($BB$5:$BG$12,MATCH($D98,$AR$5:$AR$12,0),4))*($G98/INDEX($BB$5:$BG$12,MATCH($D98,$AR$5:$AR$12,0),4))^$J98)+(EXP(-$G98/INDEX($BB$5:$BG$12,MATCH($D98,$AR$5:$AR$12,0),5))*($G98/INDEX($BB$5:$BG$12,MATCH($D98,$AR$5:$AR$12,0),5))^$J98)+(EXP(-$G98/INDEX($BB$5:$BG$12,MATCH($D98,$AR$5:$AR$12,0),6))*($G98/INDEX($BB$5:$BG$12,MATCH($D98,$AR$5:$AR$12,0),6))^$J98)),0)</x:f>
        <x:v>0.47829345708667564</x:v>
      </x:c>
      <x:c r="AF98" s="979" t="n">
        <x:f>IFERROR((EXP(-$G98/INDEX($BB$5:$BG$12,MATCH($D98,$AR$5:$AR$12,0),2))*($G98/INDEX($BB$5:$BG$12,MATCH($D98,$AR$5:$AR$12,0),2))^$J98)/((EXP(-$G98/INDEX($BB$5:$BG$12,MATCH($D98,$AR$5:$AR$12,0),1))*($G98/INDEX($BB$5:$BG$12,MATCH($D98,$AR$5:$AR$12,0),1))^$J98)+(EXP(-$G98/INDEX($BB$5:$BG$12,MATCH($D98,$AR$5:$AR$12,0),2))*($G98/INDEX($BB$5:$BG$12,MATCH($D98,$AR$5:$AR$12,0),2))^$J98)+(EXP(-$G98/INDEX($BB$5:$BG$12,MATCH($D98,$AR$5:$AR$12,0),3))*($G98/INDEX($BB$5:$BG$12,MATCH($D98,$AR$5:$AR$12,0),3))^$J98)+(EXP(-$G98/INDEX($BB$5:$BG$12,MATCH($D98,$AR$5:$AR$12,0),4))*($G98/INDEX($BB$5:$BG$12,MATCH($D98,$AR$5:$AR$12,0),4))^$J98)+(EXP(-$G98/INDEX($BB$5:$BG$12,MATCH($D98,$AR$5:$AR$12,0),5))*($G98/INDEX($BB$5:$BG$12,MATCH($D98,$AR$5:$AR$12,0),5))^$J98)+(EXP(-$G98/INDEX($BB$5:$BG$12,MATCH($D98,$AR$5:$AR$12,0),6))*($G98/INDEX($BB$5:$BG$12,MATCH($D98,$AR$5:$AR$12,0),6))^$J98)),0)</x:f>
        <x:v>0.35322016523771893</x:v>
      </x:c>
      <x:c r="AG98" s="979" t="n">
        <x:f>IFERROR((EXP(-$G98/INDEX($BB$5:$BG$12,MATCH($D98,$AR$5:$AR$12,0),3))*($G98/INDEX($BB$5:$BG$12,MATCH($D98,$AR$5:$AR$12,0),3))^$J98)/((EXP(-$G98/INDEX($BB$5:$BG$12,MATCH($D98,$AR$5:$AR$12,0),1))*($G98/INDEX($BB$5:$BG$12,MATCH($D98,$AR$5:$AR$12,0),1))^$J98)+(EXP(-$G98/INDEX($BB$5:$BG$12,MATCH($D98,$AR$5:$AR$12,0),2))*($G98/INDEX($BB$5:$BG$12,MATCH($D98,$AR$5:$AR$12,0),2))^$J98)+(EXP(-$G98/INDEX($BB$5:$BG$12,MATCH($D98,$AR$5:$AR$12,0),3))*($G98/INDEX($BB$5:$BG$12,MATCH($D98,$AR$5:$AR$12,0),3))^$J98)+(EXP(-$G98/INDEX($BB$5:$BG$12,MATCH($D98,$AR$5:$AR$12,0),4))*($G98/INDEX($BB$5:$BG$12,MATCH($D98,$AR$5:$AR$12,0),4))^$J98)+(EXP(-$G98/INDEX($BB$5:$BG$12,MATCH($D98,$AR$5:$AR$12,0),5))*($G98/INDEX($BB$5:$BG$12,MATCH($D98,$AR$5:$AR$12,0),5))^$J98)+(EXP(-$G98/INDEX($BB$5:$BG$12,MATCH($D98,$AR$5:$AR$12,0),6))*($G98/INDEX($BB$5:$BG$12,MATCH($D98,$AR$5:$AR$12,0),6))^$J98)),0)</x:f>
        <x:v>0.13166553541008413</x:v>
      </x:c>
      <x:c r="AH98" s="979" t="n">
        <x:f>IFERROR((EXP(-$G98/INDEX($BB$5:$BG$12,MATCH($D98,$AR$5:$AR$12,0),4))*($G98/INDEX($BB$5:$BG$12,MATCH($D98,$AR$5:$AR$12,0),4))^$J98)/((EXP(-$G98/INDEX($BB$5:$BG$12,MATCH($D98,$AR$5:$AR$12,0),1))*($G98/INDEX($BB$5:$BG$12,MATCH($D98,$AR$5:$AR$12,0),1))^$J98)+(EXP(-$G98/INDEX($BB$5:$BG$12,MATCH($D98,$AR$5:$AR$12,0),2))*($G98/INDEX($BB$5:$BG$12,MATCH($D98,$AR$5:$AR$12,0),2))^$J98)+(EXP(-$G98/INDEX($BB$5:$BG$12,MATCH($D98,$AR$5:$AR$12,0),3))*($G98/INDEX($BB$5:$BG$12,MATCH($D98,$AR$5:$AR$12,0),3))^$J98)+(EXP(-$G98/INDEX($BB$5:$BG$12,MATCH($D98,$AR$5:$AR$12,0),4))*($G98/INDEX($BB$5:$BG$12,MATCH($D98,$AR$5:$AR$12,0),4))^$J98)+(EXP(-$G98/INDEX($BB$5:$BG$12,MATCH($D98,$AR$5:$AR$12,0),5))*($G98/INDEX($BB$5:$BG$12,MATCH($D98,$AR$5:$AR$12,0),5))^$J98)+(EXP(-$G98/INDEX($BB$5:$BG$12,MATCH($D98,$AR$5:$AR$12,0),6))*($G98/INDEX($BB$5:$BG$12,MATCH($D98,$AR$5:$AR$12,0),6))^$J98)),0)</x:f>
        <x:v>0.026969691797997446</x:v>
      </x:c>
      <x:c r="AI98" s="979" t="n">
        <x:f>IFERROR((EXP(-$G98/INDEX($BB$5:$BG$12,MATCH($D98,$AR$5:$AR$12,0),5))*($G98/INDEX($BB$5:$BG$12,MATCH($D98,$AR$5:$AR$12,0),5))^$J98)/((EXP(-$G98/INDEX($BB$5:$BG$12,MATCH($D98,$AR$5:$AR$12,0),1))*($G98/INDEX($BB$5:$BG$12,MATCH($D98,$AR$5:$AR$12,0),1))^$J98)+(EXP(-$G98/INDEX($BB$5:$BG$12,MATCH($D98,$AR$5:$AR$12,0),2))*($G98/INDEX($BB$5:$BG$12,MATCH($D98,$AR$5:$AR$12,0),2))^$J98)+(EXP(-$G98/INDEX($BB$5:$BG$12,MATCH($D98,$AR$5:$AR$12,0),3))*($G98/INDEX($BB$5:$BG$12,MATCH($D98,$AR$5:$AR$12,0),3))^$J98)+(EXP(-$G98/INDEX($BB$5:$BG$12,MATCH($D98,$AR$5:$AR$12,0),4))*($G98/INDEX($BB$5:$BG$12,MATCH($D98,$AR$5:$AR$12,0),4))^$J98)+(EXP(-$G98/INDEX($BB$5:$BG$12,MATCH($D98,$AR$5:$AR$12,0),5))*($G98/INDEX($BB$5:$BG$12,MATCH($D98,$AR$5:$AR$12,0),5))^$J98)+(EXP(-$G98/INDEX($BB$5:$BG$12,MATCH($D98,$AR$5:$AR$12,0),6))*($G98/INDEX($BB$5:$BG$12,MATCH($D98,$AR$5:$AR$12,0),6))^$J98)),0)</x:f>
        <x:v>0.00929190986589298</x:v>
      </x:c>
      <x:c r="AJ98" s="979" t="n">
        <x:f>IFERROR((EXP(-$G98/INDEX($BB$5:$BG$12,MATCH($D98,$AR$5:$AR$12,0),6))*($G98/INDEX($BB$5:$BG$12,MATCH($D98,$AR$5:$AR$12,0),6))^$J98)/((EXP(-$G98/INDEX($BB$5:$BG$12,MATCH($D98,$AR$5:$AR$12,0),1))*($G98/INDEX($BB$5:$BG$12,MATCH($D98,$AR$5:$AR$12,0),1))^$J98)+(EXP(-$G98/INDEX($BB$5:$BG$12,MATCH($D98,$AR$5:$AR$12,0),2))*($G98/INDEX($BB$5:$BG$12,MATCH($D98,$AR$5:$AR$12,0),2))^$J98)+(EXP(-$G98/INDEX($BB$5:$BG$12,MATCH($D98,$AR$5:$AR$12,0),3))*($G98/INDEX($BB$5:$BG$12,MATCH($D98,$AR$5:$AR$12,0),3))^$J98)+(EXP(-$G98/INDEX($BB$5:$BG$12,MATCH($D98,$AR$5:$AR$12,0),4))*($G98/INDEX($BB$5:$BG$12,MATCH($D98,$AR$5:$AR$12,0),4))^$J98)+(EXP(-$G98/INDEX($BB$5:$BG$12,MATCH($D98,$AR$5:$AR$12,0),5))*($G98/INDEX($BB$5:$BG$12,MATCH($D98,$AR$5:$AR$12,0),5))^$J98)+(EXP(-$G98/INDEX($BB$5:$BG$12,MATCH($D98,$AR$5:$AR$12,0),6))*($G98/INDEX($BB$5:$BG$12,MATCH($D98,$AR$5:$AR$12,0),6))^$J98)),0)</x:f>
        <x:v>0.0005592406016307522</x:v>
      </x:c>
      <x:c r="BJ98"/>
      <x:c r="BK98"/>
      <x:c r="BL98"/>
      <x:c r="BM98"/>
      <x:c r="BN98"/>
      <x:c r="BO98"/>
      <x:c r="BP98"/>
      <x:c r="BQ98"/>
      <x:c r="BR98"/>
      <x:c r="BS98"/>
      <x:c r="BT98"/>
      <x:c r="BU98"/>
      <x:c r="BV98"/>
      <x:c r="BW98"/>
      <x:c r="BX98"/>
      <x:c r="BY98"/>
      <x:c r="BZ98"/>
    </x:row>
    <x:row r="99">
      <x:c r="A99" s="975" t="n">
        <x:f>'対象台データ'!A97</x:f>
        <x:v>46271</x:v>
      </x:c>
      <x:c r="B99" s="1003" t="str">
        <x:f>'対象台データ'!B97</x:f>
        <x:v>日</x:v>
      </x:c>
      <x:c r="C99" s="1003" t="str">
        <x:f>'対象台データ'!C97</x:f>
        <x:v>9/6</x:v>
      </x:c>
      <x:c r="D99" s="963" t="str">
        <x:f>'対象台データ'!D97</x:f>
        <x:v>マイジャグラーV</x:v>
      </x:c>
      <x:c r="E99" s="1014" t="n">
        <x:f>IF($X99="A",MIN(100,MAX(0,55+(V99-55)*(1+0.4*SQRT(MIN(G99/8000,1))))),MIN(100,MAX(0,V99)))</x:f>
        <x:v>47.27983736290069</x:v>
      </x:c>
      <x:c r="F99" s="1016" t="n">
        <x:f>'対象台データ'!E97</x:f>
        <x:v>964</x:v>
      </x:c>
      <x:c r="G99" s="1005" t="n">
        <x:f>'対象台データ'!F97</x:f>
        <x:v>7163</x:v>
      </x:c>
      <x:c r="H99" s="1005" t="n">
        <x:f>'対象台データ'!G97</x:f>
        <x:v>1350</x:v>
      </x:c>
      <x:c r="I99" s="1005" t="n">
        <x:f>'対象台データ'!H97</x:f>
        <x:v>30</x:v>
      </x:c>
      <x:c r="J99" s="1005" t="n">
        <x:f>'対象台データ'!I97</x:f>
        <x:v>16</x:v>
      </x:c>
      <x:c r="K99" s="979" t="n">
        <x:f>'対象台データ'!K97</x:f>
        <x:v>1.0628228395923496</x:v>
      </x:c>
      <x:c r="L99" s="1006" t="n">
        <x:f>IF(G99&lt;=0,5,IF(G99&lt;1500,5+(G99-0)*(20-5)/(1500-0),IF(G99&lt;3000,20+(G99-1500)*(40-20)/(3000-1500),IF(G99&lt;4500,40+(G99-3000)*(58-40)/(4500-3000),IF(G99&lt;6000,58+(G99-4500)*(72-58)/(6000-4500),IF(G99&lt;7500,72+(G99-6000)*(84-72)/(7500-6000),IF(G99&lt;9000,84+(G99-7500)*(93-84)/(9000-7500),IF(G99&lt;11000,93+(G99-9000)*(100-93)/(11000-9000),100))))))))</x:f>
        <x:v>81.304</x:v>
      </x:c>
      <x:c r="M99" s="978" t="n">
        <x:v>1</x:v>
      </x:c>
      <x:c r="N99" s="978" t="n">
        <x:f>MIN(100,L99*M99)</x:f>
        <x:v>81.304</x:v>
      </x:c>
      <x:c r="O99" s="978" t="n">
        <x:f>IF(K99&lt;=0.8,0,IF(K99&lt;0.9,0+(K99-0.8)*(10-0)/(0.9-0.8),IF(K99&lt;1,10+(K99-0.9)*(35-10)/(1-0.9),IF(K99&lt;1.2,35+(K99-1)*(87-35)/(1.2-1),IF(K99&lt;1.3,87+(K99-1.2)*(96-87)/(1.3-1.2),IF(K99&lt;1.45,96+(K99-1.3)*(100-96)/(1.45-1.3),100))))))</x:f>
        <x:v>51.33393829401089</x:v>
      </x:c>
      <x:c r="P99" s="979" t="n">
        <x:f>MIN(1,SQRT(G99/8000))</x:f>
        <x:v>0.9462425693235325</x:v>
      </x:c>
      <x:c r="Q99" s="978" t="n">
        <x:f>35+(O99-35)*P99</x:f>
        <x:v>50.455867738496906</x:v>
      </x:c>
      <x:c r="R99" s="978" t="n">
        <x:f>IF(K99&lt;0.95,MIN(25,(0.95-K99)*250),0)</x:f>
        <x:v>0</x:v>
      </x:c>
      <x:c r="S99" s="978" t="n">
        <x:f>IF($X99="A",Y99*5+Z99*15+AA99*30+AB99*60+AC99*80+AD99*100,0)</x:f>
        <x:v>51.64221557296156</x:v>
      </x:c>
      <x:c r="T99" s="978" t="n">
        <x:f>IF($X99="A",AE99*5+AF99*15+AG99*30+AH99*60+AI99*80+AJ99*100,0)</x:f>
        <x:v>19.754717080005953</x:v>
      </x:c>
      <x:c r="U99" s="978" t="n">
        <x:f>IF($X99="A",S99*15%+T99*30%+Q99*55%,0)</x:f>
        <x:v>41.423474716119316</x:v>
      </x:c>
      <x:c r="V99" s="1018" t="n">
        <x:f>IF($X99="A",U99*80%+N99*20%,N99*IFERROR(INDEX($AT$5:$AT$60,MATCH($D99,$AR$5:$AR$60,0)),0.6)+Q99*IFERROR(INDEX($AU$5:$AU$60,MATCH($D99,$AR$5:$AR$60,0)),0.4)-R99)</x:f>
        <x:v>49.39957977289545</x:v>
      </x:c>
      <x:c r="W99" s="1008" t="str">
        <x:f>IF(E99&gt;=90,"設定6級候補",IF(E99&gt;=75,"設定4以上強候補",IF(E99&gt;=60,"設定4以上を疑う","要観察")))</x:f>
        <x:v>要観察</x:v>
      </x:c>
      <x:c r="X99" s="1003" t="str">
        <x:f>IFERROR(INDEX($AS$5:$AS$60,MATCH($D99,$AR$5:$AR$60,0)),"AT")</x:f>
        <x:v>A</x:v>
      </x:c>
      <x:c r="Y99" s="979" t="n">
        <x:f>IFERROR((EXP(-$G99/INDEX($AV$5:$BA$12,MATCH($D99,$AR$5:$AR$12,0),1))*($G99/INDEX($AV$5:$BA$12,MATCH($D99,$AR$5:$AR$12,0),1))^$I99)/((EXP(-$G99/INDEX($AV$5:$BA$12,MATCH($D99,$AR$5:$AR$12,0),1))*($G99/INDEX($AV$5:$BA$12,MATCH($D99,$AR$5:$AR$12,0),1))^$I99)+(EXP(-$G99/INDEX($AV$5:$BA$12,MATCH($D99,$AR$5:$AR$12,0),2))*($G99/INDEX($AV$5:$BA$12,MATCH($D99,$AR$5:$AR$12,0),2))^$I99)+(EXP(-$G99/INDEX($AV$5:$BA$12,MATCH($D99,$AR$5:$AR$12,0),3))*($G99/INDEX($AV$5:$BA$12,MATCH($D99,$AR$5:$AR$12,0),3))^$I99)+(EXP(-$G99/INDEX($AV$5:$BA$12,MATCH($D99,$AR$5:$AR$12,0),4))*($G99/INDEX($AV$5:$BA$12,MATCH($D99,$AR$5:$AR$12,0),4))^$I99)+(EXP(-$G99/INDEX($AV$5:$BA$12,MATCH($D99,$AR$5:$AR$12,0),5))*($G99/INDEX($AV$5:$BA$12,MATCH($D99,$AR$5:$AR$12,0),5))^$I99)+(EXP(-$G99/INDEX($AV$5:$BA$12,MATCH($D99,$AR$5:$AR$12,0),6))*($G99/INDEX($AV$5:$BA$12,MATCH($D99,$AR$5:$AR$12,0),6))^$I99)),0)</x:f>
        <x:v>0.14486292614734309</x:v>
      </x:c>
      <x:c r="Z99" s="979" t="n">
        <x:f>IFERROR((EXP(-$G99/INDEX($AV$5:$BA$12,MATCH($D99,$AR$5:$AR$12,0),2))*($G99/INDEX($AV$5:$BA$12,MATCH($D99,$AR$5:$AR$12,0),2))^$I99)/((EXP(-$G99/INDEX($AV$5:$BA$12,MATCH($D99,$AR$5:$AR$12,0),1))*($G99/INDEX($AV$5:$BA$12,MATCH($D99,$AR$5:$AR$12,0),1))^$I99)+(EXP(-$G99/INDEX($AV$5:$BA$12,MATCH($D99,$AR$5:$AR$12,0),2))*($G99/INDEX($AV$5:$BA$12,MATCH($D99,$AR$5:$AR$12,0),2))^$I99)+(EXP(-$G99/INDEX($AV$5:$BA$12,MATCH($D99,$AR$5:$AR$12,0),3))*($G99/INDEX($AV$5:$BA$12,MATCH($D99,$AR$5:$AR$12,0),3))^$I99)+(EXP(-$G99/INDEX($AV$5:$BA$12,MATCH($D99,$AR$5:$AR$12,0),4))*($G99/INDEX($AV$5:$BA$12,MATCH($D99,$AR$5:$AR$12,0),4))^$I99)+(EXP(-$G99/INDEX($AV$5:$BA$12,MATCH($D99,$AR$5:$AR$12,0),5))*($G99/INDEX($AV$5:$BA$12,MATCH($D99,$AR$5:$AR$12,0),5))^$I99)+(EXP(-$G99/INDEX($AV$5:$BA$12,MATCH($D99,$AR$5:$AR$12,0),6))*($G99/INDEX($AV$5:$BA$12,MATCH($D99,$AR$5:$AR$12,0),6))^$I99)),0)</x:f>
        <x:v>0.14941755601370477</x:v>
      </x:c>
      <x:c r="AA99" s="979" t="n">
        <x:f>IFERROR((EXP(-$G99/INDEX($AV$5:$BA$12,MATCH($D99,$AR$5:$AR$12,0),3))*($G99/INDEX($AV$5:$BA$12,MATCH($D99,$AR$5:$AR$12,0),3))^$I99)/((EXP(-$G99/INDEX($AV$5:$BA$12,MATCH($D99,$AR$5:$AR$12,0),1))*($G99/INDEX($AV$5:$BA$12,MATCH($D99,$AR$5:$AR$12,0),1))^$I99)+(EXP(-$G99/INDEX($AV$5:$BA$12,MATCH($D99,$AR$5:$AR$12,0),2))*($G99/INDEX($AV$5:$BA$12,MATCH($D99,$AR$5:$AR$12,0),2))^$I99)+(EXP(-$G99/INDEX($AV$5:$BA$12,MATCH($D99,$AR$5:$AR$12,0),3))*($G99/INDEX($AV$5:$BA$12,MATCH($D99,$AR$5:$AR$12,0),3))^$I99)+(EXP(-$G99/INDEX($AV$5:$BA$12,MATCH($D99,$AR$5:$AR$12,0),4))*($G99/INDEX($AV$5:$BA$12,MATCH($D99,$AR$5:$AR$12,0),4))^$I99)+(EXP(-$G99/INDEX($AV$5:$BA$12,MATCH($D99,$AR$5:$AR$12,0),5))*($G99/INDEX($AV$5:$BA$12,MATCH($D99,$AR$5:$AR$12,0),5))^$I99)+(EXP(-$G99/INDEX($AV$5:$BA$12,MATCH($D99,$AR$5:$AR$12,0),6))*($G99/INDEX($AV$5:$BA$12,MATCH($D99,$AR$5:$AR$12,0),6))^$I99)),0)</x:f>
        <x:v>0.1577971343270164</x:v>
      </x:c>
      <x:c r="AB99" s="979" t="n">
        <x:f>IFERROR((EXP(-$G99/INDEX($AV$5:$BA$12,MATCH($D99,$AR$5:$AR$12,0),4))*($G99/INDEX($AV$5:$BA$12,MATCH($D99,$AR$5:$AR$12,0),4))^$I99)/((EXP(-$G99/INDEX($AV$5:$BA$12,MATCH($D99,$AR$5:$AR$12,0),1))*($G99/INDEX($AV$5:$BA$12,MATCH($D99,$AR$5:$AR$12,0),1))^$I99)+(EXP(-$G99/INDEX($AV$5:$BA$12,MATCH($D99,$AR$5:$AR$12,0),2))*($G99/INDEX($AV$5:$BA$12,MATCH($D99,$AR$5:$AR$12,0),2))^$I99)+(EXP(-$G99/INDEX($AV$5:$BA$12,MATCH($D99,$AR$5:$AR$12,0),3))*($G99/INDEX($AV$5:$BA$12,MATCH($D99,$AR$5:$AR$12,0),3))^$I99)+(EXP(-$G99/INDEX($AV$5:$BA$12,MATCH($D99,$AR$5:$AR$12,0),4))*($G99/INDEX($AV$5:$BA$12,MATCH($D99,$AR$5:$AR$12,0),4))^$I99)+(EXP(-$G99/INDEX($AV$5:$BA$12,MATCH($D99,$AR$5:$AR$12,0),5))*($G99/INDEX($AV$5:$BA$12,MATCH($D99,$AR$5:$AR$12,0),5))^$I99)+(EXP(-$G99/INDEX($AV$5:$BA$12,MATCH($D99,$AR$5:$AR$12,0),6))*($G99/INDEX($AV$5:$BA$12,MATCH($D99,$AR$5:$AR$12,0),6))^$I99)),0)</x:f>
        <x:v>0.17743443033112014</x:v>
      </x:c>
      <x:c r="AC99" s="979" t="n">
        <x:f>IFERROR((EXP(-$G99/INDEX($AV$5:$BA$12,MATCH($D99,$AR$5:$AR$12,0),5))*($G99/INDEX($AV$5:$BA$12,MATCH($D99,$AR$5:$AR$12,0),5))^$I99)/((EXP(-$G99/INDEX($AV$5:$BA$12,MATCH($D99,$AR$5:$AR$12,0),1))*($G99/INDEX($AV$5:$BA$12,MATCH($D99,$AR$5:$AR$12,0),1))^$I99)+(EXP(-$G99/INDEX($AV$5:$BA$12,MATCH($D99,$AR$5:$AR$12,0),2))*($G99/INDEX($AV$5:$BA$12,MATCH($D99,$AR$5:$AR$12,0),2))^$I99)+(EXP(-$G99/INDEX($AV$5:$BA$12,MATCH($D99,$AR$5:$AR$12,0),3))*($G99/INDEX($AV$5:$BA$12,MATCH($D99,$AR$5:$AR$12,0),3))^$I99)+(EXP(-$G99/INDEX($AV$5:$BA$12,MATCH($D99,$AR$5:$AR$12,0),4))*($G99/INDEX($AV$5:$BA$12,MATCH($D99,$AR$5:$AR$12,0),4))^$I99)+(EXP(-$G99/INDEX($AV$5:$BA$12,MATCH($D99,$AR$5:$AR$12,0),5))*($G99/INDEX($AV$5:$BA$12,MATCH($D99,$AR$5:$AR$12,0),5))^$I99)+(EXP(-$G99/INDEX($AV$5:$BA$12,MATCH($D99,$AR$5:$AR$12,0),6))*($G99/INDEX($AV$5:$BA$12,MATCH($D99,$AR$5:$AR$12,0),6))^$I99)),0)</x:f>
        <x:v>0.1876068782869985</x:v>
      </x:c>
      <x:c r="AD99" s="979" t="n">
        <x:f>IFERROR((EXP(-$G99/INDEX($AV$5:$BA$12,MATCH($D99,$AR$5:$AR$12,0),6))*($G99/INDEX($AV$5:$BA$12,MATCH($D99,$AR$5:$AR$12,0),6))^$I99)/((EXP(-$G99/INDEX($AV$5:$BA$12,MATCH($D99,$AR$5:$AR$12,0),1))*($G99/INDEX($AV$5:$BA$12,MATCH($D99,$AR$5:$AR$12,0),1))^$I99)+(EXP(-$G99/INDEX($AV$5:$BA$12,MATCH($D99,$AR$5:$AR$12,0),2))*($G99/INDEX($AV$5:$BA$12,MATCH($D99,$AR$5:$AR$12,0),2))^$I99)+(EXP(-$G99/INDEX($AV$5:$BA$12,MATCH($D99,$AR$5:$AR$12,0),3))*($G99/INDEX($AV$5:$BA$12,MATCH($D99,$AR$5:$AR$12,0),3))^$I99)+(EXP(-$G99/INDEX($AV$5:$BA$12,MATCH($D99,$AR$5:$AR$12,0),4))*($G99/INDEX($AV$5:$BA$12,MATCH($D99,$AR$5:$AR$12,0),4))^$I99)+(EXP(-$G99/INDEX($AV$5:$BA$12,MATCH($D99,$AR$5:$AR$12,0),5))*($G99/INDEX($AV$5:$BA$12,MATCH($D99,$AR$5:$AR$12,0),5))^$I99)+(EXP(-$G99/INDEX($AV$5:$BA$12,MATCH($D99,$AR$5:$AR$12,0),6))*($G99/INDEX($AV$5:$BA$12,MATCH($D99,$AR$5:$AR$12,0),6))^$I99)),0)</x:f>
        <x:v>0.18288107489381697</x:v>
      </x:c>
      <x:c r="AE99" s="979" t="n">
        <x:f>IFERROR((EXP(-$G99/INDEX($BB$5:$BG$12,MATCH($D99,$AR$5:$AR$12,0),1))*($G99/INDEX($BB$5:$BG$12,MATCH($D99,$AR$5:$AR$12,0),1))^$J99)/((EXP(-$G99/INDEX($BB$5:$BG$12,MATCH($D99,$AR$5:$AR$12,0),1))*($G99/INDEX($BB$5:$BG$12,MATCH($D99,$AR$5:$AR$12,0),1))^$J99)+(EXP(-$G99/INDEX($BB$5:$BG$12,MATCH($D99,$AR$5:$AR$12,0),2))*($G99/INDEX($BB$5:$BG$12,MATCH($D99,$AR$5:$AR$12,0),2))^$J99)+(EXP(-$G99/INDEX($BB$5:$BG$12,MATCH($D99,$AR$5:$AR$12,0),3))*($G99/INDEX($BB$5:$BG$12,MATCH($D99,$AR$5:$AR$12,0),3))^$J99)+(EXP(-$G99/INDEX($BB$5:$BG$12,MATCH($D99,$AR$5:$AR$12,0),4))*($G99/INDEX($BB$5:$BG$12,MATCH($D99,$AR$5:$AR$12,0),4))^$J99)+(EXP(-$G99/INDEX($BB$5:$BG$12,MATCH($D99,$AR$5:$AR$12,0),5))*($G99/INDEX($BB$5:$BG$12,MATCH($D99,$AR$5:$AR$12,0),5))^$J99)+(EXP(-$G99/INDEX($BB$5:$BG$12,MATCH($D99,$AR$5:$AR$12,0),6))*($G99/INDEX($BB$5:$BG$12,MATCH($D99,$AR$5:$AR$12,0),6))^$J99)),0)</x:f>
        <x:v>0.37236121108533976</x:v>
      </x:c>
      <x:c r="AF99" s="979" t="n">
        <x:f>IFERROR((EXP(-$G99/INDEX($BB$5:$BG$12,MATCH($D99,$AR$5:$AR$12,0),2))*($G99/INDEX($BB$5:$BG$12,MATCH($D99,$AR$5:$AR$12,0),2))^$J99)/((EXP(-$G99/INDEX($BB$5:$BG$12,MATCH($D99,$AR$5:$AR$12,0),1))*($G99/INDEX($BB$5:$BG$12,MATCH($D99,$AR$5:$AR$12,0),1))^$J99)+(EXP(-$G99/INDEX($BB$5:$BG$12,MATCH($D99,$AR$5:$AR$12,0),2))*($G99/INDEX($BB$5:$BG$12,MATCH($D99,$AR$5:$AR$12,0),2))^$J99)+(EXP(-$G99/INDEX($BB$5:$BG$12,MATCH($D99,$AR$5:$AR$12,0),3))*($G99/INDEX($BB$5:$BG$12,MATCH($D99,$AR$5:$AR$12,0),3))^$J99)+(EXP(-$G99/INDEX($BB$5:$BG$12,MATCH($D99,$AR$5:$AR$12,0),4))*($G99/INDEX($BB$5:$BG$12,MATCH($D99,$AR$5:$AR$12,0),4))^$J99)+(EXP(-$G99/INDEX($BB$5:$BG$12,MATCH($D99,$AR$5:$AR$12,0),5))*($G99/INDEX($BB$5:$BG$12,MATCH($D99,$AR$5:$AR$12,0),5))^$J99)+(EXP(-$G99/INDEX($BB$5:$BG$12,MATCH($D99,$AR$5:$AR$12,0),6))*($G99/INDEX($BB$5:$BG$12,MATCH($D99,$AR$5:$AR$12,0),6))^$J99)),0)</x:f>
        <x:v>0.32925478948716114</x:v>
      </x:c>
      <x:c r="AG99" s="979" t="n">
        <x:f>IFERROR((EXP(-$G99/INDEX($BB$5:$BG$12,MATCH($D99,$AR$5:$AR$12,0),3))*($G99/INDEX($BB$5:$BG$12,MATCH($D99,$AR$5:$AR$12,0),3))^$J99)/((EXP(-$G99/INDEX($BB$5:$BG$12,MATCH($D99,$AR$5:$AR$12,0),1))*($G99/INDEX($BB$5:$BG$12,MATCH($D99,$AR$5:$AR$12,0),1))^$J99)+(EXP(-$G99/INDEX($BB$5:$BG$12,MATCH($D99,$AR$5:$AR$12,0),2))*($G99/INDEX($BB$5:$BG$12,MATCH($D99,$AR$5:$AR$12,0),2))^$J99)+(EXP(-$G99/INDEX($BB$5:$BG$12,MATCH($D99,$AR$5:$AR$12,0),3))*($G99/INDEX($BB$5:$BG$12,MATCH($D99,$AR$5:$AR$12,0),3))^$J99)+(EXP(-$G99/INDEX($BB$5:$BG$12,MATCH($D99,$AR$5:$AR$12,0),4))*($G99/INDEX($BB$5:$BG$12,MATCH($D99,$AR$5:$AR$12,0),4))^$J99)+(EXP(-$G99/INDEX($BB$5:$BG$12,MATCH($D99,$AR$5:$AR$12,0),5))*($G99/INDEX($BB$5:$BG$12,MATCH($D99,$AR$5:$AR$12,0),5))^$J99)+(EXP(-$G99/INDEX($BB$5:$BG$12,MATCH($D99,$AR$5:$AR$12,0),6))*($G99/INDEX($BB$5:$BG$12,MATCH($D99,$AR$5:$AR$12,0),6))^$J99)),0)</x:f>
        <x:v>0.19246326072495734</x:v>
      </x:c>
      <x:c r="AH99" s="979" t="n">
        <x:f>IFERROR((EXP(-$G99/INDEX($BB$5:$BG$12,MATCH($D99,$AR$5:$AR$12,0),4))*($G99/INDEX($BB$5:$BG$12,MATCH($D99,$AR$5:$AR$12,0),4))^$J99)/((EXP(-$G99/INDEX($BB$5:$BG$12,MATCH($D99,$AR$5:$AR$12,0),1))*($G99/INDEX($BB$5:$BG$12,MATCH($D99,$AR$5:$AR$12,0),1))^$J99)+(EXP(-$G99/INDEX($BB$5:$BG$12,MATCH($D99,$AR$5:$AR$12,0),2))*($G99/INDEX($BB$5:$BG$12,MATCH($D99,$AR$5:$AR$12,0),2))^$J99)+(EXP(-$G99/INDEX($BB$5:$BG$12,MATCH($D99,$AR$5:$AR$12,0),3))*($G99/INDEX($BB$5:$BG$12,MATCH($D99,$AR$5:$AR$12,0),3))^$J99)+(EXP(-$G99/INDEX($BB$5:$BG$12,MATCH($D99,$AR$5:$AR$12,0),4))*($G99/INDEX($BB$5:$BG$12,MATCH($D99,$AR$5:$AR$12,0),4))^$J99)+(EXP(-$G99/INDEX($BB$5:$BG$12,MATCH($D99,$AR$5:$AR$12,0),5))*($G99/INDEX($BB$5:$BG$12,MATCH($D99,$AR$5:$AR$12,0),5))^$J99)+(EXP(-$G99/INDEX($BB$5:$BG$12,MATCH($D99,$AR$5:$AR$12,0),6))*($G99/INDEX($BB$5:$BG$12,MATCH($D99,$AR$5:$AR$12,0),6))^$J99)),0)</x:f>
        <x:v>0.0688864682216576</x:v>
      </x:c>
      <x:c r="AI99" s="979" t="n">
        <x:f>IFERROR((EXP(-$G99/INDEX($BB$5:$BG$12,MATCH($D99,$AR$5:$AR$12,0),5))*($G99/INDEX($BB$5:$BG$12,MATCH($D99,$AR$5:$AR$12,0),5))^$J99)/((EXP(-$G99/INDEX($BB$5:$BG$12,MATCH($D99,$AR$5:$AR$12,0),1))*($G99/INDEX($BB$5:$BG$12,MATCH($D99,$AR$5:$AR$12,0),1))^$J99)+(EXP(-$G99/INDEX($BB$5:$BG$12,MATCH($D99,$AR$5:$AR$12,0),2))*($G99/INDEX($BB$5:$BG$12,MATCH($D99,$AR$5:$AR$12,0),2))^$J99)+(EXP(-$G99/INDEX($BB$5:$BG$12,MATCH($D99,$AR$5:$AR$12,0),3))*($G99/INDEX($BB$5:$BG$12,MATCH($D99,$AR$5:$AR$12,0),3))^$J99)+(EXP(-$G99/INDEX($BB$5:$BG$12,MATCH($D99,$AR$5:$AR$12,0),4))*($G99/INDEX($BB$5:$BG$12,MATCH($D99,$AR$5:$AR$12,0),4))^$J99)+(EXP(-$G99/INDEX($BB$5:$BG$12,MATCH($D99,$AR$5:$AR$12,0),5))*($G99/INDEX($BB$5:$BG$12,MATCH($D99,$AR$5:$AR$12,0),5))^$J99)+(EXP(-$G99/INDEX($BB$5:$BG$12,MATCH($D99,$AR$5:$AR$12,0),6))*($G99/INDEX($BB$5:$BG$12,MATCH($D99,$AR$5:$AR$12,0),6))^$J99)),0)</x:f>
        <x:v>0.032821189043237706</x:v>
      </x:c>
      <x:c r="AJ99" s="979" t="n">
        <x:f>IFERROR((EXP(-$G99/INDEX($BB$5:$BG$12,MATCH($D99,$AR$5:$AR$12,0),6))*($G99/INDEX($BB$5:$BG$12,MATCH($D99,$AR$5:$AR$12,0),6))^$J99)/((EXP(-$G99/INDEX($BB$5:$BG$12,MATCH($D99,$AR$5:$AR$12,0),1))*($G99/INDEX($BB$5:$BG$12,MATCH($D99,$AR$5:$AR$12,0),1))^$J99)+(EXP(-$G99/INDEX($BB$5:$BG$12,MATCH($D99,$AR$5:$AR$12,0),2))*($G99/INDEX($BB$5:$BG$12,MATCH($D99,$AR$5:$AR$12,0),2))^$J99)+(EXP(-$G99/INDEX($BB$5:$BG$12,MATCH($D99,$AR$5:$AR$12,0),3))*($G99/INDEX($BB$5:$BG$12,MATCH($D99,$AR$5:$AR$12,0),3))^$J99)+(EXP(-$G99/INDEX($BB$5:$BG$12,MATCH($D99,$AR$5:$AR$12,0),4))*($G99/INDEX($BB$5:$BG$12,MATCH($D99,$AR$5:$AR$12,0),4))^$J99)+(EXP(-$G99/INDEX($BB$5:$BG$12,MATCH($D99,$AR$5:$AR$12,0),5))*($G99/INDEX($BB$5:$BG$12,MATCH($D99,$AR$5:$AR$12,0),5))^$J99)+(EXP(-$G99/INDEX($BB$5:$BG$12,MATCH($D99,$AR$5:$AR$12,0),6))*($G99/INDEX($BB$5:$BG$12,MATCH($D99,$AR$5:$AR$12,0),6))^$J99)),0)</x:f>
        <x:v>0.004213081437646423</x:v>
      </x:c>
      <x:c r="BJ99"/>
      <x:c r="BK99"/>
      <x:c r="BL99"/>
      <x:c r="BM99"/>
      <x:c r="BN99"/>
      <x:c r="BO99"/>
      <x:c r="BP99"/>
      <x:c r="BQ99"/>
      <x:c r="BR99"/>
      <x:c r="BS99"/>
      <x:c r="BT99"/>
      <x:c r="BU99"/>
      <x:c r="BV99"/>
      <x:c r="BW99"/>
      <x:c r="BX99"/>
      <x:c r="BY99"/>
      <x:c r="BZ99"/>
    </x:row>
    <x:row r="100">
      <x:c r="A100" s="975" t="n">
        <x:f>'対象台データ'!A98</x:f>
        <x:v>46271</x:v>
      </x:c>
      <x:c r="B100" s="1003" t="str">
        <x:f>'対象台データ'!B98</x:f>
        <x:v>日</x:v>
      </x:c>
      <x:c r="C100" s="1003" t="str">
        <x:f>'対象台データ'!C98</x:f>
        <x:v>9/6</x:v>
      </x:c>
      <x:c r="D100" s="963" t="str">
        <x:f>'対象台データ'!D98</x:f>
        <x:v>マイジャグラーV</x:v>
      </x:c>
      <x:c r="E100" s="1014" t="n">
        <x:f>IF($X100="A",MIN(100,MAX(0,55+(V100-55)*(1+0.4*SQRT(MIN(G100/8000,1))))),MIN(100,MAX(0,V100)))</x:f>
        <x:v>62.04381289209023</x:v>
      </x:c>
      <x:c r="F100" s="1016" t="n">
        <x:f>'対象台データ'!E98</x:f>
        <x:v>965</x:v>
      </x:c>
      <x:c r="G100" s="1005" t="n">
        <x:f>'対象台データ'!F98</x:f>
        <x:v>8207</x:v>
      </x:c>
      <x:c r="H100" s="1005" t="n">
        <x:f>'対象台データ'!G98</x:f>
        <x:v>1666</x:v>
      </x:c>
      <x:c r="I100" s="1005" t="n">
        <x:f>'対象台データ'!H98</x:f>
        <x:v>34</x:v>
      </x:c>
      <x:c r="J100" s="1005" t="n">
        <x:f>'対象台データ'!I98</x:f>
        <x:v>28</x:v>
      </x:c>
      <x:c r="K100" s="979" t="n">
        <x:f>'対象台データ'!K98</x:f>
        <x:v>1.0676658137362414</x:v>
      </x:c>
      <x:c r="L100" s="1006" t="n">
        <x:f>IF(G100&lt;=0,5,IF(G100&lt;1500,5+(G100-0)*(20-5)/(1500-0),IF(G100&lt;3000,20+(G100-1500)*(40-20)/(3000-1500),IF(G100&lt;4500,40+(G100-3000)*(58-40)/(4500-3000),IF(G100&lt;6000,58+(G100-4500)*(72-58)/(6000-4500),IF(G100&lt;7500,72+(G100-6000)*(84-72)/(7500-6000),IF(G100&lt;9000,84+(G100-7500)*(93-84)/(9000-7500),IF(G100&lt;11000,93+(G100-9000)*(100-93)/(11000-9000),100))))))))</x:f>
        <x:v>88.242</x:v>
      </x:c>
      <x:c r="M100" s="978" t="n">
        <x:v>1</x:v>
      </x:c>
      <x:c r="N100" s="978" t="n">
        <x:f>MIN(100,L100*M100)</x:f>
        <x:v>88.242</x:v>
      </x:c>
      <x:c r="O100" s="978" t="n">
        <x:f>IF(K100&lt;=0.8,0,IF(K100&lt;0.9,0+(K100-0.8)*(10-0)/(0.9-0.8),IF(K100&lt;1,10+(K100-0.9)*(35-10)/(1-0.9),IF(K100&lt;1.2,35+(K100-1)*(87-35)/(1.2-1),IF(K100&lt;1.3,87+(K100-1.2)*(96-87)/(1.3-1.2),IF(K100&lt;1.45,96+(K100-1.3)*(100-96)/(1.45-1.3),100))))))</x:f>
        <x:v>52.59311157142276</x:v>
      </x:c>
      <x:c r="P100" s="979" t="n">
        <x:f>MIN(1,SQRT(G100/8000))</x:f>
        <x:v>1</x:v>
      </x:c>
      <x:c r="Q100" s="978" t="n">
        <x:f>35+(O100-35)*P100</x:f>
        <x:v>52.59311157142276</x:v>
      </x:c>
      <x:c r="R100" s="978" t="n">
        <x:f>IF(K100&lt;0.95,MIN(25,(0.95-K100)*250),0)</x:f>
        <x:v>0</x:v>
      </x:c>
      <x:c r="S100" s="978" t="n">
        <x:f>IF($X100="A",Y100*5+Z100*15+AA100*30+AB100*60+AC100*80+AD100*100,0)</x:f>
        <x:v>51.29694922928887</x:v>
      </x:c>
      <x:c r="T100" s="978" t="n">
        <x:f>IF($X100="A",AE100*5+AF100*15+AG100*30+AH100*60+AI100*80+AJ100*100,0)</x:f>
        <x:v>54.52621634992046</x:v>
      </x:c>
      <x:c r="U100" s="978" t="n">
        <x:f>IF($X100="A",S100*15%+T100*30%+Q100*55%,0)</x:f>
        <x:v>52.978618653651985</x:v>
      </x:c>
      <x:c r="V100" s="1018" t="n">
        <x:f>IF($X100="A",U100*80%+N100*20%,N100*IFERROR(INDEX($AT$5:$AT$60,MATCH($D100,$AR$5:$AR$60,0)),0.6)+Q100*IFERROR(INDEX($AU$5:$AU$60,MATCH($D100,$AR$5:$AR$60,0)),0.4)-R100)</x:f>
        <x:v>60.031294922921596</x:v>
      </x:c>
      <x:c r="W100" s="1008" t="str">
        <x:f>IF(E100&gt;=90,"設定6級候補",IF(E100&gt;=75,"設定4以上強候補",IF(E100&gt;=60,"設定4以上を疑う","要観察")))</x:f>
        <x:v>設定4以上を疑う</x:v>
      </x:c>
      <x:c r="X100" s="1003" t="str">
        <x:f>IFERROR(INDEX($AS$5:$AS$60,MATCH($D100,$AR$5:$AR$60,0)),"AT")</x:f>
        <x:v>A</x:v>
      </x:c>
      <x:c r="Y100" s="979" t="n">
        <x:f>IFERROR((EXP(-$G100/INDEX($AV$5:$BA$12,MATCH($D100,$AR$5:$AR$12,0),1))*($G100/INDEX($AV$5:$BA$12,MATCH($D100,$AR$5:$AR$12,0),1))^$I100)/((EXP(-$G100/INDEX($AV$5:$BA$12,MATCH($D100,$AR$5:$AR$12,0),1))*($G100/INDEX($AV$5:$BA$12,MATCH($D100,$AR$5:$AR$12,0),1))^$I100)+(EXP(-$G100/INDEX($AV$5:$BA$12,MATCH($D100,$AR$5:$AR$12,0),2))*($G100/INDEX($AV$5:$BA$12,MATCH($D100,$AR$5:$AR$12,0),2))^$I100)+(EXP(-$G100/INDEX($AV$5:$BA$12,MATCH($D100,$AR$5:$AR$12,0),3))*($G100/INDEX($AV$5:$BA$12,MATCH($D100,$AR$5:$AR$12,0),3))^$I100)+(EXP(-$G100/INDEX($AV$5:$BA$12,MATCH($D100,$AR$5:$AR$12,0),4))*($G100/INDEX($AV$5:$BA$12,MATCH($D100,$AR$5:$AR$12,0),4))^$I100)+(EXP(-$G100/INDEX($AV$5:$BA$12,MATCH($D100,$AR$5:$AR$12,0),5))*($G100/INDEX($AV$5:$BA$12,MATCH($D100,$AR$5:$AR$12,0),5))^$I100)+(EXP(-$G100/INDEX($AV$5:$BA$12,MATCH($D100,$AR$5:$AR$12,0),6))*($G100/INDEX($AV$5:$BA$12,MATCH($D100,$AR$5:$AR$12,0),6))^$I100)),0)</x:f>
        <x:v>0.14579886648282747</x:v>
      </x:c>
      <x:c r="Z100" s="979" t="n">
        <x:f>IFERROR((EXP(-$G100/INDEX($AV$5:$BA$12,MATCH($D100,$AR$5:$AR$12,0),2))*($G100/INDEX($AV$5:$BA$12,MATCH($D100,$AR$5:$AR$12,0),2))^$I100)/((EXP(-$G100/INDEX($AV$5:$BA$12,MATCH($D100,$AR$5:$AR$12,0),1))*($G100/INDEX($AV$5:$BA$12,MATCH($D100,$AR$5:$AR$12,0),1))^$I100)+(EXP(-$G100/INDEX($AV$5:$BA$12,MATCH($D100,$AR$5:$AR$12,0),2))*($G100/INDEX($AV$5:$BA$12,MATCH($D100,$AR$5:$AR$12,0),2))^$I100)+(EXP(-$G100/INDEX($AV$5:$BA$12,MATCH($D100,$AR$5:$AR$12,0),3))*($G100/INDEX($AV$5:$BA$12,MATCH($D100,$AR$5:$AR$12,0),3))^$I100)+(EXP(-$G100/INDEX($AV$5:$BA$12,MATCH($D100,$AR$5:$AR$12,0),4))*($G100/INDEX($AV$5:$BA$12,MATCH($D100,$AR$5:$AR$12,0),4))^$I100)+(EXP(-$G100/INDEX($AV$5:$BA$12,MATCH($D100,$AR$5:$AR$12,0),5))*($G100/INDEX($AV$5:$BA$12,MATCH($D100,$AR$5:$AR$12,0),5))^$I100)+(EXP(-$G100/INDEX($AV$5:$BA$12,MATCH($D100,$AR$5:$AR$12,0),6))*($G100/INDEX($AV$5:$BA$12,MATCH($D100,$AR$5:$AR$12,0),6))^$I100)),0)</x:f>
        <x:v>0.15058784929957397</x:v>
      </x:c>
      <x:c r="AA100" s="979" t="n">
        <x:f>IFERROR((EXP(-$G100/INDEX($AV$5:$BA$12,MATCH($D100,$AR$5:$AR$12,0),3))*($G100/INDEX($AV$5:$BA$12,MATCH($D100,$AR$5:$AR$12,0),3))^$I100)/((EXP(-$G100/INDEX($AV$5:$BA$12,MATCH($D100,$AR$5:$AR$12,0),1))*($G100/INDEX($AV$5:$BA$12,MATCH($D100,$AR$5:$AR$12,0),1))^$I100)+(EXP(-$G100/INDEX($AV$5:$BA$12,MATCH($D100,$AR$5:$AR$12,0),2))*($G100/INDEX($AV$5:$BA$12,MATCH($D100,$AR$5:$AR$12,0),2))^$I100)+(EXP(-$G100/INDEX($AV$5:$BA$12,MATCH($D100,$AR$5:$AR$12,0),3))*($G100/INDEX($AV$5:$BA$12,MATCH($D100,$AR$5:$AR$12,0),3))^$I100)+(EXP(-$G100/INDEX($AV$5:$BA$12,MATCH($D100,$AR$5:$AR$12,0),4))*($G100/INDEX($AV$5:$BA$12,MATCH($D100,$AR$5:$AR$12,0),4))^$I100)+(EXP(-$G100/INDEX($AV$5:$BA$12,MATCH($D100,$AR$5:$AR$12,0),5))*($G100/INDEX($AV$5:$BA$12,MATCH($D100,$AR$5:$AR$12,0),5))^$I100)+(EXP(-$G100/INDEX($AV$5:$BA$12,MATCH($D100,$AR$5:$AR$12,0),6))*($G100/INDEX($AV$5:$BA$12,MATCH($D100,$AR$5:$AR$12,0),6))^$I100)),0)</x:f>
        <x:v>0.15932773627158123</x:v>
      </x:c>
      <x:c r="AB100" s="979" t="n">
        <x:f>IFERROR((EXP(-$G100/INDEX($AV$5:$BA$12,MATCH($D100,$AR$5:$AR$12,0),4))*($G100/INDEX($AV$5:$BA$12,MATCH($D100,$AR$5:$AR$12,0),4))^$I100)/((EXP(-$G100/INDEX($AV$5:$BA$12,MATCH($D100,$AR$5:$AR$12,0),1))*($G100/INDEX($AV$5:$BA$12,MATCH($D100,$AR$5:$AR$12,0),1))^$I100)+(EXP(-$G100/INDEX($AV$5:$BA$12,MATCH($D100,$AR$5:$AR$12,0),2))*($G100/INDEX($AV$5:$BA$12,MATCH($D100,$AR$5:$AR$12,0),2))^$I100)+(EXP(-$G100/INDEX($AV$5:$BA$12,MATCH($D100,$AR$5:$AR$12,0),3))*($G100/INDEX($AV$5:$BA$12,MATCH($D100,$AR$5:$AR$12,0),3))^$I100)+(EXP(-$G100/INDEX($AV$5:$BA$12,MATCH($D100,$AR$5:$AR$12,0),4))*($G100/INDEX($AV$5:$BA$12,MATCH($D100,$AR$5:$AR$12,0),4))^$I100)+(EXP(-$G100/INDEX($AV$5:$BA$12,MATCH($D100,$AR$5:$AR$12,0),5))*($G100/INDEX($AV$5:$BA$12,MATCH($D100,$AR$5:$AR$12,0),5))^$I100)+(EXP(-$G100/INDEX($AV$5:$BA$12,MATCH($D100,$AR$5:$AR$12,0),6))*($G100/INDEX($AV$5:$BA$12,MATCH($D100,$AR$5:$AR$12,0),6))^$I100)),0)</x:f>
        <x:v>0.1790375546295881</x:v>
      </x:c>
      <x:c r="AC100" s="979" t="n">
        <x:f>IFERROR((EXP(-$G100/INDEX($AV$5:$BA$12,MATCH($D100,$AR$5:$AR$12,0),5))*($G100/INDEX($AV$5:$BA$12,MATCH($D100,$AR$5:$AR$12,0),5))^$I100)/((EXP(-$G100/INDEX($AV$5:$BA$12,MATCH($D100,$AR$5:$AR$12,0),1))*($G100/INDEX($AV$5:$BA$12,MATCH($D100,$AR$5:$AR$12,0),1))^$I100)+(EXP(-$G100/INDEX($AV$5:$BA$12,MATCH($D100,$AR$5:$AR$12,0),2))*($G100/INDEX($AV$5:$BA$12,MATCH($D100,$AR$5:$AR$12,0),2))^$I100)+(EXP(-$G100/INDEX($AV$5:$BA$12,MATCH($D100,$AR$5:$AR$12,0),3))*($G100/INDEX($AV$5:$BA$12,MATCH($D100,$AR$5:$AR$12,0),3))^$I100)+(EXP(-$G100/INDEX($AV$5:$BA$12,MATCH($D100,$AR$5:$AR$12,0),4))*($G100/INDEX($AV$5:$BA$12,MATCH($D100,$AR$5:$AR$12,0),4))^$I100)+(EXP(-$G100/INDEX($AV$5:$BA$12,MATCH($D100,$AR$5:$AR$12,0),5))*($G100/INDEX($AV$5:$BA$12,MATCH($D100,$AR$5:$AR$12,0),5))^$I100)+(EXP(-$G100/INDEX($AV$5:$BA$12,MATCH($D100,$AR$5:$AR$12,0),6))*($G100/INDEX($AV$5:$BA$12,MATCH($D100,$AR$5:$AR$12,0),6))^$I100)),0)</x:f>
        <x:v>0.1868873770092254</x:v>
      </x:c>
      <x:c r="AD100" s="979" t="n">
        <x:f>IFERROR((EXP(-$G100/INDEX($AV$5:$BA$12,MATCH($D100,$AR$5:$AR$12,0),6))*($G100/INDEX($AV$5:$BA$12,MATCH($D100,$AR$5:$AR$12,0),6))^$I100)/((EXP(-$G100/INDEX($AV$5:$BA$12,MATCH($D100,$AR$5:$AR$12,0),1))*($G100/INDEX($AV$5:$BA$12,MATCH($D100,$AR$5:$AR$12,0),1))^$I100)+(EXP(-$G100/INDEX($AV$5:$BA$12,MATCH($D100,$AR$5:$AR$12,0),2))*($G100/INDEX($AV$5:$BA$12,MATCH($D100,$AR$5:$AR$12,0),2))^$I100)+(EXP(-$G100/INDEX($AV$5:$BA$12,MATCH($D100,$AR$5:$AR$12,0),3))*($G100/INDEX($AV$5:$BA$12,MATCH($D100,$AR$5:$AR$12,0),3))^$I100)+(EXP(-$G100/INDEX($AV$5:$BA$12,MATCH($D100,$AR$5:$AR$12,0),4))*($G100/INDEX($AV$5:$BA$12,MATCH($D100,$AR$5:$AR$12,0),4))^$I100)+(EXP(-$G100/INDEX($AV$5:$BA$12,MATCH($D100,$AR$5:$AR$12,0),5))*($G100/INDEX($AV$5:$BA$12,MATCH($D100,$AR$5:$AR$12,0),5))^$I100)+(EXP(-$G100/INDEX($AV$5:$BA$12,MATCH($D100,$AR$5:$AR$12,0),6))*($G100/INDEX($AV$5:$BA$12,MATCH($D100,$AR$5:$AR$12,0),6))^$I100)),0)</x:f>
        <x:v>0.17836061630720368</x:v>
      </x:c>
      <x:c r="AE100" s="979" t="n">
        <x:f>IFERROR((EXP(-$G100/INDEX($BB$5:$BG$12,MATCH($D100,$AR$5:$AR$12,0),1))*($G100/INDEX($BB$5:$BG$12,MATCH($D100,$AR$5:$AR$12,0),1))^$J100)/((EXP(-$G100/INDEX($BB$5:$BG$12,MATCH($D100,$AR$5:$AR$12,0),1))*($G100/INDEX($BB$5:$BG$12,MATCH($D100,$AR$5:$AR$12,0),1))^$J100)+(EXP(-$G100/INDEX($BB$5:$BG$12,MATCH($D100,$AR$5:$AR$12,0),2))*($G100/INDEX($BB$5:$BG$12,MATCH($D100,$AR$5:$AR$12,0),2))^$J100)+(EXP(-$G100/INDEX($BB$5:$BG$12,MATCH($D100,$AR$5:$AR$12,0),3))*($G100/INDEX($BB$5:$BG$12,MATCH($D100,$AR$5:$AR$12,0),3))^$J100)+(EXP(-$G100/INDEX($BB$5:$BG$12,MATCH($D100,$AR$5:$AR$12,0),4))*($G100/INDEX($BB$5:$BG$12,MATCH($D100,$AR$5:$AR$12,0),4))^$J100)+(EXP(-$G100/INDEX($BB$5:$BG$12,MATCH($D100,$AR$5:$AR$12,0),5))*($G100/INDEX($BB$5:$BG$12,MATCH($D100,$AR$5:$AR$12,0),5))^$J100)+(EXP(-$G100/INDEX($BB$5:$BG$12,MATCH($D100,$AR$5:$AR$12,0),6))*($G100/INDEX($BB$5:$BG$12,MATCH($D100,$AR$5:$AR$12,0),6))^$J100)),0)</x:f>
        <x:v>0.06626533651625566</x:v>
      </x:c>
      <x:c r="AF100" s="979" t="n">
        <x:f>IFERROR((EXP(-$G100/INDEX($BB$5:$BG$12,MATCH($D100,$AR$5:$AR$12,0),2))*($G100/INDEX($BB$5:$BG$12,MATCH($D100,$AR$5:$AR$12,0),2))^$J100)/((EXP(-$G100/INDEX($BB$5:$BG$12,MATCH($D100,$AR$5:$AR$12,0),1))*($G100/INDEX($BB$5:$BG$12,MATCH($D100,$AR$5:$AR$12,0),1))^$J100)+(EXP(-$G100/INDEX($BB$5:$BG$12,MATCH($D100,$AR$5:$AR$12,0),2))*($G100/INDEX($BB$5:$BG$12,MATCH($D100,$AR$5:$AR$12,0),2))^$J100)+(EXP(-$G100/INDEX($BB$5:$BG$12,MATCH($D100,$AR$5:$AR$12,0),3))*($G100/INDEX($BB$5:$BG$12,MATCH($D100,$AR$5:$AR$12,0),3))^$J100)+(EXP(-$G100/INDEX($BB$5:$BG$12,MATCH($D100,$AR$5:$AR$12,0),4))*($G100/INDEX($BB$5:$BG$12,MATCH($D100,$AR$5:$AR$12,0),4))^$J100)+(EXP(-$G100/INDEX($BB$5:$BG$12,MATCH($D100,$AR$5:$AR$12,0),5))*($G100/INDEX($BB$5:$BG$12,MATCH($D100,$AR$5:$AR$12,0),5))^$J100)+(EXP(-$G100/INDEX($BB$5:$BG$12,MATCH($D100,$AR$5:$AR$12,0),6))*($G100/INDEX($BB$5:$BG$12,MATCH($D100,$AR$5:$AR$12,0),6))^$J100)),0)</x:f>
        <x:v>0.10343774421631999</x:v>
      </x:c>
      <x:c r="AG100" s="979" t="n">
        <x:f>IFERROR((EXP(-$G100/INDEX($BB$5:$BG$12,MATCH($D100,$AR$5:$AR$12,0),3))*($G100/INDEX($BB$5:$BG$12,MATCH($D100,$AR$5:$AR$12,0),3))^$J100)/((EXP(-$G100/INDEX($BB$5:$BG$12,MATCH($D100,$AR$5:$AR$12,0),1))*($G100/INDEX($BB$5:$BG$12,MATCH($D100,$AR$5:$AR$12,0),1))^$J100)+(EXP(-$G100/INDEX($BB$5:$BG$12,MATCH($D100,$AR$5:$AR$12,0),2))*($G100/INDEX($BB$5:$BG$12,MATCH($D100,$AR$5:$AR$12,0),2))^$J100)+(EXP(-$G100/INDEX($BB$5:$BG$12,MATCH($D100,$AR$5:$AR$12,0),3))*($G100/INDEX($BB$5:$BG$12,MATCH($D100,$AR$5:$AR$12,0),3))^$J100)+(EXP(-$G100/INDEX($BB$5:$BG$12,MATCH($D100,$AR$5:$AR$12,0),4))*($G100/INDEX($BB$5:$BG$12,MATCH($D100,$AR$5:$AR$12,0),4))^$J100)+(EXP(-$G100/INDEX($BB$5:$BG$12,MATCH($D100,$AR$5:$AR$12,0),5))*($G100/INDEX($BB$5:$BG$12,MATCH($D100,$AR$5:$AR$12,0),5))^$J100)+(EXP(-$G100/INDEX($BB$5:$BG$12,MATCH($D100,$AR$5:$AR$12,0),6))*($G100/INDEX($BB$5:$BG$12,MATCH($D100,$AR$5:$AR$12,0),6))^$J100)),0)</x:f>
        <x:v>0.21052104821455508</x:v>
      </x:c>
      <x:c r="AH100" s="979" t="n">
        <x:f>IFERROR((EXP(-$G100/INDEX($BB$5:$BG$12,MATCH($D100,$AR$5:$AR$12,0),4))*($G100/INDEX($BB$5:$BG$12,MATCH($D100,$AR$5:$AR$12,0),4))^$J100)/((EXP(-$G100/INDEX($BB$5:$BG$12,MATCH($D100,$AR$5:$AR$12,0),1))*($G100/INDEX($BB$5:$BG$12,MATCH($D100,$AR$5:$AR$12,0),1))^$J100)+(EXP(-$G100/INDEX($BB$5:$BG$12,MATCH($D100,$AR$5:$AR$12,0),2))*($G100/INDEX($BB$5:$BG$12,MATCH($D100,$AR$5:$AR$12,0),2))^$J100)+(EXP(-$G100/INDEX($BB$5:$BG$12,MATCH($D100,$AR$5:$AR$12,0),3))*($G100/INDEX($BB$5:$BG$12,MATCH($D100,$AR$5:$AR$12,0),3))^$J100)+(EXP(-$G100/INDEX($BB$5:$BG$12,MATCH($D100,$AR$5:$AR$12,0),4))*($G100/INDEX($BB$5:$BG$12,MATCH($D100,$AR$5:$AR$12,0),4))^$J100)+(EXP(-$G100/INDEX($BB$5:$BG$12,MATCH($D100,$AR$5:$AR$12,0),5))*($G100/INDEX($BB$5:$BG$12,MATCH($D100,$AR$5:$AR$12,0),5))^$J100)+(EXP(-$G100/INDEX($BB$5:$BG$12,MATCH($D100,$AR$5:$AR$12,0),6))*($G100/INDEX($BB$5:$BG$12,MATCH($D100,$AR$5:$AR$12,0),6))^$J100)),0)</x:f>
        <x:v>0.2700729876952355</x:v>
      </x:c>
      <x:c r="AI100" s="979" t="n">
        <x:f>IFERROR((EXP(-$G100/INDEX($BB$5:$BG$12,MATCH($D100,$AR$5:$AR$12,0),5))*($G100/INDEX($BB$5:$BG$12,MATCH($D100,$AR$5:$AR$12,0),5))^$J100)/((EXP(-$G100/INDEX($BB$5:$BG$12,MATCH($D100,$AR$5:$AR$12,0),1))*($G100/INDEX($BB$5:$BG$12,MATCH($D100,$AR$5:$AR$12,0),1))^$J100)+(EXP(-$G100/INDEX($BB$5:$BG$12,MATCH($D100,$AR$5:$AR$12,0),2))*($G100/INDEX($BB$5:$BG$12,MATCH($D100,$AR$5:$AR$12,0),2))^$J100)+(EXP(-$G100/INDEX($BB$5:$BG$12,MATCH($D100,$AR$5:$AR$12,0),3))*($G100/INDEX($BB$5:$BG$12,MATCH($D100,$AR$5:$AR$12,0),3))^$J100)+(EXP(-$G100/INDEX($BB$5:$BG$12,MATCH($D100,$AR$5:$AR$12,0),4))*($G100/INDEX($BB$5:$BG$12,MATCH($D100,$AR$5:$AR$12,0),4))^$J100)+(EXP(-$G100/INDEX($BB$5:$BG$12,MATCH($D100,$AR$5:$AR$12,0),5))*($G100/INDEX($BB$5:$BG$12,MATCH($D100,$AR$5:$AR$12,0),5))^$J100)+(EXP(-$G100/INDEX($BB$5:$BG$12,MATCH($D100,$AR$5:$AR$12,0),6))*($G100/INDEX($BB$5:$BG$12,MATCH($D100,$AR$5:$AR$12,0),6))^$J100)),0)</x:f>
        <x:v>0.2423487769909891</x:v>
      </x:c>
      <x:c r="AJ100" s="979" t="n">
        <x:f>IFERROR((EXP(-$G100/INDEX($BB$5:$BG$12,MATCH($D100,$AR$5:$AR$12,0),6))*($G100/INDEX($BB$5:$BG$12,MATCH($D100,$AR$5:$AR$12,0),6))^$J100)/((EXP(-$G100/INDEX($BB$5:$BG$12,MATCH($D100,$AR$5:$AR$12,0),1))*($G100/INDEX($BB$5:$BG$12,MATCH($D100,$AR$5:$AR$12,0),1))^$J100)+(EXP(-$G100/INDEX($BB$5:$BG$12,MATCH($D100,$AR$5:$AR$12,0),2))*($G100/INDEX($BB$5:$BG$12,MATCH($D100,$AR$5:$AR$12,0),2))^$J100)+(EXP(-$G100/INDEX($BB$5:$BG$12,MATCH($D100,$AR$5:$AR$12,0),3))*($G100/INDEX($BB$5:$BG$12,MATCH($D100,$AR$5:$AR$12,0),3))^$J100)+(EXP(-$G100/INDEX($BB$5:$BG$12,MATCH($D100,$AR$5:$AR$12,0),4))*($G100/INDEX($BB$5:$BG$12,MATCH($D100,$AR$5:$AR$12,0),4))^$J100)+(EXP(-$G100/INDEX($BB$5:$BG$12,MATCH($D100,$AR$5:$AR$12,0),5))*($G100/INDEX($BB$5:$BG$12,MATCH($D100,$AR$5:$AR$12,0),5))^$J100)+(EXP(-$G100/INDEX($BB$5:$BG$12,MATCH($D100,$AR$5:$AR$12,0),6))*($G100/INDEX($BB$5:$BG$12,MATCH($D100,$AR$5:$AR$12,0),6))^$J100)),0)</x:f>
        <x:v>0.10735410636664465</x:v>
      </x:c>
      <x:c r="BJ100"/>
      <x:c r="BK100"/>
      <x:c r="BL100"/>
      <x:c r="BM100"/>
      <x:c r="BN100"/>
      <x:c r="BO100"/>
      <x:c r="BP100"/>
      <x:c r="BQ100"/>
      <x:c r="BR100"/>
      <x:c r="BS100"/>
      <x:c r="BT100"/>
      <x:c r="BU100"/>
      <x:c r="BV100"/>
      <x:c r="BW100"/>
      <x:c r="BX100"/>
      <x:c r="BY100"/>
      <x:c r="BZ100"/>
    </x:row>
    <x:row r="101">
      <x:c r="A101" s="975" t="n">
        <x:f>'対象台データ'!A99</x:f>
        <x:v>46271</x:v>
      </x:c>
      <x:c r="B101" s="1003" t="str">
        <x:f>'対象台データ'!B99</x:f>
        <x:v>日</x:v>
      </x:c>
      <x:c r="C101" s="1003" t="str">
        <x:f>'対象台データ'!C99</x:f>
        <x:v>9/6</x:v>
      </x:c>
      <x:c r="D101" s="963" t="str">
        <x:f>'対象台データ'!D99</x:f>
        <x:v>マイジャグラーV</x:v>
      </x:c>
      <x:c r="E101" s="1014" t="n">
        <x:f>IF($X101="A",MIN(100,MAX(0,55+(V101-55)*(1+0.4*SQRT(MIN(G101/8000,1))))),MIN(100,MAX(0,V101)))</x:f>
        <x:v>46.097682955133834</x:v>
      </x:c>
      <x:c r="F101" s="1016" t="n">
        <x:f>'対象台データ'!E99</x:f>
        <x:v>966</x:v>
      </x:c>
      <x:c r="G101" s="1005" t="n">
        <x:f>'対象台データ'!F99</x:f>
        <x:v>7600</x:v>
      </x:c>
      <x:c r="H101" s="1005" t="n">
        <x:f>'対象台データ'!G99</x:f>
        <x:v>912</x:v>
      </x:c>
      <x:c r="I101" s="1005" t="n">
        <x:f>'対象台データ'!H99</x:f>
        <x:v>31</x:v>
      </x:c>
      <x:c r="J101" s="1005" t="n">
        <x:f>'対象台データ'!I99</x:f>
        <x:v>19</x:v>
      </x:c>
      <x:c r="K101" s="979" t="n">
        <x:f>'対象台データ'!K99</x:f>
        <x:v>1.04</x:v>
      </x:c>
      <x:c r="L101" s="1006" t="n">
        <x:f>IF(G101&lt;=0,5,IF(G101&lt;1500,5+(G101-0)*(20-5)/(1500-0),IF(G101&lt;3000,20+(G101-1500)*(40-20)/(3000-1500),IF(G101&lt;4500,40+(G101-3000)*(58-40)/(4500-3000),IF(G101&lt;6000,58+(G101-4500)*(72-58)/(6000-4500),IF(G101&lt;7500,72+(G101-6000)*(84-72)/(7500-6000),IF(G101&lt;9000,84+(G101-7500)*(93-84)/(9000-7500),IF(G101&lt;11000,93+(G101-9000)*(100-93)/(11000-9000),100))))))))</x:f>
        <x:v>84.6</x:v>
      </x:c>
      <x:c r="M101" s="978" t="n">
        <x:v>1</x:v>
      </x:c>
      <x:c r="N101" s="978" t="n">
        <x:f>MIN(100,L101*M101)</x:f>
        <x:v>84.6</x:v>
      </x:c>
      <x:c r="O101" s="978" t="n">
        <x:f>IF(K101&lt;=0.8,0,IF(K101&lt;0.9,0+(K101-0.8)*(10-0)/(0.9-0.8),IF(K101&lt;1,10+(K101-0.9)*(35-10)/(1-0.9),IF(K101&lt;1.2,35+(K101-1)*(87-35)/(1.2-1),IF(K101&lt;1.3,87+(K101-1.2)*(96-87)/(1.3-1.2),IF(K101&lt;1.45,96+(K101-1.3)*(100-96)/(1.45-1.3),100))))))</x:f>
        <x:v>45.40000000000001</x:v>
      </x:c>
      <x:c r="P101" s="979" t="n">
        <x:f>MIN(1,SQRT(G101/8000))</x:f>
        <x:v>0.9746794344808963</x:v>
      </x:c>
      <x:c r="Q101" s="978" t="n">
        <x:f>35+(O101-35)*P101</x:f>
        <x:v>45.13666611860133</x:v>
      </x:c>
      <x:c r="R101" s="978" t="n">
        <x:f>IF(K101&lt;0.95,MIN(25,(0.95-K101)*250),0)</x:f>
        <x:v>0</x:v>
      </x:c>
      <x:c r="S101" s="978" t="n">
        <x:f>IF($X101="A",Y101*5+Z101*15+AA101*30+AB101*60+AC101*80+AD101*100,0)</x:f>
        <x:v>50.01709169421733</x:v>
      </x:c>
      <x:c r="T101" s="978" t="n">
        <x:f>IF($X101="A",AE101*5+AF101*15+AG101*30+AH101*60+AI101*80+AJ101*100,0)</x:f>
        <x:v>24.219501667166206</x:v>
      </x:c>
      <x:c r="U101" s="978" t="n">
        <x:f>IF($X101="A",S101*15%+T101*30%+Q101*55%,0)</x:f>
        <x:v>39.5935806195132</x:v>
      </x:c>
      <x:c r="V101" s="1018" t="n">
        <x:f>IF($X101="A",U101*80%+N101*20%,N101*IFERROR(INDEX($AT$5:$AT$60,MATCH($D101,$AR$5:$AR$60,0)),0.6)+Q101*IFERROR(INDEX($AU$5:$AU$60,MATCH($D101,$AR$5:$AR$60,0)),0.4)-R101)</x:f>
        <x:v>48.59486449561056</x:v>
      </x:c>
      <x:c r="W101" s="1008" t="str">
        <x:f>IF(E101&gt;=90,"設定6級候補",IF(E101&gt;=75,"設定4以上強候補",IF(E101&gt;=60,"設定4以上を疑う","要観察")))</x:f>
        <x:v>要観察</x:v>
      </x:c>
      <x:c r="X101" s="1003" t="str">
        <x:f>IFERROR(INDEX($AS$5:$AS$60,MATCH($D101,$AR$5:$AR$60,0)),"AT")</x:f>
        <x:v>A</x:v>
      </x:c>
      <x:c r="Y101" s="979" t="n">
        <x:f>IFERROR((EXP(-$G101/INDEX($AV$5:$BA$12,MATCH($D101,$AR$5:$AR$12,0),1))*($G101/INDEX($AV$5:$BA$12,MATCH($D101,$AR$5:$AR$12,0),1))^$I101)/((EXP(-$G101/INDEX($AV$5:$BA$12,MATCH($D101,$AR$5:$AR$12,0),1))*($G101/INDEX($AV$5:$BA$12,MATCH($D101,$AR$5:$AR$12,0),1))^$I101)+(EXP(-$G101/INDEX($AV$5:$BA$12,MATCH($D101,$AR$5:$AR$12,0),2))*($G101/INDEX($AV$5:$BA$12,MATCH($D101,$AR$5:$AR$12,0),2))^$I101)+(EXP(-$G101/INDEX($AV$5:$BA$12,MATCH($D101,$AR$5:$AR$12,0),3))*($G101/INDEX($AV$5:$BA$12,MATCH($D101,$AR$5:$AR$12,0),3))^$I101)+(EXP(-$G101/INDEX($AV$5:$BA$12,MATCH($D101,$AR$5:$AR$12,0),4))*($G101/INDEX($AV$5:$BA$12,MATCH($D101,$AR$5:$AR$12,0),4))^$I101)+(EXP(-$G101/INDEX($AV$5:$BA$12,MATCH($D101,$AR$5:$AR$12,0),5))*($G101/INDEX($AV$5:$BA$12,MATCH($D101,$AR$5:$AR$12,0),5))^$I101)+(EXP(-$G101/INDEX($AV$5:$BA$12,MATCH($D101,$AR$5:$AR$12,0),6))*($G101/INDEX($AV$5:$BA$12,MATCH($D101,$AR$5:$AR$12,0),6))^$I101)),0)</x:f>
        <x:v>0.15254560980791806</x:v>
      </x:c>
      <x:c r="Z101" s="979" t="n">
        <x:f>IFERROR((EXP(-$G101/INDEX($AV$5:$BA$12,MATCH($D101,$AR$5:$AR$12,0),2))*($G101/INDEX($AV$5:$BA$12,MATCH($D101,$AR$5:$AR$12,0),2))^$I101)/((EXP(-$G101/INDEX($AV$5:$BA$12,MATCH($D101,$AR$5:$AR$12,0),1))*($G101/INDEX($AV$5:$BA$12,MATCH($D101,$AR$5:$AR$12,0),1))^$I101)+(EXP(-$G101/INDEX($AV$5:$BA$12,MATCH($D101,$AR$5:$AR$12,0),2))*($G101/INDEX($AV$5:$BA$12,MATCH($D101,$AR$5:$AR$12,0),2))^$I101)+(EXP(-$G101/INDEX($AV$5:$BA$12,MATCH($D101,$AR$5:$AR$12,0),3))*($G101/INDEX($AV$5:$BA$12,MATCH($D101,$AR$5:$AR$12,0),3))^$I101)+(EXP(-$G101/INDEX($AV$5:$BA$12,MATCH($D101,$AR$5:$AR$12,0),4))*($G101/INDEX($AV$5:$BA$12,MATCH($D101,$AR$5:$AR$12,0),4))^$I101)+(EXP(-$G101/INDEX($AV$5:$BA$12,MATCH($D101,$AR$5:$AR$12,0),5))*($G101/INDEX($AV$5:$BA$12,MATCH($D101,$AR$5:$AR$12,0),5))^$I101)+(EXP(-$G101/INDEX($AV$5:$BA$12,MATCH($D101,$AR$5:$AR$12,0),6))*($G101/INDEX($AV$5:$BA$12,MATCH($D101,$AR$5:$AR$12,0),6))^$I101)),0)</x:f>
        <x:v>0.15653620548532865</x:v>
      </x:c>
      <x:c r="AA101" s="979" t="n">
        <x:f>IFERROR((EXP(-$G101/INDEX($AV$5:$BA$12,MATCH($D101,$AR$5:$AR$12,0),3))*($G101/INDEX($AV$5:$BA$12,MATCH($D101,$AR$5:$AR$12,0),3))^$I101)/((EXP(-$G101/INDEX($AV$5:$BA$12,MATCH($D101,$AR$5:$AR$12,0),1))*($G101/INDEX($AV$5:$BA$12,MATCH($D101,$AR$5:$AR$12,0),1))^$I101)+(EXP(-$G101/INDEX($AV$5:$BA$12,MATCH($D101,$AR$5:$AR$12,0),2))*($G101/INDEX($AV$5:$BA$12,MATCH($D101,$AR$5:$AR$12,0),2))^$I101)+(EXP(-$G101/INDEX($AV$5:$BA$12,MATCH($D101,$AR$5:$AR$12,0),3))*($G101/INDEX($AV$5:$BA$12,MATCH($D101,$AR$5:$AR$12,0),3))^$I101)+(EXP(-$G101/INDEX($AV$5:$BA$12,MATCH($D101,$AR$5:$AR$12,0),4))*($G101/INDEX($AV$5:$BA$12,MATCH($D101,$AR$5:$AR$12,0),4))^$I101)+(EXP(-$G101/INDEX($AV$5:$BA$12,MATCH($D101,$AR$5:$AR$12,0),5))*($G101/INDEX($AV$5:$BA$12,MATCH($D101,$AR$5:$AR$12,0),5))^$I101)+(EXP(-$G101/INDEX($AV$5:$BA$12,MATCH($D101,$AR$5:$AR$12,0),6))*($G101/INDEX($AV$5:$BA$12,MATCH($D101,$AR$5:$AR$12,0),6))^$I101)),0)</x:f>
        <x:v>0.16362563215393452</x:v>
      </x:c>
      <x:c r="AB101" s="979" t="n">
        <x:f>IFERROR((EXP(-$G101/INDEX($AV$5:$BA$12,MATCH($D101,$AR$5:$AR$12,0),4))*($G101/INDEX($AV$5:$BA$12,MATCH($D101,$AR$5:$AR$12,0),4))^$I101)/((EXP(-$G101/INDEX($AV$5:$BA$12,MATCH($D101,$AR$5:$AR$12,0),1))*($G101/INDEX($AV$5:$BA$12,MATCH($D101,$AR$5:$AR$12,0),1))^$I101)+(EXP(-$G101/INDEX($AV$5:$BA$12,MATCH($D101,$AR$5:$AR$12,0),2))*($G101/INDEX($AV$5:$BA$12,MATCH($D101,$AR$5:$AR$12,0),2))^$I101)+(EXP(-$G101/INDEX($AV$5:$BA$12,MATCH($D101,$AR$5:$AR$12,0),3))*($G101/INDEX($AV$5:$BA$12,MATCH($D101,$AR$5:$AR$12,0),3))^$I101)+(EXP(-$G101/INDEX($AV$5:$BA$12,MATCH($D101,$AR$5:$AR$12,0),4))*($G101/INDEX($AV$5:$BA$12,MATCH($D101,$AR$5:$AR$12,0),4))^$I101)+(EXP(-$G101/INDEX($AV$5:$BA$12,MATCH($D101,$AR$5:$AR$12,0),5))*($G101/INDEX($AV$5:$BA$12,MATCH($D101,$AR$5:$AR$12,0),5))^$I101)+(EXP(-$G101/INDEX($AV$5:$BA$12,MATCH($D101,$AR$5:$AR$12,0),6))*($G101/INDEX($AV$5:$BA$12,MATCH($D101,$AR$5:$AR$12,0),6))^$I101)),0)</x:f>
        <x:v>0.17811948599768312</x:v>
      </x:c>
      <x:c r="AC101" s="979" t="n">
        <x:f>IFERROR((EXP(-$G101/INDEX($AV$5:$BA$12,MATCH($D101,$AR$5:$AR$12,0),5))*($G101/INDEX($AV$5:$BA$12,MATCH($D101,$AR$5:$AR$12,0),5))^$I101)/((EXP(-$G101/INDEX($AV$5:$BA$12,MATCH($D101,$AR$5:$AR$12,0),1))*($G101/INDEX($AV$5:$BA$12,MATCH($D101,$AR$5:$AR$12,0),1))^$I101)+(EXP(-$G101/INDEX($AV$5:$BA$12,MATCH($D101,$AR$5:$AR$12,0),2))*($G101/INDEX($AV$5:$BA$12,MATCH($D101,$AR$5:$AR$12,0),2))^$I101)+(EXP(-$G101/INDEX($AV$5:$BA$12,MATCH($D101,$AR$5:$AR$12,0),3))*($G101/INDEX($AV$5:$BA$12,MATCH($D101,$AR$5:$AR$12,0),3))^$I101)+(EXP(-$G101/INDEX($AV$5:$BA$12,MATCH($D101,$AR$5:$AR$12,0),4))*($G101/INDEX($AV$5:$BA$12,MATCH($D101,$AR$5:$AR$12,0),4))^$I101)+(EXP(-$G101/INDEX($AV$5:$BA$12,MATCH($D101,$AR$5:$AR$12,0),5))*($G101/INDEX($AV$5:$BA$12,MATCH($D101,$AR$5:$AR$12,0),5))^$I101)+(EXP(-$G101/INDEX($AV$5:$BA$12,MATCH($D101,$AR$5:$AR$12,0),6))*($G101/INDEX($AV$5:$BA$12,MATCH($D101,$AR$5:$AR$12,0),6))^$I101)),0)</x:f>
        <x:v>0.18034621085473906</x:v>
      </x:c>
      <x:c r="AD101" s="979" t="n">
        <x:f>IFERROR((EXP(-$G101/INDEX($AV$5:$BA$12,MATCH($D101,$AR$5:$AR$12,0),6))*($G101/INDEX($AV$5:$BA$12,MATCH($D101,$AR$5:$AR$12,0),6))^$I101)/((EXP(-$G101/INDEX($AV$5:$BA$12,MATCH($D101,$AR$5:$AR$12,0),1))*($G101/INDEX($AV$5:$BA$12,MATCH($D101,$AR$5:$AR$12,0),1))^$I101)+(EXP(-$G101/INDEX($AV$5:$BA$12,MATCH($D101,$AR$5:$AR$12,0),2))*($G101/INDEX($AV$5:$BA$12,MATCH($D101,$AR$5:$AR$12,0),2))^$I101)+(EXP(-$G101/INDEX($AV$5:$BA$12,MATCH($D101,$AR$5:$AR$12,0),3))*($G101/INDEX($AV$5:$BA$12,MATCH($D101,$AR$5:$AR$12,0),3))^$I101)+(EXP(-$G101/INDEX($AV$5:$BA$12,MATCH($D101,$AR$5:$AR$12,0),4))*($G101/INDEX($AV$5:$BA$12,MATCH($D101,$AR$5:$AR$12,0),4))^$I101)+(EXP(-$G101/INDEX($AV$5:$BA$12,MATCH($D101,$AR$5:$AR$12,0),5))*($G101/INDEX($AV$5:$BA$12,MATCH($D101,$AR$5:$AR$12,0),5))^$I101)+(EXP(-$G101/INDEX($AV$5:$BA$12,MATCH($D101,$AR$5:$AR$12,0),6))*($G101/INDEX($AV$5:$BA$12,MATCH($D101,$AR$5:$AR$12,0),6))^$I101)),0)</x:f>
        <x:v>0.16882685570039652</x:v>
      </x:c>
      <x:c r="AE101" s="979" t="n">
        <x:f>IFERROR((EXP(-$G101/INDEX($BB$5:$BG$12,MATCH($D101,$AR$5:$AR$12,0),1))*($G101/INDEX($BB$5:$BG$12,MATCH($D101,$AR$5:$AR$12,0),1))^$J101)/((EXP(-$G101/INDEX($BB$5:$BG$12,MATCH($D101,$AR$5:$AR$12,0),1))*($G101/INDEX($BB$5:$BG$12,MATCH($D101,$AR$5:$AR$12,0),1))^$J101)+(EXP(-$G101/INDEX($BB$5:$BG$12,MATCH($D101,$AR$5:$AR$12,0),2))*($G101/INDEX($BB$5:$BG$12,MATCH($D101,$AR$5:$AR$12,0),2))^$J101)+(EXP(-$G101/INDEX($BB$5:$BG$12,MATCH($D101,$AR$5:$AR$12,0),3))*($G101/INDEX($BB$5:$BG$12,MATCH($D101,$AR$5:$AR$12,0),3))^$J101)+(EXP(-$G101/INDEX($BB$5:$BG$12,MATCH($D101,$AR$5:$AR$12,0),4))*($G101/INDEX($BB$5:$BG$12,MATCH($D101,$AR$5:$AR$12,0),4))^$J101)+(EXP(-$G101/INDEX($BB$5:$BG$12,MATCH($D101,$AR$5:$AR$12,0),5))*($G101/INDEX($BB$5:$BG$12,MATCH($D101,$AR$5:$AR$12,0),5))^$J101)+(EXP(-$G101/INDEX($BB$5:$BG$12,MATCH($D101,$AR$5:$AR$12,0),6))*($G101/INDEX($BB$5:$BG$12,MATCH($D101,$AR$5:$AR$12,0),6))^$J101)),0)</x:f>
        <x:v>0.30532360878307013</x:v>
      </x:c>
      <x:c r="AF101" s="979" t="n">
        <x:f>IFERROR((EXP(-$G101/INDEX($BB$5:$BG$12,MATCH($D101,$AR$5:$AR$12,0),2))*($G101/INDEX($BB$5:$BG$12,MATCH($D101,$AR$5:$AR$12,0),2))^$J101)/((EXP(-$G101/INDEX($BB$5:$BG$12,MATCH($D101,$AR$5:$AR$12,0),1))*($G101/INDEX($BB$5:$BG$12,MATCH($D101,$AR$5:$AR$12,0),1))^$J101)+(EXP(-$G101/INDEX($BB$5:$BG$12,MATCH($D101,$AR$5:$AR$12,0),2))*($G101/INDEX($BB$5:$BG$12,MATCH($D101,$AR$5:$AR$12,0),2))^$J101)+(EXP(-$G101/INDEX($BB$5:$BG$12,MATCH($D101,$AR$5:$AR$12,0),3))*($G101/INDEX($BB$5:$BG$12,MATCH($D101,$AR$5:$AR$12,0),3))^$J101)+(EXP(-$G101/INDEX($BB$5:$BG$12,MATCH($D101,$AR$5:$AR$12,0),4))*($G101/INDEX($BB$5:$BG$12,MATCH($D101,$AR$5:$AR$12,0),4))^$J101)+(EXP(-$G101/INDEX($BB$5:$BG$12,MATCH($D101,$AR$5:$AR$12,0),5))*($G101/INDEX($BB$5:$BG$12,MATCH($D101,$AR$5:$AR$12,0),5))^$J101)+(EXP(-$G101/INDEX($BB$5:$BG$12,MATCH($D101,$AR$5:$AR$12,0),6))*($G101/INDEX($BB$5:$BG$12,MATCH($D101,$AR$5:$AR$12,0),6))^$J101)),0)</x:f>
        <x:v>0.30294799881848183</x:v>
      </x:c>
      <x:c r="AG101" s="979" t="n">
        <x:f>IFERROR((EXP(-$G101/INDEX($BB$5:$BG$12,MATCH($D101,$AR$5:$AR$12,0),3))*($G101/INDEX($BB$5:$BG$12,MATCH($D101,$AR$5:$AR$12,0),3))^$J101)/((EXP(-$G101/INDEX($BB$5:$BG$12,MATCH($D101,$AR$5:$AR$12,0),1))*($G101/INDEX($BB$5:$BG$12,MATCH($D101,$AR$5:$AR$12,0),1))^$J101)+(EXP(-$G101/INDEX($BB$5:$BG$12,MATCH($D101,$AR$5:$AR$12,0),2))*($G101/INDEX($BB$5:$BG$12,MATCH($D101,$AR$5:$AR$12,0),2))^$J101)+(EXP(-$G101/INDEX($BB$5:$BG$12,MATCH($D101,$AR$5:$AR$12,0),3))*($G101/INDEX($BB$5:$BG$12,MATCH($D101,$AR$5:$AR$12,0),3))^$J101)+(EXP(-$G101/INDEX($BB$5:$BG$12,MATCH($D101,$AR$5:$AR$12,0),4))*($G101/INDEX($BB$5:$BG$12,MATCH($D101,$AR$5:$AR$12,0),4))^$J101)+(EXP(-$G101/INDEX($BB$5:$BG$12,MATCH($D101,$AR$5:$AR$12,0),5))*($G101/INDEX($BB$5:$BG$12,MATCH($D101,$AR$5:$AR$12,0),5))^$J101)+(EXP(-$G101/INDEX($BB$5:$BG$12,MATCH($D101,$AR$5:$AR$12,0),6))*($G101/INDEX($BB$5:$BG$12,MATCH($D101,$AR$5:$AR$12,0),6))^$J101)),0)</x:f>
        <x:v>0.22619928547444462</x:v>
      </x:c>
      <x:c r="AH101" s="979" t="n">
        <x:f>IFERROR((EXP(-$G101/INDEX($BB$5:$BG$12,MATCH($D101,$AR$5:$AR$12,0),4))*($G101/INDEX($BB$5:$BG$12,MATCH($D101,$AR$5:$AR$12,0),4))^$J101)/((EXP(-$G101/INDEX($BB$5:$BG$12,MATCH($D101,$AR$5:$AR$12,0),1))*($G101/INDEX($BB$5:$BG$12,MATCH($D101,$AR$5:$AR$12,0),1))^$J101)+(EXP(-$G101/INDEX($BB$5:$BG$12,MATCH($D101,$AR$5:$AR$12,0),2))*($G101/INDEX($BB$5:$BG$12,MATCH($D101,$AR$5:$AR$12,0),2))^$J101)+(EXP(-$G101/INDEX($BB$5:$BG$12,MATCH($D101,$AR$5:$AR$12,0),3))*($G101/INDEX($BB$5:$BG$12,MATCH($D101,$AR$5:$AR$12,0),3))^$J101)+(EXP(-$G101/INDEX($BB$5:$BG$12,MATCH($D101,$AR$5:$AR$12,0),4))*($G101/INDEX($BB$5:$BG$12,MATCH($D101,$AR$5:$AR$12,0),4))^$J101)+(EXP(-$G101/INDEX($BB$5:$BG$12,MATCH($D101,$AR$5:$AR$12,0),5))*($G101/INDEX($BB$5:$BG$12,MATCH($D101,$AR$5:$AR$12,0),5))^$J101)+(EXP(-$G101/INDEX($BB$5:$BG$12,MATCH($D101,$AR$5:$AR$12,0),6))*($G101/INDEX($BB$5:$BG$12,MATCH($D101,$AR$5:$AR$12,0),6))^$J101)),0)</x:f>
        <x:v>0.10250033213982375</x:v>
      </x:c>
      <x:c r="AI101" s="979" t="n">
        <x:f>IFERROR((EXP(-$G101/INDEX($BB$5:$BG$12,MATCH($D101,$AR$5:$AR$12,0),5))*($G101/INDEX($BB$5:$BG$12,MATCH($D101,$AR$5:$AR$12,0),5))^$J101)/((EXP(-$G101/INDEX($BB$5:$BG$12,MATCH($D101,$AR$5:$AR$12,0),1))*($G101/INDEX($BB$5:$BG$12,MATCH($D101,$AR$5:$AR$12,0),1))^$J101)+(EXP(-$G101/INDEX($BB$5:$BG$12,MATCH($D101,$AR$5:$AR$12,0),2))*($G101/INDEX($BB$5:$BG$12,MATCH($D101,$AR$5:$AR$12,0),2))^$J101)+(EXP(-$G101/INDEX($BB$5:$BG$12,MATCH($D101,$AR$5:$AR$12,0),3))*($G101/INDEX($BB$5:$BG$12,MATCH($D101,$AR$5:$AR$12,0),3))^$J101)+(EXP(-$G101/INDEX($BB$5:$BG$12,MATCH($D101,$AR$5:$AR$12,0),4))*($G101/INDEX($BB$5:$BG$12,MATCH($D101,$AR$5:$AR$12,0),4))^$J101)+(EXP(-$G101/INDEX($BB$5:$BG$12,MATCH($D101,$AR$5:$AR$12,0),5))*($G101/INDEX($BB$5:$BG$12,MATCH($D101,$AR$5:$AR$12,0),5))^$J101)+(EXP(-$G101/INDEX($BB$5:$BG$12,MATCH($D101,$AR$5:$AR$12,0),6))*($G101/INDEX($BB$5:$BG$12,MATCH($D101,$AR$5:$AR$12,0),6))^$J101)),0)</x:f>
        <x:v>0.054510616503355674</x:v>
      </x:c>
      <x:c r="AJ101" s="979" t="n">
        <x:f>IFERROR((EXP(-$G101/INDEX($BB$5:$BG$12,MATCH($D101,$AR$5:$AR$12,0),6))*($G101/INDEX($BB$5:$BG$12,MATCH($D101,$AR$5:$AR$12,0),6))^$J101)/((EXP(-$G101/INDEX($BB$5:$BG$12,MATCH($D101,$AR$5:$AR$12,0),1))*($G101/INDEX($BB$5:$BG$12,MATCH($D101,$AR$5:$AR$12,0),1))^$J101)+(EXP(-$G101/INDEX($BB$5:$BG$12,MATCH($D101,$AR$5:$AR$12,0),2))*($G101/INDEX($BB$5:$BG$12,MATCH($D101,$AR$5:$AR$12,0),2))^$J101)+(EXP(-$G101/INDEX($BB$5:$BG$12,MATCH($D101,$AR$5:$AR$12,0),3))*($G101/INDEX($BB$5:$BG$12,MATCH($D101,$AR$5:$AR$12,0),3))^$J101)+(EXP(-$G101/INDEX($BB$5:$BG$12,MATCH($D101,$AR$5:$AR$12,0),4))*($G101/INDEX($BB$5:$BG$12,MATCH($D101,$AR$5:$AR$12,0),4))^$J101)+(EXP(-$G101/INDEX($BB$5:$BG$12,MATCH($D101,$AR$5:$AR$12,0),5))*($G101/INDEX($BB$5:$BG$12,MATCH($D101,$AR$5:$AR$12,0),5))^$J101)+(EXP(-$G101/INDEX($BB$5:$BG$12,MATCH($D101,$AR$5:$AR$12,0),6))*($G101/INDEX($BB$5:$BG$12,MATCH($D101,$AR$5:$AR$12,0),6))^$J101)),0)</x:f>
        <x:v>0.008518158280824133</x:v>
      </x:c>
      <x:c r="BJ101"/>
      <x:c r="BK101"/>
      <x:c r="BL101"/>
      <x:c r="BM101"/>
      <x:c r="BN101"/>
      <x:c r="BO101"/>
      <x:c r="BP101"/>
      <x:c r="BQ101"/>
      <x:c r="BR101"/>
      <x:c r="BS101"/>
      <x:c r="BT101"/>
      <x:c r="BU101"/>
      <x:c r="BV101"/>
      <x:c r="BW101"/>
      <x:c r="BX101"/>
      <x:c r="BY101"/>
      <x:c r="BZ101"/>
    </x:row>
    <x:row r="102">
      <x:c r="A102" s="975" t="n">
        <x:f>'対象台データ'!A100</x:f>
        <x:v>46271</x:v>
      </x:c>
      <x:c r="B102" s="1003" t="str">
        <x:f>'対象台データ'!B100</x:f>
        <x:v>日</x:v>
      </x:c>
      <x:c r="C102" s="1003" t="str">
        <x:f>'対象台データ'!C100</x:f>
        <x:v>9/6</x:v>
      </x:c>
      <x:c r="D102" s="963" t="str">
        <x:f>'対象台データ'!D100</x:f>
        <x:v>マイジャグラーV</x:v>
      </x:c>
      <x:c r="E102" s="1014" t="n">
        <x:f>IF($X102="A",MIN(100,MAX(0,55+(V102-55)*(1+0.4*SQRT(MIN(G102/8000,1))))),MIN(100,MAX(0,V102)))</x:f>
        <x:v>29.37545753495976</x:v>
      </x:c>
      <x:c r="F102" s="1016" t="n">
        <x:f>'対象台データ'!E100</x:f>
        <x:v>967</x:v>
      </x:c>
      <x:c r="G102" s="1005" t="n">
        <x:f>'対象台データ'!F100</x:f>
        <x:v>5597</x:v>
      </x:c>
      <x:c r="H102" s="1005" t="n">
        <x:f>'対象台データ'!G100</x:f>
        <x:v>-864</x:v>
      </x:c>
      <x:c r="I102" s="1005" t="n">
        <x:f>'対象台データ'!H100</x:f>
        <x:v>18</x:v>
      </x:c>
      <x:c r="J102" s="1005" t="n">
        <x:f>'対象台データ'!I100</x:f>
        <x:v>14</x:v>
      </x:c>
      <x:c r="K102" s="979" t="n">
        <x:f>'対象台データ'!K100</x:f>
        <x:v>0.9485438627836341</x:v>
      </x:c>
      <x:c r="L102" s="1006" t="n">
        <x:f>IF(G102&lt;=0,5,IF(G102&lt;1500,5+(G102-0)*(20-5)/(1500-0),IF(G102&lt;3000,20+(G102-1500)*(40-20)/(3000-1500),IF(G102&lt;4500,40+(G102-3000)*(58-40)/(4500-3000),IF(G102&lt;6000,58+(G102-4500)*(72-58)/(6000-4500),IF(G102&lt;7500,72+(G102-6000)*(84-72)/(7500-6000),IF(G102&lt;9000,84+(G102-7500)*(93-84)/(9000-7500),IF(G102&lt;11000,93+(G102-9000)*(100-93)/(11000-9000),100))))))))</x:f>
        <x:v>68.23866666666666</x:v>
      </x:c>
      <x:c r="M102" s="978" t="n">
        <x:v>1</x:v>
      </x:c>
      <x:c r="N102" s="978" t="n">
        <x:f>MIN(100,L102*M102)</x:f>
        <x:v>68.23866666666666</x:v>
      </x:c>
      <x:c r="O102" s="978" t="n">
        <x:f>IF(K102&lt;=0.8,0,IF(K102&lt;0.9,0+(K102-0.8)*(10-0)/(0.9-0.8),IF(K102&lt;1,10+(K102-0.9)*(35-10)/(1-0.9),IF(K102&lt;1.2,35+(K102-1)*(87-35)/(1.2-1),IF(K102&lt;1.3,87+(K102-1.2)*(96-87)/(1.3-1.2),IF(K102&lt;1.45,96+(K102-1.3)*(100-96)/(1.45-1.3),100))))))</x:f>
        <x:v>22.135965695908524</x:v>
      </x:c>
      <x:c r="P102" s="979" t="n">
        <x:f>MIN(1,SQRT(G102/8000))</x:f>
        <x:v>0.8364358911476719</x:v>
      </x:c>
      <x:c r="Q102" s="978" t="n">
        <x:f>35+(O102-35)*P102</x:f>
        <x:v>24.240060003103025</x:v>
      </x:c>
      <x:c r="R102" s="978" t="n">
        <x:f>IF(K102&lt;0.95,MIN(25,(0.95-K102)*250),0)</x:f>
        <x:v>0.36403430409145954</x:v>
      </x:c>
      <x:c r="S102" s="978" t="n">
        <x:f>IF($X102="A",Y102*5+Z102*15+AA102*30+AB102*60+AC102*80+AD102*100,0)</x:f>
        <x:v>39.78253780320857</x:v>
      </x:c>
      <x:c r="T102" s="978" t="n">
        <x:f>IF($X102="A",AE102*5+AF102*15+AG102*30+AH102*60+AI102*80+AJ102*100,0)</x:f>
        <x:v>27.967500465340617</x:v>
      </x:c>
      <x:c r="U102" s="978" t="n">
        <x:f>IF($X102="A",S102*15%+T102*30%+Q102*55%,0)</x:f>
        <x:v>27.689663811790133</x:v>
      </x:c>
      <x:c r="V102" s="1018" t="n">
        <x:f>IF($X102="A",U102*80%+N102*20%,N102*IFERROR(INDEX($AT$5:$AT$60,MATCH($D102,$AR$5:$AR$60,0)),0.6)+Q102*IFERROR(INDEX($AU$5:$AU$60,MATCH($D102,$AR$5:$AR$60,0)),0.4)-R102)</x:f>
        <x:v>35.79946438276544</x:v>
      </x:c>
      <x:c r="W102" s="1008" t="str">
        <x:f>IF(E102&gt;=90,"設定6級候補",IF(E102&gt;=75,"設定4以上強候補",IF(E102&gt;=60,"設定4以上を疑う","要観察")))</x:f>
        <x:v>要観察</x:v>
      </x:c>
      <x:c r="X102" s="1003" t="str">
        <x:f>IFERROR(INDEX($AS$5:$AS$60,MATCH($D102,$AR$5:$AR$60,0)),"AT")</x:f>
        <x:v>A</x:v>
      </x:c>
      <x:c r="Y102" s="979" t="n">
        <x:f>IFERROR((EXP(-$G102/INDEX($AV$5:$BA$12,MATCH($D102,$AR$5:$AR$12,0),1))*($G102/INDEX($AV$5:$BA$12,MATCH($D102,$AR$5:$AR$12,0),1))^$I102)/((EXP(-$G102/INDEX($AV$5:$BA$12,MATCH($D102,$AR$5:$AR$12,0),1))*($G102/INDEX($AV$5:$BA$12,MATCH($D102,$AR$5:$AR$12,0),1))^$I102)+(EXP(-$G102/INDEX($AV$5:$BA$12,MATCH($D102,$AR$5:$AR$12,0),2))*($G102/INDEX($AV$5:$BA$12,MATCH($D102,$AR$5:$AR$12,0),2))^$I102)+(EXP(-$G102/INDEX($AV$5:$BA$12,MATCH($D102,$AR$5:$AR$12,0),3))*($G102/INDEX($AV$5:$BA$12,MATCH($D102,$AR$5:$AR$12,0),3))^$I102)+(EXP(-$G102/INDEX($AV$5:$BA$12,MATCH($D102,$AR$5:$AR$12,0),4))*($G102/INDEX($AV$5:$BA$12,MATCH($D102,$AR$5:$AR$12,0),4))^$I102)+(EXP(-$G102/INDEX($AV$5:$BA$12,MATCH($D102,$AR$5:$AR$12,0),5))*($G102/INDEX($AV$5:$BA$12,MATCH($D102,$AR$5:$AR$12,0),5))^$I102)+(EXP(-$G102/INDEX($AV$5:$BA$12,MATCH($D102,$AR$5:$AR$12,0),6))*($G102/INDEX($AV$5:$BA$12,MATCH($D102,$AR$5:$AR$12,0),6))^$I102)),0)</x:f>
        <x:v>0.20961445828281794</x:v>
      </x:c>
      <x:c r="Z102" s="979" t="n">
        <x:f>IFERROR((EXP(-$G102/INDEX($AV$5:$BA$12,MATCH($D102,$AR$5:$AR$12,0),2))*($G102/INDEX($AV$5:$BA$12,MATCH($D102,$AR$5:$AR$12,0),2))^$I102)/((EXP(-$G102/INDEX($AV$5:$BA$12,MATCH($D102,$AR$5:$AR$12,0),1))*($G102/INDEX($AV$5:$BA$12,MATCH($D102,$AR$5:$AR$12,0),1))^$I102)+(EXP(-$G102/INDEX($AV$5:$BA$12,MATCH($D102,$AR$5:$AR$12,0),2))*($G102/INDEX($AV$5:$BA$12,MATCH($D102,$AR$5:$AR$12,0),2))^$I102)+(EXP(-$G102/INDEX($AV$5:$BA$12,MATCH($D102,$AR$5:$AR$12,0),3))*($G102/INDEX($AV$5:$BA$12,MATCH($D102,$AR$5:$AR$12,0),3))^$I102)+(EXP(-$G102/INDEX($AV$5:$BA$12,MATCH($D102,$AR$5:$AR$12,0),4))*($G102/INDEX($AV$5:$BA$12,MATCH($D102,$AR$5:$AR$12,0),4))^$I102)+(EXP(-$G102/INDEX($AV$5:$BA$12,MATCH($D102,$AR$5:$AR$12,0),5))*($G102/INDEX($AV$5:$BA$12,MATCH($D102,$AR$5:$AR$12,0),5))^$I102)+(EXP(-$G102/INDEX($AV$5:$BA$12,MATCH($D102,$AR$5:$AR$12,0),6))*($G102/INDEX($AV$5:$BA$12,MATCH($D102,$AR$5:$AR$12,0),6))^$I102)),0)</x:f>
        <x:v>0.20508800341512937</x:v>
      </x:c>
      <x:c r="AA102" s="979" t="n">
        <x:f>IFERROR((EXP(-$G102/INDEX($AV$5:$BA$12,MATCH($D102,$AR$5:$AR$12,0),3))*($G102/INDEX($AV$5:$BA$12,MATCH($D102,$AR$5:$AR$12,0),3))^$I102)/((EXP(-$G102/INDEX($AV$5:$BA$12,MATCH($D102,$AR$5:$AR$12,0),1))*($G102/INDEX($AV$5:$BA$12,MATCH($D102,$AR$5:$AR$12,0),1))^$I102)+(EXP(-$G102/INDEX($AV$5:$BA$12,MATCH($D102,$AR$5:$AR$12,0),2))*($G102/INDEX($AV$5:$BA$12,MATCH($D102,$AR$5:$AR$12,0),2))^$I102)+(EXP(-$G102/INDEX($AV$5:$BA$12,MATCH($D102,$AR$5:$AR$12,0),3))*($G102/INDEX($AV$5:$BA$12,MATCH($D102,$AR$5:$AR$12,0),3))^$I102)+(EXP(-$G102/INDEX($AV$5:$BA$12,MATCH($D102,$AR$5:$AR$12,0),4))*($G102/INDEX($AV$5:$BA$12,MATCH($D102,$AR$5:$AR$12,0),4))^$I102)+(EXP(-$G102/INDEX($AV$5:$BA$12,MATCH($D102,$AR$5:$AR$12,0),5))*($G102/INDEX($AV$5:$BA$12,MATCH($D102,$AR$5:$AR$12,0),5))^$I102)+(EXP(-$G102/INDEX($AV$5:$BA$12,MATCH($D102,$AR$5:$AR$12,0),6))*($G102/INDEX($AV$5:$BA$12,MATCH($D102,$AR$5:$AR$12,0),6))^$I102)),0)</x:f>
        <x:v>0.1957695516493169</x:v>
      </x:c>
      <x:c r="AB102" s="979" t="n">
        <x:f>IFERROR((EXP(-$G102/INDEX($AV$5:$BA$12,MATCH($D102,$AR$5:$AR$12,0),4))*($G102/INDEX($AV$5:$BA$12,MATCH($D102,$AR$5:$AR$12,0),4))^$I102)/((EXP(-$G102/INDEX($AV$5:$BA$12,MATCH($D102,$AR$5:$AR$12,0),1))*($G102/INDEX($AV$5:$BA$12,MATCH($D102,$AR$5:$AR$12,0),1))^$I102)+(EXP(-$G102/INDEX($AV$5:$BA$12,MATCH($D102,$AR$5:$AR$12,0),2))*($G102/INDEX($AV$5:$BA$12,MATCH($D102,$AR$5:$AR$12,0),2))^$I102)+(EXP(-$G102/INDEX($AV$5:$BA$12,MATCH($D102,$AR$5:$AR$12,0),3))*($G102/INDEX($AV$5:$BA$12,MATCH($D102,$AR$5:$AR$12,0),3))^$I102)+(EXP(-$G102/INDEX($AV$5:$BA$12,MATCH($D102,$AR$5:$AR$12,0),4))*($G102/INDEX($AV$5:$BA$12,MATCH($D102,$AR$5:$AR$12,0),4))^$I102)+(EXP(-$G102/INDEX($AV$5:$BA$12,MATCH($D102,$AR$5:$AR$12,0),5))*($G102/INDEX($AV$5:$BA$12,MATCH($D102,$AR$5:$AR$12,0),5))^$I102)+(EXP(-$G102/INDEX($AV$5:$BA$12,MATCH($D102,$AR$5:$AR$12,0),6))*($G102/INDEX($AV$5:$BA$12,MATCH($D102,$AR$5:$AR$12,0),6))^$I102)),0)</x:f>
        <x:v>0.16554267046146867</x:v>
      </x:c>
      <x:c r="AC102" s="979" t="n">
        <x:f>IFERROR((EXP(-$G102/INDEX($AV$5:$BA$12,MATCH($D102,$AR$5:$AR$12,0),5))*($G102/INDEX($AV$5:$BA$12,MATCH($D102,$AR$5:$AR$12,0),5))^$I102)/((EXP(-$G102/INDEX($AV$5:$BA$12,MATCH($D102,$AR$5:$AR$12,0),1))*($G102/INDEX($AV$5:$BA$12,MATCH($D102,$AR$5:$AR$12,0),1))^$I102)+(EXP(-$G102/INDEX($AV$5:$BA$12,MATCH($D102,$AR$5:$AR$12,0),2))*($G102/INDEX($AV$5:$BA$12,MATCH($D102,$AR$5:$AR$12,0),2))^$I102)+(EXP(-$G102/INDEX($AV$5:$BA$12,MATCH($D102,$AR$5:$AR$12,0),3))*($G102/INDEX($AV$5:$BA$12,MATCH($D102,$AR$5:$AR$12,0),3))^$I102)+(EXP(-$G102/INDEX($AV$5:$BA$12,MATCH($D102,$AR$5:$AR$12,0),4))*($G102/INDEX($AV$5:$BA$12,MATCH($D102,$AR$5:$AR$12,0),4))^$I102)+(EXP(-$G102/INDEX($AV$5:$BA$12,MATCH($D102,$AR$5:$AR$12,0),5))*($G102/INDEX($AV$5:$BA$12,MATCH($D102,$AR$5:$AR$12,0),5))^$I102)+(EXP(-$G102/INDEX($AV$5:$BA$12,MATCH($D102,$AR$5:$AR$12,0),6))*($G102/INDEX($AV$5:$BA$12,MATCH($D102,$AR$5:$AR$12,0),6))^$I102)),0)</x:f>
        <x:v>0.12730164678633987</x:v>
      </x:c>
      <x:c r="AD102" s="979" t="n">
        <x:f>IFERROR((EXP(-$G102/INDEX($AV$5:$BA$12,MATCH($D102,$AR$5:$AR$12,0),6))*($G102/INDEX($AV$5:$BA$12,MATCH($D102,$AR$5:$AR$12,0),6))^$I102)/((EXP(-$G102/INDEX($AV$5:$BA$12,MATCH($D102,$AR$5:$AR$12,0),1))*($G102/INDEX($AV$5:$BA$12,MATCH($D102,$AR$5:$AR$12,0),1))^$I102)+(EXP(-$G102/INDEX($AV$5:$BA$12,MATCH($D102,$AR$5:$AR$12,0),2))*($G102/INDEX($AV$5:$BA$12,MATCH($D102,$AR$5:$AR$12,0),2))^$I102)+(EXP(-$G102/INDEX($AV$5:$BA$12,MATCH($D102,$AR$5:$AR$12,0),3))*($G102/INDEX($AV$5:$BA$12,MATCH($D102,$AR$5:$AR$12,0),3))^$I102)+(EXP(-$G102/INDEX($AV$5:$BA$12,MATCH($D102,$AR$5:$AR$12,0),4))*($G102/INDEX($AV$5:$BA$12,MATCH($D102,$AR$5:$AR$12,0),4))^$I102)+(EXP(-$G102/INDEX($AV$5:$BA$12,MATCH($D102,$AR$5:$AR$12,0),5))*($G102/INDEX($AV$5:$BA$12,MATCH($D102,$AR$5:$AR$12,0),5))^$I102)+(EXP(-$G102/INDEX($AV$5:$BA$12,MATCH($D102,$AR$5:$AR$12,0),6))*($G102/INDEX($AV$5:$BA$12,MATCH($D102,$AR$5:$AR$12,0),6))^$I102)),0)</x:f>
        <x:v>0.09668366940492724</x:v>
      </x:c>
      <x:c r="AE102" s="979" t="n">
        <x:f>IFERROR((EXP(-$G102/INDEX($BB$5:$BG$12,MATCH($D102,$AR$5:$AR$12,0),1))*($G102/INDEX($BB$5:$BG$12,MATCH($D102,$AR$5:$AR$12,0),1))^$J102)/((EXP(-$G102/INDEX($BB$5:$BG$12,MATCH($D102,$AR$5:$AR$12,0),1))*($G102/INDEX($BB$5:$BG$12,MATCH($D102,$AR$5:$AR$12,0),1))^$J102)+(EXP(-$G102/INDEX($BB$5:$BG$12,MATCH($D102,$AR$5:$AR$12,0),2))*($G102/INDEX($BB$5:$BG$12,MATCH($D102,$AR$5:$AR$12,0),2))^$J102)+(EXP(-$G102/INDEX($BB$5:$BG$12,MATCH($D102,$AR$5:$AR$12,0),3))*($G102/INDEX($BB$5:$BG$12,MATCH($D102,$AR$5:$AR$12,0),3))^$J102)+(EXP(-$G102/INDEX($BB$5:$BG$12,MATCH($D102,$AR$5:$AR$12,0),4))*($G102/INDEX($BB$5:$BG$12,MATCH($D102,$AR$5:$AR$12,0),4))^$J102)+(EXP(-$G102/INDEX($BB$5:$BG$12,MATCH($D102,$AR$5:$AR$12,0),5))*($G102/INDEX($BB$5:$BG$12,MATCH($D102,$AR$5:$AR$12,0),5))^$J102)+(EXP(-$G102/INDEX($BB$5:$BG$12,MATCH($D102,$AR$5:$AR$12,0),6))*($G102/INDEX($BB$5:$BG$12,MATCH($D102,$AR$5:$AR$12,0),6))^$J102)),0)</x:f>
        <x:v>0.27774094437294006</x:v>
      </x:c>
      <x:c r="AF102" s="979" t="n">
        <x:f>IFERROR((EXP(-$G102/INDEX($BB$5:$BG$12,MATCH($D102,$AR$5:$AR$12,0),2))*($G102/INDEX($BB$5:$BG$12,MATCH($D102,$AR$5:$AR$12,0),2))^$J102)/((EXP(-$G102/INDEX($BB$5:$BG$12,MATCH($D102,$AR$5:$AR$12,0),1))*($G102/INDEX($BB$5:$BG$12,MATCH($D102,$AR$5:$AR$12,0),1))^$J102)+(EXP(-$G102/INDEX($BB$5:$BG$12,MATCH($D102,$AR$5:$AR$12,0),2))*($G102/INDEX($BB$5:$BG$12,MATCH($D102,$AR$5:$AR$12,0),2))^$J102)+(EXP(-$G102/INDEX($BB$5:$BG$12,MATCH($D102,$AR$5:$AR$12,0),3))*($G102/INDEX($BB$5:$BG$12,MATCH($D102,$AR$5:$AR$12,0),3))^$J102)+(EXP(-$G102/INDEX($BB$5:$BG$12,MATCH($D102,$AR$5:$AR$12,0),4))*($G102/INDEX($BB$5:$BG$12,MATCH($D102,$AR$5:$AR$12,0),4))^$J102)+(EXP(-$G102/INDEX($BB$5:$BG$12,MATCH($D102,$AR$5:$AR$12,0),5))*($G102/INDEX($BB$5:$BG$12,MATCH($D102,$AR$5:$AR$12,0),5))^$J102)+(EXP(-$G102/INDEX($BB$5:$BG$12,MATCH($D102,$AR$5:$AR$12,0),6))*($G102/INDEX($BB$5:$BG$12,MATCH($D102,$AR$5:$AR$12,0),6))^$J102)),0)</x:f>
        <x:v>0.27627346525926755</x:v>
      </x:c>
      <x:c r="AG102" s="979" t="n">
        <x:f>IFERROR((EXP(-$G102/INDEX($BB$5:$BG$12,MATCH($D102,$AR$5:$AR$12,0),3))*($G102/INDEX($BB$5:$BG$12,MATCH($D102,$AR$5:$AR$12,0),3))^$J102)/((EXP(-$G102/INDEX($BB$5:$BG$12,MATCH($D102,$AR$5:$AR$12,0),1))*($G102/INDEX($BB$5:$BG$12,MATCH($D102,$AR$5:$AR$12,0),1))^$J102)+(EXP(-$G102/INDEX($BB$5:$BG$12,MATCH($D102,$AR$5:$AR$12,0),2))*($G102/INDEX($BB$5:$BG$12,MATCH($D102,$AR$5:$AR$12,0),2))^$J102)+(EXP(-$G102/INDEX($BB$5:$BG$12,MATCH($D102,$AR$5:$AR$12,0),3))*($G102/INDEX($BB$5:$BG$12,MATCH($D102,$AR$5:$AR$12,0),3))^$J102)+(EXP(-$G102/INDEX($BB$5:$BG$12,MATCH($D102,$AR$5:$AR$12,0),4))*($G102/INDEX($BB$5:$BG$12,MATCH($D102,$AR$5:$AR$12,0),4))^$J102)+(EXP(-$G102/INDEX($BB$5:$BG$12,MATCH($D102,$AR$5:$AR$12,0),5))*($G102/INDEX($BB$5:$BG$12,MATCH($D102,$AR$5:$AR$12,0),5))^$J102)+(EXP(-$G102/INDEX($BB$5:$BG$12,MATCH($D102,$AR$5:$AR$12,0),6))*($G102/INDEX($BB$5:$BG$12,MATCH($D102,$AR$5:$AR$12,0),6))^$J102)),0)</x:f>
        <x:v>0.22302200450313214</x:v>
      </x:c>
      <x:c r="AH102" s="979" t="n">
        <x:f>IFERROR((EXP(-$G102/INDEX($BB$5:$BG$12,MATCH($D102,$AR$5:$AR$12,0),4))*($G102/INDEX($BB$5:$BG$12,MATCH($D102,$AR$5:$AR$12,0),4))^$J102)/((EXP(-$G102/INDEX($BB$5:$BG$12,MATCH($D102,$AR$5:$AR$12,0),1))*($G102/INDEX($BB$5:$BG$12,MATCH($D102,$AR$5:$AR$12,0),1))^$J102)+(EXP(-$G102/INDEX($BB$5:$BG$12,MATCH($D102,$AR$5:$AR$12,0),2))*($G102/INDEX($BB$5:$BG$12,MATCH($D102,$AR$5:$AR$12,0),2))^$J102)+(EXP(-$G102/INDEX($BB$5:$BG$12,MATCH($D102,$AR$5:$AR$12,0),3))*($G102/INDEX($BB$5:$BG$12,MATCH($D102,$AR$5:$AR$12,0),3))^$J102)+(EXP(-$G102/INDEX($BB$5:$BG$12,MATCH($D102,$AR$5:$AR$12,0),4))*($G102/INDEX($BB$5:$BG$12,MATCH($D102,$AR$5:$AR$12,0),4))^$J102)+(EXP(-$G102/INDEX($BB$5:$BG$12,MATCH($D102,$AR$5:$AR$12,0),5))*($G102/INDEX($BB$5:$BG$12,MATCH($D102,$AR$5:$AR$12,0),5))^$J102)+(EXP(-$G102/INDEX($BB$5:$BG$12,MATCH($D102,$AR$5:$AR$12,0),6))*($G102/INDEX($BB$5:$BG$12,MATCH($D102,$AR$5:$AR$12,0),6))^$J102)),0)</x:f>
        <x:v>0.1246415123940422</x:v>
      </x:c>
      <x:c r="AI102" s="979" t="n">
        <x:f>IFERROR((EXP(-$G102/INDEX($BB$5:$BG$12,MATCH($D102,$AR$5:$AR$12,0),5))*($G102/INDEX($BB$5:$BG$12,MATCH($D102,$AR$5:$AR$12,0),5))^$J102)/((EXP(-$G102/INDEX($BB$5:$BG$12,MATCH($D102,$AR$5:$AR$12,0),1))*($G102/INDEX($BB$5:$BG$12,MATCH($D102,$AR$5:$AR$12,0),1))^$J102)+(EXP(-$G102/INDEX($BB$5:$BG$12,MATCH($D102,$AR$5:$AR$12,0),2))*($G102/INDEX($BB$5:$BG$12,MATCH($D102,$AR$5:$AR$12,0),2))^$J102)+(EXP(-$G102/INDEX($BB$5:$BG$12,MATCH($D102,$AR$5:$AR$12,0),3))*($G102/INDEX($BB$5:$BG$12,MATCH($D102,$AR$5:$AR$12,0),3))^$J102)+(EXP(-$G102/INDEX($BB$5:$BG$12,MATCH($D102,$AR$5:$AR$12,0),4))*($G102/INDEX($BB$5:$BG$12,MATCH($D102,$AR$5:$AR$12,0),4))^$J102)+(EXP(-$G102/INDEX($BB$5:$BG$12,MATCH($D102,$AR$5:$AR$12,0),5))*($G102/INDEX($BB$5:$BG$12,MATCH($D102,$AR$5:$AR$12,0),5))^$J102)+(EXP(-$G102/INDEX($BB$5:$BG$12,MATCH($D102,$AR$5:$AR$12,0),6))*($G102/INDEX($BB$5:$BG$12,MATCH($D102,$AR$5:$AR$12,0),6))^$J102)),0)</x:f>
        <x:v>0.07833322306057071</x:v>
      </x:c>
      <x:c r="AJ102" s="979" t="n">
        <x:f>IFERROR((EXP(-$G102/INDEX($BB$5:$BG$12,MATCH($D102,$AR$5:$AR$12,0),6))*($G102/INDEX($BB$5:$BG$12,MATCH($D102,$AR$5:$AR$12,0),6))^$J102)/((EXP(-$G102/INDEX($BB$5:$BG$12,MATCH($D102,$AR$5:$AR$12,0),1))*($G102/INDEX($BB$5:$BG$12,MATCH($D102,$AR$5:$AR$12,0),1))^$J102)+(EXP(-$G102/INDEX($BB$5:$BG$12,MATCH($D102,$AR$5:$AR$12,0),2))*($G102/INDEX($BB$5:$BG$12,MATCH($D102,$AR$5:$AR$12,0),2))^$J102)+(EXP(-$G102/INDEX($BB$5:$BG$12,MATCH($D102,$AR$5:$AR$12,0),3))*($G102/INDEX($BB$5:$BG$12,MATCH($D102,$AR$5:$AR$12,0),3))^$J102)+(EXP(-$G102/INDEX($BB$5:$BG$12,MATCH($D102,$AR$5:$AR$12,0),4))*($G102/INDEX($BB$5:$BG$12,MATCH($D102,$AR$5:$AR$12,0),4))^$J102)+(EXP(-$G102/INDEX($BB$5:$BG$12,MATCH($D102,$AR$5:$AR$12,0),5))*($G102/INDEX($BB$5:$BG$12,MATCH($D102,$AR$5:$AR$12,0),5))^$J102)+(EXP(-$G102/INDEX($BB$5:$BG$12,MATCH($D102,$AR$5:$AR$12,0),6))*($G102/INDEX($BB$5:$BG$12,MATCH($D102,$AR$5:$AR$12,0),6))^$J102)),0)</x:f>
        <x:v>0.019988850410047526</x:v>
      </x:c>
      <x:c r="BJ102"/>
      <x:c r="BK102"/>
      <x:c r="BL102"/>
      <x:c r="BM102"/>
      <x:c r="BN102"/>
      <x:c r="BO102"/>
      <x:c r="BP102"/>
      <x:c r="BQ102"/>
      <x:c r="BR102"/>
      <x:c r="BS102"/>
      <x:c r="BT102"/>
      <x:c r="BU102"/>
      <x:c r="BV102"/>
      <x:c r="BW102"/>
      <x:c r="BX102"/>
      <x:c r="BY102"/>
      <x:c r="BZ102"/>
    </x:row>
    <x:row r="103">
      <x:c r="A103" s="975" t="n">
        <x:f>'対象台データ'!A101</x:f>
        <x:v>46271</x:v>
      </x:c>
      <x:c r="B103" s="1003" t="str">
        <x:f>'対象台データ'!B101</x:f>
        <x:v>日</x:v>
      </x:c>
      <x:c r="C103" s="1003" t="str">
        <x:f>'対象台データ'!C101</x:f>
        <x:v>9/6</x:v>
      </x:c>
      <x:c r="D103" s="963" t="str">
        <x:f>'対象台データ'!D101</x:f>
        <x:v>マイジャグラーV</x:v>
      </x:c>
      <x:c r="E103" s="1014" t="n">
        <x:f>IF($X103="A",MIN(100,MAX(0,55+(V103-55)*(1+0.4*SQRT(MIN(G103/8000,1))))),MIN(100,MAX(0,V103)))</x:f>
        <x:v>24.85575704577697</x:v>
      </x:c>
      <x:c r="F103" s="1016" t="n">
        <x:f>'対象台データ'!E101</x:f>
        <x:v>968</x:v>
      </x:c>
      <x:c r="G103" s="1005" t="n">
        <x:f>'対象台データ'!F101</x:f>
        <x:v>6741</x:v>
      </x:c>
      <x:c r="H103" s="1005" t="n">
        <x:f>'対象台データ'!G101</x:f>
        <x:v>-1412</x:v>
      </x:c>
      <x:c r="I103" s="1005" t="n">
        <x:f>'対象台データ'!H101</x:f>
        <x:v>22</x:v>
      </x:c>
      <x:c r="J103" s="1005" t="n">
        <x:f>'対象台データ'!I101</x:f>
        <x:v>14</x:v>
      </x:c>
      <x:c r="K103" s="979" t="n">
        <x:f>'対象台データ'!K101</x:f>
        <x:v>0.9301785096177619</x:v>
      </x:c>
      <x:c r="L103" s="1006" t="n">
        <x:f>IF(G103&lt;=0,5,IF(G103&lt;1500,5+(G103-0)*(20-5)/(1500-0),IF(G103&lt;3000,20+(G103-1500)*(40-20)/(3000-1500),IF(G103&lt;4500,40+(G103-3000)*(58-40)/(4500-3000),IF(G103&lt;6000,58+(G103-4500)*(72-58)/(6000-4500),IF(G103&lt;7500,72+(G103-6000)*(84-72)/(7500-6000),IF(G103&lt;9000,84+(G103-7500)*(93-84)/(9000-7500),IF(G103&lt;11000,93+(G103-9000)*(100-93)/(11000-9000),100))))))))</x:f>
        <x:v>77.928</x:v>
      </x:c>
      <x:c r="M103" s="978" t="n">
        <x:v>1</x:v>
      </x:c>
      <x:c r="N103" s="978" t="n">
        <x:f>MIN(100,L103*M103)</x:f>
        <x:v>77.928</x:v>
      </x:c>
      <x:c r="O103" s="978" t="n">
        <x:f>IF(K103&lt;=0.8,0,IF(K103&lt;0.9,0+(K103-0.8)*(10-0)/(0.9-0.8),IF(K103&lt;1,10+(K103-0.9)*(35-10)/(1-0.9),IF(K103&lt;1.2,35+(K103-1)*(87-35)/(1.2-1),IF(K103&lt;1.3,87+(K103-1.2)*(96-87)/(1.3-1.2),IF(K103&lt;1.45,96+(K103-1.3)*(100-96)/(1.45-1.3),100))))))</x:f>
        <x:v>17.544627404440483</x:v>
      </x:c>
      <x:c r="P103" s="979" t="n">
        <x:f>MIN(1,SQRT(G103/8000))</x:f>
        <x:v>0.9179460768476545</x:v>
      </x:c>
      <x:c r="Q103" s="978" t="n">
        <x:f>35+(O103-35)*P103</x:f>
        <x:v>18.976909205992083</x:v>
      </x:c>
      <x:c r="R103" s="978" t="n">
        <x:f>IF(K103&lt;0.95,MIN(25,(0.95-K103)*250),0)</x:f>
        <x:v>4.9553725955595045</x:v>
      </x:c>
      <x:c r="S103" s="978" t="n">
        <x:f>IF($X103="A",Y103*5+Z103*15+AA103*30+AB103*60+AC103*80+AD103*100,0)</x:f>
        <x:v>38.834436702498486</x:v>
      </x:c>
      <x:c r="T103" s="978" t="n">
        <x:f>IF($X103="A",AE103*5+AF103*15+AG103*30+AH103*60+AI103*80+AJ103*100,0)</x:f>
        <x:v>18.149669688021465</x:v>
      </x:c>
      <x:c r="U103" s="978" t="n">
        <x:f>IF($X103="A",S103*15%+T103*30%+Q103*55%,0)</x:f>
        <x:v>21.70736647507686</x:v>
      </x:c>
      <x:c r="V103" s="1018" t="n">
        <x:f>IF($X103="A",U103*80%+N103*20%,N103*IFERROR(INDEX($AT$5:$AT$60,MATCH($D103,$AR$5:$AR$60,0)),0.6)+Q103*IFERROR(INDEX($AU$5:$AU$60,MATCH($D103,$AR$5:$AR$60,0)),0.4)-R103)</x:f>
        <x:v>32.95149318006149</x:v>
      </x:c>
      <x:c r="W103" s="1008" t="str">
        <x:f>IF(E103&gt;=90,"設定6級候補",IF(E103&gt;=75,"設定4以上強候補",IF(E103&gt;=60,"設定4以上を疑う","要観察")))</x:f>
        <x:v>要観察</x:v>
      </x:c>
      <x:c r="X103" s="1003" t="str">
        <x:f>IFERROR(INDEX($AS$5:$AS$60,MATCH($D103,$AR$5:$AR$60,0)),"AT")</x:f>
        <x:v>A</x:v>
      </x:c>
      <x:c r="Y103" s="979" t="n">
        <x:f>IFERROR((EXP(-$G103/INDEX($AV$5:$BA$12,MATCH($D103,$AR$5:$AR$12,0),1))*($G103/INDEX($AV$5:$BA$12,MATCH($D103,$AR$5:$AR$12,0),1))^$I103)/((EXP(-$G103/INDEX($AV$5:$BA$12,MATCH($D103,$AR$5:$AR$12,0),1))*($G103/INDEX($AV$5:$BA$12,MATCH($D103,$AR$5:$AR$12,0),1))^$I103)+(EXP(-$G103/INDEX($AV$5:$BA$12,MATCH($D103,$AR$5:$AR$12,0),2))*($G103/INDEX($AV$5:$BA$12,MATCH($D103,$AR$5:$AR$12,0),2))^$I103)+(EXP(-$G103/INDEX($AV$5:$BA$12,MATCH($D103,$AR$5:$AR$12,0),3))*($G103/INDEX($AV$5:$BA$12,MATCH($D103,$AR$5:$AR$12,0),3))^$I103)+(EXP(-$G103/INDEX($AV$5:$BA$12,MATCH($D103,$AR$5:$AR$12,0),4))*($G103/INDEX($AV$5:$BA$12,MATCH($D103,$AR$5:$AR$12,0),4))^$I103)+(EXP(-$G103/INDEX($AV$5:$BA$12,MATCH($D103,$AR$5:$AR$12,0),5))*($G103/INDEX($AV$5:$BA$12,MATCH($D103,$AR$5:$AR$12,0),5))^$I103)+(EXP(-$G103/INDEX($AV$5:$BA$12,MATCH($D103,$AR$5:$AR$12,0),6))*($G103/INDEX($AV$5:$BA$12,MATCH($D103,$AR$5:$AR$12,0),6))^$I103)),0)</x:f>
        <x:v>0.21442981288455723</x:v>
      </x:c>
      <x:c r="Z103" s="979" t="n">
        <x:f>IFERROR((EXP(-$G103/INDEX($AV$5:$BA$12,MATCH($D103,$AR$5:$AR$12,0),2))*($G103/INDEX($AV$5:$BA$12,MATCH($D103,$AR$5:$AR$12,0),2))^$I103)/((EXP(-$G103/INDEX($AV$5:$BA$12,MATCH($D103,$AR$5:$AR$12,0),1))*($G103/INDEX($AV$5:$BA$12,MATCH($D103,$AR$5:$AR$12,0),1))^$I103)+(EXP(-$G103/INDEX($AV$5:$BA$12,MATCH($D103,$AR$5:$AR$12,0),2))*($G103/INDEX($AV$5:$BA$12,MATCH($D103,$AR$5:$AR$12,0),2))^$I103)+(EXP(-$G103/INDEX($AV$5:$BA$12,MATCH($D103,$AR$5:$AR$12,0),3))*($G103/INDEX($AV$5:$BA$12,MATCH($D103,$AR$5:$AR$12,0),3))^$I103)+(EXP(-$G103/INDEX($AV$5:$BA$12,MATCH($D103,$AR$5:$AR$12,0),4))*($G103/INDEX($AV$5:$BA$12,MATCH($D103,$AR$5:$AR$12,0),4))^$I103)+(EXP(-$G103/INDEX($AV$5:$BA$12,MATCH($D103,$AR$5:$AR$12,0),5))*($G103/INDEX($AV$5:$BA$12,MATCH($D103,$AR$5:$AR$12,0),5))^$I103)+(EXP(-$G103/INDEX($AV$5:$BA$12,MATCH($D103,$AR$5:$AR$12,0),6))*($G103/INDEX($AV$5:$BA$12,MATCH($D103,$AR$5:$AR$12,0),6))^$I103)),0)</x:f>
        <x:v>0.20943292104106648</x:v>
      </x:c>
      <x:c r="AA103" s="979" t="n">
        <x:f>IFERROR((EXP(-$G103/INDEX($AV$5:$BA$12,MATCH($D103,$AR$5:$AR$12,0),3))*($G103/INDEX($AV$5:$BA$12,MATCH($D103,$AR$5:$AR$12,0),3))^$I103)/((EXP(-$G103/INDEX($AV$5:$BA$12,MATCH($D103,$AR$5:$AR$12,0),1))*($G103/INDEX($AV$5:$BA$12,MATCH($D103,$AR$5:$AR$12,0),1))^$I103)+(EXP(-$G103/INDEX($AV$5:$BA$12,MATCH($D103,$AR$5:$AR$12,0),2))*($G103/INDEX($AV$5:$BA$12,MATCH($D103,$AR$5:$AR$12,0),2))^$I103)+(EXP(-$G103/INDEX($AV$5:$BA$12,MATCH($D103,$AR$5:$AR$12,0),3))*($G103/INDEX($AV$5:$BA$12,MATCH($D103,$AR$5:$AR$12,0),3))^$I103)+(EXP(-$G103/INDEX($AV$5:$BA$12,MATCH($D103,$AR$5:$AR$12,0),4))*($G103/INDEX($AV$5:$BA$12,MATCH($D103,$AR$5:$AR$12,0),4))^$I103)+(EXP(-$G103/INDEX($AV$5:$BA$12,MATCH($D103,$AR$5:$AR$12,0),5))*($G103/INDEX($AV$5:$BA$12,MATCH($D103,$AR$5:$AR$12,0),5))^$I103)+(EXP(-$G103/INDEX($AV$5:$BA$12,MATCH($D103,$AR$5:$AR$12,0),6))*($G103/INDEX($AV$5:$BA$12,MATCH($D103,$AR$5:$AR$12,0),6))^$I103)),0)</x:f>
        <x:v>0.1990696168293334</x:v>
      </x:c>
      <x:c r="AB103" s="979" t="n">
        <x:f>IFERROR((EXP(-$G103/INDEX($AV$5:$BA$12,MATCH($D103,$AR$5:$AR$12,0),4))*($G103/INDEX($AV$5:$BA$12,MATCH($D103,$AR$5:$AR$12,0),4))^$I103)/((EXP(-$G103/INDEX($AV$5:$BA$12,MATCH($D103,$AR$5:$AR$12,0),1))*($G103/INDEX($AV$5:$BA$12,MATCH($D103,$AR$5:$AR$12,0),1))^$I103)+(EXP(-$G103/INDEX($AV$5:$BA$12,MATCH($D103,$AR$5:$AR$12,0),2))*($G103/INDEX($AV$5:$BA$12,MATCH($D103,$AR$5:$AR$12,0),2))^$I103)+(EXP(-$G103/INDEX($AV$5:$BA$12,MATCH($D103,$AR$5:$AR$12,0),3))*($G103/INDEX($AV$5:$BA$12,MATCH($D103,$AR$5:$AR$12,0),3))^$I103)+(EXP(-$G103/INDEX($AV$5:$BA$12,MATCH($D103,$AR$5:$AR$12,0),4))*($G103/INDEX($AV$5:$BA$12,MATCH($D103,$AR$5:$AR$12,0),4))^$I103)+(EXP(-$G103/INDEX($AV$5:$BA$12,MATCH($D103,$AR$5:$AR$12,0),5))*($G103/INDEX($AV$5:$BA$12,MATCH($D103,$AR$5:$AR$12,0),5))^$I103)+(EXP(-$G103/INDEX($AV$5:$BA$12,MATCH($D103,$AR$5:$AR$12,0),6))*($G103/INDEX($AV$5:$BA$12,MATCH($D103,$AR$5:$AR$12,0),6))^$I103)),0)</x:f>
        <x:v>0.16516770446521595</x:v>
      </x:c>
      <x:c r="AC103" s="979" t="n">
        <x:f>IFERROR((EXP(-$G103/INDEX($AV$5:$BA$12,MATCH($D103,$AR$5:$AR$12,0),5))*($G103/INDEX($AV$5:$BA$12,MATCH($D103,$AR$5:$AR$12,0),5))^$I103)/((EXP(-$G103/INDEX($AV$5:$BA$12,MATCH($D103,$AR$5:$AR$12,0),1))*($G103/INDEX($AV$5:$BA$12,MATCH($D103,$AR$5:$AR$12,0),1))^$I103)+(EXP(-$G103/INDEX($AV$5:$BA$12,MATCH($D103,$AR$5:$AR$12,0),2))*($G103/INDEX($AV$5:$BA$12,MATCH($D103,$AR$5:$AR$12,0),2))^$I103)+(EXP(-$G103/INDEX($AV$5:$BA$12,MATCH($D103,$AR$5:$AR$12,0),3))*($G103/INDEX($AV$5:$BA$12,MATCH($D103,$AR$5:$AR$12,0),3))^$I103)+(EXP(-$G103/INDEX($AV$5:$BA$12,MATCH($D103,$AR$5:$AR$12,0),4))*($G103/INDEX($AV$5:$BA$12,MATCH($D103,$AR$5:$AR$12,0),4))^$I103)+(EXP(-$G103/INDEX($AV$5:$BA$12,MATCH($D103,$AR$5:$AR$12,0),5))*($G103/INDEX($AV$5:$BA$12,MATCH($D103,$AR$5:$AR$12,0),5))^$I103)+(EXP(-$G103/INDEX($AV$5:$BA$12,MATCH($D103,$AR$5:$AR$12,0),6))*($G103/INDEX($AV$5:$BA$12,MATCH($D103,$AR$5:$AR$12,0),6))^$I103)),0)</x:f>
        <x:v>0.12256757141579805</x:v>
      </x:c>
      <x:c r="AD103" s="979" t="n">
        <x:f>IFERROR((EXP(-$G103/INDEX($AV$5:$BA$12,MATCH($D103,$AR$5:$AR$12,0),6))*($G103/INDEX($AV$5:$BA$12,MATCH($D103,$AR$5:$AR$12,0),6))^$I103)/((EXP(-$G103/INDEX($AV$5:$BA$12,MATCH($D103,$AR$5:$AR$12,0),1))*($G103/INDEX($AV$5:$BA$12,MATCH($D103,$AR$5:$AR$12,0),1))^$I103)+(EXP(-$G103/INDEX($AV$5:$BA$12,MATCH($D103,$AR$5:$AR$12,0),2))*($G103/INDEX($AV$5:$BA$12,MATCH($D103,$AR$5:$AR$12,0),2))^$I103)+(EXP(-$G103/INDEX($AV$5:$BA$12,MATCH($D103,$AR$5:$AR$12,0),3))*($G103/INDEX($AV$5:$BA$12,MATCH($D103,$AR$5:$AR$12,0),3))^$I103)+(EXP(-$G103/INDEX($AV$5:$BA$12,MATCH($D103,$AR$5:$AR$12,0),4))*($G103/INDEX($AV$5:$BA$12,MATCH($D103,$AR$5:$AR$12,0),4))^$I103)+(EXP(-$G103/INDEX($AV$5:$BA$12,MATCH($D103,$AR$5:$AR$12,0),5))*($G103/INDEX($AV$5:$BA$12,MATCH($D103,$AR$5:$AR$12,0),5))^$I103)+(EXP(-$G103/INDEX($AV$5:$BA$12,MATCH($D103,$AR$5:$AR$12,0),6))*($G103/INDEX($AV$5:$BA$12,MATCH($D103,$AR$5:$AR$12,0),6))^$I103)),0)</x:f>
        <x:v>0.08933237336402897</x:v>
      </x:c>
      <x:c r="AE103" s="979" t="n">
        <x:f>IFERROR((EXP(-$G103/INDEX($BB$5:$BG$12,MATCH($D103,$AR$5:$AR$12,0),1))*($G103/INDEX($BB$5:$BG$12,MATCH($D103,$AR$5:$AR$12,0),1))^$J103)/((EXP(-$G103/INDEX($BB$5:$BG$12,MATCH($D103,$AR$5:$AR$12,0),1))*($G103/INDEX($BB$5:$BG$12,MATCH($D103,$AR$5:$AR$12,0),1))^$J103)+(EXP(-$G103/INDEX($BB$5:$BG$12,MATCH($D103,$AR$5:$AR$12,0),2))*($G103/INDEX($BB$5:$BG$12,MATCH($D103,$AR$5:$AR$12,0),2))^$J103)+(EXP(-$G103/INDEX($BB$5:$BG$12,MATCH($D103,$AR$5:$AR$12,0),3))*($G103/INDEX($BB$5:$BG$12,MATCH($D103,$AR$5:$AR$12,0),3))^$J103)+(EXP(-$G103/INDEX($BB$5:$BG$12,MATCH($D103,$AR$5:$AR$12,0),4))*($G103/INDEX($BB$5:$BG$12,MATCH($D103,$AR$5:$AR$12,0),4))^$J103)+(EXP(-$G103/INDEX($BB$5:$BG$12,MATCH($D103,$AR$5:$AR$12,0),5))*($G103/INDEX($BB$5:$BG$12,MATCH($D103,$AR$5:$AR$12,0),5))^$J103)+(EXP(-$G103/INDEX($BB$5:$BG$12,MATCH($D103,$AR$5:$AR$12,0),6))*($G103/INDEX($BB$5:$BG$12,MATCH($D103,$AR$5:$AR$12,0),6))^$J103)),0)</x:f>
        <x:v>0.4022179113439189</x:v>
      </x:c>
      <x:c r="AF103" s="979" t="n">
        <x:f>IFERROR((EXP(-$G103/INDEX($BB$5:$BG$12,MATCH($D103,$AR$5:$AR$12,0),2))*($G103/INDEX($BB$5:$BG$12,MATCH($D103,$AR$5:$AR$12,0),2))^$J103)/((EXP(-$G103/INDEX($BB$5:$BG$12,MATCH($D103,$AR$5:$AR$12,0),1))*($G103/INDEX($BB$5:$BG$12,MATCH($D103,$AR$5:$AR$12,0),1))^$J103)+(EXP(-$G103/INDEX($BB$5:$BG$12,MATCH($D103,$AR$5:$AR$12,0),2))*($G103/INDEX($BB$5:$BG$12,MATCH($D103,$AR$5:$AR$12,0),2))^$J103)+(EXP(-$G103/INDEX($BB$5:$BG$12,MATCH($D103,$AR$5:$AR$12,0),3))*($G103/INDEX($BB$5:$BG$12,MATCH($D103,$AR$5:$AR$12,0),3))^$J103)+(EXP(-$G103/INDEX($BB$5:$BG$12,MATCH($D103,$AR$5:$AR$12,0),4))*($G103/INDEX($BB$5:$BG$12,MATCH($D103,$AR$5:$AR$12,0),4))^$J103)+(EXP(-$G103/INDEX($BB$5:$BG$12,MATCH($D103,$AR$5:$AR$12,0),5))*($G103/INDEX($BB$5:$BG$12,MATCH($D103,$AR$5:$AR$12,0),5))^$J103)+(EXP(-$G103/INDEX($BB$5:$BG$12,MATCH($D103,$AR$5:$AR$12,0),6))*($G103/INDEX($BB$5:$BG$12,MATCH($D103,$AR$5:$AR$12,0),6))^$J103)),0)</x:f>
        <x:v>0.3359930745097031</x:v>
      </x:c>
      <x:c r="AG103" s="979" t="n">
        <x:f>IFERROR((EXP(-$G103/INDEX($BB$5:$BG$12,MATCH($D103,$AR$5:$AR$12,0),3))*($G103/INDEX($BB$5:$BG$12,MATCH($D103,$AR$5:$AR$12,0),3))^$J103)/((EXP(-$G103/INDEX($BB$5:$BG$12,MATCH($D103,$AR$5:$AR$12,0),1))*($G103/INDEX($BB$5:$BG$12,MATCH($D103,$AR$5:$AR$12,0),1))^$J103)+(EXP(-$G103/INDEX($BB$5:$BG$12,MATCH($D103,$AR$5:$AR$12,0),2))*($G103/INDEX($BB$5:$BG$12,MATCH($D103,$AR$5:$AR$12,0),2))^$J103)+(EXP(-$G103/INDEX($BB$5:$BG$12,MATCH($D103,$AR$5:$AR$12,0),3))*($G103/INDEX($BB$5:$BG$12,MATCH($D103,$AR$5:$AR$12,0),3))^$J103)+(EXP(-$G103/INDEX($BB$5:$BG$12,MATCH($D103,$AR$5:$AR$12,0),4))*($G103/INDEX($BB$5:$BG$12,MATCH($D103,$AR$5:$AR$12,0),4))^$J103)+(EXP(-$G103/INDEX($BB$5:$BG$12,MATCH($D103,$AR$5:$AR$12,0),5))*($G103/INDEX($BB$5:$BG$12,MATCH($D103,$AR$5:$AR$12,0),5))^$J103)+(EXP(-$G103/INDEX($BB$5:$BG$12,MATCH($D103,$AR$5:$AR$12,0),6))*($G103/INDEX($BB$5:$BG$12,MATCH($D103,$AR$5:$AR$12,0),6))^$J103)),0)</x:f>
        <x:v>0.17535201933339703</x:v>
      </x:c>
      <x:c r="AH103" s="979" t="n">
        <x:f>IFERROR((EXP(-$G103/INDEX($BB$5:$BG$12,MATCH($D103,$AR$5:$AR$12,0),4))*($G103/INDEX($BB$5:$BG$12,MATCH($D103,$AR$5:$AR$12,0),4))^$J103)/((EXP(-$G103/INDEX($BB$5:$BG$12,MATCH($D103,$AR$5:$AR$12,0),1))*($G103/INDEX($BB$5:$BG$12,MATCH($D103,$AR$5:$AR$12,0),1))^$J103)+(EXP(-$G103/INDEX($BB$5:$BG$12,MATCH($D103,$AR$5:$AR$12,0),2))*($G103/INDEX($BB$5:$BG$12,MATCH($D103,$AR$5:$AR$12,0),2))^$J103)+(EXP(-$G103/INDEX($BB$5:$BG$12,MATCH($D103,$AR$5:$AR$12,0),3))*($G103/INDEX($BB$5:$BG$12,MATCH($D103,$AR$5:$AR$12,0),3))^$J103)+(EXP(-$G103/INDEX($BB$5:$BG$12,MATCH($D103,$AR$5:$AR$12,0),4))*($G103/INDEX($BB$5:$BG$12,MATCH($D103,$AR$5:$AR$12,0),4))^$J103)+(EXP(-$G103/INDEX($BB$5:$BG$12,MATCH($D103,$AR$5:$AR$12,0),5))*($G103/INDEX($BB$5:$BG$12,MATCH($D103,$AR$5:$AR$12,0),5))^$J103)+(EXP(-$G103/INDEX($BB$5:$BG$12,MATCH($D103,$AR$5:$AR$12,0),6))*($G103/INDEX($BB$5:$BG$12,MATCH($D103,$AR$5:$AR$12,0),6))^$J103)),0)</x:f>
        <x:v>0.05704771741439717</x:v>
      </x:c>
      <x:c r="AI103" s="979" t="n">
        <x:f>IFERROR((EXP(-$G103/INDEX($BB$5:$BG$12,MATCH($D103,$AR$5:$AR$12,0),5))*($G103/INDEX($BB$5:$BG$12,MATCH($D103,$AR$5:$AR$12,0),5))^$J103)/((EXP(-$G103/INDEX($BB$5:$BG$12,MATCH($D103,$AR$5:$AR$12,0),1))*($G103/INDEX($BB$5:$BG$12,MATCH($D103,$AR$5:$AR$12,0),1))^$J103)+(EXP(-$G103/INDEX($BB$5:$BG$12,MATCH($D103,$AR$5:$AR$12,0),2))*($G103/INDEX($BB$5:$BG$12,MATCH($D103,$AR$5:$AR$12,0),2))^$J103)+(EXP(-$G103/INDEX($BB$5:$BG$12,MATCH($D103,$AR$5:$AR$12,0),3))*($G103/INDEX($BB$5:$BG$12,MATCH($D103,$AR$5:$AR$12,0),3))^$J103)+(EXP(-$G103/INDEX($BB$5:$BG$12,MATCH($D103,$AR$5:$AR$12,0),4))*($G103/INDEX($BB$5:$BG$12,MATCH($D103,$AR$5:$AR$12,0),4))^$J103)+(EXP(-$G103/INDEX($BB$5:$BG$12,MATCH($D103,$AR$5:$AR$12,0),5))*($G103/INDEX($BB$5:$BG$12,MATCH($D103,$AR$5:$AR$12,0),5))^$J103)+(EXP(-$G103/INDEX($BB$5:$BG$12,MATCH($D103,$AR$5:$AR$12,0),6))*($G103/INDEX($BB$5:$BG$12,MATCH($D103,$AR$5:$AR$12,0),6))^$J103)),0)</x:f>
        <x:v>0.026183367553390516</x:v>
      </x:c>
      <x:c r="AJ103" s="979" t="n">
        <x:f>IFERROR((EXP(-$G103/INDEX($BB$5:$BG$12,MATCH($D103,$AR$5:$AR$12,0),6))*($G103/INDEX($BB$5:$BG$12,MATCH($D103,$AR$5:$AR$12,0),6))^$J103)/((EXP(-$G103/INDEX($BB$5:$BG$12,MATCH($D103,$AR$5:$AR$12,0),1))*($G103/INDEX($BB$5:$BG$12,MATCH($D103,$AR$5:$AR$12,0),1))^$J103)+(EXP(-$G103/INDEX($BB$5:$BG$12,MATCH($D103,$AR$5:$AR$12,0),2))*($G103/INDEX($BB$5:$BG$12,MATCH($D103,$AR$5:$AR$12,0),2))^$J103)+(EXP(-$G103/INDEX($BB$5:$BG$12,MATCH($D103,$AR$5:$AR$12,0),3))*($G103/INDEX($BB$5:$BG$12,MATCH($D103,$AR$5:$AR$12,0),3))^$J103)+(EXP(-$G103/INDEX($BB$5:$BG$12,MATCH($D103,$AR$5:$AR$12,0),4))*($G103/INDEX($BB$5:$BG$12,MATCH($D103,$AR$5:$AR$12,0),4))^$J103)+(EXP(-$G103/INDEX($BB$5:$BG$12,MATCH($D103,$AR$5:$AR$12,0),5))*($G103/INDEX($BB$5:$BG$12,MATCH($D103,$AR$5:$AR$12,0),5))^$J103)+(EXP(-$G103/INDEX($BB$5:$BG$12,MATCH($D103,$AR$5:$AR$12,0),6))*($G103/INDEX($BB$5:$BG$12,MATCH($D103,$AR$5:$AR$12,0),6))^$J103)),0)</x:f>
        <x:v>0.0032059098451934134</x:v>
      </x:c>
      <x:c r="BJ103"/>
      <x:c r="BK103"/>
      <x:c r="BL103"/>
      <x:c r="BM103"/>
      <x:c r="BN103"/>
      <x:c r="BO103"/>
      <x:c r="BP103"/>
      <x:c r="BQ103"/>
      <x:c r="BR103"/>
      <x:c r="BS103"/>
      <x:c r="BT103"/>
      <x:c r="BU103"/>
      <x:c r="BV103"/>
      <x:c r="BW103"/>
      <x:c r="BX103"/>
      <x:c r="BY103"/>
      <x:c r="BZ103"/>
    </x:row>
    <x:row r="104">
      <x:c r="A104" s="975" t="n">
        <x:f>'対象台データ'!A102</x:f>
        <x:v>46271</x:v>
      </x:c>
      <x:c r="B104" s="1003" t="str">
        <x:f>'対象台データ'!B102</x:f>
        <x:v>日</x:v>
      </x:c>
      <x:c r="C104" s="1003" t="str">
        <x:f>'対象台データ'!C102</x:f>
        <x:v>9/6</x:v>
      </x:c>
      <x:c r="D104" s="963" t="str">
        <x:f>'対象台データ'!D102</x:f>
        <x:v>マイジャグラーV</x:v>
      </x:c>
      <x:c r="E104" s="1014" t="n">
        <x:f>IF($X104="A",MIN(100,MAX(0,55+(V104-55)*(1+0.4*SQRT(MIN(G104/8000,1))))),MIN(100,MAX(0,V104)))</x:f>
        <x:v>29.338804203117228</x:v>
      </x:c>
      <x:c r="F104" s="1016" t="n">
        <x:f>'対象台データ'!E102</x:f>
        <x:v>969</x:v>
      </x:c>
      <x:c r="G104" s="1005" t="n">
        <x:f>'対象台データ'!F102</x:f>
        <x:v>7375</x:v>
      </x:c>
      <x:c r="H104" s="1005" t="n">
        <x:f>'対象台データ'!G102</x:f>
        <x:v>-805</x:v>
      </x:c>
      <x:c r="I104" s="1005" t="n">
        <x:f>'対象台データ'!H102</x:f>
        <x:v>26</x:v>
      </x:c>
      <x:c r="J104" s="1005" t="n">
        <x:f>'対象台データ'!I102</x:f>
        <x:v>13</x:v>
      </x:c>
      <x:c r="K104" s="979" t="n">
        <x:f>'対象台データ'!K102</x:f>
        <x:v>0.9636158192090396</x:v>
      </x:c>
      <x:c r="L104" s="1006" t="n">
        <x:f>IF(G104&lt;=0,5,IF(G104&lt;1500,5+(G104-0)*(20-5)/(1500-0),IF(G104&lt;3000,20+(G104-1500)*(40-20)/(3000-1500),IF(G104&lt;4500,40+(G104-3000)*(58-40)/(4500-3000),IF(G104&lt;6000,58+(G104-4500)*(72-58)/(6000-4500),IF(G104&lt;7500,72+(G104-6000)*(84-72)/(7500-6000),IF(G104&lt;9000,84+(G104-7500)*(93-84)/(9000-7500),IF(G104&lt;11000,93+(G104-9000)*(100-93)/(11000-9000),100))))))))</x:f>
        <x:v>83</x:v>
      </x:c>
      <x:c r="M104" s="978" t="n">
        <x:v>1</x:v>
      </x:c>
      <x:c r="N104" s="978" t="n">
        <x:f>MIN(100,L104*M104)</x:f>
        <x:v>83</x:v>
      </x:c>
      <x:c r="O104" s="978" t="n">
        <x:f>IF(K104&lt;=0.8,0,IF(K104&lt;0.9,0+(K104-0.8)*(10-0)/(0.9-0.8),IF(K104&lt;1,10+(K104-0.9)*(35-10)/(1-0.9),IF(K104&lt;1.2,35+(K104-1)*(87-35)/(1.2-1),IF(K104&lt;1.3,87+(K104-1.2)*(96-87)/(1.3-1.2),IF(K104&lt;1.45,96+(K104-1.3)*(100-96)/(1.45-1.3),100))))))</x:f>
        <x:v>25.9039548022599</x:v>
      </x:c>
      <x:c r="P104" s="979" t="n">
        <x:f>MIN(1,SQRT(G104/8000))</x:f>
        <x:v>0.960143218483576</x:v>
      </x:c>
      <x:c r="Q104" s="978" t="n">
        <x:f>35+(O104-35)*P104</x:f>
        <x:v>26.266493888369745</x:v>
      </x:c>
      <x:c r="R104" s="978" t="n">
        <x:f>IF(K104&lt;0.95,MIN(25,(0.95-K104)*250),0)</x:f>
        <x:v>0</x:v>
      </x:c>
      <x:c r="S104" s="978" t="n">
        <x:f>IF($X104="A",Y104*5+Z104*15+AA104*30+AB104*60+AC104*80+AD104*100,0)</x:f>
        <x:v>41.5796234354702</x:v>
      </x:c>
      <x:c r="T104" s="978" t="n">
        <x:f>IF($X104="A",AE104*5+AF104*15+AG104*30+AH104*60+AI104*80+AJ104*100,0)</x:f>
        <x:v>13.802620318492803</x:v>
      </x:c>
      <x:c r="U104" s="978" t="n">
        <x:f>IF($X104="A",S104*15%+T104*30%+Q104*55%,0)</x:f>
        <x:v>24.82430124947173</x:v>
      </x:c>
      <x:c r="V104" s="1018" t="n">
        <x:f>IF($X104="A",U104*80%+N104*20%,N104*IFERROR(INDEX($AT$5:$AT$60,MATCH($D104,$AR$5:$AR$60,0)),0.6)+Q104*IFERROR(INDEX($AU$5:$AU$60,MATCH($D104,$AR$5:$AR$60,0)),0.4)-R104)</x:f>
        <x:v>36.45944099957739</x:v>
      </x:c>
      <x:c r="W104" s="1008" t="str">
        <x:f>IF(E104&gt;=90,"設定6級候補",IF(E104&gt;=75,"設定4以上強候補",IF(E104&gt;=60,"設定4以上を疑う","要観察")))</x:f>
        <x:v>要観察</x:v>
      </x:c>
      <x:c r="X104" s="1003" t="str">
        <x:f>IFERROR(INDEX($AS$5:$AS$60,MATCH($D104,$AR$5:$AR$60,0)),"AT")</x:f>
        <x:v>A</x:v>
      </x:c>
      <x:c r="Y104" s="979" t="n">
        <x:f>IFERROR((EXP(-$G104/INDEX($AV$5:$BA$12,MATCH($D104,$AR$5:$AR$12,0),1))*($G104/INDEX($AV$5:$BA$12,MATCH($D104,$AR$5:$AR$12,0),1))^$I104)/((EXP(-$G104/INDEX($AV$5:$BA$12,MATCH($D104,$AR$5:$AR$12,0),1))*($G104/INDEX($AV$5:$BA$12,MATCH($D104,$AR$5:$AR$12,0),1))^$I104)+(EXP(-$G104/INDEX($AV$5:$BA$12,MATCH($D104,$AR$5:$AR$12,0),2))*($G104/INDEX($AV$5:$BA$12,MATCH($D104,$AR$5:$AR$12,0),2))^$I104)+(EXP(-$G104/INDEX($AV$5:$BA$12,MATCH($D104,$AR$5:$AR$12,0),3))*($G104/INDEX($AV$5:$BA$12,MATCH($D104,$AR$5:$AR$12,0),3))^$I104)+(EXP(-$G104/INDEX($AV$5:$BA$12,MATCH($D104,$AR$5:$AR$12,0),4))*($G104/INDEX($AV$5:$BA$12,MATCH($D104,$AR$5:$AR$12,0),4))^$I104)+(EXP(-$G104/INDEX($AV$5:$BA$12,MATCH($D104,$AR$5:$AR$12,0),5))*($G104/INDEX($AV$5:$BA$12,MATCH($D104,$AR$5:$AR$12,0),5))^$I104)+(EXP(-$G104/INDEX($AV$5:$BA$12,MATCH($D104,$AR$5:$AR$12,0),6))*($G104/INDEX($AV$5:$BA$12,MATCH($D104,$AR$5:$AR$12,0),6))^$I104)),0)</x:f>
        <x:v>0.19777255004505176</x:v>
      </x:c>
      <x:c r="Z104" s="979" t="n">
        <x:f>IFERROR((EXP(-$G104/INDEX($AV$5:$BA$12,MATCH($D104,$AR$5:$AR$12,0),2))*($G104/INDEX($AV$5:$BA$12,MATCH($D104,$AR$5:$AR$12,0),2))^$I104)/((EXP(-$G104/INDEX($AV$5:$BA$12,MATCH($D104,$AR$5:$AR$12,0),1))*($G104/INDEX($AV$5:$BA$12,MATCH($D104,$AR$5:$AR$12,0),1))^$I104)+(EXP(-$G104/INDEX($AV$5:$BA$12,MATCH($D104,$AR$5:$AR$12,0),2))*($G104/INDEX($AV$5:$BA$12,MATCH($D104,$AR$5:$AR$12,0),2))^$I104)+(EXP(-$G104/INDEX($AV$5:$BA$12,MATCH($D104,$AR$5:$AR$12,0),3))*($G104/INDEX($AV$5:$BA$12,MATCH($D104,$AR$5:$AR$12,0),3))^$I104)+(EXP(-$G104/INDEX($AV$5:$BA$12,MATCH($D104,$AR$5:$AR$12,0),4))*($G104/INDEX($AV$5:$BA$12,MATCH($D104,$AR$5:$AR$12,0),4))^$I104)+(EXP(-$G104/INDEX($AV$5:$BA$12,MATCH($D104,$AR$5:$AR$12,0),5))*($G104/INDEX($AV$5:$BA$12,MATCH($D104,$AR$5:$AR$12,0),5))^$I104)+(EXP(-$G104/INDEX($AV$5:$BA$12,MATCH($D104,$AR$5:$AR$12,0),6))*($G104/INDEX($AV$5:$BA$12,MATCH($D104,$AR$5:$AR$12,0),6))^$I104)),0)</x:f>
        <x:v>0.19590921149079696</x:v>
      </x:c>
      <x:c r="AA104" s="979" t="n">
        <x:f>IFERROR((EXP(-$G104/INDEX($AV$5:$BA$12,MATCH($D104,$AR$5:$AR$12,0),3))*($G104/INDEX($AV$5:$BA$12,MATCH($D104,$AR$5:$AR$12,0),3))^$I104)/((EXP(-$G104/INDEX($AV$5:$BA$12,MATCH($D104,$AR$5:$AR$12,0),1))*($G104/INDEX($AV$5:$BA$12,MATCH($D104,$AR$5:$AR$12,0),1))^$I104)+(EXP(-$G104/INDEX($AV$5:$BA$12,MATCH($D104,$AR$5:$AR$12,0),2))*($G104/INDEX($AV$5:$BA$12,MATCH($D104,$AR$5:$AR$12,0),2))^$I104)+(EXP(-$G104/INDEX($AV$5:$BA$12,MATCH($D104,$AR$5:$AR$12,0),3))*($G104/INDEX($AV$5:$BA$12,MATCH($D104,$AR$5:$AR$12,0),3))^$I104)+(EXP(-$G104/INDEX($AV$5:$BA$12,MATCH($D104,$AR$5:$AR$12,0),4))*($G104/INDEX($AV$5:$BA$12,MATCH($D104,$AR$5:$AR$12,0),4))^$I104)+(EXP(-$G104/INDEX($AV$5:$BA$12,MATCH($D104,$AR$5:$AR$12,0),5))*($G104/INDEX($AV$5:$BA$12,MATCH($D104,$AR$5:$AR$12,0),5))^$I104)+(EXP(-$G104/INDEX($AV$5:$BA$12,MATCH($D104,$AR$5:$AR$12,0),6))*($G104/INDEX($AV$5:$BA$12,MATCH($D104,$AR$5:$AR$12,0),6))^$I104)),0)</x:f>
        <x:v>0.19128418380269027</x:v>
      </x:c>
      <x:c r="AB104" s="979" t="n">
        <x:f>IFERROR((EXP(-$G104/INDEX($AV$5:$BA$12,MATCH($D104,$AR$5:$AR$12,0),4))*($G104/INDEX($AV$5:$BA$12,MATCH($D104,$AR$5:$AR$12,0),4))^$I104)/((EXP(-$G104/INDEX($AV$5:$BA$12,MATCH($D104,$AR$5:$AR$12,0),1))*($G104/INDEX($AV$5:$BA$12,MATCH($D104,$AR$5:$AR$12,0),1))^$I104)+(EXP(-$G104/INDEX($AV$5:$BA$12,MATCH($D104,$AR$5:$AR$12,0),2))*($G104/INDEX($AV$5:$BA$12,MATCH($D104,$AR$5:$AR$12,0),2))^$I104)+(EXP(-$G104/INDEX($AV$5:$BA$12,MATCH($D104,$AR$5:$AR$12,0),3))*($G104/INDEX($AV$5:$BA$12,MATCH($D104,$AR$5:$AR$12,0),3))^$I104)+(EXP(-$G104/INDEX($AV$5:$BA$12,MATCH($D104,$AR$5:$AR$12,0),4))*($G104/INDEX($AV$5:$BA$12,MATCH($D104,$AR$5:$AR$12,0),4))^$I104)+(EXP(-$G104/INDEX($AV$5:$BA$12,MATCH($D104,$AR$5:$AR$12,0),5))*($G104/INDEX($AV$5:$BA$12,MATCH($D104,$AR$5:$AR$12,0),5))^$I104)+(EXP(-$G104/INDEX($AV$5:$BA$12,MATCH($D104,$AR$5:$AR$12,0),6))*($G104/INDEX($AV$5:$BA$12,MATCH($D104,$AR$5:$AR$12,0),6))^$I104)),0)</x:f>
        <x:v>0.17097930426365374</x:v>
      </x:c>
      <x:c r="AC104" s="979" t="n">
        <x:f>IFERROR((EXP(-$G104/INDEX($AV$5:$BA$12,MATCH($D104,$AR$5:$AR$12,0),5))*($G104/INDEX($AV$5:$BA$12,MATCH($D104,$AR$5:$AR$12,0),5))^$I104)/((EXP(-$G104/INDEX($AV$5:$BA$12,MATCH($D104,$AR$5:$AR$12,0),1))*($G104/INDEX($AV$5:$BA$12,MATCH($D104,$AR$5:$AR$12,0),1))^$I104)+(EXP(-$G104/INDEX($AV$5:$BA$12,MATCH($D104,$AR$5:$AR$12,0),2))*($G104/INDEX($AV$5:$BA$12,MATCH($D104,$AR$5:$AR$12,0),2))^$I104)+(EXP(-$G104/INDEX($AV$5:$BA$12,MATCH($D104,$AR$5:$AR$12,0),3))*($G104/INDEX($AV$5:$BA$12,MATCH($D104,$AR$5:$AR$12,0),3))^$I104)+(EXP(-$G104/INDEX($AV$5:$BA$12,MATCH($D104,$AR$5:$AR$12,0),4))*($G104/INDEX($AV$5:$BA$12,MATCH($D104,$AR$5:$AR$12,0),4))^$I104)+(EXP(-$G104/INDEX($AV$5:$BA$12,MATCH($D104,$AR$5:$AR$12,0),5))*($G104/INDEX($AV$5:$BA$12,MATCH($D104,$AR$5:$AR$12,0),5))^$I104)+(EXP(-$G104/INDEX($AV$5:$BA$12,MATCH($D104,$AR$5:$AR$12,0),6))*($G104/INDEX($AV$5:$BA$12,MATCH($D104,$AR$5:$AR$12,0),6))^$I104)),0)</x:f>
        <x:v>0.1375318148398838</x:v>
      </x:c>
      <x:c r="AD104" s="979" t="n">
        <x:f>IFERROR((EXP(-$G104/INDEX($AV$5:$BA$12,MATCH($D104,$AR$5:$AR$12,0),6))*($G104/INDEX($AV$5:$BA$12,MATCH($D104,$AR$5:$AR$12,0),6))^$I104)/((EXP(-$G104/INDEX($AV$5:$BA$12,MATCH($D104,$AR$5:$AR$12,0),1))*($G104/INDEX($AV$5:$BA$12,MATCH($D104,$AR$5:$AR$12,0),1))^$I104)+(EXP(-$G104/INDEX($AV$5:$BA$12,MATCH($D104,$AR$5:$AR$12,0),2))*($G104/INDEX($AV$5:$BA$12,MATCH($D104,$AR$5:$AR$12,0),2))^$I104)+(EXP(-$G104/INDEX($AV$5:$BA$12,MATCH($D104,$AR$5:$AR$12,0),3))*($G104/INDEX($AV$5:$BA$12,MATCH($D104,$AR$5:$AR$12,0),3))^$I104)+(EXP(-$G104/INDEX($AV$5:$BA$12,MATCH($D104,$AR$5:$AR$12,0),4))*($G104/INDEX($AV$5:$BA$12,MATCH($D104,$AR$5:$AR$12,0),4))^$I104)+(EXP(-$G104/INDEX($AV$5:$BA$12,MATCH($D104,$AR$5:$AR$12,0),5))*($G104/INDEX($AV$5:$BA$12,MATCH($D104,$AR$5:$AR$12,0),5))^$I104)+(EXP(-$G104/INDEX($AV$5:$BA$12,MATCH($D104,$AR$5:$AR$12,0),6))*($G104/INDEX($AV$5:$BA$12,MATCH($D104,$AR$5:$AR$12,0),6))^$I104)),0)</x:f>
        <x:v>0.10652293555792344</x:v>
      </x:c>
      <x:c r="AE104" s="979" t="n">
        <x:f>IFERROR((EXP(-$G104/INDEX($BB$5:$BG$12,MATCH($D104,$AR$5:$AR$12,0),1))*($G104/INDEX($BB$5:$BG$12,MATCH($D104,$AR$5:$AR$12,0),1))^$J104)/((EXP(-$G104/INDEX($BB$5:$BG$12,MATCH($D104,$AR$5:$AR$12,0),1))*($G104/INDEX($BB$5:$BG$12,MATCH($D104,$AR$5:$AR$12,0),1))^$J104)+(EXP(-$G104/INDEX($BB$5:$BG$12,MATCH($D104,$AR$5:$AR$12,0),2))*($G104/INDEX($BB$5:$BG$12,MATCH($D104,$AR$5:$AR$12,0),2))^$J104)+(EXP(-$G104/INDEX($BB$5:$BG$12,MATCH($D104,$AR$5:$AR$12,0),3))*($G104/INDEX($BB$5:$BG$12,MATCH($D104,$AR$5:$AR$12,0),3))^$J104)+(EXP(-$G104/INDEX($BB$5:$BG$12,MATCH($D104,$AR$5:$AR$12,0),4))*($G104/INDEX($BB$5:$BG$12,MATCH($D104,$AR$5:$AR$12,0),4))^$J104)+(EXP(-$G104/INDEX($BB$5:$BG$12,MATCH($D104,$AR$5:$AR$12,0),5))*($G104/INDEX($BB$5:$BG$12,MATCH($D104,$AR$5:$AR$12,0),5))^$J104)+(EXP(-$G104/INDEX($BB$5:$BG$12,MATCH($D104,$AR$5:$AR$12,0),6))*($G104/INDEX($BB$5:$BG$12,MATCH($D104,$AR$5:$AR$12,0),6))^$J104)),0)</x:f>
        <x:v>0.48971792246136114</x:v>
      </x:c>
      <x:c r="AF104" s="979" t="n">
        <x:f>IFERROR((EXP(-$G104/INDEX($BB$5:$BG$12,MATCH($D104,$AR$5:$AR$12,0),2))*($G104/INDEX($BB$5:$BG$12,MATCH($D104,$AR$5:$AR$12,0),2))^$J104)/((EXP(-$G104/INDEX($BB$5:$BG$12,MATCH($D104,$AR$5:$AR$12,0),1))*($G104/INDEX($BB$5:$BG$12,MATCH($D104,$AR$5:$AR$12,0),1))^$J104)+(EXP(-$G104/INDEX($BB$5:$BG$12,MATCH($D104,$AR$5:$AR$12,0),2))*($G104/INDEX($BB$5:$BG$12,MATCH($D104,$AR$5:$AR$12,0),2))^$J104)+(EXP(-$G104/INDEX($BB$5:$BG$12,MATCH($D104,$AR$5:$AR$12,0),3))*($G104/INDEX($BB$5:$BG$12,MATCH($D104,$AR$5:$AR$12,0),3))^$J104)+(EXP(-$G104/INDEX($BB$5:$BG$12,MATCH($D104,$AR$5:$AR$12,0),4))*($G104/INDEX($BB$5:$BG$12,MATCH($D104,$AR$5:$AR$12,0),4))^$J104)+(EXP(-$G104/INDEX($BB$5:$BG$12,MATCH($D104,$AR$5:$AR$12,0),5))*($G104/INDEX($BB$5:$BG$12,MATCH($D104,$AR$5:$AR$12,0),5))^$J104)+(EXP(-$G104/INDEX($BB$5:$BG$12,MATCH($D104,$AR$5:$AR$12,0),6))*($G104/INDEX($BB$5:$BG$12,MATCH($D104,$AR$5:$AR$12,0),6))^$J104)),0)</x:f>
        <x:v>0.34950588401331883</x:v>
      </x:c>
      <x:c r="AG104" s="979" t="n">
        <x:f>IFERROR((EXP(-$G104/INDEX($BB$5:$BG$12,MATCH($D104,$AR$5:$AR$12,0),3))*($G104/INDEX($BB$5:$BG$12,MATCH($D104,$AR$5:$AR$12,0),3))^$J104)/((EXP(-$G104/INDEX($BB$5:$BG$12,MATCH($D104,$AR$5:$AR$12,0),1))*($G104/INDEX($BB$5:$BG$12,MATCH($D104,$AR$5:$AR$12,0),1))^$J104)+(EXP(-$G104/INDEX($BB$5:$BG$12,MATCH($D104,$AR$5:$AR$12,0),2))*($G104/INDEX($BB$5:$BG$12,MATCH($D104,$AR$5:$AR$12,0),2))^$J104)+(EXP(-$G104/INDEX($BB$5:$BG$12,MATCH($D104,$AR$5:$AR$12,0),3))*($G104/INDEX($BB$5:$BG$12,MATCH($D104,$AR$5:$AR$12,0),3))^$J104)+(EXP(-$G104/INDEX($BB$5:$BG$12,MATCH($D104,$AR$5:$AR$12,0),4))*($G104/INDEX($BB$5:$BG$12,MATCH($D104,$AR$5:$AR$12,0),4))^$J104)+(EXP(-$G104/INDEX($BB$5:$BG$12,MATCH($D104,$AR$5:$AR$12,0),5))*($G104/INDEX($BB$5:$BG$12,MATCH($D104,$AR$5:$AR$12,0),5))^$J104)+(EXP(-$G104/INDEX($BB$5:$BG$12,MATCH($D104,$AR$5:$AR$12,0),6))*($G104/INDEX($BB$5:$BG$12,MATCH($D104,$AR$5:$AR$12,0),6))^$J104)),0)</x:f>
        <x:v>0.12488170297093323</x:v>
      </x:c>
      <x:c r="AH104" s="979" t="n">
        <x:f>IFERROR((EXP(-$G104/INDEX($BB$5:$BG$12,MATCH($D104,$AR$5:$AR$12,0),4))*($G104/INDEX($BB$5:$BG$12,MATCH($D104,$AR$5:$AR$12,0),4))^$J104)/((EXP(-$G104/INDEX($BB$5:$BG$12,MATCH($D104,$AR$5:$AR$12,0),1))*($G104/INDEX($BB$5:$BG$12,MATCH($D104,$AR$5:$AR$12,0),1))^$J104)+(EXP(-$G104/INDEX($BB$5:$BG$12,MATCH($D104,$AR$5:$AR$12,0),2))*($G104/INDEX($BB$5:$BG$12,MATCH($D104,$AR$5:$AR$12,0),2))^$J104)+(EXP(-$G104/INDEX($BB$5:$BG$12,MATCH($D104,$AR$5:$AR$12,0),3))*($G104/INDEX($BB$5:$BG$12,MATCH($D104,$AR$5:$AR$12,0),3))^$J104)+(EXP(-$G104/INDEX($BB$5:$BG$12,MATCH($D104,$AR$5:$AR$12,0),4))*($G104/INDEX($BB$5:$BG$12,MATCH($D104,$AR$5:$AR$12,0),4))^$J104)+(EXP(-$G104/INDEX($BB$5:$BG$12,MATCH($D104,$AR$5:$AR$12,0),5))*($G104/INDEX($BB$5:$BG$12,MATCH($D104,$AR$5:$AR$12,0),5))^$J104)+(EXP(-$G104/INDEX($BB$5:$BG$12,MATCH($D104,$AR$5:$AR$12,0),6))*($G104/INDEX($BB$5:$BG$12,MATCH($D104,$AR$5:$AR$12,0),6))^$J104)),0)</x:f>
        <x:v>0.025973275072747146</x:v>
      </x:c>
      <x:c r="AI104" s="979" t="n">
        <x:f>IFERROR((EXP(-$G104/INDEX($BB$5:$BG$12,MATCH($D104,$AR$5:$AR$12,0),5))*($G104/INDEX($BB$5:$BG$12,MATCH($D104,$AR$5:$AR$12,0),5))^$J104)/((EXP(-$G104/INDEX($BB$5:$BG$12,MATCH($D104,$AR$5:$AR$12,0),1))*($G104/INDEX($BB$5:$BG$12,MATCH($D104,$AR$5:$AR$12,0),1))^$J104)+(EXP(-$G104/INDEX($BB$5:$BG$12,MATCH($D104,$AR$5:$AR$12,0),2))*($G104/INDEX($BB$5:$BG$12,MATCH($D104,$AR$5:$AR$12,0),2))^$J104)+(EXP(-$G104/INDEX($BB$5:$BG$12,MATCH($D104,$AR$5:$AR$12,0),3))*($G104/INDEX($BB$5:$BG$12,MATCH($D104,$AR$5:$AR$12,0),3))^$J104)+(EXP(-$G104/INDEX($BB$5:$BG$12,MATCH($D104,$AR$5:$AR$12,0),4))*($G104/INDEX($BB$5:$BG$12,MATCH($D104,$AR$5:$AR$12,0),4))^$J104)+(EXP(-$G104/INDEX($BB$5:$BG$12,MATCH($D104,$AR$5:$AR$12,0),5))*($G104/INDEX($BB$5:$BG$12,MATCH($D104,$AR$5:$AR$12,0),5))^$J104)+(EXP(-$G104/INDEX($BB$5:$BG$12,MATCH($D104,$AR$5:$AR$12,0),6))*($G104/INDEX($BB$5:$BG$12,MATCH($D104,$AR$5:$AR$12,0),6))^$J104)),0)</x:f>
        <x:v>0.00927633478352923</x:v>
      </x:c>
      <x:c r="AJ104" s="979" t="n">
        <x:f>IFERROR((EXP(-$G104/INDEX($BB$5:$BG$12,MATCH($D104,$AR$5:$AR$12,0),6))*($G104/INDEX($BB$5:$BG$12,MATCH($D104,$AR$5:$AR$12,0),6))^$J104)/((EXP(-$G104/INDEX($BB$5:$BG$12,MATCH($D104,$AR$5:$AR$12,0),1))*($G104/INDEX($BB$5:$BG$12,MATCH($D104,$AR$5:$AR$12,0),1))^$J104)+(EXP(-$G104/INDEX($BB$5:$BG$12,MATCH($D104,$AR$5:$AR$12,0),2))*($G104/INDEX($BB$5:$BG$12,MATCH($D104,$AR$5:$AR$12,0),2))^$J104)+(EXP(-$G104/INDEX($BB$5:$BG$12,MATCH($D104,$AR$5:$AR$12,0),3))*($G104/INDEX($BB$5:$BG$12,MATCH($D104,$AR$5:$AR$12,0),3))^$J104)+(EXP(-$G104/INDEX($BB$5:$BG$12,MATCH($D104,$AR$5:$AR$12,0),4))*($G104/INDEX($BB$5:$BG$12,MATCH($D104,$AR$5:$AR$12,0),4))^$J104)+(EXP(-$G104/INDEX($BB$5:$BG$12,MATCH($D104,$AR$5:$AR$12,0),5))*($G104/INDEX($BB$5:$BG$12,MATCH($D104,$AR$5:$AR$12,0),5))^$J104)+(EXP(-$G104/INDEX($BB$5:$BG$12,MATCH($D104,$AR$5:$AR$12,0),6))*($G104/INDEX($BB$5:$BG$12,MATCH($D104,$AR$5:$AR$12,0),6))^$J104)),0)</x:f>
        <x:v>0.0006448806981105236</x:v>
      </x:c>
      <x:c r="BJ104"/>
      <x:c r="BK104"/>
      <x:c r="BL104"/>
      <x:c r="BM104"/>
      <x:c r="BN104"/>
      <x:c r="BO104"/>
      <x:c r="BP104"/>
      <x:c r="BQ104"/>
      <x:c r="BR104"/>
      <x:c r="BS104"/>
      <x:c r="BT104"/>
      <x:c r="BU104"/>
      <x:c r="BV104"/>
      <x:c r="BW104"/>
      <x:c r="BX104"/>
      <x:c r="BY104"/>
      <x:c r="BZ104"/>
    </x:row>
    <x:row r="105">
      <x:c r="A105" s="975" t="n">
        <x:f>'対象台データ'!A103</x:f>
        <x:v>46271</x:v>
      </x:c>
      <x:c r="B105" s="1003" t="str">
        <x:f>'対象台データ'!B103</x:f>
        <x:v>日</x:v>
      </x:c>
      <x:c r="C105" s="1003" t="str">
        <x:f>'対象台データ'!C103</x:f>
        <x:v>9/6</x:v>
      </x:c>
      <x:c r="D105" s="963" t="str">
        <x:f>'対象台データ'!D103</x:f>
        <x:v>マイジャグラーV</x:v>
      </x:c>
      <x:c r="E105" s="1014" t="n">
        <x:f>IF($X105="A",MIN(100,MAX(0,55+(V105-55)*(1+0.4*SQRT(MIN(G105/8000,1))))),MIN(100,MAX(0,V105)))</x:f>
        <x:v>28.419853665933193</x:v>
      </x:c>
      <x:c r="F105" s="1016" t="n">
        <x:f>'対象台データ'!E103</x:f>
        <x:v>970</x:v>
      </x:c>
      <x:c r="G105" s="1005" t="n">
        <x:f>'対象台データ'!F103</x:f>
        <x:v>7076</x:v>
      </x:c>
      <x:c r="H105" s="1005" t="n">
        <x:f>'対象台データ'!G103</x:f>
        <x:v>-696</x:v>
      </x:c>
      <x:c r="I105" s="1005" t="n">
        <x:f>'対象台データ'!H103</x:f>
        <x:v>25</x:v>
      </x:c>
      <x:c r="J105" s="1005" t="n">
        <x:f>'対象台データ'!I103</x:f>
        <x:v>8</x:v>
      </x:c>
      <x:c r="K105" s="979" t="n">
        <x:f>'対象台データ'!K103</x:f>
        <x:v>0.9672131147540983</x:v>
      </x:c>
      <x:c r="L105" s="1006" t="n">
        <x:f>IF(G105&lt;=0,5,IF(G105&lt;1500,5+(G105-0)*(20-5)/(1500-0),IF(G105&lt;3000,20+(G105-1500)*(40-20)/(3000-1500),IF(G105&lt;4500,40+(G105-3000)*(58-40)/(4500-3000),IF(G105&lt;6000,58+(G105-4500)*(72-58)/(6000-4500),IF(G105&lt;7500,72+(G105-6000)*(84-72)/(7500-6000),IF(G105&lt;9000,84+(G105-7500)*(93-84)/(9000-7500),IF(G105&lt;11000,93+(G105-9000)*(100-93)/(11000-9000),100))))))))</x:f>
        <x:v>80.608</x:v>
      </x:c>
      <x:c r="M105" s="978" t="n">
        <x:v>1</x:v>
      </x:c>
      <x:c r="N105" s="978" t="n">
        <x:f>MIN(100,L105*M105)</x:f>
        <x:v>80.608</x:v>
      </x:c>
      <x:c r="O105" s="978" t="n">
        <x:f>IF(K105&lt;=0.8,0,IF(K105&lt;0.9,0+(K105-0.8)*(10-0)/(0.9-0.8),IF(K105&lt;1,10+(K105-0.9)*(35-10)/(1-0.9),IF(K105&lt;1.2,35+(K105-1)*(87-35)/(1.2-1),IF(K105&lt;1.3,87+(K105-1.2)*(96-87)/(1.3-1.2),IF(K105&lt;1.45,96+(K105-1.3)*(100-96)/(1.45-1.3),100))))))</x:f>
        <x:v>26.803278688524582</x:v>
      </x:c>
      <x:c r="P105" s="979" t="n">
        <x:f>MIN(1,SQRT(G105/8000))</x:f>
        <x:v>0.9404786015641184</x:v>
      </x:c>
      <x:c r="Q105" s="978" t="n">
        <x:f>35+(O105-35)*P105</x:f>
        <x:v>27.291159003572794</x:v>
      </x:c>
      <x:c r="R105" s="978" t="n">
        <x:f>IF(K105&lt;0.95,MIN(25,(0.95-K105)*250),0)</x:f>
        <x:v>0</x:v>
      </x:c>
      <x:c r="S105" s="978" t="n">
        <x:f>IF($X105="A",Y105*5+Z105*15+AA105*30+AB105*60+AC105*80+AD105*100,0)</x:f>
        <x:v>41.93205103109816</x:v>
      </x:c>
      <x:c r="T105" s="978" t="n">
        <x:f>IF($X105="A",AE105*5+AF105*15+AG105*30+AH105*60+AI105*80+AJ105*100,0)</x:f>
        <x:v>10.51735110929923</x:v>
      </x:c>
      <x:c r="U105" s="978" t="n">
        <x:f>IF($X105="A",S105*15%+T105*30%+Q105*55%,0)</x:f>
        <x:v>24.455150439419533</x:v>
      </x:c>
      <x:c r="V105" s="1018" t="n">
        <x:f>IF($X105="A",U105*80%+N105*20%,N105*IFERROR(INDEX($AT$5:$AT$60,MATCH($D105,$AR$5:$AR$60,0)),0.6)+Q105*IFERROR(INDEX($AU$5:$AU$60,MATCH($D105,$AR$5:$AR$60,0)),0.4)-R105)</x:f>
        <x:v>35.68572035153563</x:v>
      </x:c>
      <x:c r="W105" s="1008" t="str">
        <x:f>IF(E105&gt;=90,"設定6級候補",IF(E105&gt;=75,"設定4以上強候補",IF(E105&gt;=60,"設定4以上を疑う","要観察")))</x:f>
        <x:v>要観察</x:v>
      </x:c>
      <x:c r="X105" s="1003" t="str">
        <x:f>IFERROR(INDEX($AS$5:$AS$60,MATCH($D105,$AR$5:$AR$60,0)),"AT")</x:f>
        <x:v>A</x:v>
      </x:c>
      <x:c r="Y105" s="979" t="n">
        <x:f>IFERROR((EXP(-$G105/INDEX($AV$5:$BA$12,MATCH($D105,$AR$5:$AR$12,0),1))*($G105/INDEX($AV$5:$BA$12,MATCH($D105,$AR$5:$AR$12,0),1))^$I105)/((EXP(-$G105/INDEX($AV$5:$BA$12,MATCH($D105,$AR$5:$AR$12,0),1))*($G105/INDEX($AV$5:$BA$12,MATCH($D105,$AR$5:$AR$12,0),1))^$I105)+(EXP(-$G105/INDEX($AV$5:$BA$12,MATCH($D105,$AR$5:$AR$12,0),2))*($G105/INDEX($AV$5:$BA$12,MATCH($D105,$AR$5:$AR$12,0),2))^$I105)+(EXP(-$G105/INDEX($AV$5:$BA$12,MATCH($D105,$AR$5:$AR$12,0),3))*($G105/INDEX($AV$5:$BA$12,MATCH($D105,$AR$5:$AR$12,0),3))^$I105)+(EXP(-$G105/INDEX($AV$5:$BA$12,MATCH($D105,$AR$5:$AR$12,0),4))*($G105/INDEX($AV$5:$BA$12,MATCH($D105,$AR$5:$AR$12,0),4))^$I105)+(EXP(-$G105/INDEX($AV$5:$BA$12,MATCH($D105,$AR$5:$AR$12,0),5))*($G105/INDEX($AV$5:$BA$12,MATCH($D105,$AR$5:$AR$12,0),5))^$I105)+(EXP(-$G105/INDEX($AV$5:$BA$12,MATCH($D105,$AR$5:$AR$12,0),6))*($G105/INDEX($AV$5:$BA$12,MATCH($D105,$AR$5:$AR$12,0),6))^$I105)),0)</x:f>
        <x:v>0.19598227341997776</x:v>
      </x:c>
      <x:c r="Z105" s="979" t="n">
        <x:f>IFERROR((EXP(-$G105/INDEX($AV$5:$BA$12,MATCH($D105,$AR$5:$AR$12,0),2))*($G105/INDEX($AV$5:$BA$12,MATCH($D105,$AR$5:$AR$12,0),2))^$I105)/((EXP(-$G105/INDEX($AV$5:$BA$12,MATCH($D105,$AR$5:$AR$12,0),1))*($G105/INDEX($AV$5:$BA$12,MATCH($D105,$AR$5:$AR$12,0),1))^$I105)+(EXP(-$G105/INDEX($AV$5:$BA$12,MATCH($D105,$AR$5:$AR$12,0),2))*($G105/INDEX($AV$5:$BA$12,MATCH($D105,$AR$5:$AR$12,0),2))^$I105)+(EXP(-$G105/INDEX($AV$5:$BA$12,MATCH($D105,$AR$5:$AR$12,0),3))*($G105/INDEX($AV$5:$BA$12,MATCH($D105,$AR$5:$AR$12,0),3))^$I105)+(EXP(-$G105/INDEX($AV$5:$BA$12,MATCH($D105,$AR$5:$AR$12,0),4))*($G105/INDEX($AV$5:$BA$12,MATCH($D105,$AR$5:$AR$12,0),4))^$I105)+(EXP(-$G105/INDEX($AV$5:$BA$12,MATCH($D105,$AR$5:$AR$12,0),5))*($G105/INDEX($AV$5:$BA$12,MATCH($D105,$AR$5:$AR$12,0),5))^$I105)+(EXP(-$G105/INDEX($AV$5:$BA$12,MATCH($D105,$AR$5:$AR$12,0),6))*($G105/INDEX($AV$5:$BA$12,MATCH($D105,$AR$5:$AR$12,0),6))^$I105)),0)</x:f>
        <x:v>0.1942992071020137</x:v>
      </x:c>
      <x:c r="AA105" s="979" t="n">
        <x:f>IFERROR((EXP(-$G105/INDEX($AV$5:$BA$12,MATCH($D105,$AR$5:$AR$12,0),3))*($G105/INDEX($AV$5:$BA$12,MATCH($D105,$AR$5:$AR$12,0),3))^$I105)/((EXP(-$G105/INDEX($AV$5:$BA$12,MATCH($D105,$AR$5:$AR$12,0),1))*($G105/INDEX($AV$5:$BA$12,MATCH($D105,$AR$5:$AR$12,0),1))^$I105)+(EXP(-$G105/INDEX($AV$5:$BA$12,MATCH($D105,$AR$5:$AR$12,0),2))*($G105/INDEX($AV$5:$BA$12,MATCH($D105,$AR$5:$AR$12,0),2))^$I105)+(EXP(-$G105/INDEX($AV$5:$BA$12,MATCH($D105,$AR$5:$AR$12,0),3))*($G105/INDEX($AV$5:$BA$12,MATCH($D105,$AR$5:$AR$12,0),3))^$I105)+(EXP(-$G105/INDEX($AV$5:$BA$12,MATCH($D105,$AR$5:$AR$12,0),4))*($G105/INDEX($AV$5:$BA$12,MATCH($D105,$AR$5:$AR$12,0),4))^$I105)+(EXP(-$G105/INDEX($AV$5:$BA$12,MATCH($D105,$AR$5:$AR$12,0),5))*($G105/INDEX($AV$5:$BA$12,MATCH($D105,$AR$5:$AR$12,0),5))^$I105)+(EXP(-$G105/INDEX($AV$5:$BA$12,MATCH($D105,$AR$5:$AR$12,0),6))*($G105/INDEX($AV$5:$BA$12,MATCH($D105,$AR$5:$AR$12,0),6))^$I105)),0)</x:f>
        <x:v>0.19006440763491853</x:v>
      </x:c>
      <x:c r="AB105" s="979" t="n">
        <x:f>IFERROR((EXP(-$G105/INDEX($AV$5:$BA$12,MATCH($D105,$AR$5:$AR$12,0),4))*($G105/INDEX($AV$5:$BA$12,MATCH($D105,$AR$5:$AR$12,0),4))^$I105)/((EXP(-$G105/INDEX($AV$5:$BA$12,MATCH($D105,$AR$5:$AR$12,0),1))*($G105/INDEX($AV$5:$BA$12,MATCH($D105,$AR$5:$AR$12,0),1))^$I105)+(EXP(-$G105/INDEX($AV$5:$BA$12,MATCH($D105,$AR$5:$AR$12,0),2))*($G105/INDEX($AV$5:$BA$12,MATCH($D105,$AR$5:$AR$12,0),2))^$I105)+(EXP(-$G105/INDEX($AV$5:$BA$12,MATCH($D105,$AR$5:$AR$12,0),3))*($G105/INDEX($AV$5:$BA$12,MATCH($D105,$AR$5:$AR$12,0),3))^$I105)+(EXP(-$G105/INDEX($AV$5:$BA$12,MATCH($D105,$AR$5:$AR$12,0),4))*($G105/INDEX($AV$5:$BA$12,MATCH($D105,$AR$5:$AR$12,0),4))^$I105)+(EXP(-$G105/INDEX($AV$5:$BA$12,MATCH($D105,$AR$5:$AR$12,0),5))*($G105/INDEX($AV$5:$BA$12,MATCH($D105,$AR$5:$AR$12,0),5))^$I105)+(EXP(-$G105/INDEX($AV$5:$BA$12,MATCH($D105,$AR$5:$AR$12,0),6))*($G105/INDEX($AV$5:$BA$12,MATCH($D105,$AR$5:$AR$12,0),6))^$I105)),0)</x:f>
        <x:v>0.17110435584906064</x:v>
      </x:c>
      <x:c r="AC105" s="979" t="n">
        <x:f>IFERROR((EXP(-$G105/INDEX($AV$5:$BA$12,MATCH($D105,$AR$5:$AR$12,0),5))*($G105/INDEX($AV$5:$BA$12,MATCH($D105,$AR$5:$AR$12,0),5))^$I105)/((EXP(-$G105/INDEX($AV$5:$BA$12,MATCH($D105,$AR$5:$AR$12,0),1))*($G105/INDEX($AV$5:$BA$12,MATCH($D105,$AR$5:$AR$12,0),1))^$I105)+(EXP(-$G105/INDEX($AV$5:$BA$12,MATCH($D105,$AR$5:$AR$12,0),2))*($G105/INDEX($AV$5:$BA$12,MATCH($D105,$AR$5:$AR$12,0),2))^$I105)+(EXP(-$G105/INDEX($AV$5:$BA$12,MATCH($D105,$AR$5:$AR$12,0),3))*($G105/INDEX($AV$5:$BA$12,MATCH($D105,$AR$5:$AR$12,0),3))^$I105)+(EXP(-$G105/INDEX($AV$5:$BA$12,MATCH($D105,$AR$5:$AR$12,0),4))*($G105/INDEX($AV$5:$BA$12,MATCH($D105,$AR$5:$AR$12,0),4))^$I105)+(EXP(-$G105/INDEX($AV$5:$BA$12,MATCH($D105,$AR$5:$AR$12,0),5))*($G105/INDEX($AV$5:$BA$12,MATCH($D105,$AR$5:$AR$12,0),5))^$I105)+(EXP(-$G105/INDEX($AV$5:$BA$12,MATCH($D105,$AR$5:$AR$12,0),6))*($G105/INDEX($AV$5:$BA$12,MATCH($D105,$AR$5:$AR$12,0),6))^$I105)),0)</x:f>
        <x:v>0.13927588109630332</x:v>
      </x:c>
      <x:c r="AD105" s="979" t="n">
        <x:f>IFERROR((EXP(-$G105/INDEX($AV$5:$BA$12,MATCH($D105,$AR$5:$AR$12,0),6))*($G105/INDEX($AV$5:$BA$12,MATCH($D105,$AR$5:$AR$12,0),6))^$I105)/((EXP(-$G105/INDEX($AV$5:$BA$12,MATCH($D105,$AR$5:$AR$12,0),1))*($G105/INDEX($AV$5:$BA$12,MATCH($D105,$AR$5:$AR$12,0),1))^$I105)+(EXP(-$G105/INDEX($AV$5:$BA$12,MATCH($D105,$AR$5:$AR$12,0),2))*($G105/INDEX($AV$5:$BA$12,MATCH($D105,$AR$5:$AR$12,0),2))^$I105)+(EXP(-$G105/INDEX($AV$5:$BA$12,MATCH($D105,$AR$5:$AR$12,0),3))*($G105/INDEX($AV$5:$BA$12,MATCH($D105,$AR$5:$AR$12,0),3))^$I105)+(EXP(-$G105/INDEX($AV$5:$BA$12,MATCH($D105,$AR$5:$AR$12,0),4))*($G105/INDEX($AV$5:$BA$12,MATCH($D105,$AR$5:$AR$12,0),4))^$I105)+(EXP(-$G105/INDEX($AV$5:$BA$12,MATCH($D105,$AR$5:$AR$12,0),5))*($G105/INDEX($AV$5:$BA$12,MATCH($D105,$AR$5:$AR$12,0),5))^$I105)+(EXP(-$G105/INDEX($AV$5:$BA$12,MATCH($D105,$AR$5:$AR$12,0),6))*($G105/INDEX($AV$5:$BA$12,MATCH($D105,$AR$5:$AR$12,0),6))^$I105)),0)</x:f>
        <x:v>0.10927387489772608</x:v>
      </x:c>
      <x:c r="AE105" s="979" t="n">
        <x:f>IFERROR((EXP(-$G105/INDEX($BB$5:$BG$12,MATCH($D105,$AR$5:$AR$12,0),1))*($G105/INDEX($BB$5:$BG$12,MATCH($D105,$AR$5:$AR$12,0),1))^$J105)/((EXP(-$G105/INDEX($BB$5:$BG$12,MATCH($D105,$AR$5:$AR$12,0),1))*($G105/INDEX($BB$5:$BG$12,MATCH($D105,$AR$5:$AR$12,0),1))^$J105)+(EXP(-$G105/INDEX($BB$5:$BG$12,MATCH($D105,$AR$5:$AR$12,0),2))*($G105/INDEX($BB$5:$BG$12,MATCH($D105,$AR$5:$AR$12,0),2))^$J105)+(EXP(-$G105/INDEX($BB$5:$BG$12,MATCH($D105,$AR$5:$AR$12,0),3))*($G105/INDEX($BB$5:$BG$12,MATCH($D105,$AR$5:$AR$12,0),3))^$J105)+(EXP(-$G105/INDEX($BB$5:$BG$12,MATCH($D105,$AR$5:$AR$12,0),4))*($G105/INDEX($BB$5:$BG$12,MATCH($D105,$AR$5:$AR$12,0),4))^$J105)+(EXP(-$G105/INDEX($BB$5:$BG$12,MATCH($D105,$AR$5:$AR$12,0),5))*($G105/INDEX($BB$5:$BG$12,MATCH($D105,$AR$5:$AR$12,0),5))^$J105)+(EXP(-$G105/INDEX($BB$5:$BG$12,MATCH($D105,$AR$5:$AR$12,0),6))*($G105/INDEX($BB$5:$BG$12,MATCH($D105,$AR$5:$AR$12,0),6))^$J105)),0)</x:f>
        <x:v>0.5955349746631311</x:v>
      </x:c>
      <x:c r="AF105" s="979" t="n">
        <x:f>IFERROR((EXP(-$G105/INDEX($BB$5:$BG$12,MATCH($D105,$AR$5:$AR$12,0),2))*($G105/INDEX($BB$5:$BG$12,MATCH($D105,$AR$5:$AR$12,0),2))^$J105)/((EXP(-$G105/INDEX($BB$5:$BG$12,MATCH($D105,$AR$5:$AR$12,0),1))*($G105/INDEX($BB$5:$BG$12,MATCH($D105,$AR$5:$AR$12,0),1))^$J105)+(EXP(-$G105/INDEX($BB$5:$BG$12,MATCH($D105,$AR$5:$AR$12,0),2))*($G105/INDEX($BB$5:$BG$12,MATCH($D105,$AR$5:$AR$12,0),2))^$J105)+(EXP(-$G105/INDEX($BB$5:$BG$12,MATCH($D105,$AR$5:$AR$12,0),3))*($G105/INDEX($BB$5:$BG$12,MATCH($D105,$AR$5:$AR$12,0),3))^$J105)+(EXP(-$G105/INDEX($BB$5:$BG$12,MATCH($D105,$AR$5:$AR$12,0),4))*($G105/INDEX($BB$5:$BG$12,MATCH($D105,$AR$5:$AR$12,0),4))^$J105)+(EXP(-$G105/INDEX($BB$5:$BG$12,MATCH($D105,$AR$5:$AR$12,0),5))*($G105/INDEX($BB$5:$BG$12,MATCH($D105,$AR$5:$AR$12,0),5))^$J105)+(EXP(-$G105/INDEX($BB$5:$BG$12,MATCH($D105,$AR$5:$AR$12,0),6))*($G105/INDEX($BB$5:$BG$12,MATCH($D105,$AR$5:$AR$12,0),6))^$J105)),0)</x:f>
        <x:v>0.328516534326811</x:v>
      </x:c>
      <x:c r="AG105" s="979" t="n">
        <x:f>IFERROR((EXP(-$G105/INDEX($BB$5:$BG$12,MATCH($D105,$AR$5:$AR$12,0),3))*($G105/INDEX($BB$5:$BG$12,MATCH($D105,$AR$5:$AR$12,0),3))^$J105)/((EXP(-$G105/INDEX($BB$5:$BG$12,MATCH($D105,$AR$5:$AR$12,0),1))*($G105/INDEX($BB$5:$BG$12,MATCH($D105,$AR$5:$AR$12,0),1))^$J105)+(EXP(-$G105/INDEX($BB$5:$BG$12,MATCH($D105,$AR$5:$AR$12,0),2))*($G105/INDEX($BB$5:$BG$12,MATCH($D105,$AR$5:$AR$12,0),2))^$J105)+(EXP(-$G105/INDEX($BB$5:$BG$12,MATCH($D105,$AR$5:$AR$12,0),3))*($G105/INDEX($BB$5:$BG$12,MATCH($D105,$AR$5:$AR$12,0),3))^$J105)+(EXP(-$G105/INDEX($BB$5:$BG$12,MATCH($D105,$AR$5:$AR$12,0),4))*($G105/INDEX($BB$5:$BG$12,MATCH($D105,$AR$5:$AR$12,0),4))^$J105)+(EXP(-$G105/INDEX($BB$5:$BG$12,MATCH($D105,$AR$5:$AR$12,0),5))*($G105/INDEX($BB$5:$BG$12,MATCH($D105,$AR$5:$AR$12,0),5))^$J105)+(EXP(-$G105/INDEX($BB$5:$BG$12,MATCH($D105,$AR$5:$AR$12,0),6))*($G105/INDEX($BB$5:$BG$12,MATCH($D105,$AR$5:$AR$12,0),6))^$J105)),0)</x:f>
        <x:v>0.06627226584819737</x:v>
      </x:c>
      <x:c r="AH105" s="979" t="n">
        <x:f>IFERROR((EXP(-$G105/INDEX($BB$5:$BG$12,MATCH($D105,$AR$5:$AR$12,0),4))*($G105/INDEX($BB$5:$BG$12,MATCH($D105,$AR$5:$AR$12,0),4))^$J105)/((EXP(-$G105/INDEX($BB$5:$BG$12,MATCH($D105,$AR$5:$AR$12,0),1))*($G105/INDEX($BB$5:$BG$12,MATCH($D105,$AR$5:$AR$12,0),1))^$J105)+(EXP(-$G105/INDEX($BB$5:$BG$12,MATCH($D105,$AR$5:$AR$12,0),2))*($G105/INDEX($BB$5:$BG$12,MATCH($D105,$AR$5:$AR$12,0),2))^$J105)+(EXP(-$G105/INDEX($BB$5:$BG$12,MATCH($D105,$AR$5:$AR$12,0),3))*($G105/INDEX($BB$5:$BG$12,MATCH($D105,$AR$5:$AR$12,0),3))^$J105)+(EXP(-$G105/INDEX($BB$5:$BG$12,MATCH($D105,$AR$5:$AR$12,0),4))*($G105/INDEX($BB$5:$BG$12,MATCH($D105,$AR$5:$AR$12,0),4))^$J105)+(EXP(-$G105/INDEX($BB$5:$BG$12,MATCH($D105,$AR$5:$AR$12,0),5))*($G105/INDEX($BB$5:$BG$12,MATCH($D105,$AR$5:$AR$12,0),5))^$J105)+(EXP(-$G105/INDEX($BB$5:$BG$12,MATCH($D105,$AR$5:$AR$12,0),6))*($G105/INDEX($BB$5:$BG$12,MATCH($D105,$AR$5:$AR$12,0),6))^$J105)),0)</x:f>
        <x:v>0.007593191189515374</x:v>
      </x:c>
      <x:c r="AI105" s="979" t="n">
        <x:f>IFERROR((EXP(-$G105/INDEX($BB$5:$BG$12,MATCH($D105,$AR$5:$AR$12,0),5))*($G105/INDEX($BB$5:$BG$12,MATCH($D105,$AR$5:$AR$12,0),5))^$J105)/((EXP(-$G105/INDEX($BB$5:$BG$12,MATCH($D105,$AR$5:$AR$12,0),1))*($G105/INDEX($BB$5:$BG$12,MATCH($D105,$AR$5:$AR$12,0),1))^$J105)+(EXP(-$G105/INDEX($BB$5:$BG$12,MATCH($D105,$AR$5:$AR$12,0),2))*($G105/INDEX($BB$5:$BG$12,MATCH($D105,$AR$5:$AR$12,0),2))^$J105)+(EXP(-$G105/INDEX($BB$5:$BG$12,MATCH($D105,$AR$5:$AR$12,0),3))*($G105/INDEX($BB$5:$BG$12,MATCH($D105,$AR$5:$AR$12,0),3))^$J105)+(EXP(-$G105/INDEX($BB$5:$BG$12,MATCH($D105,$AR$5:$AR$12,0),4))*($G105/INDEX($BB$5:$BG$12,MATCH($D105,$AR$5:$AR$12,0),4))^$J105)+(EXP(-$G105/INDEX($BB$5:$BG$12,MATCH($D105,$AR$5:$AR$12,0),5))*($G105/INDEX($BB$5:$BG$12,MATCH($D105,$AR$5:$AR$12,0),5))^$J105)+(EXP(-$G105/INDEX($BB$5:$BG$12,MATCH($D105,$AR$5:$AR$12,0),6))*($G105/INDEX($BB$5:$BG$12,MATCH($D105,$AR$5:$AR$12,0),6))^$J105)),0)</x:f>
        <x:v>0.002006731148497468</x:v>
      </x:c>
      <x:c r="AJ105" s="979" t="n">
        <x:f>IFERROR((EXP(-$G105/INDEX($BB$5:$BG$12,MATCH($D105,$AR$5:$AR$12,0),6))*($G105/INDEX($BB$5:$BG$12,MATCH($D105,$AR$5:$AR$12,0),6))^$J105)/((EXP(-$G105/INDEX($BB$5:$BG$12,MATCH($D105,$AR$5:$AR$12,0),1))*($G105/INDEX($BB$5:$BG$12,MATCH($D105,$AR$5:$AR$12,0),1))^$J105)+(EXP(-$G105/INDEX($BB$5:$BG$12,MATCH($D105,$AR$5:$AR$12,0),2))*($G105/INDEX($BB$5:$BG$12,MATCH($D105,$AR$5:$AR$12,0),2))^$J105)+(EXP(-$G105/INDEX($BB$5:$BG$12,MATCH($D105,$AR$5:$AR$12,0),3))*($G105/INDEX($BB$5:$BG$12,MATCH($D105,$AR$5:$AR$12,0),3))^$J105)+(EXP(-$G105/INDEX($BB$5:$BG$12,MATCH($D105,$AR$5:$AR$12,0),4))*($G105/INDEX($BB$5:$BG$12,MATCH($D105,$AR$5:$AR$12,0),4))^$J105)+(EXP(-$G105/INDEX($BB$5:$BG$12,MATCH($D105,$AR$5:$AR$12,0),5))*($G105/INDEX($BB$5:$BG$12,MATCH($D105,$AR$5:$AR$12,0),5))^$J105)+(EXP(-$G105/INDEX($BB$5:$BG$12,MATCH($D105,$AR$5:$AR$12,0),6))*($G105/INDEX($BB$5:$BG$12,MATCH($D105,$AR$5:$AR$12,0),6))^$J105)),0)</x:f>
        <x:v>0.00007630282384767511</x:v>
      </x:c>
      <x:c r="BJ105"/>
      <x:c r="BK105"/>
      <x:c r="BL105"/>
      <x:c r="BM105"/>
      <x:c r="BN105"/>
      <x:c r="BO105"/>
      <x:c r="BP105"/>
      <x:c r="BQ105"/>
      <x:c r="BR105"/>
      <x:c r="BS105"/>
      <x:c r="BT105"/>
      <x:c r="BU105"/>
      <x:c r="BV105"/>
      <x:c r="BW105"/>
      <x:c r="BX105"/>
      <x:c r="BY105"/>
      <x:c r="BZ105"/>
    </x:row>
    <x:row r="106">
      <x:c r="A106" s="975" t="n">
        <x:f>'対象台データ'!A104</x:f>
        <x:v>46271</x:v>
      </x:c>
      <x:c r="B106" s="1003" t="str">
        <x:f>'対象台データ'!B104</x:f>
        <x:v>日</x:v>
      </x:c>
      <x:c r="C106" s="1003" t="str">
        <x:f>'対象台データ'!C104</x:f>
        <x:v>9/6</x:v>
      </x:c>
      <x:c r="D106" s="963" t="str">
        <x:f>'対象台データ'!D104</x:f>
        <x:v>マイジャグラーV</x:v>
      </x:c>
      <x:c r="E106" s="1014" t="n">
        <x:f>IF($X106="A",MIN(100,MAX(0,55+(V106-55)*(1+0.4*SQRT(MIN(G106/8000,1))))),MIN(100,MAX(0,V106)))</x:f>
        <x:v>35.7076465688875</x:v>
      </x:c>
      <x:c r="F106" s="1016" t="n">
        <x:f>'対象台データ'!E104</x:f>
        <x:v>971</x:v>
      </x:c>
      <x:c r="G106" s="1005" t="n">
        <x:f>'対象台データ'!F104</x:f>
        <x:v>6691</x:v>
      </x:c>
      <x:c r="H106" s="1005" t="n">
        <x:f>'対象台データ'!G104</x:f>
        <x:v>196</x:v>
      </x:c>
      <x:c r="I106" s="1005" t="n">
        <x:f>'対象台データ'!H104</x:f>
        <x:v>26</x:v>
      </x:c>
      <x:c r="J106" s="1005" t="n">
        <x:f>'対象台データ'!I104</x:f>
        <x:v>11</x:v>
      </x:c>
      <x:c r="K106" s="979" t="n">
        <x:f>'対象台データ'!K104</x:f>
        <x:v>1.0097643600856872</x:v>
      </x:c>
      <x:c r="L106" s="1006" t="n">
        <x:f>IF(G106&lt;=0,5,IF(G106&lt;1500,5+(G106-0)*(20-5)/(1500-0),IF(G106&lt;3000,20+(G106-1500)*(40-20)/(3000-1500),IF(G106&lt;4500,40+(G106-3000)*(58-40)/(4500-3000),IF(G106&lt;6000,58+(G106-4500)*(72-58)/(6000-4500),IF(G106&lt;7500,72+(G106-6000)*(84-72)/(7500-6000),IF(G106&lt;9000,84+(G106-7500)*(93-84)/(9000-7500),IF(G106&lt;11000,93+(G106-9000)*(100-93)/(11000-9000),100))))))))</x:f>
        <x:v>77.528</x:v>
      </x:c>
      <x:c r="M106" s="978" t="n">
        <x:v>1</x:v>
      </x:c>
      <x:c r="N106" s="978" t="n">
        <x:f>MIN(100,L106*M106)</x:f>
        <x:v>77.528</x:v>
      </x:c>
      <x:c r="O106" s="978" t="n">
        <x:f>IF(K106&lt;=0.8,0,IF(K106&lt;0.9,0+(K106-0.8)*(10-0)/(0.9-0.8),IF(K106&lt;1,10+(K106-0.9)*(35-10)/(1-0.9),IF(K106&lt;1.2,35+(K106-1)*(87-35)/(1.2-1),IF(K106&lt;1.3,87+(K106-1.2)*(96-87)/(1.3-1.2),IF(K106&lt;1.45,96+(K106-1.3)*(100-96)/(1.45-1.3),100))))))</x:f>
        <x:v>37.53873362227866</x:v>
      </x:c>
      <x:c r="P106" s="979" t="n">
        <x:f>MIN(1,SQRT(G106/8000))</x:f>
        <x:v>0.9145354011737326</x:v>
      </x:c>
      <x:c r="Q106" s="978" t="n">
        <x:f>35+(O106-35)*P106</x:f>
        <x:v>37.32176177172386</x:v>
      </x:c>
      <x:c r="R106" s="978" t="n">
        <x:f>IF(K106&lt;0.95,MIN(25,(0.95-K106)*250),0)</x:f>
        <x:v>0</x:v>
      </x:c>
      <x:c r="S106" s="978" t="n">
        <x:f>IF($X106="A",Y106*5+Z106*15+AA106*30+AB106*60+AC106*80+AD106*100,0)</x:f>
        <x:v>47.03957248685111</x:v>
      </x:c>
      <x:c r="T106" s="978" t="n">
        <x:f>IF($X106="A",AE106*5+AF106*15+AG106*30+AH106*60+AI106*80+AJ106*100,0)</x:f>
        <x:v>13.762120354802098</x:v>
      </x:c>
      <x:c r="U106" s="978" t="n">
        <x:f>IF($X106="A",S106*15%+T106*30%+Q106*55%,0)</x:f>
        <x:v>31.71154095391642</x:v>
      </x:c>
      <x:c r="V106" s="1018" t="n">
        <x:f>IF($X106="A",U106*80%+N106*20%,N106*IFERROR(INDEX($AT$5:$AT$60,MATCH($D106,$AR$5:$AR$60,0)),0.6)+Q106*IFERROR(INDEX($AU$5:$AU$60,MATCH($D106,$AR$5:$AR$60,0)),0.4)-R106)</x:f>
        <x:v>40.87483276313314</x:v>
      </x:c>
      <x:c r="W106" s="1008" t="str">
        <x:f>IF(E106&gt;=90,"設定6級候補",IF(E106&gt;=75,"設定4以上強候補",IF(E106&gt;=60,"設定4以上を疑う","要観察")))</x:f>
        <x:v>要観察</x:v>
      </x:c>
      <x:c r="X106" s="1003" t="str">
        <x:f>IFERROR(INDEX($AS$5:$AS$60,MATCH($D106,$AR$5:$AR$60,0)),"AT")</x:f>
        <x:v>A</x:v>
      </x:c>
      <x:c r="Y106" s="979" t="n">
        <x:f>IFERROR((EXP(-$G106/INDEX($AV$5:$BA$12,MATCH($D106,$AR$5:$AR$12,0),1))*($G106/INDEX($AV$5:$BA$12,MATCH($D106,$AR$5:$AR$12,0),1))^$I106)/((EXP(-$G106/INDEX($AV$5:$BA$12,MATCH($D106,$AR$5:$AR$12,0),1))*($G106/INDEX($AV$5:$BA$12,MATCH($D106,$AR$5:$AR$12,0),1))^$I106)+(EXP(-$G106/INDEX($AV$5:$BA$12,MATCH($D106,$AR$5:$AR$12,0),2))*($G106/INDEX($AV$5:$BA$12,MATCH($D106,$AR$5:$AR$12,0),2))^$I106)+(EXP(-$G106/INDEX($AV$5:$BA$12,MATCH($D106,$AR$5:$AR$12,0),3))*($G106/INDEX($AV$5:$BA$12,MATCH($D106,$AR$5:$AR$12,0),3))^$I106)+(EXP(-$G106/INDEX($AV$5:$BA$12,MATCH($D106,$AR$5:$AR$12,0),4))*($G106/INDEX($AV$5:$BA$12,MATCH($D106,$AR$5:$AR$12,0),4))^$I106)+(EXP(-$G106/INDEX($AV$5:$BA$12,MATCH($D106,$AR$5:$AR$12,0),5))*($G106/INDEX($AV$5:$BA$12,MATCH($D106,$AR$5:$AR$12,0),5))^$I106)+(EXP(-$G106/INDEX($AV$5:$BA$12,MATCH($D106,$AR$5:$AR$12,0),6))*($G106/INDEX($AV$5:$BA$12,MATCH($D106,$AR$5:$AR$12,0),6))^$I106)),0)</x:f>
        <x:v>0.1684034422461481</x:v>
      </x:c>
      <x:c r="Z106" s="979" t="n">
        <x:f>IFERROR((EXP(-$G106/INDEX($AV$5:$BA$12,MATCH($D106,$AR$5:$AR$12,0),2))*($G106/INDEX($AV$5:$BA$12,MATCH($D106,$AR$5:$AR$12,0),2))^$I106)/((EXP(-$G106/INDEX($AV$5:$BA$12,MATCH($D106,$AR$5:$AR$12,0),1))*($G106/INDEX($AV$5:$BA$12,MATCH($D106,$AR$5:$AR$12,0),1))^$I106)+(EXP(-$G106/INDEX($AV$5:$BA$12,MATCH($D106,$AR$5:$AR$12,0),2))*($G106/INDEX($AV$5:$BA$12,MATCH($D106,$AR$5:$AR$12,0),2))^$I106)+(EXP(-$G106/INDEX($AV$5:$BA$12,MATCH($D106,$AR$5:$AR$12,0),3))*($G106/INDEX($AV$5:$BA$12,MATCH($D106,$AR$5:$AR$12,0),3))^$I106)+(EXP(-$G106/INDEX($AV$5:$BA$12,MATCH($D106,$AR$5:$AR$12,0),4))*($G106/INDEX($AV$5:$BA$12,MATCH($D106,$AR$5:$AR$12,0),4))^$I106)+(EXP(-$G106/INDEX($AV$5:$BA$12,MATCH($D106,$AR$5:$AR$12,0),5))*($G106/INDEX($AV$5:$BA$12,MATCH($D106,$AR$5:$AR$12,0),5))^$I106)+(EXP(-$G106/INDEX($AV$5:$BA$12,MATCH($D106,$AR$5:$AR$12,0),6))*($G106/INDEX($AV$5:$BA$12,MATCH($D106,$AR$5:$AR$12,0),6))^$I106)),0)</x:f>
        <x:v>0.17040339055044904</x:v>
      </x:c>
      <x:c r="AA106" s="979" t="n">
        <x:f>IFERROR((EXP(-$G106/INDEX($AV$5:$BA$12,MATCH($D106,$AR$5:$AR$12,0),3))*($G106/INDEX($AV$5:$BA$12,MATCH($D106,$AR$5:$AR$12,0),3))^$I106)/((EXP(-$G106/INDEX($AV$5:$BA$12,MATCH($D106,$AR$5:$AR$12,0),1))*($G106/INDEX($AV$5:$BA$12,MATCH($D106,$AR$5:$AR$12,0),1))^$I106)+(EXP(-$G106/INDEX($AV$5:$BA$12,MATCH($D106,$AR$5:$AR$12,0),2))*($G106/INDEX($AV$5:$BA$12,MATCH($D106,$AR$5:$AR$12,0),2))^$I106)+(EXP(-$G106/INDEX($AV$5:$BA$12,MATCH($D106,$AR$5:$AR$12,0),3))*($G106/INDEX($AV$5:$BA$12,MATCH($D106,$AR$5:$AR$12,0),3))^$I106)+(EXP(-$G106/INDEX($AV$5:$BA$12,MATCH($D106,$AR$5:$AR$12,0),4))*($G106/INDEX($AV$5:$BA$12,MATCH($D106,$AR$5:$AR$12,0),4))^$I106)+(EXP(-$G106/INDEX($AV$5:$BA$12,MATCH($D106,$AR$5:$AR$12,0),5))*($G106/INDEX($AV$5:$BA$12,MATCH($D106,$AR$5:$AR$12,0),5))^$I106)+(EXP(-$G106/INDEX($AV$5:$BA$12,MATCH($D106,$AR$5:$AR$12,0),6))*($G106/INDEX($AV$5:$BA$12,MATCH($D106,$AR$5:$AR$12,0),6))^$I106)),0)</x:f>
        <x:v>0.17346842500710816</x:v>
      </x:c>
      <x:c r="AB106" s="979" t="n">
        <x:f>IFERROR((EXP(-$G106/INDEX($AV$5:$BA$12,MATCH($D106,$AR$5:$AR$12,0),4))*($G106/INDEX($AV$5:$BA$12,MATCH($D106,$AR$5:$AR$12,0),4))^$I106)/((EXP(-$G106/INDEX($AV$5:$BA$12,MATCH($D106,$AR$5:$AR$12,0),1))*($G106/INDEX($AV$5:$BA$12,MATCH($D106,$AR$5:$AR$12,0),1))^$I106)+(EXP(-$G106/INDEX($AV$5:$BA$12,MATCH($D106,$AR$5:$AR$12,0),2))*($G106/INDEX($AV$5:$BA$12,MATCH($D106,$AR$5:$AR$12,0),2))^$I106)+(EXP(-$G106/INDEX($AV$5:$BA$12,MATCH($D106,$AR$5:$AR$12,0),3))*($G106/INDEX($AV$5:$BA$12,MATCH($D106,$AR$5:$AR$12,0),3))^$I106)+(EXP(-$G106/INDEX($AV$5:$BA$12,MATCH($D106,$AR$5:$AR$12,0),4))*($G106/INDEX($AV$5:$BA$12,MATCH($D106,$AR$5:$AR$12,0),4))^$I106)+(EXP(-$G106/INDEX($AV$5:$BA$12,MATCH($D106,$AR$5:$AR$12,0),5))*($G106/INDEX($AV$5:$BA$12,MATCH($D106,$AR$5:$AR$12,0),5))^$I106)+(EXP(-$G106/INDEX($AV$5:$BA$12,MATCH($D106,$AR$5:$AR$12,0),6))*($G106/INDEX($AV$5:$BA$12,MATCH($D106,$AR$5:$AR$12,0),6))^$I106)),0)</x:f>
        <x:v>0.17576075761232404</x:v>
      </x:c>
      <x:c r="AC106" s="979" t="n">
        <x:f>IFERROR((EXP(-$G106/INDEX($AV$5:$BA$12,MATCH($D106,$AR$5:$AR$12,0),5))*($G106/INDEX($AV$5:$BA$12,MATCH($D106,$AR$5:$AR$12,0),5))^$I106)/((EXP(-$G106/INDEX($AV$5:$BA$12,MATCH($D106,$AR$5:$AR$12,0),1))*($G106/INDEX($AV$5:$BA$12,MATCH($D106,$AR$5:$AR$12,0),1))^$I106)+(EXP(-$G106/INDEX($AV$5:$BA$12,MATCH($D106,$AR$5:$AR$12,0),2))*($G106/INDEX($AV$5:$BA$12,MATCH($D106,$AR$5:$AR$12,0),2))^$I106)+(EXP(-$G106/INDEX($AV$5:$BA$12,MATCH($D106,$AR$5:$AR$12,0),3))*($G106/INDEX($AV$5:$BA$12,MATCH($D106,$AR$5:$AR$12,0),3))^$I106)+(EXP(-$G106/INDEX($AV$5:$BA$12,MATCH($D106,$AR$5:$AR$12,0),4))*($G106/INDEX($AV$5:$BA$12,MATCH($D106,$AR$5:$AR$12,0),4))^$I106)+(EXP(-$G106/INDEX($AV$5:$BA$12,MATCH($D106,$AR$5:$AR$12,0),5))*($G106/INDEX($AV$5:$BA$12,MATCH($D106,$AR$5:$AR$12,0),5))^$I106)+(EXP(-$G106/INDEX($AV$5:$BA$12,MATCH($D106,$AR$5:$AR$12,0),6))*($G106/INDEX($AV$5:$BA$12,MATCH($D106,$AR$5:$AR$12,0),6))^$I106)),0)</x:f>
        <x:v>0.16522961239930603</x:v>
      </x:c>
      <x:c r="AD106" s="979" t="n">
        <x:f>IFERROR((EXP(-$G106/INDEX($AV$5:$BA$12,MATCH($D106,$AR$5:$AR$12,0),6))*($G106/INDEX($AV$5:$BA$12,MATCH($D106,$AR$5:$AR$12,0),6))^$I106)/((EXP(-$G106/INDEX($AV$5:$BA$12,MATCH($D106,$AR$5:$AR$12,0),1))*($G106/INDEX($AV$5:$BA$12,MATCH($D106,$AR$5:$AR$12,0),1))^$I106)+(EXP(-$G106/INDEX($AV$5:$BA$12,MATCH($D106,$AR$5:$AR$12,0),2))*($G106/INDEX($AV$5:$BA$12,MATCH($D106,$AR$5:$AR$12,0),2))^$I106)+(EXP(-$G106/INDEX($AV$5:$BA$12,MATCH($D106,$AR$5:$AR$12,0),3))*($G106/INDEX($AV$5:$BA$12,MATCH($D106,$AR$5:$AR$12,0),3))^$I106)+(EXP(-$G106/INDEX($AV$5:$BA$12,MATCH($D106,$AR$5:$AR$12,0),4))*($G106/INDEX($AV$5:$BA$12,MATCH($D106,$AR$5:$AR$12,0),4))^$I106)+(EXP(-$G106/INDEX($AV$5:$BA$12,MATCH($D106,$AR$5:$AR$12,0),5))*($G106/INDEX($AV$5:$BA$12,MATCH($D106,$AR$5:$AR$12,0),5))^$I106)+(EXP(-$G106/INDEX($AV$5:$BA$12,MATCH($D106,$AR$5:$AR$12,0),6))*($G106/INDEX($AV$5:$BA$12,MATCH($D106,$AR$5:$AR$12,0),6))^$I106)),0)</x:f>
        <x:v>0.1467343721846646</x:v>
      </x:c>
      <x:c r="AE106" s="979" t="n">
        <x:f>IFERROR((EXP(-$G106/INDEX($BB$5:$BG$12,MATCH($D106,$AR$5:$AR$12,0),1))*($G106/INDEX($BB$5:$BG$12,MATCH($D106,$AR$5:$AR$12,0),1))^$J106)/((EXP(-$G106/INDEX($BB$5:$BG$12,MATCH($D106,$AR$5:$AR$12,0),1))*($G106/INDEX($BB$5:$BG$12,MATCH($D106,$AR$5:$AR$12,0),1))^$J106)+(EXP(-$G106/INDEX($BB$5:$BG$12,MATCH($D106,$AR$5:$AR$12,0),2))*($G106/INDEX($BB$5:$BG$12,MATCH($D106,$AR$5:$AR$12,0),2))^$J106)+(EXP(-$G106/INDEX($BB$5:$BG$12,MATCH($D106,$AR$5:$AR$12,0),3))*($G106/INDEX($BB$5:$BG$12,MATCH($D106,$AR$5:$AR$12,0),3))^$J106)+(EXP(-$G106/INDEX($BB$5:$BG$12,MATCH($D106,$AR$5:$AR$12,0),4))*($G106/INDEX($BB$5:$BG$12,MATCH($D106,$AR$5:$AR$12,0),4))^$J106)+(EXP(-$G106/INDEX($BB$5:$BG$12,MATCH($D106,$AR$5:$AR$12,0),5))*($G106/INDEX($BB$5:$BG$12,MATCH($D106,$AR$5:$AR$12,0),5))^$J106)+(EXP(-$G106/INDEX($BB$5:$BG$12,MATCH($D106,$AR$5:$AR$12,0),6))*($G106/INDEX($BB$5:$BG$12,MATCH($D106,$AR$5:$AR$12,0),6))^$J106)),0)</x:f>
        <x:v>0.49427469785406253</x:v>
      </x:c>
      <x:c r="AF106" s="979" t="n">
        <x:f>IFERROR((EXP(-$G106/INDEX($BB$5:$BG$12,MATCH($D106,$AR$5:$AR$12,0),2))*($G106/INDEX($BB$5:$BG$12,MATCH($D106,$AR$5:$AR$12,0),2))^$J106)/((EXP(-$G106/INDEX($BB$5:$BG$12,MATCH($D106,$AR$5:$AR$12,0),1))*($G106/INDEX($BB$5:$BG$12,MATCH($D106,$AR$5:$AR$12,0),1))^$J106)+(EXP(-$G106/INDEX($BB$5:$BG$12,MATCH($D106,$AR$5:$AR$12,0),2))*($G106/INDEX($BB$5:$BG$12,MATCH($D106,$AR$5:$AR$12,0),2))^$J106)+(EXP(-$G106/INDEX($BB$5:$BG$12,MATCH($D106,$AR$5:$AR$12,0),3))*($G106/INDEX($BB$5:$BG$12,MATCH($D106,$AR$5:$AR$12,0),3))^$J106)+(EXP(-$G106/INDEX($BB$5:$BG$12,MATCH($D106,$AR$5:$AR$12,0),4))*($G106/INDEX($BB$5:$BG$12,MATCH($D106,$AR$5:$AR$12,0),4))^$J106)+(EXP(-$G106/INDEX($BB$5:$BG$12,MATCH($D106,$AR$5:$AR$12,0),5))*($G106/INDEX($BB$5:$BG$12,MATCH($D106,$AR$5:$AR$12,0),5))^$J106)+(EXP(-$G106/INDEX($BB$5:$BG$12,MATCH($D106,$AR$5:$AR$12,0),6))*($G106/INDEX($BB$5:$BG$12,MATCH($D106,$AR$5:$AR$12,0),6))^$J106)),0)</x:f>
        <x:v>0.34685252895988006</x:v>
      </x:c>
      <x:c r="AG106" s="979" t="n">
        <x:f>IFERROR((EXP(-$G106/INDEX($BB$5:$BG$12,MATCH($D106,$AR$5:$AR$12,0),3))*($G106/INDEX($BB$5:$BG$12,MATCH($D106,$AR$5:$AR$12,0),3))^$J106)/((EXP(-$G106/INDEX($BB$5:$BG$12,MATCH($D106,$AR$5:$AR$12,0),1))*($G106/INDEX($BB$5:$BG$12,MATCH($D106,$AR$5:$AR$12,0),1))^$J106)+(EXP(-$G106/INDEX($BB$5:$BG$12,MATCH($D106,$AR$5:$AR$12,0),2))*($G106/INDEX($BB$5:$BG$12,MATCH($D106,$AR$5:$AR$12,0),2))^$J106)+(EXP(-$G106/INDEX($BB$5:$BG$12,MATCH($D106,$AR$5:$AR$12,0),3))*($G106/INDEX($BB$5:$BG$12,MATCH($D106,$AR$5:$AR$12,0),3))^$J106)+(EXP(-$G106/INDEX($BB$5:$BG$12,MATCH($D106,$AR$5:$AR$12,0),4))*($G106/INDEX($BB$5:$BG$12,MATCH($D106,$AR$5:$AR$12,0),4))^$J106)+(EXP(-$G106/INDEX($BB$5:$BG$12,MATCH($D106,$AR$5:$AR$12,0),5))*($G106/INDEX($BB$5:$BG$12,MATCH($D106,$AR$5:$AR$12,0),5))^$J106)+(EXP(-$G106/INDEX($BB$5:$BG$12,MATCH($D106,$AR$5:$AR$12,0),6))*($G106/INDEX($BB$5:$BG$12,MATCH($D106,$AR$5:$AR$12,0),6))^$J106)),0)</x:f>
        <x:v>0.12227478314087441</x:v>
      </x:c>
      <x:c r="AH106" s="979" t="n">
        <x:f>IFERROR((EXP(-$G106/INDEX($BB$5:$BG$12,MATCH($D106,$AR$5:$AR$12,0),4))*($G106/INDEX($BB$5:$BG$12,MATCH($D106,$AR$5:$AR$12,0),4))^$J106)/((EXP(-$G106/INDEX($BB$5:$BG$12,MATCH($D106,$AR$5:$AR$12,0),1))*($G106/INDEX($BB$5:$BG$12,MATCH($D106,$AR$5:$AR$12,0),1))^$J106)+(EXP(-$G106/INDEX($BB$5:$BG$12,MATCH($D106,$AR$5:$AR$12,0),2))*($G106/INDEX($BB$5:$BG$12,MATCH($D106,$AR$5:$AR$12,0),2))^$J106)+(EXP(-$G106/INDEX($BB$5:$BG$12,MATCH($D106,$AR$5:$AR$12,0),3))*($G106/INDEX($BB$5:$BG$12,MATCH($D106,$AR$5:$AR$12,0),3))^$J106)+(EXP(-$G106/INDEX($BB$5:$BG$12,MATCH($D106,$AR$5:$AR$12,0),4))*($G106/INDEX($BB$5:$BG$12,MATCH($D106,$AR$5:$AR$12,0),4))^$J106)+(EXP(-$G106/INDEX($BB$5:$BG$12,MATCH($D106,$AR$5:$AR$12,0),5))*($G106/INDEX($BB$5:$BG$12,MATCH($D106,$AR$5:$AR$12,0),5))^$J106)+(EXP(-$G106/INDEX($BB$5:$BG$12,MATCH($D106,$AR$5:$AR$12,0),6))*($G106/INDEX($BB$5:$BG$12,MATCH($D106,$AR$5:$AR$12,0),6))^$J106)),0)</x:f>
        <x:v>0.0261651537246551</x:v>
      </x:c>
      <x:c r="AI106" s="979" t="n">
        <x:f>IFERROR((EXP(-$G106/INDEX($BB$5:$BG$12,MATCH($D106,$AR$5:$AR$12,0),5))*($G106/INDEX($BB$5:$BG$12,MATCH($D106,$AR$5:$AR$12,0),5))^$J106)/((EXP(-$G106/INDEX($BB$5:$BG$12,MATCH($D106,$AR$5:$AR$12,0),1))*($G106/INDEX($BB$5:$BG$12,MATCH($D106,$AR$5:$AR$12,0),1))^$J106)+(EXP(-$G106/INDEX($BB$5:$BG$12,MATCH($D106,$AR$5:$AR$12,0),2))*($G106/INDEX($BB$5:$BG$12,MATCH($D106,$AR$5:$AR$12,0),2))^$J106)+(EXP(-$G106/INDEX($BB$5:$BG$12,MATCH($D106,$AR$5:$AR$12,0),3))*($G106/INDEX($BB$5:$BG$12,MATCH($D106,$AR$5:$AR$12,0),3))^$J106)+(EXP(-$G106/INDEX($BB$5:$BG$12,MATCH($D106,$AR$5:$AR$12,0),4))*($G106/INDEX($BB$5:$BG$12,MATCH($D106,$AR$5:$AR$12,0),4))^$J106)+(EXP(-$G106/INDEX($BB$5:$BG$12,MATCH($D106,$AR$5:$AR$12,0),5))*($G106/INDEX($BB$5:$BG$12,MATCH($D106,$AR$5:$AR$12,0),5))^$J106)+(EXP(-$G106/INDEX($BB$5:$BG$12,MATCH($D106,$AR$5:$AR$12,0),6))*($G106/INDEX($BB$5:$BG$12,MATCH($D106,$AR$5:$AR$12,0),6))^$J106)),0)</x:f>
        <x:v>0.009673870931237321</x:v>
      </x:c>
      <x:c r="AJ106" s="979" t="n">
        <x:f>IFERROR((EXP(-$G106/INDEX($BB$5:$BG$12,MATCH($D106,$AR$5:$AR$12,0),6))*($G106/INDEX($BB$5:$BG$12,MATCH($D106,$AR$5:$AR$12,0),6))^$J106)/((EXP(-$G106/INDEX($BB$5:$BG$12,MATCH($D106,$AR$5:$AR$12,0),1))*($G106/INDEX($BB$5:$BG$12,MATCH($D106,$AR$5:$AR$12,0),1))^$J106)+(EXP(-$G106/INDEX($BB$5:$BG$12,MATCH($D106,$AR$5:$AR$12,0),2))*($G106/INDEX($BB$5:$BG$12,MATCH($D106,$AR$5:$AR$12,0),2))^$J106)+(EXP(-$G106/INDEX($BB$5:$BG$12,MATCH($D106,$AR$5:$AR$12,0),3))*($G106/INDEX($BB$5:$BG$12,MATCH($D106,$AR$5:$AR$12,0),3))^$J106)+(EXP(-$G106/INDEX($BB$5:$BG$12,MATCH($D106,$AR$5:$AR$12,0),4))*($G106/INDEX($BB$5:$BG$12,MATCH($D106,$AR$5:$AR$12,0),4))^$J106)+(EXP(-$G106/INDEX($BB$5:$BG$12,MATCH($D106,$AR$5:$AR$12,0),5))*($G106/INDEX($BB$5:$BG$12,MATCH($D106,$AR$5:$AR$12,0),5))^$J106)+(EXP(-$G106/INDEX($BB$5:$BG$12,MATCH($D106,$AR$5:$AR$12,0),6))*($G106/INDEX($BB$5:$BG$12,MATCH($D106,$AR$5:$AR$12,0),6))^$J106)),0)</x:f>
        <x:v>0.0007589653892906184</x:v>
      </x:c>
      <x:c r="BJ106"/>
      <x:c r="BK106"/>
      <x:c r="BL106"/>
      <x:c r="BM106"/>
      <x:c r="BN106"/>
      <x:c r="BO106"/>
      <x:c r="BP106"/>
      <x:c r="BQ106"/>
      <x:c r="BR106"/>
      <x:c r="BS106"/>
      <x:c r="BT106"/>
      <x:c r="BU106"/>
      <x:c r="BV106"/>
      <x:c r="BW106"/>
      <x:c r="BX106"/>
      <x:c r="BY106"/>
      <x:c r="BZ106"/>
    </x:row>
    <x:row r="107">
      <x:c r="A107" s="975" t="n">
        <x:f>'対象台データ'!A105</x:f>
        <x:v>46271</x:v>
      </x:c>
      <x:c r="B107" s="1003" t="str">
        <x:f>'対象台データ'!B105</x:f>
        <x:v>日</x:v>
      </x:c>
      <x:c r="C107" s="1003" t="str">
        <x:f>'対象台データ'!C105</x:f>
        <x:v>9/6</x:v>
      </x:c>
      <x:c r="D107" s="963" t="str">
        <x:f>'対象台データ'!D105</x:f>
        <x:v>マイジャグラーV</x:v>
      </x:c>
      <x:c r="E107" s="1014" t="n">
        <x:f>IF($X107="A",MIN(100,MAX(0,55+(V107-55)*(1+0.4*SQRT(MIN(G107/8000,1))))),MIN(100,MAX(0,V107)))</x:f>
        <x:v>52.11740417306757</x:v>
      </x:c>
      <x:c r="F107" s="1016" t="n">
        <x:f>'対象台データ'!E105</x:f>
        <x:v>972</x:v>
      </x:c>
      <x:c r="G107" s="1005" t="n">
        <x:f>'対象台データ'!F105</x:f>
        <x:v>8250</x:v>
      </x:c>
      <x:c r="H107" s="1005" t="n">
        <x:f>'対象台データ'!G105</x:f>
        <x:v>486</x:v>
      </x:c>
      <x:c r="I107" s="1005" t="n">
        <x:f>'対象台データ'!H105</x:f>
        <x:v>28</x:v>
      </x:c>
      <x:c r="J107" s="1005" t="n">
        <x:f>'対象台データ'!I105</x:f>
        <x:v>28</x:v>
      </x:c>
      <x:c r="K107" s="979" t="n">
        <x:f>'対象台データ'!K105</x:f>
        <x:v>1.0196363636363637</x:v>
      </x:c>
      <x:c r="L107" s="1006" t="n">
        <x:f>IF(G107&lt;=0,5,IF(G107&lt;1500,5+(G107-0)*(20-5)/(1500-0),IF(G107&lt;3000,20+(G107-1500)*(40-20)/(3000-1500),IF(G107&lt;4500,40+(G107-3000)*(58-40)/(4500-3000),IF(G107&lt;6000,58+(G107-4500)*(72-58)/(6000-4500),IF(G107&lt;7500,72+(G107-6000)*(84-72)/(7500-6000),IF(G107&lt;9000,84+(G107-7500)*(93-84)/(9000-7500),IF(G107&lt;11000,93+(G107-9000)*(100-93)/(11000-9000),100))))))))</x:f>
        <x:v>88.5</x:v>
      </x:c>
      <x:c r="M107" s="978" t="n">
        <x:v>1</x:v>
      </x:c>
      <x:c r="N107" s="978" t="n">
        <x:f>MIN(100,L107*M107)</x:f>
        <x:v>88.5</x:v>
      </x:c>
      <x:c r="O107" s="978" t="n">
        <x:f>IF(K107&lt;=0.8,0,IF(K107&lt;0.9,0+(K107-0.8)*(10-0)/(0.9-0.8),IF(K107&lt;1,10+(K107-0.9)*(35-10)/(1-0.9),IF(K107&lt;1.2,35+(K107-1)*(87-35)/(1.2-1),IF(K107&lt;1.3,87+(K107-1.2)*(96-87)/(1.3-1.2),IF(K107&lt;1.45,96+(K107-1.3)*(100-96)/(1.45-1.3),100))))))</x:f>
        <x:v>40.105454545454556</x:v>
      </x:c>
      <x:c r="P107" s="979" t="n">
        <x:f>MIN(1,SQRT(G107/8000))</x:f>
        <x:v>1</x:v>
      </x:c>
      <x:c r="Q107" s="978" t="n">
        <x:f>35+(O107-35)*P107</x:f>
        <x:v>40.105454545454556</x:v>
      </x:c>
      <x:c r="R107" s="978" t="n">
        <x:f>IF(K107&lt;0.95,MIN(25,(0.95-K107)*250),0)</x:f>
        <x:v>0</x:v>
      </x:c>
      <x:c r="S107" s="978" t="n">
        <x:f>IF($X107="A",Y107*5+Z107*15+AA107*30+AB107*60+AC107*80+AD107*100,0)</x:f>
        <x:v>38.894669957469034</x:v>
      </x:c>
      <x:c r="T107" s="978" t="n">
        <x:f>IF($X107="A",AE107*5+AF107*15+AG107*30+AH107*60+AI107*80+AJ107*100,0)</x:f>
        <x:v>53.86351077444277</x:v>
      </x:c>
      <x:c r="U107" s="978" t="n">
        <x:f>IF($X107="A",S107*15%+T107*30%+Q107*55%,0)</x:f>
        <x:v>44.05125372595319</x:v>
      </x:c>
      <x:c r="V107" s="1018" t="n">
        <x:f>IF($X107="A",U107*80%+N107*20%,N107*IFERROR(INDEX($AT$5:$AT$60,MATCH($D107,$AR$5:$AR$60,0)),0.6)+Q107*IFERROR(INDEX($AU$5:$AU$60,MATCH($D107,$AR$5:$AR$60,0)),0.4)-R107)</x:f>
        <x:v>52.94100298076255</x:v>
      </x:c>
      <x:c r="W107" s="1008" t="str">
        <x:f>IF(E107&gt;=90,"設定6級候補",IF(E107&gt;=75,"設定4以上強候補",IF(E107&gt;=60,"設定4以上を疑う","要観察")))</x:f>
        <x:v>要観察</x:v>
      </x:c>
      <x:c r="X107" s="1003" t="str">
        <x:f>IFERROR(INDEX($AS$5:$AS$60,MATCH($D107,$AR$5:$AR$60,0)),"AT")</x:f>
        <x:v>A</x:v>
      </x:c>
      <x:c r="Y107" s="979" t="n">
        <x:f>IFERROR((EXP(-$G107/INDEX($AV$5:$BA$12,MATCH($D107,$AR$5:$AR$12,0),1))*($G107/INDEX($AV$5:$BA$12,MATCH($D107,$AR$5:$AR$12,0),1))^$I107)/((EXP(-$G107/INDEX($AV$5:$BA$12,MATCH($D107,$AR$5:$AR$12,0),1))*($G107/INDEX($AV$5:$BA$12,MATCH($D107,$AR$5:$AR$12,0),1))^$I107)+(EXP(-$G107/INDEX($AV$5:$BA$12,MATCH($D107,$AR$5:$AR$12,0),2))*($G107/INDEX($AV$5:$BA$12,MATCH($D107,$AR$5:$AR$12,0),2))^$I107)+(EXP(-$G107/INDEX($AV$5:$BA$12,MATCH($D107,$AR$5:$AR$12,0),3))*($G107/INDEX($AV$5:$BA$12,MATCH($D107,$AR$5:$AR$12,0),3))^$I107)+(EXP(-$G107/INDEX($AV$5:$BA$12,MATCH($D107,$AR$5:$AR$12,0),4))*($G107/INDEX($AV$5:$BA$12,MATCH($D107,$AR$5:$AR$12,0),4))^$I107)+(EXP(-$G107/INDEX($AV$5:$BA$12,MATCH($D107,$AR$5:$AR$12,0),5))*($G107/INDEX($AV$5:$BA$12,MATCH($D107,$AR$5:$AR$12,0),5))^$I107)+(EXP(-$G107/INDEX($AV$5:$BA$12,MATCH($D107,$AR$5:$AR$12,0),6))*($G107/INDEX($AV$5:$BA$12,MATCH($D107,$AR$5:$AR$12,0),6))^$I107)),0)</x:f>
        <x:v>0.21292346159065806</x:v>
      </x:c>
      <x:c r="Z107" s="979" t="n">
        <x:f>IFERROR((EXP(-$G107/INDEX($AV$5:$BA$12,MATCH($D107,$AR$5:$AR$12,0),2))*($G107/INDEX($AV$5:$BA$12,MATCH($D107,$AR$5:$AR$12,0),2))^$I107)/((EXP(-$G107/INDEX($AV$5:$BA$12,MATCH($D107,$AR$5:$AR$12,0),1))*($G107/INDEX($AV$5:$BA$12,MATCH($D107,$AR$5:$AR$12,0),1))^$I107)+(EXP(-$G107/INDEX($AV$5:$BA$12,MATCH($D107,$AR$5:$AR$12,0),2))*($G107/INDEX($AV$5:$BA$12,MATCH($D107,$AR$5:$AR$12,0),2))^$I107)+(EXP(-$G107/INDEX($AV$5:$BA$12,MATCH($D107,$AR$5:$AR$12,0),3))*($G107/INDEX($AV$5:$BA$12,MATCH($D107,$AR$5:$AR$12,0),3))^$I107)+(EXP(-$G107/INDEX($AV$5:$BA$12,MATCH($D107,$AR$5:$AR$12,0),4))*($G107/INDEX($AV$5:$BA$12,MATCH($D107,$AR$5:$AR$12,0),4))^$I107)+(EXP(-$G107/INDEX($AV$5:$BA$12,MATCH($D107,$AR$5:$AR$12,0),5))*($G107/INDEX($AV$5:$BA$12,MATCH($D107,$AR$5:$AR$12,0),5))^$I107)+(EXP(-$G107/INDEX($AV$5:$BA$12,MATCH($D107,$AR$5:$AR$12,0),6))*($G107/INDEX($AV$5:$BA$12,MATCH($D107,$AR$5:$AR$12,0),6))^$I107)),0)</x:f>
        <x:v>0.20875663241829917</x:v>
      </x:c>
      <x:c r="AA107" s="979" t="n">
        <x:f>IFERROR((EXP(-$G107/INDEX($AV$5:$BA$12,MATCH($D107,$AR$5:$AR$12,0),3))*($G107/INDEX($AV$5:$BA$12,MATCH($D107,$AR$5:$AR$12,0),3))^$I107)/((EXP(-$G107/INDEX($AV$5:$BA$12,MATCH($D107,$AR$5:$AR$12,0),1))*($G107/INDEX($AV$5:$BA$12,MATCH($D107,$AR$5:$AR$12,0),1))^$I107)+(EXP(-$G107/INDEX($AV$5:$BA$12,MATCH($D107,$AR$5:$AR$12,0),2))*($G107/INDEX($AV$5:$BA$12,MATCH($D107,$AR$5:$AR$12,0),2))^$I107)+(EXP(-$G107/INDEX($AV$5:$BA$12,MATCH($D107,$AR$5:$AR$12,0),3))*($G107/INDEX($AV$5:$BA$12,MATCH($D107,$AR$5:$AR$12,0),3))^$I107)+(EXP(-$G107/INDEX($AV$5:$BA$12,MATCH($D107,$AR$5:$AR$12,0),4))*($G107/INDEX($AV$5:$BA$12,MATCH($D107,$AR$5:$AR$12,0),4))^$I107)+(EXP(-$G107/INDEX($AV$5:$BA$12,MATCH($D107,$AR$5:$AR$12,0),5))*($G107/INDEX($AV$5:$BA$12,MATCH($D107,$AR$5:$AR$12,0),5))^$I107)+(EXP(-$G107/INDEX($AV$5:$BA$12,MATCH($D107,$AR$5:$AR$12,0),6))*($G107/INDEX($AV$5:$BA$12,MATCH($D107,$AR$5:$AR$12,0),6))^$I107)),0)</x:f>
        <x:v>0.19967151048650053</x:v>
      </x:c>
      <x:c r="AB107" s="979" t="n">
        <x:f>IFERROR((EXP(-$G107/INDEX($AV$5:$BA$12,MATCH($D107,$AR$5:$AR$12,0),4))*($G107/INDEX($AV$5:$BA$12,MATCH($D107,$AR$5:$AR$12,0),4))^$I107)/((EXP(-$G107/INDEX($AV$5:$BA$12,MATCH($D107,$AR$5:$AR$12,0),1))*($G107/INDEX($AV$5:$BA$12,MATCH($D107,$AR$5:$AR$12,0),1))^$I107)+(EXP(-$G107/INDEX($AV$5:$BA$12,MATCH($D107,$AR$5:$AR$12,0),2))*($G107/INDEX($AV$5:$BA$12,MATCH($D107,$AR$5:$AR$12,0),2))^$I107)+(EXP(-$G107/INDEX($AV$5:$BA$12,MATCH($D107,$AR$5:$AR$12,0),3))*($G107/INDEX($AV$5:$BA$12,MATCH($D107,$AR$5:$AR$12,0),3))^$I107)+(EXP(-$G107/INDEX($AV$5:$BA$12,MATCH($D107,$AR$5:$AR$12,0),4))*($G107/INDEX($AV$5:$BA$12,MATCH($D107,$AR$5:$AR$12,0),4))^$I107)+(EXP(-$G107/INDEX($AV$5:$BA$12,MATCH($D107,$AR$5:$AR$12,0),5))*($G107/INDEX($AV$5:$BA$12,MATCH($D107,$AR$5:$AR$12,0),5))^$I107)+(EXP(-$G107/INDEX($AV$5:$BA$12,MATCH($D107,$AR$5:$AR$12,0),6))*($G107/INDEX($AV$5:$BA$12,MATCH($D107,$AR$5:$AR$12,0),6))^$I107)),0)</x:f>
        <x:v>0.1672413339400772</x:v>
      </x:c>
      <x:c r="AC107" s="979" t="n">
        <x:f>IFERROR((EXP(-$G107/INDEX($AV$5:$BA$12,MATCH($D107,$AR$5:$AR$12,0),5))*($G107/INDEX($AV$5:$BA$12,MATCH($D107,$AR$5:$AR$12,0),5))^$I107)/((EXP(-$G107/INDEX($AV$5:$BA$12,MATCH($D107,$AR$5:$AR$12,0),1))*($G107/INDEX($AV$5:$BA$12,MATCH($D107,$AR$5:$AR$12,0),1))^$I107)+(EXP(-$G107/INDEX($AV$5:$BA$12,MATCH($D107,$AR$5:$AR$12,0),2))*($G107/INDEX($AV$5:$BA$12,MATCH($D107,$AR$5:$AR$12,0),2))^$I107)+(EXP(-$G107/INDEX($AV$5:$BA$12,MATCH($D107,$AR$5:$AR$12,0),3))*($G107/INDEX($AV$5:$BA$12,MATCH($D107,$AR$5:$AR$12,0),3))^$I107)+(EXP(-$G107/INDEX($AV$5:$BA$12,MATCH($D107,$AR$5:$AR$12,0),4))*($G107/INDEX($AV$5:$BA$12,MATCH($D107,$AR$5:$AR$12,0),4))^$I107)+(EXP(-$G107/INDEX($AV$5:$BA$12,MATCH($D107,$AR$5:$AR$12,0),5))*($G107/INDEX($AV$5:$BA$12,MATCH($D107,$AR$5:$AR$12,0),5))^$I107)+(EXP(-$G107/INDEX($AV$5:$BA$12,MATCH($D107,$AR$5:$AR$12,0),6))*($G107/INDEX($AV$5:$BA$12,MATCH($D107,$AR$5:$AR$12,0),6))^$I107)),0)</x:f>
        <x:v>0.12333141721024436</x:v>
      </x:c>
      <x:c r="AD107" s="979" t="n">
        <x:f>IFERROR((EXP(-$G107/INDEX($AV$5:$BA$12,MATCH($D107,$AR$5:$AR$12,0),6))*($G107/INDEX($AV$5:$BA$12,MATCH($D107,$AR$5:$AR$12,0),6))^$I107)/((EXP(-$G107/INDEX($AV$5:$BA$12,MATCH($D107,$AR$5:$AR$12,0),1))*($G107/INDEX($AV$5:$BA$12,MATCH($D107,$AR$5:$AR$12,0),1))^$I107)+(EXP(-$G107/INDEX($AV$5:$BA$12,MATCH($D107,$AR$5:$AR$12,0),2))*($G107/INDEX($AV$5:$BA$12,MATCH($D107,$AR$5:$AR$12,0),2))^$I107)+(EXP(-$G107/INDEX($AV$5:$BA$12,MATCH($D107,$AR$5:$AR$12,0),3))*($G107/INDEX($AV$5:$BA$12,MATCH($D107,$AR$5:$AR$12,0),3))^$I107)+(EXP(-$G107/INDEX($AV$5:$BA$12,MATCH($D107,$AR$5:$AR$12,0),4))*($G107/INDEX($AV$5:$BA$12,MATCH($D107,$AR$5:$AR$12,0),4))^$I107)+(EXP(-$G107/INDEX($AV$5:$BA$12,MATCH($D107,$AR$5:$AR$12,0),5))*($G107/INDEX($AV$5:$BA$12,MATCH($D107,$AR$5:$AR$12,0),5))^$I107)+(EXP(-$G107/INDEX($AV$5:$BA$12,MATCH($D107,$AR$5:$AR$12,0),6))*($G107/INDEX($AV$5:$BA$12,MATCH($D107,$AR$5:$AR$12,0),6))^$I107)),0)</x:f>
        <x:v>0.08807564435422055</x:v>
      </x:c>
      <x:c r="AE107" s="979" t="n">
        <x:f>IFERROR((EXP(-$G107/INDEX($BB$5:$BG$12,MATCH($D107,$AR$5:$AR$12,0),1))*($G107/INDEX($BB$5:$BG$12,MATCH($D107,$AR$5:$AR$12,0),1))^$J107)/((EXP(-$G107/INDEX($BB$5:$BG$12,MATCH($D107,$AR$5:$AR$12,0),1))*($G107/INDEX($BB$5:$BG$12,MATCH($D107,$AR$5:$AR$12,0),1))^$J107)+(EXP(-$G107/INDEX($BB$5:$BG$12,MATCH($D107,$AR$5:$AR$12,0),2))*($G107/INDEX($BB$5:$BG$12,MATCH($D107,$AR$5:$AR$12,0),2))^$J107)+(EXP(-$G107/INDEX($BB$5:$BG$12,MATCH($D107,$AR$5:$AR$12,0),3))*($G107/INDEX($BB$5:$BG$12,MATCH($D107,$AR$5:$AR$12,0),3))^$J107)+(EXP(-$G107/INDEX($BB$5:$BG$12,MATCH($D107,$AR$5:$AR$12,0),4))*($G107/INDEX($BB$5:$BG$12,MATCH($D107,$AR$5:$AR$12,0),4))^$J107)+(EXP(-$G107/INDEX($BB$5:$BG$12,MATCH($D107,$AR$5:$AR$12,0),5))*($G107/INDEX($BB$5:$BG$12,MATCH($D107,$AR$5:$AR$12,0),5))^$J107)+(EXP(-$G107/INDEX($BB$5:$BG$12,MATCH($D107,$AR$5:$AR$12,0),6))*($G107/INDEX($BB$5:$BG$12,MATCH($D107,$AR$5:$AR$12,0),6))^$J107)),0)</x:f>
        <x:v>0.0689125652065484</x:v>
      </x:c>
      <x:c r="AF107" s="979" t="n">
        <x:f>IFERROR((EXP(-$G107/INDEX($BB$5:$BG$12,MATCH($D107,$AR$5:$AR$12,0),2))*($G107/INDEX($BB$5:$BG$12,MATCH($D107,$AR$5:$AR$12,0),2))^$J107)/((EXP(-$G107/INDEX($BB$5:$BG$12,MATCH($D107,$AR$5:$AR$12,0),1))*($G107/INDEX($BB$5:$BG$12,MATCH($D107,$AR$5:$AR$12,0),1))^$J107)+(EXP(-$G107/INDEX($BB$5:$BG$12,MATCH($D107,$AR$5:$AR$12,0),2))*($G107/INDEX($BB$5:$BG$12,MATCH($D107,$AR$5:$AR$12,0),2))^$J107)+(EXP(-$G107/INDEX($BB$5:$BG$12,MATCH($D107,$AR$5:$AR$12,0),3))*($G107/INDEX($BB$5:$BG$12,MATCH($D107,$AR$5:$AR$12,0),3))^$J107)+(EXP(-$G107/INDEX($BB$5:$BG$12,MATCH($D107,$AR$5:$AR$12,0),4))*($G107/INDEX($BB$5:$BG$12,MATCH($D107,$AR$5:$AR$12,0),4))^$J107)+(EXP(-$G107/INDEX($BB$5:$BG$12,MATCH($D107,$AR$5:$AR$12,0),5))*($G107/INDEX($BB$5:$BG$12,MATCH($D107,$AR$5:$AR$12,0),5))^$J107)+(EXP(-$G107/INDEX($BB$5:$BG$12,MATCH($D107,$AR$5:$AR$12,0),6))*($G107/INDEX($BB$5:$BG$12,MATCH($D107,$AR$5:$AR$12,0),6))^$J107)),0)</x:f>
        <x:v>0.10686630238310393</x:v>
      </x:c>
      <x:c r="AG107" s="979" t="n">
        <x:f>IFERROR((EXP(-$G107/INDEX($BB$5:$BG$12,MATCH($D107,$AR$5:$AR$12,0),3))*($G107/INDEX($BB$5:$BG$12,MATCH($D107,$AR$5:$AR$12,0),3))^$J107)/((EXP(-$G107/INDEX($BB$5:$BG$12,MATCH($D107,$AR$5:$AR$12,0),1))*($G107/INDEX($BB$5:$BG$12,MATCH($D107,$AR$5:$AR$12,0),1))^$J107)+(EXP(-$G107/INDEX($BB$5:$BG$12,MATCH($D107,$AR$5:$AR$12,0),2))*($G107/INDEX($BB$5:$BG$12,MATCH($D107,$AR$5:$AR$12,0),2))^$J107)+(EXP(-$G107/INDEX($BB$5:$BG$12,MATCH($D107,$AR$5:$AR$12,0),3))*($G107/INDEX($BB$5:$BG$12,MATCH($D107,$AR$5:$AR$12,0),3))^$J107)+(EXP(-$G107/INDEX($BB$5:$BG$12,MATCH($D107,$AR$5:$AR$12,0),4))*($G107/INDEX($BB$5:$BG$12,MATCH($D107,$AR$5:$AR$12,0),4))^$J107)+(EXP(-$G107/INDEX($BB$5:$BG$12,MATCH($D107,$AR$5:$AR$12,0),5))*($G107/INDEX($BB$5:$BG$12,MATCH($D107,$AR$5:$AR$12,0),5))^$J107)+(EXP(-$G107/INDEX($BB$5:$BG$12,MATCH($D107,$AR$5:$AR$12,0),6))*($G107/INDEX($BB$5:$BG$12,MATCH($D107,$AR$5:$AR$12,0),6))^$J107)),0)</x:f>
        <x:v>0.21396224884890877</x:v>
      </x:c>
      <x:c r="AH107" s="979" t="n">
        <x:f>IFERROR((EXP(-$G107/INDEX($BB$5:$BG$12,MATCH($D107,$AR$5:$AR$12,0),4))*($G107/INDEX($BB$5:$BG$12,MATCH($D107,$AR$5:$AR$12,0),4))^$J107)/((EXP(-$G107/INDEX($BB$5:$BG$12,MATCH($D107,$AR$5:$AR$12,0),1))*($G107/INDEX($BB$5:$BG$12,MATCH($D107,$AR$5:$AR$12,0),1))^$J107)+(EXP(-$G107/INDEX($BB$5:$BG$12,MATCH($D107,$AR$5:$AR$12,0),2))*($G107/INDEX($BB$5:$BG$12,MATCH($D107,$AR$5:$AR$12,0),2))^$J107)+(EXP(-$G107/INDEX($BB$5:$BG$12,MATCH($D107,$AR$5:$AR$12,0),3))*($G107/INDEX($BB$5:$BG$12,MATCH($D107,$AR$5:$AR$12,0),3))^$J107)+(EXP(-$G107/INDEX($BB$5:$BG$12,MATCH($D107,$AR$5:$AR$12,0),4))*($G107/INDEX($BB$5:$BG$12,MATCH($D107,$AR$5:$AR$12,0),4))^$J107)+(EXP(-$G107/INDEX($BB$5:$BG$12,MATCH($D107,$AR$5:$AR$12,0),5))*($G107/INDEX($BB$5:$BG$12,MATCH($D107,$AR$5:$AR$12,0),5))^$J107)+(EXP(-$G107/INDEX($BB$5:$BG$12,MATCH($D107,$AR$5:$AR$12,0),6))*($G107/INDEX($BB$5:$BG$12,MATCH($D107,$AR$5:$AR$12,0),6))^$J107)),0)</x:f>
        <x:v>0.2689615550672666</x:v>
      </x:c>
      <x:c r="AI107" s="979" t="n">
        <x:f>IFERROR((EXP(-$G107/INDEX($BB$5:$BG$12,MATCH($D107,$AR$5:$AR$12,0),5))*($G107/INDEX($BB$5:$BG$12,MATCH($D107,$AR$5:$AR$12,0),5))^$J107)/((EXP(-$G107/INDEX($BB$5:$BG$12,MATCH($D107,$AR$5:$AR$12,0),1))*($G107/INDEX($BB$5:$BG$12,MATCH($D107,$AR$5:$AR$12,0),1))^$J107)+(EXP(-$G107/INDEX($BB$5:$BG$12,MATCH($D107,$AR$5:$AR$12,0),2))*($G107/INDEX($BB$5:$BG$12,MATCH($D107,$AR$5:$AR$12,0),2))^$J107)+(EXP(-$G107/INDEX($BB$5:$BG$12,MATCH($D107,$AR$5:$AR$12,0),3))*($G107/INDEX($BB$5:$BG$12,MATCH($D107,$AR$5:$AR$12,0),3))^$J107)+(EXP(-$G107/INDEX($BB$5:$BG$12,MATCH($D107,$AR$5:$AR$12,0),4))*($G107/INDEX($BB$5:$BG$12,MATCH($D107,$AR$5:$AR$12,0),4))^$J107)+(EXP(-$G107/INDEX($BB$5:$BG$12,MATCH($D107,$AR$5:$AR$12,0),5))*($G107/INDEX($BB$5:$BG$12,MATCH($D107,$AR$5:$AR$12,0),5))^$J107)+(EXP(-$G107/INDEX($BB$5:$BG$12,MATCH($D107,$AR$5:$AR$12,0),6))*($G107/INDEX($BB$5:$BG$12,MATCH($D107,$AR$5:$AR$12,0),6))^$J107)),0)</x:f>
        <x:v>0.2385170103128507</x:v>
      </x:c>
      <x:c r="AJ107" s="979" t="n">
        <x:f>IFERROR((EXP(-$G107/INDEX($BB$5:$BG$12,MATCH($D107,$AR$5:$AR$12,0),6))*($G107/INDEX($BB$5:$BG$12,MATCH($D107,$AR$5:$AR$12,0),6))^$J107)/((EXP(-$G107/INDEX($BB$5:$BG$12,MATCH($D107,$AR$5:$AR$12,0),1))*($G107/INDEX($BB$5:$BG$12,MATCH($D107,$AR$5:$AR$12,0),1))^$J107)+(EXP(-$G107/INDEX($BB$5:$BG$12,MATCH($D107,$AR$5:$AR$12,0),2))*($G107/INDEX($BB$5:$BG$12,MATCH($D107,$AR$5:$AR$12,0),2))^$J107)+(EXP(-$G107/INDEX($BB$5:$BG$12,MATCH($D107,$AR$5:$AR$12,0),3))*($G107/INDEX($BB$5:$BG$12,MATCH($D107,$AR$5:$AR$12,0),3))^$J107)+(EXP(-$G107/INDEX($BB$5:$BG$12,MATCH($D107,$AR$5:$AR$12,0),4))*($G107/INDEX($BB$5:$BG$12,MATCH($D107,$AR$5:$AR$12,0),4))^$J107)+(EXP(-$G107/INDEX($BB$5:$BG$12,MATCH($D107,$AR$5:$AR$12,0),5))*($G107/INDEX($BB$5:$BG$12,MATCH($D107,$AR$5:$AR$12,0),5))^$J107)+(EXP(-$G107/INDEX($BB$5:$BG$12,MATCH($D107,$AR$5:$AR$12,0),6))*($G107/INDEX($BB$5:$BG$12,MATCH($D107,$AR$5:$AR$12,0),6))^$J107)),0)</x:f>
        <x:v>0.10278031818132158</x:v>
      </x:c>
      <x:c r="BJ107"/>
      <x:c r="BK107"/>
      <x:c r="BL107"/>
      <x:c r="BM107"/>
      <x:c r="BN107"/>
      <x:c r="BO107"/>
      <x:c r="BP107"/>
      <x:c r="BQ107"/>
      <x:c r="BR107"/>
      <x:c r="BS107"/>
      <x:c r="BT107"/>
      <x:c r="BU107"/>
      <x:c r="BV107"/>
      <x:c r="BW107"/>
      <x:c r="BX107"/>
      <x:c r="BY107"/>
      <x:c r="BZ107"/>
    </x:row>
    <x:row r="108">
      <x:c r="A108" s="975" t="n">
        <x:f>'対象台データ'!A106</x:f>
        <x:v>46271</x:v>
      </x:c>
      <x:c r="B108" s="1003" t="str">
        <x:f>'対象台データ'!B106</x:f>
        <x:v>日</x:v>
      </x:c>
      <x:c r="C108" s="1003" t="str">
        <x:f>'対象台データ'!C106</x:f>
        <x:v>9/6</x:v>
      </x:c>
      <x:c r="D108" s="963" t="str">
        <x:f>'対象台データ'!D106</x:f>
        <x:v>マイジャグラーV</x:v>
      </x:c>
      <x:c r="E108" s="1014" t="n">
        <x:f>IF($X108="A",MIN(100,MAX(0,55+(V108-55)*(1+0.4*SQRT(MIN(G108/8000,1))))),MIN(100,MAX(0,V108)))</x:f>
        <x:v>65.08436395877975</x:v>
      </x:c>
      <x:c r="F108" s="1016" t="n">
        <x:f>'対象台データ'!E106</x:f>
        <x:v>973</x:v>
      </x:c>
      <x:c r="G108" s="1005" t="n">
        <x:f>'対象台データ'!F106</x:f>
        <x:v>9501</x:v>
      </x:c>
      <x:c r="H108" s="1005" t="n">
        <x:f>'対象台データ'!G106</x:f>
        <x:v>2287</x:v>
      </x:c>
      <x:c r="I108" s="1005" t="n">
        <x:f>'対象台データ'!H106</x:f>
        <x:v>38</x:v>
      </x:c>
      <x:c r="J108" s="1005" t="n">
        <x:f>'対象台データ'!I106</x:f>
        <x:v>32</x:v>
      </x:c>
      <x:c r="K108" s="979" t="n">
        <x:f>'対象台データ'!K106</x:f>
        <x:v>1.0802371680174017</x:v>
      </x:c>
      <x:c r="L108" s="1006" t="n">
        <x:f>IF(G108&lt;=0,5,IF(G108&lt;1500,5+(G108-0)*(20-5)/(1500-0),IF(G108&lt;3000,20+(G108-1500)*(40-20)/(3000-1500),IF(G108&lt;4500,40+(G108-3000)*(58-40)/(4500-3000),IF(G108&lt;6000,58+(G108-4500)*(72-58)/(6000-4500),IF(G108&lt;7500,72+(G108-6000)*(84-72)/(7500-6000),IF(G108&lt;9000,84+(G108-7500)*(93-84)/(9000-7500),IF(G108&lt;11000,93+(G108-9000)*(100-93)/(11000-9000),100))))))))</x:f>
        <x:v>94.7535</x:v>
      </x:c>
      <x:c r="M108" s="978" t="n">
        <x:v>1</x:v>
      </x:c>
      <x:c r="N108" s="978" t="n">
        <x:f>MIN(100,L108*M108)</x:f>
        <x:v>94.7535</x:v>
      </x:c>
      <x:c r="O108" s="978" t="n">
        <x:f>IF(K108&lt;=0.8,0,IF(K108&lt;0.9,0+(K108-0.8)*(10-0)/(0.9-0.8),IF(K108&lt;1,10+(K108-0.9)*(35-10)/(1-0.9),IF(K108&lt;1.2,35+(K108-1)*(87-35)/(1.2-1),IF(K108&lt;1.3,87+(K108-1.2)*(96-87)/(1.3-1.2),IF(K108&lt;1.45,96+(K108-1.3)*(100-96)/(1.45-1.3),100))))))</x:f>
        <x:v>55.86166368452444</x:v>
      </x:c>
      <x:c r="P108" s="979" t="n">
        <x:f>MIN(1,SQRT(G108/8000))</x:f>
        <x:v>1</x:v>
      </x:c>
      <x:c r="Q108" s="978" t="n">
        <x:f>35+(O108-35)*P108</x:f>
        <x:v>55.86166368452444</x:v>
      </x:c>
      <x:c r="R108" s="978" t="n">
        <x:f>IF(K108&lt;0.95,MIN(25,(0.95-K108)*250),0)</x:f>
        <x:v>0</x:v>
      </x:c>
      <x:c r="S108" s="978" t="n">
        <x:f>IF($X108="A",Y108*5+Z108*15+AA108*30+AB108*60+AC108*80+AD108*100,0)</x:f>
        <x:v>48.80873442137347</x:v>
      </x:c>
      <x:c r="T108" s="978" t="n">
        <x:f>IF($X108="A",AE108*5+AF108*15+AG108*30+AH108*60+AI108*80+AJ108*100,0)</x:f>
        <x:v>53.4009873402439</x:v>
      </x:c>
      <x:c r="U108" s="978" t="n">
        <x:f>IF($X108="A",S108*15%+T108*30%+Q108*55%,0)</x:f>
        <x:v>54.06552139176763</x:v>
      </x:c>
      <x:c r="V108" s="1018" t="n">
        <x:f>IF($X108="A",U108*80%+N108*20%,N108*IFERROR(INDEX($AT$5:$AT$60,MATCH($D108,$AR$5:$AR$60,0)),0.6)+Q108*IFERROR(INDEX($AU$5:$AU$60,MATCH($D108,$AR$5:$AR$60,0)),0.4)-R108)</x:f>
        <x:v>62.20311711341411</x:v>
      </x:c>
      <x:c r="W108" s="1008" t="str">
        <x:f>IF(E108&gt;=90,"設定6級候補",IF(E108&gt;=75,"設定4以上強候補",IF(E108&gt;=60,"設定4以上を疑う","要観察")))</x:f>
        <x:v>設定4以上を疑う</x:v>
      </x:c>
      <x:c r="X108" s="1003" t="str">
        <x:f>IFERROR(INDEX($AS$5:$AS$60,MATCH($D108,$AR$5:$AR$60,0)),"AT")</x:f>
        <x:v>A</x:v>
      </x:c>
      <x:c r="Y108" s="979" t="n">
        <x:f>IFERROR((EXP(-$G108/INDEX($AV$5:$BA$12,MATCH($D108,$AR$5:$AR$12,0),1))*($G108/INDEX($AV$5:$BA$12,MATCH($D108,$AR$5:$AR$12,0),1))^$I108)/((EXP(-$G108/INDEX($AV$5:$BA$12,MATCH($D108,$AR$5:$AR$12,0),1))*($G108/INDEX($AV$5:$BA$12,MATCH($D108,$AR$5:$AR$12,0),1))^$I108)+(EXP(-$G108/INDEX($AV$5:$BA$12,MATCH($D108,$AR$5:$AR$12,0),2))*($G108/INDEX($AV$5:$BA$12,MATCH($D108,$AR$5:$AR$12,0),2))^$I108)+(EXP(-$G108/INDEX($AV$5:$BA$12,MATCH($D108,$AR$5:$AR$12,0),3))*($G108/INDEX($AV$5:$BA$12,MATCH($D108,$AR$5:$AR$12,0),3))^$I108)+(EXP(-$G108/INDEX($AV$5:$BA$12,MATCH($D108,$AR$5:$AR$12,0),4))*($G108/INDEX($AV$5:$BA$12,MATCH($D108,$AR$5:$AR$12,0),4))^$I108)+(EXP(-$G108/INDEX($AV$5:$BA$12,MATCH($D108,$AR$5:$AR$12,0),5))*($G108/INDEX($AV$5:$BA$12,MATCH($D108,$AR$5:$AR$12,0),5))^$I108)+(EXP(-$G108/INDEX($AV$5:$BA$12,MATCH($D108,$AR$5:$AR$12,0),6))*($G108/INDEX($AV$5:$BA$12,MATCH($D108,$AR$5:$AR$12,0),6))^$I108)),0)</x:f>
        <x:v>0.1572363931244869</x:v>
      </x:c>
      <x:c r="Z108" s="979" t="n">
        <x:f>IFERROR((EXP(-$G108/INDEX($AV$5:$BA$12,MATCH($D108,$AR$5:$AR$12,0),2))*($G108/INDEX($AV$5:$BA$12,MATCH($D108,$AR$5:$AR$12,0),2))^$I108)/((EXP(-$G108/INDEX($AV$5:$BA$12,MATCH($D108,$AR$5:$AR$12,0),1))*($G108/INDEX($AV$5:$BA$12,MATCH($D108,$AR$5:$AR$12,0),1))^$I108)+(EXP(-$G108/INDEX($AV$5:$BA$12,MATCH($D108,$AR$5:$AR$12,0),2))*($G108/INDEX($AV$5:$BA$12,MATCH($D108,$AR$5:$AR$12,0),2))^$I108)+(EXP(-$G108/INDEX($AV$5:$BA$12,MATCH($D108,$AR$5:$AR$12,0),3))*($G108/INDEX($AV$5:$BA$12,MATCH($D108,$AR$5:$AR$12,0),3))^$I108)+(EXP(-$G108/INDEX($AV$5:$BA$12,MATCH($D108,$AR$5:$AR$12,0),4))*($G108/INDEX($AV$5:$BA$12,MATCH($D108,$AR$5:$AR$12,0),4))^$I108)+(EXP(-$G108/INDEX($AV$5:$BA$12,MATCH($D108,$AR$5:$AR$12,0),5))*($G108/INDEX($AV$5:$BA$12,MATCH($D108,$AR$5:$AR$12,0),5))^$I108)+(EXP(-$G108/INDEX($AV$5:$BA$12,MATCH($D108,$AR$5:$AR$12,0),6))*($G108/INDEX($AV$5:$BA$12,MATCH($D108,$AR$5:$AR$12,0),6))^$I108)),0)</x:f>
        <x:v>0.16136288397783252</x:v>
      </x:c>
      <x:c r="AA108" s="979" t="n">
        <x:f>IFERROR((EXP(-$G108/INDEX($AV$5:$BA$12,MATCH($D108,$AR$5:$AR$12,0),3))*($G108/INDEX($AV$5:$BA$12,MATCH($D108,$AR$5:$AR$12,0),3))^$I108)/((EXP(-$G108/INDEX($AV$5:$BA$12,MATCH($D108,$AR$5:$AR$12,0),1))*($G108/INDEX($AV$5:$BA$12,MATCH($D108,$AR$5:$AR$12,0),1))^$I108)+(EXP(-$G108/INDEX($AV$5:$BA$12,MATCH($D108,$AR$5:$AR$12,0),2))*($G108/INDEX($AV$5:$BA$12,MATCH($D108,$AR$5:$AR$12,0),2))^$I108)+(EXP(-$G108/INDEX($AV$5:$BA$12,MATCH($D108,$AR$5:$AR$12,0),3))*($G108/INDEX($AV$5:$BA$12,MATCH($D108,$AR$5:$AR$12,0),3))^$I108)+(EXP(-$G108/INDEX($AV$5:$BA$12,MATCH($D108,$AR$5:$AR$12,0),4))*($G108/INDEX($AV$5:$BA$12,MATCH($D108,$AR$5:$AR$12,0),4))^$I108)+(EXP(-$G108/INDEX($AV$5:$BA$12,MATCH($D108,$AR$5:$AR$12,0),5))*($G108/INDEX($AV$5:$BA$12,MATCH($D108,$AR$5:$AR$12,0),5))^$I108)+(EXP(-$G108/INDEX($AV$5:$BA$12,MATCH($D108,$AR$5:$AR$12,0),6))*($G108/INDEX($AV$5:$BA$12,MATCH($D108,$AR$5:$AR$12,0),6))^$I108)),0)</x:f>
        <x:v>0.1684561995075042</x:v>
      </x:c>
      <x:c r="AB108" s="979" t="n">
        <x:f>IFERROR((EXP(-$G108/INDEX($AV$5:$BA$12,MATCH($D108,$AR$5:$AR$12,0),4))*($G108/INDEX($AV$5:$BA$12,MATCH($D108,$AR$5:$AR$12,0),4))^$I108)/((EXP(-$G108/INDEX($AV$5:$BA$12,MATCH($D108,$AR$5:$AR$12,0),1))*($G108/INDEX($AV$5:$BA$12,MATCH($D108,$AR$5:$AR$12,0),1))^$I108)+(EXP(-$G108/INDEX($AV$5:$BA$12,MATCH($D108,$AR$5:$AR$12,0),2))*($G108/INDEX($AV$5:$BA$12,MATCH($D108,$AR$5:$AR$12,0),2))^$I108)+(EXP(-$G108/INDEX($AV$5:$BA$12,MATCH($D108,$AR$5:$AR$12,0),3))*($G108/INDEX($AV$5:$BA$12,MATCH($D108,$AR$5:$AR$12,0),3))^$I108)+(EXP(-$G108/INDEX($AV$5:$BA$12,MATCH($D108,$AR$5:$AR$12,0),4))*($G108/INDEX($AV$5:$BA$12,MATCH($D108,$AR$5:$AR$12,0),4))^$I108)+(EXP(-$G108/INDEX($AV$5:$BA$12,MATCH($D108,$AR$5:$AR$12,0),5))*($G108/INDEX($AV$5:$BA$12,MATCH($D108,$AR$5:$AR$12,0),5))^$I108)+(EXP(-$G108/INDEX($AV$5:$BA$12,MATCH($D108,$AR$5:$AR$12,0),6))*($G108/INDEX($AV$5:$BA$12,MATCH($D108,$AR$5:$AR$12,0),6))^$I108)),0)</x:f>
        <x:v>0.18069958454058518</x:v>
      </x:c>
      <x:c r="AC108" s="979" t="n">
        <x:f>IFERROR((EXP(-$G108/INDEX($AV$5:$BA$12,MATCH($D108,$AR$5:$AR$12,0),5))*($G108/INDEX($AV$5:$BA$12,MATCH($D108,$AR$5:$AR$12,0),5))^$I108)/((EXP(-$G108/INDEX($AV$5:$BA$12,MATCH($D108,$AR$5:$AR$12,0),1))*($G108/INDEX($AV$5:$BA$12,MATCH($D108,$AR$5:$AR$12,0),1))^$I108)+(EXP(-$G108/INDEX($AV$5:$BA$12,MATCH($D108,$AR$5:$AR$12,0),2))*($G108/INDEX($AV$5:$BA$12,MATCH($D108,$AR$5:$AR$12,0),2))^$I108)+(EXP(-$G108/INDEX($AV$5:$BA$12,MATCH($D108,$AR$5:$AR$12,0),3))*($G108/INDEX($AV$5:$BA$12,MATCH($D108,$AR$5:$AR$12,0),3))^$I108)+(EXP(-$G108/INDEX($AV$5:$BA$12,MATCH($D108,$AR$5:$AR$12,0),4))*($G108/INDEX($AV$5:$BA$12,MATCH($D108,$AR$5:$AR$12,0),4))^$I108)+(EXP(-$G108/INDEX($AV$5:$BA$12,MATCH($D108,$AR$5:$AR$12,0),5))*($G108/INDEX($AV$5:$BA$12,MATCH($D108,$AR$5:$AR$12,0),5))^$I108)+(EXP(-$G108/INDEX($AV$5:$BA$12,MATCH($D108,$AR$5:$AR$12,0),6))*($G108/INDEX($AV$5:$BA$12,MATCH($D108,$AR$5:$AR$12,0),6))^$I108)),0)</x:f>
        <x:v>0.17590228732679045</x:v>
      </x:c>
      <x:c r="AD108" s="979" t="n">
        <x:f>IFERROR((EXP(-$G108/INDEX($AV$5:$BA$12,MATCH($D108,$AR$5:$AR$12,0),6))*($G108/INDEX($AV$5:$BA$12,MATCH($D108,$AR$5:$AR$12,0),6))^$I108)/((EXP(-$G108/INDEX($AV$5:$BA$12,MATCH($D108,$AR$5:$AR$12,0),1))*($G108/INDEX($AV$5:$BA$12,MATCH($D108,$AR$5:$AR$12,0),1))^$I108)+(EXP(-$G108/INDEX($AV$5:$BA$12,MATCH($D108,$AR$5:$AR$12,0),2))*($G108/INDEX($AV$5:$BA$12,MATCH($D108,$AR$5:$AR$12,0),2))^$I108)+(EXP(-$G108/INDEX($AV$5:$BA$12,MATCH($D108,$AR$5:$AR$12,0),3))*($G108/INDEX($AV$5:$BA$12,MATCH($D108,$AR$5:$AR$12,0),3))^$I108)+(EXP(-$G108/INDEX($AV$5:$BA$12,MATCH($D108,$AR$5:$AR$12,0),4))*($G108/INDEX($AV$5:$BA$12,MATCH($D108,$AR$5:$AR$12,0),4))^$I108)+(EXP(-$G108/INDEX($AV$5:$BA$12,MATCH($D108,$AR$5:$AR$12,0),5))*($G108/INDEX($AV$5:$BA$12,MATCH($D108,$AR$5:$AR$12,0),5))^$I108)+(EXP(-$G108/INDEX($AV$5:$BA$12,MATCH($D108,$AR$5:$AR$12,0),6))*($G108/INDEX($AV$5:$BA$12,MATCH($D108,$AR$5:$AR$12,0),6))^$I108)),0)</x:f>
        <x:v>0.15634265152280083</x:v>
      </x:c>
      <x:c r="AE108" s="979" t="n">
        <x:f>IFERROR((EXP(-$G108/INDEX($BB$5:$BG$12,MATCH($D108,$AR$5:$AR$12,0),1))*($G108/INDEX($BB$5:$BG$12,MATCH($D108,$AR$5:$AR$12,0),1))^$J108)/((EXP(-$G108/INDEX($BB$5:$BG$12,MATCH($D108,$AR$5:$AR$12,0),1))*($G108/INDEX($BB$5:$BG$12,MATCH($D108,$AR$5:$AR$12,0),1))^$J108)+(EXP(-$G108/INDEX($BB$5:$BG$12,MATCH($D108,$AR$5:$AR$12,0),2))*($G108/INDEX($BB$5:$BG$12,MATCH($D108,$AR$5:$AR$12,0),2))^$J108)+(EXP(-$G108/INDEX($BB$5:$BG$12,MATCH($D108,$AR$5:$AR$12,0),3))*($G108/INDEX($BB$5:$BG$12,MATCH($D108,$AR$5:$AR$12,0),3))^$J108)+(EXP(-$G108/INDEX($BB$5:$BG$12,MATCH($D108,$AR$5:$AR$12,0),4))*($G108/INDEX($BB$5:$BG$12,MATCH($D108,$AR$5:$AR$12,0),4))^$J108)+(EXP(-$G108/INDEX($BB$5:$BG$12,MATCH($D108,$AR$5:$AR$12,0),5))*($G108/INDEX($BB$5:$BG$12,MATCH($D108,$AR$5:$AR$12,0),5))^$J108)+(EXP(-$G108/INDEX($BB$5:$BG$12,MATCH($D108,$AR$5:$AR$12,0),6))*($G108/INDEX($BB$5:$BG$12,MATCH($D108,$AR$5:$AR$12,0),6))^$J108)),0)</x:f>
        <x:v>0.06372409332706193</x:v>
      </x:c>
      <x:c r="AF108" s="979" t="n">
        <x:f>IFERROR((EXP(-$G108/INDEX($BB$5:$BG$12,MATCH($D108,$AR$5:$AR$12,0),2))*($G108/INDEX($BB$5:$BG$12,MATCH($D108,$AR$5:$AR$12,0),2))^$J108)/((EXP(-$G108/INDEX($BB$5:$BG$12,MATCH($D108,$AR$5:$AR$12,0),1))*($G108/INDEX($BB$5:$BG$12,MATCH($D108,$AR$5:$AR$12,0),1))^$J108)+(EXP(-$G108/INDEX($BB$5:$BG$12,MATCH($D108,$AR$5:$AR$12,0),2))*($G108/INDEX($BB$5:$BG$12,MATCH($D108,$AR$5:$AR$12,0),2))^$J108)+(EXP(-$G108/INDEX($BB$5:$BG$12,MATCH($D108,$AR$5:$AR$12,0),3))*($G108/INDEX($BB$5:$BG$12,MATCH($D108,$AR$5:$AR$12,0),3))^$J108)+(EXP(-$G108/INDEX($BB$5:$BG$12,MATCH($D108,$AR$5:$AR$12,0),4))*($G108/INDEX($BB$5:$BG$12,MATCH($D108,$AR$5:$AR$12,0),4))^$J108)+(EXP(-$G108/INDEX($BB$5:$BG$12,MATCH($D108,$AR$5:$AR$12,0),5))*($G108/INDEX($BB$5:$BG$12,MATCH($D108,$AR$5:$AR$12,0),5))^$J108)+(EXP(-$G108/INDEX($BB$5:$BG$12,MATCH($D108,$AR$5:$AR$12,0),6))*($G108/INDEX($BB$5:$BG$12,MATCH($D108,$AR$5:$AR$12,0),6))^$J108)),0)</x:f>
        <x:v>0.10405559147314165</x:v>
      </x:c>
      <x:c r="AG108" s="979" t="n">
        <x:f>IFERROR((EXP(-$G108/INDEX($BB$5:$BG$12,MATCH($D108,$AR$5:$AR$12,0),3))*($G108/INDEX($BB$5:$BG$12,MATCH($D108,$AR$5:$AR$12,0),3))^$J108)/((EXP(-$G108/INDEX($BB$5:$BG$12,MATCH($D108,$AR$5:$AR$12,0),1))*($G108/INDEX($BB$5:$BG$12,MATCH($D108,$AR$5:$AR$12,0),1))^$J108)+(EXP(-$G108/INDEX($BB$5:$BG$12,MATCH($D108,$AR$5:$AR$12,0),2))*($G108/INDEX($BB$5:$BG$12,MATCH($D108,$AR$5:$AR$12,0),2))^$J108)+(EXP(-$G108/INDEX($BB$5:$BG$12,MATCH($D108,$AR$5:$AR$12,0),3))*($G108/INDEX($BB$5:$BG$12,MATCH($D108,$AR$5:$AR$12,0),3))^$J108)+(EXP(-$G108/INDEX($BB$5:$BG$12,MATCH($D108,$AR$5:$AR$12,0),4))*($G108/INDEX($BB$5:$BG$12,MATCH($D108,$AR$5:$AR$12,0),4))^$J108)+(EXP(-$G108/INDEX($BB$5:$BG$12,MATCH($D108,$AR$5:$AR$12,0),5))*($G108/INDEX($BB$5:$BG$12,MATCH($D108,$AR$5:$AR$12,0),5))^$J108)+(EXP(-$G108/INDEX($BB$5:$BG$12,MATCH($D108,$AR$5:$AR$12,0),6))*($G108/INDEX($BB$5:$BG$12,MATCH($D108,$AR$5:$AR$12,0),6))^$J108)),0)</x:f>
        <x:v>0.22378949222492883</x:v>
      </x:c>
      <x:c r="AH108" s="979" t="n">
        <x:f>IFERROR((EXP(-$G108/INDEX($BB$5:$BG$12,MATCH($D108,$AR$5:$AR$12,0),4))*($G108/INDEX($BB$5:$BG$12,MATCH($D108,$AR$5:$AR$12,0),4))^$J108)/((EXP(-$G108/INDEX($BB$5:$BG$12,MATCH($D108,$AR$5:$AR$12,0),1))*($G108/INDEX($BB$5:$BG$12,MATCH($D108,$AR$5:$AR$12,0),1))^$J108)+(EXP(-$G108/INDEX($BB$5:$BG$12,MATCH($D108,$AR$5:$AR$12,0),2))*($G108/INDEX($BB$5:$BG$12,MATCH($D108,$AR$5:$AR$12,0),2))^$J108)+(EXP(-$G108/INDEX($BB$5:$BG$12,MATCH($D108,$AR$5:$AR$12,0),3))*($G108/INDEX($BB$5:$BG$12,MATCH($D108,$AR$5:$AR$12,0),3))^$J108)+(EXP(-$G108/INDEX($BB$5:$BG$12,MATCH($D108,$AR$5:$AR$12,0),4))*($G108/INDEX($BB$5:$BG$12,MATCH($D108,$AR$5:$AR$12,0),4))^$J108)+(EXP(-$G108/INDEX($BB$5:$BG$12,MATCH($D108,$AR$5:$AR$12,0),5))*($G108/INDEX($BB$5:$BG$12,MATCH($D108,$AR$5:$AR$12,0),5))^$J108)+(EXP(-$G108/INDEX($BB$5:$BG$12,MATCH($D108,$AR$5:$AR$12,0),6))*($G108/INDEX($BB$5:$BG$12,MATCH($D108,$AR$5:$AR$12,0),6))^$J108)),0)</x:f>
        <x:v>0.280872087712375</x:v>
      </x:c>
      <x:c r="AI108" s="979" t="n">
        <x:f>IFERROR((EXP(-$G108/INDEX($BB$5:$BG$12,MATCH($D108,$AR$5:$AR$12,0),5))*($G108/INDEX($BB$5:$BG$12,MATCH($D108,$AR$5:$AR$12,0),5))^$J108)/((EXP(-$G108/INDEX($BB$5:$BG$12,MATCH($D108,$AR$5:$AR$12,0),1))*($G108/INDEX($BB$5:$BG$12,MATCH($D108,$AR$5:$AR$12,0),1))^$J108)+(EXP(-$G108/INDEX($BB$5:$BG$12,MATCH($D108,$AR$5:$AR$12,0),2))*($G108/INDEX($BB$5:$BG$12,MATCH($D108,$AR$5:$AR$12,0),2))^$J108)+(EXP(-$G108/INDEX($BB$5:$BG$12,MATCH($D108,$AR$5:$AR$12,0),3))*($G108/INDEX($BB$5:$BG$12,MATCH($D108,$AR$5:$AR$12,0),3))^$J108)+(EXP(-$G108/INDEX($BB$5:$BG$12,MATCH($D108,$AR$5:$AR$12,0),4))*($G108/INDEX($BB$5:$BG$12,MATCH($D108,$AR$5:$AR$12,0),4))^$J108)+(EXP(-$G108/INDEX($BB$5:$BG$12,MATCH($D108,$AR$5:$AR$12,0),5))*($G108/INDEX($BB$5:$BG$12,MATCH($D108,$AR$5:$AR$12,0),5))^$J108)+(EXP(-$G108/INDEX($BB$5:$BG$12,MATCH($D108,$AR$5:$AR$12,0),6))*($G108/INDEX($BB$5:$BG$12,MATCH($D108,$AR$5:$AR$12,0),6))^$J108)),0)</x:f>
        <x:v>0.2400175277114077</x:v>
      </x:c>
      <x:c r="AJ108" s="979" t="n">
        <x:f>IFERROR((EXP(-$G108/INDEX($BB$5:$BG$12,MATCH($D108,$AR$5:$AR$12,0),6))*($G108/INDEX($BB$5:$BG$12,MATCH($D108,$AR$5:$AR$12,0),6))^$J108)/((EXP(-$G108/INDEX($BB$5:$BG$12,MATCH($D108,$AR$5:$AR$12,0),1))*($G108/INDEX($BB$5:$BG$12,MATCH($D108,$AR$5:$AR$12,0),1))^$J108)+(EXP(-$G108/INDEX($BB$5:$BG$12,MATCH($D108,$AR$5:$AR$12,0),2))*($G108/INDEX($BB$5:$BG$12,MATCH($D108,$AR$5:$AR$12,0),2))^$J108)+(EXP(-$G108/INDEX($BB$5:$BG$12,MATCH($D108,$AR$5:$AR$12,0),3))*($G108/INDEX($BB$5:$BG$12,MATCH($D108,$AR$5:$AR$12,0),3))^$J108)+(EXP(-$G108/INDEX($BB$5:$BG$12,MATCH($D108,$AR$5:$AR$12,0),4))*($G108/INDEX($BB$5:$BG$12,MATCH($D108,$AR$5:$AR$12,0),4))^$J108)+(EXP(-$G108/INDEX($BB$5:$BG$12,MATCH($D108,$AR$5:$AR$12,0),5))*($G108/INDEX($BB$5:$BG$12,MATCH($D108,$AR$5:$AR$12,0),5))^$J108)+(EXP(-$G108/INDEX($BB$5:$BG$12,MATCH($D108,$AR$5:$AR$12,0),6))*($G108/INDEX($BB$5:$BG$12,MATCH($D108,$AR$5:$AR$12,0),6))^$J108)),0)</x:f>
        <x:v>0.08754120755108484</x:v>
      </x:c>
      <x:c r="BJ108"/>
      <x:c r="BK108"/>
      <x:c r="BL108"/>
      <x:c r="BM108"/>
      <x:c r="BN108"/>
      <x:c r="BO108"/>
      <x:c r="BP108"/>
      <x:c r="BQ108"/>
      <x:c r="BR108"/>
      <x:c r="BS108"/>
      <x:c r="BT108"/>
      <x:c r="BU108"/>
      <x:c r="BV108"/>
      <x:c r="BW108"/>
      <x:c r="BX108"/>
      <x:c r="BY108"/>
      <x:c r="BZ108"/>
    </x:row>
    <x:row r="109">
      <x:c r="A109" s="975" t="n">
        <x:f>'対象台データ'!A107</x:f>
        <x:v>46271</x:v>
      </x:c>
      <x:c r="B109" s="1003" t="str">
        <x:f>'対象台データ'!B107</x:f>
        <x:v>日</x:v>
      </x:c>
      <x:c r="C109" s="1003" t="str">
        <x:f>'対象台データ'!C107</x:f>
        <x:v>9/6</x:v>
      </x:c>
      <x:c r="D109" s="963" t="str">
        <x:f>'対象台データ'!D107</x:f>
        <x:v>マイジャグラーV</x:v>
      </x:c>
      <x:c r="E109" s="1014" t="n">
        <x:f>IF($X109="A",MIN(100,MAX(0,55+(V109-55)*(1+0.4*SQRT(MIN(G109/8000,1))))),MIN(100,MAX(0,V109)))</x:f>
        <x:v>48.42582047757735</x:v>
      </x:c>
      <x:c r="F109" s="1016" t="n">
        <x:f>'対象台データ'!E107</x:f>
        <x:v>974</x:v>
      </x:c>
      <x:c r="G109" s="1005" t="n">
        <x:f>'対象台データ'!F107</x:f>
        <x:v>9542</x:v>
      </x:c>
      <x:c r="H109" s="1005" t="n">
        <x:f>'対象台データ'!G107</x:f>
        <x:v>456</x:v>
      </x:c>
      <x:c r="I109" s="1005" t="n">
        <x:f>'対象台データ'!H107</x:f>
        <x:v>33</x:v>
      </x:c>
      <x:c r="J109" s="1005" t="n">
        <x:f>'対象台データ'!I107</x:f>
        <x:v>29</x:v>
      </x:c>
      <x:c r="K109" s="979" t="n">
        <x:f>'対象台データ'!K107</x:f>
        <x:v>1.0159295745126808</x:v>
      </x:c>
      <x:c r="L109" s="1006" t="n">
        <x:f>IF(G109&lt;=0,5,IF(G109&lt;1500,5+(G109-0)*(20-5)/(1500-0),IF(G109&lt;3000,20+(G109-1500)*(40-20)/(3000-1500),IF(G109&lt;4500,40+(G109-3000)*(58-40)/(4500-3000),IF(G109&lt;6000,58+(G109-4500)*(72-58)/(6000-4500),IF(G109&lt;7500,72+(G109-6000)*(84-72)/(7500-6000),IF(G109&lt;9000,84+(G109-7500)*(93-84)/(9000-7500),IF(G109&lt;11000,93+(G109-9000)*(100-93)/(11000-9000),100))))))))</x:f>
        <x:v>94.897</x:v>
      </x:c>
      <x:c r="M109" s="978" t="n">
        <x:v>1</x:v>
      </x:c>
      <x:c r="N109" s="978" t="n">
        <x:f>MIN(100,L109*M109)</x:f>
        <x:v>94.897</x:v>
      </x:c>
      <x:c r="O109" s="978" t="n">
        <x:f>IF(K109&lt;=0.8,0,IF(K109&lt;0.9,0+(K109-0.8)*(10-0)/(0.9-0.8),IF(K109&lt;1,10+(K109-0.9)*(35-10)/(1-0.9),IF(K109&lt;1.2,35+(K109-1)*(87-35)/(1.2-1),IF(K109&lt;1.3,87+(K109-1.2)*(96-87)/(1.3-1.2),IF(K109&lt;1.45,96+(K109-1.3)*(100-96)/(1.45-1.3),100))))))</x:f>
        <x:v>39.14168937329702</x:v>
      </x:c>
      <x:c r="P109" s="979" t="n">
        <x:f>MIN(1,SQRT(G109/8000))</x:f>
        <x:v>1</x:v>
      </x:c>
      <x:c r="Q109" s="978" t="n">
        <x:f>35+(O109-35)*P109</x:f>
        <x:v>39.14168937329702</x:v>
      </x:c>
      <x:c r="R109" s="978" t="n">
        <x:f>IF(K109&lt;0.95,MIN(25,(0.95-K109)*250),0)</x:f>
        <x:v>0</x:v>
      </x:c>
      <x:c r="S109" s="978" t="n">
        <x:f>IF($X109="A",Y109*5+Z109*15+AA109*30+AB109*60+AC109*80+AD109*100,0)</x:f>
        <x:v>38.706745147256726</x:v>
      </x:c>
      <x:c r="T109" s="978" t="n">
        <x:f>IF($X109="A",AE109*5+AF109*15+AG109*30+AH109*60+AI109*80+AJ109*100,0)</x:f>
        <x:v>39.406686425259664</x:v>
      </x:c>
      <x:c r="U109" s="978" t="n">
        <x:f>IF($X109="A",S109*15%+T109*30%+Q109*55%,0)</x:f>
        <x:v>39.155946854979774</x:v>
      </x:c>
      <x:c r="V109" s="1018" t="n">
        <x:f>IF($X109="A",U109*80%+N109*20%,N109*IFERROR(INDEX($AT$5:$AT$60,MATCH($D109,$AR$5:$AR$60,0)),0.6)+Q109*IFERROR(INDEX($AU$5:$AU$60,MATCH($D109,$AR$5:$AR$60,0)),0.4)-R109)</x:f>
        <x:v>50.30415748398382</x:v>
      </x:c>
      <x:c r="W109" s="1008" t="str">
        <x:f>IF(E109&gt;=90,"設定6級候補",IF(E109&gt;=75,"設定4以上強候補",IF(E109&gt;=60,"設定4以上を疑う","要観察")))</x:f>
        <x:v>要観察</x:v>
      </x:c>
      <x:c r="X109" s="1003" t="str">
        <x:f>IFERROR(INDEX($AS$5:$AS$60,MATCH($D109,$AR$5:$AR$60,0)),"AT")</x:f>
        <x:v>A</x:v>
      </x:c>
      <x:c r="Y109" s="979" t="n">
        <x:f>IFERROR((EXP(-$G109/INDEX($AV$5:$BA$12,MATCH($D109,$AR$5:$AR$12,0),1))*($G109/INDEX($AV$5:$BA$12,MATCH($D109,$AR$5:$AR$12,0),1))^$I109)/((EXP(-$G109/INDEX($AV$5:$BA$12,MATCH($D109,$AR$5:$AR$12,0),1))*($G109/INDEX($AV$5:$BA$12,MATCH($D109,$AR$5:$AR$12,0),1))^$I109)+(EXP(-$G109/INDEX($AV$5:$BA$12,MATCH($D109,$AR$5:$AR$12,0),2))*($G109/INDEX($AV$5:$BA$12,MATCH($D109,$AR$5:$AR$12,0),2))^$I109)+(EXP(-$G109/INDEX($AV$5:$BA$12,MATCH($D109,$AR$5:$AR$12,0),3))*($G109/INDEX($AV$5:$BA$12,MATCH($D109,$AR$5:$AR$12,0),3))^$I109)+(EXP(-$G109/INDEX($AV$5:$BA$12,MATCH($D109,$AR$5:$AR$12,0),4))*($G109/INDEX($AV$5:$BA$12,MATCH($D109,$AR$5:$AR$12,0),4))^$I109)+(EXP(-$G109/INDEX($AV$5:$BA$12,MATCH($D109,$AR$5:$AR$12,0),5))*($G109/INDEX($AV$5:$BA$12,MATCH($D109,$AR$5:$AR$12,0),5))^$I109)+(EXP(-$G109/INDEX($AV$5:$BA$12,MATCH($D109,$AR$5:$AR$12,0),6))*($G109/INDEX($AV$5:$BA$12,MATCH($D109,$AR$5:$AR$12,0),6))^$I109)),0)</x:f>
        <x:v>0.2130886214922704</x:v>
      </x:c>
      <x:c r="Z109" s="979" t="n">
        <x:f>IFERROR((EXP(-$G109/INDEX($AV$5:$BA$12,MATCH($D109,$AR$5:$AR$12,0),2))*($G109/INDEX($AV$5:$BA$12,MATCH($D109,$AR$5:$AR$12,0),2))^$I109)/((EXP(-$G109/INDEX($AV$5:$BA$12,MATCH($D109,$AR$5:$AR$12,0),1))*($G109/INDEX($AV$5:$BA$12,MATCH($D109,$AR$5:$AR$12,0),1))^$I109)+(EXP(-$G109/INDEX($AV$5:$BA$12,MATCH($D109,$AR$5:$AR$12,0),2))*($G109/INDEX($AV$5:$BA$12,MATCH($D109,$AR$5:$AR$12,0),2))^$I109)+(EXP(-$G109/INDEX($AV$5:$BA$12,MATCH($D109,$AR$5:$AR$12,0),3))*($G109/INDEX($AV$5:$BA$12,MATCH($D109,$AR$5:$AR$12,0),3))^$I109)+(EXP(-$G109/INDEX($AV$5:$BA$12,MATCH($D109,$AR$5:$AR$12,0),4))*($G109/INDEX($AV$5:$BA$12,MATCH($D109,$AR$5:$AR$12,0),4))^$I109)+(EXP(-$G109/INDEX($AV$5:$BA$12,MATCH($D109,$AR$5:$AR$12,0),5))*($G109/INDEX($AV$5:$BA$12,MATCH($D109,$AR$5:$AR$12,0),5))^$I109)+(EXP(-$G109/INDEX($AV$5:$BA$12,MATCH($D109,$AR$5:$AR$12,0),6))*($G109/INDEX($AV$5:$BA$12,MATCH($D109,$AR$5:$AR$12,0),6))^$I109)),0)</x:f>
        <x:v>0.20935911240919156</x:v>
      </x:c>
      <x:c r="AA109" s="979" t="n">
        <x:f>IFERROR((EXP(-$G109/INDEX($AV$5:$BA$12,MATCH($D109,$AR$5:$AR$12,0),3))*($G109/INDEX($AV$5:$BA$12,MATCH($D109,$AR$5:$AR$12,0),3))^$I109)/((EXP(-$G109/INDEX($AV$5:$BA$12,MATCH($D109,$AR$5:$AR$12,0),1))*($G109/INDEX($AV$5:$BA$12,MATCH($D109,$AR$5:$AR$12,0),1))^$I109)+(EXP(-$G109/INDEX($AV$5:$BA$12,MATCH($D109,$AR$5:$AR$12,0),2))*($G109/INDEX($AV$5:$BA$12,MATCH($D109,$AR$5:$AR$12,0),2))^$I109)+(EXP(-$G109/INDEX($AV$5:$BA$12,MATCH($D109,$AR$5:$AR$12,0),3))*($G109/INDEX($AV$5:$BA$12,MATCH($D109,$AR$5:$AR$12,0),3))^$I109)+(EXP(-$G109/INDEX($AV$5:$BA$12,MATCH($D109,$AR$5:$AR$12,0),4))*($G109/INDEX($AV$5:$BA$12,MATCH($D109,$AR$5:$AR$12,0),4))^$I109)+(EXP(-$G109/INDEX($AV$5:$BA$12,MATCH($D109,$AR$5:$AR$12,0),5))*($G109/INDEX($AV$5:$BA$12,MATCH($D109,$AR$5:$AR$12,0),5))^$I109)+(EXP(-$G109/INDEX($AV$5:$BA$12,MATCH($D109,$AR$5:$AR$12,0),6))*($G109/INDEX($AV$5:$BA$12,MATCH($D109,$AR$5:$AR$12,0),6))^$I109)),0)</x:f>
        <x:v>0.2008708890301551</x:v>
      </x:c>
      <x:c r="AB109" s="979" t="n">
        <x:f>IFERROR((EXP(-$G109/INDEX($AV$5:$BA$12,MATCH($D109,$AR$5:$AR$12,0),4))*($G109/INDEX($AV$5:$BA$12,MATCH($D109,$AR$5:$AR$12,0),4))^$I109)/((EXP(-$G109/INDEX($AV$5:$BA$12,MATCH($D109,$AR$5:$AR$12,0),1))*($G109/INDEX($AV$5:$BA$12,MATCH($D109,$AR$5:$AR$12,0),1))^$I109)+(EXP(-$G109/INDEX($AV$5:$BA$12,MATCH($D109,$AR$5:$AR$12,0),2))*($G109/INDEX($AV$5:$BA$12,MATCH($D109,$AR$5:$AR$12,0),2))^$I109)+(EXP(-$G109/INDEX($AV$5:$BA$12,MATCH($D109,$AR$5:$AR$12,0),3))*($G109/INDEX($AV$5:$BA$12,MATCH($D109,$AR$5:$AR$12,0),3))^$I109)+(EXP(-$G109/INDEX($AV$5:$BA$12,MATCH($D109,$AR$5:$AR$12,0),4))*($G109/INDEX($AV$5:$BA$12,MATCH($D109,$AR$5:$AR$12,0),4))^$I109)+(EXP(-$G109/INDEX($AV$5:$BA$12,MATCH($D109,$AR$5:$AR$12,0),5))*($G109/INDEX($AV$5:$BA$12,MATCH($D109,$AR$5:$AR$12,0),5))^$I109)+(EXP(-$G109/INDEX($AV$5:$BA$12,MATCH($D109,$AR$5:$AR$12,0),6))*($G109/INDEX($AV$5:$BA$12,MATCH($D109,$AR$5:$AR$12,0),6))^$I109)),0)</x:f>
        <x:v>0.16850841806190012</x:v>
      </x:c>
      <x:c r="AC109" s="979" t="n">
        <x:f>IFERROR((EXP(-$G109/INDEX($AV$5:$BA$12,MATCH($D109,$AR$5:$AR$12,0),5))*($G109/INDEX($AV$5:$BA$12,MATCH($D109,$AR$5:$AR$12,0),5))^$I109)/((EXP(-$G109/INDEX($AV$5:$BA$12,MATCH($D109,$AR$5:$AR$12,0),1))*($G109/INDEX($AV$5:$BA$12,MATCH($D109,$AR$5:$AR$12,0),1))^$I109)+(EXP(-$G109/INDEX($AV$5:$BA$12,MATCH($D109,$AR$5:$AR$12,0),2))*($G109/INDEX($AV$5:$BA$12,MATCH($D109,$AR$5:$AR$12,0),2))^$I109)+(EXP(-$G109/INDEX($AV$5:$BA$12,MATCH($D109,$AR$5:$AR$12,0),3))*($G109/INDEX($AV$5:$BA$12,MATCH($D109,$AR$5:$AR$12,0),3))^$I109)+(EXP(-$G109/INDEX($AV$5:$BA$12,MATCH($D109,$AR$5:$AR$12,0),4))*($G109/INDEX($AV$5:$BA$12,MATCH($D109,$AR$5:$AR$12,0),4))^$I109)+(EXP(-$G109/INDEX($AV$5:$BA$12,MATCH($D109,$AR$5:$AR$12,0),5))*($G109/INDEX($AV$5:$BA$12,MATCH($D109,$AR$5:$AR$12,0),5))^$I109)+(EXP(-$G109/INDEX($AV$5:$BA$12,MATCH($D109,$AR$5:$AR$12,0),6))*($G109/INDEX($AV$5:$BA$12,MATCH($D109,$AR$5:$AR$12,0),6))^$I109)),0)</x:f>
        <x:v>0.12265061508047198</x:v>
      </x:c>
      <x:c r="AD109" s="979" t="n">
        <x:f>IFERROR((EXP(-$G109/INDEX($AV$5:$BA$12,MATCH($D109,$AR$5:$AR$12,0),6))*($G109/INDEX($AV$5:$BA$12,MATCH($D109,$AR$5:$AR$12,0),6))^$I109)/((EXP(-$G109/INDEX($AV$5:$BA$12,MATCH($D109,$AR$5:$AR$12,0),1))*($G109/INDEX($AV$5:$BA$12,MATCH($D109,$AR$5:$AR$12,0),1))^$I109)+(EXP(-$G109/INDEX($AV$5:$BA$12,MATCH($D109,$AR$5:$AR$12,0),2))*($G109/INDEX($AV$5:$BA$12,MATCH($D109,$AR$5:$AR$12,0),2))^$I109)+(EXP(-$G109/INDEX($AV$5:$BA$12,MATCH($D109,$AR$5:$AR$12,0),3))*($G109/INDEX($AV$5:$BA$12,MATCH($D109,$AR$5:$AR$12,0),3))^$I109)+(EXP(-$G109/INDEX($AV$5:$BA$12,MATCH($D109,$AR$5:$AR$12,0),4))*($G109/INDEX($AV$5:$BA$12,MATCH($D109,$AR$5:$AR$12,0),4))^$I109)+(EXP(-$G109/INDEX($AV$5:$BA$12,MATCH($D109,$AR$5:$AR$12,0),5))*($G109/INDEX($AV$5:$BA$12,MATCH($D109,$AR$5:$AR$12,0),5))^$I109)+(EXP(-$G109/INDEX($AV$5:$BA$12,MATCH($D109,$AR$5:$AR$12,0),6))*($G109/INDEX($AV$5:$BA$12,MATCH($D109,$AR$5:$AR$12,0),6))^$I109)),0)</x:f>
        <x:v>0.08552234392601087</x:v>
      </x:c>
      <x:c r="AE109" s="979" t="n">
        <x:f>IFERROR((EXP(-$G109/INDEX($BB$5:$BG$12,MATCH($D109,$AR$5:$AR$12,0),1))*($G109/INDEX($BB$5:$BG$12,MATCH($D109,$AR$5:$AR$12,0),1))^$J109)/((EXP(-$G109/INDEX($BB$5:$BG$12,MATCH($D109,$AR$5:$AR$12,0),1))*($G109/INDEX($BB$5:$BG$12,MATCH($D109,$AR$5:$AR$12,0),1))^$J109)+(EXP(-$G109/INDEX($BB$5:$BG$12,MATCH($D109,$AR$5:$AR$12,0),2))*($G109/INDEX($BB$5:$BG$12,MATCH($D109,$AR$5:$AR$12,0),2))^$J109)+(EXP(-$G109/INDEX($BB$5:$BG$12,MATCH($D109,$AR$5:$AR$12,0),3))*($G109/INDEX($BB$5:$BG$12,MATCH($D109,$AR$5:$AR$12,0),3))^$J109)+(EXP(-$G109/INDEX($BB$5:$BG$12,MATCH($D109,$AR$5:$AR$12,0),4))*($G109/INDEX($BB$5:$BG$12,MATCH($D109,$AR$5:$AR$12,0),4))^$J109)+(EXP(-$G109/INDEX($BB$5:$BG$12,MATCH($D109,$AR$5:$AR$12,0),5))*($G109/INDEX($BB$5:$BG$12,MATCH($D109,$AR$5:$AR$12,0),5))^$J109)+(EXP(-$G109/INDEX($BB$5:$BG$12,MATCH($D109,$AR$5:$AR$12,0),6))*($G109/INDEX($BB$5:$BG$12,MATCH($D109,$AR$5:$AR$12,0),6))^$J109)),0)</x:f>
        <x:v>0.14322507239763949</x:v>
      </x:c>
      <x:c r="AF109" s="979" t="n">
        <x:f>IFERROR((EXP(-$G109/INDEX($BB$5:$BG$12,MATCH($D109,$AR$5:$AR$12,0),2))*($G109/INDEX($BB$5:$BG$12,MATCH($D109,$AR$5:$AR$12,0),2))^$J109)/((EXP(-$G109/INDEX($BB$5:$BG$12,MATCH($D109,$AR$5:$AR$12,0),1))*($G109/INDEX($BB$5:$BG$12,MATCH($D109,$AR$5:$AR$12,0),1))^$J109)+(EXP(-$G109/INDEX($BB$5:$BG$12,MATCH($D109,$AR$5:$AR$12,0),2))*($G109/INDEX($BB$5:$BG$12,MATCH($D109,$AR$5:$AR$12,0),2))^$J109)+(EXP(-$G109/INDEX($BB$5:$BG$12,MATCH($D109,$AR$5:$AR$12,0),3))*($G109/INDEX($BB$5:$BG$12,MATCH($D109,$AR$5:$AR$12,0),3))^$J109)+(EXP(-$G109/INDEX($BB$5:$BG$12,MATCH($D109,$AR$5:$AR$12,0),4))*($G109/INDEX($BB$5:$BG$12,MATCH($D109,$AR$5:$AR$12,0),4))^$J109)+(EXP(-$G109/INDEX($BB$5:$BG$12,MATCH($D109,$AR$5:$AR$12,0),5))*($G109/INDEX($BB$5:$BG$12,MATCH($D109,$AR$5:$AR$12,0),5))^$J109)+(EXP(-$G109/INDEX($BB$5:$BG$12,MATCH($D109,$AR$5:$AR$12,0),6))*($G109/INDEX($BB$5:$BG$12,MATCH($D109,$AR$5:$AR$12,0),6))^$J109)),0)</x:f>
        <x:v>0.19375655980235693</x:v>
      </x:c>
      <x:c r="AG109" s="979" t="n">
        <x:f>IFERROR((EXP(-$G109/INDEX($BB$5:$BG$12,MATCH($D109,$AR$5:$AR$12,0),3))*($G109/INDEX($BB$5:$BG$12,MATCH($D109,$AR$5:$AR$12,0),3))^$J109)/((EXP(-$G109/INDEX($BB$5:$BG$12,MATCH($D109,$AR$5:$AR$12,0),1))*($G109/INDEX($BB$5:$BG$12,MATCH($D109,$AR$5:$AR$12,0),1))^$J109)+(EXP(-$G109/INDEX($BB$5:$BG$12,MATCH($D109,$AR$5:$AR$12,0),2))*($G109/INDEX($BB$5:$BG$12,MATCH($D109,$AR$5:$AR$12,0),2))^$J109)+(EXP(-$G109/INDEX($BB$5:$BG$12,MATCH($D109,$AR$5:$AR$12,0),3))*($G109/INDEX($BB$5:$BG$12,MATCH($D109,$AR$5:$AR$12,0),3))^$J109)+(EXP(-$G109/INDEX($BB$5:$BG$12,MATCH($D109,$AR$5:$AR$12,0),4))*($G109/INDEX($BB$5:$BG$12,MATCH($D109,$AR$5:$AR$12,0),4))^$J109)+(EXP(-$G109/INDEX($BB$5:$BG$12,MATCH($D109,$AR$5:$AR$12,0),5))*($G109/INDEX($BB$5:$BG$12,MATCH($D109,$AR$5:$AR$12,0),5))^$J109)+(EXP(-$G109/INDEX($BB$5:$BG$12,MATCH($D109,$AR$5:$AR$12,0),6))*($G109/INDEX($BB$5:$BG$12,MATCH($D109,$AR$5:$AR$12,0),6))^$J109)),0)</x:f>
        <x:v>0.2718780396787564</x:v>
      </x:c>
      <x:c r="AH109" s="979" t="n">
        <x:f>IFERROR((EXP(-$G109/INDEX($BB$5:$BG$12,MATCH($D109,$AR$5:$AR$12,0),4))*($G109/INDEX($BB$5:$BG$12,MATCH($D109,$AR$5:$AR$12,0),4))^$J109)/((EXP(-$G109/INDEX($BB$5:$BG$12,MATCH($D109,$AR$5:$AR$12,0),1))*($G109/INDEX($BB$5:$BG$12,MATCH($D109,$AR$5:$AR$12,0),1))^$J109)+(EXP(-$G109/INDEX($BB$5:$BG$12,MATCH($D109,$AR$5:$AR$12,0),2))*($G109/INDEX($BB$5:$BG$12,MATCH($D109,$AR$5:$AR$12,0),2))^$J109)+(EXP(-$G109/INDEX($BB$5:$BG$12,MATCH($D109,$AR$5:$AR$12,0),3))*($G109/INDEX($BB$5:$BG$12,MATCH($D109,$AR$5:$AR$12,0),3))^$J109)+(EXP(-$G109/INDEX($BB$5:$BG$12,MATCH($D109,$AR$5:$AR$12,0),4))*($G109/INDEX($BB$5:$BG$12,MATCH($D109,$AR$5:$AR$12,0),4))^$J109)+(EXP(-$G109/INDEX($BB$5:$BG$12,MATCH($D109,$AR$5:$AR$12,0),5))*($G109/INDEX($BB$5:$BG$12,MATCH($D109,$AR$5:$AR$12,0),5))^$J109)+(EXP(-$G109/INDEX($BB$5:$BG$12,MATCH($D109,$AR$5:$AR$12,0),6))*($G109/INDEX($BB$5:$BG$12,MATCH($D109,$AR$5:$AR$12,0),6))^$J109)),0)</x:f>
        <x:v>0.2149857741109834</x:v>
      </x:c>
      <x:c r="AI109" s="979" t="n">
        <x:f>IFERROR((EXP(-$G109/INDEX($BB$5:$BG$12,MATCH($D109,$AR$5:$AR$12,0),5))*($G109/INDEX($BB$5:$BG$12,MATCH($D109,$AR$5:$AR$12,0),5))^$J109)/((EXP(-$G109/INDEX($BB$5:$BG$12,MATCH($D109,$AR$5:$AR$12,0),1))*($G109/INDEX($BB$5:$BG$12,MATCH($D109,$AR$5:$AR$12,0),1))^$J109)+(EXP(-$G109/INDEX($BB$5:$BG$12,MATCH($D109,$AR$5:$AR$12,0),2))*($G109/INDEX($BB$5:$BG$12,MATCH($D109,$AR$5:$AR$12,0),2))^$J109)+(EXP(-$G109/INDEX($BB$5:$BG$12,MATCH($D109,$AR$5:$AR$12,0),3))*($G109/INDEX($BB$5:$BG$12,MATCH($D109,$AR$5:$AR$12,0),3))^$J109)+(EXP(-$G109/INDEX($BB$5:$BG$12,MATCH($D109,$AR$5:$AR$12,0),4))*($G109/INDEX($BB$5:$BG$12,MATCH($D109,$AR$5:$AR$12,0),4))^$J109)+(EXP(-$G109/INDEX($BB$5:$BG$12,MATCH($D109,$AR$5:$AR$12,0),5))*($G109/INDEX($BB$5:$BG$12,MATCH($D109,$AR$5:$AR$12,0),5))^$J109)+(EXP(-$G109/INDEX($BB$5:$BG$12,MATCH($D109,$AR$5:$AR$12,0),6))*($G109/INDEX($BB$5:$BG$12,MATCH($D109,$AR$5:$AR$12,0),6))^$J109)),0)</x:f>
        <x:v>0.14433651859059785</x:v>
      </x:c>
      <x:c r="AJ109" s="979" t="n">
        <x:f>IFERROR((EXP(-$G109/INDEX($BB$5:$BG$12,MATCH($D109,$AR$5:$AR$12,0),6))*($G109/INDEX($BB$5:$BG$12,MATCH($D109,$AR$5:$AR$12,0),6))^$J109)/((EXP(-$G109/INDEX($BB$5:$BG$12,MATCH($D109,$AR$5:$AR$12,0),1))*($G109/INDEX($BB$5:$BG$12,MATCH($D109,$AR$5:$AR$12,0),1))^$J109)+(EXP(-$G109/INDEX($BB$5:$BG$12,MATCH($D109,$AR$5:$AR$12,0),2))*($G109/INDEX($BB$5:$BG$12,MATCH($D109,$AR$5:$AR$12,0),2))^$J109)+(EXP(-$G109/INDEX($BB$5:$BG$12,MATCH($D109,$AR$5:$AR$12,0),3))*($G109/INDEX($BB$5:$BG$12,MATCH($D109,$AR$5:$AR$12,0),3))^$J109)+(EXP(-$G109/INDEX($BB$5:$BG$12,MATCH($D109,$AR$5:$AR$12,0),4))*($G109/INDEX($BB$5:$BG$12,MATCH($D109,$AR$5:$AR$12,0),4))^$J109)+(EXP(-$G109/INDEX($BB$5:$BG$12,MATCH($D109,$AR$5:$AR$12,0),5))*($G109/INDEX($BB$5:$BG$12,MATCH($D109,$AR$5:$AR$12,0),5))^$J109)+(EXP(-$G109/INDEX($BB$5:$BG$12,MATCH($D109,$AR$5:$AR$12,0),6))*($G109/INDEX($BB$5:$BG$12,MATCH($D109,$AR$5:$AR$12,0),6))^$J109)),0)</x:f>
        <x:v>0.0318180354196659</x:v>
      </x:c>
      <x:c r="BJ109"/>
      <x:c r="BK109"/>
      <x:c r="BL109"/>
      <x:c r="BM109"/>
      <x:c r="BN109"/>
      <x:c r="BO109"/>
      <x:c r="BP109"/>
      <x:c r="BQ109"/>
      <x:c r="BR109"/>
      <x:c r="BS109"/>
      <x:c r="BT109"/>
      <x:c r="BU109"/>
      <x:c r="BV109"/>
      <x:c r="BW109"/>
      <x:c r="BX109"/>
      <x:c r="BY109"/>
      <x:c r="BZ109"/>
    </x:row>
    <x:row r="110">
      <x:c r="A110" s="975" t="n">
        <x:f>'対象台データ'!A108</x:f>
        <x:v>46271</x:v>
      </x:c>
      <x:c r="B110" s="1003" t="str">
        <x:f>'対象台データ'!B108</x:f>
        <x:v>日</x:v>
      </x:c>
      <x:c r="C110" s="1003" t="str">
        <x:f>'対象台データ'!C108</x:f>
        <x:v>9/6</x:v>
      </x:c>
      <x:c r="D110" s="963" t="str">
        <x:f>'対象台データ'!D108</x:f>
        <x:v>マイジャグラーV</x:v>
      </x:c>
      <x:c r="E110" s="1014" t="n">
        <x:f>IF($X110="A",MIN(100,MAX(0,55+(V110-55)*(1+0.4*SQRT(MIN(G110/8000,1))))),MIN(100,MAX(0,V110)))</x:f>
        <x:v>56.78105525149729</x:v>
      </x:c>
      <x:c r="F110" s="1016" t="n">
        <x:f>'対象台データ'!E108</x:f>
        <x:v>975</x:v>
      </x:c>
      <x:c r="G110" s="1005" t="n">
        <x:f>'対象台データ'!F108</x:f>
        <x:v>9775</x:v>
      </x:c>
      <x:c r="H110" s="1005" t="n">
        <x:f>'対象台データ'!G108</x:f>
        <x:v>1007</x:v>
      </x:c>
      <x:c r="I110" s="1005" t="n">
        <x:f>'対象台データ'!H108</x:f>
        <x:v>35</x:v>
      </x:c>
      <x:c r="J110" s="1005" t="n">
        <x:f>'対象台データ'!I108</x:f>
        <x:v>33</x:v>
      </x:c>
      <x:c r="K110" s="979" t="n">
        <x:f>'対象台データ'!K108</x:f>
        <x:v>1.0343393009377664</x:v>
      </x:c>
      <x:c r="L110" s="1006" t="n">
        <x:f>IF(G110&lt;=0,5,IF(G110&lt;1500,5+(G110-0)*(20-5)/(1500-0),IF(G110&lt;3000,20+(G110-1500)*(40-20)/(3000-1500),IF(G110&lt;4500,40+(G110-3000)*(58-40)/(4500-3000),IF(G110&lt;6000,58+(G110-4500)*(72-58)/(6000-4500),IF(G110&lt;7500,72+(G110-6000)*(84-72)/(7500-6000),IF(G110&lt;9000,84+(G110-7500)*(93-84)/(9000-7500),IF(G110&lt;11000,93+(G110-9000)*(100-93)/(11000-9000),100))))))))</x:f>
        <x:v>95.7125</x:v>
      </x:c>
      <x:c r="M110" s="978" t="n">
        <x:v>1</x:v>
      </x:c>
      <x:c r="N110" s="978" t="n">
        <x:f>MIN(100,L110*M110)</x:f>
        <x:v>95.7125</x:v>
      </x:c>
      <x:c r="O110" s="978" t="n">
        <x:f>IF(K110&lt;=0.8,0,IF(K110&lt;0.9,0+(K110-0.8)*(10-0)/(0.9-0.8),IF(K110&lt;1,10+(K110-0.9)*(35-10)/(1-0.9),IF(K110&lt;1.2,35+(K110-1)*(87-35)/(1.2-1),IF(K110&lt;1.3,87+(K110-1.2)*(96-87)/(1.3-1.2),IF(K110&lt;1.45,96+(K110-1.3)*(100-96)/(1.45-1.3),100))))))</x:f>
        <x:v>43.92821824381926</x:v>
      </x:c>
      <x:c r="P110" s="979" t="n">
        <x:f>MIN(1,SQRT(G110/8000))</x:f>
        <x:v>1</x:v>
      </x:c>
      <x:c r="Q110" s="978" t="n">
        <x:f>35+(O110-35)*P110</x:f>
        <x:v>43.92821824381926</x:v>
      </x:c>
      <x:c r="R110" s="978" t="n">
        <x:f>IF(K110&lt;0.95,MIN(25,(0.95-K110)*250),0)</x:f>
        <x:v>0</x:v>
      </x:c>
      <x:c r="S110" s="978" t="n">
        <x:f>IF($X110="A",Y110*5+Z110*15+AA110*30+AB110*60+AC110*80+AD110*100,0)</x:f>
        <x:v>40.64212053976213</x:v>
      </x:c>
      <x:c r="T110" s="978" t="n">
        <x:f>IF($X110="A",AE110*5+AF110*15+AG110*30+AH110*60+AI110*80+AJ110*100,0)</x:f>
        <x:v>53.85088262685885</x:v>
      </x:c>
      <x:c r="U110" s="978" t="n">
        <x:f>IF($X110="A",S110*15%+T110*30%+Q110*55%,0)</x:f>
        <x:v>46.41210290312257</x:v>
      </x:c>
      <x:c r="V110" s="1018" t="n">
        <x:f>IF($X110="A",U110*80%+N110*20%,N110*IFERROR(INDEX($AT$5:$AT$60,MATCH($D110,$AR$5:$AR$60,0)),0.6)+Q110*IFERROR(INDEX($AU$5:$AU$60,MATCH($D110,$AR$5:$AR$60,0)),0.4)-R110)</x:f>
        <x:v>56.27218232249807</x:v>
      </x:c>
      <x:c r="W110" s="1008" t="str">
        <x:f>IF(E110&gt;=90,"設定6級候補",IF(E110&gt;=75,"設定4以上強候補",IF(E110&gt;=60,"設定4以上を疑う","要観察")))</x:f>
        <x:v>要観察</x:v>
      </x:c>
      <x:c r="X110" s="1003" t="str">
        <x:f>IFERROR(INDEX($AS$5:$AS$60,MATCH($D110,$AR$5:$AR$60,0)),"AT")</x:f>
        <x:v>A</x:v>
      </x:c>
      <x:c r="Y110" s="979" t="n">
        <x:f>IFERROR((EXP(-$G110/INDEX($AV$5:$BA$12,MATCH($D110,$AR$5:$AR$12,0),1))*($G110/INDEX($AV$5:$BA$12,MATCH($D110,$AR$5:$AR$12,0),1))^$I110)/((EXP(-$G110/INDEX($AV$5:$BA$12,MATCH($D110,$AR$5:$AR$12,0),1))*($G110/INDEX($AV$5:$BA$12,MATCH($D110,$AR$5:$AR$12,0),1))^$I110)+(EXP(-$G110/INDEX($AV$5:$BA$12,MATCH($D110,$AR$5:$AR$12,0),2))*($G110/INDEX($AV$5:$BA$12,MATCH($D110,$AR$5:$AR$12,0),2))^$I110)+(EXP(-$G110/INDEX($AV$5:$BA$12,MATCH($D110,$AR$5:$AR$12,0),3))*($G110/INDEX($AV$5:$BA$12,MATCH($D110,$AR$5:$AR$12,0),3))^$I110)+(EXP(-$G110/INDEX($AV$5:$BA$12,MATCH($D110,$AR$5:$AR$12,0),4))*($G110/INDEX($AV$5:$BA$12,MATCH($D110,$AR$5:$AR$12,0),4))^$I110)+(EXP(-$G110/INDEX($AV$5:$BA$12,MATCH($D110,$AR$5:$AR$12,0),5))*($G110/INDEX($AV$5:$BA$12,MATCH($D110,$AR$5:$AR$12,0),5))^$I110)+(EXP(-$G110/INDEX($AV$5:$BA$12,MATCH($D110,$AR$5:$AR$12,0),6))*($G110/INDEX($AV$5:$BA$12,MATCH($D110,$AR$5:$AR$12,0),6))^$I110)),0)</x:f>
        <x:v>0.20139077359696736</x:v>
      </x:c>
      <x:c r="Z110" s="979" t="n">
        <x:f>IFERROR((EXP(-$G110/INDEX($AV$5:$BA$12,MATCH($D110,$AR$5:$AR$12,0),2))*($G110/INDEX($AV$5:$BA$12,MATCH($D110,$AR$5:$AR$12,0),2))^$I110)/((EXP(-$G110/INDEX($AV$5:$BA$12,MATCH($D110,$AR$5:$AR$12,0),1))*($G110/INDEX($AV$5:$BA$12,MATCH($D110,$AR$5:$AR$12,0),1))^$I110)+(EXP(-$G110/INDEX($AV$5:$BA$12,MATCH($D110,$AR$5:$AR$12,0),2))*($G110/INDEX($AV$5:$BA$12,MATCH($D110,$AR$5:$AR$12,0),2))^$I110)+(EXP(-$G110/INDEX($AV$5:$BA$12,MATCH($D110,$AR$5:$AR$12,0),3))*($G110/INDEX($AV$5:$BA$12,MATCH($D110,$AR$5:$AR$12,0),3))^$I110)+(EXP(-$G110/INDEX($AV$5:$BA$12,MATCH($D110,$AR$5:$AR$12,0),4))*($G110/INDEX($AV$5:$BA$12,MATCH($D110,$AR$5:$AR$12,0),4))^$I110)+(EXP(-$G110/INDEX($AV$5:$BA$12,MATCH($D110,$AR$5:$AR$12,0),5))*($G110/INDEX($AV$5:$BA$12,MATCH($D110,$AR$5:$AR$12,0),5))^$I110)+(EXP(-$G110/INDEX($AV$5:$BA$12,MATCH($D110,$AR$5:$AR$12,0),6))*($G110/INDEX($AV$5:$BA$12,MATCH($D110,$AR$5:$AR$12,0),6))^$I110)),0)</x:f>
        <x:v>0.1997883922211225</x:v>
      </x:c>
      <x:c r="AA110" s="979" t="n">
        <x:f>IFERROR((EXP(-$G110/INDEX($AV$5:$BA$12,MATCH($D110,$AR$5:$AR$12,0),3))*($G110/INDEX($AV$5:$BA$12,MATCH($D110,$AR$5:$AR$12,0),3))^$I110)/((EXP(-$G110/INDEX($AV$5:$BA$12,MATCH($D110,$AR$5:$AR$12,0),1))*($G110/INDEX($AV$5:$BA$12,MATCH($D110,$AR$5:$AR$12,0),1))^$I110)+(EXP(-$G110/INDEX($AV$5:$BA$12,MATCH($D110,$AR$5:$AR$12,0),2))*($G110/INDEX($AV$5:$BA$12,MATCH($D110,$AR$5:$AR$12,0),2))^$I110)+(EXP(-$G110/INDEX($AV$5:$BA$12,MATCH($D110,$AR$5:$AR$12,0),3))*($G110/INDEX($AV$5:$BA$12,MATCH($D110,$AR$5:$AR$12,0),3))^$I110)+(EXP(-$G110/INDEX($AV$5:$BA$12,MATCH($D110,$AR$5:$AR$12,0),4))*($G110/INDEX($AV$5:$BA$12,MATCH($D110,$AR$5:$AR$12,0),4))^$I110)+(EXP(-$G110/INDEX($AV$5:$BA$12,MATCH($D110,$AR$5:$AR$12,0),5))*($G110/INDEX($AV$5:$BA$12,MATCH($D110,$AR$5:$AR$12,0),5))^$I110)+(EXP(-$G110/INDEX($AV$5:$BA$12,MATCH($D110,$AR$5:$AR$12,0),6))*($G110/INDEX($AV$5:$BA$12,MATCH($D110,$AR$5:$AR$12,0),6))^$I110)),0)</x:f>
        <x:v>0.19527762751862696</x:v>
      </x:c>
      <x:c r="AB110" s="979" t="n">
        <x:f>IFERROR((EXP(-$G110/INDEX($AV$5:$BA$12,MATCH($D110,$AR$5:$AR$12,0),4))*($G110/INDEX($AV$5:$BA$12,MATCH($D110,$AR$5:$AR$12,0),4))^$I110)/((EXP(-$G110/INDEX($AV$5:$BA$12,MATCH($D110,$AR$5:$AR$12,0),1))*($G110/INDEX($AV$5:$BA$12,MATCH($D110,$AR$5:$AR$12,0),1))^$I110)+(EXP(-$G110/INDEX($AV$5:$BA$12,MATCH($D110,$AR$5:$AR$12,0),2))*($G110/INDEX($AV$5:$BA$12,MATCH($D110,$AR$5:$AR$12,0),2))^$I110)+(EXP(-$G110/INDEX($AV$5:$BA$12,MATCH($D110,$AR$5:$AR$12,0),3))*($G110/INDEX($AV$5:$BA$12,MATCH($D110,$AR$5:$AR$12,0),3))^$I110)+(EXP(-$G110/INDEX($AV$5:$BA$12,MATCH($D110,$AR$5:$AR$12,0),4))*($G110/INDEX($AV$5:$BA$12,MATCH($D110,$AR$5:$AR$12,0),4))^$I110)+(EXP(-$G110/INDEX($AV$5:$BA$12,MATCH($D110,$AR$5:$AR$12,0),5))*($G110/INDEX($AV$5:$BA$12,MATCH($D110,$AR$5:$AR$12,0),5))^$I110)+(EXP(-$G110/INDEX($AV$5:$BA$12,MATCH($D110,$AR$5:$AR$12,0),6))*($G110/INDEX($AV$5:$BA$12,MATCH($D110,$AR$5:$AR$12,0),6))^$I110)),0)</x:f>
        <x:v>0.17266905041581518</x:v>
      </x:c>
      <x:c r="AC110" s="979" t="n">
        <x:f>IFERROR((EXP(-$G110/INDEX($AV$5:$BA$12,MATCH($D110,$AR$5:$AR$12,0),5))*($G110/INDEX($AV$5:$BA$12,MATCH($D110,$AR$5:$AR$12,0),5))^$I110)/((EXP(-$G110/INDEX($AV$5:$BA$12,MATCH($D110,$AR$5:$AR$12,0),1))*($G110/INDEX($AV$5:$BA$12,MATCH($D110,$AR$5:$AR$12,0),1))^$I110)+(EXP(-$G110/INDEX($AV$5:$BA$12,MATCH($D110,$AR$5:$AR$12,0),2))*($G110/INDEX($AV$5:$BA$12,MATCH($D110,$AR$5:$AR$12,0),2))^$I110)+(EXP(-$G110/INDEX($AV$5:$BA$12,MATCH($D110,$AR$5:$AR$12,0),3))*($G110/INDEX($AV$5:$BA$12,MATCH($D110,$AR$5:$AR$12,0),3))^$I110)+(EXP(-$G110/INDEX($AV$5:$BA$12,MATCH($D110,$AR$5:$AR$12,0),4))*($G110/INDEX($AV$5:$BA$12,MATCH($D110,$AR$5:$AR$12,0),4))^$I110)+(EXP(-$G110/INDEX($AV$5:$BA$12,MATCH($D110,$AR$5:$AR$12,0),5))*($G110/INDEX($AV$5:$BA$12,MATCH($D110,$AR$5:$AR$12,0),5))^$I110)+(EXP(-$G110/INDEX($AV$5:$BA$12,MATCH($D110,$AR$5:$AR$12,0),6))*($G110/INDEX($AV$5:$BA$12,MATCH($D110,$AR$5:$AR$12,0),6))^$I110)),0)</x:f>
        <x:v>0.13337733433970336</x:v>
      </x:c>
      <x:c r="AD110" s="979" t="n">
        <x:f>IFERROR((EXP(-$G110/INDEX($AV$5:$BA$12,MATCH($D110,$AR$5:$AR$12,0),6))*($G110/INDEX($AV$5:$BA$12,MATCH($D110,$AR$5:$AR$12,0),6))^$I110)/((EXP(-$G110/INDEX($AV$5:$BA$12,MATCH($D110,$AR$5:$AR$12,0),1))*($G110/INDEX($AV$5:$BA$12,MATCH($D110,$AR$5:$AR$12,0),1))^$I110)+(EXP(-$G110/INDEX($AV$5:$BA$12,MATCH($D110,$AR$5:$AR$12,0),2))*($G110/INDEX($AV$5:$BA$12,MATCH($D110,$AR$5:$AR$12,0),2))^$I110)+(EXP(-$G110/INDEX($AV$5:$BA$12,MATCH($D110,$AR$5:$AR$12,0),3))*($G110/INDEX($AV$5:$BA$12,MATCH($D110,$AR$5:$AR$12,0),3))^$I110)+(EXP(-$G110/INDEX($AV$5:$BA$12,MATCH($D110,$AR$5:$AR$12,0),4))*($G110/INDEX($AV$5:$BA$12,MATCH($D110,$AR$5:$AR$12,0),4))^$I110)+(EXP(-$G110/INDEX($AV$5:$BA$12,MATCH($D110,$AR$5:$AR$12,0),5))*($G110/INDEX($AV$5:$BA$12,MATCH($D110,$AR$5:$AR$12,0),5))^$I110)+(EXP(-$G110/INDEX($AV$5:$BA$12,MATCH($D110,$AR$5:$AR$12,0),6))*($G110/INDEX($AV$5:$BA$12,MATCH($D110,$AR$5:$AR$12,0),6))^$I110)),0)</x:f>
        <x:v>0.09749682190776471</x:v>
      </x:c>
      <x:c r="AE110" s="979" t="n">
        <x:f>IFERROR((EXP(-$G110/INDEX($BB$5:$BG$12,MATCH($D110,$AR$5:$AR$12,0),1))*($G110/INDEX($BB$5:$BG$12,MATCH($D110,$AR$5:$AR$12,0),1))^$J110)/((EXP(-$G110/INDEX($BB$5:$BG$12,MATCH($D110,$AR$5:$AR$12,0),1))*($G110/INDEX($BB$5:$BG$12,MATCH($D110,$AR$5:$AR$12,0),1))^$J110)+(EXP(-$G110/INDEX($BB$5:$BG$12,MATCH($D110,$AR$5:$AR$12,0),2))*($G110/INDEX($BB$5:$BG$12,MATCH($D110,$AR$5:$AR$12,0),2))^$J110)+(EXP(-$G110/INDEX($BB$5:$BG$12,MATCH($D110,$AR$5:$AR$12,0),3))*($G110/INDEX($BB$5:$BG$12,MATCH($D110,$AR$5:$AR$12,0),3))^$J110)+(EXP(-$G110/INDEX($BB$5:$BG$12,MATCH($D110,$AR$5:$AR$12,0),4))*($G110/INDEX($BB$5:$BG$12,MATCH($D110,$AR$5:$AR$12,0),4))^$J110)+(EXP(-$G110/INDEX($BB$5:$BG$12,MATCH($D110,$AR$5:$AR$12,0),5))*($G110/INDEX($BB$5:$BG$12,MATCH($D110,$AR$5:$AR$12,0),5))^$J110)+(EXP(-$G110/INDEX($BB$5:$BG$12,MATCH($D110,$AR$5:$AR$12,0),6))*($G110/INDEX($BB$5:$BG$12,MATCH($D110,$AR$5:$AR$12,0),6))^$J110)),0)</x:f>
        <x:v>0.06031879275626987</x:v>
      </x:c>
      <x:c r="AF110" s="979" t="n">
        <x:f>IFERROR((EXP(-$G110/INDEX($BB$5:$BG$12,MATCH($D110,$AR$5:$AR$12,0),2))*($G110/INDEX($BB$5:$BG$12,MATCH($D110,$AR$5:$AR$12,0),2))^$J110)/((EXP(-$G110/INDEX($BB$5:$BG$12,MATCH($D110,$AR$5:$AR$12,0),1))*($G110/INDEX($BB$5:$BG$12,MATCH($D110,$AR$5:$AR$12,0),1))^$J110)+(EXP(-$G110/INDEX($BB$5:$BG$12,MATCH($D110,$AR$5:$AR$12,0),2))*($G110/INDEX($BB$5:$BG$12,MATCH($D110,$AR$5:$AR$12,0),2))^$J110)+(EXP(-$G110/INDEX($BB$5:$BG$12,MATCH($D110,$AR$5:$AR$12,0),3))*($G110/INDEX($BB$5:$BG$12,MATCH($D110,$AR$5:$AR$12,0),3))^$J110)+(EXP(-$G110/INDEX($BB$5:$BG$12,MATCH($D110,$AR$5:$AR$12,0),4))*($G110/INDEX($BB$5:$BG$12,MATCH($D110,$AR$5:$AR$12,0),4))^$J110)+(EXP(-$G110/INDEX($BB$5:$BG$12,MATCH($D110,$AR$5:$AR$12,0),5))*($G110/INDEX($BB$5:$BG$12,MATCH($D110,$AR$5:$AR$12,0),5))^$J110)+(EXP(-$G110/INDEX($BB$5:$BG$12,MATCH($D110,$AR$5:$AR$12,0),6))*($G110/INDEX($BB$5:$BG$12,MATCH($D110,$AR$5:$AR$12,0),6))^$J110)),0)</x:f>
        <x:v>0.10036627357437573</x:v>
      </x:c>
      <x:c r="AG110" s="979" t="n">
        <x:f>IFERROR((EXP(-$G110/INDEX($BB$5:$BG$12,MATCH($D110,$AR$5:$AR$12,0),3))*($G110/INDEX($BB$5:$BG$12,MATCH($D110,$AR$5:$AR$12,0),3))^$J110)/((EXP(-$G110/INDEX($BB$5:$BG$12,MATCH($D110,$AR$5:$AR$12,0),1))*($G110/INDEX($BB$5:$BG$12,MATCH($D110,$AR$5:$AR$12,0),1))^$J110)+(EXP(-$G110/INDEX($BB$5:$BG$12,MATCH($D110,$AR$5:$AR$12,0),2))*($G110/INDEX($BB$5:$BG$12,MATCH($D110,$AR$5:$AR$12,0),2))^$J110)+(EXP(-$G110/INDEX($BB$5:$BG$12,MATCH($D110,$AR$5:$AR$12,0),3))*($G110/INDEX($BB$5:$BG$12,MATCH($D110,$AR$5:$AR$12,0),3))^$J110)+(EXP(-$G110/INDEX($BB$5:$BG$12,MATCH($D110,$AR$5:$AR$12,0),4))*($G110/INDEX($BB$5:$BG$12,MATCH($D110,$AR$5:$AR$12,0),4))^$J110)+(EXP(-$G110/INDEX($BB$5:$BG$12,MATCH($D110,$AR$5:$AR$12,0),5))*($G110/INDEX($BB$5:$BG$12,MATCH($D110,$AR$5:$AR$12,0),5))^$J110)+(EXP(-$G110/INDEX($BB$5:$BG$12,MATCH($D110,$AR$5:$AR$12,0),6))*($G110/INDEX($BB$5:$BG$12,MATCH($D110,$AR$5:$AR$12,0),6))^$J110)),0)</x:f>
        <x:v>0.2230221113207868</x:v>
      </x:c>
      <x:c r="AH110" s="979" t="n">
        <x:f>IFERROR((EXP(-$G110/INDEX($BB$5:$BG$12,MATCH($D110,$AR$5:$AR$12,0),4))*($G110/INDEX($BB$5:$BG$12,MATCH($D110,$AR$5:$AR$12,0),4))^$J110)/((EXP(-$G110/INDEX($BB$5:$BG$12,MATCH($D110,$AR$5:$AR$12,0),1))*($G110/INDEX($BB$5:$BG$12,MATCH($D110,$AR$5:$AR$12,0),1))^$J110)+(EXP(-$G110/INDEX($BB$5:$BG$12,MATCH($D110,$AR$5:$AR$12,0),2))*($G110/INDEX($BB$5:$BG$12,MATCH($D110,$AR$5:$AR$12,0),2))^$J110)+(EXP(-$G110/INDEX($BB$5:$BG$12,MATCH($D110,$AR$5:$AR$12,0),3))*($G110/INDEX($BB$5:$BG$12,MATCH($D110,$AR$5:$AR$12,0),3))^$J110)+(EXP(-$G110/INDEX($BB$5:$BG$12,MATCH($D110,$AR$5:$AR$12,0),4))*($G110/INDEX($BB$5:$BG$12,MATCH($D110,$AR$5:$AR$12,0),4))^$J110)+(EXP(-$G110/INDEX($BB$5:$BG$12,MATCH($D110,$AR$5:$AR$12,0),5))*($G110/INDEX($BB$5:$BG$12,MATCH($D110,$AR$5:$AR$12,0),5))^$J110)+(EXP(-$G110/INDEX($BB$5:$BG$12,MATCH($D110,$AR$5:$AR$12,0),6))*($G110/INDEX($BB$5:$BG$12,MATCH($D110,$AR$5:$AR$12,0),6))^$J110)),0)</x:f>
        <x:v>0.2849740792451405</x:v>
      </x:c>
      <x:c r="AI110" s="979" t="n">
        <x:f>IFERROR((EXP(-$G110/INDEX($BB$5:$BG$12,MATCH($D110,$AR$5:$AR$12,0),5))*($G110/INDEX($BB$5:$BG$12,MATCH($D110,$AR$5:$AR$12,0),5))^$J110)/((EXP(-$G110/INDEX($BB$5:$BG$12,MATCH($D110,$AR$5:$AR$12,0),1))*($G110/INDEX($BB$5:$BG$12,MATCH($D110,$AR$5:$AR$12,0),1))^$J110)+(EXP(-$G110/INDEX($BB$5:$BG$12,MATCH($D110,$AR$5:$AR$12,0),2))*($G110/INDEX($BB$5:$BG$12,MATCH($D110,$AR$5:$AR$12,0),2))^$J110)+(EXP(-$G110/INDEX($BB$5:$BG$12,MATCH($D110,$AR$5:$AR$12,0),3))*($G110/INDEX($BB$5:$BG$12,MATCH($D110,$AR$5:$AR$12,0),3))^$J110)+(EXP(-$G110/INDEX($BB$5:$BG$12,MATCH($D110,$AR$5:$AR$12,0),4))*($G110/INDEX($BB$5:$BG$12,MATCH($D110,$AR$5:$AR$12,0),4))^$J110)+(EXP(-$G110/INDEX($BB$5:$BG$12,MATCH($D110,$AR$5:$AR$12,0),5))*($G110/INDEX($BB$5:$BG$12,MATCH($D110,$AR$5:$AR$12,0),5))^$J110)+(EXP(-$G110/INDEX($BB$5:$BG$12,MATCH($D110,$AR$5:$AR$12,0),6))*($G110/INDEX($BB$5:$BG$12,MATCH($D110,$AR$5:$AR$12,0),6))^$J110)),0)</x:f>
        <x:v>0.2438593922606443</x:v>
      </x:c>
      <x:c r="AJ110" s="979" t="n">
        <x:f>IFERROR((EXP(-$G110/INDEX($BB$5:$BG$12,MATCH($D110,$AR$5:$AR$12,0),6))*($G110/INDEX($BB$5:$BG$12,MATCH($D110,$AR$5:$AR$12,0),6))^$J110)/((EXP(-$G110/INDEX($BB$5:$BG$12,MATCH($D110,$AR$5:$AR$12,0),1))*($G110/INDEX($BB$5:$BG$12,MATCH($D110,$AR$5:$AR$12,0),1))^$J110)+(EXP(-$G110/INDEX($BB$5:$BG$12,MATCH($D110,$AR$5:$AR$12,0),2))*($G110/INDEX($BB$5:$BG$12,MATCH($D110,$AR$5:$AR$12,0),2))^$J110)+(EXP(-$G110/INDEX($BB$5:$BG$12,MATCH($D110,$AR$5:$AR$12,0),3))*($G110/INDEX($BB$5:$BG$12,MATCH($D110,$AR$5:$AR$12,0),3))^$J110)+(EXP(-$G110/INDEX($BB$5:$BG$12,MATCH($D110,$AR$5:$AR$12,0),4))*($G110/INDEX($BB$5:$BG$12,MATCH($D110,$AR$5:$AR$12,0),4))^$J110)+(EXP(-$G110/INDEX($BB$5:$BG$12,MATCH($D110,$AR$5:$AR$12,0),5))*($G110/INDEX($BB$5:$BG$12,MATCH($D110,$AR$5:$AR$12,0),5))^$J110)+(EXP(-$G110/INDEX($BB$5:$BG$12,MATCH($D110,$AR$5:$AR$12,0),6))*($G110/INDEX($BB$5:$BG$12,MATCH($D110,$AR$5:$AR$12,0),6))^$J110)),0)</x:f>
        <x:v>0.08745935084278285</x:v>
      </x:c>
      <x:c r="BJ110"/>
      <x:c r="BK110"/>
      <x:c r="BL110"/>
      <x:c r="BM110"/>
      <x:c r="BN110"/>
      <x:c r="BO110"/>
      <x:c r="BP110"/>
      <x:c r="BQ110"/>
      <x:c r="BR110"/>
      <x:c r="BS110"/>
      <x:c r="BT110"/>
      <x:c r="BU110"/>
      <x:c r="BV110"/>
      <x:c r="BW110"/>
      <x:c r="BX110"/>
      <x:c r="BY110"/>
      <x:c r="BZ110"/>
    </x:row>
    <x:row r="111">
      <x:c r="A111" s="975" t="n">
        <x:f>'対象台データ'!A109</x:f>
        <x:v>46271</x:v>
      </x:c>
      <x:c r="B111" s="1003" t="str">
        <x:f>'対象台データ'!B109</x:f>
        <x:v>日</x:v>
      </x:c>
      <x:c r="C111" s="1003" t="str">
        <x:f>'対象台データ'!C109</x:f>
        <x:v>9/6</x:v>
      </x:c>
      <x:c r="D111" s="963" t="str">
        <x:f>'対象台データ'!D109</x:f>
        <x:v>マイジャグラーV</x:v>
      </x:c>
      <x:c r="E111" s="1014" t="n">
        <x:f>IF($X111="A",MIN(100,MAX(0,55+(V111-55)*(1+0.4*SQRT(MIN(G111/8000,1))))),MIN(100,MAX(0,V111)))</x:f>
        <x:v>80.94231675834858</x:v>
      </x:c>
      <x:c r="F111" s="1016" t="n">
        <x:f>'対象台データ'!E109</x:f>
        <x:v>976</x:v>
      </x:c>
      <x:c r="G111" s="1005" t="n">
        <x:f>'対象台データ'!F109</x:f>
        <x:v>9437</x:v>
      </x:c>
      <x:c r="H111" s="1005" t="n">
        <x:f>'対象台データ'!G109</x:f>
        <x:v>3262</x:v>
      </x:c>
      <x:c r="I111" s="1005" t="n">
        <x:f>'対象台データ'!H109</x:f>
        <x:v>40</x:v>
      </x:c>
      <x:c r="J111" s="1005" t="n">
        <x:f>'対象台データ'!I109</x:f>
        <x:v>40</x:v>
      </x:c>
      <x:c r="K111" s="979" t="n">
        <x:f>'対象台データ'!K109</x:f>
        <x:v>1.1152202324184946</x:v>
      </x:c>
      <x:c r="L111" s="1006" t="n">
        <x:f>IF(G111&lt;=0,5,IF(G111&lt;1500,5+(G111-0)*(20-5)/(1500-0),IF(G111&lt;3000,20+(G111-1500)*(40-20)/(3000-1500),IF(G111&lt;4500,40+(G111-3000)*(58-40)/(4500-3000),IF(G111&lt;6000,58+(G111-4500)*(72-58)/(6000-4500),IF(G111&lt;7500,72+(G111-6000)*(84-72)/(7500-6000),IF(G111&lt;9000,84+(G111-7500)*(93-84)/(9000-7500),IF(G111&lt;11000,93+(G111-9000)*(100-93)/(11000-9000),100))))))))</x:f>
        <x:v>94.5295</x:v>
      </x:c>
      <x:c r="M111" s="978" t="n">
        <x:v>1</x:v>
      </x:c>
      <x:c r="N111" s="978" t="n">
        <x:f>MIN(100,L111*M111)</x:f>
        <x:v>94.5295</x:v>
      </x:c>
      <x:c r="O111" s="978" t="n">
        <x:f>IF(K111&lt;=0.8,0,IF(K111&lt;0.9,0+(K111-0.8)*(10-0)/(0.9-0.8),IF(K111&lt;1,10+(K111-0.9)*(35-10)/(1-0.9),IF(K111&lt;1.2,35+(K111-1)*(87-35)/(1.2-1),IF(K111&lt;1.3,87+(K111-1.2)*(96-87)/(1.3-1.2),IF(K111&lt;1.45,96+(K111-1.3)*(100-96)/(1.45-1.3),100))))))</x:f>
        <x:v>64.95726042880858</x:v>
      </x:c>
      <x:c r="P111" s="979" t="n">
        <x:f>MIN(1,SQRT(G111/8000))</x:f>
        <x:v>1</x:v>
      </x:c>
      <x:c r="Q111" s="978" t="n">
        <x:f>35+(O111-35)*P111</x:f>
        <x:v>64.95726042880858</x:v>
      </x:c>
      <x:c r="R111" s="978" t="n">
        <x:f>IF(K111&lt;0.95,MIN(25,(0.95-K111)*250),0)</x:f>
        <x:v>0</x:v>
      </x:c>
      <x:c r="S111" s="978" t="n">
        <x:f>IF($X111="A",Y111*5+Z111*15+AA111*30+AB111*60+AC111*80+AD111*100,0)</x:f>
        <x:v>53.73257526317458</x:v>
      </x:c>
      <x:c r="T111" s="978" t="n">
        <x:f>IF($X111="A",AE111*5+AF111*15+AG111*30+AH111*60+AI111*80+AJ111*100,0)</x:f>
        <x:v>81.64676098211058</x:v>
      </x:c>
      <x:c r="U111" s="978" t="n">
        <x:f>IF($X111="A",S111*15%+T111*30%+Q111*55%,0)</x:f>
        <x:v>68.28040781995408</x:v>
      </x:c>
      <x:c r="V111" s="1018" t="n">
        <x:f>IF($X111="A",U111*80%+N111*20%,N111*IFERROR(INDEX($AT$5:$AT$60,MATCH($D111,$AR$5:$AR$60,0)),0.6)+Q111*IFERROR(INDEX($AU$5:$AU$60,MATCH($D111,$AR$5:$AR$60,0)),0.4)-R111)</x:f>
        <x:v>73.53022625596327</x:v>
      </x:c>
      <x:c r="W111" s="1008" t="str">
        <x:f>IF(E111&gt;=90,"設定6級候補",IF(E111&gt;=75,"設定4以上強候補",IF(E111&gt;=60,"設定4以上を疑う","要観察")))</x:f>
        <x:v>設定4以上強候補</x:v>
      </x:c>
      <x:c r="X111" s="1003" t="str">
        <x:f>IFERROR(INDEX($AS$5:$AS$60,MATCH($D111,$AR$5:$AR$60,0)),"AT")</x:f>
        <x:v>A</x:v>
      </x:c>
      <x:c r="Y111" s="979" t="n">
        <x:f>IFERROR((EXP(-$G111/INDEX($AV$5:$BA$12,MATCH($D111,$AR$5:$AR$12,0),1))*($G111/INDEX($AV$5:$BA$12,MATCH($D111,$AR$5:$AR$12,0),1))^$I111)/((EXP(-$G111/INDEX($AV$5:$BA$12,MATCH($D111,$AR$5:$AR$12,0),1))*($G111/INDEX($AV$5:$BA$12,MATCH($D111,$AR$5:$AR$12,0),1))^$I111)+(EXP(-$G111/INDEX($AV$5:$BA$12,MATCH($D111,$AR$5:$AR$12,0),2))*($G111/INDEX($AV$5:$BA$12,MATCH($D111,$AR$5:$AR$12,0),2))^$I111)+(EXP(-$G111/INDEX($AV$5:$BA$12,MATCH($D111,$AR$5:$AR$12,0),3))*($G111/INDEX($AV$5:$BA$12,MATCH($D111,$AR$5:$AR$12,0),3))^$I111)+(EXP(-$G111/INDEX($AV$5:$BA$12,MATCH($D111,$AR$5:$AR$12,0),4))*($G111/INDEX($AV$5:$BA$12,MATCH($D111,$AR$5:$AR$12,0),4))^$I111)+(EXP(-$G111/INDEX($AV$5:$BA$12,MATCH($D111,$AR$5:$AR$12,0),5))*($G111/INDEX($AV$5:$BA$12,MATCH($D111,$AR$5:$AR$12,0),5))^$I111)+(EXP(-$G111/INDEX($AV$5:$BA$12,MATCH($D111,$AR$5:$AR$12,0),6))*($G111/INDEX($AV$5:$BA$12,MATCH($D111,$AR$5:$AR$12,0),6))^$I111)),0)</x:f>
        <x:v>0.133274859778758</x:v>
      </x:c>
      <x:c r="Z111" s="979" t="n">
        <x:f>IFERROR((EXP(-$G111/INDEX($AV$5:$BA$12,MATCH($D111,$AR$5:$AR$12,0),2))*($G111/INDEX($AV$5:$BA$12,MATCH($D111,$AR$5:$AR$12,0),2))^$I111)/((EXP(-$G111/INDEX($AV$5:$BA$12,MATCH($D111,$AR$5:$AR$12,0),1))*($G111/INDEX($AV$5:$BA$12,MATCH($D111,$AR$5:$AR$12,0),1))^$I111)+(EXP(-$G111/INDEX($AV$5:$BA$12,MATCH($D111,$AR$5:$AR$12,0),2))*($G111/INDEX($AV$5:$BA$12,MATCH($D111,$AR$5:$AR$12,0),2))^$I111)+(EXP(-$G111/INDEX($AV$5:$BA$12,MATCH($D111,$AR$5:$AR$12,0),3))*($G111/INDEX($AV$5:$BA$12,MATCH($D111,$AR$5:$AR$12,0),3))^$I111)+(EXP(-$G111/INDEX($AV$5:$BA$12,MATCH($D111,$AR$5:$AR$12,0),4))*($G111/INDEX($AV$5:$BA$12,MATCH($D111,$AR$5:$AR$12,0),4))^$I111)+(EXP(-$G111/INDEX($AV$5:$BA$12,MATCH($D111,$AR$5:$AR$12,0),5))*($G111/INDEX($AV$5:$BA$12,MATCH($D111,$AR$5:$AR$12,0),5))^$I111)+(EXP(-$G111/INDEX($AV$5:$BA$12,MATCH($D111,$AR$5:$AR$12,0),6))*($G111/INDEX($AV$5:$BA$12,MATCH($D111,$AR$5:$AR$12,0),6))^$I111)),0)</x:f>
        <x:v>0.13938283793269804</x:v>
      </x:c>
      <x:c r="AA111" s="979" t="n">
        <x:f>IFERROR((EXP(-$G111/INDEX($AV$5:$BA$12,MATCH($D111,$AR$5:$AR$12,0),3))*($G111/INDEX($AV$5:$BA$12,MATCH($D111,$AR$5:$AR$12,0),3))^$I111)/((EXP(-$G111/INDEX($AV$5:$BA$12,MATCH($D111,$AR$5:$AR$12,0),1))*($G111/INDEX($AV$5:$BA$12,MATCH($D111,$AR$5:$AR$12,0),1))^$I111)+(EXP(-$G111/INDEX($AV$5:$BA$12,MATCH($D111,$AR$5:$AR$12,0),2))*($G111/INDEX($AV$5:$BA$12,MATCH($D111,$AR$5:$AR$12,0),2))^$I111)+(EXP(-$G111/INDEX($AV$5:$BA$12,MATCH($D111,$AR$5:$AR$12,0),3))*($G111/INDEX($AV$5:$BA$12,MATCH($D111,$AR$5:$AR$12,0),3))^$I111)+(EXP(-$G111/INDEX($AV$5:$BA$12,MATCH($D111,$AR$5:$AR$12,0),4))*($G111/INDEX($AV$5:$BA$12,MATCH($D111,$AR$5:$AR$12,0),4))^$I111)+(EXP(-$G111/INDEX($AV$5:$BA$12,MATCH($D111,$AR$5:$AR$12,0),5))*($G111/INDEX($AV$5:$BA$12,MATCH($D111,$AR$5:$AR$12,0),5))^$I111)+(EXP(-$G111/INDEX($AV$5:$BA$12,MATCH($D111,$AR$5:$AR$12,0),6))*($G111/INDEX($AV$5:$BA$12,MATCH($D111,$AR$5:$AR$12,0),6))^$I111)),0)</x:f>
        <x:v>0.150944323154889</x:v>
      </x:c>
      <x:c r="AB111" s="979" t="n">
        <x:f>IFERROR((EXP(-$G111/INDEX($AV$5:$BA$12,MATCH($D111,$AR$5:$AR$12,0),4))*($G111/INDEX($AV$5:$BA$12,MATCH($D111,$AR$5:$AR$12,0),4))^$I111)/((EXP(-$G111/INDEX($AV$5:$BA$12,MATCH($D111,$AR$5:$AR$12,0),1))*($G111/INDEX($AV$5:$BA$12,MATCH($D111,$AR$5:$AR$12,0),1))^$I111)+(EXP(-$G111/INDEX($AV$5:$BA$12,MATCH($D111,$AR$5:$AR$12,0),2))*($G111/INDEX($AV$5:$BA$12,MATCH($D111,$AR$5:$AR$12,0),2))^$I111)+(EXP(-$G111/INDEX($AV$5:$BA$12,MATCH($D111,$AR$5:$AR$12,0),3))*($G111/INDEX($AV$5:$BA$12,MATCH($D111,$AR$5:$AR$12,0),3))^$I111)+(EXP(-$G111/INDEX($AV$5:$BA$12,MATCH($D111,$AR$5:$AR$12,0),4))*($G111/INDEX($AV$5:$BA$12,MATCH($D111,$AR$5:$AR$12,0),4))^$I111)+(EXP(-$G111/INDEX($AV$5:$BA$12,MATCH($D111,$AR$5:$AR$12,0),5))*($G111/INDEX($AV$5:$BA$12,MATCH($D111,$AR$5:$AR$12,0),5))^$I111)+(EXP(-$G111/INDEX($AV$5:$BA$12,MATCH($D111,$AR$5:$AR$12,0),6))*($G111/INDEX($AV$5:$BA$12,MATCH($D111,$AR$5:$AR$12,0),6))^$I111)),0)</x:f>
        <x:v>0.18021107107364373</x:v>
      </x:c>
      <x:c r="AC111" s="979" t="n">
        <x:f>IFERROR((EXP(-$G111/INDEX($AV$5:$BA$12,MATCH($D111,$AR$5:$AR$12,0),5))*($G111/INDEX($AV$5:$BA$12,MATCH($D111,$AR$5:$AR$12,0),5))^$I111)/((EXP(-$G111/INDEX($AV$5:$BA$12,MATCH($D111,$AR$5:$AR$12,0),1))*($G111/INDEX($AV$5:$BA$12,MATCH($D111,$AR$5:$AR$12,0),1))^$I111)+(EXP(-$G111/INDEX($AV$5:$BA$12,MATCH($D111,$AR$5:$AR$12,0),2))*($G111/INDEX($AV$5:$BA$12,MATCH($D111,$AR$5:$AR$12,0),2))^$I111)+(EXP(-$G111/INDEX($AV$5:$BA$12,MATCH($D111,$AR$5:$AR$12,0),3))*($G111/INDEX($AV$5:$BA$12,MATCH($D111,$AR$5:$AR$12,0),3))^$I111)+(EXP(-$G111/INDEX($AV$5:$BA$12,MATCH($D111,$AR$5:$AR$12,0),4))*($G111/INDEX($AV$5:$BA$12,MATCH($D111,$AR$5:$AR$12,0),4))^$I111)+(EXP(-$G111/INDEX($AV$5:$BA$12,MATCH($D111,$AR$5:$AR$12,0),5))*($G111/INDEX($AV$5:$BA$12,MATCH($D111,$AR$5:$AR$12,0),5))^$I111)+(EXP(-$G111/INDEX($AV$5:$BA$12,MATCH($D111,$AR$5:$AR$12,0),6))*($G111/INDEX($AV$5:$BA$12,MATCH($D111,$AR$5:$AR$12,0),6))^$I111)),0)</x:f>
        <x:v>0.19921131848880447</x:v>
      </x:c>
      <x:c r="AD111" s="979" t="n">
        <x:f>IFERROR((EXP(-$G111/INDEX($AV$5:$BA$12,MATCH($D111,$AR$5:$AR$12,0),6))*($G111/INDEX($AV$5:$BA$12,MATCH($D111,$AR$5:$AR$12,0),6))^$I111)/((EXP(-$G111/INDEX($AV$5:$BA$12,MATCH($D111,$AR$5:$AR$12,0),1))*($G111/INDEX($AV$5:$BA$12,MATCH($D111,$AR$5:$AR$12,0),1))^$I111)+(EXP(-$G111/INDEX($AV$5:$BA$12,MATCH($D111,$AR$5:$AR$12,0),2))*($G111/INDEX($AV$5:$BA$12,MATCH($D111,$AR$5:$AR$12,0),2))^$I111)+(EXP(-$G111/INDEX($AV$5:$BA$12,MATCH($D111,$AR$5:$AR$12,0),3))*($G111/INDEX($AV$5:$BA$12,MATCH($D111,$AR$5:$AR$12,0),3))^$I111)+(EXP(-$G111/INDEX($AV$5:$BA$12,MATCH($D111,$AR$5:$AR$12,0),4))*($G111/INDEX($AV$5:$BA$12,MATCH($D111,$AR$5:$AR$12,0),4))^$I111)+(EXP(-$G111/INDEX($AV$5:$BA$12,MATCH($D111,$AR$5:$AR$12,0),5))*($G111/INDEX($AV$5:$BA$12,MATCH($D111,$AR$5:$AR$12,0),5))^$I111)+(EXP(-$G111/INDEX($AV$5:$BA$12,MATCH($D111,$AR$5:$AR$12,0),6))*($G111/INDEX($AV$5:$BA$12,MATCH($D111,$AR$5:$AR$12,0),6))^$I111)),0)</x:f>
        <x:v>0.19697558957120667</x:v>
      </x:c>
      <x:c r="AE111" s="979" t="n">
        <x:f>IFERROR((EXP(-$G111/INDEX($BB$5:$BG$12,MATCH($D111,$AR$5:$AR$12,0),1))*($G111/INDEX($BB$5:$BG$12,MATCH($D111,$AR$5:$AR$12,0),1))^$J111)/((EXP(-$G111/INDEX($BB$5:$BG$12,MATCH($D111,$AR$5:$AR$12,0),1))*($G111/INDEX($BB$5:$BG$12,MATCH($D111,$AR$5:$AR$12,0),1))^$J111)+(EXP(-$G111/INDEX($BB$5:$BG$12,MATCH($D111,$AR$5:$AR$12,0),2))*($G111/INDEX($BB$5:$BG$12,MATCH($D111,$AR$5:$AR$12,0),2))^$J111)+(EXP(-$G111/INDEX($BB$5:$BG$12,MATCH($D111,$AR$5:$AR$12,0),3))*($G111/INDEX($BB$5:$BG$12,MATCH($D111,$AR$5:$AR$12,0),3))^$J111)+(EXP(-$G111/INDEX($BB$5:$BG$12,MATCH($D111,$AR$5:$AR$12,0),4))*($G111/INDEX($BB$5:$BG$12,MATCH($D111,$AR$5:$AR$12,0),4))^$J111)+(EXP(-$G111/INDEX($BB$5:$BG$12,MATCH($D111,$AR$5:$AR$12,0),5))*($G111/INDEX($BB$5:$BG$12,MATCH($D111,$AR$5:$AR$12,0),5))^$J111)+(EXP(-$G111/INDEX($BB$5:$BG$12,MATCH($D111,$AR$5:$AR$12,0),6))*($G111/INDEX($BB$5:$BG$12,MATCH($D111,$AR$5:$AR$12,0),6))^$J111)),0)</x:f>
        <x:v>0.0026484791678779854</x:v>
      </x:c>
      <x:c r="AF111" s="979" t="n">
        <x:f>IFERROR((EXP(-$G111/INDEX($BB$5:$BG$12,MATCH($D111,$AR$5:$AR$12,0),2))*($G111/INDEX($BB$5:$BG$12,MATCH($D111,$AR$5:$AR$12,0),2))^$J111)/((EXP(-$G111/INDEX($BB$5:$BG$12,MATCH($D111,$AR$5:$AR$12,0),1))*($G111/INDEX($BB$5:$BG$12,MATCH($D111,$AR$5:$AR$12,0),1))^$J111)+(EXP(-$G111/INDEX($BB$5:$BG$12,MATCH($D111,$AR$5:$AR$12,0),2))*($G111/INDEX($BB$5:$BG$12,MATCH($D111,$AR$5:$AR$12,0),2))^$J111)+(EXP(-$G111/INDEX($BB$5:$BG$12,MATCH($D111,$AR$5:$AR$12,0),3))*($G111/INDEX($BB$5:$BG$12,MATCH($D111,$AR$5:$AR$12,0),3))^$J111)+(EXP(-$G111/INDEX($BB$5:$BG$12,MATCH($D111,$AR$5:$AR$12,0),4))*($G111/INDEX($BB$5:$BG$12,MATCH($D111,$AR$5:$AR$12,0),4))^$J111)+(EXP(-$G111/INDEX($BB$5:$BG$12,MATCH($D111,$AR$5:$AR$12,0),5))*($G111/INDEX($BB$5:$BG$12,MATCH($D111,$AR$5:$AR$12,0),5))^$J111)+(EXP(-$G111/INDEX($BB$5:$BG$12,MATCH($D111,$AR$5:$AR$12,0),6))*($G111/INDEX($BB$5:$BG$12,MATCH($D111,$AR$5:$AR$12,0),6))^$J111)),0)</x:f>
        <x:v>0.007093900624149958</x:v>
      </x:c>
      <x:c r="AG111" s="979" t="n">
        <x:f>IFERROR((EXP(-$G111/INDEX($BB$5:$BG$12,MATCH($D111,$AR$5:$AR$12,0),3))*($G111/INDEX($BB$5:$BG$12,MATCH($D111,$AR$5:$AR$12,0),3))^$J111)/((EXP(-$G111/INDEX($BB$5:$BG$12,MATCH($D111,$AR$5:$AR$12,0),1))*($G111/INDEX($BB$5:$BG$12,MATCH($D111,$AR$5:$AR$12,0),1))^$J111)+(EXP(-$G111/INDEX($BB$5:$BG$12,MATCH($D111,$AR$5:$AR$12,0),2))*($G111/INDEX($BB$5:$BG$12,MATCH($D111,$AR$5:$AR$12,0),2))^$J111)+(EXP(-$G111/INDEX($BB$5:$BG$12,MATCH($D111,$AR$5:$AR$12,0),3))*($G111/INDEX($BB$5:$BG$12,MATCH($D111,$AR$5:$AR$12,0),3))^$J111)+(EXP(-$G111/INDEX($BB$5:$BG$12,MATCH($D111,$AR$5:$AR$12,0),4))*($G111/INDEX($BB$5:$BG$12,MATCH($D111,$AR$5:$AR$12,0),4))^$J111)+(EXP(-$G111/INDEX($BB$5:$BG$12,MATCH($D111,$AR$5:$AR$12,0),5))*($G111/INDEX($BB$5:$BG$12,MATCH($D111,$AR$5:$AR$12,0),5))^$J111)+(EXP(-$G111/INDEX($BB$5:$BG$12,MATCH($D111,$AR$5:$AR$12,0),6))*($G111/INDEX($BB$5:$BG$12,MATCH($D111,$AR$5:$AR$12,0),6))^$J111)),0)</x:f>
        <x:v>0.04682779454549228</x:v>
      </x:c>
      <x:c r="AH111" s="979" t="n">
        <x:f>IFERROR((EXP(-$G111/INDEX($BB$5:$BG$12,MATCH($D111,$AR$5:$AR$12,0),4))*($G111/INDEX($BB$5:$BG$12,MATCH($D111,$AR$5:$AR$12,0),4))^$J111)/((EXP(-$G111/INDEX($BB$5:$BG$12,MATCH($D111,$AR$5:$AR$12,0),1))*($G111/INDEX($BB$5:$BG$12,MATCH($D111,$AR$5:$AR$12,0),1))^$J111)+(EXP(-$G111/INDEX($BB$5:$BG$12,MATCH($D111,$AR$5:$AR$12,0),2))*($G111/INDEX($BB$5:$BG$12,MATCH($D111,$AR$5:$AR$12,0),2))^$J111)+(EXP(-$G111/INDEX($BB$5:$BG$12,MATCH($D111,$AR$5:$AR$12,0),3))*($G111/INDEX($BB$5:$BG$12,MATCH($D111,$AR$5:$AR$12,0),3))^$J111)+(EXP(-$G111/INDEX($BB$5:$BG$12,MATCH($D111,$AR$5:$AR$12,0),4))*($G111/INDEX($BB$5:$BG$12,MATCH($D111,$AR$5:$AR$12,0),4))^$J111)+(EXP(-$G111/INDEX($BB$5:$BG$12,MATCH($D111,$AR$5:$AR$12,0),5))*($G111/INDEX($BB$5:$BG$12,MATCH($D111,$AR$5:$AR$12,0),5))^$J111)+(EXP(-$G111/INDEX($BB$5:$BG$12,MATCH($D111,$AR$5:$AR$12,0),6))*($G111/INDEX($BB$5:$BG$12,MATCH($D111,$AR$5:$AR$12,0),6))^$J111)),0)</x:f>
        <x:v>0.19718908229838347</x:v>
      </x:c>
      <x:c r="AI111" s="979" t="n">
        <x:f>IFERROR((EXP(-$G111/INDEX($BB$5:$BG$12,MATCH($D111,$AR$5:$AR$12,0),5))*($G111/INDEX($BB$5:$BG$12,MATCH($D111,$AR$5:$AR$12,0),5))^$J111)/((EXP(-$G111/INDEX($BB$5:$BG$12,MATCH($D111,$AR$5:$AR$12,0),1))*($G111/INDEX($BB$5:$BG$12,MATCH($D111,$AR$5:$AR$12,0),1))^$J111)+(EXP(-$G111/INDEX($BB$5:$BG$12,MATCH($D111,$AR$5:$AR$12,0),2))*($G111/INDEX($BB$5:$BG$12,MATCH($D111,$AR$5:$AR$12,0),2))^$J111)+(EXP(-$G111/INDEX($BB$5:$BG$12,MATCH($D111,$AR$5:$AR$12,0),3))*($G111/INDEX($BB$5:$BG$12,MATCH($D111,$AR$5:$AR$12,0),3))^$J111)+(EXP(-$G111/INDEX($BB$5:$BG$12,MATCH($D111,$AR$5:$AR$12,0),4))*($G111/INDEX($BB$5:$BG$12,MATCH($D111,$AR$5:$AR$12,0),4))^$J111)+(EXP(-$G111/INDEX($BB$5:$BG$12,MATCH($D111,$AR$5:$AR$12,0),5))*($G111/INDEX($BB$5:$BG$12,MATCH($D111,$AR$5:$AR$12,0),5))^$J111)+(EXP(-$G111/INDEX($BB$5:$BG$12,MATCH($D111,$AR$5:$AR$12,0),6))*($G111/INDEX($BB$5:$BG$12,MATCH($D111,$AR$5:$AR$12,0),6))^$J111)),0)</x:f>
        <x:v>0.3166571516884233</x:v>
      </x:c>
      <x:c r="AJ111" s="979" t="n">
        <x:f>IFERROR((EXP(-$G111/INDEX($BB$5:$BG$12,MATCH($D111,$AR$5:$AR$12,0),6))*($G111/INDEX($BB$5:$BG$12,MATCH($D111,$AR$5:$AR$12,0),6))^$J111)/((EXP(-$G111/INDEX($BB$5:$BG$12,MATCH($D111,$AR$5:$AR$12,0),1))*($G111/INDEX($BB$5:$BG$12,MATCH($D111,$AR$5:$AR$12,0),1))^$J111)+(EXP(-$G111/INDEX($BB$5:$BG$12,MATCH($D111,$AR$5:$AR$12,0),2))*($G111/INDEX($BB$5:$BG$12,MATCH($D111,$AR$5:$AR$12,0),2))^$J111)+(EXP(-$G111/INDEX($BB$5:$BG$12,MATCH($D111,$AR$5:$AR$12,0),3))*($G111/INDEX($BB$5:$BG$12,MATCH($D111,$AR$5:$AR$12,0),3))^$J111)+(EXP(-$G111/INDEX($BB$5:$BG$12,MATCH($D111,$AR$5:$AR$12,0),4))*($G111/INDEX($BB$5:$BG$12,MATCH($D111,$AR$5:$AR$12,0),4))^$J111)+(EXP(-$G111/INDEX($BB$5:$BG$12,MATCH($D111,$AR$5:$AR$12,0),5))*($G111/INDEX($BB$5:$BG$12,MATCH($D111,$AR$5:$AR$12,0),5))^$J111)+(EXP(-$G111/INDEX($BB$5:$BG$12,MATCH($D111,$AR$5:$AR$12,0),6))*($G111/INDEX($BB$5:$BG$12,MATCH($D111,$AR$5:$AR$12,0),6))^$J111)),0)</x:f>
        <x:v>0.4295835916756729</x:v>
      </x:c>
      <x:c r="BJ111"/>
      <x:c r="BK111"/>
      <x:c r="BL111"/>
      <x:c r="BM111"/>
      <x:c r="BN111"/>
      <x:c r="BO111"/>
      <x:c r="BP111"/>
      <x:c r="BQ111"/>
      <x:c r="BR111"/>
      <x:c r="BS111"/>
      <x:c r="BT111"/>
      <x:c r="BU111"/>
      <x:c r="BV111"/>
      <x:c r="BW111"/>
      <x:c r="BX111"/>
      <x:c r="BY111"/>
      <x:c r="BZ111"/>
    </x:row>
    <x:row r="112">
      <x:c r="A112" s="975" t="n">
        <x:f>'対象台データ'!A110</x:f>
        <x:v>46271</x:v>
      </x:c>
      <x:c r="B112" s="1003" t="str">
        <x:f>'対象台データ'!B110</x:f>
        <x:v>日</x:v>
      </x:c>
      <x:c r="C112" s="1003" t="str">
        <x:f>'対象台データ'!C110</x:f>
        <x:v>9/6</x:v>
      </x:c>
      <x:c r="D112" s="963" t="str">
        <x:f>'対象台データ'!D110</x:f>
        <x:v>マイジャグラーV</x:v>
      </x:c>
      <x:c r="E112" s="1014" t="n">
        <x:f>IF($X112="A",MIN(100,MAX(0,55+(V112-55)*(1+0.4*SQRT(MIN(G112/8000,1))))),MIN(100,MAX(0,V112)))</x:f>
        <x:v>49.84229760294226</x:v>
      </x:c>
      <x:c r="F112" s="1016" t="n">
        <x:f>'対象台データ'!E110</x:f>
        <x:v>977</x:v>
      </x:c>
      <x:c r="G112" s="1005" t="n">
        <x:f>'対象台データ'!F110</x:f>
        <x:v>9375</x:v>
      </x:c>
      <x:c r="H112" s="1005" t="n">
        <x:f>'対象台データ'!G110</x:f>
        <x:v>757</x:v>
      </x:c>
      <x:c r="I112" s="1005" t="n">
        <x:f>'対象台データ'!H110</x:f>
        <x:v>34</x:v>
      </x:c>
      <x:c r="J112" s="1005" t="n">
        <x:f>'対象台データ'!I110</x:f>
        <x:v>28</x:v>
      </x:c>
      <x:c r="K112" s="979" t="n">
        <x:f>'対象台データ'!K110</x:f>
        <x:v>1.0269155555555556</x:v>
      </x:c>
      <x:c r="L112" s="1006" t="n">
        <x:f>IF(G112&lt;=0,5,IF(G112&lt;1500,5+(G112-0)*(20-5)/(1500-0),IF(G112&lt;3000,20+(G112-1500)*(40-20)/(3000-1500),IF(G112&lt;4500,40+(G112-3000)*(58-40)/(4500-3000),IF(G112&lt;6000,58+(G112-4500)*(72-58)/(6000-4500),IF(G112&lt;7500,72+(G112-6000)*(84-72)/(7500-6000),IF(G112&lt;9000,84+(G112-7500)*(93-84)/(9000-7500),IF(G112&lt;11000,93+(G112-9000)*(100-93)/(11000-9000),100))))))))</x:f>
        <x:v>94.3125</x:v>
      </x:c>
      <x:c r="M112" s="978" t="n">
        <x:v>1</x:v>
      </x:c>
      <x:c r="N112" s="978" t="n">
        <x:f>MIN(100,L112*M112)</x:f>
        <x:v>94.3125</x:v>
      </x:c>
      <x:c r="O112" s="978" t="n">
        <x:f>IF(K112&lt;=0.8,0,IF(K112&lt;0.9,0+(K112-0.8)*(10-0)/(0.9-0.8),IF(K112&lt;1,10+(K112-0.9)*(35-10)/(1-0.9),IF(K112&lt;1.2,35+(K112-1)*(87-35)/(1.2-1),IF(K112&lt;1.3,87+(K112-1.2)*(96-87)/(1.3-1.2),IF(K112&lt;1.45,96+(K112-1.3)*(100-96)/(1.45-1.3),100))))))</x:f>
        <x:v>41.99804444444445</x:v>
      </x:c>
      <x:c r="P112" s="979" t="n">
        <x:f>MIN(1,SQRT(G112/8000))</x:f>
        <x:v>1</x:v>
      </x:c>
      <x:c r="Q112" s="978" t="n">
        <x:f>35+(O112-35)*P112</x:f>
        <x:v>41.99804444444445</x:v>
      </x:c>
      <x:c r="R112" s="978" t="n">
        <x:f>IF(K112&lt;0.95,MIN(25,(0.95-K112)*250),0)</x:f>
        <x:v>0</x:v>
      </x:c>
      <x:c r="S112" s="978" t="n">
        <x:f>IF($X112="A",Y112*5+Z112*15+AA112*30+AB112*60+AC112*80+AD112*100,0)</x:f>
        <x:v>41.7309328535527</x:v>
      </x:c>
      <x:c r="T112" s="978" t="n">
        <x:f>IF($X112="A",AE112*5+AF112*15+AG112*30+AH112*60+AI112*80+AJ112*100,0)</x:f>
        <x:v>37.36073067192746</x:v>
      </x:c>
      <x:c r="U112" s="978" t="n">
        <x:f>IF($X112="A",S112*15%+T112*30%+Q112*55%,0)</x:f>
        <x:v>40.56678357405559</x:v>
      </x:c>
      <x:c r="V112" s="1018" t="n">
        <x:f>IF($X112="A",U112*80%+N112*20%,N112*IFERROR(INDEX($AT$5:$AT$60,MATCH($D112,$AR$5:$AR$60,0)),0.6)+Q112*IFERROR(INDEX($AU$5:$AU$60,MATCH($D112,$AR$5:$AR$60,0)),0.4)-R112)</x:f>
        <x:v>51.31592685924447</x:v>
      </x:c>
      <x:c r="W112" s="1008" t="str">
        <x:f>IF(E112&gt;=90,"設定6級候補",IF(E112&gt;=75,"設定4以上強候補",IF(E112&gt;=60,"設定4以上を疑う","要観察")))</x:f>
        <x:v>要観察</x:v>
      </x:c>
      <x:c r="X112" s="1003" t="str">
        <x:f>IFERROR(INDEX($AS$5:$AS$60,MATCH($D112,$AR$5:$AR$60,0)),"AT")</x:f>
        <x:v>A</x:v>
      </x:c>
      <x:c r="Y112" s="979" t="n">
        <x:f>IFERROR((EXP(-$G112/INDEX($AV$5:$BA$12,MATCH($D112,$AR$5:$AR$12,0),1))*($G112/INDEX($AV$5:$BA$12,MATCH($D112,$AR$5:$AR$12,0),1))^$I112)/((EXP(-$G112/INDEX($AV$5:$BA$12,MATCH($D112,$AR$5:$AR$12,0),1))*($G112/INDEX($AV$5:$BA$12,MATCH($D112,$AR$5:$AR$12,0),1))^$I112)+(EXP(-$G112/INDEX($AV$5:$BA$12,MATCH($D112,$AR$5:$AR$12,0),2))*($G112/INDEX($AV$5:$BA$12,MATCH($D112,$AR$5:$AR$12,0),2))^$I112)+(EXP(-$G112/INDEX($AV$5:$BA$12,MATCH($D112,$AR$5:$AR$12,0),3))*($G112/INDEX($AV$5:$BA$12,MATCH($D112,$AR$5:$AR$12,0),3))^$I112)+(EXP(-$G112/INDEX($AV$5:$BA$12,MATCH($D112,$AR$5:$AR$12,0),4))*($G112/INDEX($AV$5:$BA$12,MATCH($D112,$AR$5:$AR$12,0),4))^$I112)+(EXP(-$G112/INDEX($AV$5:$BA$12,MATCH($D112,$AR$5:$AR$12,0),5))*($G112/INDEX($AV$5:$BA$12,MATCH($D112,$AR$5:$AR$12,0),5))^$I112)+(EXP(-$G112/INDEX($AV$5:$BA$12,MATCH($D112,$AR$5:$AR$12,0),6))*($G112/INDEX($AV$5:$BA$12,MATCH($D112,$AR$5:$AR$12,0),6))^$I112)),0)</x:f>
        <x:v>0.19539795858131248</x:v>
      </x:c>
      <x:c r="Z112" s="979" t="n">
        <x:f>IFERROR((EXP(-$G112/INDEX($AV$5:$BA$12,MATCH($D112,$AR$5:$AR$12,0),2))*($G112/INDEX($AV$5:$BA$12,MATCH($D112,$AR$5:$AR$12,0),2))^$I112)/((EXP(-$G112/INDEX($AV$5:$BA$12,MATCH($D112,$AR$5:$AR$12,0),1))*($G112/INDEX($AV$5:$BA$12,MATCH($D112,$AR$5:$AR$12,0),1))^$I112)+(EXP(-$G112/INDEX($AV$5:$BA$12,MATCH($D112,$AR$5:$AR$12,0),2))*($G112/INDEX($AV$5:$BA$12,MATCH($D112,$AR$5:$AR$12,0),2))^$I112)+(EXP(-$G112/INDEX($AV$5:$BA$12,MATCH($D112,$AR$5:$AR$12,0),3))*($G112/INDEX($AV$5:$BA$12,MATCH($D112,$AR$5:$AR$12,0),3))^$I112)+(EXP(-$G112/INDEX($AV$5:$BA$12,MATCH($D112,$AR$5:$AR$12,0),4))*($G112/INDEX($AV$5:$BA$12,MATCH($D112,$AR$5:$AR$12,0),4))^$I112)+(EXP(-$G112/INDEX($AV$5:$BA$12,MATCH($D112,$AR$5:$AR$12,0),5))*($G112/INDEX($AV$5:$BA$12,MATCH($D112,$AR$5:$AR$12,0),5))^$I112)+(EXP(-$G112/INDEX($AV$5:$BA$12,MATCH($D112,$AR$5:$AR$12,0),6))*($G112/INDEX($AV$5:$BA$12,MATCH($D112,$AR$5:$AR$12,0),6))^$I112)),0)</x:f>
        <x:v>0.19461676573961564</x:v>
      </x:c>
      <x:c r="AA112" s="979" t="n">
        <x:f>IFERROR((EXP(-$G112/INDEX($AV$5:$BA$12,MATCH($D112,$AR$5:$AR$12,0),3))*($G112/INDEX($AV$5:$BA$12,MATCH($D112,$AR$5:$AR$12,0),3))^$I112)/((EXP(-$G112/INDEX($AV$5:$BA$12,MATCH($D112,$AR$5:$AR$12,0),1))*($G112/INDEX($AV$5:$BA$12,MATCH($D112,$AR$5:$AR$12,0),1))^$I112)+(EXP(-$G112/INDEX($AV$5:$BA$12,MATCH($D112,$AR$5:$AR$12,0),2))*($G112/INDEX($AV$5:$BA$12,MATCH($D112,$AR$5:$AR$12,0),2))^$I112)+(EXP(-$G112/INDEX($AV$5:$BA$12,MATCH($D112,$AR$5:$AR$12,0),3))*($G112/INDEX($AV$5:$BA$12,MATCH($D112,$AR$5:$AR$12,0),3))^$I112)+(EXP(-$G112/INDEX($AV$5:$BA$12,MATCH($D112,$AR$5:$AR$12,0),4))*($G112/INDEX($AV$5:$BA$12,MATCH($D112,$AR$5:$AR$12,0),4))^$I112)+(EXP(-$G112/INDEX($AV$5:$BA$12,MATCH($D112,$AR$5:$AR$12,0),5))*($G112/INDEX($AV$5:$BA$12,MATCH($D112,$AR$5:$AR$12,0),5))^$I112)+(EXP(-$G112/INDEX($AV$5:$BA$12,MATCH($D112,$AR$5:$AR$12,0),6))*($G112/INDEX($AV$5:$BA$12,MATCH($D112,$AR$5:$AR$12,0),6))^$I112)),0)</x:f>
        <x:v>0.1917535310523995</x:v>
      </x:c>
      <x:c r="AB112" s="979" t="n">
        <x:f>IFERROR((EXP(-$G112/INDEX($AV$5:$BA$12,MATCH($D112,$AR$5:$AR$12,0),4))*($G112/INDEX($AV$5:$BA$12,MATCH($D112,$AR$5:$AR$12,0),4))^$I112)/((EXP(-$G112/INDEX($AV$5:$BA$12,MATCH($D112,$AR$5:$AR$12,0),1))*($G112/INDEX($AV$5:$BA$12,MATCH($D112,$AR$5:$AR$12,0),1))^$I112)+(EXP(-$G112/INDEX($AV$5:$BA$12,MATCH($D112,$AR$5:$AR$12,0),2))*($G112/INDEX($AV$5:$BA$12,MATCH($D112,$AR$5:$AR$12,0),2))^$I112)+(EXP(-$G112/INDEX($AV$5:$BA$12,MATCH($D112,$AR$5:$AR$12,0),3))*($G112/INDEX($AV$5:$BA$12,MATCH($D112,$AR$5:$AR$12,0),3))^$I112)+(EXP(-$G112/INDEX($AV$5:$BA$12,MATCH($D112,$AR$5:$AR$12,0),4))*($G112/INDEX($AV$5:$BA$12,MATCH($D112,$AR$5:$AR$12,0),4))^$I112)+(EXP(-$G112/INDEX($AV$5:$BA$12,MATCH($D112,$AR$5:$AR$12,0),5))*($G112/INDEX($AV$5:$BA$12,MATCH($D112,$AR$5:$AR$12,0),5))^$I112)+(EXP(-$G112/INDEX($AV$5:$BA$12,MATCH($D112,$AR$5:$AR$12,0),6))*($G112/INDEX($AV$5:$BA$12,MATCH($D112,$AR$5:$AR$12,0),6))^$I112)),0)</x:f>
        <x:v>0.17395598605665283</x:v>
      </x:c>
      <x:c r="AC112" s="979" t="n">
        <x:f>IFERROR((EXP(-$G112/INDEX($AV$5:$BA$12,MATCH($D112,$AR$5:$AR$12,0),5))*($G112/INDEX($AV$5:$BA$12,MATCH($D112,$AR$5:$AR$12,0),5))^$I112)/((EXP(-$G112/INDEX($AV$5:$BA$12,MATCH($D112,$AR$5:$AR$12,0),1))*($G112/INDEX($AV$5:$BA$12,MATCH($D112,$AR$5:$AR$12,0),1))^$I112)+(EXP(-$G112/INDEX($AV$5:$BA$12,MATCH($D112,$AR$5:$AR$12,0),2))*($G112/INDEX($AV$5:$BA$12,MATCH($D112,$AR$5:$AR$12,0),2))^$I112)+(EXP(-$G112/INDEX($AV$5:$BA$12,MATCH($D112,$AR$5:$AR$12,0),3))*($G112/INDEX($AV$5:$BA$12,MATCH($D112,$AR$5:$AR$12,0),3))^$I112)+(EXP(-$G112/INDEX($AV$5:$BA$12,MATCH($D112,$AR$5:$AR$12,0),4))*($G112/INDEX($AV$5:$BA$12,MATCH($D112,$AR$5:$AR$12,0),4))^$I112)+(EXP(-$G112/INDEX($AV$5:$BA$12,MATCH($D112,$AR$5:$AR$12,0),5))*($G112/INDEX($AV$5:$BA$12,MATCH($D112,$AR$5:$AR$12,0),5))^$I112)+(EXP(-$G112/INDEX($AV$5:$BA$12,MATCH($D112,$AR$5:$AR$12,0),6))*($G112/INDEX($AV$5:$BA$12,MATCH($D112,$AR$5:$AR$12,0),6))^$I112)),0)</x:f>
        <x:v>0.1391424688710605</x:v>
      </x:c>
      <x:c r="AD112" s="979" t="n">
        <x:f>IFERROR((EXP(-$G112/INDEX($AV$5:$BA$12,MATCH($D112,$AR$5:$AR$12,0),6))*($G112/INDEX($AV$5:$BA$12,MATCH($D112,$AR$5:$AR$12,0),6))^$I112)/((EXP(-$G112/INDEX($AV$5:$BA$12,MATCH($D112,$AR$5:$AR$12,0),1))*($G112/INDEX($AV$5:$BA$12,MATCH($D112,$AR$5:$AR$12,0),1))^$I112)+(EXP(-$G112/INDEX($AV$5:$BA$12,MATCH($D112,$AR$5:$AR$12,0),2))*($G112/INDEX($AV$5:$BA$12,MATCH($D112,$AR$5:$AR$12,0),2))^$I112)+(EXP(-$G112/INDEX($AV$5:$BA$12,MATCH($D112,$AR$5:$AR$12,0),3))*($G112/INDEX($AV$5:$BA$12,MATCH($D112,$AR$5:$AR$12,0),3))^$I112)+(EXP(-$G112/INDEX($AV$5:$BA$12,MATCH($D112,$AR$5:$AR$12,0),4))*($G112/INDEX($AV$5:$BA$12,MATCH($D112,$AR$5:$AR$12,0),4))^$I112)+(EXP(-$G112/INDEX($AV$5:$BA$12,MATCH($D112,$AR$5:$AR$12,0),5))*($G112/INDEX($AV$5:$BA$12,MATCH($D112,$AR$5:$AR$12,0),5))^$I112)+(EXP(-$G112/INDEX($AV$5:$BA$12,MATCH($D112,$AR$5:$AR$12,0),6))*($G112/INDEX($AV$5:$BA$12,MATCH($D112,$AR$5:$AR$12,0),6))^$I112)),0)</x:f>
        <x:v>0.10513328969895909</x:v>
      </x:c>
      <x:c r="AE112" s="979" t="n">
        <x:f>IFERROR((EXP(-$G112/INDEX($BB$5:$BG$12,MATCH($D112,$AR$5:$AR$12,0),1))*($G112/INDEX($BB$5:$BG$12,MATCH($D112,$AR$5:$AR$12,0),1))^$J112)/((EXP(-$G112/INDEX($BB$5:$BG$12,MATCH($D112,$AR$5:$AR$12,0),1))*($G112/INDEX($BB$5:$BG$12,MATCH($D112,$AR$5:$AR$12,0),1))^$J112)+(EXP(-$G112/INDEX($BB$5:$BG$12,MATCH($D112,$AR$5:$AR$12,0),2))*($G112/INDEX($BB$5:$BG$12,MATCH($D112,$AR$5:$AR$12,0),2))^$J112)+(EXP(-$G112/INDEX($BB$5:$BG$12,MATCH($D112,$AR$5:$AR$12,0),3))*($G112/INDEX($BB$5:$BG$12,MATCH($D112,$AR$5:$AR$12,0),3))^$J112)+(EXP(-$G112/INDEX($BB$5:$BG$12,MATCH($D112,$AR$5:$AR$12,0),4))*($G112/INDEX($BB$5:$BG$12,MATCH($D112,$AR$5:$AR$12,0),4))^$J112)+(EXP(-$G112/INDEX($BB$5:$BG$12,MATCH($D112,$AR$5:$AR$12,0),5))*($G112/INDEX($BB$5:$BG$12,MATCH($D112,$AR$5:$AR$12,0),5))^$J112)+(EXP(-$G112/INDEX($BB$5:$BG$12,MATCH($D112,$AR$5:$AR$12,0),6))*($G112/INDEX($BB$5:$BG$12,MATCH($D112,$AR$5:$AR$12,0),6))^$J112)),0)</x:f>
        <x:v>0.15984118689007296</x:v>
      </x:c>
      <x:c r="AF112" s="979" t="n">
        <x:f>IFERROR((EXP(-$G112/INDEX($BB$5:$BG$12,MATCH($D112,$AR$5:$AR$12,0),2))*($G112/INDEX($BB$5:$BG$12,MATCH($D112,$AR$5:$AR$12,0),2))^$J112)/((EXP(-$G112/INDEX($BB$5:$BG$12,MATCH($D112,$AR$5:$AR$12,0),1))*($G112/INDEX($BB$5:$BG$12,MATCH($D112,$AR$5:$AR$12,0),1))^$J112)+(EXP(-$G112/INDEX($BB$5:$BG$12,MATCH($D112,$AR$5:$AR$12,0),2))*($G112/INDEX($BB$5:$BG$12,MATCH($D112,$AR$5:$AR$12,0),2))^$J112)+(EXP(-$G112/INDEX($BB$5:$BG$12,MATCH($D112,$AR$5:$AR$12,0),3))*($G112/INDEX($BB$5:$BG$12,MATCH($D112,$AR$5:$AR$12,0),3))^$J112)+(EXP(-$G112/INDEX($BB$5:$BG$12,MATCH($D112,$AR$5:$AR$12,0),4))*($G112/INDEX($BB$5:$BG$12,MATCH($D112,$AR$5:$AR$12,0),4))^$J112)+(EXP(-$G112/INDEX($BB$5:$BG$12,MATCH($D112,$AR$5:$AR$12,0),5))*($G112/INDEX($BB$5:$BG$12,MATCH($D112,$AR$5:$AR$12,0),5))^$J112)+(EXP(-$G112/INDEX($BB$5:$BG$12,MATCH($D112,$AR$5:$AR$12,0),6))*($G112/INDEX($BB$5:$BG$12,MATCH($D112,$AR$5:$AR$12,0),6))^$J112)),0)</x:f>
        <x:v>0.2087661751473241</x:v>
      </x:c>
      <x:c r="AG112" s="979" t="n">
        <x:f>IFERROR((EXP(-$G112/INDEX($BB$5:$BG$12,MATCH($D112,$AR$5:$AR$12,0),3))*($G112/INDEX($BB$5:$BG$12,MATCH($D112,$AR$5:$AR$12,0),3))^$J112)/((EXP(-$G112/INDEX($BB$5:$BG$12,MATCH($D112,$AR$5:$AR$12,0),1))*($G112/INDEX($BB$5:$BG$12,MATCH($D112,$AR$5:$AR$12,0),1))^$J112)+(EXP(-$G112/INDEX($BB$5:$BG$12,MATCH($D112,$AR$5:$AR$12,0),2))*($G112/INDEX($BB$5:$BG$12,MATCH($D112,$AR$5:$AR$12,0),2))^$J112)+(EXP(-$G112/INDEX($BB$5:$BG$12,MATCH($D112,$AR$5:$AR$12,0),3))*($G112/INDEX($BB$5:$BG$12,MATCH($D112,$AR$5:$AR$12,0),3))^$J112)+(EXP(-$G112/INDEX($BB$5:$BG$12,MATCH($D112,$AR$5:$AR$12,0),4))*($G112/INDEX($BB$5:$BG$12,MATCH($D112,$AR$5:$AR$12,0),4))^$J112)+(EXP(-$G112/INDEX($BB$5:$BG$12,MATCH($D112,$AR$5:$AR$12,0),5))*($G112/INDEX($BB$5:$BG$12,MATCH($D112,$AR$5:$AR$12,0),5))^$J112)+(EXP(-$G112/INDEX($BB$5:$BG$12,MATCH($D112,$AR$5:$AR$12,0),6))*($G112/INDEX($BB$5:$BG$12,MATCH($D112,$AR$5:$AR$12,0),6))^$J112)),0)</x:f>
        <x:v>0.27219146764746116</x:v>
      </x:c>
      <x:c r="AH112" s="979" t="n">
        <x:f>IFERROR((EXP(-$G112/INDEX($BB$5:$BG$12,MATCH($D112,$AR$5:$AR$12,0),4))*($G112/INDEX($BB$5:$BG$12,MATCH($D112,$AR$5:$AR$12,0),4))^$J112)/((EXP(-$G112/INDEX($BB$5:$BG$12,MATCH($D112,$AR$5:$AR$12,0),1))*($G112/INDEX($BB$5:$BG$12,MATCH($D112,$AR$5:$AR$12,0),1))^$J112)+(EXP(-$G112/INDEX($BB$5:$BG$12,MATCH($D112,$AR$5:$AR$12,0),2))*($G112/INDEX($BB$5:$BG$12,MATCH($D112,$AR$5:$AR$12,0),2))^$J112)+(EXP(-$G112/INDEX($BB$5:$BG$12,MATCH($D112,$AR$5:$AR$12,0),3))*($G112/INDEX($BB$5:$BG$12,MATCH($D112,$AR$5:$AR$12,0),3))^$J112)+(EXP(-$G112/INDEX($BB$5:$BG$12,MATCH($D112,$AR$5:$AR$12,0),4))*($G112/INDEX($BB$5:$BG$12,MATCH($D112,$AR$5:$AR$12,0),4))^$J112)+(EXP(-$G112/INDEX($BB$5:$BG$12,MATCH($D112,$AR$5:$AR$12,0),5))*($G112/INDEX($BB$5:$BG$12,MATCH($D112,$AR$5:$AR$12,0),5))^$J112)+(EXP(-$G112/INDEX($BB$5:$BG$12,MATCH($D112,$AR$5:$AR$12,0),6))*($G112/INDEX($BB$5:$BG$12,MATCH($D112,$AR$5:$AR$12,0),6))^$J112)),0)</x:f>
        <x:v>0.20097536695141008</x:v>
      </x:c>
      <x:c r="AI112" s="979" t="n">
        <x:f>IFERROR((EXP(-$G112/INDEX($BB$5:$BG$12,MATCH($D112,$AR$5:$AR$12,0),5))*($G112/INDEX($BB$5:$BG$12,MATCH($D112,$AR$5:$AR$12,0),5))^$J112)/((EXP(-$G112/INDEX($BB$5:$BG$12,MATCH($D112,$AR$5:$AR$12,0),1))*($G112/INDEX($BB$5:$BG$12,MATCH($D112,$AR$5:$AR$12,0),1))^$J112)+(EXP(-$G112/INDEX($BB$5:$BG$12,MATCH($D112,$AR$5:$AR$12,0),2))*($G112/INDEX($BB$5:$BG$12,MATCH($D112,$AR$5:$AR$12,0),2))^$J112)+(EXP(-$G112/INDEX($BB$5:$BG$12,MATCH($D112,$AR$5:$AR$12,0),3))*($G112/INDEX($BB$5:$BG$12,MATCH($D112,$AR$5:$AR$12,0),3))^$J112)+(EXP(-$G112/INDEX($BB$5:$BG$12,MATCH($D112,$AR$5:$AR$12,0),4))*($G112/INDEX($BB$5:$BG$12,MATCH($D112,$AR$5:$AR$12,0),4))^$J112)+(EXP(-$G112/INDEX($BB$5:$BG$12,MATCH($D112,$AR$5:$AR$12,0),5))*($G112/INDEX($BB$5:$BG$12,MATCH($D112,$AR$5:$AR$12,0),5))^$J112)+(EXP(-$G112/INDEX($BB$5:$BG$12,MATCH($D112,$AR$5:$AR$12,0),6))*($G112/INDEX($BB$5:$BG$12,MATCH($D112,$AR$5:$AR$12,0),6))^$J112)),0)</x:f>
        <x:v>0.13084071363071828</x:v>
      </x:c>
      <x:c r="AJ112" s="979" t="n">
        <x:f>IFERROR((EXP(-$G112/INDEX($BB$5:$BG$12,MATCH($D112,$AR$5:$AR$12,0),6))*($G112/INDEX($BB$5:$BG$12,MATCH($D112,$AR$5:$AR$12,0),6))^$J112)/((EXP(-$G112/INDEX($BB$5:$BG$12,MATCH($D112,$AR$5:$AR$12,0),1))*($G112/INDEX($BB$5:$BG$12,MATCH($D112,$AR$5:$AR$12,0),1))^$J112)+(EXP(-$G112/INDEX($BB$5:$BG$12,MATCH($D112,$AR$5:$AR$12,0),2))*($G112/INDEX($BB$5:$BG$12,MATCH($D112,$AR$5:$AR$12,0),2))^$J112)+(EXP(-$G112/INDEX($BB$5:$BG$12,MATCH($D112,$AR$5:$AR$12,0),3))*($G112/INDEX($BB$5:$BG$12,MATCH($D112,$AR$5:$AR$12,0),3))^$J112)+(EXP(-$G112/INDEX($BB$5:$BG$12,MATCH($D112,$AR$5:$AR$12,0),4))*($G112/INDEX($BB$5:$BG$12,MATCH($D112,$AR$5:$AR$12,0),4))^$J112)+(EXP(-$G112/INDEX($BB$5:$BG$12,MATCH($D112,$AR$5:$AR$12,0),5))*($G112/INDEX($BB$5:$BG$12,MATCH($D112,$AR$5:$AR$12,0),5))^$J112)+(EXP(-$G112/INDEX($BB$5:$BG$12,MATCH($D112,$AR$5:$AR$12,0),6))*($G112/INDEX($BB$5:$BG$12,MATCH($D112,$AR$5:$AR$12,0),6))^$J112)),0)</x:f>
        <x:v>0.02738508973301342</x:v>
      </x:c>
      <x:c r="BJ112"/>
      <x:c r="BK112"/>
      <x:c r="BL112"/>
      <x:c r="BM112"/>
      <x:c r="BN112"/>
      <x:c r="BO112"/>
      <x:c r="BP112"/>
      <x:c r="BQ112"/>
      <x:c r="BR112"/>
      <x:c r="BS112"/>
      <x:c r="BT112"/>
      <x:c r="BU112"/>
      <x:c r="BV112"/>
      <x:c r="BW112"/>
      <x:c r="BX112"/>
      <x:c r="BY112"/>
      <x:c r="BZ112"/>
    </x:row>
    <x:row r="113">
      <x:c r="A113" s="975" t="n">
        <x:f>'対象台データ'!A111</x:f>
        <x:v>46271</x:v>
      </x:c>
      <x:c r="B113" s="1003" t="str">
        <x:f>'対象台データ'!B111</x:f>
        <x:v>日</x:v>
      </x:c>
      <x:c r="C113" s="1003" t="str">
        <x:f>'対象台データ'!C111</x:f>
        <x:v>9/6</x:v>
      </x:c>
      <x:c r="D113" s="963" t="str">
        <x:f>'対象台データ'!D111</x:f>
        <x:v>マイジャグラーV</x:v>
      </x:c>
      <x:c r="E113" s="1014" t="n">
        <x:f>IF($X113="A",MIN(100,MAX(0,55+(V113-55)*(1+0.4*SQRT(MIN(G113/8000,1))))),MIN(100,MAX(0,V113)))</x:f>
        <x:v>70.23470331135378</x:v>
      </x:c>
      <x:c r="F113" s="1016" t="n">
        <x:f>'対象台データ'!E111</x:f>
        <x:v>978</x:v>
      </x:c>
      <x:c r="G113" s="1005" t="n">
        <x:f>'対象台データ'!F111</x:f>
        <x:v>8750</x:v>
      </x:c>
      <x:c r="H113" s="1005" t="n">
        <x:f>'対象台データ'!G111</x:f>
        <x:v>3383</x:v>
      </x:c>
      <x:c r="I113" s="1005" t="n">
        <x:f>'対象台データ'!H111</x:f>
        <x:v>41</x:v>
      </x:c>
      <x:c r="J113" s="1005" t="n">
        <x:f>'対象台データ'!I111</x:f>
        <x:v>27</x:v>
      </x:c>
      <x:c r="K113" s="979" t="n">
        <x:f>'対象台データ'!K111</x:f>
        <x:v>1.1288761904761904</x:v>
      </x:c>
      <x:c r="L113" s="1006" t="n">
        <x:f>IF(G113&lt;=0,5,IF(G113&lt;1500,5+(G113-0)*(20-5)/(1500-0),IF(G113&lt;3000,20+(G113-1500)*(40-20)/(3000-1500),IF(G113&lt;4500,40+(G113-3000)*(58-40)/(4500-3000),IF(G113&lt;6000,58+(G113-4500)*(72-58)/(6000-4500),IF(G113&lt;7500,72+(G113-6000)*(84-72)/(7500-6000),IF(G113&lt;9000,84+(G113-7500)*(93-84)/(9000-7500),IF(G113&lt;11000,93+(G113-9000)*(100-93)/(11000-9000),100))))))))</x:f>
        <x:v>91.5</x:v>
      </x:c>
      <x:c r="M113" s="978" t="n">
        <x:v>1</x:v>
      </x:c>
      <x:c r="N113" s="978" t="n">
        <x:f>MIN(100,L113*M113)</x:f>
        <x:v>91.5</x:v>
      </x:c>
      <x:c r="O113" s="978" t="n">
        <x:f>IF(K113&lt;=0.8,0,IF(K113&lt;0.9,0+(K113-0.8)*(10-0)/(0.9-0.8),IF(K113&lt;1,10+(K113-0.9)*(35-10)/(1-0.9),IF(K113&lt;1.2,35+(K113-1)*(87-35)/(1.2-1),IF(K113&lt;1.3,87+(K113-1.2)*(96-87)/(1.3-1.2),IF(K113&lt;1.45,96+(K113-1.3)*(100-96)/(1.45-1.3),100))))))</x:f>
        <x:v>68.5078095238095</x:v>
      </x:c>
      <x:c r="P113" s="979" t="n">
        <x:f>MIN(1,SQRT(G113/8000))</x:f>
        <x:v>1</x:v>
      </x:c>
      <x:c r="Q113" s="978" t="n">
        <x:f>35+(O113-35)*P113</x:f>
        <x:v>68.5078095238095</x:v>
      </x:c>
      <x:c r="R113" s="978" t="n">
        <x:f>IF(K113&lt;0.95,MIN(25,(0.95-K113)*250),0)</x:f>
        <x:v>0</x:v>
      </x:c>
      <x:c r="S113" s="978" t="n">
        <x:f>IF($X113="A",Y113*5+Z113*15+AA113*30+AB113*60+AC113*80+AD113*100,0)</x:f>
        <x:v>62.100834668088964</x:v>
      </x:c>
      <x:c r="T113" s="978" t="n">
        <x:f>IF($X113="A",AE113*5+AF113*15+AG113*30+AH113*60+AI113*80+AJ113*100,0)</x:f>
        <x:v>41.60997744181006</x:v>
      </x:c>
      <x:c r="U113" s="978" t="n">
        <x:f>IF($X113="A",S113*15%+T113*30%+Q113*55%,0)</x:f>
        <x:v>59.47741367085159</x:v>
      </x:c>
      <x:c r="V113" s="1018" t="n">
        <x:f>IF($X113="A",U113*80%+N113*20%,N113*IFERROR(INDEX($AT$5:$AT$60,MATCH($D113,$AR$5:$AR$60,0)),0.6)+Q113*IFERROR(INDEX($AU$5:$AU$60,MATCH($D113,$AR$5:$AR$60,0)),0.4)-R113)</x:f>
        <x:v>65.88193093668127</x:v>
      </x:c>
      <x:c r="W113" s="1008" t="str">
        <x:f>IF(E113&gt;=90,"設定6級候補",IF(E113&gt;=75,"設定4以上強候補",IF(E113&gt;=60,"設定4以上を疑う","要観察")))</x:f>
        <x:v>設定4以上を疑う</x:v>
      </x:c>
      <x:c r="X113" s="1003" t="str">
        <x:f>IFERROR(INDEX($AS$5:$AS$60,MATCH($D113,$AR$5:$AR$60,0)),"AT")</x:f>
        <x:v>A</x:v>
      </x:c>
      <x:c r="Y113" s="979" t="n">
        <x:f>IFERROR((EXP(-$G113/INDEX($AV$5:$BA$12,MATCH($D113,$AR$5:$AR$12,0),1))*($G113/INDEX($AV$5:$BA$12,MATCH($D113,$AR$5:$AR$12,0),1))^$I113)/((EXP(-$G113/INDEX($AV$5:$BA$12,MATCH($D113,$AR$5:$AR$12,0),1))*($G113/INDEX($AV$5:$BA$12,MATCH($D113,$AR$5:$AR$12,0),1))^$I113)+(EXP(-$G113/INDEX($AV$5:$BA$12,MATCH($D113,$AR$5:$AR$12,0),2))*($G113/INDEX($AV$5:$BA$12,MATCH($D113,$AR$5:$AR$12,0),2))^$I113)+(EXP(-$G113/INDEX($AV$5:$BA$12,MATCH($D113,$AR$5:$AR$12,0),3))*($G113/INDEX($AV$5:$BA$12,MATCH($D113,$AR$5:$AR$12,0),3))^$I113)+(EXP(-$G113/INDEX($AV$5:$BA$12,MATCH($D113,$AR$5:$AR$12,0),4))*($G113/INDEX($AV$5:$BA$12,MATCH($D113,$AR$5:$AR$12,0),4))^$I113)+(EXP(-$G113/INDEX($AV$5:$BA$12,MATCH($D113,$AR$5:$AR$12,0),5))*($G113/INDEX($AV$5:$BA$12,MATCH($D113,$AR$5:$AR$12,0),5))^$I113)+(EXP(-$G113/INDEX($AV$5:$BA$12,MATCH($D113,$AR$5:$AR$12,0),6))*($G113/INDEX($AV$5:$BA$12,MATCH($D113,$AR$5:$AR$12,0),6))^$I113)),0)</x:f>
        <x:v>0.09680950464280745</x:v>
      </x:c>
      <x:c r="Z113" s="979" t="n">
        <x:f>IFERROR((EXP(-$G113/INDEX($AV$5:$BA$12,MATCH($D113,$AR$5:$AR$12,0),2))*($G113/INDEX($AV$5:$BA$12,MATCH($D113,$AR$5:$AR$12,0),2))^$I113)/((EXP(-$G113/INDEX($AV$5:$BA$12,MATCH($D113,$AR$5:$AR$12,0),1))*($G113/INDEX($AV$5:$BA$12,MATCH($D113,$AR$5:$AR$12,0),1))^$I113)+(EXP(-$G113/INDEX($AV$5:$BA$12,MATCH($D113,$AR$5:$AR$12,0),2))*($G113/INDEX($AV$5:$BA$12,MATCH($D113,$AR$5:$AR$12,0),2))^$I113)+(EXP(-$G113/INDEX($AV$5:$BA$12,MATCH($D113,$AR$5:$AR$12,0),3))*($G113/INDEX($AV$5:$BA$12,MATCH($D113,$AR$5:$AR$12,0),3))^$I113)+(EXP(-$G113/INDEX($AV$5:$BA$12,MATCH($D113,$AR$5:$AR$12,0),4))*($G113/INDEX($AV$5:$BA$12,MATCH($D113,$AR$5:$AR$12,0),4))^$I113)+(EXP(-$G113/INDEX($AV$5:$BA$12,MATCH($D113,$AR$5:$AR$12,0),5))*($G113/INDEX($AV$5:$BA$12,MATCH($D113,$AR$5:$AR$12,0),5))^$I113)+(EXP(-$G113/INDEX($AV$5:$BA$12,MATCH($D113,$AR$5:$AR$12,0),6))*($G113/INDEX($AV$5:$BA$12,MATCH($D113,$AR$5:$AR$12,0),6))^$I113)),0)</x:f>
        <x:v>0.10431122603474254</x:v>
      </x:c>
      <x:c r="AA113" s="979" t="n">
        <x:f>IFERROR((EXP(-$G113/INDEX($AV$5:$BA$12,MATCH($D113,$AR$5:$AR$12,0),3))*($G113/INDEX($AV$5:$BA$12,MATCH($D113,$AR$5:$AR$12,0),3))^$I113)/((EXP(-$G113/INDEX($AV$5:$BA$12,MATCH($D113,$AR$5:$AR$12,0),1))*($G113/INDEX($AV$5:$BA$12,MATCH($D113,$AR$5:$AR$12,0),1))^$I113)+(EXP(-$G113/INDEX($AV$5:$BA$12,MATCH($D113,$AR$5:$AR$12,0),2))*($G113/INDEX($AV$5:$BA$12,MATCH($D113,$AR$5:$AR$12,0),2))^$I113)+(EXP(-$G113/INDEX($AV$5:$BA$12,MATCH($D113,$AR$5:$AR$12,0),3))*($G113/INDEX($AV$5:$BA$12,MATCH($D113,$AR$5:$AR$12,0),3))^$I113)+(EXP(-$G113/INDEX($AV$5:$BA$12,MATCH($D113,$AR$5:$AR$12,0),4))*($G113/INDEX($AV$5:$BA$12,MATCH($D113,$AR$5:$AR$12,0),4))^$I113)+(EXP(-$G113/INDEX($AV$5:$BA$12,MATCH($D113,$AR$5:$AR$12,0),5))*($G113/INDEX($AV$5:$BA$12,MATCH($D113,$AR$5:$AR$12,0),5))^$I113)+(EXP(-$G113/INDEX($AV$5:$BA$12,MATCH($D113,$AR$5:$AR$12,0),6))*($G113/INDEX($AV$5:$BA$12,MATCH($D113,$AR$5:$AR$12,0),6))^$I113)),0)</x:f>
        <x:v>0.11974308254146773</x:v>
      </x:c>
      <x:c r="AB113" s="979" t="n">
        <x:f>IFERROR((EXP(-$G113/INDEX($AV$5:$BA$12,MATCH($D113,$AR$5:$AR$12,0),4))*($G113/INDEX($AV$5:$BA$12,MATCH($D113,$AR$5:$AR$12,0),4))^$I113)/((EXP(-$G113/INDEX($AV$5:$BA$12,MATCH($D113,$AR$5:$AR$12,0),1))*($G113/INDEX($AV$5:$BA$12,MATCH($D113,$AR$5:$AR$12,0),1))^$I113)+(EXP(-$G113/INDEX($AV$5:$BA$12,MATCH($D113,$AR$5:$AR$12,0),2))*($G113/INDEX($AV$5:$BA$12,MATCH($D113,$AR$5:$AR$12,0),2))^$I113)+(EXP(-$G113/INDEX($AV$5:$BA$12,MATCH($D113,$AR$5:$AR$12,0),3))*($G113/INDEX($AV$5:$BA$12,MATCH($D113,$AR$5:$AR$12,0),3))^$I113)+(EXP(-$G113/INDEX($AV$5:$BA$12,MATCH($D113,$AR$5:$AR$12,0),4))*($G113/INDEX($AV$5:$BA$12,MATCH($D113,$AR$5:$AR$12,0),4))^$I113)+(EXP(-$G113/INDEX($AV$5:$BA$12,MATCH($D113,$AR$5:$AR$12,0),5))*($G113/INDEX($AV$5:$BA$12,MATCH($D113,$AR$5:$AR$12,0),5))^$I113)+(EXP(-$G113/INDEX($AV$5:$BA$12,MATCH($D113,$AR$5:$AR$12,0),6))*($G113/INDEX($AV$5:$BA$12,MATCH($D113,$AR$5:$AR$12,0),6))^$I113)),0)</x:f>
        <x:v>0.17005577203695246</x:v>
      </x:c>
      <x:c r="AC113" s="979" t="n">
        <x:f>IFERROR((EXP(-$G113/INDEX($AV$5:$BA$12,MATCH($D113,$AR$5:$AR$12,0),5))*($G113/INDEX($AV$5:$BA$12,MATCH($D113,$AR$5:$AR$12,0),5))^$I113)/((EXP(-$G113/INDEX($AV$5:$BA$12,MATCH($D113,$AR$5:$AR$12,0),1))*($G113/INDEX($AV$5:$BA$12,MATCH($D113,$AR$5:$AR$12,0),1))^$I113)+(EXP(-$G113/INDEX($AV$5:$BA$12,MATCH($D113,$AR$5:$AR$12,0),2))*($G113/INDEX($AV$5:$BA$12,MATCH($D113,$AR$5:$AR$12,0),2))^$I113)+(EXP(-$G113/INDEX($AV$5:$BA$12,MATCH($D113,$AR$5:$AR$12,0),3))*($G113/INDEX($AV$5:$BA$12,MATCH($D113,$AR$5:$AR$12,0),3))^$I113)+(EXP(-$G113/INDEX($AV$5:$BA$12,MATCH($D113,$AR$5:$AR$12,0),4))*($G113/INDEX($AV$5:$BA$12,MATCH($D113,$AR$5:$AR$12,0),4))^$I113)+(EXP(-$G113/INDEX($AV$5:$BA$12,MATCH($D113,$AR$5:$AR$12,0),5))*($G113/INDEX($AV$5:$BA$12,MATCH($D113,$AR$5:$AR$12,0),5))^$I113)+(EXP(-$G113/INDEX($AV$5:$BA$12,MATCH($D113,$AR$5:$AR$12,0),6))*($G113/INDEX($AV$5:$BA$12,MATCH($D113,$AR$5:$AR$12,0),6))^$I113)),0)</x:f>
        <x:v>0.23257807592551835</x:v>
      </x:c>
      <x:c r="AD113" s="979" t="n">
        <x:f>IFERROR((EXP(-$G113/INDEX($AV$5:$BA$12,MATCH($D113,$AR$5:$AR$12,0),6))*($G113/INDEX($AV$5:$BA$12,MATCH($D113,$AR$5:$AR$12,0),6))^$I113)/((EXP(-$G113/INDEX($AV$5:$BA$12,MATCH($D113,$AR$5:$AR$12,0),1))*($G113/INDEX($AV$5:$BA$12,MATCH($D113,$AR$5:$AR$12,0),1))^$I113)+(EXP(-$G113/INDEX($AV$5:$BA$12,MATCH($D113,$AR$5:$AR$12,0),2))*($G113/INDEX($AV$5:$BA$12,MATCH($D113,$AR$5:$AR$12,0),2))^$I113)+(EXP(-$G113/INDEX($AV$5:$BA$12,MATCH($D113,$AR$5:$AR$12,0),3))*($G113/INDEX($AV$5:$BA$12,MATCH($D113,$AR$5:$AR$12,0),3))^$I113)+(EXP(-$G113/INDEX($AV$5:$BA$12,MATCH($D113,$AR$5:$AR$12,0),4))*($G113/INDEX($AV$5:$BA$12,MATCH($D113,$AR$5:$AR$12,0),4))^$I113)+(EXP(-$G113/INDEX($AV$5:$BA$12,MATCH($D113,$AR$5:$AR$12,0),5))*($G113/INDEX($AV$5:$BA$12,MATCH($D113,$AR$5:$AR$12,0),5))^$I113)+(EXP(-$G113/INDEX($AV$5:$BA$12,MATCH($D113,$AR$5:$AR$12,0),6))*($G113/INDEX($AV$5:$BA$12,MATCH($D113,$AR$5:$AR$12,0),6))^$I113)),0)</x:f>
        <x:v>0.2765023388185114</x:v>
      </x:c>
      <x:c r="AE113" s="979" t="n">
        <x:f>IFERROR((EXP(-$G113/INDEX($BB$5:$BG$12,MATCH($D113,$AR$5:$AR$12,0),1))*($G113/INDEX($BB$5:$BG$12,MATCH($D113,$AR$5:$AR$12,0),1))^$J113)/((EXP(-$G113/INDEX($BB$5:$BG$12,MATCH($D113,$AR$5:$AR$12,0),1))*($G113/INDEX($BB$5:$BG$12,MATCH($D113,$AR$5:$AR$12,0),1))^$J113)+(EXP(-$G113/INDEX($BB$5:$BG$12,MATCH($D113,$AR$5:$AR$12,0),2))*($G113/INDEX($BB$5:$BG$12,MATCH($D113,$AR$5:$AR$12,0),2))^$J113)+(EXP(-$G113/INDEX($BB$5:$BG$12,MATCH($D113,$AR$5:$AR$12,0),3))*($G113/INDEX($BB$5:$BG$12,MATCH($D113,$AR$5:$AR$12,0),3))^$J113)+(EXP(-$G113/INDEX($BB$5:$BG$12,MATCH($D113,$AR$5:$AR$12,0),4))*($G113/INDEX($BB$5:$BG$12,MATCH($D113,$AR$5:$AR$12,0),4))^$J113)+(EXP(-$G113/INDEX($BB$5:$BG$12,MATCH($D113,$AR$5:$AR$12,0),5))*($G113/INDEX($BB$5:$BG$12,MATCH($D113,$AR$5:$AR$12,0),5))^$J113)+(EXP(-$G113/INDEX($BB$5:$BG$12,MATCH($D113,$AR$5:$AR$12,0),6))*($G113/INDEX($BB$5:$BG$12,MATCH($D113,$AR$5:$AR$12,0),6))^$J113)),0)</x:f>
        <x:v>0.13354616864552385</x:v>
      </x:c>
      <x:c r="AF113" s="979" t="n">
        <x:f>IFERROR((EXP(-$G113/INDEX($BB$5:$BG$12,MATCH($D113,$AR$5:$AR$12,0),2))*($G113/INDEX($BB$5:$BG$12,MATCH($D113,$AR$5:$AR$12,0),2))^$J113)/((EXP(-$G113/INDEX($BB$5:$BG$12,MATCH($D113,$AR$5:$AR$12,0),1))*($G113/INDEX($BB$5:$BG$12,MATCH($D113,$AR$5:$AR$12,0),1))^$J113)+(EXP(-$G113/INDEX($BB$5:$BG$12,MATCH($D113,$AR$5:$AR$12,0),2))*($G113/INDEX($BB$5:$BG$12,MATCH($D113,$AR$5:$AR$12,0),2))^$J113)+(EXP(-$G113/INDEX($BB$5:$BG$12,MATCH($D113,$AR$5:$AR$12,0),3))*($G113/INDEX($BB$5:$BG$12,MATCH($D113,$AR$5:$AR$12,0),3))^$J113)+(EXP(-$G113/INDEX($BB$5:$BG$12,MATCH($D113,$AR$5:$AR$12,0),4))*($G113/INDEX($BB$5:$BG$12,MATCH($D113,$AR$5:$AR$12,0),4))^$J113)+(EXP(-$G113/INDEX($BB$5:$BG$12,MATCH($D113,$AR$5:$AR$12,0),5))*($G113/INDEX($BB$5:$BG$12,MATCH($D113,$AR$5:$AR$12,0),5))^$J113)+(EXP(-$G113/INDEX($BB$5:$BG$12,MATCH($D113,$AR$5:$AR$12,0),6))*($G113/INDEX($BB$5:$BG$12,MATCH($D113,$AR$5:$AR$12,0),6))^$J113)),0)</x:f>
        <x:v>0.18059079058795466</x:v>
      </x:c>
      <x:c r="AG113" s="979" t="n">
        <x:f>IFERROR((EXP(-$G113/INDEX($BB$5:$BG$12,MATCH($D113,$AR$5:$AR$12,0),3))*($G113/INDEX($BB$5:$BG$12,MATCH($D113,$AR$5:$AR$12,0),3))^$J113)/((EXP(-$G113/INDEX($BB$5:$BG$12,MATCH($D113,$AR$5:$AR$12,0),1))*($G113/INDEX($BB$5:$BG$12,MATCH($D113,$AR$5:$AR$12,0),1))^$J113)+(EXP(-$G113/INDEX($BB$5:$BG$12,MATCH($D113,$AR$5:$AR$12,0),2))*($G113/INDEX($BB$5:$BG$12,MATCH($D113,$AR$5:$AR$12,0),2))^$J113)+(EXP(-$G113/INDEX($BB$5:$BG$12,MATCH($D113,$AR$5:$AR$12,0),3))*($G113/INDEX($BB$5:$BG$12,MATCH($D113,$AR$5:$AR$12,0),3))^$J113)+(EXP(-$G113/INDEX($BB$5:$BG$12,MATCH($D113,$AR$5:$AR$12,0),4))*($G113/INDEX($BB$5:$BG$12,MATCH($D113,$AR$5:$AR$12,0),4))^$J113)+(EXP(-$G113/INDEX($BB$5:$BG$12,MATCH($D113,$AR$5:$AR$12,0),5))*($G113/INDEX($BB$5:$BG$12,MATCH($D113,$AR$5:$AR$12,0),5))^$J113)+(EXP(-$G113/INDEX($BB$5:$BG$12,MATCH($D113,$AR$5:$AR$12,0),6))*($G113/INDEX($BB$5:$BG$12,MATCH($D113,$AR$5:$AR$12,0),6))^$J113)),0)</x:f>
        <x:v>0.2605218185993253</x:v>
      </x:c>
      <x:c r="AH113" s="979" t="n">
        <x:f>IFERROR((EXP(-$G113/INDEX($BB$5:$BG$12,MATCH($D113,$AR$5:$AR$12,0),4))*($G113/INDEX($BB$5:$BG$12,MATCH($D113,$AR$5:$AR$12,0),4))^$J113)/((EXP(-$G113/INDEX($BB$5:$BG$12,MATCH($D113,$AR$5:$AR$12,0),1))*($G113/INDEX($BB$5:$BG$12,MATCH($D113,$AR$5:$AR$12,0),1))^$J113)+(EXP(-$G113/INDEX($BB$5:$BG$12,MATCH($D113,$AR$5:$AR$12,0),2))*($G113/INDEX($BB$5:$BG$12,MATCH($D113,$AR$5:$AR$12,0),2))^$J113)+(EXP(-$G113/INDEX($BB$5:$BG$12,MATCH($D113,$AR$5:$AR$12,0),3))*($G113/INDEX($BB$5:$BG$12,MATCH($D113,$AR$5:$AR$12,0),3))^$J113)+(EXP(-$G113/INDEX($BB$5:$BG$12,MATCH($D113,$AR$5:$AR$12,0),4))*($G113/INDEX($BB$5:$BG$12,MATCH($D113,$AR$5:$AR$12,0),4))^$J113)+(EXP(-$G113/INDEX($BB$5:$BG$12,MATCH($D113,$AR$5:$AR$12,0),5))*($G113/INDEX($BB$5:$BG$12,MATCH($D113,$AR$5:$AR$12,0),5))^$J113)+(EXP(-$G113/INDEX($BB$5:$BG$12,MATCH($D113,$AR$5:$AR$12,0),6))*($G113/INDEX($BB$5:$BG$12,MATCH($D113,$AR$5:$AR$12,0),6))^$J113)),0)</x:f>
        <x:v>0.22306031708981378</x:v>
      </x:c>
      <x:c r="AI113" s="979" t="n">
        <x:f>IFERROR((EXP(-$G113/INDEX($BB$5:$BG$12,MATCH($D113,$AR$5:$AR$12,0),5))*($G113/INDEX($BB$5:$BG$12,MATCH($D113,$AR$5:$AR$12,0),5))^$J113)/((EXP(-$G113/INDEX($BB$5:$BG$12,MATCH($D113,$AR$5:$AR$12,0),1))*($G113/INDEX($BB$5:$BG$12,MATCH($D113,$AR$5:$AR$12,0),1))^$J113)+(EXP(-$G113/INDEX($BB$5:$BG$12,MATCH($D113,$AR$5:$AR$12,0),2))*($G113/INDEX($BB$5:$BG$12,MATCH($D113,$AR$5:$AR$12,0),2))^$J113)+(EXP(-$G113/INDEX($BB$5:$BG$12,MATCH($D113,$AR$5:$AR$12,0),3))*($G113/INDEX($BB$5:$BG$12,MATCH($D113,$AR$5:$AR$12,0),3))^$J113)+(EXP(-$G113/INDEX($BB$5:$BG$12,MATCH($D113,$AR$5:$AR$12,0),4))*($G113/INDEX($BB$5:$BG$12,MATCH($D113,$AR$5:$AR$12,0),4))^$J113)+(EXP(-$G113/INDEX($BB$5:$BG$12,MATCH($D113,$AR$5:$AR$12,0),5))*($G113/INDEX($BB$5:$BG$12,MATCH($D113,$AR$5:$AR$12,0),5))^$J113)+(EXP(-$G113/INDEX($BB$5:$BG$12,MATCH($D113,$AR$5:$AR$12,0),6))*($G113/INDEX($BB$5:$BG$12,MATCH($D113,$AR$5:$AR$12,0),6))^$J113)),0)</x:f>
        <x:v>0.15969896756718496</x:v>
      </x:c>
      <x:c r="AJ113" s="979" t="n">
        <x:f>IFERROR((EXP(-$G113/INDEX($BB$5:$BG$12,MATCH($D113,$AR$5:$AR$12,0),6))*($G113/INDEX($BB$5:$BG$12,MATCH($D113,$AR$5:$AR$12,0),6))^$J113)/((EXP(-$G113/INDEX($BB$5:$BG$12,MATCH($D113,$AR$5:$AR$12,0),1))*($G113/INDEX($BB$5:$BG$12,MATCH($D113,$AR$5:$AR$12,0),1))^$J113)+(EXP(-$G113/INDEX($BB$5:$BG$12,MATCH($D113,$AR$5:$AR$12,0),2))*($G113/INDEX($BB$5:$BG$12,MATCH($D113,$AR$5:$AR$12,0),2))^$J113)+(EXP(-$G113/INDEX($BB$5:$BG$12,MATCH($D113,$AR$5:$AR$12,0),3))*($G113/INDEX($BB$5:$BG$12,MATCH($D113,$AR$5:$AR$12,0),3))^$J113)+(EXP(-$G113/INDEX($BB$5:$BG$12,MATCH($D113,$AR$5:$AR$12,0),4))*($G113/INDEX($BB$5:$BG$12,MATCH($D113,$AR$5:$AR$12,0),4))^$J113)+(EXP(-$G113/INDEX($BB$5:$BG$12,MATCH($D113,$AR$5:$AR$12,0),5))*($G113/INDEX($BB$5:$BG$12,MATCH($D113,$AR$5:$AR$12,0),5))^$J113)+(EXP(-$G113/INDEX($BB$5:$BG$12,MATCH($D113,$AR$5:$AR$12,0),6))*($G113/INDEX($BB$5:$BG$12,MATCH($D113,$AR$5:$AR$12,0),6))^$J113)),0)</x:f>
        <x:v>0.04258193751019739</x:v>
      </x:c>
      <x:c r="BJ113"/>
      <x:c r="BK113"/>
      <x:c r="BL113"/>
      <x:c r="BM113"/>
      <x:c r="BN113"/>
      <x:c r="BO113"/>
      <x:c r="BP113"/>
      <x:c r="BQ113"/>
      <x:c r="BR113"/>
      <x:c r="BS113"/>
      <x:c r="BT113"/>
      <x:c r="BU113"/>
      <x:c r="BV113"/>
      <x:c r="BW113"/>
      <x:c r="BX113"/>
      <x:c r="BY113"/>
      <x:c r="BZ113"/>
    </x:row>
    <x:row r="114">
      <x:c r="A114" s="975" t="n">
        <x:f>'対象台データ'!A112</x:f>
        <x:v>46271</x:v>
      </x:c>
      <x:c r="B114" s="1003" t="str">
        <x:f>'対象台データ'!B112</x:f>
        <x:v>日</x:v>
      </x:c>
      <x:c r="C114" s="1003" t="str">
        <x:f>'対象台データ'!C112</x:f>
        <x:v>9/6</x:v>
      </x:c>
      <x:c r="D114" s="963" t="str">
        <x:f>'対象台データ'!D112</x:f>
        <x:v>マイジャグラーV</x:v>
      </x:c>
      <x:c r="E114" s="1014" t="n">
        <x:f>IF($X114="A",MIN(100,MAX(0,55+(V114-55)*(1+0.4*SQRT(MIN(G114/8000,1))))),MIN(100,MAX(0,V114)))</x:f>
        <x:v>72.89127154009451</x:v>
      </x:c>
      <x:c r="F114" s="1016" t="n">
        <x:f>'対象台データ'!E112</x:f>
        <x:v>979</x:v>
      </x:c>
      <x:c r="G114" s="1005" t="n">
        <x:f>'対象台データ'!F112</x:f>
        <x:v>8175</x:v>
      </x:c>
      <x:c r="H114" s="1005" t="n">
        <x:f>'対象台データ'!G112</x:f>
        <x:v>2324</x:v>
      </x:c>
      <x:c r="I114" s="1005" t="n">
        <x:f>'対象台データ'!H112</x:f>
        <x:v>33</x:v>
      </x:c>
      <x:c r="J114" s="1005" t="n">
        <x:f>'対象台データ'!I112</x:f>
        <x:v>33</x:v>
      </x:c>
      <x:c r="K114" s="979" t="n">
        <x:f>'対象台データ'!K112</x:f>
        <x:v>1.0947604485219165</x:v>
      </x:c>
      <x:c r="L114" s="1006" t="n">
        <x:f>IF(G114&lt;=0,5,IF(G114&lt;1500,5+(G114-0)*(20-5)/(1500-0),IF(G114&lt;3000,20+(G114-1500)*(40-20)/(3000-1500),IF(G114&lt;4500,40+(G114-3000)*(58-40)/(4500-3000),IF(G114&lt;6000,58+(G114-4500)*(72-58)/(6000-4500),IF(G114&lt;7500,72+(G114-6000)*(84-72)/(7500-6000),IF(G114&lt;9000,84+(G114-7500)*(93-84)/(9000-7500),IF(G114&lt;11000,93+(G114-9000)*(100-93)/(11000-9000),100))))))))</x:f>
        <x:v>88.05</x:v>
      </x:c>
      <x:c r="M114" s="978" t="n">
        <x:v>1</x:v>
      </x:c>
      <x:c r="N114" s="978" t="n">
        <x:f>MIN(100,L114*M114)</x:f>
        <x:v>88.05</x:v>
      </x:c>
      <x:c r="O114" s="978" t="n">
        <x:f>IF(K114&lt;=0.8,0,IF(K114&lt;0.9,0+(K114-0.8)*(10-0)/(0.9-0.8),IF(K114&lt;1,10+(K114-0.9)*(35-10)/(1-0.9),IF(K114&lt;1.2,35+(K114-1)*(87-35)/(1.2-1),IF(K114&lt;1.3,87+(K114-1.2)*(96-87)/(1.3-1.2),IF(K114&lt;1.45,96+(K114-1.3)*(100-96)/(1.45-1.3),100))))))</x:f>
        <x:v>59.63771661569828</x:v>
      </x:c>
      <x:c r="P114" s="979" t="n">
        <x:f>MIN(1,SQRT(G114/8000))</x:f>
        <x:v>1</x:v>
      </x:c>
      <x:c r="Q114" s="978" t="n">
        <x:f>35+(O114-35)*P114</x:f>
        <x:v>59.63771661569828</x:v>
      </x:c>
      <x:c r="R114" s="978" t="n">
        <x:f>IF(K114&lt;0.95,MIN(25,(0.95-K114)*250),0)</x:f>
        <x:v>0</x:v>
      </x:c>
      <x:c r="S114" s="978" t="n">
        <x:f>IF($X114="A",Y114*5+Z114*15+AA114*30+AB114*60+AC114*80+AD114*100,0)</x:f>
        <x:v>49.39376177224615</x:v>
      </x:c>
      <x:c r="T114" s="978" t="n">
        <x:f>IF($X114="A",AE114*5+AF114*15+AG114*30+AH114*60+AI114*80+AJ114*100,0)</x:f>
        <x:v>75.00680394966369</x:v>
      </x:c>
      <x:c r="U114" s="978" t="n">
        <x:f>IF($X114="A",S114*15%+T114*30%+Q114*55%,0)</x:f>
        <x:v>62.71184958937009</x:v>
      </x:c>
      <x:c r="V114" s="1018" t="n">
        <x:f>IF($X114="A",U114*80%+N114*20%,N114*IFERROR(INDEX($AT$5:$AT$60,MATCH($D114,$AR$5:$AR$60,0)),0.6)+Q114*IFERROR(INDEX($AU$5:$AU$60,MATCH($D114,$AR$5:$AR$60,0)),0.4)-R114)</x:f>
        <x:v>67.77947967149608</x:v>
      </x:c>
      <x:c r="W114" s="1008" t="str">
        <x:f>IF(E114&gt;=90,"設定6級候補",IF(E114&gt;=75,"設定4以上強候補",IF(E114&gt;=60,"設定4以上を疑う","要観察")))</x:f>
        <x:v>設定4以上を疑う</x:v>
      </x:c>
      <x:c r="X114" s="1003" t="str">
        <x:f>IFERROR(INDEX($AS$5:$AS$60,MATCH($D114,$AR$5:$AR$60,0)),"AT")</x:f>
        <x:v>A</x:v>
      </x:c>
      <x:c r="Y114" s="979" t="n">
        <x:f>IFERROR((EXP(-$G114/INDEX($AV$5:$BA$12,MATCH($D114,$AR$5:$AR$12,0),1))*($G114/INDEX($AV$5:$BA$12,MATCH($D114,$AR$5:$AR$12,0),1))^$I114)/((EXP(-$G114/INDEX($AV$5:$BA$12,MATCH($D114,$AR$5:$AR$12,0),1))*($G114/INDEX($AV$5:$BA$12,MATCH($D114,$AR$5:$AR$12,0),1))^$I114)+(EXP(-$G114/INDEX($AV$5:$BA$12,MATCH($D114,$AR$5:$AR$12,0),2))*($G114/INDEX($AV$5:$BA$12,MATCH($D114,$AR$5:$AR$12,0),2))^$I114)+(EXP(-$G114/INDEX($AV$5:$BA$12,MATCH($D114,$AR$5:$AR$12,0),3))*($G114/INDEX($AV$5:$BA$12,MATCH($D114,$AR$5:$AR$12,0),3))^$I114)+(EXP(-$G114/INDEX($AV$5:$BA$12,MATCH($D114,$AR$5:$AR$12,0),4))*($G114/INDEX($AV$5:$BA$12,MATCH($D114,$AR$5:$AR$12,0),4))^$I114)+(EXP(-$G114/INDEX($AV$5:$BA$12,MATCH($D114,$AR$5:$AR$12,0),5))*($G114/INDEX($AV$5:$BA$12,MATCH($D114,$AR$5:$AR$12,0),5))^$I114)+(EXP(-$G114/INDEX($AV$5:$BA$12,MATCH($D114,$AR$5:$AR$12,0),6))*($G114/INDEX($AV$5:$BA$12,MATCH($D114,$AR$5:$AR$12,0),6))^$I114)),0)</x:f>
        <x:v>0.15524778497374575</x:v>
      </x:c>
      <x:c r="Z114" s="979" t="n">
        <x:f>IFERROR((EXP(-$G114/INDEX($AV$5:$BA$12,MATCH($D114,$AR$5:$AR$12,0),2))*($G114/INDEX($AV$5:$BA$12,MATCH($D114,$AR$5:$AR$12,0),2))^$I114)/((EXP(-$G114/INDEX($AV$5:$BA$12,MATCH($D114,$AR$5:$AR$12,0),1))*($G114/INDEX($AV$5:$BA$12,MATCH($D114,$AR$5:$AR$12,0),1))^$I114)+(EXP(-$G114/INDEX($AV$5:$BA$12,MATCH($D114,$AR$5:$AR$12,0),2))*($G114/INDEX($AV$5:$BA$12,MATCH($D114,$AR$5:$AR$12,0),2))^$I114)+(EXP(-$G114/INDEX($AV$5:$BA$12,MATCH($D114,$AR$5:$AR$12,0),3))*($G114/INDEX($AV$5:$BA$12,MATCH($D114,$AR$5:$AR$12,0),3))^$I114)+(EXP(-$G114/INDEX($AV$5:$BA$12,MATCH($D114,$AR$5:$AR$12,0),4))*($G114/INDEX($AV$5:$BA$12,MATCH($D114,$AR$5:$AR$12,0),4))^$I114)+(EXP(-$G114/INDEX($AV$5:$BA$12,MATCH($D114,$AR$5:$AR$12,0),5))*($G114/INDEX($AV$5:$BA$12,MATCH($D114,$AR$5:$AR$12,0),5))^$I114)+(EXP(-$G114/INDEX($AV$5:$BA$12,MATCH($D114,$AR$5:$AR$12,0),6))*($G114/INDEX($AV$5:$BA$12,MATCH($D114,$AR$5:$AR$12,0),6))^$I114)),0)</x:f>
        <x:v>0.1591550277039299</x:v>
      </x:c>
      <x:c r="AA114" s="979" t="n">
        <x:f>IFERROR((EXP(-$G114/INDEX($AV$5:$BA$12,MATCH($D114,$AR$5:$AR$12,0),3))*($G114/INDEX($AV$5:$BA$12,MATCH($D114,$AR$5:$AR$12,0),3))^$I114)/((EXP(-$G114/INDEX($AV$5:$BA$12,MATCH($D114,$AR$5:$AR$12,0),1))*($G114/INDEX($AV$5:$BA$12,MATCH($D114,$AR$5:$AR$12,0),1))^$I114)+(EXP(-$G114/INDEX($AV$5:$BA$12,MATCH($D114,$AR$5:$AR$12,0),2))*($G114/INDEX($AV$5:$BA$12,MATCH($D114,$AR$5:$AR$12,0),2))^$I114)+(EXP(-$G114/INDEX($AV$5:$BA$12,MATCH($D114,$AR$5:$AR$12,0),3))*($G114/INDEX($AV$5:$BA$12,MATCH($D114,$AR$5:$AR$12,0),3))^$I114)+(EXP(-$G114/INDEX($AV$5:$BA$12,MATCH($D114,$AR$5:$AR$12,0),4))*($G114/INDEX($AV$5:$BA$12,MATCH($D114,$AR$5:$AR$12,0),4))^$I114)+(EXP(-$G114/INDEX($AV$5:$BA$12,MATCH($D114,$AR$5:$AR$12,0),5))*($G114/INDEX($AV$5:$BA$12,MATCH($D114,$AR$5:$AR$12,0),5))^$I114)+(EXP(-$G114/INDEX($AV$5:$BA$12,MATCH($D114,$AR$5:$AR$12,0),6))*($G114/INDEX($AV$5:$BA$12,MATCH($D114,$AR$5:$AR$12,0),6))^$I114)),0)</x:f>
        <x:v>0.1659797108402884</x:v>
      </x:c>
      <x:c r="AB114" s="979" t="n">
        <x:f>IFERROR((EXP(-$G114/INDEX($AV$5:$BA$12,MATCH($D114,$AR$5:$AR$12,0),4))*($G114/INDEX($AV$5:$BA$12,MATCH($D114,$AR$5:$AR$12,0),4))^$I114)/((EXP(-$G114/INDEX($AV$5:$BA$12,MATCH($D114,$AR$5:$AR$12,0),1))*($G114/INDEX($AV$5:$BA$12,MATCH($D114,$AR$5:$AR$12,0),1))^$I114)+(EXP(-$G114/INDEX($AV$5:$BA$12,MATCH($D114,$AR$5:$AR$12,0),2))*($G114/INDEX($AV$5:$BA$12,MATCH($D114,$AR$5:$AR$12,0),2))^$I114)+(EXP(-$G114/INDEX($AV$5:$BA$12,MATCH($D114,$AR$5:$AR$12,0),3))*($G114/INDEX($AV$5:$BA$12,MATCH($D114,$AR$5:$AR$12,0),3))^$I114)+(EXP(-$G114/INDEX($AV$5:$BA$12,MATCH($D114,$AR$5:$AR$12,0),4))*($G114/INDEX($AV$5:$BA$12,MATCH($D114,$AR$5:$AR$12,0),4))^$I114)+(EXP(-$G114/INDEX($AV$5:$BA$12,MATCH($D114,$AR$5:$AR$12,0),5))*($G114/INDEX($AV$5:$BA$12,MATCH($D114,$AR$5:$AR$12,0),5))^$I114)+(EXP(-$G114/INDEX($AV$5:$BA$12,MATCH($D114,$AR$5:$AR$12,0),6))*($G114/INDEX($AV$5:$BA$12,MATCH($D114,$AR$5:$AR$12,0),6))^$I114)),0)</x:f>
        <x:v>0.17887679777227955</x:v>
      </x:c>
      <x:c r="AC114" s="979" t="n">
        <x:f>IFERROR((EXP(-$G114/INDEX($AV$5:$BA$12,MATCH($D114,$AR$5:$AR$12,0),5))*($G114/INDEX($AV$5:$BA$12,MATCH($D114,$AR$5:$AR$12,0),5))^$I114)/((EXP(-$G114/INDEX($AV$5:$BA$12,MATCH($D114,$AR$5:$AR$12,0),1))*($G114/INDEX($AV$5:$BA$12,MATCH($D114,$AR$5:$AR$12,0),1))^$I114)+(EXP(-$G114/INDEX($AV$5:$BA$12,MATCH($D114,$AR$5:$AR$12,0),2))*($G114/INDEX($AV$5:$BA$12,MATCH($D114,$AR$5:$AR$12,0),2))^$I114)+(EXP(-$G114/INDEX($AV$5:$BA$12,MATCH($D114,$AR$5:$AR$12,0),3))*($G114/INDEX($AV$5:$BA$12,MATCH($D114,$AR$5:$AR$12,0),3))^$I114)+(EXP(-$G114/INDEX($AV$5:$BA$12,MATCH($D114,$AR$5:$AR$12,0),4))*($G114/INDEX($AV$5:$BA$12,MATCH($D114,$AR$5:$AR$12,0),4))^$I114)+(EXP(-$G114/INDEX($AV$5:$BA$12,MATCH($D114,$AR$5:$AR$12,0),5))*($G114/INDEX($AV$5:$BA$12,MATCH($D114,$AR$5:$AR$12,0),5))^$I114)+(EXP(-$G114/INDEX($AV$5:$BA$12,MATCH($D114,$AR$5:$AR$12,0),6))*($G114/INDEX($AV$5:$BA$12,MATCH($D114,$AR$5:$AR$12,0),6))^$I114)),0)</x:f>
        <x:v>0.17779348153513008</x:v>
      </x:c>
      <x:c r="AD114" s="979" t="n">
        <x:f>IFERROR((EXP(-$G114/INDEX($AV$5:$BA$12,MATCH($D114,$AR$5:$AR$12,0),6))*($G114/INDEX($AV$5:$BA$12,MATCH($D114,$AR$5:$AR$12,0),6))^$I114)/((EXP(-$G114/INDEX($AV$5:$BA$12,MATCH($D114,$AR$5:$AR$12,0),1))*($G114/INDEX($AV$5:$BA$12,MATCH($D114,$AR$5:$AR$12,0),1))^$I114)+(EXP(-$G114/INDEX($AV$5:$BA$12,MATCH($D114,$AR$5:$AR$12,0),2))*($G114/INDEX($AV$5:$BA$12,MATCH($D114,$AR$5:$AR$12,0),2))^$I114)+(EXP(-$G114/INDEX($AV$5:$BA$12,MATCH($D114,$AR$5:$AR$12,0),3))*($G114/INDEX($AV$5:$BA$12,MATCH($D114,$AR$5:$AR$12,0),3))^$I114)+(EXP(-$G114/INDEX($AV$5:$BA$12,MATCH($D114,$AR$5:$AR$12,0),4))*($G114/INDEX($AV$5:$BA$12,MATCH($D114,$AR$5:$AR$12,0),4))^$I114)+(EXP(-$G114/INDEX($AV$5:$BA$12,MATCH($D114,$AR$5:$AR$12,0),5))*($G114/INDEX($AV$5:$BA$12,MATCH($D114,$AR$5:$AR$12,0),5))^$I114)+(EXP(-$G114/INDEX($AV$5:$BA$12,MATCH($D114,$AR$5:$AR$12,0),6))*($G114/INDEX($AV$5:$BA$12,MATCH($D114,$AR$5:$AR$12,0),6))^$I114)),0)</x:f>
        <x:v>0.1629471971746264</x:v>
      </x:c>
      <x:c r="AE114" s="979" t="n">
        <x:f>IFERROR((EXP(-$G114/INDEX($BB$5:$BG$12,MATCH($D114,$AR$5:$AR$12,0),1))*($G114/INDEX($BB$5:$BG$12,MATCH($D114,$AR$5:$AR$12,0),1))^$J114)/((EXP(-$G114/INDEX($BB$5:$BG$12,MATCH($D114,$AR$5:$AR$12,0),1))*($G114/INDEX($BB$5:$BG$12,MATCH($D114,$AR$5:$AR$12,0),1))^$J114)+(EXP(-$G114/INDEX($BB$5:$BG$12,MATCH($D114,$AR$5:$AR$12,0),2))*($G114/INDEX($BB$5:$BG$12,MATCH($D114,$AR$5:$AR$12,0),2))^$J114)+(EXP(-$G114/INDEX($BB$5:$BG$12,MATCH($D114,$AR$5:$AR$12,0),3))*($G114/INDEX($BB$5:$BG$12,MATCH($D114,$AR$5:$AR$12,0),3))^$J114)+(EXP(-$G114/INDEX($BB$5:$BG$12,MATCH($D114,$AR$5:$AR$12,0),4))*($G114/INDEX($BB$5:$BG$12,MATCH($D114,$AR$5:$AR$12,0),4))^$J114)+(EXP(-$G114/INDEX($BB$5:$BG$12,MATCH($D114,$AR$5:$AR$12,0),5))*($G114/INDEX($BB$5:$BG$12,MATCH($D114,$AR$5:$AR$12,0),5))^$J114)+(EXP(-$G114/INDEX($BB$5:$BG$12,MATCH($D114,$AR$5:$AR$12,0),6))*($G114/INDEX($BB$5:$BG$12,MATCH($D114,$AR$5:$AR$12,0),6))^$J114)),0)</x:f>
        <x:v>0.010166149428686688</x:v>
      </x:c>
      <x:c r="AF114" s="979" t="n">
        <x:f>IFERROR((EXP(-$G114/INDEX($BB$5:$BG$12,MATCH($D114,$AR$5:$AR$12,0),2))*($G114/INDEX($BB$5:$BG$12,MATCH($D114,$AR$5:$AR$12,0),2))^$J114)/((EXP(-$G114/INDEX($BB$5:$BG$12,MATCH($D114,$AR$5:$AR$12,0),1))*($G114/INDEX($BB$5:$BG$12,MATCH($D114,$AR$5:$AR$12,0),1))^$J114)+(EXP(-$G114/INDEX($BB$5:$BG$12,MATCH($D114,$AR$5:$AR$12,0),2))*($G114/INDEX($BB$5:$BG$12,MATCH($D114,$AR$5:$AR$12,0),2))^$J114)+(EXP(-$G114/INDEX($BB$5:$BG$12,MATCH($D114,$AR$5:$AR$12,0),3))*($G114/INDEX($BB$5:$BG$12,MATCH($D114,$AR$5:$AR$12,0),3))^$J114)+(EXP(-$G114/INDEX($BB$5:$BG$12,MATCH($D114,$AR$5:$AR$12,0),4))*($G114/INDEX($BB$5:$BG$12,MATCH($D114,$AR$5:$AR$12,0),4))^$J114)+(EXP(-$G114/INDEX($BB$5:$BG$12,MATCH($D114,$AR$5:$AR$12,0),5))*($G114/INDEX($BB$5:$BG$12,MATCH($D114,$AR$5:$AR$12,0),5))^$J114)+(EXP(-$G114/INDEX($BB$5:$BG$12,MATCH($D114,$AR$5:$AR$12,0),6))*($G114/INDEX($BB$5:$BG$12,MATCH($D114,$AR$5:$AR$12,0),6))^$J114)),0)</x:f>
        <x:v>0.021594744921599556</x:v>
      </x:c>
      <x:c r="AG114" s="979" t="n">
        <x:f>IFERROR((EXP(-$G114/INDEX($BB$5:$BG$12,MATCH($D114,$AR$5:$AR$12,0),3))*($G114/INDEX($BB$5:$BG$12,MATCH($D114,$AR$5:$AR$12,0),3))^$J114)/((EXP(-$G114/INDEX($BB$5:$BG$12,MATCH($D114,$AR$5:$AR$12,0),1))*($G114/INDEX($BB$5:$BG$12,MATCH($D114,$AR$5:$AR$12,0),1))^$J114)+(EXP(-$G114/INDEX($BB$5:$BG$12,MATCH($D114,$AR$5:$AR$12,0),2))*($G114/INDEX($BB$5:$BG$12,MATCH($D114,$AR$5:$AR$12,0),2))^$J114)+(EXP(-$G114/INDEX($BB$5:$BG$12,MATCH($D114,$AR$5:$AR$12,0),3))*($G114/INDEX($BB$5:$BG$12,MATCH($D114,$AR$5:$AR$12,0),3))^$J114)+(EXP(-$G114/INDEX($BB$5:$BG$12,MATCH($D114,$AR$5:$AR$12,0),4))*($G114/INDEX($BB$5:$BG$12,MATCH($D114,$AR$5:$AR$12,0),4))^$J114)+(EXP(-$G114/INDEX($BB$5:$BG$12,MATCH($D114,$AR$5:$AR$12,0),5))*($G114/INDEX($BB$5:$BG$12,MATCH($D114,$AR$5:$AR$12,0),5))^$J114)+(EXP(-$G114/INDEX($BB$5:$BG$12,MATCH($D114,$AR$5:$AR$12,0),6))*($G114/INDEX($BB$5:$BG$12,MATCH($D114,$AR$5:$AR$12,0),6))^$J114)),0)</x:f>
        <x:v>0.08831665240053102</x:v>
      </x:c>
      <x:c r="AH114" s="979" t="n">
        <x:f>IFERROR((EXP(-$G114/INDEX($BB$5:$BG$12,MATCH($D114,$AR$5:$AR$12,0),4))*($G114/INDEX($BB$5:$BG$12,MATCH($D114,$AR$5:$AR$12,0),4))^$J114)/((EXP(-$G114/INDEX($BB$5:$BG$12,MATCH($D114,$AR$5:$AR$12,0),1))*($G114/INDEX($BB$5:$BG$12,MATCH($D114,$AR$5:$AR$12,0),1))^$J114)+(EXP(-$G114/INDEX($BB$5:$BG$12,MATCH($D114,$AR$5:$AR$12,0),2))*($G114/INDEX($BB$5:$BG$12,MATCH($D114,$AR$5:$AR$12,0),2))^$J114)+(EXP(-$G114/INDEX($BB$5:$BG$12,MATCH($D114,$AR$5:$AR$12,0),3))*($G114/INDEX($BB$5:$BG$12,MATCH($D114,$AR$5:$AR$12,0),3))^$J114)+(EXP(-$G114/INDEX($BB$5:$BG$12,MATCH($D114,$AR$5:$AR$12,0),4))*($G114/INDEX($BB$5:$BG$12,MATCH($D114,$AR$5:$AR$12,0),4))^$J114)+(EXP(-$G114/INDEX($BB$5:$BG$12,MATCH($D114,$AR$5:$AR$12,0),5))*($G114/INDEX($BB$5:$BG$12,MATCH($D114,$AR$5:$AR$12,0),5))^$J114)+(EXP(-$G114/INDEX($BB$5:$BG$12,MATCH($D114,$AR$5:$AR$12,0),6))*($G114/INDEX($BB$5:$BG$12,MATCH($D114,$AR$5:$AR$12,0),6))^$J114)),0)</x:f>
        <x:v>0.2405214834180906</x:v>
      </x:c>
      <x:c r="AI114" s="979" t="n">
        <x:f>IFERROR((EXP(-$G114/INDEX($BB$5:$BG$12,MATCH($D114,$AR$5:$AR$12,0),5))*($G114/INDEX($BB$5:$BG$12,MATCH($D114,$AR$5:$AR$12,0),5))^$J114)/((EXP(-$G114/INDEX($BB$5:$BG$12,MATCH($D114,$AR$5:$AR$12,0),1))*($G114/INDEX($BB$5:$BG$12,MATCH($D114,$AR$5:$AR$12,0),1))^$J114)+(EXP(-$G114/INDEX($BB$5:$BG$12,MATCH($D114,$AR$5:$AR$12,0),2))*($G114/INDEX($BB$5:$BG$12,MATCH($D114,$AR$5:$AR$12,0),2))^$J114)+(EXP(-$G114/INDEX($BB$5:$BG$12,MATCH($D114,$AR$5:$AR$12,0),3))*($G114/INDEX($BB$5:$BG$12,MATCH($D114,$AR$5:$AR$12,0),3))^$J114)+(EXP(-$G114/INDEX($BB$5:$BG$12,MATCH($D114,$AR$5:$AR$12,0),4))*($G114/INDEX($BB$5:$BG$12,MATCH($D114,$AR$5:$AR$12,0),4))^$J114)+(EXP(-$G114/INDEX($BB$5:$BG$12,MATCH($D114,$AR$5:$AR$12,0),5))*($G114/INDEX($BB$5:$BG$12,MATCH($D114,$AR$5:$AR$12,0),5))^$J114)+(EXP(-$G114/INDEX($BB$5:$BG$12,MATCH($D114,$AR$5:$AR$12,0),6))*($G114/INDEX($BB$5:$BG$12,MATCH($D114,$AR$5:$AR$12,0),6))^$J114)),0)</x:f>
        <x:v>0.3194416765757158</x:v>
      </x:c>
      <x:c r="AJ114" s="979" t="n">
        <x:f>IFERROR((EXP(-$G114/INDEX($BB$5:$BG$12,MATCH($D114,$AR$5:$AR$12,0),6))*($G114/INDEX($BB$5:$BG$12,MATCH($D114,$AR$5:$AR$12,0),6))^$J114)/((EXP(-$G114/INDEX($BB$5:$BG$12,MATCH($D114,$AR$5:$AR$12,0),1))*($G114/INDEX($BB$5:$BG$12,MATCH($D114,$AR$5:$AR$12,0),1))^$J114)+(EXP(-$G114/INDEX($BB$5:$BG$12,MATCH($D114,$AR$5:$AR$12,0),2))*($G114/INDEX($BB$5:$BG$12,MATCH($D114,$AR$5:$AR$12,0),2))^$J114)+(EXP(-$G114/INDEX($BB$5:$BG$12,MATCH($D114,$AR$5:$AR$12,0),3))*($G114/INDEX($BB$5:$BG$12,MATCH($D114,$AR$5:$AR$12,0),3))^$J114)+(EXP(-$G114/INDEX($BB$5:$BG$12,MATCH($D114,$AR$5:$AR$12,0),4))*($G114/INDEX($BB$5:$BG$12,MATCH($D114,$AR$5:$AR$12,0),4))^$J114)+(EXP(-$G114/INDEX($BB$5:$BG$12,MATCH($D114,$AR$5:$AR$12,0),5))*($G114/INDEX($BB$5:$BG$12,MATCH($D114,$AR$5:$AR$12,0),5))^$J114)+(EXP(-$G114/INDEX($BB$5:$BG$12,MATCH($D114,$AR$5:$AR$12,0),6))*($G114/INDEX($BB$5:$BG$12,MATCH($D114,$AR$5:$AR$12,0),6))^$J114)),0)</x:f>
        <x:v>0.3199592932553763</x:v>
      </x:c>
      <x:c r="BJ114"/>
      <x:c r="BK114"/>
      <x:c r="BL114"/>
      <x:c r="BM114"/>
      <x:c r="BN114"/>
      <x:c r="BO114"/>
      <x:c r="BP114"/>
      <x:c r="BQ114"/>
      <x:c r="BR114"/>
      <x:c r="BS114"/>
      <x:c r="BT114"/>
      <x:c r="BU114"/>
      <x:c r="BV114"/>
      <x:c r="BW114"/>
      <x:c r="BX114"/>
      <x:c r="BY114"/>
      <x:c r="BZ114"/>
    </x:row>
    <x:row r="115">
      <x:c r="A115" s="975" t="n">
        <x:f>'対象台データ'!A113</x:f>
        <x:v>46271</x:v>
      </x:c>
      <x:c r="B115" s="1003" t="str">
        <x:f>'対象台データ'!B113</x:f>
        <x:v>日</x:v>
      </x:c>
      <x:c r="C115" s="1003" t="str">
        <x:f>'対象台データ'!C113</x:f>
        <x:v>9/6</x:v>
      </x:c>
      <x:c r="D115" s="963" t="str">
        <x:f>'対象台データ'!D113</x:f>
        <x:v>マイジャグラーV</x:v>
      </x:c>
      <x:c r="E115" s="1014" t="n">
        <x:f>IF($X115="A",MIN(100,MAX(0,55+(V115-55)*(1+0.4*SQRT(MIN(G115/8000,1))))),MIN(100,MAX(0,V115)))</x:f>
        <x:v>88.153187016891</x:v>
      </x:c>
      <x:c r="F115" s="1016" t="n">
        <x:f>'対象台データ'!E113</x:f>
        <x:v>980</x:v>
      </x:c>
      <x:c r="G115" s="1005" t="n">
        <x:f>'対象台データ'!F113</x:f>
        <x:v>9833</x:v>
      </x:c>
      <x:c r="H115" s="1005" t="n">
        <x:f>'対象台データ'!G113</x:f>
        <x:v>4143</x:v>
      </x:c>
      <x:c r="I115" s="1005" t="n">
        <x:f>'対象台データ'!H113</x:f>
        <x:v>39</x:v>
      </x:c>
      <x:c r="J115" s="1005" t="n">
        <x:f>'対象台データ'!I113</x:f>
        <x:v>48</x:v>
      </x:c>
      <x:c r="K115" s="979" t="n">
        <x:f>'対象台データ'!K113</x:f>
        <x:v>1.1404454388284349</x:v>
      </x:c>
      <x:c r="L115" s="1006" t="n">
        <x:f>IF(G115&lt;=0,5,IF(G115&lt;1500,5+(G115-0)*(20-5)/(1500-0),IF(G115&lt;3000,20+(G115-1500)*(40-20)/(3000-1500),IF(G115&lt;4500,40+(G115-3000)*(58-40)/(4500-3000),IF(G115&lt;6000,58+(G115-4500)*(72-58)/(6000-4500),IF(G115&lt;7500,72+(G115-6000)*(84-72)/(7500-6000),IF(G115&lt;9000,84+(G115-7500)*(93-84)/(9000-7500),IF(G115&lt;11000,93+(G115-9000)*(100-93)/(11000-9000),100))))))))</x:f>
        <x:v>95.9155</x:v>
      </x:c>
      <x:c r="M115" s="978" t="n">
        <x:v>1</x:v>
      </x:c>
      <x:c r="N115" s="978" t="n">
        <x:f>MIN(100,L115*M115)</x:f>
        <x:v>95.9155</x:v>
      </x:c>
      <x:c r="O115" s="978" t="n">
        <x:f>IF(K115&lt;=0.8,0,IF(K115&lt;0.9,0+(K115-0.8)*(10-0)/(0.9-0.8),IF(K115&lt;1,10+(K115-0.9)*(35-10)/(1-0.9),IF(K115&lt;1.2,35+(K115-1)*(87-35)/(1.2-1),IF(K115&lt;1.3,87+(K115-1.2)*(96-87)/(1.3-1.2),IF(K115&lt;1.45,96+(K115-1.3)*(100-96)/(1.45-1.3),100))))))</x:f>
        <x:v>71.51581409539307</x:v>
      </x:c>
      <x:c r="P115" s="979" t="n">
        <x:f>MIN(1,SQRT(G115/8000))</x:f>
        <x:v>1</x:v>
      </x:c>
      <x:c r="Q115" s="978" t="n">
        <x:f>35+(O115-35)*P115</x:f>
        <x:v>71.51581409539307</x:v>
      </x:c>
      <x:c r="R115" s="978" t="n">
        <x:f>IF(K115&lt;0.95,MIN(25,(0.95-K115)*250),0)</x:f>
        <x:v>0</x:v>
      </x:c>
      <x:c r="S115" s="978" t="n">
        <x:f>IF($X115="A",Y115*5+Z115*15+AA115*30+AB115*60+AC115*80+AD115*100,0)</x:f>
        <x:v>48.1299068502589</x:v>
      </x:c>
      <x:c r="T115" s="978" t="n">
        <x:f>IF($X115="A",AE115*5+AF115*15+AG115*30+AH115*60+AI115*80+AJ115*100,0)</x:f>
        <x:v>92.73000352168265</x:v>
      </x:c>
      <x:c r="U115" s="978" t="n">
        <x:f>IF($X115="A",S115*15%+T115*30%+Q115*55%,0)</x:f>
        <x:v>74.37218483650982</x:v>
      </x:c>
      <x:c r="V115" s="1018" t="n">
        <x:f>IF($X115="A",U115*80%+N115*20%,N115*IFERROR(INDEX($AT$5:$AT$60,MATCH($D115,$AR$5:$AR$60,0)),0.6)+Q115*IFERROR(INDEX($AU$5:$AU$60,MATCH($D115,$AR$5:$AR$60,0)),0.4)-R115)</x:f>
        <x:v>78.68084786920785</x:v>
      </x:c>
      <x:c r="W115" s="1008" t="str">
        <x:f>IF(E115&gt;=90,"設定6級候補",IF(E115&gt;=75,"設定4以上強候補",IF(E115&gt;=60,"設定4以上を疑う","要観察")))</x:f>
        <x:v>設定4以上強候補</x:v>
      </x:c>
      <x:c r="X115" s="1003" t="str">
        <x:f>IFERROR(INDEX($AS$5:$AS$60,MATCH($D115,$AR$5:$AR$60,0)),"AT")</x:f>
        <x:v>A</x:v>
      </x:c>
      <x:c r="Y115" s="979" t="n">
        <x:f>IFERROR((EXP(-$G115/INDEX($AV$5:$BA$12,MATCH($D115,$AR$5:$AR$12,0),1))*($G115/INDEX($AV$5:$BA$12,MATCH($D115,$AR$5:$AR$12,0),1))^$I115)/((EXP(-$G115/INDEX($AV$5:$BA$12,MATCH($D115,$AR$5:$AR$12,0),1))*($G115/INDEX($AV$5:$BA$12,MATCH($D115,$AR$5:$AR$12,0),1))^$I115)+(EXP(-$G115/INDEX($AV$5:$BA$12,MATCH($D115,$AR$5:$AR$12,0),2))*($G115/INDEX($AV$5:$BA$12,MATCH($D115,$AR$5:$AR$12,0),2))^$I115)+(EXP(-$G115/INDEX($AV$5:$BA$12,MATCH($D115,$AR$5:$AR$12,0),3))*($G115/INDEX($AV$5:$BA$12,MATCH($D115,$AR$5:$AR$12,0),3))^$I115)+(EXP(-$G115/INDEX($AV$5:$BA$12,MATCH($D115,$AR$5:$AR$12,0),4))*($G115/INDEX($AV$5:$BA$12,MATCH($D115,$AR$5:$AR$12,0),4))^$I115)+(EXP(-$G115/INDEX($AV$5:$BA$12,MATCH($D115,$AR$5:$AR$12,0),5))*($G115/INDEX($AV$5:$BA$12,MATCH($D115,$AR$5:$AR$12,0),5))^$I115)+(EXP(-$G115/INDEX($AV$5:$BA$12,MATCH($D115,$AR$5:$AR$12,0),6))*($G115/INDEX($AV$5:$BA$12,MATCH($D115,$AR$5:$AR$12,0),6))^$I115)),0)</x:f>
        <x:v>0.1604518030504675</x:v>
      </x:c>
      <x:c r="Z115" s="979" t="n">
        <x:f>IFERROR((EXP(-$G115/INDEX($AV$5:$BA$12,MATCH($D115,$AR$5:$AR$12,0),2))*($G115/INDEX($AV$5:$BA$12,MATCH($D115,$AR$5:$AR$12,0),2))^$I115)/((EXP(-$G115/INDEX($AV$5:$BA$12,MATCH($D115,$AR$5:$AR$12,0),1))*($G115/INDEX($AV$5:$BA$12,MATCH($D115,$AR$5:$AR$12,0),1))^$I115)+(EXP(-$G115/INDEX($AV$5:$BA$12,MATCH($D115,$AR$5:$AR$12,0),2))*($G115/INDEX($AV$5:$BA$12,MATCH($D115,$AR$5:$AR$12,0),2))^$I115)+(EXP(-$G115/INDEX($AV$5:$BA$12,MATCH($D115,$AR$5:$AR$12,0),3))*($G115/INDEX($AV$5:$BA$12,MATCH($D115,$AR$5:$AR$12,0),3))^$I115)+(EXP(-$G115/INDEX($AV$5:$BA$12,MATCH($D115,$AR$5:$AR$12,0),4))*($G115/INDEX($AV$5:$BA$12,MATCH($D115,$AR$5:$AR$12,0),4))^$I115)+(EXP(-$G115/INDEX($AV$5:$BA$12,MATCH($D115,$AR$5:$AR$12,0),5))*($G115/INDEX($AV$5:$BA$12,MATCH($D115,$AR$5:$AR$12,0),5))^$I115)+(EXP(-$G115/INDEX($AV$5:$BA$12,MATCH($D115,$AR$5:$AR$12,0),6))*($G115/INDEX($AV$5:$BA$12,MATCH($D115,$AR$5:$AR$12,0),6))^$I115)),0)</x:f>
        <x:v>0.16435543454353826</x:v>
      </x:c>
      <x:c r="AA115" s="979" t="n">
        <x:f>IFERROR((EXP(-$G115/INDEX($AV$5:$BA$12,MATCH($D115,$AR$5:$AR$12,0),3))*($G115/INDEX($AV$5:$BA$12,MATCH($D115,$AR$5:$AR$12,0),3))^$I115)/((EXP(-$G115/INDEX($AV$5:$BA$12,MATCH($D115,$AR$5:$AR$12,0),1))*($G115/INDEX($AV$5:$BA$12,MATCH($D115,$AR$5:$AR$12,0),1))^$I115)+(EXP(-$G115/INDEX($AV$5:$BA$12,MATCH($D115,$AR$5:$AR$12,0),2))*($G115/INDEX($AV$5:$BA$12,MATCH($D115,$AR$5:$AR$12,0),2))^$I115)+(EXP(-$G115/INDEX($AV$5:$BA$12,MATCH($D115,$AR$5:$AR$12,0),3))*($G115/INDEX($AV$5:$BA$12,MATCH($D115,$AR$5:$AR$12,0),3))^$I115)+(EXP(-$G115/INDEX($AV$5:$BA$12,MATCH($D115,$AR$5:$AR$12,0),4))*($G115/INDEX($AV$5:$BA$12,MATCH($D115,$AR$5:$AR$12,0),4))^$I115)+(EXP(-$G115/INDEX($AV$5:$BA$12,MATCH($D115,$AR$5:$AR$12,0),5))*($G115/INDEX($AV$5:$BA$12,MATCH($D115,$AR$5:$AR$12,0),5))^$I115)+(EXP(-$G115/INDEX($AV$5:$BA$12,MATCH($D115,$AR$5:$AR$12,0),6))*($G115/INDEX($AV$5:$BA$12,MATCH($D115,$AR$5:$AR$12,0),6))^$I115)),0)</x:f>
        <x:v>0.17091797693320473</x:v>
      </x:c>
      <x:c r="AB115" s="979" t="n">
        <x:f>IFERROR((EXP(-$G115/INDEX($AV$5:$BA$12,MATCH($D115,$AR$5:$AR$12,0),4))*($G115/INDEX($AV$5:$BA$12,MATCH($D115,$AR$5:$AR$12,0),4))^$I115)/((EXP(-$G115/INDEX($AV$5:$BA$12,MATCH($D115,$AR$5:$AR$12,0),1))*($G115/INDEX($AV$5:$BA$12,MATCH($D115,$AR$5:$AR$12,0),1))^$I115)+(EXP(-$G115/INDEX($AV$5:$BA$12,MATCH($D115,$AR$5:$AR$12,0),2))*($G115/INDEX($AV$5:$BA$12,MATCH($D115,$AR$5:$AR$12,0),2))^$I115)+(EXP(-$G115/INDEX($AV$5:$BA$12,MATCH($D115,$AR$5:$AR$12,0),3))*($G115/INDEX($AV$5:$BA$12,MATCH($D115,$AR$5:$AR$12,0),3))^$I115)+(EXP(-$G115/INDEX($AV$5:$BA$12,MATCH($D115,$AR$5:$AR$12,0),4))*($G115/INDEX($AV$5:$BA$12,MATCH($D115,$AR$5:$AR$12,0),4))^$I115)+(EXP(-$G115/INDEX($AV$5:$BA$12,MATCH($D115,$AR$5:$AR$12,0),5))*($G115/INDEX($AV$5:$BA$12,MATCH($D115,$AR$5:$AR$12,0),5))^$I115)+(EXP(-$G115/INDEX($AV$5:$BA$12,MATCH($D115,$AR$5:$AR$12,0),6))*($G115/INDEX($AV$5:$BA$12,MATCH($D115,$AR$5:$AR$12,0),6))^$I115)),0)</x:f>
        <x:v>0.1809404920660493</x:v>
      </x:c>
      <x:c r="AC115" s="979" t="n">
        <x:f>IFERROR((EXP(-$G115/INDEX($AV$5:$BA$12,MATCH($D115,$AR$5:$AR$12,0),5))*($G115/INDEX($AV$5:$BA$12,MATCH($D115,$AR$5:$AR$12,0),5))^$I115)/((EXP(-$G115/INDEX($AV$5:$BA$12,MATCH($D115,$AR$5:$AR$12,0),1))*($G115/INDEX($AV$5:$BA$12,MATCH($D115,$AR$5:$AR$12,0),1))^$I115)+(EXP(-$G115/INDEX($AV$5:$BA$12,MATCH($D115,$AR$5:$AR$12,0),2))*($G115/INDEX($AV$5:$BA$12,MATCH($D115,$AR$5:$AR$12,0),2))^$I115)+(EXP(-$G115/INDEX($AV$5:$BA$12,MATCH($D115,$AR$5:$AR$12,0),3))*($G115/INDEX($AV$5:$BA$12,MATCH($D115,$AR$5:$AR$12,0),3))^$I115)+(EXP(-$G115/INDEX($AV$5:$BA$12,MATCH($D115,$AR$5:$AR$12,0),4))*($G115/INDEX($AV$5:$BA$12,MATCH($D115,$AR$5:$AR$12,0),4))^$I115)+(EXP(-$G115/INDEX($AV$5:$BA$12,MATCH($D115,$AR$5:$AR$12,0),5))*($G115/INDEX($AV$5:$BA$12,MATCH($D115,$AR$5:$AR$12,0),5))^$I115)+(EXP(-$G115/INDEX($AV$5:$BA$12,MATCH($D115,$AR$5:$AR$12,0),6))*($G115/INDEX($AV$5:$BA$12,MATCH($D115,$AR$5:$AR$12,0),6))^$I115)),0)</x:f>
        <x:v>0.17275409278898135</x:v>
      </x:c>
      <x:c r="AD115" s="979" t="n">
        <x:f>IFERROR((EXP(-$G115/INDEX($AV$5:$BA$12,MATCH($D115,$AR$5:$AR$12,0),6))*($G115/INDEX($AV$5:$BA$12,MATCH($D115,$AR$5:$AR$12,0),6))^$I115)/((EXP(-$G115/INDEX($AV$5:$BA$12,MATCH($D115,$AR$5:$AR$12,0),1))*($G115/INDEX($AV$5:$BA$12,MATCH($D115,$AR$5:$AR$12,0),1))^$I115)+(EXP(-$G115/INDEX($AV$5:$BA$12,MATCH($D115,$AR$5:$AR$12,0),2))*($G115/INDEX($AV$5:$BA$12,MATCH($D115,$AR$5:$AR$12,0),2))^$I115)+(EXP(-$G115/INDEX($AV$5:$BA$12,MATCH($D115,$AR$5:$AR$12,0),3))*($G115/INDEX($AV$5:$BA$12,MATCH($D115,$AR$5:$AR$12,0),3))^$I115)+(EXP(-$G115/INDEX($AV$5:$BA$12,MATCH($D115,$AR$5:$AR$12,0),4))*($G115/INDEX($AV$5:$BA$12,MATCH($D115,$AR$5:$AR$12,0),4))^$I115)+(EXP(-$G115/INDEX($AV$5:$BA$12,MATCH($D115,$AR$5:$AR$12,0),5))*($G115/INDEX($AV$5:$BA$12,MATCH($D115,$AR$5:$AR$12,0),5))^$I115)+(EXP(-$G115/INDEX($AV$5:$BA$12,MATCH($D115,$AR$5:$AR$12,0),6))*($G115/INDEX($AV$5:$BA$12,MATCH($D115,$AR$5:$AR$12,0),6))^$I115)),0)</x:f>
        <x:v>0.15058020061775876</x:v>
      </x:c>
      <x:c r="AE115" s="979" t="n">
        <x:f>IFERROR((EXP(-$G115/INDEX($BB$5:$BG$12,MATCH($D115,$AR$5:$AR$12,0),1))*($G115/INDEX($BB$5:$BG$12,MATCH($D115,$AR$5:$AR$12,0),1))^$J115)/((EXP(-$G115/INDEX($BB$5:$BG$12,MATCH($D115,$AR$5:$AR$12,0),1))*($G115/INDEX($BB$5:$BG$12,MATCH($D115,$AR$5:$AR$12,0),1))^$J115)+(EXP(-$G115/INDEX($BB$5:$BG$12,MATCH($D115,$AR$5:$AR$12,0),2))*($G115/INDEX($BB$5:$BG$12,MATCH($D115,$AR$5:$AR$12,0),2))^$J115)+(EXP(-$G115/INDEX($BB$5:$BG$12,MATCH($D115,$AR$5:$AR$12,0),3))*($G115/INDEX($BB$5:$BG$12,MATCH($D115,$AR$5:$AR$12,0),3))^$J115)+(EXP(-$G115/INDEX($BB$5:$BG$12,MATCH($D115,$AR$5:$AR$12,0),4))*($G115/INDEX($BB$5:$BG$12,MATCH($D115,$AR$5:$AR$12,0),4))^$J115)+(EXP(-$G115/INDEX($BB$5:$BG$12,MATCH($D115,$AR$5:$AR$12,0),5))*($G115/INDEX($BB$5:$BG$12,MATCH($D115,$AR$5:$AR$12,0),5))^$J115)+(EXP(-$G115/INDEX($BB$5:$BG$12,MATCH($D115,$AR$5:$AR$12,0),6))*($G115/INDEX($BB$5:$BG$12,MATCH($D115,$AR$5:$AR$12,0),6))^$J115)),0)</x:f>
        <x:v>0.00009194208388533738</x:v>
      </x:c>
      <x:c r="AF115" s="979" t="n">
        <x:f>IFERROR((EXP(-$G115/INDEX($BB$5:$BG$12,MATCH($D115,$AR$5:$AR$12,0),2))*($G115/INDEX($BB$5:$BG$12,MATCH($D115,$AR$5:$AR$12,0),2))^$J115)/((EXP(-$G115/INDEX($BB$5:$BG$12,MATCH($D115,$AR$5:$AR$12,0),1))*($G115/INDEX($BB$5:$BG$12,MATCH($D115,$AR$5:$AR$12,0),1))^$J115)+(EXP(-$G115/INDEX($BB$5:$BG$12,MATCH($D115,$AR$5:$AR$12,0),2))*($G115/INDEX($BB$5:$BG$12,MATCH($D115,$AR$5:$AR$12,0),2))^$J115)+(EXP(-$G115/INDEX($BB$5:$BG$12,MATCH($D115,$AR$5:$AR$12,0),3))*($G115/INDEX($BB$5:$BG$12,MATCH($D115,$AR$5:$AR$12,0),3))^$J115)+(EXP(-$G115/INDEX($BB$5:$BG$12,MATCH($D115,$AR$5:$AR$12,0),4))*($G115/INDEX($BB$5:$BG$12,MATCH($D115,$AR$5:$AR$12,0),4))^$J115)+(EXP(-$G115/INDEX($BB$5:$BG$12,MATCH($D115,$AR$5:$AR$12,0),5))*($G115/INDEX($BB$5:$BG$12,MATCH($D115,$AR$5:$AR$12,0),5))^$J115)+(EXP(-$G115/INDEX($BB$5:$BG$12,MATCH($D115,$AR$5:$AR$12,0),6))*($G115/INDEX($BB$5:$BG$12,MATCH($D115,$AR$5:$AR$12,0),6))^$J115)),0)</x:f>
        <x:v>0.0003765636891398862</x:v>
      </x:c>
      <x:c r="AG115" s="979" t="n">
        <x:f>IFERROR((EXP(-$G115/INDEX($BB$5:$BG$12,MATCH($D115,$AR$5:$AR$12,0),3))*($G115/INDEX($BB$5:$BG$12,MATCH($D115,$AR$5:$AR$12,0),3))^$J115)/((EXP(-$G115/INDEX($BB$5:$BG$12,MATCH($D115,$AR$5:$AR$12,0),1))*($G115/INDEX($BB$5:$BG$12,MATCH($D115,$AR$5:$AR$12,0),1))^$J115)+(EXP(-$G115/INDEX($BB$5:$BG$12,MATCH($D115,$AR$5:$AR$12,0),2))*($G115/INDEX($BB$5:$BG$12,MATCH($D115,$AR$5:$AR$12,0),2))^$J115)+(EXP(-$G115/INDEX($BB$5:$BG$12,MATCH($D115,$AR$5:$AR$12,0),3))*($G115/INDEX($BB$5:$BG$12,MATCH($D115,$AR$5:$AR$12,0),3))^$J115)+(EXP(-$G115/INDEX($BB$5:$BG$12,MATCH($D115,$AR$5:$AR$12,0),4))*($G115/INDEX($BB$5:$BG$12,MATCH($D115,$AR$5:$AR$12,0),4))^$J115)+(EXP(-$G115/INDEX($BB$5:$BG$12,MATCH($D115,$AR$5:$AR$12,0),5))*($G115/INDEX($BB$5:$BG$12,MATCH($D115,$AR$5:$AR$12,0),5))^$J115)+(EXP(-$G115/INDEX($BB$5:$BG$12,MATCH($D115,$AR$5:$AR$12,0),6))*($G115/INDEX($BB$5:$BG$12,MATCH($D115,$AR$5:$AR$12,0),6))^$J115)),0)</x:f>
        <x:v>0.006402251638527322</x:v>
      </x:c>
      <x:c r="AH115" s="979" t="n">
        <x:f>IFERROR((EXP(-$G115/INDEX($BB$5:$BG$12,MATCH($D115,$AR$5:$AR$12,0),4))*($G115/INDEX($BB$5:$BG$12,MATCH($D115,$AR$5:$AR$12,0),4))^$J115)/((EXP(-$G115/INDEX($BB$5:$BG$12,MATCH($D115,$AR$5:$AR$12,0),1))*($G115/INDEX($BB$5:$BG$12,MATCH($D115,$AR$5:$AR$12,0),1))^$J115)+(EXP(-$G115/INDEX($BB$5:$BG$12,MATCH($D115,$AR$5:$AR$12,0),2))*($G115/INDEX($BB$5:$BG$12,MATCH($D115,$AR$5:$AR$12,0),2))^$J115)+(EXP(-$G115/INDEX($BB$5:$BG$12,MATCH($D115,$AR$5:$AR$12,0),3))*($G115/INDEX($BB$5:$BG$12,MATCH($D115,$AR$5:$AR$12,0),3))^$J115)+(EXP(-$G115/INDEX($BB$5:$BG$12,MATCH($D115,$AR$5:$AR$12,0),4))*($G115/INDEX($BB$5:$BG$12,MATCH($D115,$AR$5:$AR$12,0),4))^$J115)+(EXP(-$G115/INDEX($BB$5:$BG$12,MATCH($D115,$AR$5:$AR$12,0),5))*($G115/INDEX($BB$5:$BG$12,MATCH($D115,$AR$5:$AR$12,0),5))^$J115)+(EXP(-$G115/INDEX($BB$5:$BG$12,MATCH($D115,$AR$5:$AR$12,0),6))*($G115/INDEX($BB$5:$BG$12,MATCH($D115,$AR$5:$AR$12,0),6))^$J115)),0)</x:f>
        <x:v>0.07276695353061081</x:v>
      </x:c>
      <x:c r="AI115" s="979" t="n">
        <x:f>IFERROR((EXP(-$G115/INDEX($BB$5:$BG$12,MATCH($D115,$AR$5:$AR$12,0),5))*($G115/INDEX($BB$5:$BG$12,MATCH($D115,$AR$5:$AR$12,0),5))^$J115)/((EXP(-$G115/INDEX($BB$5:$BG$12,MATCH($D115,$AR$5:$AR$12,0),1))*($G115/INDEX($BB$5:$BG$12,MATCH($D115,$AR$5:$AR$12,0),1))^$J115)+(EXP(-$G115/INDEX($BB$5:$BG$12,MATCH($D115,$AR$5:$AR$12,0),2))*($G115/INDEX($BB$5:$BG$12,MATCH($D115,$AR$5:$AR$12,0),2))^$J115)+(EXP(-$G115/INDEX($BB$5:$BG$12,MATCH($D115,$AR$5:$AR$12,0),3))*($G115/INDEX($BB$5:$BG$12,MATCH($D115,$AR$5:$AR$12,0),3))^$J115)+(EXP(-$G115/INDEX($BB$5:$BG$12,MATCH($D115,$AR$5:$AR$12,0),4))*($G115/INDEX($BB$5:$BG$12,MATCH($D115,$AR$5:$AR$12,0),4))^$J115)+(EXP(-$G115/INDEX($BB$5:$BG$12,MATCH($D115,$AR$5:$AR$12,0),5))*($G115/INDEX($BB$5:$BG$12,MATCH($D115,$AR$5:$AR$12,0),5))^$J115)+(EXP(-$G115/INDEX($BB$5:$BG$12,MATCH($D115,$AR$5:$AR$12,0),6))*($G115/INDEX($BB$5:$BG$12,MATCH($D115,$AR$5:$AR$12,0),6))^$J115)),0)</x:f>
        <x:v>0.19352091554250084</x:v>
      </x:c>
      <x:c r="AJ115" s="979" t="n">
        <x:f>IFERROR((EXP(-$G115/INDEX($BB$5:$BG$12,MATCH($D115,$AR$5:$AR$12,0),6))*($G115/INDEX($BB$5:$BG$12,MATCH($D115,$AR$5:$AR$12,0),6))^$J115)/((EXP(-$G115/INDEX($BB$5:$BG$12,MATCH($D115,$AR$5:$AR$12,0),1))*($G115/INDEX($BB$5:$BG$12,MATCH($D115,$AR$5:$AR$12,0),1))^$J115)+(EXP(-$G115/INDEX($BB$5:$BG$12,MATCH($D115,$AR$5:$AR$12,0),2))*($G115/INDEX($BB$5:$BG$12,MATCH($D115,$AR$5:$AR$12,0),2))^$J115)+(EXP(-$G115/INDEX($BB$5:$BG$12,MATCH($D115,$AR$5:$AR$12,0),3))*($G115/INDEX($BB$5:$BG$12,MATCH($D115,$AR$5:$AR$12,0),3))^$J115)+(EXP(-$G115/INDEX($BB$5:$BG$12,MATCH($D115,$AR$5:$AR$12,0),4))*($G115/INDEX($BB$5:$BG$12,MATCH($D115,$AR$5:$AR$12,0),4))^$J115)+(EXP(-$G115/INDEX($BB$5:$BG$12,MATCH($D115,$AR$5:$AR$12,0),5))*($G115/INDEX($BB$5:$BG$12,MATCH($D115,$AR$5:$AR$12,0),5))^$J115)+(EXP(-$G115/INDEX($BB$5:$BG$12,MATCH($D115,$AR$5:$AR$12,0),6))*($G115/INDEX($BB$5:$BG$12,MATCH($D115,$AR$5:$AR$12,0),6))^$J115)),0)</x:f>
        <x:v>0.7268413735153358</x:v>
      </x:c>
      <x:c r="BJ115"/>
      <x:c r="BK115"/>
      <x:c r="BL115"/>
      <x:c r="BM115"/>
      <x:c r="BN115"/>
      <x:c r="BO115"/>
      <x:c r="BP115"/>
      <x:c r="BQ115"/>
      <x:c r="BR115"/>
      <x:c r="BS115"/>
      <x:c r="BT115"/>
      <x:c r="BU115"/>
      <x:c r="BV115"/>
      <x:c r="BW115"/>
      <x:c r="BX115"/>
      <x:c r="BY115"/>
      <x:c r="BZ115"/>
    </x:row>
    <x:row r="116">
      <x:c r="A116" s="975" t="n">
        <x:f>'対象台データ'!A114</x:f>
        <x:v>46271</x:v>
      </x:c>
      <x:c r="B116" s="1003" t="str">
        <x:f>'対象台データ'!B114</x:f>
        <x:v>日</x:v>
      </x:c>
      <x:c r="C116" s="1003" t="str">
        <x:f>'対象台データ'!C114</x:f>
        <x:v>9/6</x:v>
      </x:c>
      <x:c r="D116" s="963" t="str">
        <x:f>'対象台データ'!D114</x:f>
        <x:v>マイジャグラーV</x:v>
      </x:c>
      <x:c r="E116" s="1014" t="n">
        <x:f>IF($X116="A",MIN(100,MAX(0,55+(V116-55)*(1+0.4*SQRT(MIN(G116/8000,1))))),MIN(100,MAX(0,V116)))</x:f>
        <x:v>53.292460684917046</x:v>
      </x:c>
      <x:c r="F116" s="1016" t="n">
        <x:f>'対象台データ'!E114</x:f>
        <x:v>981</x:v>
      </x:c>
      <x:c r="G116" s="1005" t="n">
        <x:f>'対象台データ'!F114</x:f>
        <x:v>8758</x:v>
      </x:c>
      <x:c r="H116" s="1005" t="n">
        <x:f>'対象台データ'!G114</x:f>
        <x:v>637</x:v>
      </x:c>
      <x:c r="I116" s="1005" t="n">
        <x:f>'対象台データ'!H114</x:f>
        <x:v>32</x:v>
      </x:c>
      <x:c r="J116" s="1005" t="n">
        <x:f>'対象台データ'!I114</x:f>
        <x:v>29</x:v>
      </x:c>
      <x:c r="K116" s="979" t="n">
        <x:f>'対象台データ'!K114</x:f>
        <x:v>1.024244500266423</x:v>
      </x:c>
      <x:c r="L116" s="1006" t="n">
        <x:f>IF(G116&lt;=0,5,IF(G116&lt;1500,5+(G116-0)*(20-5)/(1500-0),IF(G116&lt;3000,20+(G116-1500)*(40-20)/(3000-1500),IF(G116&lt;4500,40+(G116-3000)*(58-40)/(4500-3000),IF(G116&lt;6000,58+(G116-4500)*(72-58)/(6000-4500),IF(G116&lt;7500,72+(G116-6000)*(84-72)/(7500-6000),IF(G116&lt;9000,84+(G116-7500)*(93-84)/(9000-7500),IF(G116&lt;11000,93+(G116-9000)*(100-93)/(11000-9000),100))))))))</x:f>
        <x:v>91.548</x:v>
      </x:c>
      <x:c r="M116" s="978" t="n">
        <x:v>1</x:v>
      </x:c>
      <x:c r="N116" s="978" t="n">
        <x:f>MIN(100,L116*M116)</x:f>
        <x:v>91.548</x:v>
      </x:c>
      <x:c r="O116" s="978" t="n">
        <x:f>IF(K116&lt;=0.8,0,IF(K116&lt;0.9,0+(K116-0.8)*(10-0)/(0.9-0.8),IF(K116&lt;1,10+(K116-0.9)*(35-10)/(1-0.9),IF(K116&lt;1.2,35+(K116-1)*(87-35)/(1.2-1),IF(K116&lt;1.3,87+(K116-1.2)*(96-87)/(1.3-1.2),IF(K116&lt;1.45,96+(K116-1.3)*(100-96)/(1.45-1.3),100))))))</x:f>
        <x:v>41.30357006927001</x:v>
      </x:c>
      <x:c r="P116" s="979" t="n">
        <x:f>MIN(1,SQRT(G116/8000))</x:f>
        <x:v>1</x:v>
      </x:c>
      <x:c r="Q116" s="978" t="n">
        <x:f>35+(O116-35)*P116</x:f>
        <x:v>41.30357006927001</x:v>
      </x:c>
      <x:c r="R116" s="978" t="n">
        <x:f>IF(K116&lt;0.95,MIN(25,(0.95-K116)*250),0)</x:f>
        <x:v>0</x:v>
      </x:c>
      <x:c r="S116" s="978" t="n">
        <x:f>IF($X116="A",Y116*5+Z116*15+AA116*30+AB116*60+AC116*80+AD116*100,0)</x:f>
        <x:v>42.58032602759778</x:v>
      </x:c>
      <x:c r="T116" s="978" t="n">
        <x:f>IF($X116="A",AE116*5+AF116*15+AG116*30+AH116*60+AI116*80+AJ116*100,0)</x:f>
        <x:v>50.781329611935405</x:v>
      </x:c>
      <x:c r="U116" s="978" t="n">
        <x:f>IF($X116="A",S116*15%+T116*30%+Q116*55%,0)</x:f>
        <x:v>44.3384113258188</x:v>
      </x:c>
      <x:c r="V116" s="1018" t="n">
        <x:f>IF($X116="A",U116*80%+N116*20%,N116*IFERROR(INDEX($AT$5:$AT$60,MATCH($D116,$AR$5:$AR$60,0)),0.6)+Q116*IFERROR(INDEX($AU$5:$AU$60,MATCH($D116,$AR$5:$AR$60,0)),0.4)-R116)</x:f>
        <x:v>53.780329060655035</x:v>
      </x:c>
      <x:c r="W116" s="1008" t="str">
        <x:f>IF(E116&gt;=90,"設定6級候補",IF(E116&gt;=75,"設定4以上強候補",IF(E116&gt;=60,"設定4以上を疑う","要観察")))</x:f>
        <x:v>要観察</x:v>
      </x:c>
      <x:c r="X116" s="1003" t="str">
        <x:f>IFERROR(INDEX($AS$5:$AS$60,MATCH($D116,$AR$5:$AR$60,0)),"AT")</x:f>
        <x:v>A</x:v>
      </x:c>
      <x:c r="Y116" s="979" t="n">
        <x:f>IFERROR((EXP(-$G116/INDEX($AV$5:$BA$12,MATCH($D116,$AR$5:$AR$12,0),1))*($G116/INDEX($AV$5:$BA$12,MATCH($D116,$AR$5:$AR$12,0),1))^$I116)/((EXP(-$G116/INDEX($AV$5:$BA$12,MATCH($D116,$AR$5:$AR$12,0),1))*($G116/INDEX($AV$5:$BA$12,MATCH($D116,$AR$5:$AR$12,0),1))^$I116)+(EXP(-$G116/INDEX($AV$5:$BA$12,MATCH($D116,$AR$5:$AR$12,0),2))*($G116/INDEX($AV$5:$BA$12,MATCH($D116,$AR$5:$AR$12,0),2))^$I116)+(EXP(-$G116/INDEX($AV$5:$BA$12,MATCH($D116,$AR$5:$AR$12,0),3))*($G116/INDEX($AV$5:$BA$12,MATCH($D116,$AR$5:$AR$12,0),3))^$I116)+(EXP(-$G116/INDEX($AV$5:$BA$12,MATCH($D116,$AR$5:$AR$12,0),4))*($G116/INDEX($AV$5:$BA$12,MATCH($D116,$AR$5:$AR$12,0),4))^$I116)+(EXP(-$G116/INDEX($AV$5:$BA$12,MATCH($D116,$AR$5:$AR$12,0),5))*($G116/INDEX($AV$5:$BA$12,MATCH($D116,$AR$5:$AR$12,0),5))^$I116)+(EXP(-$G116/INDEX($AV$5:$BA$12,MATCH($D116,$AR$5:$AR$12,0),6))*($G116/INDEX($AV$5:$BA$12,MATCH($D116,$AR$5:$AR$12,0),6))^$I116)),0)</x:f>
        <x:v>0.1910398722082201</x:v>
      </x:c>
      <x:c r="Z116" s="979" t="n">
        <x:f>IFERROR((EXP(-$G116/INDEX($AV$5:$BA$12,MATCH($D116,$AR$5:$AR$12,0),2))*($G116/INDEX($AV$5:$BA$12,MATCH($D116,$AR$5:$AR$12,0),2))^$I116)/((EXP(-$G116/INDEX($AV$5:$BA$12,MATCH($D116,$AR$5:$AR$12,0),1))*($G116/INDEX($AV$5:$BA$12,MATCH($D116,$AR$5:$AR$12,0),1))^$I116)+(EXP(-$G116/INDEX($AV$5:$BA$12,MATCH($D116,$AR$5:$AR$12,0),2))*($G116/INDEX($AV$5:$BA$12,MATCH($D116,$AR$5:$AR$12,0),2))^$I116)+(EXP(-$G116/INDEX($AV$5:$BA$12,MATCH($D116,$AR$5:$AR$12,0),3))*($G116/INDEX($AV$5:$BA$12,MATCH($D116,$AR$5:$AR$12,0),3))^$I116)+(EXP(-$G116/INDEX($AV$5:$BA$12,MATCH($D116,$AR$5:$AR$12,0),4))*($G116/INDEX($AV$5:$BA$12,MATCH($D116,$AR$5:$AR$12,0),4))^$I116)+(EXP(-$G116/INDEX($AV$5:$BA$12,MATCH($D116,$AR$5:$AR$12,0),5))*($G116/INDEX($AV$5:$BA$12,MATCH($D116,$AR$5:$AR$12,0),5))^$I116)+(EXP(-$G116/INDEX($AV$5:$BA$12,MATCH($D116,$AR$5:$AR$12,0),6))*($G116/INDEX($AV$5:$BA$12,MATCH($D116,$AR$5:$AR$12,0),6))^$I116)),0)</x:f>
        <x:v>0.19070920604042235</x:v>
      </x:c>
      <x:c r="AA116" s="979" t="n">
        <x:f>IFERROR((EXP(-$G116/INDEX($AV$5:$BA$12,MATCH($D116,$AR$5:$AR$12,0),3))*($G116/INDEX($AV$5:$BA$12,MATCH($D116,$AR$5:$AR$12,0),3))^$I116)/((EXP(-$G116/INDEX($AV$5:$BA$12,MATCH($D116,$AR$5:$AR$12,0),1))*($G116/INDEX($AV$5:$BA$12,MATCH($D116,$AR$5:$AR$12,0),1))^$I116)+(EXP(-$G116/INDEX($AV$5:$BA$12,MATCH($D116,$AR$5:$AR$12,0),2))*($G116/INDEX($AV$5:$BA$12,MATCH($D116,$AR$5:$AR$12,0),2))^$I116)+(EXP(-$G116/INDEX($AV$5:$BA$12,MATCH($D116,$AR$5:$AR$12,0),3))*($G116/INDEX($AV$5:$BA$12,MATCH($D116,$AR$5:$AR$12,0),3))^$I116)+(EXP(-$G116/INDEX($AV$5:$BA$12,MATCH($D116,$AR$5:$AR$12,0),4))*($G116/INDEX($AV$5:$BA$12,MATCH($D116,$AR$5:$AR$12,0),4))^$I116)+(EXP(-$G116/INDEX($AV$5:$BA$12,MATCH($D116,$AR$5:$AR$12,0),5))*($G116/INDEX($AV$5:$BA$12,MATCH($D116,$AR$5:$AR$12,0),5))^$I116)+(EXP(-$G116/INDEX($AV$5:$BA$12,MATCH($D116,$AR$5:$AR$12,0),6))*($G116/INDEX($AV$5:$BA$12,MATCH($D116,$AR$5:$AR$12,0),6))^$I116)),0)</x:f>
        <x:v>0.1888205159792864</x:v>
      </x:c>
      <x:c r="AB116" s="979" t="n">
        <x:f>IFERROR((EXP(-$G116/INDEX($AV$5:$BA$12,MATCH($D116,$AR$5:$AR$12,0),4))*($G116/INDEX($AV$5:$BA$12,MATCH($D116,$AR$5:$AR$12,0),4))^$I116)/((EXP(-$G116/INDEX($AV$5:$BA$12,MATCH($D116,$AR$5:$AR$12,0),1))*($G116/INDEX($AV$5:$BA$12,MATCH($D116,$AR$5:$AR$12,0),1))^$I116)+(EXP(-$G116/INDEX($AV$5:$BA$12,MATCH($D116,$AR$5:$AR$12,0),2))*($G116/INDEX($AV$5:$BA$12,MATCH($D116,$AR$5:$AR$12,0),2))^$I116)+(EXP(-$G116/INDEX($AV$5:$BA$12,MATCH($D116,$AR$5:$AR$12,0),3))*($G116/INDEX($AV$5:$BA$12,MATCH($D116,$AR$5:$AR$12,0),3))^$I116)+(EXP(-$G116/INDEX($AV$5:$BA$12,MATCH($D116,$AR$5:$AR$12,0),4))*($G116/INDEX($AV$5:$BA$12,MATCH($D116,$AR$5:$AR$12,0),4))^$I116)+(EXP(-$G116/INDEX($AV$5:$BA$12,MATCH($D116,$AR$5:$AR$12,0),5))*($G116/INDEX($AV$5:$BA$12,MATCH($D116,$AR$5:$AR$12,0),5))^$I116)+(EXP(-$G116/INDEX($AV$5:$BA$12,MATCH($D116,$AR$5:$AR$12,0),6))*($G116/INDEX($AV$5:$BA$12,MATCH($D116,$AR$5:$AR$12,0),6))^$I116)),0)</x:f>
        <x:v>0.1743608182827944</x:v>
      </x:c>
      <x:c r="AC116" s="979" t="n">
        <x:f>IFERROR((EXP(-$G116/INDEX($AV$5:$BA$12,MATCH($D116,$AR$5:$AR$12,0),5))*($G116/INDEX($AV$5:$BA$12,MATCH($D116,$AR$5:$AR$12,0),5))^$I116)/((EXP(-$G116/INDEX($AV$5:$BA$12,MATCH($D116,$AR$5:$AR$12,0),1))*($G116/INDEX($AV$5:$BA$12,MATCH($D116,$AR$5:$AR$12,0),1))^$I116)+(EXP(-$G116/INDEX($AV$5:$BA$12,MATCH($D116,$AR$5:$AR$12,0),2))*($G116/INDEX($AV$5:$BA$12,MATCH($D116,$AR$5:$AR$12,0),2))^$I116)+(EXP(-$G116/INDEX($AV$5:$BA$12,MATCH($D116,$AR$5:$AR$12,0),3))*($G116/INDEX($AV$5:$BA$12,MATCH($D116,$AR$5:$AR$12,0),3))^$I116)+(EXP(-$G116/INDEX($AV$5:$BA$12,MATCH($D116,$AR$5:$AR$12,0),4))*($G116/INDEX($AV$5:$BA$12,MATCH($D116,$AR$5:$AR$12,0),4))^$I116)+(EXP(-$G116/INDEX($AV$5:$BA$12,MATCH($D116,$AR$5:$AR$12,0),5))*($G116/INDEX($AV$5:$BA$12,MATCH($D116,$AR$5:$AR$12,0),5))^$I116)+(EXP(-$G116/INDEX($AV$5:$BA$12,MATCH($D116,$AR$5:$AR$12,0),6))*($G116/INDEX($AV$5:$BA$12,MATCH($D116,$AR$5:$AR$12,0),6))^$I116)),0)</x:f>
        <x:v>0.1434367374661786</x:v>
      </x:c>
      <x:c r="AD116" s="979" t="n">
        <x:f>IFERROR((EXP(-$G116/INDEX($AV$5:$BA$12,MATCH($D116,$AR$5:$AR$12,0),6))*($G116/INDEX($AV$5:$BA$12,MATCH($D116,$AR$5:$AR$12,0),6))^$I116)/((EXP(-$G116/INDEX($AV$5:$BA$12,MATCH($D116,$AR$5:$AR$12,0),1))*($G116/INDEX($AV$5:$BA$12,MATCH($D116,$AR$5:$AR$12,0),1))^$I116)+(EXP(-$G116/INDEX($AV$5:$BA$12,MATCH($D116,$AR$5:$AR$12,0),2))*($G116/INDEX($AV$5:$BA$12,MATCH($D116,$AR$5:$AR$12,0),2))^$I116)+(EXP(-$G116/INDEX($AV$5:$BA$12,MATCH($D116,$AR$5:$AR$12,0),3))*($G116/INDEX($AV$5:$BA$12,MATCH($D116,$AR$5:$AR$12,0),3))^$I116)+(EXP(-$G116/INDEX($AV$5:$BA$12,MATCH($D116,$AR$5:$AR$12,0),4))*($G116/INDEX($AV$5:$BA$12,MATCH($D116,$AR$5:$AR$12,0),4))^$I116)+(EXP(-$G116/INDEX($AV$5:$BA$12,MATCH($D116,$AR$5:$AR$12,0),5))*($G116/INDEX($AV$5:$BA$12,MATCH($D116,$AR$5:$AR$12,0),5))^$I116)+(EXP(-$G116/INDEX($AV$5:$BA$12,MATCH($D116,$AR$5:$AR$12,0),6))*($G116/INDEX($AV$5:$BA$12,MATCH($D116,$AR$5:$AR$12,0),6))^$I116)),0)</x:f>
        <x:v>0.11163285002309803</x:v>
      </x:c>
      <x:c r="AE116" s="979" t="n">
        <x:f>IFERROR((EXP(-$G116/INDEX($BB$5:$BG$12,MATCH($D116,$AR$5:$AR$12,0),1))*($G116/INDEX($BB$5:$BG$12,MATCH($D116,$AR$5:$AR$12,0),1))^$J116)/((EXP(-$G116/INDEX($BB$5:$BG$12,MATCH($D116,$AR$5:$AR$12,0),1))*($G116/INDEX($BB$5:$BG$12,MATCH($D116,$AR$5:$AR$12,0),1))^$J116)+(EXP(-$G116/INDEX($BB$5:$BG$12,MATCH($D116,$AR$5:$AR$12,0),2))*($G116/INDEX($BB$5:$BG$12,MATCH($D116,$AR$5:$AR$12,0),2))^$J116)+(EXP(-$G116/INDEX($BB$5:$BG$12,MATCH($D116,$AR$5:$AR$12,0),3))*($G116/INDEX($BB$5:$BG$12,MATCH($D116,$AR$5:$AR$12,0),3))^$J116)+(EXP(-$G116/INDEX($BB$5:$BG$12,MATCH($D116,$AR$5:$AR$12,0),4))*($G116/INDEX($BB$5:$BG$12,MATCH($D116,$AR$5:$AR$12,0),4))^$J116)+(EXP(-$G116/INDEX($BB$5:$BG$12,MATCH($D116,$AR$5:$AR$12,0),5))*($G116/INDEX($BB$5:$BG$12,MATCH($D116,$AR$5:$AR$12,0),5))^$J116)+(EXP(-$G116/INDEX($BB$5:$BG$12,MATCH($D116,$AR$5:$AR$12,0),6))*($G116/INDEX($BB$5:$BG$12,MATCH($D116,$AR$5:$AR$12,0),6))^$J116)),0)</x:f>
        <x:v>0.0801846316591803</x:v>
      </x:c>
      <x:c r="AF116" s="979" t="n">
        <x:f>IFERROR((EXP(-$G116/INDEX($BB$5:$BG$12,MATCH($D116,$AR$5:$AR$12,0),2))*($G116/INDEX($BB$5:$BG$12,MATCH($D116,$AR$5:$AR$12,0),2))^$J116)/((EXP(-$G116/INDEX($BB$5:$BG$12,MATCH($D116,$AR$5:$AR$12,0),1))*($G116/INDEX($BB$5:$BG$12,MATCH($D116,$AR$5:$AR$12,0),1))^$J116)+(EXP(-$G116/INDEX($BB$5:$BG$12,MATCH($D116,$AR$5:$AR$12,0),2))*($G116/INDEX($BB$5:$BG$12,MATCH($D116,$AR$5:$AR$12,0),2))^$J116)+(EXP(-$G116/INDEX($BB$5:$BG$12,MATCH($D116,$AR$5:$AR$12,0),3))*($G116/INDEX($BB$5:$BG$12,MATCH($D116,$AR$5:$AR$12,0),3))^$J116)+(EXP(-$G116/INDEX($BB$5:$BG$12,MATCH($D116,$AR$5:$AR$12,0),4))*($G116/INDEX($BB$5:$BG$12,MATCH($D116,$AR$5:$AR$12,0),4))^$J116)+(EXP(-$G116/INDEX($BB$5:$BG$12,MATCH($D116,$AR$5:$AR$12,0),5))*($G116/INDEX($BB$5:$BG$12,MATCH($D116,$AR$5:$AR$12,0),5))^$J116)+(EXP(-$G116/INDEX($BB$5:$BG$12,MATCH($D116,$AR$5:$AR$12,0),6))*($G116/INDEX($BB$5:$BG$12,MATCH($D116,$AR$5:$AR$12,0),6))^$J116)),0)</x:f>
        <x:v>0.12226331133862486</x:v>
      </x:c>
      <x:c r="AG116" s="979" t="n">
        <x:f>IFERROR((EXP(-$G116/INDEX($BB$5:$BG$12,MATCH($D116,$AR$5:$AR$12,0),3))*($G116/INDEX($BB$5:$BG$12,MATCH($D116,$AR$5:$AR$12,0),3))^$J116)/((EXP(-$G116/INDEX($BB$5:$BG$12,MATCH($D116,$AR$5:$AR$12,0),1))*($G116/INDEX($BB$5:$BG$12,MATCH($D116,$AR$5:$AR$12,0),1))^$J116)+(EXP(-$G116/INDEX($BB$5:$BG$12,MATCH($D116,$AR$5:$AR$12,0),2))*($G116/INDEX($BB$5:$BG$12,MATCH($D116,$AR$5:$AR$12,0),2))^$J116)+(EXP(-$G116/INDEX($BB$5:$BG$12,MATCH($D116,$AR$5:$AR$12,0),3))*($G116/INDEX($BB$5:$BG$12,MATCH($D116,$AR$5:$AR$12,0),3))^$J116)+(EXP(-$G116/INDEX($BB$5:$BG$12,MATCH($D116,$AR$5:$AR$12,0),4))*($G116/INDEX($BB$5:$BG$12,MATCH($D116,$AR$5:$AR$12,0),4))^$J116)+(EXP(-$G116/INDEX($BB$5:$BG$12,MATCH($D116,$AR$5:$AR$12,0),5))*($G116/INDEX($BB$5:$BG$12,MATCH($D116,$AR$5:$AR$12,0),5))^$J116)+(EXP(-$G116/INDEX($BB$5:$BG$12,MATCH($D116,$AR$5:$AR$12,0),6))*($G116/INDEX($BB$5:$BG$12,MATCH($D116,$AR$5:$AR$12,0),6))^$J116)),0)</x:f>
        <x:v>0.23132987525273</x:v>
      </x:c>
      <x:c r="AH116" s="979" t="n">
        <x:f>IFERROR((EXP(-$G116/INDEX($BB$5:$BG$12,MATCH($D116,$AR$5:$AR$12,0),4))*($G116/INDEX($BB$5:$BG$12,MATCH($D116,$AR$5:$AR$12,0),4))^$J116)/((EXP(-$G116/INDEX($BB$5:$BG$12,MATCH($D116,$AR$5:$AR$12,0),1))*($G116/INDEX($BB$5:$BG$12,MATCH($D116,$AR$5:$AR$12,0),1))^$J116)+(EXP(-$G116/INDEX($BB$5:$BG$12,MATCH($D116,$AR$5:$AR$12,0),2))*($G116/INDEX($BB$5:$BG$12,MATCH($D116,$AR$5:$AR$12,0),2))^$J116)+(EXP(-$G116/INDEX($BB$5:$BG$12,MATCH($D116,$AR$5:$AR$12,0),3))*($G116/INDEX($BB$5:$BG$12,MATCH($D116,$AR$5:$AR$12,0),3))^$J116)+(EXP(-$G116/INDEX($BB$5:$BG$12,MATCH($D116,$AR$5:$AR$12,0),4))*($G116/INDEX($BB$5:$BG$12,MATCH($D116,$AR$5:$AR$12,0),4))^$J116)+(EXP(-$G116/INDEX($BB$5:$BG$12,MATCH($D116,$AR$5:$AR$12,0),5))*($G116/INDEX($BB$5:$BG$12,MATCH($D116,$AR$5:$AR$12,0),5))^$J116)+(EXP(-$G116/INDEX($BB$5:$BG$12,MATCH($D116,$AR$5:$AR$12,0),6))*($G116/INDEX($BB$5:$BG$12,MATCH($D116,$AR$5:$AR$12,0),6))^$J116)),0)</x:f>
        <x:v>0.26503772660786545</x:v>
      </x:c>
      <x:c r="AI116" s="979" t="n">
        <x:f>IFERROR((EXP(-$G116/INDEX($BB$5:$BG$12,MATCH($D116,$AR$5:$AR$12,0),5))*($G116/INDEX($BB$5:$BG$12,MATCH($D116,$AR$5:$AR$12,0),5))^$J116)/((EXP(-$G116/INDEX($BB$5:$BG$12,MATCH($D116,$AR$5:$AR$12,0),1))*($G116/INDEX($BB$5:$BG$12,MATCH($D116,$AR$5:$AR$12,0),1))^$J116)+(EXP(-$G116/INDEX($BB$5:$BG$12,MATCH($D116,$AR$5:$AR$12,0),2))*($G116/INDEX($BB$5:$BG$12,MATCH($D116,$AR$5:$AR$12,0),2))^$J116)+(EXP(-$G116/INDEX($BB$5:$BG$12,MATCH($D116,$AR$5:$AR$12,0),3))*($G116/INDEX($BB$5:$BG$12,MATCH($D116,$AR$5:$AR$12,0),3))^$J116)+(EXP(-$G116/INDEX($BB$5:$BG$12,MATCH($D116,$AR$5:$AR$12,0),4))*($G116/INDEX($BB$5:$BG$12,MATCH($D116,$AR$5:$AR$12,0),4))^$J116)+(EXP(-$G116/INDEX($BB$5:$BG$12,MATCH($D116,$AR$5:$AR$12,0),5))*($G116/INDEX($BB$5:$BG$12,MATCH($D116,$AR$5:$AR$12,0),5))^$J116)+(EXP(-$G116/INDEX($BB$5:$BG$12,MATCH($D116,$AR$5:$AR$12,0),6))*($G116/INDEX($BB$5:$BG$12,MATCH($D116,$AR$5:$AR$12,0),6))^$J116)),0)</x:f>
        <x:v>0.2207074292326821</x:v>
      </x:c>
      <x:c r="AJ116" s="979" t="n">
        <x:f>IFERROR((EXP(-$G116/INDEX($BB$5:$BG$12,MATCH($D116,$AR$5:$AR$12,0),6))*($G116/INDEX($BB$5:$BG$12,MATCH($D116,$AR$5:$AR$12,0),6))^$J116)/((EXP(-$G116/INDEX($BB$5:$BG$12,MATCH($D116,$AR$5:$AR$12,0),1))*($G116/INDEX($BB$5:$BG$12,MATCH($D116,$AR$5:$AR$12,0),1))^$J116)+(EXP(-$G116/INDEX($BB$5:$BG$12,MATCH($D116,$AR$5:$AR$12,0),2))*($G116/INDEX($BB$5:$BG$12,MATCH($D116,$AR$5:$AR$12,0),2))^$J116)+(EXP(-$G116/INDEX($BB$5:$BG$12,MATCH($D116,$AR$5:$AR$12,0),3))*($G116/INDEX($BB$5:$BG$12,MATCH($D116,$AR$5:$AR$12,0),3))^$J116)+(EXP(-$G116/INDEX($BB$5:$BG$12,MATCH($D116,$AR$5:$AR$12,0),4))*($G116/INDEX($BB$5:$BG$12,MATCH($D116,$AR$5:$AR$12,0),4))^$J116)+(EXP(-$G116/INDEX($BB$5:$BG$12,MATCH($D116,$AR$5:$AR$12,0),5))*($G116/INDEX($BB$5:$BG$12,MATCH($D116,$AR$5:$AR$12,0),5))^$J116)+(EXP(-$G116/INDEX($BB$5:$BG$12,MATCH($D116,$AR$5:$AR$12,0),6))*($G116/INDEX($BB$5:$BG$12,MATCH($D116,$AR$5:$AR$12,0),6))^$J116)),0)</x:f>
        <x:v>0.08047702590891735</x:v>
      </x:c>
      <x:c r="BJ116"/>
      <x:c r="BK116"/>
      <x:c r="BL116"/>
      <x:c r="BM116"/>
      <x:c r="BN116"/>
      <x:c r="BO116"/>
      <x:c r="BP116"/>
      <x:c r="BQ116"/>
      <x:c r="BR116"/>
      <x:c r="BS116"/>
      <x:c r="BT116"/>
      <x:c r="BU116"/>
      <x:c r="BV116"/>
      <x:c r="BW116"/>
      <x:c r="BX116"/>
      <x:c r="BY116"/>
      <x:c r="BZ116"/>
    </x:row>
    <x:row r="117">
      <x:c r="A117" s="975" t="n">
        <x:f>'対象台データ'!A115</x:f>
        <x:v>46271</x:v>
      </x:c>
      <x:c r="B117" s="1003" t="str">
        <x:f>'対象台データ'!B115</x:f>
        <x:v>日</x:v>
      </x:c>
      <x:c r="C117" s="1003" t="str">
        <x:f>'対象台データ'!C115</x:f>
        <x:v>9/6</x:v>
      </x:c>
      <x:c r="D117" s="963" t="str">
        <x:f>'対象台データ'!D115</x:f>
        <x:v>マイジャグラーV</x:v>
      </x:c>
      <x:c r="E117" s="1014" t="n">
        <x:f>IF($X117="A",MIN(100,MAX(0,55+(V117-55)*(1+0.4*SQRT(MIN(G117/8000,1))))),MIN(100,MAX(0,V117)))</x:f>
        <x:v>47.92873665718979</x:v>
      </x:c>
      <x:c r="F117" s="1016" t="n">
        <x:f>'対象台データ'!E115</x:f>
        <x:v>982</x:v>
      </x:c>
      <x:c r="G117" s="1005" t="n">
        <x:f>'対象台データ'!F115</x:f>
        <x:v>8673</x:v>
      </x:c>
      <x:c r="H117" s="1005" t="n">
        <x:f>'対象台データ'!G115</x:f>
        <x:v>896</x:v>
      </x:c>
      <x:c r="I117" s="1005" t="n">
        <x:f>'対象台データ'!H115</x:f>
        <x:v>32</x:v>
      </x:c>
      <x:c r="J117" s="1005" t="n">
        <x:f>'対象台データ'!I115</x:f>
        <x:v>24</x:v>
      </x:c>
      <x:c r="K117" s="979" t="n">
        <x:f>'対象台データ'!K115</x:f>
        <x:v>1.0344363734194242</x:v>
      </x:c>
      <x:c r="L117" s="1006" t="n">
        <x:f>IF(G117&lt;=0,5,IF(G117&lt;1500,5+(G117-0)*(20-5)/(1500-0),IF(G117&lt;3000,20+(G117-1500)*(40-20)/(3000-1500),IF(G117&lt;4500,40+(G117-3000)*(58-40)/(4500-3000),IF(G117&lt;6000,58+(G117-4500)*(72-58)/(6000-4500),IF(G117&lt;7500,72+(G117-6000)*(84-72)/(7500-6000),IF(G117&lt;9000,84+(G117-7500)*(93-84)/(9000-7500),IF(G117&lt;11000,93+(G117-9000)*(100-93)/(11000-9000),100))))))))</x:f>
        <x:v>91.038</x:v>
      </x:c>
      <x:c r="M117" s="978" t="n">
        <x:v>1</x:v>
      </x:c>
      <x:c r="N117" s="978" t="n">
        <x:f>MIN(100,L117*M117)</x:f>
        <x:v>91.038</x:v>
      </x:c>
      <x:c r="O117" s="978" t="n">
        <x:f>IF(K117&lt;=0.8,0,IF(K117&lt;0.9,0+(K117-0.8)*(10-0)/(0.9-0.8),IF(K117&lt;1,10+(K117-0.9)*(35-10)/(1-0.9),IF(K117&lt;1.2,35+(K117-1)*(87-35)/(1.2-1),IF(K117&lt;1.3,87+(K117-1.2)*(96-87)/(1.3-1.2),IF(K117&lt;1.45,96+(K117-1.3)*(100-96)/(1.45-1.3),100))))))</x:f>
        <x:v>43.95345708905029</x:v>
      </x:c>
      <x:c r="P117" s="979" t="n">
        <x:f>MIN(1,SQRT(G117/8000))</x:f>
        <x:v>1</x:v>
      </x:c>
      <x:c r="Q117" s="978" t="n">
        <x:f>35+(O117-35)*P117</x:f>
        <x:v>43.95345708905029</x:v>
      </x:c>
      <x:c r="R117" s="978" t="n">
        <x:f>IF(K117&lt;0.95,MIN(25,(0.95-K117)*250),0)</x:f>
        <x:v>0</x:v>
      </x:c>
      <x:c r="S117" s="978" t="n">
        <x:f>IF($X117="A",Y117*5+Z117*15+AA117*30+AB117*60+AC117*80+AD117*100,0)</x:f>
        <x:v>43.236448746169664</x:v>
      </x:c>
      <x:c r="T117" s="978" t="n">
        <x:f>IF($X117="A",AE117*5+AF117*15+AG117*30+AH117*60+AI117*80+AJ117*100,0)</x:f>
        <x:v>30.05667768148304</x:v>
      </x:c>
      <x:c r="U117" s="978" t="n">
        <x:f>IF($X117="A",S117*15%+T117*30%+Q117*55%,0)</x:f>
        <x:v>39.676872015348025</x:v>
      </x:c>
      <x:c r="V117" s="1018" t="n">
        <x:f>IF($X117="A",U117*80%+N117*20%,N117*IFERROR(INDEX($AT$5:$AT$60,MATCH($D117,$AR$5:$AR$60,0)),0.6)+Q117*IFERROR(INDEX($AU$5:$AU$60,MATCH($D117,$AR$5:$AR$60,0)),0.4)-R117)</x:f>
        <x:v>49.94909761227842</x:v>
      </x:c>
      <x:c r="W117" s="1008" t="str">
        <x:f>IF(E117&gt;=90,"設定6級候補",IF(E117&gt;=75,"設定4以上強候補",IF(E117&gt;=60,"設定4以上を疑う","要観察")))</x:f>
        <x:v>要観察</x:v>
      </x:c>
      <x:c r="X117" s="1003" t="str">
        <x:f>IFERROR(INDEX($AS$5:$AS$60,MATCH($D117,$AR$5:$AR$60,0)),"AT")</x:f>
        <x:v>A</x:v>
      </x:c>
      <x:c r="Y117" s="979" t="n">
        <x:f>IFERROR((EXP(-$G117/INDEX($AV$5:$BA$12,MATCH($D117,$AR$5:$AR$12,0),1))*($G117/INDEX($AV$5:$BA$12,MATCH($D117,$AR$5:$AR$12,0),1))^$I117)/((EXP(-$G117/INDEX($AV$5:$BA$12,MATCH($D117,$AR$5:$AR$12,0),1))*($G117/INDEX($AV$5:$BA$12,MATCH($D117,$AR$5:$AR$12,0),1))^$I117)+(EXP(-$G117/INDEX($AV$5:$BA$12,MATCH($D117,$AR$5:$AR$12,0),2))*($G117/INDEX($AV$5:$BA$12,MATCH($D117,$AR$5:$AR$12,0),2))^$I117)+(EXP(-$G117/INDEX($AV$5:$BA$12,MATCH($D117,$AR$5:$AR$12,0),3))*($G117/INDEX($AV$5:$BA$12,MATCH($D117,$AR$5:$AR$12,0),3))^$I117)+(EXP(-$G117/INDEX($AV$5:$BA$12,MATCH($D117,$AR$5:$AR$12,0),4))*($G117/INDEX($AV$5:$BA$12,MATCH($D117,$AR$5:$AR$12,0),4))^$I117)+(EXP(-$G117/INDEX($AV$5:$BA$12,MATCH($D117,$AR$5:$AR$12,0),5))*($G117/INDEX($AV$5:$BA$12,MATCH($D117,$AR$5:$AR$12,0),5))^$I117)+(EXP(-$G117/INDEX($AV$5:$BA$12,MATCH($D117,$AR$5:$AR$12,0),6))*($G117/INDEX($AV$5:$BA$12,MATCH($D117,$AR$5:$AR$12,0),6))^$I117)),0)</x:f>
        <x:v>0.1874294128038202</x:v>
      </x:c>
      <x:c r="Z117" s="979" t="n">
        <x:f>IFERROR((EXP(-$G117/INDEX($AV$5:$BA$12,MATCH($D117,$AR$5:$AR$12,0),2))*($G117/INDEX($AV$5:$BA$12,MATCH($D117,$AR$5:$AR$12,0),2))^$I117)/((EXP(-$G117/INDEX($AV$5:$BA$12,MATCH($D117,$AR$5:$AR$12,0),1))*($G117/INDEX($AV$5:$BA$12,MATCH($D117,$AR$5:$AR$12,0),1))^$I117)+(EXP(-$G117/INDEX($AV$5:$BA$12,MATCH($D117,$AR$5:$AR$12,0),2))*($G117/INDEX($AV$5:$BA$12,MATCH($D117,$AR$5:$AR$12,0),2))^$I117)+(EXP(-$G117/INDEX($AV$5:$BA$12,MATCH($D117,$AR$5:$AR$12,0),3))*($G117/INDEX($AV$5:$BA$12,MATCH($D117,$AR$5:$AR$12,0),3))^$I117)+(EXP(-$G117/INDEX($AV$5:$BA$12,MATCH($D117,$AR$5:$AR$12,0),4))*($G117/INDEX($AV$5:$BA$12,MATCH($D117,$AR$5:$AR$12,0),4))^$I117)+(EXP(-$G117/INDEX($AV$5:$BA$12,MATCH($D117,$AR$5:$AR$12,0),5))*($G117/INDEX($AV$5:$BA$12,MATCH($D117,$AR$5:$AR$12,0),5))^$I117)+(EXP(-$G117/INDEX($AV$5:$BA$12,MATCH($D117,$AR$5:$AR$12,0),6))*($G117/INDEX($AV$5:$BA$12,MATCH($D117,$AR$5:$AR$12,0),6))^$I117)),0)</x:f>
        <x:v>0.18760025895052954</x:v>
      </x:c>
      <x:c r="AA117" s="979" t="n">
        <x:f>IFERROR((EXP(-$G117/INDEX($AV$5:$BA$12,MATCH($D117,$AR$5:$AR$12,0),3))*($G117/INDEX($AV$5:$BA$12,MATCH($D117,$AR$5:$AR$12,0),3))^$I117)/((EXP(-$G117/INDEX($AV$5:$BA$12,MATCH($D117,$AR$5:$AR$12,0),1))*($G117/INDEX($AV$5:$BA$12,MATCH($D117,$AR$5:$AR$12,0),1))^$I117)+(EXP(-$G117/INDEX($AV$5:$BA$12,MATCH($D117,$AR$5:$AR$12,0),2))*($G117/INDEX($AV$5:$BA$12,MATCH($D117,$AR$5:$AR$12,0),2))^$I117)+(EXP(-$G117/INDEX($AV$5:$BA$12,MATCH($D117,$AR$5:$AR$12,0),3))*($G117/INDEX($AV$5:$BA$12,MATCH($D117,$AR$5:$AR$12,0),3))^$I117)+(EXP(-$G117/INDEX($AV$5:$BA$12,MATCH($D117,$AR$5:$AR$12,0),4))*($G117/INDEX($AV$5:$BA$12,MATCH($D117,$AR$5:$AR$12,0),4))^$I117)+(EXP(-$G117/INDEX($AV$5:$BA$12,MATCH($D117,$AR$5:$AR$12,0),5))*($G117/INDEX($AV$5:$BA$12,MATCH($D117,$AR$5:$AR$12,0),5))^$I117)+(EXP(-$G117/INDEX($AV$5:$BA$12,MATCH($D117,$AR$5:$AR$12,0),6))*($G117/INDEX($AV$5:$BA$12,MATCH($D117,$AR$5:$AR$12,0),6))^$I117)),0)</x:f>
        <x:v>0.18670779976603744</x:v>
      </x:c>
      <x:c r="AB117" s="979" t="n">
        <x:f>IFERROR((EXP(-$G117/INDEX($AV$5:$BA$12,MATCH($D117,$AR$5:$AR$12,0),4))*($G117/INDEX($AV$5:$BA$12,MATCH($D117,$AR$5:$AR$12,0),4))^$I117)/((EXP(-$G117/INDEX($AV$5:$BA$12,MATCH($D117,$AR$5:$AR$12,0),1))*($G117/INDEX($AV$5:$BA$12,MATCH($D117,$AR$5:$AR$12,0),1))^$I117)+(EXP(-$G117/INDEX($AV$5:$BA$12,MATCH($D117,$AR$5:$AR$12,0),2))*($G117/INDEX($AV$5:$BA$12,MATCH($D117,$AR$5:$AR$12,0),2))^$I117)+(EXP(-$G117/INDEX($AV$5:$BA$12,MATCH($D117,$AR$5:$AR$12,0),3))*($G117/INDEX($AV$5:$BA$12,MATCH($D117,$AR$5:$AR$12,0),3))^$I117)+(EXP(-$G117/INDEX($AV$5:$BA$12,MATCH($D117,$AR$5:$AR$12,0),4))*($G117/INDEX($AV$5:$BA$12,MATCH($D117,$AR$5:$AR$12,0),4))^$I117)+(EXP(-$G117/INDEX($AV$5:$BA$12,MATCH($D117,$AR$5:$AR$12,0),5))*($G117/INDEX($AV$5:$BA$12,MATCH($D117,$AR$5:$AR$12,0),5))^$I117)+(EXP(-$G117/INDEX($AV$5:$BA$12,MATCH($D117,$AR$5:$AR$12,0),6))*($G117/INDEX($AV$5:$BA$12,MATCH($D117,$AR$5:$AR$12,0),6))^$I117)),0)</x:f>
        <x:v>0.17511647682334233</x:v>
      </x:c>
      <x:c r="AC117" s="979" t="n">
        <x:f>IFERROR((EXP(-$G117/INDEX($AV$5:$BA$12,MATCH($D117,$AR$5:$AR$12,0),5))*($G117/INDEX($AV$5:$BA$12,MATCH($D117,$AR$5:$AR$12,0),5))^$I117)/((EXP(-$G117/INDEX($AV$5:$BA$12,MATCH($D117,$AR$5:$AR$12,0),1))*($G117/INDEX($AV$5:$BA$12,MATCH($D117,$AR$5:$AR$12,0),1))^$I117)+(EXP(-$G117/INDEX($AV$5:$BA$12,MATCH($D117,$AR$5:$AR$12,0),2))*($G117/INDEX($AV$5:$BA$12,MATCH($D117,$AR$5:$AR$12,0),2))^$I117)+(EXP(-$G117/INDEX($AV$5:$BA$12,MATCH($D117,$AR$5:$AR$12,0),3))*($G117/INDEX($AV$5:$BA$12,MATCH($D117,$AR$5:$AR$12,0),3))^$I117)+(EXP(-$G117/INDEX($AV$5:$BA$12,MATCH($D117,$AR$5:$AR$12,0),4))*($G117/INDEX($AV$5:$BA$12,MATCH($D117,$AR$5:$AR$12,0),4))^$I117)+(EXP(-$G117/INDEX($AV$5:$BA$12,MATCH($D117,$AR$5:$AR$12,0),5))*($G117/INDEX($AV$5:$BA$12,MATCH($D117,$AR$5:$AR$12,0),5))^$I117)+(EXP(-$G117/INDEX($AV$5:$BA$12,MATCH($D117,$AR$5:$AR$12,0),6))*($G117/INDEX($AV$5:$BA$12,MATCH($D117,$AR$5:$AR$12,0),6))^$I117)),0)</x:f>
        <x:v>0.14687649850580572</x:v>
      </x:c>
      <x:c r="AD117" s="979" t="n">
        <x:f>IFERROR((EXP(-$G117/INDEX($AV$5:$BA$12,MATCH($D117,$AR$5:$AR$12,0),6))*($G117/INDEX($AV$5:$BA$12,MATCH($D117,$AR$5:$AR$12,0),6))^$I117)/((EXP(-$G117/INDEX($AV$5:$BA$12,MATCH($D117,$AR$5:$AR$12,0),1))*($G117/INDEX($AV$5:$BA$12,MATCH($D117,$AR$5:$AR$12,0),1))^$I117)+(EXP(-$G117/INDEX($AV$5:$BA$12,MATCH($D117,$AR$5:$AR$12,0),2))*($G117/INDEX($AV$5:$BA$12,MATCH($D117,$AR$5:$AR$12,0),2))^$I117)+(EXP(-$G117/INDEX($AV$5:$BA$12,MATCH($D117,$AR$5:$AR$12,0),3))*($G117/INDEX($AV$5:$BA$12,MATCH($D117,$AR$5:$AR$12,0),3))^$I117)+(EXP(-$G117/INDEX($AV$5:$BA$12,MATCH($D117,$AR$5:$AR$12,0),4))*($G117/INDEX($AV$5:$BA$12,MATCH($D117,$AR$5:$AR$12,0),4))^$I117)+(EXP(-$G117/INDEX($AV$5:$BA$12,MATCH($D117,$AR$5:$AR$12,0),5))*($G117/INDEX($AV$5:$BA$12,MATCH($D117,$AR$5:$AR$12,0),5))^$I117)+(EXP(-$G117/INDEX($AV$5:$BA$12,MATCH($D117,$AR$5:$AR$12,0),6))*($G117/INDEX($AV$5:$BA$12,MATCH($D117,$AR$5:$AR$12,0),6))^$I117)),0)</x:f>
        <x:v>0.11626955315046496</x:v>
      </x:c>
      <x:c r="AE117" s="979" t="n">
        <x:f>IFERROR((EXP(-$G117/INDEX($BB$5:$BG$12,MATCH($D117,$AR$5:$AR$12,0),1))*($G117/INDEX($BB$5:$BG$12,MATCH($D117,$AR$5:$AR$12,0),1))^$J117)/((EXP(-$G117/INDEX($BB$5:$BG$12,MATCH($D117,$AR$5:$AR$12,0),1))*($G117/INDEX($BB$5:$BG$12,MATCH($D117,$AR$5:$AR$12,0),1))^$J117)+(EXP(-$G117/INDEX($BB$5:$BG$12,MATCH($D117,$AR$5:$AR$12,0),2))*($G117/INDEX($BB$5:$BG$12,MATCH($D117,$AR$5:$AR$12,0),2))^$J117)+(EXP(-$G117/INDEX($BB$5:$BG$12,MATCH($D117,$AR$5:$AR$12,0),3))*($G117/INDEX($BB$5:$BG$12,MATCH($D117,$AR$5:$AR$12,0),3))^$J117)+(EXP(-$G117/INDEX($BB$5:$BG$12,MATCH($D117,$AR$5:$AR$12,0),4))*($G117/INDEX($BB$5:$BG$12,MATCH($D117,$AR$5:$AR$12,0),4))^$J117)+(EXP(-$G117/INDEX($BB$5:$BG$12,MATCH($D117,$AR$5:$AR$12,0),5))*($G117/INDEX($BB$5:$BG$12,MATCH($D117,$AR$5:$AR$12,0),5))^$J117)+(EXP(-$G117/INDEX($BB$5:$BG$12,MATCH($D117,$AR$5:$AR$12,0),6))*($G117/INDEX($BB$5:$BG$12,MATCH($D117,$AR$5:$AR$12,0),6))^$J117)),0)</x:f>
        <x:v>0.23035201322961754</x:v>
      </x:c>
      <x:c r="AF117" s="979" t="n">
        <x:f>IFERROR((EXP(-$G117/INDEX($BB$5:$BG$12,MATCH($D117,$AR$5:$AR$12,0),2))*($G117/INDEX($BB$5:$BG$12,MATCH($D117,$AR$5:$AR$12,0),2))^$J117)/((EXP(-$G117/INDEX($BB$5:$BG$12,MATCH($D117,$AR$5:$AR$12,0),1))*($G117/INDEX($BB$5:$BG$12,MATCH($D117,$AR$5:$AR$12,0),1))^$J117)+(EXP(-$G117/INDEX($BB$5:$BG$12,MATCH($D117,$AR$5:$AR$12,0),2))*($G117/INDEX($BB$5:$BG$12,MATCH($D117,$AR$5:$AR$12,0),2))^$J117)+(EXP(-$G117/INDEX($BB$5:$BG$12,MATCH($D117,$AR$5:$AR$12,0),3))*($G117/INDEX($BB$5:$BG$12,MATCH($D117,$AR$5:$AR$12,0),3))^$J117)+(EXP(-$G117/INDEX($BB$5:$BG$12,MATCH($D117,$AR$5:$AR$12,0),4))*($G117/INDEX($BB$5:$BG$12,MATCH($D117,$AR$5:$AR$12,0),4))^$J117)+(EXP(-$G117/INDEX($BB$5:$BG$12,MATCH($D117,$AR$5:$AR$12,0),5))*($G117/INDEX($BB$5:$BG$12,MATCH($D117,$AR$5:$AR$12,0),5))^$J117)+(EXP(-$G117/INDEX($BB$5:$BG$12,MATCH($D117,$AR$5:$AR$12,0),6))*($G117/INDEX($BB$5:$BG$12,MATCH($D117,$AR$5:$AR$12,0),6))^$J117)),0)</x:f>
        <x:v>0.26275648746347574</x:v>
      </x:c>
      <x:c r="AG117" s="979" t="n">
        <x:f>IFERROR((EXP(-$G117/INDEX($BB$5:$BG$12,MATCH($D117,$AR$5:$AR$12,0),3))*($G117/INDEX($BB$5:$BG$12,MATCH($D117,$AR$5:$AR$12,0),3))^$J117)/((EXP(-$G117/INDEX($BB$5:$BG$12,MATCH($D117,$AR$5:$AR$12,0),1))*($G117/INDEX($BB$5:$BG$12,MATCH($D117,$AR$5:$AR$12,0),1))^$J117)+(EXP(-$G117/INDEX($BB$5:$BG$12,MATCH($D117,$AR$5:$AR$12,0),2))*($G117/INDEX($BB$5:$BG$12,MATCH($D117,$AR$5:$AR$12,0),2))^$J117)+(EXP(-$G117/INDEX($BB$5:$BG$12,MATCH($D117,$AR$5:$AR$12,0),3))*($G117/INDEX($BB$5:$BG$12,MATCH($D117,$AR$5:$AR$12,0),3))^$J117)+(EXP(-$G117/INDEX($BB$5:$BG$12,MATCH($D117,$AR$5:$AR$12,0),4))*($G117/INDEX($BB$5:$BG$12,MATCH($D117,$AR$5:$AR$12,0),4))^$J117)+(EXP(-$G117/INDEX($BB$5:$BG$12,MATCH($D117,$AR$5:$AR$12,0),5))*($G117/INDEX($BB$5:$BG$12,MATCH($D117,$AR$5:$AR$12,0),5))^$J117)+(EXP(-$G117/INDEX($BB$5:$BG$12,MATCH($D117,$AR$5:$AR$12,0),6))*($G117/INDEX($BB$5:$BG$12,MATCH($D117,$AR$5:$AR$12,0),6))^$J117)),0)</x:f>
        <x:v>0.2586927798061401</x:v>
      </x:c>
      <x:c r="AH117" s="979" t="n">
        <x:f>IFERROR((EXP(-$G117/INDEX($BB$5:$BG$12,MATCH($D117,$AR$5:$AR$12,0),4))*($G117/INDEX($BB$5:$BG$12,MATCH($D117,$AR$5:$AR$12,0),4))^$J117)/((EXP(-$G117/INDEX($BB$5:$BG$12,MATCH($D117,$AR$5:$AR$12,0),1))*($G117/INDEX($BB$5:$BG$12,MATCH($D117,$AR$5:$AR$12,0),1))^$J117)+(EXP(-$G117/INDEX($BB$5:$BG$12,MATCH($D117,$AR$5:$AR$12,0),2))*($G117/INDEX($BB$5:$BG$12,MATCH($D117,$AR$5:$AR$12,0),2))^$J117)+(EXP(-$G117/INDEX($BB$5:$BG$12,MATCH($D117,$AR$5:$AR$12,0),3))*($G117/INDEX($BB$5:$BG$12,MATCH($D117,$AR$5:$AR$12,0),3))^$J117)+(EXP(-$G117/INDEX($BB$5:$BG$12,MATCH($D117,$AR$5:$AR$12,0),4))*($G117/INDEX($BB$5:$BG$12,MATCH($D117,$AR$5:$AR$12,0),4))^$J117)+(EXP(-$G117/INDEX($BB$5:$BG$12,MATCH($D117,$AR$5:$AR$12,0),5))*($G117/INDEX($BB$5:$BG$12,MATCH($D117,$AR$5:$AR$12,0),5))^$J117)+(EXP(-$G117/INDEX($BB$5:$BG$12,MATCH($D117,$AR$5:$AR$12,0),6))*($G117/INDEX($BB$5:$BG$12,MATCH($D117,$AR$5:$AR$12,0),6))^$J117)),0)</x:f>
        <x:v>0.1475595913904351</x:v>
      </x:c>
      <x:c r="AI117" s="979" t="n">
        <x:f>IFERROR((EXP(-$G117/INDEX($BB$5:$BG$12,MATCH($D117,$AR$5:$AR$12,0),5))*($G117/INDEX($BB$5:$BG$12,MATCH($D117,$AR$5:$AR$12,0),5))^$J117)/((EXP(-$G117/INDEX($BB$5:$BG$12,MATCH($D117,$AR$5:$AR$12,0),1))*($G117/INDEX($BB$5:$BG$12,MATCH($D117,$AR$5:$AR$12,0),1))^$J117)+(EXP(-$G117/INDEX($BB$5:$BG$12,MATCH($D117,$AR$5:$AR$12,0),2))*($G117/INDEX($BB$5:$BG$12,MATCH($D117,$AR$5:$AR$12,0),2))^$J117)+(EXP(-$G117/INDEX($BB$5:$BG$12,MATCH($D117,$AR$5:$AR$12,0),3))*($G117/INDEX($BB$5:$BG$12,MATCH($D117,$AR$5:$AR$12,0),3))^$J117)+(EXP(-$G117/INDEX($BB$5:$BG$12,MATCH($D117,$AR$5:$AR$12,0),4))*($G117/INDEX($BB$5:$BG$12,MATCH($D117,$AR$5:$AR$12,0),4))^$J117)+(EXP(-$G117/INDEX($BB$5:$BG$12,MATCH($D117,$AR$5:$AR$12,0),5))*($G117/INDEX($BB$5:$BG$12,MATCH($D117,$AR$5:$AR$12,0),5))^$J117)+(EXP(-$G117/INDEX($BB$5:$BG$12,MATCH($D117,$AR$5:$AR$12,0),6))*($G117/INDEX($BB$5:$BG$12,MATCH($D117,$AR$5:$AR$12,0),6))^$J117)),0)</x:f>
        <x:v>0.08573506926303173</x:v>
      </x:c>
      <x:c r="AJ117" s="979" t="n">
        <x:f>IFERROR((EXP(-$G117/INDEX($BB$5:$BG$12,MATCH($D117,$AR$5:$AR$12,0),6))*($G117/INDEX($BB$5:$BG$12,MATCH($D117,$AR$5:$AR$12,0),6))^$J117)/((EXP(-$G117/INDEX($BB$5:$BG$12,MATCH($D117,$AR$5:$AR$12,0),1))*($G117/INDEX($BB$5:$BG$12,MATCH($D117,$AR$5:$AR$12,0),1))^$J117)+(EXP(-$G117/INDEX($BB$5:$BG$12,MATCH($D117,$AR$5:$AR$12,0),2))*($G117/INDEX($BB$5:$BG$12,MATCH($D117,$AR$5:$AR$12,0),2))^$J117)+(EXP(-$G117/INDEX($BB$5:$BG$12,MATCH($D117,$AR$5:$AR$12,0),3))*($G117/INDEX($BB$5:$BG$12,MATCH($D117,$AR$5:$AR$12,0),3))^$J117)+(EXP(-$G117/INDEX($BB$5:$BG$12,MATCH($D117,$AR$5:$AR$12,0),4))*($G117/INDEX($BB$5:$BG$12,MATCH($D117,$AR$5:$AR$12,0),4))^$J117)+(EXP(-$G117/INDEX($BB$5:$BG$12,MATCH($D117,$AR$5:$AR$12,0),5))*($G117/INDEX($BB$5:$BG$12,MATCH($D117,$AR$5:$AR$12,0),5))^$J117)+(EXP(-$G117/INDEX($BB$5:$BG$12,MATCH($D117,$AR$5:$AR$12,0),6))*($G117/INDEX($BB$5:$BG$12,MATCH($D117,$AR$5:$AR$12,0),6))^$J117)),0)</x:f>
        <x:v>0.014904058847299706</x:v>
      </x:c>
      <x:c r="BJ117"/>
      <x:c r="BK117"/>
      <x:c r="BL117"/>
      <x:c r="BM117"/>
      <x:c r="BN117"/>
      <x:c r="BO117"/>
      <x:c r="BP117"/>
      <x:c r="BQ117"/>
      <x:c r="BR117"/>
      <x:c r="BS117"/>
      <x:c r="BT117"/>
      <x:c r="BU117"/>
      <x:c r="BV117"/>
      <x:c r="BW117"/>
      <x:c r="BX117"/>
      <x:c r="BY117"/>
      <x:c r="BZ117"/>
    </x:row>
    <x:row r="118">
      <x:c r="A118" s="975" t="n">
        <x:f>'対象台データ'!A116</x:f>
        <x:v>46271</x:v>
      </x:c>
      <x:c r="B118" s="1003" t="str">
        <x:f>'対象台データ'!B116</x:f>
        <x:v>日</x:v>
      </x:c>
      <x:c r="C118" s="1003" t="str">
        <x:f>'対象台データ'!C116</x:f>
        <x:v>9/6</x:v>
      </x:c>
      <x:c r="D118" s="963" t="str">
        <x:f>'対象台データ'!D116</x:f>
        <x:v>マイジャグラーV</x:v>
      </x:c>
      <x:c r="E118" s="1014" t="n">
        <x:f>IF($X118="A",MIN(100,MAX(0,55+(V118-55)*(1+0.4*SQRT(MIN(G118/8000,1))))),MIN(100,MAX(0,V118)))</x:f>
        <x:v>74.57463845235746</x:v>
      </x:c>
      <x:c r="F118" s="1016" t="n">
        <x:f>'対象台データ'!E116</x:f>
        <x:v>983</x:v>
      </x:c>
      <x:c r="G118" s="1005" t="n">
        <x:f>'対象台データ'!F116</x:f>
        <x:v>10079</x:v>
      </x:c>
      <x:c r="H118" s="1005" t="n">
        <x:f>'対象台データ'!G116</x:f>
        <x:v>2527</x:v>
      </x:c>
      <x:c r="I118" s="1005" t="n">
        <x:f>'対象台データ'!H116</x:f>
        <x:v>38</x:v>
      </x:c>
      <x:c r="J118" s="1005" t="n">
        <x:f>'対象台データ'!I116</x:f>
        <x:v>42</x:v>
      </x:c>
      <x:c r="K118" s="979" t="n">
        <x:f>'対象台データ'!K116</x:f>
        <x:v>1.0835731057975329</x:v>
      </x:c>
      <x:c r="L118" s="1006" t="n">
        <x:f>IF(G118&lt;=0,5,IF(G118&lt;1500,5+(G118-0)*(20-5)/(1500-0),IF(G118&lt;3000,20+(G118-1500)*(40-20)/(3000-1500),IF(G118&lt;4500,40+(G118-3000)*(58-40)/(4500-3000),IF(G118&lt;6000,58+(G118-4500)*(72-58)/(6000-4500),IF(G118&lt;7500,72+(G118-6000)*(84-72)/(7500-6000),IF(G118&lt;9000,84+(G118-7500)*(93-84)/(9000-7500),IF(G118&lt;11000,93+(G118-9000)*(100-93)/(11000-9000),100))))))))</x:f>
        <x:v>96.7765</x:v>
      </x:c>
      <x:c r="M118" s="978" t="n">
        <x:v>1</x:v>
      </x:c>
      <x:c r="N118" s="978" t="n">
        <x:f>MIN(100,L118*M118)</x:f>
        <x:v>96.7765</x:v>
      </x:c>
      <x:c r="O118" s="978" t="n">
        <x:f>IF(K118&lt;=0.8,0,IF(K118&lt;0.9,0+(K118-0.8)*(10-0)/(0.9-0.8),IF(K118&lt;1,10+(K118-0.9)*(35-10)/(1-0.9),IF(K118&lt;1.2,35+(K118-1)*(87-35)/(1.2-1),IF(K118&lt;1.3,87+(K118-1.2)*(96-87)/(1.3-1.2),IF(K118&lt;1.45,96+(K118-1.3)*(100-96)/(1.45-1.3),100))))))</x:f>
        <x:v>56.729007507358546</x:v>
      </x:c>
      <x:c r="P118" s="979" t="n">
        <x:f>MIN(1,SQRT(G118/8000))</x:f>
        <x:v>1</x:v>
      </x:c>
      <x:c r="Q118" s="978" t="n">
        <x:f>35+(O118-35)*P118</x:f>
        <x:v>56.729007507358546</x:v>
      </x:c>
      <x:c r="R118" s="978" t="n">
        <x:f>IF(K118&lt;0.95,MIN(25,(0.95-K118)*250),0)</x:f>
        <x:v>0</x:v>
      </x:c>
      <x:c r="S118" s="978" t="n">
        <x:f>IF($X118="A",Y118*5+Z118*15+AA118*30+AB118*60+AC118*80+AD118*100,0)</x:f>
        <x:v>44.07668951147938</x:v>
      </x:c>
      <x:c r="T118" s="978" t="n">
        <x:f>IF($X118="A",AE118*5+AF118*15+AG118*30+AH118*60+AI118*80+AJ118*100,0)</x:f>
        <x:v>80.73591068421447</x:v>
      </x:c>
      <x:c r="U118" s="978" t="n">
        <x:f>IF($X118="A",S118*15%+T118*30%+Q118*55%,0)</x:f>
        <x:v>62.03323076103345</x:v>
      </x:c>
      <x:c r="V118" s="1018" t="n">
        <x:f>IF($X118="A",U118*80%+N118*20%,N118*IFERROR(INDEX($AT$5:$AT$60,MATCH($D118,$AR$5:$AR$60,0)),0.6)+Q118*IFERROR(INDEX($AU$5:$AU$60,MATCH($D118,$AR$5:$AR$60,0)),0.4)-R118)</x:f>
        <x:v>68.98188460882676</x:v>
      </x:c>
      <x:c r="W118" s="1008" t="str">
        <x:f>IF(E118&gt;=90,"設定6級候補",IF(E118&gt;=75,"設定4以上強候補",IF(E118&gt;=60,"設定4以上を疑う","要観察")))</x:f>
        <x:v>設定4以上を疑う</x:v>
      </x:c>
      <x:c r="X118" s="1003" t="str">
        <x:f>IFERROR(INDEX($AS$5:$AS$60,MATCH($D118,$AR$5:$AR$60,0)),"AT")</x:f>
        <x:v>A</x:v>
      </x:c>
      <x:c r="Y118" s="979" t="n">
        <x:f>IFERROR((EXP(-$G118/INDEX($AV$5:$BA$12,MATCH($D118,$AR$5:$AR$12,0),1))*($G118/INDEX($AV$5:$BA$12,MATCH($D118,$AR$5:$AR$12,0),1))^$I118)/((EXP(-$G118/INDEX($AV$5:$BA$12,MATCH($D118,$AR$5:$AR$12,0),1))*($G118/INDEX($AV$5:$BA$12,MATCH($D118,$AR$5:$AR$12,0),1))^$I118)+(EXP(-$G118/INDEX($AV$5:$BA$12,MATCH($D118,$AR$5:$AR$12,0),2))*($G118/INDEX($AV$5:$BA$12,MATCH($D118,$AR$5:$AR$12,0),2))^$I118)+(EXP(-$G118/INDEX($AV$5:$BA$12,MATCH($D118,$AR$5:$AR$12,0),3))*($G118/INDEX($AV$5:$BA$12,MATCH($D118,$AR$5:$AR$12,0),3))^$I118)+(EXP(-$G118/INDEX($AV$5:$BA$12,MATCH($D118,$AR$5:$AR$12,0),4))*($G118/INDEX($AV$5:$BA$12,MATCH($D118,$AR$5:$AR$12,0),4))^$I118)+(EXP(-$G118/INDEX($AV$5:$BA$12,MATCH($D118,$AR$5:$AR$12,0),5))*($G118/INDEX($AV$5:$BA$12,MATCH($D118,$AR$5:$AR$12,0),5))^$I118)+(EXP(-$G118/INDEX($AV$5:$BA$12,MATCH($D118,$AR$5:$AR$12,0),6))*($G118/INDEX($AV$5:$BA$12,MATCH($D118,$AR$5:$AR$12,0),6))^$I118)),0)</x:f>
        <x:v>0.18173645918584264</x:v>
      </x:c>
      <x:c r="Z118" s="979" t="n">
        <x:f>IFERROR((EXP(-$G118/INDEX($AV$5:$BA$12,MATCH($D118,$AR$5:$AR$12,0),2))*($G118/INDEX($AV$5:$BA$12,MATCH($D118,$AR$5:$AR$12,0),2))^$I118)/((EXP(-$G118/INDEX($AV$5:$BA$12,MATCH($D118,$AR$5:$AR$12,0),1))*($G118/INDEX($AV$5:$BA$12,MATCH($D118,$AR$5:$AR$12,0),1))^$I118)+(EXP(-$G118/INDEX($AV$5:$BA$12,MATCH($D118,$AR$5:$AR$12,0),2))*($G118/INDEX($AV$5:$BA$12,MATCH($D118,$AR$5:$AR$12,0),2))^$I118)+(EXP(-$G118/INDEX($AV$5:$BA$12,MATCH($D118,$AR$5:$AR$12,0),3))*($G118/INDEX($AV$5:$BA$12,MATCH($D118,$AR$5:$AR$12,0),3))^$I118)+(EXP(-$G118/INDEX($AV$5:$BA$12,MATCH($D118,$AR$5:$AR$12,0),4))*($G118/INDEX($AV$5:$BA$12,MATCH($D118,$AR$5:$AR$12,0),4))^$I118)+(EXP(-$G118/INDEX($AV$5:$BA$12,MATCH($D118,$AR$5:$AR$12,0),5))*($G118/INDEX($AV$5:$BA$12,MATCH($D118,$AR$5:$AR$12,0),5))^$I118)+(EXP(-$G118/INDEX($AV$5:$BA$12,MATCH($D118,$AR$5:$AR$12,0),6))*($G118/INDEX($AV$5:$BA$12,MATCH($D118,$AR$5:$AR$12,0),6))^$I118)),0)</x:f>
        <x:v>0.18318330837531635</x:v>
      </x:c>
      <x:c r="AA118" s="979" t="n">
        <x:f>IFERROR((EXP(-$G118/INDEX($AV$5:$BA$12,MATCH($D118,$AR$5:$AR$12,0),3))*($G118/INDEX($AV$5:$BA$12,MATCH($D118,$AR$5:$AR$12,0),3))^$I118)/((EXP(-$G118/INDEX($AV$5:$BA$12,MATCH($D118,$AR$5:$AR$12,0),1))*($G118/INDEX($AV$5:$BA$12,MATCH($D118,$AR$5:$AR$12,0),1))^$I118)+(EXP(-$G118/INDEX($AV$5:$BA$12,MATCH($D118,$AR$5:$AR$12,0),2))*($G118/INDEX($AV$5:$BA$12,MATCH($D118,$AR$5:$AR$12,0),2))^$I118)+(EXP(-$G118/INDEX($AV$5:$BA$12,MATCH($D118,$AR$5:$AR$12,0),3))*($G118/INDEX($AV$5:$BA$12,MATCH($D118,$AR$5:$AR$12,0),3))^$I118)+(EXP(-$G118/INDEX($AV$5:$BA$12,MATCH($D118,$AR$5:$AR$12,0),4))*($G118/INDEX($AV$5:$BA$12,MATCH($D118,$AR$5:$AR$12,0),4))^$I118)+(EXP(-$G118/INDEX($AV$5:$BA$12,MATCH($D118,$AR$5:$AR$12,0),5))*($G118/INDEX($AV$5:$BA$12,MATCH($D118,$AR$5:$AR$12,0),5))^$I118)+(EXP(-$G118/INDEX($AV$5:$BA$12,MATCH($D118,$AR$5:$AR$12,0),6))*($G118/INDEX($AV$5:$BA$12,MATCH($D118,$AR$5:$AR$12,0),6))^$I118)),0)</x:f>
        <x:v>0.1846116106777743</x:v>
      </x:c>
      <x:c r="AB118" s="979" t="n">
        <x:f>IFERROR((EXP(-$G118/INDEX($AV$5:$BA$12,MATCH($D118,$AR$5:$AR$12,0),4))*($G118/INDEX($AV$5:$BA$12,MATCH($D118,$AR$5:$AR$12,0),4))^$I118)/((EXP(-$G118/INDEX($AV$5:$BA$12,MATCH($D118,$AR$5:$AR$12,0),1))*($G118/INDEX($AV$5:$BA$12,MATCH($D118,$AR$5:$AR$12,0),1))^$I118)+(EXP(-$G118/INDEX($AV$5:$BA$12,MATCH($D118,$AR$5:$AR$12,0),2))*($G118/INDEX($AV$5:$BA$12,MATCH($D118,$AR$5:$AR$12,0),2))^$I118)+(EXP(-$G118/INDEX($AV$5:$BA$12,MATCH($D118,$AR$5:$AR$12,0),3))*($G118/INDEX($AV$5:$BA$12,MATCH($D118,$AR$5:$AR$12,0),3))^$I118)+(EXP(-$G118/INDEX($AV$5:$BA$12,MATCH($D118,$AR$5:$AR$12,0),4))*($G118/INDEX($AV$5:$BA$12,MATCH($D118,$AR$5:$AR$12,0),4))^$I118)+(EXP(-$G118/INDEX($AV$5:$BA$12,MATCH($D118,$AR$5:$AR$12,0),5))*($G118/INDEX($AV$5:$BA$12,MATCH($D118,$AR$5:$AR$12,0),5))^$I118)+(EXP(-$G118/INDEX($AV$5:$BA$12,MATCH($D118,$AR$5:$AR$12,0),6))*($G118/INDEX($AV$5:$BA$12,MATCH($D118,$AR$5:$AR$12,0),6))^$I118)),0)</x:f>
        <x:v>0.17812640896941506</x:v>
      </x:c>
      <x:c r="AC118" s="979" t="n">
        <x:f>IFERROR((EXP(-$G118/INDEX($AV$5:$BA$12,MATCH($D118,$AR$5:$AR$12,0),5))*($G118/INDEX($AV$5:$BA$12,MATCH($D118,$AR$5:$AR$12,0),5))^$I118)/((EXP(-$G118/INDEX($AV$5:$BA$12,MATCH($D118,$AR$5:$AR$12,0),1))*($G118/INDEX($AV$5:$BA$12,MATCH($D118,$AR$5:$AR$12,0),1))^$I118)+(EXP(-$G118/INDEX($AV$5:$BA$12,MATCH($D118,$AR$5:$AR$12,0),2))*($G118/INDEX($AV$5:$BA$12,MATCH($D118,$AR$5:$AR$12,0),2))^$I118)+(EXP(-$G118/INDEX($AV$5:$BA$12,MATCH($D118,$AR$5:$AR$12,0),3))*($G118/INDEX($AV$5:$BA$12,MATCH($D118,$AR$5:$AR$12,0),3))^$I118)+(EXP(-$G118/INDEX($AV$5:$BA$12,MATCH($D118,$AR$5:$AR$12,0),4))*($G118/INDEX($AV$5:$BA$12,MATCH($D118,$AR$5:$AR$12,0),4))^$I118)+(EXP(-$G118/INDEX($AV$5:$BA$12,MATCH($D118,$AR$5:$AR$12,0),5))*($G118/INDEX($AV$5:$BA$12,MATCH($D118,$AR$5:$AR$12,0),5))^$I118)+(EXP(-$G118/INDEX($AV$5:$BA$12,MATCH($D118,$AR$5:$AR$12,0),6))*($G118/INDEX($AV$5:$BA$12,MATCH($D118,$AR$5:$AR$12,0),6))^$I118)),0)</x:f>
        <x:v>0.15199482738714326</x:v>
      </x:c>
      <x:c r="AD118" s="979" t="n">
        <x:f>IFERROR((EXP(-$G118/INDEX($AV$5:$BA$12,MATCH($D118,$AR$5:$AR$12,0),6))*($G118/INDEX($AV$5:$BA$12,MATCH($D118,$AR$5:$AR$12,0),6))^$I118)/((EXP(-$G118/INDEX($AV$5:$BA$12,MATCH($D118,$AR$5:$AR$12,0),1))*($G118/INDEX($AV$5:$BA$12,MATCH($D118,$AR$5:$AR$12,0),1))^$I118)+(EXP(-$G118/INDEX($AV$5:$BA$12,MATCH($D118,$AR$5:$AR$12,0),2))*($G118/INDEX($AV$5:$BA$12,MATCH($D118,$AR$5:$AR$12,0),2))^$I118)+(EXP(-$G118/INDEX($AV$5:$BA$12,MATCH($D118,$AR$5:$AR$12,0),3))*($G118/INDEX($AV$5:$BA$12,MATCH($D118,$AR$5:$AR$12,0),3))^$I118)+(EXP(-$G118/INDEX($AV$5:$BA$12,MATCH($D118,$AR$5:$AR$12,0),4))*($G118/INDEX($AV$5:$BA$12,MATCH($D118,$AR$5:$AR$12,0),4))^$I118)+(EXP(-$G118/INDEX($AV$5:$BA$12,MATCH($D118,$AR$5:$AR$12,0),5))*($G118/INDEX($AV$5:$BA$12,MATCH($D118,$AR$5:$AR$12,0),5))^$I118)+(EXP(-$G118/INDEX($AV$5:$BA$12,MATCH($D118,$AR$5:$AR$12,0),6))*($G118/INDEX($AV$5:$BA$12,MATCH($D118,$AR$5:$AR$12,0),6))^$I118)),0)</x:f>
        <x:v>0.12034738540450832</x:v>
      </x:c>
      <x:c r="AE118" s="979" t="n">
        <x:f>IFERROR((EXP(-$G118/INDEX($BB$5:$BG$12,MATCH($D118,$AR$5:$AR$12,0),1))*($G118/INDEX($BB$5:$BG$12,MATCH($D118,$AR$5:$AR$12,0),1))^$J118)/((EXP(-$G118/INDEX($BB$5:$BG$12,MATCH($D118,$AR$5:$AR$12,0),1))*($G118/INDEX($BB$5:$BG$12,MATCH($D118,$AR$5:$AR$12,0),1))^$J118)+(EXP(-$G118/INDEX($BB$5:$BG$12,MATCH($D118,$AR$5:$AR$12,0),2))*($G118/INDEX($BB$5:$BG$12,MATCH($D118,$AR$5:$AR$12,0),2))^$J118)+(EXP(-$G118/INDEX($BB$5:$BG$12,MATCH($D118,$AR$5:$AR$12,0),3))*($G118/INDEX($BB$5:$BG$12,MATCH($D118,$AR$5:$AR$12,0),3))^$J118)+(EXP(-$G118/INDEX($BB$5:$BG$12,MATCH($D118,$AR$5:$AR$12,0),4))*($G118/INDEX($BB$5:$BG$12,MATCH($D118,$AR$5:$AR$12,0),4))^$J118)+(EXP(-$G118/INDEX($BB$5:$BG$12,MATCH($D118,$AR$5:$AR$12,0),5))*($G118/INDEX($BB$5:$BG$12,MATCH($D118,$AR$5:$AR$12,0),5))^$J118)+(EXP(-$G118/INDEX($BB$5:$BG$12,MATCH($D118,$AR$5:$AR$12,0),6))*($G118/INDEX($BB$5:$BG$12,MATCH($D118,$AR$5:$AR$12,0),6))^$J118)),0)</x:f>
        <x:v>0.0026801141099828175</x:v>
      </x:c>
      <x:c r="AF118" s="979" t="n">
        <x:f>IFERROR((EXP(-$G118/INDEX($BB$5:$BG$12,MATCH($D118,$AR$5:$AR$12,0),2))*($G118/INDEX($BB$5:$BG$12,MATCH($D118,$AR$5:$AR$12,0),2))^$J118)/((EXP(-$G118/INDEX($BB$5:$BG$12,MATCH($D118,$AR$5:$AR$12,0),1))*($G118/INDEX($BB$5:$BG$12,MATCH($D118,$AR$5:$AR$12,0),1))^$J118)+(EXP(-$G118/INDEX($BB$5:$BG$12,MATCH($D118,$AR$5:$AR$12,0),2))*($G118/INDEX($BB$5:$BG$12,MATCH($D118,$AR$5:$AR$12,0),2))^$J118)+(EXP(-$G118/INDEX($BB$5:$BG$12,MATCH($D118,$AR$5:$AR$12,0),3))*($G118/INDEX($BB$5:$BG$12,MATCH($D118,$AR$5:$AR$12,0),3))^$J118)+(EXP(-$G118/INDEX($BB$5:$BG$12,MATCH($D118,$AR$5:$AR$12,0),4))*($G118/INDEX($BB$5:$BG$12,MATCH($D118,$AR$5:$AR$12,0),4))^$J118)+(EXP(-$G118/INDEX($BB$5:$BG$12,MATCH($D118,$AR$5:$AR$12,0),5))*($G118/INDEX($BB$5:$BG$12,MATCH($D118,$AR$5:$AR$12,0),5))^$J118)+(EXP(-$G118/INDEX($BB$5:$BG$12,MATCH($D118,$AR$5:$AR$12,0),6))*($G118/INDEX($BB$5:$BG$12,MATCH($D118,$AR$5:$AR$12,0),6))^$J118)),0)</x:f>
        <x:v>0.007347808221386001</x:v>
      </x:c>
      <x:c r="AG118" s="979" t="n">
        <x:f>IFERROR((EXP(-$G118/INDEX($BB$5:$BG$12,MATCH($D118,$AR$5:$AR$12,0),3))*($G118/INDEX($BB$5:$BG$12,MATCH($D118,$AR$5:$AR$12,0),3))^$J118)/((EXP(-$G118/INDEX($BB$5:$BG$12,MATCH($D118,$AR$5:$AR$12,0),1))*($G118/INDEX($BB$5:$BG$12,MATCH($D118,$AR$5:$AR$12,0),1))^$J118)+(EXP(-$G118/INDEX($BB$5:$BG$12,MATCH($D118,$AR$5:$AR$12,0),2))*($G118/INDEX($BB$5:$BG$12,MATCH($D118,$AR$5:$AR$12,0),2))^$J118)+(EXP(-$G118/INDEX($BB$5:$BG$12,MATCH($D118,$AR$5:$AR$12,0),3))*($G118/INDEX($BB$5:$BG$12,MATCH($D118,$AR$5:$AR$12,0),3))^$J118)+(EXP(-$G118/INDEX($BB$5:$BG$12,MATCH($D118,$AR$5:$AR$12,0),4))*($G118/INDEX($BB$5:$BG$12,MATCH($D118,$AR$5:$AR$12,0),4))^$J118)+(EXP(-$G118/INDEX($BB$5:$BG$12,MATCH($D118,$AR$5:$AR$12,0),5))*($G118/INDEX($BB$5:$BG$12,MATCH($D118,$AR$5:$AR$12,0),5))^$J118)+(EXP(-$G118/INDEX($BB$5:$BG$12,MATCH($D118,$AR$5:$AR$12,0),6))*($G118/INDEX($BB$5:$BG$12,MATCH($D118,$AR$5:$AR$12,0),6))^$J118)),0)</x:f>
        <x:v>0.04995549071867689</x:v>
      </x:c>
      <x:c r="AH118" s="979" t="n">
        <x:f>IFERROR((EXP(-$G118/INDEX($BB$5:$BG$12,MATCH($D118,$AR$5:$AR$12,0),4))*($G118/INDEX($BB$5:$BG$12,MATCH($D118,$AR$5:$AR$12,0),4))^$J118)/((EXP(-$G118/INDEX($BB$5:$BG$12,MATCH($D118,$AR$5:$AR$12,0),1))*($G118/INDEX($BB$5:$BG$12,MATCH($D118,$AR$5:$AR$12,0),1))^$J118)+(EXP(-$G118/INDEX($BB$5:$BG$12,MATCH($D118,$AR$5:$AR$12,0),2))*($G118/INDEX($BB$5:$BG$12,MATCH($D118,$AR$5:$AR$12,0),2))^$J118)+(EXP(-$G118/INDEX($BB$5:$BG$12,MATCH($D118,$AR$5:$AR$12,0),3))*($G118/INDEX($BB$5:$BG$12,MATCH($D118,$AR$5:$AR$12,0),3))^$J118)+(EXP(-$G118/INDEX($BB$5:$BG$12,MATCH($D118,$AR$5:$AR$12,0),4))*($G118/INDEX($BB$5:$BG$12,MATCH($D118,$AR$5:$AR$12,0),4))^$J118)+(EXP(-$G118/INDEX($BB$5:$BG$12,MATCH($D118,$AR$5:$AR$12,0),5))*($G118/INDEX($BB$5:$BG$12,MATCH($D118,$AR$5:$AR$12,0),5))^$J118)+(EXP(-$G118/INDEX($BB$5:$BG$12,MATCH($D118,$AR$5:$AR$12,0),6))*($G118/INDEX($BB$5:$BG$12,MATCH($D118,$AR$5:$AR$12,0),6))^$J118)),0)</x:f>
        <x:v>0.20856002368834425</x:v>
      </x:c>
      <x:c r="AI118" s="979" t="n">
        <x:f>IFERROR((EXP(-$G118/INDEX($BB$5:$BG$12,MATCH($D118,$AR$5:$AR$12,0),5))*($G118/INDEX($BB$5:$BG$12,MATCH($D118,$AR$5:$AR$12,0),5))^$J118)/((EXP(-$G118/INDEX($BB$5:$BG$12,MATCH($D118,$AR$5:$AR$12,0),1))*($G118/INDEX($BB$5:$BG$12,MATCH($D118,$AR$5:$AR$12,0),1))^$J118)+(EXP(-$G118/INDEX($BB$5:$BG$12,MATCH($D118,$AR$5:$AR$12,0),2))*($G118/INDEX($BB$5:$BG$12,MATCH($D118,$AR$5:$AR$12,0),2))^$J118)+(EXP(-$G118/INDEX($BB$5:$BG$12,MATCH($D118,$AR$5:$AR$12,0),3))*($G118/INDEX($BB$5:$BG$12,MATCH($D118,$AR$5:$AR$12,0),3))^$J118)+(EXP(-$G118/INDEX($BB$5:$BG$12,MATCH($D118,$AR$5:$AR$12,0),4))*($G118/INDEX($BB$5:$BG$12,MATCH($D118,$AR$5:$AR$12,0),4))^$J118)+(EXP(-$G118/INDEX($BB$5:$BG$12,MATCH($D118,$AR$5:$AR$12,0),5))*($G118/INDEX($BB$5:$BG$12,MATCH($D118,$AR$5:$AR$12,0),5))^$J118)+(EXP(-$G118/INDEX($BB$5:$BG$12,MATCH($D118,$AR$5:$AR$12,0),6))*($G118/INDEX($BB$5:$BG$12,MATCH($D118,$AR$5:$AR$12,0),6))^$J118)),0)</x:f>
        <x:v>0.32728147393390955</x:v>
      </x:c>
      <x:c r="AJ118" s="979" t="n">
        <x:f>IFERROR((EXP(-$G118/INDEX($BB$5:$BG$12,MATCH($D118,$AR$5:$AR$12,0),6))*($G118/INDEX($BB$5:$BG$12,MATCH($D118,$AR$5:$AR$12,0),6))^$J118)/((EXP(-$G118/INDEX($BB$5:$BG$12,MATCH($D118,$AR$5:$AR$12,0),1))*($G118/INDEX($BB$5:$BG$12,MATCH($D118,$AR$5:$AR$12,0),1))^$J118)+(EXP(-$G118/INDEX($BB$5:$BG$12,MATCH($D118,$AR$5:$AR$12,0),2))*($G118/INDEX($BB$5:$BG$12,MATCH($D118,$AR$5:$AR$12,0),2))^$J118)+(EXP(-$G118/INDEX($BB$5:$BG$12,MATCH($D118,$AR$5:$AR$12,0),3))*($G118/INDEX($BB$5:$BG$12,MATCH($D118,$AR$5:$AR$12,0),3))^$J118)+(EXP(-$G118/INDEX($BB$5:$BG$12,MATCH($D118,$AR$5:$AR$12,0),4))*($G118/INDEX($BB$5:$BG$12,MATCH($D118,$AR$5:$AR$12,0),4))^$J118)+(EXP(-$G118/INDEX($BB$5:$BG$12,MATCH($D118,$AR$5:$AR$12,0),5))*($G118/INDEX($BB$5:$BG$12,MATCH($D118,$AR$5:$AR$12,0),5))^$J118)+(EXP(-$G118/INDEX($BB$5:$BG$12,MATCH($D118,$AR$5:$AR$12,0),6))*($G118/INDEX($BB$5:$BG$12,MATCH($D118,$AR$5:$AR$12,0),6))^$J118)),0)</x:f>
        <x:v>0.40417508932770047</x:v>
      </x:c>
      <x:c r="BJ118"/>
      <x:c r="BK118"/>
      <x:c r="BL118"/>
      <x:c r="BM118"/>
      <x:c r="BN118"/>
      <x:c r="BO118"/>
      <x:c r="BP118"/>
      <x:c r="BQ118"/>
      <x:c r="BR118"/>
      <x:c r="BS118"/>
      <x:c r="BT118"/>
      <x:c r="BU118"/>
      <x:c r="BV118"/>
      <x:c r="BW118"/>
      <x:c r="BX118"/>
      <x:c r="BY118"/>
      <x:c r="BZ118"/>
    </x:row>
    <x:row r="119">
      <x:c r="A119" s="975" t="n">
        <x:f>'対象台データ'!A117</x:f>
        <x:v>46271</x:v>
      </x:c>
      <x:c r="B119" s="1003" t="str">
        <x:f>'対象台データ'!B117</x:f>
        <x:v>日</x:v>
      </x:c>
      <x:c r="C119" s="1003" t="str">
        <x:f>'対象台データ'!C117</x:f>
        <x:v>9/6</x:v>
      </x:c>
      <x:c r="D119" s="963" t="str">
        <x:f>'対象台データ'!D117</x:f>
        <x:v>マイジャグラーV</x:v>
      </x:c>
      <x:c r="E119" s="1014" t="n">
        <x:f>IF($X119="A",MIN(100,MAX(0,55+(V119-55)*(1+0.4*SQRT(MIN(G119/8000,1))))),MIN(100,MAX(0,V119)))</x:f>
        <x:v>83.41753998882103</x:v>
      </x:c>
      <x:c r="F119" s="1016" t="n">
        <x:f>'対象台データ'!E117</x:f>
        <x:v>984</x:v>
      </x:c>
      <x:c r="G119" s="1005" t="n">
        <x:f>'対象台データ'!F117</x:f>
        <x:v>9901</x:v>
      </x:c>
      <x:c r="H119" s="1005" t="n">
        <x:f>'対象台データ'!G117</x:f>
        <x:v>5310</x:v>
      </x:c>
      <x:c r="I119" s="1005" t="n">
        <x:f>'対象台データ'!H117</x:f>
        <x:v>51</x:v>
      </x:c>
      <x:c r="J119" s="1005" t="n">
        <x:f>'対象台データ'!I117</x:f>
        <x:v>32</x:v>
      </x:c>
      <x:c r="K119" s="979" t="n">
        <x:f>'対象台データ'!K117</x:f>
        <x:v>1.1787698212301787</x:v>
      </x:c>
      <x:c r="L119" s="1006" t="n">
        <x:f>IF(G119&lt;=0,5,IF(G119&lt;1500,5+(G119-0)*(20-5)/(1500-0),IF(G119&lt;3000,20+(G119-1500)*(40-20)/(3000-1500),IF(G119&lt;4500,40+(G119-3000)*(58-40)/(4500-3000),IF(G119&lt;6000,58+(G119-4500)*(72-58)/(6000-4500),IF(G119&lt;7500,72+(G119-6000)*(84-72)/(7500-6000),IF(G119&lt;9000,84+(G119-7500)*(93-84)/(9000-7500),IF(G119&lt;11000,93+(G119-9000)*(100-93)/(11000-9000),100))))))))</x:f>
        <x:v>96.1535</x:v>
      </x:c>
      <x:c r="M119" s="978" t="n">
        <x:v>1</x:v>
      </x:c>
      <x:c r="N119" s="978" t="n">
        <x:f>MIN(100,L119*M119)</x:f>
        <x:v>96.1535</x:v>
      </x:c>
      <x:c r="O119" s="978" t="n">
        <x:f>IF(K119&lt;=0.8,0,IF(K119&lt;0.9,0+(K119-0.8)*(10-0)/(0.9-0.8),IF(K119&lt;1,10+(K119-0.9)*(35-10)/(1-0.9),IF(K119&lt;1.2,35+(K119-1)*(87-35)/(1.2-1),IF(K119&lt;1.3,87+(K119-1.2)*(96-87)/(1.3-1.2),IF(K119&lt;1.45,96+(K119-1.3)*(100-96)/(1.45-1.3),100))))))</x:f>
        <x:v>81.48015351984648</x:v>
      </x:c>
      <x:c r="P119" s="979" t="n">
        <x:f>MIN(1,SQRT(G119/8000))</x:f>
        <x:v>1</x:v>
      </x:c>
      <x:c r="Q119" s="978" t="n">
        <x:f>35+(O119-35)*P119</x:f>
        <x:v>81.48015351984648</x:v>
      </x:c>
      <x:c r="R119" s="978" t="n">
        <x:f>IF(K119&lt;0.95,MIN(25,(0.95-K119)*250),0)</x:f>
        <x:v>0</x:v>
      </x:c>
      <x:c r="S119" s="978" t="n">
        <x:f>IF($X119="A",Y119*5+Z119*15+AA119*30+AB119*60+AC119*80+AD119*100,0)</x:f>
        <x:v>73.20287746609515</x:v>
      </x:c>
      <x:c r="T119" s="978" t="n">
        <x:f>IF($X119="A",AE119*5+AF119*15+AG119*30+AH119*60+AI119*80+AJ119*100,0)</x:f>
        <x:v>47.633041685391724</x:v>
      </x:c>
      <x:c r="U119" s="978" t="n">
        <x:f>IF($X119="A",S119*15%+T119*30%+Q119*55%,0)</x:f>
        <x:v>70.08442856144735</x:v>
      </x:c>
      <x:c r="V119" s="1018" t="n">
        <x:f>IF($X119="A",U119*80%+N119*20%,N119*IFERROR(INDEX($AT$5:$AT$60,MATCH($D119,$AR$5:$AR$60,0)),0.6)+Q119*IFERROR(INDEX($AU$5:$AU$60,MATCH($D119,$AR$5:$AR$60,0)),0.4)-R119)</x:f>
        <x:v>75.29824284915789</x:v>
      </x:c>
      <x:c r="W119" s="1008" t="str">
        <x:f>IF(E119&gt;=90,"設定6級候補",IF(E119&gt;=75,"設定4以上強候補",IF(E119&gt;=60,"設定4以上を疑う","要観察")))</x:f>
        <x:v>設定4以上強候補</x:v>
      </x:c>
      <x:c r="X119" s="1003" t="str">
        <x:f>IFERROR(INDEX($AS$5:$AS$60,MATCH($D119,$AR$5:$AR$60,0)),"AT")</x:f>
        <x:v>A</x:v>
      </x:c>
      <x:c r="Y119" s="979" t="n">
        <x:f>IFERROR((EXP(-$G119/INDEX($AV$5:$BA$12,MATCH($D119,$AR$5:$AR$12,0),1))*($G119/INDEX($AV$5:$BA$12,MATCH($D119,$AR$5:$AR$12,0),1))^$I119)/((EXP(-$G119/INDEX($AV$5:$BA$12,MATCH($D119,$AR$5:$AR$12,0),1))*($G119/INDEX($AV$5:$BA$12,MATCH($D119,$AR$5:$AR$12,0),1))^$I119)+(EXP(-$G119/INDEX($AV$5:$BA$12,MATCH($D119,$AR$5:$AR$12,0),2))*($G119/INDEX($AV$5:$BA$12,MATCH($D119,$AR$5:$AR$12,0),2))^$I119)+(EXP(-$G119/INDEX($AV$5:$BA$12,MATCH($D119,$AR$5:$AR$12,0),3))*($G119/INDEX($AV$5:$BA$12,MATCH($D119,$AR$5:$AR$12,0),3))^$I119)+(EXP(-$G119/INDEX($AV$5:$BA$12,MATCH($D119,$AR$5:$AR$12,0),4))*($G119/INDEX($AV$5:$BA$12,MATCH($D119,$AR$5:$AR$12,0),4))^$I119)+(EXP(-$G119/INDEX($AV$5:$BA$12,MATCH($D119,$AR$5:$AR$12,0),5))*($G119/INDEX($AV$5:$BA$12,MATCH($D119,$AR$5:$AR$12,0),5))^$I119)+(EXP(-$G119/INDEX($AV$5:$BA$12,MATCH($D119,$AR$5:$AR$12,0),6))*($G119/INDEX($AV$5:$BA$12,MATCH($D119,$AR$5:$AR$12,0),6))^$I119)),0)</x:f>
        <x:v>0.05421631517083554</x:v>
      </x:c>
      <x:c r="Z119" s="979" t="n">
        <x:f>IFERROR((EXP(-$G119/INDEX($AV$5:$BA$12,MATCH($D119,$AR$5:$AR$12,0),2))*($G119/INDEX($AV$5:$BA$12,MATCH($D119,$AR$5:$AR$12,0),2))^$I119)/((EXP(-$G119/INDEX($AV$5:$BA$12,MATCH($D119,$AR$5:$AR$12,0),1))*($G119/INDEX($AV$5:$BA$12,MATCH($D119,$AR$5:$AR$12,0),1))^$I119)+(EXP(-$G119/INDEX($AV$5:$BA$12,MATCH($D119,$AR$5:$AR$12,0),2))*($G119/INDEX($AV$5:$BA$12,MATCH($D119,$AR$5:$AR$12,0),2))^$I119)+(EXP(-$G119/INDEX($AV$5:$BA$12,MATCH($D119,$AR$5:$AR$12,0),3))*($G119/INDEX($AV$5:$BA$12,MATCH($D119,$AR$5:$AR$12,0),3))^$I119)+(EXP(-$G119/INDEX($AV$5:$BA$12,MATCH($D119,$AR$5:$AR$12,0),4))*($G119/INDEX($AV$5:$BA$12,MATCH($D119,$AR$5:$AR$12,0),4))^$I119)+(EXP(-$G119/INDEX($AV$5:$BA$12,MATCH($D119,$AR$5:$AR$12,0),5))*($G119/INDEX($AV$5:$BA$12,MATCH($D119,$AR$5:$AR$12,0),5))^$I119)+(EXP(-$G119/INDEX($AV$5:$BA$12,MATCH($D119,$AR$5:$AR$12,0),6))*($G119/INDEX($AV$5:$BA$12,MATCH($D119,$AR$5:$AR$12,0),6))^$I119)),0)</x:f>
        <x:v>0.06133770269812127</x:v>
      </x:c>
      <x:c r="AA119" s="979" t="n">
        <x:f>IFERROR((EXP(-$G119/INDEX($AV$5:$BA$12,MATCH($D119,$AR$5:$AR$12,0),3))*($G119/INDEX($AV$5:$BA$12,MATCH($D119,$AR$5:$AR$12,0),3))^$I119)/((EXP(-$G119/INDEX($AV$5:$BA$12,MATCH($D119,$AR$5:$AR$12,0),1))*($G119/INDEX($AV$5:$BA$12,MATCH($D119,$AR$5:$AR$12,0),1))^$I119)+(EXP(-$G119/INDEX($AV$5:$BA$12,MATCH($D119,$AR$5:$AR$12,0),2))*($G119/INDEX($AV$5:$BA$12,MATCH($D119,$AR$5:$AR$12,0),2))^$I119)+(EXP(-$G119/INDEX($AV$5:$BA$12,MATCH($D119,$AR$5:$AR$12,0),3))*($G119/INDEX($AV$5:$BA$12,MATCH($D119,$AR$5:$AR$12,0),3))^$I119)+(EXP(-$G119/INDEX($AV$5:$BA$12,MATCH($D119,$AR$5:$AR$12,0),4))*($G119/INDEX($AV$5:$BA$12,MATCH($D119,$AR$5:$AR$12,0),4))^$I119)+(EXP(-$G119/INDEX($AV$5:$BA$12,MATCH($D119,$AR$5:$AR$12,0),5))*($G119/INDEX($AV$5:$BA$12,MATCH($D119,$AR$5:$AR$12,0),5))^$I119)+(EXP(-$G119/INDEX($AV$5:$BA$12,MATCH($D119,$AR$5:$AR$12,0),6))*($G119/INDEX($AV$5:$BA$12,MATCH($D119,$AR$5:$AR$12,0),6))^$I119)),0)</x:f>
        <x:v>0.07732203056457496</x:v>
      </x:c>
      <x:c r="AB119" s="979" t="n">
        <x:f>IFERROR((EXP(-$G119/INDEX($AV$5:$BA$12,MATCH($D119,$AR$5:$AR$12,0),4))*($G119/INDEX($AV$5:$BA$12,MATCH($D119,$AR$5:$AR$12,0),4))^$I119)/((EXP(-$G119/INDEX($AV$5:$BA$12,MATCH($D119,$AR$5:$AR$12,0),1))*($G119/INDEX($AV$5:$BA$12,MATCH($D119,$AR$5:$AR$12,0),1))^$I119)+(EXP(-$G119/INDEX($AV$5:$BA$12,MATCH($D119,$AR$5:$AR$12,0),2))*($G119/INDEX($AV$5:$BA$12,MATCH($D119,$AR$5:$AR$12,0),2))^$I119)+(EXP(-$G119/INDEX($AV$5:$BA$12,MATCH($D119,$AR$5:$AR$12,0),3))*($G119/INDEX($AV$5:$BA$12,MATCH($D119,$AR$5:$AR$12,0),3))^$I119)+(EXP(-$G119/INDEX($AV$5:$BA$12,MATCH($D119,$AR$5:$AR$12,0),4))*($G119/INDEX($AV$5:$BA$12,MATCH($D119,$AR$5:$AR$12,0),4))^$I119)+(EXP(-$G119/INDEX($AV$5:$BA$12,MATCH($D119,$AR$5:$AR$12,0),5))*($G119/INDEX($AV$5:$BA$12,MATCH($D119,$AR$5:$AR$12,0),5))^$I119)+(EXP(-$G119/INDEX($AV$5:$BA$12,MATCH($D119,$AR$5:$AR$12,0),6))*($G119/INDEX($AV$5:$BA$12,MATCH($D119,$AR$5:$AR$12,0),6))^$I119)),0)</x:f>
        <x:v>0.1432337806559514</x:v>
      </x:c>
      <x:c r="AC119" s="979" t="n">
        <x:f>IFERROR((EXP(-$G119/INDEX($AV$5:$BA$12,MATCH($D119,$AR$5:$AR$12,0),5))*($G119/INDEX($AV$5:$BA$12,MATCH($D119,$AR$5:$AR$12,0),5))^$I119)/((EXP(-$G119/INDEX($AV$5:$BA$12,MATCH($D119,$AR$5:$AR$12,0),1))*($G119/INDEX($AV$5:$BA$12,MATCH($D119,$AR$5:$AR$12,0),1))^$I119)+(EXP(-$G119/INDEX($AV$5:$BA$12,MATCH($D119,$AR$5:$AR$12,0),2))*($G119/INDEX($AV$5:$BA$12,MATCH($D119,$AR$5:$AR$12,0),2))^$I119)+(EXP(-$G119/INDEX($AV$5:$BA$12,MATCH($D119,$AR$5:$AR$12,0),3))*($G119/INDEX($AV$5:$BA$12,MATCH($D119,$AR$5:$AR$12,0),3))^$I119)+(EXP(-$G119/INDEX($AV$5:$BA$12,MATCH($D119,$AR$5:$AR$12,0),4))*($G119/INDEX($AV$5:$BA$12,MATCH($D119,$AR$5:$AR$12,0),4))^$I119)+(EXP(-$G119/INDEX($AV$5:$BA$12,MATCH($D119,$AR$5:$AR$12,0),5))*($G119/INDEX($AV$5:$BA$12,MATCH($D119,$AR$5:$AR$12,0),5))^$I119)+(EXP(-$G119/INDEX($AV$5:$BA$12,MATCH($D119,$AR$5:$AR$12,0),6))*($G119/INDEX($AV$5:$BA$12,MATCH($D119,$AR$5:$AR$12,0),6))^$I119)),0)</x:f>
        <x:v>0.26454872487884373</x:v>
      </x:c>
      <x:c r="AD119" s="979" t="n">
        <x:f>IFERROR((EXP(-$G119/INDEX($AV$5:$BA$12,MATCH($D119,$AR$5:$AR$12,0),6))*($G119/INDEX($AV$5:$BA$12,MATCH($D119,$AR$5:$AR$12,0),6))^$I119)/((EXP(-$G119/INDEX($AV$5:$BA$12,MATCH($D119,$AR$5:$AR$12,0),1))*($G119/INDEX($AV$5:$BA$12,MATCH($D119,$AR$5:$AR$12,0),1))^$I119)+(EXP(-$G119/INDEX($AV$5:$BA$12,MATCH($D119,$AR$5:$AR$12,0),2))*($G119/INDEX($AV$5:$BA$12,MATCH($D119,$AR$5:$AR$12,0),2))^$I119)+(EXP(-$G119/INDEX($AV$5:$BA$12,MATCH($D119,$AR$5:$AR$12,0),3))*($G119/INDEX($AV$5:$BA$12,MATCH($D119,$AR$5:$AR$12,0),3))^$I119)+(EXP(-$G119/INDEX($AV$5:$BA$12,MATCH($D119,$AR$5:$AR$12,0),4))*($G119/INDEX($AV$5:$BA$12,MATCH($D119,$AR$5:$AR$12,0),4))^$I119)+(EXP(-$G119/INDEX($AV$5:$BA$12,MATCH($D119,$AR$5:$AR$12,0),5))*($G119/INDEX($AV$5:$BA$12,MATCH($D119,$AR$5:$AR$12,0),5))^$I119)+(EXP(-$G119/INDEX($AV$5:$BA$12,MATCH($D119,$AR$5:$AR$12,0),6))*($G119/INDEX($AV$5:$BA$12,MATCH($D119,$AR$5:$AR$12,0),6))^$I119)),0)</x:f>
        <x:v>0.3993414460316731</x:v>
      </x:c>
      <x:c r="AE119" s="979" t="n">
        <x:f>IFERROR((EXP(-$G119/INDEX($BB$5:$BG$12,MATCH($D119,$AR$5:$AR$12,0),1))*($G119/INDEX($BB$5:$BG$12,MATCH($D119,$AR$5:$AR$12,0),1))^$J119)/((EXP(-$G119/INDEX($BB$5:$BG$12,MATCH($D119,$AR$5:$AR$12,0),1))*($G119/INDEX($BB$5:$BG$12,MATCH($D119,$AR$5:$AR$12,0),1))^$J119)+(EXP(-$G119/INDEX($BB$5:$BG$12,MATCH($D119,$AR$5:$AR$12,0),2))*($G119/INDEX($BB$5:$BG$12,MATCH($D119,$AR$5:$AR$12,0),2))^$J119)+(EXP(-$G119/INDEX($BB$5:$BG$12,MATCH($D119,$AR$5:$AR$12,0),3))*($G119/INDEX($BB$5:$BG$12,MATCH($D119,$AR$5:$AR$12,0),3))^$J119)+(EXP(-$G119/INDEX($BB$5:$BG$12,MATCH($D119,$AR$5:$AR$12,0),4))*($G119/INDEX($BB$5:$BG$12,MATCH($D119,$AR$5:$AR$12,0),4))^$J119)+(EXP(-$G119/INDEX($BB$5:$BG$12,MATCH($D119,$AR$5:$AR$12,0),5))*($G119/INDEX($BB$5:$BG$12,MATCH($D119,$AR$5:$AR$12,0),5))^$J119)+(EXP(-$G119/INDEX($BB$5:$BG$12,MATCH($D119,$AR$5:$AR$12,0),6))*($G119/INDEX($BB$5:$BG$12,MATCH($D119,$AR$5:$AR$12,0),6))^$J119)),0)</x:f>
        <x:v>0.08919488037958037</x:v>
      </x:c>
      <x:c r="AF119" s="979" t="n">
        <x:f>IFERROR((EXP(-$G119/INDEX($BB$5:$BG$12,MATCH($D119,$AR$5:$AR$12,0),2))*($G119/INDEX($BB$5:$BG$12,MATCH($D119,$AR$5:$AR$12,0),2))^$J119)/((EXP(-$G119/INDEX($BB$5:$BG$12,MATCH($D119,$AR$5:$AR$12,0),1))*($G119/INDEX($BB$5:$BG$12,MATCH($D119,$AR$5:$AR$12,0),1))^$J119)+(EXP(-$G119/INDEX($BB$5:$BG$12,MATCH($D119,$AR$5:$AR$12,0),2))*($G119/INDEX($BB$5:$BG$12,MATCH($D119,$AR$5:$AR$12,0),2))^$J119)+(EXP(-$G119/INDEX($BB$5:$BG$12,MATCH($D119,$AR$5:$AR$12,0),3))*($G119/INDEX($BB$5:$BG$12,MATCH($D119,$AR$5:$AR$12,0),3))^$J119)+(EXP(-$G119/INDEX($BB$5:$BG$12,MATCH($D119,$AR$5:$AR$12,0),4))*($G119/INDEX($BB$5:$BG$12,MATCH($D119,$AR$5:$AR$12,0),4))^$J119)+(EXP(-$G119/INDEX($BB$5:$BG$12,MATCH($D119,$AR$5:$AR$12,0),5))*($G119/INDEX($BB$5:$BG$12,MATCH($D119,$AR$5:$AR$12,0),5))^$J119)+(EXP(-$G119/INDEX($BB$5:$BG$12,MATCH($D119,$AR$5:$AR$12,0),6))*($G119/INDEX($BB$5:$BG$12,MATCH($D119,$AR$5:$AR$12,0),6))^$J119)),0)</x:f>
        <x:v>0.13702114014885375</x:v>
      </x:c>
      <x:c r="AG119" s="979" t="n">
        <x:f>IFERROR((EXP(-$G119/INDEX($BB$5:$BG$12,MATCH($D119,$AR$5:$AR$12,0),3))*($G119/INDEX($BB$5:$BG$12,MATCH($D119,$AR$5:$AR$12,0),3))^$J119)/((EXP(-$G119/INDEX($BB$5:$BG$12,MATCH($D119,$AR$5:$AR$12,0),1))*($G119/INDEX($BB$5:$BG$12,MATCH($D119,$AR$5:$AR$12,0),1))^$J119)+(EXP(-$G119/INDEX($BB$5:$BG$12,MATCH($D119,$AR$5:$AR$12,0),2))*($G119/INDEX($BB$5:$BG$12,MATCH($D119,$AR$5:$AR$12,0),2))^$J119)+(EXP(-$G119/INDEX($BB$5:$BG$12,MATCH($D119,$AR$5:$AR$12,0),3))*($G119/INDEX($BB$5:$BG$12,MATCH($D119,$AR$5:$AR$12,0),3))^$J119)+(EXP(-$G119/INDEX($BB$5:$BG$12,MATCH($D119,$AR$5:$AR$12,0),4))*($G119/INDEX($BB$5:$BG$12,MATCH($D119,$AR$5:$AR$12,0),4))^$J119)+(EXP(-$G119/INDEX($BB$5:$BG$12,MATCH($D119,$AR$5:$AR$12,0),5))*($G119/INDEX($BB$5:$BG$12,MATCH($D119,$AR$5:$AR$12,0),5))^$J119)+(EXP(-$G119/INDEX($BB$5:$BG$12,MATCH($D119,$AR$5:$AR$12,0),6))*($G119/INDEX($BB$5:$BG$12,MATCH($D119,$AR$5:$AR$12,0),6))^$J119)),0)</x:f>
        <x:v>0.2530045003390934</x:v>
      </x:c>
      <x:c r="AH119" s="979" t="n">
        <x:f>IFERROR((EXP(-$G119/INDEX($BB$5:$BG$12,MATCH($D119,$AR$5:$AR$12,0),4))*($G119/INDEX($BB$5:$BG$12,MATCH($D119,$AR$5:$AR$12,0),4))^$J119)/((EXP(-$G119/INDEX($BB$5:$BG$12,MATCH($D119,$AR$5:$AR$12,0),1))*($G119/INDEX($BB$5:$BG$12,MATCH($D119,$AR$5:$AR$12,0),1))^$J119)+(EXP(-$G119/INDEX($BB$5:$BG$12,MATCH($D119,$AR$5:$AR$12,0),2))*($G119/INDEX($BB$5:$BG$12,MATCH($D119,$AR$5:$AR$12,0),2))^$J119)+(EXP(-$G119/INDEX($BB$5:$BG$12,MATCH($D119,$AR$5:$AR$12,0),3))*($G119/INDEX($BB$5:$BG$12,MATCH($D119,$AR$5:$AR$12,0),3))^$J119)+(EXP(-$G119/INDEX($BB$5:$BG$12,MATCH($D119,$AR$5:$AR$12,0),4))*($G119/INDEX($BB$5:$BG$12,MATCH($D119,$AR$5:$AR$12,0),4))^$J119)+(EXP(-$G119/INDEX($BB$5:$BG$12,MATCH($D119,$AR$5:$AR$12,0),5))*($G119/INDEX($BB$5:$BG$12,MATCH($D119,$AR$5:$AR$12,0),5))^$J119)+(EXP(-$G119/INDEX($BB$5:$BG$12,MATCH($D119,$AR$5:$AR$12,0),6))*($G119/INDEX($BB$5:$BG$12,MATCH($D119,$AR$5:$AR$12,0),6))^$J119)),0)</x:f>
        <x:v>0.26280503298846447</x:v>
      </x:c>
      <x:c r="AI119" s="979" t="n">
        <x:f>IFERROR((EXP(-$G119/INDEX($BB$5:$BG$12,MATCH($D119,$AR$5:$AR$12,0),5))*($G119/INDEX($BB$5:$BG$12,MATCH($D119,$AR$5:$AR$12,0),5))^$J119)/((EXP(-$G119/INDEX($BB$5:$BG$12,MATCH($D119,$AR$5:$AR$12,0),1))*($G119/INDEX($BB$5:$BG$12,MATCH($D119,$AR$5:$AR$12,0),1))^$J119)+(EXP(-$G119/INDEX($BB$5:$BG$12,MATCH($D119,$AR$5:$AR$12,0),2))*($G119/INDEX($BB$5:$BG$12,MATCH($D119,$AR$5:$AR$12,0),2))^$J119)+(EXP(-$G119/INDEX($BB$5:$BG$12,MATCH($D119,$AR$5:$AR$12,0),3))*($G119/INDEX($BB$5:$BG$12,MATCH($D119,$AR$5:$AR$12,0),3))^$J119)+(EXP(-$G119/INDEX($BB$5:$BG$12,MATCH($D119,$AR$5:$AR$12,0),4))*($G119/INDEX($BB$5:$BG$12,MATCH($D119,$AR$5:$AR$12,0),4))^$J119)+(EXP(-$G119/INDEX($BB$5:$BG$12,MATCH($D119,$AR$5:$AR$12,0),5))*($G119/INDEX($BB$5:$BG$12,MATCH($D119,$AR$5:$AR$12,0),5))^$J119)+(EXP(-$G119/INDEX($BB$5:$BG$12,MATCH($D119,$AR$5:$AR$12,0),6))*($G119/INDEX($BB$5:$BG$12,MATCH($D119,$AR$5:$AR$12,0),6))^$J119)),0)</x:f>
        <x:v>0.20120657113102272</x:v>
      </x:c>
      <x:c r="AJ119" s="979" t="n">
        <x:f>IFERROR((EXP(-$G119/INDEX($BB$5:$BG$12,MATCH($D119,$AR$5:$AR$12,0),6))*($G119/INDEX($BB$5:$BG$12,MATCH($D119,$AR$5:$AR$12,0),6))^$J119)/((EXP(-$G119/INDEX($BB$5:$BG$12,MATCH($D119,$AR$5:$AR$12,0),1))*($G119/INDEX($BB$5:$BG$12,MATCH($D119,$AR$5:$AR$12,0),1))^$J119)+(EXP(-$G119/INDEX($BB$5:$BG$12,MATCH($D119,$AR$5:$AR$12,0),2))*($G119/INDEX($BB$5:$BG$12,MATCH($D119,$AR$5:$AR$12,0),2))^$J119)+(EXP(-$G119/INDEX($BB$5:$BG$12,MATCH($D119,$AR$5:$AR$12,0),3))*($G119/INDEX($BB$5:$BG$12,MATCH($D119,$AR$5:$AR$12,0),3))^$J119)+(EXP(-$G119/INDEX($BB$5:$BG$12,MATCH($D119,$AR$5:$AR$12,0),4))*($G119/INDEX($BB$5:$BG$12,MATCH($D119,$AR$5:$AR$12,0),4))^$J119)+(EXP(-$G119/INDEX($BB$5:$BG$12,MATCH($D119,$AR$5:$AR$12,0),5))*($G119/INDEX($BB$5:$BG$12,MATCH($D119,$AR$5:$AR$12,0),5))^$J119)+(EXP(-$G119/INDEX($BB$5:$BG$12,MATCH($D119,$AR$5:$AR$12,0),6))*($G119/INDEX($BB$5:$BG$12,MATCH($D119,$AR$5:$AR$12,0),6))^$J119)),0)</x:f>
        <x:v>0.056767875012985254</x:v>
      </x:c>
      <x:c r="BJ119"/>
      <x:c r="BK119"/>
      <x:c r="BL119"/>
      <x:c r="BM119"/>
      <x:c r="BN119"/>
      <x:c r="BO119"/>
      <x:c r="BP119"/>
      <x:c r="BQ119"/>
      <x:c r="BR119"/>
      <x:c r="BS119"/>
      <x:c r="BT119"/>
      <x:c r="BU119"/>
      <x:c r="BV119"/>
      <x:c r="BW119"/>
      <x:c r="BX119"/>
      <x:c r="BY119"/>
      <x:c r="BZ119"/>
    </x:row>
    <x:row r="120">
      <x:c r="A120" s="975" t="n">
        <x:f>'対象台データ'!A118</x:f>
        <x:v>46271</x:v>
      </x:c>
      <x:c r="B120" s="1003" t="str">
        <x:f>'対象台データ'!B118</x:f>
        <x:v>日</x:v>
      </x:c>
      <x:c r="C120" s="1003" t="str">
        <x:f>'対象台データ'!C118</x:f>
        <x:v>9/6</x:v>
      </x:c>
      <x:c r="D120" s="963" t="str">
        <x:f>'対象台データ'!D118</x:f>
        <x:v>マイジャグラーV</x:v>
      </x:c>
      <x:c r="E120" s="1014" t="n">
        <x:f>IF($X120="A",MIN(100,MAX(0,55+(V120-55)*(1+0.4*SQRT(MIN(G120/8000,1))))),MIN(100,MAX(0,V120)))</x:f>
        <x:v>61.75419971676012</x:v>
      </x:c>
      <x:c r="F120" s="1016" t="n">
        <x:f>'対象台データ'!E118</x:f>
        <x:v>985</x:v>
      </x:c>
      <x:c r="G120" s="1005" t="n">
        <x:f>'対象台データ'!F118</x:f>
        <x:v>9351</x:v>
      </x:c>
      <x:c r="H120" s="1005" t="n">
        <x:f>'対象台データ'!G118</x:f>
        <x:v>2259</x:v>
      </x:c>
      <x:c r="I120" s="1005" t="n">
        <x:f>'対象台データ'!H118</x:f>
        <x:v>39</x:v>
      </x:c>
      <x:c r="J120" s="1005" t="n">
        <x:f>'対象台データ'!I118</x:f>
        <x:v>29</x:v>
      </x:c>
      <x:c r="K120" s="979" t="n">
        <x:f>'対象台データ'!K118</x:f>
        <x:v>1.0805261469361565</x:v>
      </x:c>
      <x:c r="L120" s="1006" t="n">
        <x:f>IF(G120&lt;=0,5,IF(G120&lt;1500,5+(G120-0)*(20-5)/(1500-0),IF(G120&lt;3000,20+(G120-1500)*(40-20)/(3000-1500),IF(G120&lt;4500,40+(G120-3000)*(58-40)/(4500-3000),IF(G120&lt;6000,58+(G120-4500)*(72-58)/(6000-4500),IF(G120&lt;7500,72+(G120-6000)*(84-72)/(7500-6000),IF(G120&lt;9000,84+(G120-7500)*(93-84)/(9000-7500),IF(G120&lt;11000,93+(G120-9000)*(100-93)/(11000-9000),100))))))))</x:f>
        <x:v>94.2285</x:v>
      </x:c>
      <x:c r="M120" s="978" t="n">
        <x:v>1</x:v>
      </x:c>
      <x:c r="N120" s="978" t="n">
        <x:f>MIN(100,L120*M120)</x:f>
        <x:v>94.2285</x:v>
      </x:c>
      <x:c r="O120" s="978" t="n">
        <x:f>IF(K120&lt;=0.8,0,IF(K120&lt;0.9,0+(K120-0.8)*(10-0)/(0.9-0.8),IF(K120&lt;1,10+(K120-0.9)*(35-10)/(1-0.9),IF(K120&lt;1.2,35+(K120-1)*(87-35)/(1.2-1),IF(K120&lt;1.3,87+(K120-1.2)*(96-87)/(1.3-1.2),IF(K120&lt;1.45,96+(K120-1.3)*(100-96)/(1.45-1.3),100))))))</x:f>
        <x:v>55.936798203400684</x:v>
      </x:c>
      <x:c r="P120" s="979" t="n">
        <x:f>MIN(1,SQRT(G120/8000))</x:f>
        <x:v>1</x:v>
      </x:c>
      <x:c r="Q120" s="978" t="n">
        <x:f>35+(O120-35)*P120</x:f>
        <x:v>55.936798203400684</x:v>
      </x:c>
      <x:c r="R120" s="978" t="n">
        <x:f>IF(K120&lt;0.95,MIN(25,(0.95-K120)*250),0)</x:f>
        <x:v>0</x:v>
      </x:c>
      <x:c r="S120" s="978" t="n">
        <x:f>IF($X120="A",Y120*5+Z120*15+AA120*30+AB120*60+AC120*80+AD120*100,0)</x:f>
        <x:v>52.27719430102868</x:v>
      </x:c>
      <x:c r="T120" s="978" t="n">
        <x:f>IF($X120="A",AE120*5+AF120*15+AG120*30+AH120*60+AI120*80+AJ120*100,0)</x:f>
        <x:v>42.0553076812276</x:v>
      </x:c>
      <x:c r="U120" s="978" t="n">
        <x:f>IF($X120="A",S120*15%+T120*30%+Q120*55%,0)</x:f>
        <x:v>51.22341046139296</x:v>
      </x:c>
      <x:c r="V120" s="1018" t="n">
        <x:f>IF($X120="A",U120*80%+N120*20%,N120*IFERROR(INDEX($AT$5:$AT$60,MATCH($D120,$AR$5:$AR$60,0)),0.6)+Q120*IFERROR(INDEX($AU$5:$AU$60,MATCH($D120,$AR$5:$AR$60,0)),0.4)-R120)</x:f>
        <x:v>59.82442836911437</x:v>
      </x:c>
      <x:c r="W120" s="1008" t="str">
        <x:f>IF(E120&gt;=90,"設定6級候補",IF(E120&gt;=75,"設定4以上強候補",IF(E120&gt;=60,"設定4以上を疑う","要観察")))</x:f>
        <x:v>設定4以上を疑う</x:v>
      </x:c>
      <x:c r="X120" s="1003" t="str">
        <x:f>IFERROR(INDEX($AS$5:$AS$60,MATCH($D120,$AR$5:$AR$60,0)),"AT")</x:f>
        <x:v>A</x:v>
      </x:c>
      <x:c r="Y120" s="979" t="n">
        <x:f>IFERROR((EXP(-$G120/INDEX($AV$5:$BA$12,MATCH($D120,$AR$5:$AR$12,0),1))*($G120/INDEX($AV$5:$BA$12,MATCH($D120,$AR$5:$AR$12,0),1))^$I120)/((EXP(-$G120/INDEX($AV$5:$BA$12,MATCH($D120,$AR$5:$AR$12,0),1))*($G120/INDEX($AV$5:$BA$12,MATCH($D120,$AR$5:$AR$12,0),1))^$I120)+(EXP(-$G120/INDEX($AV$5:$BA$12,MATCH($D120,$AR$5:$AR$12,0),2))*($G120/INDEX($AV$5:$BA$12,MATCH($D120,$AR$5:$AR$12,0),2))^$I120)+(EXP(-$G120/INDEX($AV$5:$BA$12,MATCH($D120,$AR$5:$AR$12,0),3))*($G120/INDEX($AV$5:$BA$12,MATCH($D120,$AR$5:$AR$12,0),3))^$I120)+(EXP(-$G120/INDEX($AV$5:$BA$12,MATCH($D120,$AR$5:$AR$12,0),4))*($G120/INDEX($AV$5:$BA$12,MATCH($D120,$AR$5:$AR$12,0),4))^$I120)+(EXP(-$G120/INDEX($AV$5:$BA$12,MATCH($D120,$AR$5:$AR$12,0),5))*($G120/INDEX($AV$5:$BA$12,MATCH($D120,$AR$5:$AR$12,0),5))^$I120)+(EXP(-$G120/INDEX($AV$5:$BA$12,MATCH($D120,$AR$5:$AR$12,0),6))*($G120/INDEX($AV$5:$BA$12,MATCH($D120,$AR$5:$AR$12,0),6))^$I120)),0)</x:f>
        <x:v>0.14024235179810052</x:v>
      </x:c>
      <x:c r="Z120" s="979" t="n">
        <x:f>IFERROR((EXP(-$G120/INDEX($AV$5:$BA$12,MATCH($D120,$AR$5:$AR$12,0),2))*($G120/INDEX($AV$5:$BA$12,MATCH($D120,$AR$5:$AR$12,0),2))^$I120)/((EXP(-$G120/INDEX($AV$5:$BA$12,MATCH($D120,$AR$5:$AR$12,0),1))*($G120/INDEX($AV$5:$BA$12,MATCH($D120,$AR$5:$AR$12,0),1))^$I120)+(EXP(-$G120/INDEX($AV$5:$BA$12,MATCH($D120,$AR$5:$AR$12,0),2))*($G120/INDEX($AV$5:$BA$12,MATCH($D120,$AR$5:$AR$12,0),2))^$I120)+(EXP(-$G120/INDEX($AV$5:$BA$12,MATCH($D120,$AR$5:$AR$12,0),3))*($G120/INDEX($AV$5:$BA$12,MATCH($D120,$AR$5:$AR$12,0),3))^$I120)+(EXP(-$G120/INDEX($AV$5:$BA$12,MATCH($D120,$AR$5:$AR$12,0),4))*($G120/INDEX($AV$5:$BA$12,MATCH($D120,$AR$5:$AR$12,0),4))^$I120)+(EXP(-$G120/INDEX($AV$5:$BA$12,MATCH($D120,$AR$5:$AR$12,0),5))*($G120/INDEX($AV$5:$BA$12,MATCH($D120,$AR$5:$AR$12,0),5))^$I120)+(EXP(-$G120/INDEX($AV$5:$BA$12,MATCH($D120,$AR$5:$AR$12,0),6))*($G120/INDEX($AV$5:$BA$12,MATCH($D120,$AR$5:$AR$12,0),6))^$I120)),0)</x:f>
        <x:v>0.14582392069382655</x:v>
      </x:c>
      <x:c r="AA120" s="979" t="n">
        <x:f>IFERROR((EXP(-$G120/INDEX($AV$5:$BA$12,MATCH($D120,$AR$5:$AR$12,0),3))*($G120/INDEX($AV$5:$BA$12,MATCH($D120,$AR$5:$AR$12,0),3))^$I120)/((EXP(-$G120/INDEX($AV$5:$BA$12,MATCH($D120,$AR$5:$AR$12,0),1))*($G120/INDEX($AV$5:$BA$12,MATCH($D120,$AR$5:$AR$12,0),1))^$I120)+(EXP(-$G120/INDEX($AV$5:$BA$12,MATCH($D120,$AR$5:$AR$12,0),2))*($G120/INDEX($AV$5:$BA$12,MATCH($D120,$AR$5:$AR$12,0),2))^$I120)+(EXP(-$G120/INDEX($AV$5:$BA$12,MATCH($D120,$AR$5:$AR$12,0),3))*($G120/INDEX($AV$5:$BA$12,MATCH($D120,$AR$5:$AR$12,0),3))^$I120)+(EXP(-$G120/INDEX($AV$5:$BA$12,MATCH($D120,$AR$5:$AR$12,0),4))*($G120/INDEX($AV$5:$BA$12,MATCH($D120,$AR$5:$AR$12,0),4))^$I120)+(EXP(-$G120/INDEX($AV$5:$BA$12,MATCH($D120,$AR$5:$AR$12,0),5))*($G120/INDEX($AV$5:$BA$12,MATCH($D120,$AR$5:$AR$12,0),5))^$I120)+(EXP(-$G120/INDEX($AV$5:$BA$12,MATCH($D120,$AR$5:$AR$12,0),6))*($G120/INDEX($AV$5:$BA$12,MATCH($D120,$AR$5:$AR$12,0),6))^$I120)),0)</x:f>
        <x:v>0.1561707897925059</x:v>
      </x:c>
      <x:c r="AB120" s="979" t="n">
        <x:f>IFERROR((EXP(-$G120/INDEX($AV$5:$BA$12,MATCH($D120,$AR$5:$AR$12,0),4))*($G120/INDEX($AV$5:$BA$12,MATCH($D120,$AR$5:$AR$12,0),4))^$I120)/((EXP(-$G120/INDEX($AV$5:$BA$12,MATCH($D120,$AR$5:$AR$12,0),1))*($G120/INDEX($AV$5:$BA$12,MATCH($D120,$AR$5:$AR$12,0),1))^$I120)+(EXP(-$G120/INDEX($AV$5:$BA$12,MATCH($D120,$AR$5:$AR$12,0),2))*($G120/INDEX($AV$5:$BA$12,MATCH($D120,$AR$5:$AR$12,0),2))^$I120)+(EXP(-$G120/INDEX($AV$5:$BA$12,MATCH($D120,$AR$5:$AR$12,0),3))*($G120/INDEX($AV$5:$BA$12,MATCH($D120,$AR$5:$AR$12,0),3))^$I120)+(EXP(-$G120/INDEX($AV$5:$BA$12,MATCH($D120,$AR$5:$AR$12,0),4))*($G120/INDEX($AV$5:$BA$12,MATCH($D120,$AR$5:$AR$12,0),4))^$I120)+(EXP(-$G120/INDEX($AV$5:$BA$12,MATCH($D120,$AR$5:$AR$12,0),5))*($G120/INDEX($AV$5:$BA$12,MATCH($D120,$AR$5:$AR$12,0),5))^$I120)+(EXP(-$G120/INDEX($AV$5:$BA$12,MATCH($D120,$AR$5:$AR$12,0),6))*($G120/INDEX($AV$5:$BA$12,MATCH($D120,$AR$5:$AR$12,0),6))^$I120)),0)</x:f>
        <x:v>0.18059611523748673</x:v>
      </x:c>
      <x:c r="AC120" s="979" t="n">
        <x:f>IFERROR((EXP(-$G120/INDEX($AV$5:$BA$12,MATCH($D120,$AR$5:$AR$12,0),5))*($G120/INDEX($AV$5:$BA$12,MATCH($D120,$AR$5:$AR$12,0),5))^$I120)/((EXP(-$G120/INDEX($AV$5:$BA$12,MATCH($D120,$AR$5:$AR$12,0),1))*($G120/INDEX($AV$5:$BA$12,MATCH($D120,$AR$5:$AR$12,0),1))^$I120)+(EXP(-$G120/INDEX($AV$5:$BA$12,MATCH($D120,$AR$5:$AR$12,0),2))*($G120/INDEX($AV$5:$BA$12,MATCH($D120,$AR$5:$AR$12,0),2))^$I120)+(EXP(-$G120/INDEX($AV$5:$BA$12,MATCH($D120,$AR$5:$AR$12,0),3))*($G120/INDEX($AV$5:$BA$12,MATCH($D120,$AR$5:$AR$12,0),3))^$I120)+(EXP(-$G120/INDEX($AV$5:$BA$12,MATCH($D120,$AR$5:$AR$12,0),4))*($G120/INDEX($AV$5:$BA$12,MATCH($D120,$AR$5:$AR$12,0),4))^$I120)+(EXP(-$G120/INDEX($AV$5:$BA$12,MATCH($D120,$AR$5:$AR$12,0),5))*($G120/INDEX($AV$5:$BA$12,MATCH($D120,$AR$5:$AR$12,0),5))^$I120)+(EXP(-$G120/INDEX($AV$5:$BA$12,MATCH($D120,$AR$5:$AR$12,0),6))*($G120/INDEX($AV$5:$BA$12,MATCH($D120,$AR$5:$AR$12,0),6))^$I120)),0)</x:f>
        <x:v>0.19244745621008127</x:v>
      </x:c>
      <x:c r="AD120" s="979" t="n">
        <x:f>IFERROR((EXP(-$G120/INDEX($AV$5:$BA$12,MATCH($D120,$AR$5:$AR$12,0),6))*($G120/INDEX($AV$5:$BA$12,MATCH($D120,$AR$5:$AR$12,0),6))^$I120)/((EXP(-$G120/INDEX($AV$5:$BA$12,MATCH($D120,$AR$5:$AR$12,0),1))*($G120/INDEX($AV$5:$BA$12,MATCH($D120,$AR$5:$AR$12,0),1))^$I120)+(EXP(-$G120/INDEX($AV$5:$BA$12,MATCH($D120,$AR$5:$AR$12,0),2))*($G120/INDEX($AV$5:$BA$12,MATCH($D120,$AR$5:$AR$12,0),2))^$I120)+(EXP(-$G120/INDEX($AV$5:$BA$12,MATCH($D120,$AR$5:$AR$12,0),3))*($G120/INDEX($AV$5:$BA$12,MATCH($D120,$AR$5:$AR$12,0),3))^$I120)+(EXP(-$G120/INDEX($AV$5:$BA$12,MATCH($D120,$AR$5:$AR$12,0),4))*($G120/INDEX($AV$5:$BA$12,MATCH($D120,$AR$5:$AR$12,0),4))^$I120)+(EXP(-$G120/INDEX($AV$5:$BA$12,MATCH($D120,$AR$5:$AR$12,0),5))*($G120/INDEX($AV$5:$BA$12,MATCH($D120,$AR$5:$AR$12,0),5))^$I120)+(EXP(-$G120/INDEX($AV$5:$BA$12,MATCH($D120,$AR$5:$AR$12,0),6))*($G120/INDEX($AV$5:$BA$12,MATCH($D120,$AR$5:$AR$12,0),6))^$I120)),0)</x:f>
        <x:v>0.18471936626799895</x:v>
      </x:c>
      <x:c r="AE120" s="979" t="n">
        <x:f>IFERROR((EXP(-$G120/INDEX($BB$5:$BG$12,MATCH($D120,$AR$5:$AR$12,0),1))*($G120/INDEX($BB$5:$BG$12,MATCH($D120,$AR$5:$AR$12,0),1))^$J120)/((EXP(-$G120/INDEX($BB$5:$BG$12,MATCH($D120,$AR$5:$AR$12,0),1))*($G120/INDEX($BB$5:$BG$12,MATCH($D120,$AR$5:$AR$12,0),1))^$J120)+(EXP(-$G120/INDEX($BB$5:$BG$12,MATCH($D120,$AR$5:$AR$12,0),2))*($G120/INDEX($BB$5:$BG$12,MATCH($D120,$AR$5:$AR$12,0),2))^$J120)+(EXP(-$G120/INDEX($BB$5:$BG$12,MATCH($D120,$AR$5:$AR$12,0),3))*($G120/INDEX($BB$5:$BG$12,MATCH($D120,$AR$5:$AR$12,0),3))^$J120)+(EXP(-$G120/INDEX($BB$5:$BG$12,MATCH($D120,$AR$5:$AR$12,0),4))*($G120/INDEX($BB$5:$BG$12,MATCH($D120,$AR$5:$AR$12,0),4))^$J120)+(EXP(-$G120/INDEX($BB$5:$BG$12,MATCH($D120,$AR$5:$AR$12,0),5))*($G120/INDEX($BB$5:$BG$12,MATCH($D120,$AR$5:$AR$12,0),5))^$J120)+(EXP(-$G120/INDEX($BB$5:$BG$12,MATCH($D120,$AR$5:$AR$12,0),6))*($G120/INDEX($BB$5:$BG$12,MATCH($D120,$AR$5:$AR$12,0),6))^$J120)),0)</x:f>
        <x:v>0.12622687415634865</x:v>
      </x:c>
      <x:c r="AF120" s="979" t="n">
        <x:f>IFERROR((EXP(-$G120/INDEX($BB$5:$BG$12,MATCH($D120,$AR$5:$AR$12,0),2))*($G120/INDEX($BB$5:$BG$12,MATCH($D120,$AR$5:$AR$12,0),2))^$J120)/((EXP(-$G120/INDEX($BB$5:$BG$12,MATCH($D120,$AR$5:$AR$12,0),1))*($G120/INDEX($BB$5:$BG$12,MATCH($D120,$AR$5:$AR$12,0),1))^$J120)+(EXP(-$G120/INDEX($BB$5:$BG$12,MATCH($D120,$AR$5:$AR$12,0),2))*($G120/INDEX($BB$5:$BG$12,MATCH($D120,$AR$5:$AR$12,0),2))^$J120)+(EXP(-$G120/INDEX($BB$5:$BG$12,MATCH($D120,$AR$5:$AR$12,0),3))*($G120/INDEX($BB$5:$BG$12,MATCH($D120,$AR$5:$AR$12,0),3))^$J120)+(EXP(-$G120/INDEX($BB$5:$BG$12,MATCH($D120,$AR$5:$AR$12,0),4))*($G120/INDEX($BB$5:$BG$12,MATCH($D120,$AR$5:$AR$12,0),4))^$J120)+(EXP(-$G120/INDEX($BB$5:$BG$12,MATCH($D120,$AR$5:$AR$12,0),5))*($G120/INDEX($BB$5:$BG$12,MATCH($D120,$AR$5:$AR$12,0),5))^$J120)+(EXP(-$G120/INDEX($BB$5:$BG$12,MATCH($D120,$AR$5:$AR$12,0),6))*($G120/INDEX($BB$5:$BG$12,MATCH($D120,$AR$5:$AR$12,0),6))^$J120)),0)</x:f>
        <x:v>0.17581247121803448</x:v>
      </x:c>
      <x:c r="AG120" s="979" t="n">
        <x:f>IFERROR((EXP(-$G120/INDEX($BB$5:$BG$12,MATCH($D120,$AR$5:$AR$12,0),3))*($G120/INDEX($BB$5:$BG$12,MATCH($D120,$AR$5:$AR$12,0),3))^$J120)/((EXP(-$G120/INDEX($BB$5:$BG$12,MATCH($D120,$AR$5:$AR$12,0),1))*($G120/INDEX($BB$5:$BG$12,MATCH($D120,$AR$5:$AR$12,0),1))^$J120)+(EXP(-$G120/INDEX($BB$5:$BG$12,MATCH($D120,$AR$5:$AR$12,0),2))*($G120/INDEX($BB$5:$BG$12,MATCH($D120,$AR$5:$AR$12,0),2))^$J120)+(EXP(-$G120/INDEX($BB$5:$BG$12,MATCH($D120,$AR$5:$AR$12,0),3))*($G120/INDEX($BB$5:$BG$12,MATCH($D120,$AR$5:$AR$12,0),3))^$J120)+(EXP(-$G120/INDEX($BB$5:$BG$12,MATCH($D120,$AR$5:$AR$12,0),4))*($G120/INDEX($BB$5:$BG$12,MATCH($D120,$AR$5:$AR$12,0),4))^$J120)+(EXP(-$G120/INDEX($BB$5:$BG$12,MATCH($D120,$AR$5:$AR$12,0),5))*($G120/INDEX($BB$5:$BG$12,MATCH($D120,$AR$5:$AR$12,0),5))^$J120)+(EXP(-$G120/INDEX($BB$5:$BG$12,MATCH($D120,$AR$5:$AR$12,0),6))*($G120/INDEX($BB$5:$BG$12,MATCH($D120,$AR$5:$AR$12,0),6))^$J120)),0)</x:f>
        <x:v>0.26533463105957805</x:v>
      </x:c>
      <x:c r="AH120" s="979" t="n">
        <x:f>IFERROR((EXP(-$G120/INDEX($BB$5:$BG$12,MATCH($D120,$AR$5:$AR$12,0),4))*($G120/INDEX($BB$5:$BG$12,MATCH($D120,$AR$5:$AR$12,0),4))^$J120)/((EXP(-$G120/INDEX($BB$5:$BG$12,MATCH($D120,$AR$5:$AR$12,0),1))*($G120/INDEX($BB$5:$BG$12,MATCH($D120,$AR$5:$AR$12,0),1))^$J120)+(EXP(-$G120/INDEX($BB$5:$BG$12,MATCH($D120,$AR$5:$AR$12,0),2))*($G120/INDEX($BB$5:$BG$12,MATCH($D120,$AR$5:$AR$12,0),2))^$J120)+(EXP(-$G120/INDEX($BB$5:$BG$12,MATCH($D120,$AR$5:$AR$12,0),3))*($G120/INDEX($BB$5:$BG$12,MATCH($D120,$AR$5:$AR$12,0),3))^$J120)+(EXP(-$G120/INDEX($BB$5:$BG$12,MATCH($D120,$AR$5:$AR$12,0),4))*($G120/INDEX($BB$5:$BG$12,MATCH($D120,$AR$5:$AR$12,0),4))^$J120)+(EXP(-$G120/INDEX($BB$5:$BG$12,MATCH($D120,$AR$5:$AR$12,0),5))*($G120/INDEX($BB$5:$BG$12,MATCH($D120,$AR$5:$AR$12,0),5))^$J120)+(EXP(-$G120/INDEX($BB$5:$BG$12,MATCH($D120,$AR$5:$AR$12,0),6))*($G120/INDEX($BB$5:$BG$12,MATCH($D120,$AR$5:$AR$12,0),6))^$J120)),0)</x:f>
        <x:v>0.22964795491787715</x:v>
      </x:c>
      <x:c r="AI120" s="979" t="n">
        <x:f>IFERROR((EXP(-$G120/INDEX($BB$5:$BG$12,MATCH($D120,$AR$5:$AR$12,0),5))*($G120/INDEX($BB$5:$BG$12,MATCH($D120,$AR$5:$AR$12,0),5))^$J120)/((EXP(-$G120/INDEX($BB$5:$BG$12,MATCH($D120,$AR$5:$AR$12,0),1))*($G120/INDEX($BB$5:$BG$12,MATCH($D120,$AR$5:$AR$12,0),1))^$J120)+(EXP(-$G120/INDEX($BB$5:$BG$12,MATCH($D120,$AR$5:$AR$12,0),2))*($G120/INDEX($BB$5:$BG$12,MATCH($D120,$AR$5:$AR$12,0),2))^$J120)+(EXP(-$G120/INDEX($BB$5:$BG$12,MATCH($D120,$AR$5:$AR$12,0),3))*($G120/INDEX($BB$5:$BG$12,MATCH($D120,$AR$5:$AR$12,0),3))^$J120)+(EXP(-$G120/INDEX($BB$5:$BG$12,MATCH($D120,$AR$5:$AR$12,0),4))*($G120/INDEX($BB$5:$BG$12,MATCH($D120,$AR$5:$AR$12,0),4))^$J120)+(EXP(-$G120/INDEX($BB$5:$BG$12,MATCH($D120,$AR$5:$AR$12,0),5))*($G120/INDEX($BB$5:$BG$12,MATCH($D120,$AR$5:$AR$12,0),5))^$J120)+(EXP(-$G120/INDEX($BB$5:$BG$12,MATCH($D120,$AR$5:$AR$12,0),6))*($G120/INDEX($BB$5:$BG$12,MATCH($D120,$AR$5:$AR$12,0),6))^$J120)),0)</x:f>
        <x:v>0.16248684247504022</x:v>
      </x:c>
      <x:c r="AJ120" s="979" t="n">
        <x:f>IFERROR((EXP(-$G120/INDEX($BB$5:$BG$12,MATCH($D120,$AR$5:$AR$12,0),6))*($G120/INDEX($BB$5:$BG$12,MATCH($D120,$AR$5:$AR$12,0),6))^$J120)/((EXP(-$G120/INDEX($BB$5:$BG$12,MATCH($D120,$AR$5:$AR$12,0),1))*($G120/INDEX($BB$5:$BG$12,MATCH($D120,$AR$5:$AR$12,0),1))^$J120)+(EXP(-$G120/INDEX($BB$5:$BG$12,MATCH($D120,$AR$5:$AR$12,0),2))*($G120/INDEX($BB$5:$BG$12,MATCH($D120,$AR$5:$AR$12,0),2))^$J120)+(EXP(-$G120/INDEX($BB$5:$BG$12,MATCH($D120,$AR$5:$AR$12,0),3))*($G120/INDEX($BB$5:$BG$12,MATCH($D120,$AR$5:$AR$12,0),3))^$J120)+(EXP(-$G120/INDEX($BB$5:$BG$12,MATCH($D120,$AR$5:$AR$12,0),4))*($G120/INDEX($BB$5:$BG$12,MATCH($D120,$AR$5:$AR$12,0),4))^$J120)+(EXP(-$G120/INDEX($BB$5:$BG$12,MATCH($D120,$AR$5:$AR$12,0),5))*($G120/INDEX($BB$5:$BG$12,MATCH($D120,$AR$5:$AR$12,0),5))^$J120)+(EXP(-$G120/INDEX($BB$5:$BG$12,MATCH($D120,$AR$5:$AR$12,0),6))*($G120/INDEX($BB$5:$BG$12,MATCH($D120,$AR$5:$AR$12,0),6))^$J120)),0)</x:f>
        <x:v>0.04049122617312152</x:v>
      </x:c>
      <x:c r="BJ120"/>
      <x:c r="BK120"/>
      <x:c r="BL120"/>
      <x:c r="BM120"/>
      <x:c r="BN120"/>
      <x:c r="BO120"/>
      <x:c r="BP120"/>
      <x:c r="BQ120"/>
      <x:c r="BR120"/>
      <x:c r="BS120"/>
      <x:c r="BT120"/>
      <x:c r="BU120"/>
      <x:c r="BV120"/>
      <x:c r="BW120"/>
      <x:c r="BX120"/>
      <x:c r="BY120"/>
      <x:c r="BZ120"/>
    </x:row>
    <x:row r="121">
      <x:c r="A121" s="975" t="n">
        <x:f>'対象台データ'!A119</x:f>
        <x:v>46271</x:v>
      </x:c>
      <x:c r="B121" s="1003" t="str">
        <x:f>'対象台データ'!B119</x:f>
        <x:v>日</x:v>
      </x:c>
      <x:c r="C121" s="1003" t="str">
        <x:f>'対象台データ'!C119</x:f>
        <x:v>9/6</x:v>
      </x:c>
      <x:c r="D121" s="963" t="str">
        <x:f>'対象台データ'!D119</x:f>
        <x:v>マイジャグラーV</x:v>
      </x:c>
      <x:c r="E121" s="1014" t="n">
        <x:f>IF($X121="A",MIN(100,MAX(0,55+(V121-55)*(1+0.4*SQRT(MIN(G121/8000,1))))),MIN(100,MAX(0,V121)))</x:f>
        <x:v>82.75758965028089</x:v>
      </x:c>
      <x:c r="F121" s="1016" t="n">
        <x:f>'対象台データ'!E119</x:f>
        <x:v>986</x:v>
      </x:c>
      <x:c r="G121" s="1005" t="n">
        <x:f>'対象台データ'!F119</x:f>
        <x:v>10061</x:v>
      </x:c>
      <x:c r="H121" s="1005" t="n">
        <x:f>'対象台データ'!G119</x:f>
        <x:v>4376</x:v>
      </x:c>
      <x:c r="I121" s="1005" t="n">
        <x:f>'対象台データ'!H119</x:f>
        <x:v>47</x:v>
      </x:c>
      <x:c r="J121" s="1005" t="n">
        <x:f>'対象台データ'!I119</x:f>
        <x:v>37</x:v>
      </x:c>
      <x:c r="K121" s="979" t="n">
        <x:f>'対象台データ'!K119</x:f>
        <x:v>1.144982274790445</x:v>
      </x:c>
      <x:c r="L121" s="1006" t="n">
        <x:f>IF(G121&lt;=0,5,IF(G121&lt;1500,5+(G121-0)*(20-5)/(1500-0),IF(G121&lt;3000,20+(G121-1500)*(40-20)/(3000-1500),IF(G121&lt;4500,40+(G121-3000)*(58-40)/(4500-3000),IF(G121&lt;6000,58+(G121-4500)*(72-58)/(6000-4500),IF(G121&lt;7500,72+(G121-6000)*(84-72)/(7500-6000),IF(G121&lt;9000,84+(G121-7500)*(93-84)/(9000-7500),IF(G121&lt;11000,93+(G121-9000)*(100-93)/(11000-9000),100))))))))</x:f>
        <x:v>96.7135</x:v>
      </x:c>
      <x:c r="M121" s="978" t="n">
        <x:v>1</x:v>
      </x:c>
      <x:c r="N121" s="978" t="n">
        <x:f>MIN(100,L121*M121)</x:f>
        <x:v>96.7135</x:v>
      </x:c>
      <x:c r="O121" s="978" t="n">
        <x:f>IF(K121&lt;=0.8,0,IF(K121&lt;0.9,0+(K121-0.8)*(10-0)/(0.9-0.8),IF(K121&lt;1,10+(K121-0.9)*(35-10)/(1-0.9),IF(K121&lt;1.2,35+(K121-1)*(87-35)/(1.2-1),IF(K121&lt;1.3,87+(K121-1.2)*(96-87)/(1.3-1.2),IF(K121&lt;1.45,96+(K121-1.3)*(100-96)/(1.45-1.3),100))))))</x:f>
        <x:v>72.69539144551571</x:v>
      </x:c>
      <x:c r="P121" s="979" t="n">
        <x:f>MIN(1,SQRT(G121/8000))</x:f>
        <x:v>1</x:v>
      </x:c>
      <x:c r="Q121" s="978" t="n">
        <x:f>35+(O121-35)*P121</x:f>
        <x:v>72.69539144551571</x:v>
      </x:c>
      <x:c r="R121" s="978" t="n">
        <x:f>IF(K121&lt;0.95,MIN(25,(0.95-K121)*250),0)</x:f>
        <x:v>0</x:v>
      </x:c>
      <x:c r="S121" s="978" t="n">
        <x:f>IF($X121="A",Y121*5+Z121*15+AA121*30+AB121*60+AC121*80+AD121*100,0)</x:f>
        <x:v>63.752186776622025</x:v>
      </x:c>
      <x:c r="T121" s="978" t="n">
        <x:f>IF($X121="A",AE121*5+AF121*15+AG121*30+AH121*60+AI121*80+AJ121*100,0)</x:f>
        <x:v>66.0329795874128</x:v>
      </x:c>
      <x:c r="U121" s="978" t="n">
        <x:f>IF($X121="A",S121*15%+T121*30%+Q121*55%,0)</x:f>
        <x:v>69.35518718775079</x:v>
      </x:c>
      <x:c r="V121" s="1018" t="n">
        <x:f>IF($X121="A",U121*80%+N121*20%,N121*IFERROR(INDEX($AT$5:$AT$60,MATCH($D121,$AR$5:$AR$60,0)),0.6)+Q121*IFERROR(INDEX($AU$5:$AU$60,MATCH($D121,$AR$5:$AR$60,0)),0.4)-R121)</x:f>
        <x:v>74.82684975020064</x:v>
      </x:c>
      <x:c r="W121" s="1008" t="str">
        <x:f>IF(E121&gt;=90,"設定6級候補",IF(E121&gt;=75,"設定4以上強候補",IF(E121&gt;=60,"設定4以上を疑う","要観察")))</x:f>
        <x:v>設定4以上強候補</x:v>
      </x:c>
      <x:c r="X121" s="1003" t="str">
        <x:f>IFERROR(INDEX($AS$5:$AS$60,MATCH($D121,$AR$5:$AR$60,0)),"AT")</x:f>
        <x:v>A</x:v>
      </x:c>
      <x:c r="Y121" s="979" t="n">
        <x:f>IFERROR((EXP(-$G121/INDEX($AV$5:$BA$12,MATCH($D121,$AR$5:$AR$12,0),1))*($G121/INDEX($AV$5:$BA$12,MATCH($D121,$AR$5:$AR$12,0),1))^$I121)/((EXP(-$G121/INDEX($AV$5:$BA$12,MATCH($D121,$AR$5:$AR$12,0),1))*($G121/INDEX($AV$5:$BA$12,MATCH($D121,$AR$5:$AR$12,0),1))^$I121)+(EXP(-$G121/INDEX($AV$5:$BA$12,MATCH($D121,$AR$5:$AR$12,0),2))*($G121/INDEX($AV$5:$BA$12,MATCH($D121,$AR$5:$AR$12,0),2))^$I121)+(EXP(-$G121/INDEX($AV$5:$BA$12,MATCH($D121,$AR$5:$AR$12,0),3))*($G121/INDEX($AV$5:$BA$12,MATCH($D121,$AR$5:$AR$12,0),3))^$I121)+(EXP(-$G121/INDEX($AV$5:$BA$12,MATCH($D121,$AR$5:$AR$12,0),4))*($G121/INDEX($AV$5:$BA$12,MATCH($D121,$AR$5:$AR$12,0),4))^$I121)+(EXP(-$G121/INDEX($AV$5:$BA$12,MATCH($D121,$AR$5:$AR$12,0),5))*($G121/INDEX($AV$5:$BA$12,MATCH($D121,$AR$5:$AR$12,0),5))^$I121)+(EXP(-$G121/INDEX($AV$5:$BA$12,MATCH($D121,$AR$5:$AR$12,0),6))*($G121/INDEX($AV$5:$BA$12,MATCH($D121,$AR$5:$AR$12,0),6))^$I121)),0)</x:f>
        <x:v>0.08927399657629417</x:v>
      </x:c>
      <x:c r="Z121" s="979" t="n">
        <x:f>IFERROR((EXP(-$G121/INDEX($AV$5:$BA$12,MATCH($D121,$AR$5:$AR$12,0),2))*($G121/INDEX($AV$5:$BA$12,MATCH($D121,$AR$5:$AR$12,0),2))^$I121)/((EXP(-$G121/INDEX($AV$5:$BA$12,MATCH($D121,$AR$5:$AR$12,0),1))*($G121/INDEX($AV$5:$BA$12,MATCH($D121,$AR$5:$AR$12,0),1))^$I121)+(EXP(-$G121/INDEX($AV$5:$BA$12,MATCH($D121,$AR$5:$AR$12,0),2))*($G121/INDEX($AV$5:$BA$12,MATCH($D121,$AR$5:$AR$12,0),2))^$I121)+(EXP(-$G121/INDEX($AV$5:$BA$12,MATCH($D121,$AR$5:$AR$12,0),3))*($G121/INDEX($AV$5:$BA$12,MATCH($D121,$AR$5:$AR$12,0),3))^$I121)+(EXP(-$G121/INDEX($AV$5:$BA$12,MATCH($D121,$AR$5:$AR$12,0),4))*($G121/INDEX($AV$5:$BA$12,MATCH($D121,$AR$5:$AR$12,0),4))^$I121)+(EXP(-$G121/INDEX($AV$5:$BA$12,MATCH($D121,$AR$5:$AR$12,0),5))*($G121/INDEX($AV$5:$BA$12,MATCH($D121,$AR$5:$AR$12,0),5))^$I121)+(EXP(-$G121/INDEX($AV$5:$BA$12,MATCH($D121,$AR$5:$AR$12,0),6))*($G121/INDEX($AV$5:$BA$12,MATCH($D121,$AR$5:$AR$12,0),6))^$I121)),0)</x:f>
        <x:v>0.09715592501887732</x:v>
      </x:c>
      <x:c r="AA121" s="979" t="n">
        <x:f>IFERROR((EXP(-$G121/INDEX($AV$5:$BA$12,MATCH($D121,$AR$5:$AR$12,0),3))*($G121/INDEX($AV$5:$BA$12,MATCH($D121,$AR$5:$AR$12,0),3))^$I121)/((EXP(-$G121/INDEX($AV$5:$BA$12,MATCH($D121,$AR$5:$AR$12,0),1))*($G121/INDEX($AV$5:$BA$12,MATCH($D121,$AR$5:$AR$12,0),1))^$I121)+(EXP(-$G121/INDEX($AV$5:$BA$12,MATCH($D121,$AR$5:$AR$12,0),2))*($G121/INDEX($AV$5:$BA$12,MATCH($D121,$AR$5:$AR$12,0),2))^$I121)+(EXP(-$G121/INDEX($AV$5:$BA$12,MATCH($D121,$AR$5:$AR$12,0),3))*($G121/INDEX($AV$5:$BA$12,MATCH($D121,$AR$5:$AR$12,0),3))^$I121)+(EXP(-$G121/INDEX($AV$5:$BA$12,MATCH($D121,$AR$5:$AR$12,0),4))*($G121/INDEX($AV$5:$BA$12,MATCH($D121,$AR$5:$AR$12,0),4))^$I121)+(EXP(-$G121/INDEX($AV$5:$BA$12,MATCH($D121,$AR$5:$AR$12,0),5))*($G121/INDEX($AV$5:$BA$12,MATCH($D121,$AR$5:$AR$12,0),5))^$I121)+(EXP(-$G121/INDEX($AV$5:$BA$12,MATCH($D121,$AR$5:$AR$12,0),6))*($G121/INDEX($AV$5:$BA$12,MATCH($D121,$AR$5:$AR$12,0),6))^$I121)),0)</x:f>
        <x:v>0.11359236696135631</x:v>
      </x:c>
      <x:c r="AB121" s="979" t="n">
        <x:f>IFERROR((EXP(-$G121/INDEX($AV$5:$BA$12,MATCH($D121,$AR$5:$AR$12,0),4))*($G121/INDEX($AV$5:$BA$12,MATCH($D121,$AR$5:$AR$12,0),4))^$I121)/((EXP(-$G121/INDEX($AV$5:$BA$12,MATCH($D121,$AR$5:$AR$12,0),1))*($G121/INDEX($AV$5:$BA$12,MATCH($D121,$AR$5:$AR$12,0),1))^$I121)+(EXP(-$G121/INDEX($AV$5:$BA$12,MATCH($D121,$AR$5:$AR$12,0),2))*($G121/INDEX($AV$5:$BA$12,MATCH($D121,$AR$5:$AR$12,0),2))^$I121)+(EXP(-$G121/INDEX($AV$5:$BA$12,MATCH($D121,$AR$5:$AR$12,0),3))*($G121/INDEX($AV$5:$BA$12,MATCH($D121,$AR$5:$AR$12,0),3))^$I121)+(EXP(-$G121/INDEX($AV$5:$BA$12,MATCH($D121,$AR$5:$AR$12,0),4))*($G121/INDEX($AV$5:$BA$12,MATCH($D121,$AR$5:$AR$12,0),4))^$I121)+(EXP(-$G121/INDEX($AV$5:$BA$12,MATCH($D121,$AR$5:$AR$12,0),5))*($G121/INDEX($AV$5:$BA$12,MATCH($D121,$AR$5:$AR$12,0),5))^$I121)+(EXP(-$G121/INDEX($AV$5:$BA$12,MATCH($D121,$AR$5:$AR$12,0),6))*($G121/INDEX($AV$5:$BA$12,MATCH($D121,$AR$5:$AR$12,0),6))^$I121)),0)</x:f>
        <x:v>0.16887117992072848</x:v>
      </x:c>
      <x:c r="AC121" s="979" t="n">
        <x:f>IFERROR((EXP(-$G121/INDEX($AV$5:$BA$12,MATCH($D121,$AR$5:$AR$12,0),5))*($G121/INDEX($AV$5:$BA$12,MATCH($D121,$AR$5:$AR$12,0),5))^$I121)/((EXP(-$G121/INDEX($AV$5:$BA$12,MATCH($D121,$AR$5:$AR$12,0),1))*($G121/INDEX($AV$5:$BA$12,MATCH($D121,$AR$5:$AR$12,0),1))^$I121)+(EXP(-$G121/INDEX($AV$5:$BA$12,MATCH($D121,$AR$5:$AR$12,0),2))*($G121/INDEX($AV$5:$BA$12,MATCH($D121,$AR$5:$AR$12,0),2))^$I121)+(EXP(-$G121/INDEX($AV$5:$BA$12,MATCH($D121,$AR$5:$AR$12,0),3))*($G121/INDEX($AV$5:$BA$12,MATCH($D121,$AR$5:$AR$12,0),3))^$I121)+(EXP(-$G121/INDEX($AV$5:$BA$12,MATCH($D121,$AR$5:$AR$12,0),4))*($G121/INDEX($AV$5:$BA$12,MATCH($D121,$AR$5:$AR$12,0),4))^$I121)+(EXP(-$G121/INDEX($AV$5:$BA$12,MATCH($D121,$AR$5:$AR$12,0),5))*($G121/INDEX($AV$5:$BA$12,MATCH($D121,$AR$5:$AR$12,0),5))^$I121)+(EXP(-$G121/INDEX($AV$5:$BA$12,MATCH($D121,$AR$5:$AR$12,0),6))*($G121/INDEX($AV$5:$BA$12,MATCH($D121,$AR$5:$AR$12,0),6))^$I121)),0)</x:f>
        <x:v>0.24011085189506864</x:v>
      </x:c>
      <x:c r="AD121" s="979" t="n">
        <x:f>IFERROR((EXP(-$G121/INDEX($AV$5:$BA$12,MATCH($D121,$AR$5:$AR$12,0),6))*($G121/INDEX($AV$5:$BA$12,MATCH($D121,$AR$5:$AR$12,0),6))^$I121)/((EXP(-$G121/INDEX($AV$5:$BA$12,MATCH($D121,$AR$5:$AR$12,0),1))*($G121/INDEX($AV$5:$BA$12,MATCH($D121,$AR$5:$AR$12,0),1))^$I121)+(EXP(-$G121/INDEX($AV$5:$BA$12,MATCH($D121,$AR$5:$AR$12,0),2))*($G121/INDEX($AV$5:$BA$12,MATCH($D121,$AR$5:$AR$12,0),2))^$I121)+(EXP(-$G121/INDEX($AV$5:$BA$12,MATCH($D121,$AR$5:$AR$12,0),3))*($G121/INDEX($AV$5:$BA$12,MATCH($D121,$AR$5:$AR$12,0),3))^$I121)+(EXP(-$G121/INDEX($AV$5:$BA$12,MATCH($D121,$AR$5:$AR$12,0),4))*($G121/INDEX($AV$5:$BA$12,MATCH($D121,$AR$5:$AR$12,0),4))^$I121)+(EXP(-$G121/INDEX($AV$5:$BA$12,MATCH($D121,$AR$5:$AR$12,0),5))*($G121/INDEX($AV$5:$BA$12,MATCH($D121,$AR$5:$AR$12,0),5))^$I121)+(EXP(-$G121/INDEX($AV$5:$BA$12,MATCH($D121,$AR$5:$AR$12,0),6))*($G121/INDEX($AV$5:$BA$12,MATCH($D121,$AR$5:$AR$12,0),6))^$I121)),0)</x:f>
        <x:v>0.290995679627675</x:v>
      </x:c>
      <x:c r="AE121" s="979" t="n">
        <x:f>IFERROR((EXP(-$G121/INDEX($BB$5:$BG$12,MATCH($D121,$AR$5:$AR$12,0),1))*($G121/INDEX($BB$5:$BG$12,MATCH($D121,$AR$5:$AR$12,0),1))^$J121)/((EXP(-$G121/INDEX($BB$5:$BG$12,MATCH($D121,$AR$5:$AR$12,0),1))*($G121/INDEX($BB$5:$BG$12,MATCH($D121,$AR$5:$AR$12,0),1))^$J121)+(EXP(-$G121/INDEX($BB$5:$BG$12,MATCH($D121,$AR$5:$AR$12,0),2))*($G121/INDEX($BB$5:$BG$12,MATCH($D121,$AR$5:$AR$12,0),2))^$J121)+(EXP(-$G121/INDEX($BB$5:$BG$12,MATCH($D121,$AR$5:$AR$12,0),3))*($G121/INDEX($BB$5:$BG$12,MATCH($D121,$AR$5:$AR$12,0),3))^$J121)+(EXP(-$G121/INDEX($BB$5:$BG$12,MATCH($D121,$AR$5:$AR$12,0),4))*($G121/INDEX($BB$5:$BG$12,MATCH($D121,$AR$5:$AR$12,0),4))^$J121)+(EXP(-$G121/INDEX($BB$5:$BG$12,MATCH($D121,$AR$5:$AR$12,0),5))*($G121/INDEX($BB$5:$BG$12,MATCH($D121,$AR$5:$AR$12,0),5))^$J121)+(EXP(-$G121/INDEX($BB$5:$BG$12,MATCH($D121,$AR$5:$AR$12,0),6))*($G121/INDEX($BB$5:$BG$12,MATCH($D121,$AR$5:$AR$12,0),6))^$J121)),0)</x:f>
        <x:v>0.02090814778716664</x:v>
      </x:c>
      <x:c r="AF121" s="979" t="n">
        <x:f>IFERROR((EXP(-$G121/INDEX($BB$5:$BG$12,MATCH($D121,$AR$5:$AR$12,0),2))*($G121/INDEX($BB$5:$BG$12,MATCH($D121,$AR$5:$AR$12,0),2))^$J121)/((EXP(-$G121/INDEX($BB$5:$BG$12,MATCH($D121,$AR$5:$AR$12,0),1))*($G121/INDEX($BB$5:$BG$12,MATCH($D121,$AR$5:$AR$12,0),1))^$J121)+(EXP(-$G121/INDEX($BB$5:$BG$12,MATCH($D121,$AR$5:$AR$12,0),2))*($G121/INDEX($BB$5:$BG$12,MATCH($D121,$AR$5:$AR$12,0),2))^$J121)+(EXP(-$G121/INDEX($BB$5:$BG$12,MATCH($D121,$AR$5:$AR$12,0),3))*($G121/INDEX($BB$5:$BG$12,MATCH($D121,$AR$5:$AR$12,0),3))^$J121)+(EXP(-$G121/INDEX($BB$5:$BG$12,MATCH($D121,$AR$5:$AR$12,0),4))*($G121/INDEX($BB$5:$BG$12,MATCH($D121,$AR$5:$AR$12,0),4))^$J121)+(EXP(-$G121/INDEX($BB$5:$BG$12,MATCH($D121,$AR$5:$AR$12,0),5))*($G121/INDEX($BB$5:$BG$12,MATCH($D121,$AR$5:$AR$12,0),5))^$J121)+(EXP(-$G121/INDEX($BB$5:$BG$12,MATCH($D121,$AR$5:$AR$12,0),6))*($G121/INDEX($BB$5:$BG$12,MATCH($D121,$AR$5:$AR$12,0),6))^$J121)),0)</x:f>
        <x:v>0.04244586569984047</x:v>
      </x:c>
      <x:c r="AG121" s="979" t="n">
        <x:f>IFERROR((EXP(-$G121/INDEX($BB$5:$BG$12,MATCH($D121,$AR$5:$AR$12,0),3))*($G121/INDEX($BB$5:$BG$12,MATCH($D121,$AR$5:$AR$12,0),3))^$J121)/((EXP(-$G121/INDEX($BB$5:$BG$12,MATCH($D121,$AR$5:$AR$12,0),1))*($G121/INDEX($BB$5:$BG$12,MATCH($D121,$AR$5:$AR$12,0),1))^$J121)+(EXP(-$G121/INDEX($BB$5:$BG$12,MATCH($D121,$AR$5:$AR$12,0),2))*($G121/INDEX($BB$5:$BG$12,MATCH($D121,$AR$5:$AR$12,0),2))^$J121)+(EXP(-$G121/INDEX($BB$5:$BG$12,MATCH($D121,$AR$5:$AR$12,0),3))*($G121/INDEX($BB$5:$BG$12,MATCH($D121,$AR$5:$AR$12,0),3))^$J121)+(EXP(-$G121/INDEX($BB$5:$BG$12,MATCH($D121,$AR$5:$AR$12,0),4))*($G121/INDEX($BB$5:$BG$12,MATCH($D121,$AR$5:$AR$12,0),4))^$J121)+(EXP(-$G121/INDEX($BB$5:$BG$12,MATCH($D121,$AR$5:$AR$12,0),5))*($G121/INDEX($BB$5:$BG$12,MATCH($D121,$AR$5:$AR$12,0),5))^$J121)+(EXP(-$G121/INDEX($BB$5:$BG$12,MATCH($D121,$AR$5:$AR$12,0),6))*($G121/INDEX($BB$5:$BG$12,MATCH($D121,$AR$5:$AR$12,0),6))^$J121)),0)</x:f>
        <x:v>0.14637333729307653</x:v>
      </x:c>
      <x:c r="AH121" s="979" t="n">
        <x:f>IFERROR((EXP(-$G121/INDEX($BB$5:$BG$12,MATCH($D121,$AR$5:$AR$12,0),4))*($G121/INDEX($BB$5:$BG$12,MATCH($D121,$AR$5:$AR$12,0),4))^$J121)/((EXP(-$G121/INDEX($BB$5:$BG$12,MATCH($D121,$AR$5:$AR$12,0),1))*($G121/INDEX($BB$5:$BG$12,MATCH($D121,$AR$5:$AR$12,0),1))^$J121)+(EXP(-$G121/INDEX($BB$5:$BG$12,MATCH($D121,$AR$5:$AR$12,0),2))*($G121/INDEX($BB$5:$BG$12,MATCH($D121,$AR$5:$AR$12,0),2))^$J121)+(EXP(-$G121/INDEX($BB$5:$BG$12,MATCH($D121,$AR$5:$AR$12,0),3))*($G121/INDEX($BB$5:$BG$12,MATCH($D121,$AR$5:$AR$12,0),3))^$J121)+(EXP(-$G121/INDEX($BB$5:$BG$12,MATCH($D121,$AR$5:$AR$12,0),4))*($G121/INDEX($BB$5:$BG$12,MATCH($D121,$AR$5:$AR$12,0),4))^$J121)+(EXP(-$G121/INDEX($BB$5:$BG$12,MATCH($D121,$AR$5:$AR$12,0),5))*($G121/INDEX($BB$5:$BG$12,MATCH($D121,$AR$5:$AR$12,0),5))^$J121)+(EXP(-$G121/INDEX($BB$5:$BG$12,MATCH($D121,$AR$5:$AR$12,0),6))*($G121/INDEX($BB$5:$BG$12,MATCH($D121,$AR$5:$AR$12,0),6))^$J121)),0)</x:f>
        <x:v>0.29475053066537743</x:v>
      </x:c>
      <x:c r="AI121" s="979" t="n">
        <x:f>IFERROR((EXP(-$G121/INDEX($BB$5:$BG$12,MATCH($D121,$AR$5:$AR$12,0),5))*($G121/INDEX($BB$5:$BG$12,MATCH($D121,$AR$5:$AR$12,0),5))^$J121)/((EXP(-$G121/INDEX($BB$5:$BG$12,MATCH($D121,$AR$5:$AR$12,0),1))*($G121/INDEX($BB$5:$BG$12,MATCH($D121,$AR$5:$AR$12,0),1))^$J121)+(EXP(-$G121/INDEX($BB$5:$BG$12,MATCH($D121,$AR$5:$AR$12,0),2))*($G121/INDEX($BB$5:$BG$12,MATCH($D121,$AR$5:$AR$12,0),2))^$J121)+(EXP(-$G121/INDEX($BB$5:$BG$12,MATCH($D121,$AR$5:$AR$12,0),3))*($G121/INDEX($BB$5:$BG$12,MATCH($D121,$AR$5:$AR$12,0),3))^$J121)+(EXP(-$G121/INDEX($BB$5:$BG$12,MATCH($D121,$AR$5:$AR$12,0),4))*($G121/INDEX($BB$5:$BG$12,MATCH($D121,$AR$5:$AR$12,0),4))^$J121)+(EXP(-$G121/INDEX($BB$5:$BG$12,MATCH($D121,$AR$5:$AR$12,0),5))*($G121/INDEX($BB$5:$BG$12,MATCH($D121,$AR$5:$AR$12,0),5))^$J121)+(EXP(-$G121/INDEX($BB$5:$BG$12,MATCH($D121,$AR$5:$AR$12,0),6))*($G121/INDEX($BB$5:$BG$12,MATCH($D121,$AR$5:$AR$12,0),6))^$J121)),0)</x:f>
        <x:v>0.31683464755947394</x:v>
      </x:c>
      <x:c r="AJ121" s="979" t="n">
        <x:f>IFERROR((EXP(-$G121/INDEX($BB$5:$BG$12,MATCH($D121,$AR$5:$AR$12,0),6))*($G121/INDEX($BB$5:$BG$12,MATCH($D121,$AR$5:$AR$12,0),6))^$J121)/((EXP(-$G121/INDEX($BB$5:$BG$12,MATCH($D121,$AR$5:$AR$12,0),1))*($G121/INDEX($BB$5:$BG$12,MATCH($D121,$AR$5:$AR$12,0),1))^$J121)+(EXP(-$G121/INDEX($BB$5:$BG$12,MATCH($D121,$AR$5:$AR$12,0),2))*($G121/INDEX($BB$5:$BG$12,MATCH($D121,$AR$5:$AR$12,0),2))^$J121)+(EXP(-$G121/INDEX($BB$5:$BG$12,MATCH($D121,$AR$5:$AR$12,0),3))*($G121/INDEX($BB$5:$BG$12,MATCH($D121,$AR$5:$AR$12,0),3))^$J121)+(EXP(-$G121/INDEX($BB$5:$BG$12,MATCH($D121,$AR$5:$AR$12,0),4))*($G121/INDEX($BB$5:$BG$12,MATCH($D121,$AR$5:$AR$12,0),4))^$J121)+(EXP(-$G121/INDEX($BB$5:$BG$12,MATCH($D121,$AR$5:$AR$12,0),5))*($G121/INDEX($BB$5:$BG$12,MATCH($D121,$AR$5:$AR$12,0),5))^$J121)+(EXP(-$G121/INDEX($BB$5:$BG$12,MATCH($D121,$AR$5:$AR$12,0),6))*($G121/INDEX($BB$5:$BG$12,MATCH($D121,$AR$5:$AR$12,0),6))^$J121)),0)</x:f>
        <x:v>0.17868747099506502</x:v>
      </x:c>
      <x:c r="BJ121"/>
      <x:c r="BK121"/>
      <x:c r="BL121"/>
      <x:c r="BM121"/>
      <x:c r="BN121"/>
      <x:c r="BO121"/>
      <x:c r="BP121"/>
      <x:c r="BQ121"/>
      <x:c r="BR121"/>
      <x:c r="BS121"/>
      <x:c r="BT121"/>
      <x:c r="BU121"/>
      <x:c r="BV121"/>
      <x:c r="BW121"/>
      <x:c r="BX121"/>
      <x:c r="BY121"/>
      <x:c r="BZ121"/>
    </x:row>
    <x:row r="122">
      <x:c r="A122" s="975" t="n">
        <x:f>'対象台データ'!A120</x:f>
        <x:v>46271</x:v>
      </x:c>
      <x:c r="B122" s="1003" t="str">
        <x:f>'対象台データ'!B120</x:f>
        <x:v>日</x:v>
      </x:c>
      <x:c r="C122" s="1003" t="str">
        <x:f>'対象台データ'!C120</x:f>
        <x:v>9/6</x:v>
      </x:c>
      <x:c r="D122" s="963" t="str">
        <x:f>'対象台データ'!D120</x:f>
        <x:v>マイジャグラーV</x:v>
      </x:c>
      <x:c r="E122" s="1014" t="n">
        <x:f>IF($X122="A",MIN(100,MAX(0,55+(V122-55)*(1+0.4*SQRT(MIN(G122/8000,1))))),MIN(100,MAX(0,V122)))</x:f>
        <x:v>52.99320520769025</x:v>
      </x:c>
      <x:c r="F122" s="1016" t="n">
        <x:f>'対象台データ'!E120</x:f>
        <x:v>987</x:v>
      </x:c>
      <x:c r="G122" s="1005" t="n">
        <x:f>'対象台データ'!F120</x:f>
        <x:v>10158</x:v>
      </x:c>
      <x:c r="H122" s="1005" t="n">
        <x:f>'対象台データ'!G120</x:f>
        <x:v>1270</x:v>
      </x:c>
      <x:c r="I122" s="1005" t="n">
        <x:f>'対象台データ'!H120</x:f>
        <x:v>39</x:v>
      </x:c>
      <x:c r="J122" s="1005" t="n">
        <x:f>'対象台データ'!I120</x:f>
        <x:v>30</x:v>
      </x:c>
      <x:c r="K122" s="979" t="n">
        <x:f>'対象台データ'!K120</x:f>
        <x:v>1.0416748703813086</x:v>
      </x:c>
      <x:c r="L122" s="1006" t="n">
        <x:f>IF(G122&lt;=0,5,IF(G122&lt;1500,5+(G122-0)*(20-5)/(1500-0),IF(G122&lt;3000,20+(G122-1500)*(40-20)/(3000-1500),IF(G122&lt;4500,40+(G122-3000)*(58-40)/(4500-3000),IF(G122&lt;6000,58+(G122-4500)*(72-58)/(6000-4500),IF(G122&lt;7500,72+(G122-6000)*(84-72)/(7500-6000),IF(G122&lt;9000,84+(G122-7500)*(93-84)/(9000-7500),IF(G122&lt;11000,93+(G122-9000)*(100-93)/(11000-9000),100))))))))</x:f>
        <x:v>97.053</x:v>
      </x:c>
      <x:c r="M122" s="978" t="n">
        <x:v>1</x:v>
      </x:c>
      <x:c r="N122" s="978" t="n">
        <x:f>MIN(100,L122*M122)</x:f>
        <x:v>97.053</x:v>
      </x:c>
      <x:c r="O122" s="978" t="n">
        <x:f>IF(K122&lt;=0.8,0,IF(K122&lt;0.9,0+(K122-0.8)*(10-0)/(0.9-0.8),IF(K122&lt;1,10+(K122-0.9)*(35-10)/(1-0.9),IF(K122&lt;1.2,35+(K122-1)*(87-35)/(1.2-1),IF(K122&lt;1.3,87+(K122-1.2)*(96-87)/(1.3-1.2),IF(K122&lt;1.45,96+(K122-1.3)*(100-96)/(1.45-1.3),100))))))</x:f>
        <x:v>45.83546629914023</x:v>
      </x:c>
      <x:c r="P122" s="979" t="n">
        <x:f>MIN(1,SQRT(G122/8000))</x:f>
        <x:v>1</x:v>
      </x:c>
      <x:c r="Q122" s="978" t="n">
        <x:f>35+(O122-35)*P122</x:f>
        <x:v>45.83546629914023</x:v>
      </x:c>
      <x:c r="R122" s="978" t="n">
        <x:f>IF(K122&lt;0.95,MIN(25,(0.95-K122)*250),0)</x:f>
        <x:v>0</x:v>
      </x:c>
      <x:c r="S122" s="978" t="n">
        <x:f>IF($X122="A",Y122*5+Z122*15+AA122*30+AB122*60+AC122*80+AD122*100,0)</x:f>
        <x:v>45.45419477464253</x:v>
      </x:c>
      <x:c r="T122" s="978" t="n">
        <x:f>IF($X122="A",AE122*5+AF122*15+AG122*30+AH122*60+AI122*80+AJ122*100,0)</x:f>
        <x:v>35.55777751571405</x:v>
      </x:c>
      <x:c r="U122" s="978" t="n">
        <x:f>IF($X122="A",S122*15%+T122*30%+Q122*55%,0)</x:f>
        <x:v>42.69496893543772</x:v>
      </x:c>
      <x:c r="V122" s="1018" t="n">
        <x:f>IF($X122="A",U122*80%+N122*20%,N122*IFERROR(INDEX($AT$5:$AT$60,MATCH($D122,$AR$5:$AR$60,0)),0.6)+Q122*IFERROR(INDEX($AU$5:$AU$60,MATCH($D122,$AR$5:$AR$60,0)),0.4)-R122)</x:f>
        <x:v>53.56657514835018</x:v>
      </x:c>
      <x:c r="W122" s="1008" t="str">
        <x:f>IF(E122&gt;=90,"設定6級候補",IF(E122&gt;=75,"設定4以上強候補",IF(E122&gt;=60,"設定4以上を疑う","要観察")))</x:f>
        <x:v>要観察</x:v>
      </x:c>
      <x:c r="X122" s="1003" t="str">
        <x:f>IFERROR(INDEX($AS$5:$AS$60,MATCH($D122,$AR$5:$AR$60,0)),"AT")</x:f>
        <x:v>A</x:v>
      </x:c>
      <x:c r="Y122" s="979" t="n">
        <x:f>IFERROR((EXP(-$G122/INDEX($AV$5:$BA$12,MATCH($D122,$AR$5:$AR$12,0),1))*($G122/INDEX($AV$5:$BA$12,MATCH($D122,$AR$5:$AR$12,0),1))^$I122)/((EXP(-$G122/INDEX($AV$5:$BA$12,MATCH($D122,$AR$5:$AR$12,0),1))*($G122/INDEX($AV$5:$BA$12,MATCH($D122,$AR$5:$AR$12,0),1))^$I122)+(EXP(-$G122/INDEX($AV$5:$BA$12,MATCH($D122,$AR$5:$AR$12,0),2))*($G122/INDEX($AV$5:$BA$12,MATCH($D122,$AR$5:$AR$12,0),2))^$I122)+(EXP(-$G122/INDEX($AV$5:$BA$12,MATCH($D122,$AR$5:$AR$12,0),3))*($G122/INDEX($AV$5:$BA$12,MATCH($D122,$AR$5:$AR$12,0),3))^$I122)+(EXP(-$G122/INDEX($AV$5:$BA$12,MATCH($D122,$AR$5:$AR$12,0),4))*($G122/INDEX($AV$5:$BA$12,MATCH($D122,$AR$5:$AR$12,0),4))^$I122)+(EXP(-$G122/INDEX($AV$5:$BA$12,MATCH($D122,$AR$5:$AR$12,0),5))*($G122/INDEX($AV$5:$BA$12,MATCH($D122,$AR$5:$AR$12,0),5))^$I122)+(EXP(-$G122/INDEX($AV$5:$BA$12,MATCH($D122,$AR$5:$AR$12,0),6))*($G122/INDEX($AV$5:$BA$12,MATCH($D122,$AR$5:$AR$12,0),6))^$I122)),0)</x:f>
        <x:v>0.17421730935883842</x:v>
      </x:c>
      <x:c r="Z122" s="979" t="n">
        <x:f>IFERROR((EXP(-$G122/INDEX($AV$5:$BA$12,MATCH($D122,$AR$5:$AR$12,0),2))*($G122/INDEX($AV$5:$BA$12,MATCH($D122,$AR$5:$AR$12,0),2))^$I122)/((EXP(-$G122/INDEX($AV$5:$BA$12,MATCH($D122,$AR$5:$AR$12,0),1))*($G122/INDEX($AV$5:$BA$12,MATCH($D122,$AR$5:$AR$12,0),1))^$I122)+(EXP(-$G122/INDEX($AV$5:$BA$12,MATCH($D122,$AR$5:$AR$12,0),2))*($G122/INDEX($AV$5:$BA$12,MATCH($D122,$AR$5:$AR$12,0),2))^$I122)+(EXP(-$G122/INDEX($AV$5:$BA$12,MATCH($D122,$AR$5:$AR$12,0),3))*($G122/INDEX($AV$5:$BA$12,MATCH($D122,$AR$5:$AR$12,0),3))^$I122)+(EXP(-$G122/INDEX($AV$5:$BA$12,MATCH($D122,$AR$5:$AR$12,0),4))*($G122/INDEX($AV$5:$BA$12,MATCH($D122,$AR$5:$AR$12,0),4))^$I122)+(EXP(-$G122/INDEX($AV$5:$BA$12,MATCH($D122,$AR$5:$AR$12,0),5))*($G122/INDEX($AV$5:$BA$12,MATCH($D122,$AR$5:$AR$12,0),5))^$I122)+(EXP(-$G122/INDEX($AV$5:$BA$12,MATCH($D122,$AR$5:$AR$12,0),6))*($G122/INDEX($AV$5:$BA$12,MATCH($D122,$AR$5:$AR$12,0),6))^$I122)),0)</x:f>
        <x:v>0.1766611964033401</x:v>
      </x:c>
      <x:c r="AA122" s="979" t="n">
        <x:f>IFERROR((EXP(-$G122/INDEX($AV$5:$BA$12,MATCH($D122,$AR$5:$AR$12,0),3))*($G122/INDEX($AV$5:$BA$12,MATCH($D122,$AR$5:$AR$12,0),3))^$I122)/((EXP(-$G122/INDEX($AV$5:$BA$12,MATCH($D122,$AR$5:$AR$12,0),1))*($G122/INDEX($AV$5:$BA$12,MATCH($D122,$AR$5:$AR$12,0),1))^$I122)+(EXP(-$G122/INDEX($AV$5:$BA$12,MATCH($D122,$AR$5:$AR$12,0),2))*($G122/INDEX($AV$5:$BA$12,MATCH($D122,$AR$5:$AR$12,0),2))^$I122)+(EXP(-$G122/INDEX($AV$5:$BA$12,MATCH($D122,$AR$5:$AR$12,0),3))*($G122/INDEX($AV$5:$BA$12,MATCH($D122,$AR$5:$AR$12,0),3))^$I122)+(EXP(-$G122/INDEX($AV$5:$BA$12,MATCH($D122,$AR$5:$AR$12,0),4))*($G122/INDEX($AV$5:$BA$12,MATCH($D122,$AR$5:$AR$12,0),4))^$I122)+(EXP(-$G122/INDEX($AV$5:$BA$12,MATCH($D122,$AR$5:$AR$12,0),5))*($G122/INDEX($AV$5:$BA$12,MATCH($D122,$AR$5:$AR$12,0),5))^$I122)+(EXP(-$G122/INDEX($AV$5:$BA$12,MATCH($D122,$AR$5:$AR$12,0),6))*($G122/INDEX($AV$5:$BA$12,MATCH($D122,$AR$5:$AR$12,0),6))^$I122)),0)</x:f>
        <x:v>0.18010930238602305</x:v>
      </x:c>
      <x:c r="AB122" s="979" t="n">
        <x:f>IFERROR((EXP(-$G122/INDEX($AV$5:$BA$12,MATCH($D122,$AR$5:$AR$12,0),4))*($G122/INDEX($AV$5:$BA$12,MATCH($D122,$AR$5:$AR$12,0),4))^$I122)/((EXP(-$G122/INDEX($AV$5:$BA$12,MATCH($D122,$AR$5:$AR$12,0),1))*($G122/INDEX($AV$5:$BA$12,MATCH($D122,$AR$5:$AR$12,0),1))^$I122)+(EXP(-$G122/INDEX($AV$5:$BA$12,MATCH($D122,$AR$5:$AR$12,0),2))*($G122/INDEX($AV$5:$BA$12,MATCH($D122,$AR$5:$AR$12,0),2))^$I122)+(EXP(-$G122/INDEX($AV$5:$BA$12,MATCH($D122,$AR$5:$AR$12,0),3))*($G122/INDEX($AV$5:$BA$12,MATCH($D122,$AR$5:$AR$12,0),3))^$I122)+(EXP(-$G122/INDEX($AV$5:$BA$12,MATCH($D122,$AR$5:$AR$12,0),4))*($G122/INDEX($AV$5:$BA$12,MATCH($D122,$AR$5:$AR$12,0),4))^$I122)+(EXP(-$G122/INDEX($AV$5:$BA$12,MATCH($D122,$AR$5:$AR$12,0),5))*($G122/INDEX($AV$5:$BA$12,MATCH($D122,$AR$5:$AR$12,0),5))^$I122)+(EXP(-$G122/INDEX($AV$5:$BA$12,MATCH($D122,$AR$5:$AR$12,0),6))*($G122/INDEX($AV$5:$BA$12,MATCH($D122,$AR$5:$AR$12,0),6))^$I122)),0)</x:f>
        <x:v>0.17964644820273362</x:v>
      </x:c>
      <x:c r="AC122" s="979" t="n">
        <x:f>IFERROR((EXP(-$G122/INDEX($AV$5:$BA$12,MATCH($D122,$AR$5:$AR$12,0),5))*($G122/INDEX($AV$5:$BA$12,MATCH($D122,$AR$5:$AR$12,0),5))^$I122)/((EXP(-$G122/INDEX($AV$5:$BA$12,MATCH($D122,$AR$5:$AR$12,0),1))*($G122/INDEX($AV$5:$BA$12,MATCH($D122,$AR$5:$AR$12,0),1))^$I122)+(EXP(-$G122/INDEX($AV$5:$BA$12,MATCH($D122,$AR$5:$AR$12,0),2))*($G122/INDEX($AV$5:$BA$12,MATCH($D122,$AR$5:$AR$12,0),2))^$I122)+(EXP(-$G122/INDEX($AV$5:$BA$12,MATCH($D122,$AR$5:$AR$12,0),3))*($G122/INDEX($AV$5:$BA$12,MATCH($D122,$AR$5:$AR$12,0),3))^$I122)+(EXP(-$G122/INDEX($AV$5:$BA$12,MATCH($D122,$AR$5:$AR$12,0),4))*($G122/INDEX($AV$5:$BA$12,MATCH($D122,$AR$5:$AR$12,0),4))^$I122)+(EXP(-$G122/INDEX($AV$5:$BA$12,MATCH($D122,$AR$5:$AR$12,0),5))*($G122/INDEX($AV$5:$BA$12,MATCH($D122,$AR$5:$AR$12,0),5))^$I122)+(EXP(-$G122/INDEX($AV$5:$BA$12,MATCH($D122,$AR$5:$AR$12,0),6))*($G122/INDEX($AV$5:$BA$12,MATCH($D122,$AR$5:$AR$12,0),6))^$I122)),0)</x:f>
        <x:v>0.15927250234264848</x:v>
      </x:c>
      <x:c r="AD122" s="979" t="n">
        <x:f>IFERROR((EXP(-$G122/INDEX($AV$5:$BA$12,MATCH($D122,$AR$5:$AR$12,0),6))*($G122/INDEX($AV$5:$BA$12,MATCH($D122,$AR$5:$AR$12,0),6))^$I122)/((EXP(-$G122/INDEX($AV$5:$BA$12,MATCH($D122,$AR$5:$AR$12,0),1))*($G122/INDEX($AV$5:$BA$12,MATCH($D122,$AR$5:$AR$12,0),1))^$I122)+(EXP(-$G122/INDEX($AV$5:$BA$12,MATCH($D122,$AR$5:$AR$12,0),2))*($G122/INDEX($AV$5:$BA$12,MATCH($D122,$AR$5:$AR$12,0),2))^$I122)+(EXP(-$G122/INDEX($AV$5:$BA$12,MATCH($D122,$AR$5:$AR$12,0),3))*($G122/INDEX($AV$5:$BA$12,MATCH($D122,$AR$5:$AR$12,0),3))^$I122)+(EXP(-$G122/INDEX($AV$5:$BA$12,MATCH($D122,$AR$5:$AR$12,0),4))*($G122/INDEX($AV$5:$BA$12,MATCH($D122,$AR$5:$AR$12,0),4))^$I122)+(EXP(-$G122/INDEX($AV$5:$BA$12,MATCH($D122,$AR$5:$AR$12,0),5))*($G122/INDEX($AV$5:$BA$12,MATCH($D122,$AR$5:$AR$12,0),5))^$I122)+(EXP(-$G122/INDEX($AV$5:$BA$12,MATCH($D122,$AR$5:$AR$12,0),6))*($G122/INDEX($AV$5:$BA$12,MATCH($D122,$AR$5:$AR$12,0),6))^$I122)),0)</x:f>
        <x:v>0.13009324130641647</x:v>
      </x:c>
      <x:c r="AE122" s="979" t="n">
        <x:f>IFERROR((EXP(-$G122/INDEX($BB$5:$BG$12,MATCH($D122,$AR$5:$AR$12,0),1))*($G122/INDEX($BB$5:$BG$12,MATCH($D122,$AR$5:$AR$12,0),1))^$J122)/((EXP(-$G122/INDEX($BB$5:$BG$12,MATCH($D122,$AR$5:$AR$12,0),1))*($G122/INDEX($BB$5:$BG$12,MATCH($D122,$AR$5:$AR$12,0),1))^$J122)+(EXP(-$G122/INDEX($BB$5:$BG$12,MATCH($D122,$AR$5:$AR$12,0),2))*($G122/INDEX($BB$5:$BG$12,MATCH($D122,$AR$5:$AR$12,0),2))^$J122)+(EXP(-$G122/INDEX($BB$5:$BG$12,MATCH($D122,$AR$5:$AR$12,0),3))*($G122/INDEX($BB$5:$BG$12,MATCH($D122,$AR$5:$AR$12,0),3))^$J122)+(EXP(-$G122/INDEX($BB$5:$BG$12,MATCH($D122,$AR$5:$AR$12,0),4))*($G122/INDEX($BB$5:$BG$12,MATCH($D122,$AR$5:$AR$12,0),4))^$J122)+(EXP(-$G122/INDEX($BB$5:$BG$12,MATCH($D122,$AR$5:$AR$12,0),5))*($G122/INDEX($BB$5:$BG$12,MATCH($D122,$AR$5:$AR$12,0),5))^$J122)+(EXP(-$G122/INDEX($BB$5:$BG$12,MATCH($D122,$AR$5:$AR$12,0),6))*($G122/INDEX($BB$5:$BG$12,MATCH($D122,$AR$5:$AR$12,0),6))^$J122)),0)</x:f>
        <x:v>0.16855136224400183</x:v>
      </x:c>
      <x:c r="AF122" s="979" t="n">
        <x:f>IFERROR((EXP(-$G122/INDEX($BB$5:$BG$12,MATCH($D122,$AR$5:$AR$12,0),2))*($G122/INDEX($BB$5:$BG$12,MATCH($D122,$AR$5:$AR$12,0),2))^$J122)/((EXP(-$G122/INDEX($BB$5:$BG$12,MATCH($D122,$AR$5:$AR$12,0),1))*($G122/INDEX($BB$5:$BG$12,MATCH($D122,$AR$5:$AR$12,0),1))^$J122)+(EXP(-$G122/INDEX($BB$5:$BG$12,MATCH($D122,$AR$5:$AR$12,0),2))*($G122/INDEX($BB$5:$BG$12,MATCH($D122,$AR$5:$AR$12,0),2))^$J122)+(EXP(-$G122/INDEX($BB$5:$BG$12,MATCH($D122,$AR$5:$AR$12,0),3))*($G122/INDEX($BB$5:$BG$12,MATCH($D122,$AR$5:$AR$12,0),3))^$J122)+(EXP(-$G122/INDEX($BB$5:$BG$12,MATCH($D122,$AR$5:$AR$12,0),4))*($G122/INDEX($BB$5:$BG$12,MATCH($D122,$AR$5:$AR$12,0),4))^$J122)+(EXP(-$G122/INDEX($BB$5:$BG$12,MATCH($D122,$AR$5:$AR$12,0),5))*($G122/INDEX($BB$5:$BG$12,MATCH($D122,$AR$5:$AR$12,0),5))^$J122)+(EXP(-$G122/INDEX($BB$5:$BG$12,MATCH($D122,$AR$5:$AR$12,0),6))*($G122/INDEX($BB$5:$BG$12,MATCH($D122,$AR$5:$AR$12,0),6))^$J122)),0)</x:f>
        <x:v>0.22053294196864337</x:v>
      </x:c>
      <x:c r="AG122" s="979" t="n">
        <x:f>IFERROR((EXP(-$G122/INDEX($BB$5:$BG$12,MATCH($D122,$AR$5:$AR$12,0),3))*($G122/INDEX($BB$5:$BG$12,MATCH($D122,$AR$5:$AR$12,0),3))^$J122)/((EXP(-$G122/INDEX($BB$5:$BG$12,MATCH($D122,$AR$5:$AR$12,0),1))*($G122/INDEX($BB$5:$BG$12,MATCH($D122,$AR$5:$AR$12,0),1))^$J122)+(EXP(-$G122/INDEX($BB$5:$BG$12,MATCH($D122,$AR$5:$AR$12,0),2))*($G122/INDEX($BB$5:$BG$12,MATCH($D122,$AR$5:$AR$12,0),2))^$J122)+(EXP(-$G122/INDEX($BB$5:$BG$12,MATCH($D122,$AR$5:$AR$12,0),3))*($G122/INDEX($BB$5:$BG$12,MATCH($D122,$AR$5:$AR$12,0),3))^$J122)+(EXP(-$G122/INDEX($BB$5:$BG$12,MATCH($D122,$AR$5:$AR$12,0),4))*($G122/INDEX($BB$5:$BG$12,MATCH($D122,$AR$5:$AR$12,0),4))^$J122)+(EXP(-$G122/INDEX($BB$5:$BG$12,MATCH($D122,$AR$5:$AR$12,0),5))*($G122/INDEX($BB$5:$BG$12,MATCH($D122,$AR$5:$AR$12,0),5))^$J122)+(EXP(-$G122/INDEX($BB$5:$BG$12,MATCH($D122,$AR$5:$AR$12,0),6))*($G122/INDEX($BB$5:$BG$12,MATCH($D122,$AR$5:$AR$12,0),6))^$J122)),0)</x:f>
        <x:v>0.280638540470833</x:v>
      </x:c>
      <x:c r="AH122" s="979" t="n">
        <x:f>IFERROR((EXP(-$G122/INDEX($BB$5:$BG$12,MATCH($D122,$AR$5:$AR$12,0),4))*($G122/INDEX($BB$5:$BG$12,MATCH($D122,$AR$5:$AR$12,0),4))^$J122)/((EXP(-$G122/INDEX($BB$5:$BG$12,MATCH($D122,$AR$5:$AR$12,0),1))*($G122/INDEX($BB$5:$BG$12,MATCH($D122,$AR$5:$AR$12,0),1))^$J122)+(EXP(-$G122/INDEX($BB$5:$BG$12,MATCH($D122,$AR$5:$AR$12,0),2))*($G122/INDEX($BB$5:$BG$12,MATCH($D122,$AR$5:$AR$12,0),2))^$J122)+(EXP(-$G122/INDEX($BB$5:$BG$12,MATCH($D122,$AR$5:$AR$12,0),3))*($G122/INDEX($BB$5:$BG$12,MATCH($D122,$AR$5:$AR$12,0),3))^$J122)+(EXP(-$G122/INDEX($BB$5:$BG$12,MATCH($D122,$AR$5:$AR$12,0),4))*($G122/INDEX($BB$5:$BG$12,MATCH($D122,$AR$5:$AR$12,0),4))^$J122)+(EXP(-$G122/INDEX($BB$5:$BG$12,MATCH($D122,$AR$5:$AR$12,0),5))*($G122/INDEX($BB$5:$BG$12,MATCH($D122,$AR$5:$AR$12,0),5))^$J122)+(EXP(-$G122/INDEX($BB$5:$BG$12,MATCH($D122,$AR$5:$AR$12,0),6))*($G122/INDEX($BB$5:$BG$12,MATCH($D122,$AR$5:$AR$12,0),6))^$J122)),0)</x:f>
        <x:v>0.19218597571494675</x:v>
      </x:c>
      <x:c r="AI122" s="979" t="n">
        <x:f>IFERROR((EXP(-$G122/INDEX($BB$5:$BG$12,MATCH($D122,$AR$5:$AR$12,0),5))*($G122/INDEX($BB$5:$BG$12,MATCH($D122,$AR$5:$AR$12,0),5))^$J122)/((EXP(-$G122/INDEX($BB$5:$BG$12,MATCH($D122,$AR$5:$AR$12,0),1))*($G122/INDEX($BB$5:$BG$12,MATCH($D122,$AR$5:$AR$12,0),1))^$J122)+(EXP(-$G122/INDEX($BB$5:$BG$12,MATCH($D122,$AR$5:$AR$12,0),2))*($G122/INDEX($BB$5:$BG$12,MATCH($D122,$AR$5:$AR$12,0),2))^$J122)+(EXP(-$G122/INDEX($BB$5:$BG$12,MATCH($D122,$AR$5:$AR$12,0),3))*($G122/INDEX($BB$5:$BG$12,MATCH($D122,$AR$5:$AR$12,0),3))^$J122)+(EXP(-$G122/INDEX($BB$5:$BG$12,MATCH($D122,$AR$5:$AR$12,0),4))*($G122/INDEX($BB$5:$BG$12,MATCH($D122,$AR$5:$AR$12,0),4))^$J122)+(EXP(-$G122/INDEX($BB$5:$BG$12,MATCH($D122,$AR$5:$AR$12,0),5))*($G122/INDEX($BB$5:$BG$12,MATCH($D122,$AR$5:$AR$12,0),5))^$J122)+(EXP(-$G122/INDEX($BB$5:$BG$12,MATCH($D122,$AR$5:$AR$12,0),6))*($G122/INDEX($BB$5:$BG$12,MATCH($D122,$AR$5:$AR$12,0),6))^$J122)),0)</x:f>
        <x:v>0.11762030711074452</x:v>
      </x:c>
      <x:c r="AJ122" s="979" t="n">
        <x:f>IFERROR((EXP(-$G122/INDEX($BB$5:$BG$12,MATCH($D122,$AR$5:$AR$12,0),6))*($G122/INDEX($BB$5:$BG$12,MATCH($D122,$AR$5:$AR$12,0),6))^$J122)/((EXP(-$G122/INDEX($BB$5:$BG$12,MATCH($D122,$AR$5:$AR$12,0),1))*($G122/INDEX($BB$5:$BG$12,MATCH($D122,$AR$5:$AR$12,0),1))^$J122)+(EXP(-$G122/INDEX($BB$5:$BG$12,MATCH($D122,$AR$5:$AR$12,0),2))*($G122/INDEX($BB$5:$BG$12,MATCH($D122,$AR$5:$AR$12,0),2))^$J122)+(EXP(-$G122/INDEX($BB$5:$BG$12,MATCH($D122,$AR$5:$AR$12,0),3))*($G122/INDEX($BB$5:$BG$12,MATCH($D122,$AR$5:$AR$12,0),3))^$J122)+(EXP(-$G122/INDEX($BB$5:$BG$12,MATCH($D122,$AR$5:$AR$12,0),4))*($G122/INDEX($BB$5:$BG$12,MATCH($D122,$AR$5:$AR$12,0),4))^$J122)+(EXP(-$G122/INDEX($BB$5:$BG$12,MATCH($D122,$AR$5:$AR$12,0),5))*($G122/INDEX($BB$5:$BG$12,MATCH($D122,$AR$5:$AR$12,0),5))^$J122)+(EXP(-$G122/INDEX($BB$5:$BG$12,MATCH($D122,$AR$5:$AR$12,0),6))*($G122/INDEX($BB$5:$BG$12,MATCH($D122,$AR$5:$AR$12,0),6))^$J122)),0)</x:f>
        <x:v>0.02047087249083037</x:v>
      </x:c>
      <x:c r="BJ122"/>
      <x:c r="BK122"/>
      <x:c r="BL122"/>
      <x:c r="BM122"/>
      <x:c r="BN122"/>
      <x:c r="BO122"/>
      <x:c r="BP122"/>
      <x:c r="BQ122"/>
      <x:c r="BR122"/>
      <x:c r="BS122"/>
      <x:c r="BT122"/>
      <x:c r="BU122"/>
      <x:c r="BV122"/>
      <x:c r="BW122"/>
      <x:c r="BX122"/>
      <x:c r="BY122"/>
      <x:c r="BZ122"/>
    </x:row>
    <x:row r="123">
      <x:c r="A123" s="975" t="n">
        <x:f>'対象台データ'!A121</x:f>
        <x:v>46271</x:v>
      </x:c>
      <x:c r="B123" s="1003" t="str">
        <x:f>'対象台データ'!B121</x:f>
        <x:v>日</x:v>
      </x:c>
      <x:c r="C123" s="1003" t="str">
        <x:f>'対象台データ'!C121</x:f>
        <x:v>9/6</x:v>
      </x:c>
      <x:c r="D123" s="963" t="str">
        <x:f>'対象台データ'!D121</x:f>
        <x:v>マイジャグラーV</x:v>
      </x:c>
      <x:c r="E123" s="1014" t="n">
        <x:f>IF($X123="A",MIN(100,MAX(0,55+(V123-55)*(1+0.4*SQRT(MIN(G123/8000,1))))),MIN(100,MAX(0,V123)))</x:f>
        <x:v>87.29655607009475</x:v>
      </x:c>
      <x:c r="F123" s="1016" t="n">
        <x:f>'対象台データ'!E121</x:f>
        <x:v>988</x:v>
      </x:c>
      <x:c r="G123" s="1005" t="n">
        <x:f>'対象台データ'!F121</x:f>
        <x:v>9724</x:v>
      </x:c>
      <x:c r="H123" s="1005" t="n">
        <x:f>'対象台データ'!G121</x:f>
        <x:v>5159</x:v>
      </x:c>
      <x:c r="I123" s="1005" t="n">
        <x:f>'対象台データ'!H121</x:f>
        <x:v>48</x:v>
      </x:c>
      <x:c r="J123" s="1005" t="n">
        <x:f>'対象台データ'!I121</x:f>
        <x:v>35</x:v>
      </x:c>
      <x:c r="K123" s="979" t="n">
        <x:f>'対象台データ'!K121</x:f>
        <x:v>1.1768476621417798</x:v>
      </x:c>
      <x:c r="L123" s="1006" t="n">
        <x:f>IF(G123&lt;=0,5,IF(G123&lt;1500,5+(G123-0)*(20-5)/(1500-0),IF(G123&lt;3000,20+(G123-1500)*(40-20)/(3000-1500),IF(G123&lt;4500,40+(G123-3000)*(58-40)/(4500-3000),IF(G123&lt;6000,58+(G123-4500)*(72-58)/(6000-4500),IF(G123&lt;7500,72+(G123-6000)*(84-72)/(7500-6000),IF(G123&lt;9000,84+(G123-7500)*(93-84)/(9000-7500),IF(G123&lt;11000,93+(G123-9000)*(100-93)/(11000-9000),100))))))))</x:f>
        <x:v>95.534</x:v>
      </x:c>
      <x:c r="M123" s="978" t="n">
        <x:v>1</x:v>
      </x:c>
      <x:c r="N123" s="978" t="n">
        <x:f>MIN(100,L123*M123)</x:f>
        <x:v>95.534</x:v>
      </x:c>
      <x:c r="O123" s="978" t="n">
        <x:f>IF(K123&lt;=0.8,0,IF(K123&lt;0.9,0+(K123-0.8)*(10-0)/(0.9-0.8),IF(K123&lt;1,10+(K123-0.9)*(35-10)/(1-0.9),IF(K123&lt;1.2,35+(K123-1)*(87-35)/(1.2-1),IF(K123&lt;1.3,87+(K123-1.2)*(96-87)/(1.3-1.2),IF(K123&lt;1.45,96+(K123-1.3)*(100-96)/(1.45-1.3),100))))))</x:f>
        <x:v>80.98039215686276</x:v>
      </x:c>
      <x:c r="P123" s="979" t="n">
        <x:f>MIN(1,SQRT(G123/8000))</x:f>
        <x:v>1</x:v>
      </x:c>
      <x:c r="Q123" s="978" t="n">
        <x:f>35+(O123-35)*P123</x:f>
        <x:v>80.98039215686276</x:v>
      </x:c>
      <x:c r="R123" s="978" t="n">
        <x:f>IF(K123&lt;0.95,MIN(25,(0.95-K123)*250),0)</x:f>
        <x:v>0</x:v>
      </x:c>
      <x:c r="S123" s="978" t="n">
        <x:f>IF($X123="A",Y123*5+Z123*15+AA123*30+AB123*60+AC123*80+AD123*100,0)</x:f>
        <x:v>68.72518238238703</x:v>
      </x:c>
      <x:c r="T123" s="978" t="n">
        <x:f>IF($X123="A",AE123*5+AF123*15+AG123*30+AH123*60+AI123*80+AJ123*100,0)</x:f>
        <x:v>62.849059110792425</x:v>
      </x:c>
      <x:c r="U123" s="978" t="n">
        <x:f>IF($X123="A",S123*15%+T123*30%+Q123*55%,0)</x:f>
        <x:v>73.7027107768703</x:v>
      </x:c>
      <x:c r="V123" s="1018" t="n">
        <x:f>IF($X123="A",U123*80%+N123*20%,N123*IFERROR(INDEX($AT$5:$AT$60,MATCH($D123,$AR$5:$AR$60,0)),0.6)+Q123*IFERROR(INDEX($AU$5:$AU$60,MATCH($D123,$AR$5:$AR$60,0)),0.4)-R123)</x:f>
        <x:v>78.06896862149625</x:v>
      </x:c>
      <x:c r="W123" s="1008" t="str">
        <x:f>IF(E123&gt;=90,"設定6級候補",IF(E123&gt;=75,"設定4以上強候補",IF(E123&gt;=60,"設定4以上を疑う","要観察")))</x:f>
        <x:v>設定4以上強候補</x:v>
      </x:c>
      <x:c r="X123" s="1003" t="str">
        <x:f>IFERROR(INDEX($AS$5:$AS$60,MATCH($D123,$AR$5:$AR$60,0)),"AT")</x:f>
        <x:v>A</x:v>
      </x:c>
      <x:c r="Y123" s="979" t="n">
        <x:f>IFERROR((EXP(-$G123/INDEX($AV$5:$BA$12,MATCH($D123,$AR$5:$AR$12,0),1))*($G123/INDEX($AV$5:$BA$12,MATCH($D123,$AR$5:$AR$12,0),1))^$I123)/((EXP(-$G123/INDEX($AV$5:$BA$12,MATCH($D123,$AR$5:$AR$12,0),1))*($G123/INDEX($AV$5:$BA$12,MATCH($D123,$AR$5:$AR$12,0),1))^$I123)+(EXP(-$G123/INDEX($AV$5:$BA$12,MATCH($D123,$AR$5:$AR$12,0),2))*($G123/INDEX($AV$5:$BA$12,MATCH($D123,$AR$5:$AR$12,0),2))^$I123)+(EXP(-$G123/INDEX($AV$5:$BA$12,MATCH($D123,$AR$5:$AR$12,0),3))*($G123/INDEX($AV$5:$BA$12,MATCH($D123,$AR$5:$AR$12,0),3))^$I123)+(EXP(-$G123/INDEX($AV$5:$BA$12,MATCH($D123,$AR$5:$AR$12,0),4))*($G123/INDEX($AV$5:$BA$12,MATCH($D123,$AR$5:$AR$12,0),4))^$I123)+(EXP(-$G123/INDEX($AV$5:$BA$12,MATCH($D123,$AR$5:$AR$12,0),5))*($G123/INDEX($AV$5:$BA$12,MATCH($D123,$AR$5:$AR$12,0),5))^$I123)+(EXP(-$G123/INDEX($AV$5:$BA$12,MATCH($D123,$AR$5:$AR$12,0),6))*($G123/INDEX($AV$5:$BA$12,MATCH($D123,$AR$5:$AR$12,0),6))^$I123)),0)</x:f>
        <x:v>0.0702460913191708</x:v>
      </x:c>
      <x:c r="Z123" s="979" t="n">
        <x:f>IFERROR((EXP(-$G123/INDEX($AV$5:$BA$12,MATCH($D123,$AR$5:$AR$12,0),2))*($G123/INDEX($AV$5:$BA$12,MATCH($D123,$AR$5:$AR$12,0),2))^$I123)/((EXP(-$G123/INDEX($AV$5:$BA$12,MATCH($D123,$AR$5:$AR$12,0),1))*($G123/INDEX($AV$5:$BA$12,MATCH($D123,$AR$5:$AR$12,0),1))^$I123)+(EXP(-$G123/INDEX($AV$5:$BA$12,MATCH($D123,$AR$5:$AR$12,0),2))*($G123/INDEX($AV$5:$BA$12,MATCH($D123,$AR$5:$AR$12,0),2))^$I123)+(EXP(-$G123/INDEX($AV$5:$BA$12,MATCH($D123,$AR$5:$AR$12,0),3))*($G123/INDEX($AV$5:$BA$12,MATCH($D123,$AR$5:$AR$12,0),3))^$I123)+(EXP(-$G123/INDEX($AV$5:$BA$12,MATCH($D123,$AR$5:$AR$12,0),4))*($G123/INDEX($AV$5:$BA$12,MATCH($D123,$AR$5:$AR$12,0),4))^$I123)+(EXP(-$G123/INDEX($AV$5:$BA$12,MATCH($D123,$AR$5:$AR$12,0),5))*($G123/INDEX($AV$5:$BA$12,MATCH($D123,$AR$5:$AR$12,0),5))^$I123)+(EXP(-$G123/INDEX($AV$5:$BA$12,MATCH($D123,$AR$5:$AR$12,0),6))*($G123/INDEX($AV$5:$BA$12,MATCH($D123,$AR$5:$AR$12,0),6))^$I123)),0)</x:f>
        <x:v>0.07790963993784229</x:v>
      </x:c>
      <x:c r="AA123" s="979" t="n">
        <x:f>IFERROR((EXP(-$G123/INDEX($AV$5:$BA$12,MATCH($D123,$AR$5:$AR$12,0),3))*($G123/INDEX($AV$5:$BA$12,MATCH($D123,$AR$5:$AR$12,0),3))^$I123)/((EXP(-$G123/INDEX($AV$5:$BA$12,MATCH($D123,$AR$5:$AR$12,0),1))*($G123/INDEX($AV$5:$BA$12,MATCH($D123,$AR$5:$AR$12,0),1))^$I123)+(EXP(-$G123/INDEX($AV$5:$BA$12,MATCH($D123,$AR$5:$AR$12,0),2))*($G123/INDEX($AV$5:$BA$12,MATCH($D123,$AR$5:$AR$12,0),2))^$I123)+(EXP(-$G123/INDEX($AV$5:$BA$12,MATCH($D123,$AR$5:$AR$12,0),3))*($G123/INDEX($AV$5:$BA$12,MATCH($D123,$AR$5:$AR$12,0),3))^$I123)+(EXP(-$G123/INDEX($AV$5:$BA$12,MATCH($D123,$AR$5:$AR$12,0),4))*($G123/INDEX($AV$5:$BA$12,MATCH($D123,$AR$5:$AR$12,0),4))^$I123)+(EXP(-$G123/INDEX($AV$5:$BA$12,MATCH($D123,$AR$5:$AR$12,0),5))*($G123/INDEX($AV$5:$BA$12,MATCH($D123,$AR$5:$AR$12,0),5))^$I123)+(EXP(-$G123/INDEX($AV$5:$BA$12,MATCH($D123,$AR$5:$AR$12,0),6))*($G123/INDEX($AV$5:$BA$12,MATCH($D123,$AR$5:$AR$12,0),6))^$I123)),0)</x:f>
        <x:v>0.0945174622318735</x:v>
      </x:c>
      <x:c r="AB123" s="979" t="n">
        <x:f>IFERROR((EXP(-$G123/INDEX($AV$5:$BA$12,MATCH($D123,$AR$5:$AR$12,0),4))*($G123/INDEX($AV$5:$BA$12,MATCH($D123,$AR$5:$AR$12,0),4))^$I123)/((EXP(-$G123/INDEX($AV$5:$BA$12,MATCH($D123,$AR$5:$AR$12,0),1))*($G123/INDEX($AV$5:$BA$12,MATCH($D123,$AR$5:$AR$12,0),1))^$I123)+(EXP(-$G123/INDEX($AV$5:$BA$12,MATCH($D123,$AR$5:$AR$12,0),2))*($G123/INDEX($AV$5:$BA$12,MATCH($D123,$AR$5:$AR$12,0),2))^$I123)+(EXP(-$G123/INDEX($AV$5:$BA$12,MATCH($D123,$AR$5:$AR$12,0),3))*($G123/INDEX($AV$5:$BA$12,MATCH($D123,$AR$5:$AR$12,0),3))^$I123)+(EXP(-$G123/INDEX($AV$5:$BA$12,MATCH($D123,$AR$5:$AR$12,0),4))*($G123/INDEX($AV$5:$BA$12,MATCH($D123,$AR$5:$AR$12,0),4))^$I123)+(EXP(-$G123/INDEX($AV$5:$BA$12,MATCH($D123,$AR$5:$AR$12,0),5))*($G123/INDEX($AV$5:$BA$12,MATCH($D123,$AR$5:$AR$12,0),5))^$I123)+(EXP(-$G123/INDEX($AV$5:$BA$12,MATCH($D123,$AR$5:$AR$12,0),6))*($G123/INDEX($AV$5:$BA$12,MATCH($D123,$AR$5:$AR$12,0),6))^$I123)),0)</x:f>
        <x:v>0.156761536769994</x:v>
      </x:c>
      <x:c r="AC123" s="979" t="n">
        <x:f>IFERROR((EXP(-$G123/INDEX($AV$5:$BA$12,MATCH($D123,$AR$5:$AR$12,0),5))*($G123/INDEX($AV$5:$BA$12,MATCH($D123,$AR$5:$AR$12,0),5))^$I123)/((EXP(-$G123/INDEX($AV$5:$BA$12,MATCH($D123,$AR$5:$AR$12,0),1))*($G123/INDEX($AV$5:$BA$12,MATCH($D123,$AR$5:$AR$12,0),1))^$I123)+(EXP(-$G123/INDEX($AV$5:$BA$12,MATCH($D123,$AR$5:$AR$12,0),2))*($G123/INDEX($AV$5:$BA$12,MATCH($D123,$AR$5:$AR$12,0),2))^$I123)+(EXP(-$G123/INDEX($AV$5:$BA$12,MATCH($D123,$AR$5:$AR$12,0),3))*($G123/INDEX($AV$5:$BA$12,MATCH($D123,$AR$5:$AR$12,0),3))^$I123)+(EXP(-$G123/INDEX($AV$5:$BA$12,MATCH($D123,$AR$5:$AR$12,0),4))*($G123/INDEX($AV$5:$BA$12,MATCH($D123,$AR$5:$AR$12,0),4))^$I123)+(EXP(-$G123/INDEX($AV$5:$BA$12,MATCH($D123,$AR$5:$AR$12,0),5))*($G123/INDEX($AV$5:$BA$12,MATCH($D123,$AR$5:$AR$12,0),5))^$I123)+(EXP(-$G123/INDEX($AV$5:$BA$12,MATCH($D123,$AR$5:$AR$12,0),6))*($G123/INDEX($AV$5:$BA$12,MATCH($D123,$AR$5:$AR$12,0),6))^$I123)),0)</x:f>
        <x:v>0.25462178602721164</x:v>
      </x:c>
      <x:c r="AD123" s="979" t="n">
        <x:f>IFERROR((EXP(-$G123/INDEX($AV$5:$BA$12,MATCH($D123,$AR$5:$AR$12,0),6))*($G123/INDEX($AV$5:$BA$12,MATCH($D123,$AR$5:$AR$12,0),6))^$I123)/((EXP(-$G123/INDEX($AV$5:$BA$12,MATCH($D123,$AR$5:$AR$12,0),1))*($G123/INDEX($AV$5:$BA$12,MATCH($D123,$AR$5:$AR$12,0),1))^$I123)+(EXP(-$G123/INDEX($AV$5:$BA$12,MATCH($D123,$AR$5:$AR$12,0),2))*($G123/INDEX($AV$5:$BA$12,MATCH($D123,$AR$5:$AR$12,0),2))^$I123)+(EXP(-$G123/INDEX($AV$5:$BA$12,MATCH($D123,$AR$5:$AR$12,0),3))*($G123/INDEX($AV$5:$BA$12,MATCH($D123,$AR$5:$AR$12,0),3))^$I123)+(EXP(-$G123/INDEX($AV$5:$BA$12,MATCH($D123,$AR$5:$AR$12,0),4))*($G123/INDEX($AV$5:$BA$12,MATCH($D123,$AR$5:$AR$12,0),4))^$I123)+(EXP(-$G123/INDEX($AV$5:$BA$12,MATCH($D123,$AR$5:$AR$12,0),5))*($G123/INDEX($AV$5:$BA$12,MATCH($D123,$AR$5:$AR$12,0),5))^$I123)+(EXP(-$G123/INDEX($AV$5:$BA$12,MATCH($D123,$AR$5:$AR$12,0),6))*($G123/INDEX($AV$5:$BA$12,MATCH($D123,$AR$5:$AR$12,0),6))^$I123)),0)</x:f>
        <x:v>0.34594348371390765</x:v>
      </x:c>
      <x:c r="AE123" s="979" t="n">
        <x:f>IFERROR((EXP(-$G123/INDEX($BB$5:$BG$12,MATCH($D123,$AR$5:$AR$12,0),1))*($G123/INDEX($BB$5:$BG$12,MATCH($D123,$AR$5:$AR$12,0),1))^$J123)/((EXP(-$G123/INDEX($BB$5:$BG$12,MATCH($D123,$AR$5:$AR$12,0),1))*($G123/INDEX($BB$5:$BG$12,MATCH($D123,$AR$5:$AR$12,0),1))^$J123)+(EXP(-$G123/INDEX($BB$5:$BG$12,MATCH($D123,$AR$5:$AR$12,0),2))*($G123/INDEX($BB$5:$BG$12,MATCH($D123,$AR$5:$AR$12,0),2))^$J123)+(EXP(-$G123/INDEX($BB$5:$BG$12,MATCH($D123,$AR$5:$AR$12,0),3))*($G123/INDEX($BB$5:$BG$12,MATCH($D123,$AR$5:$AR$12,0),3))^$J123)+(EXP(-$G123/INDEX($BB$5:$BG$12,MATCH($D123,$AR$5:$AR$12,0),4))*($G123/INDEX($BB$5:$BG$12,MATCH($D123,$AR$5:$AR$12,0),4))^$J123)+(EXP(-$G123/INDEX($BB$5:$BG$12,MATCH($D123,$AR$5:$AR$12,0),5))*($G123/INDEX($BB$5:$BG$12,MATCH($D123,$AR$5:$AR$12,0),5))^$J123)+(EXP(-$G123/INDEX($BB$5:$BG$12,MATCH($D123,$AR$5:$AR$12,0),6))*($G123/INDEX($BB$5:$BG$12,MATCH($D123,$AR$5:$AR$12,0),6))^$J123)),0)</x:f>
        <x:v>0.029756168530614746</x:v>
      </x:c>
      <x:c r="AF123" s="979" t="n">
        <x:f>IFERROR((EXP(-$G123/INDEX($BB$5:$BG$12,MATCH($D123,$AR$5:$AR$12,0),2))*($G123/INDEX($BB$5:$BG$12,MATCH($D123,$AR$5:$AR$12,0),2))^$J123)/((EXP(-$G123/INDEX($BB$5:$BG$12,MATCH($D123,$AR$5:$AR$12,0),1))*($G123/INDEX($BB$5:$BG$12,MATCH($D123,$AR$5:$AR$12,0),1))^$J123)+(EXP(-$G123/INDEX($BB$5:$BG$12,MATCH($D123,$AR$5:$AR$12,0),2))*($G123/INDEX($BB$5:$BG$12,MATCH($D123,$AR$5:$AR$12,0),2))^$J123)+(EXP(-$G123/INDEX($BB$5:$BG$12,MATCH($D123,$AR$5:$AR$12,0),3))*($G123/INDEX($BB$5:$BG$12,MATCH($D123,$AR$5:$AR$12,0),3))^$J123)+(EXP(-$G123/INDEX($BB$5:$BG$12,MATCH($D123,$AR$5:$AR$12,0),4))*($G123/INDEX($BB$5:$BG$12,MATCH($D123,$AR$5:$AR$12,0),4))^$J123)+(EXP(-$G123/INDEX($BB$5:$BG$12,MATCH($D123,$AR$5:$AR$12,0),5))*($G123/INDEX($BB$5:$BG$12,MATCH($D123,$AR$5:$AR$12,0),5))^$J123)+(EXP(-$G123/INDEX($BB$5:$BG$12,MATCH($D123,$AR$5:$AR$12,0),6))*($G123/INDEX($BB$5:$BG$12,MATCH($D123,$AR$5:$AR$12,0),6))^$J123)),0)</x:f>
        <x:v>0.056333125637589035</x:v>
      </x:c>
      <x:c r="AG123" s="979" t="n">
        <x:f>IFERROR((EXP(-$G123/INDEX($BB$5:$BG$12,MATCH($D123,$AR$5:$AR$12,0),3))*($G123/INDEX($BB$5:$BG$12,MATCH($D123,$AR$5:$AR$12,0),3))^$J123)/((EXP(-$G123/INDEX($BB$5:$BG$12,MATCH($D123,$AR$5:$AR$12,0),1))*($G123/INDEX($BB$5:$BG$12,MATCH($D123,$AR$5:$AR$12,0),1))^$J123)+(EXP(-$G123/INDEX($BB$5:$BG$12,MATCH($D123,$AR$5:$AR$12,0),2))*($G123/INDEX($BB$5:$BG$12,MATCH($D123,$AR$5:$AR$12,0),2))^$J123)+(EXP(-$G123/INDEX($BB$5:$BG$12,MATCH($D123,$AR$5:$AR$12,0),3))*($G123/INDEX($BB$5:$BG$12,MATCH($D123,$AR$5:$AR$12,0),3))^$J123)+(EXP(-$G123/INDEX($BB$5:$BG$12,MATCH($D123,$AR$5:$AR$12,0),4))*($G123/INDEX($BB$5:$BG$12,MATCH($D123,$AR$5:$AR$12,0),4))^$J123)+(EXP(-$G123/INDEX($BB$5:$BG$12,MATCH($D123,$AR$5:$AR$12,0),5))*($G123/INDEX($BB$5:$BG$12,MATCH($D123,$AR$5:$AR$12,0),5))^$J123)+(EXP(-$G123/INDEX($BB$5:$BG$12,MATCH($D123,$AR$5:$AR$12,0),6))*($G123/INDEX($BB$5:$BG$12,MATCH($D123,$AR$5:$AR$12,0),6))^$J123)),0)</x:f>
        <x:v>0.1679115209485876</x:v>
      </x:c>
      <x:c r="AH123" s="979" t="n">
        <x:f>IFERROR((EXP(-$G123/INDEX($BB$5:$BG$12,MATCH($D123,$AR$5:$AR$12,0),4))*($G123/INDEX($BB$5:$BG$12,MATCH($D123,$AR$5:$AR$12,0),4))^$J123)/((EXP(-$G123/INDEX($BB$5:$BG$12,MATCH($D123,$AR$5:$AR$12,0),1))*($G123/INDEX($BB$5:$BG$12,MATCH($D123,$AR$5:$AR$12,0),1))^$J123)+(EXP(-$G123/INDEX($BB$5:$BG$12,MATCH($D123,$AR$5:$AR$12,0),2))*($G123/INDEX($BB$5:$BG$12,MATCH($D123,$AR$5:$AR$12,0),2))^$J123)+(EXP(-$G123/INDEX($BB$5:$BG$12,MATCH($D123,$AR$5:$AR$12,0),3))*($G123/INDEX($BB$5:$BG$12,MATCH($D123,$AR$5:$AR$12,0),3))^$J123)+(EXP(-$G123/INDEX($BB$5:$BG$12,MATCH($D123,$AR$5:$AR$12,0),4))*($G123/INDEX($BB$5:$BG$12,MATCH($D123,$AR$5:$AR$12,0),4))^$J123)+(EXP(-$G123/INDEX($BB$5:$BG$12,MATCH($D123,$AR$5:$AR$12,0),5))*($G123/INDEX($BB$5:$BG$12,MATCH($D123,$AR$5:$AR$12,0),5))^$J123)+(EXP(-$G123/INDEX($BB$5:$BG$12,MATCH($D123,$AR$5:$AR$12,0),6))*($G123/INDEX($BB$5:$BG$12,MATCH($D123,$AR$5:$AR$12,0),6))^$J123)),0)</x:f>
        <x:v>0.2952261356993031</x:v>
      </x:c>
      <x:c r="AI123" s="979" t="n">
        <x:f>IFERROR((EXP(-$G123/INDEX($BB$5:$BG$12,MATCH($D123,$AR$5:$AR$12,0),5))*($G123/INDEX($BB$5:$BG$12,MATCH($D123,$AR$5:$AR$12,0),5))^$J123)/((EXP(-$G123/INDEX($BB$5:$BG$12,MATCH($D123,$AR$5:$AR$12,0),1))*($G123/INDEX($BB$5:$BG$12,MATCH($D123,$AR$5:$AR$12,0),1))^$J123)+(EXP(-$G123/INDEX($BB$5:$BG$12,MATCH($D123,$AR$5:$AR$12,0),2))*($G123/INDEX($BB$5:$BG$12,MATCH($D123,$AR$5:$AR$12,0),2))^$J123)+(EXP(-$G123/INDEX($BB$5:$BG$12,MATCH($D123,$AR$5:$AR$12,0),3))*($G123/INDEX($BB$5:$BG$12,MATCH($D123,$AR$5:$AR$12,0),3))^$J123)+(EXP(-$G123/INDEX($BB$5:$BG$12,MATCH($D123,$AR$5:$AR$12,0),4))*($G123/INDEX($BB$5:$BG$12,MATCH($D123,$AR$5:$AR$12,0),4))^$J123)+(EXP(-$G123/INDEX($BB$5:$BG$12,MATCH($D123,$AR$5:$AR$12,0),5))*($G123/INDEX($BB$5:$BG$12,MATCH($D123,$AR$5:$AR$12,0),5))^$J123)+(EXP(-$G123/INDEX($BB$5:$BG$12,MATCH($D123,$AR$5:$AR$12,0),6))*($G123/INDEX($BB$5:$BG$12,MATCH($D123,$AR$5:$AR$12,0),6))^$J123)),0)</x:f>
        <x:v>0.29864686526154277</x:v>
      </x:c>
      <x:c r="AJ123" s="979" t="n">
        <x:f>IFERROR((EXP(-$G123/INDEX($BB$5:$BG$12,MATCH($D123,$AR$5:$AR$12,0),6))*($G123/INDEX($BB$5:$BG$12,MATCH($D123,$AR$5:$AR$12,0),6))^$J123)/((EXP(-$G123/INDEX($BB$5:$BG$12,MATCH($D123,$AR$5:$AR$12,0),1))*($G123/INDEX($BB$5:$BG$12,MATCH($D123,$AR$5:$AR$12,0),1))^$J123)+(EXP(-$G123/INDEX($BB$5:$BG$12,MATCH($D123,$AR$5:$AR$12,0),2))*($G123/INDEX($BB$5:$BG$12,MATCH($D123,$AR$5:$AR$12,0),2))^$J123)+(EXP(-$G123/INDEX($BB$5:$BG$12,MATCH($D123,$AR$5:$AR$12,0),3))*($G123/INDEX($BB$5:$BG$12,MATCH($D123,$AR$5:$AR$12,0),3))^$J123)+(EXP(-$G123/INDEX($BB$5:$BG$12,MATCH($D123,$AR$5:$AR$12,0),4))*($G123/INDEX($BB$5:$BG$12,MATCH($D123,$AR$5:$AR$12,0),4))^$J123)+(EXP(-$G123/INDEX($BB$5:$BG$12,MATCH($D123,$AR$5:$AR$12,0),5))*($G123/INDEX($BB$5:$BG$12,MATCH($D123,$AR$5:$AR$12,0),5))^$J123)+(EXP(-$G123/INDEX($BB$5:$BG$12,MATCH($D123,$AR$5:$AR$12,0),6))*($G123/INDEX($BB$5:$BG$12,MATCH($D123,$AR$5:$AR$12,0),6))^$J123)),0)</x:f>
        <x:v>0.15212618392236277</x:v>
      </x:c>
      <x:c r="BJ123"/>
      <x:c r="BK123"/>
      <x:c r="BL123"/>
      <x:c r="BM123"/>
      <x:c r="BN123"/>
      <x:c r="BO123"/>
      <x:c r="BP123"/>
      <x:c r="BQ123"/>
      <x:c r="BR123"/>
      <x:c r="BS123"/>
      <x:c r="BT123"/>
      <x:c r="BU123"/>
      <x:c r="BV123"/>
      <x:c r="BW123"/>
      <x:c r="BX123"/>
      <x:c r="BY123"/>
      <x:c r="BZ123"/>
    </x:row>
    <x:row r="124">
      <x:c r="A124" s="975" t="n">
        <x:f>'対象台データ'!A122</x:f>
        <x:v>46271</x:v>
      </x:c>
      <x:c r="B124" s="1003" t="str">
        <x:f>'対象台データ'!B122</x:f>
        <x:v>日</x:v>
      </x:c>
      <x:c r="C124" s="1003" t="str">
        <x:f>'対象台データ'!C122</x:f>
        <x:v>9/6</x:v>
      </x:c>
      <x:c r="D124" s="963" t="str">
        <x:f>'対象台データ'!D122</x:f>
        <x:v>マイジャグラーV</x:v>
      </x:c>
      <x:c r="E124" s="1014" t="n">
        <x:f>IF($X124="A",MIN(100,MAX(0,55+(V124-55)*(1+0.4*SQRT(MIN(G124/8000,1))))),MIN(100,MAX(0,V124)))</x:f>
        <x:v>96.63367692068812</x:v>
      </x:c>
      <x:c r="F124" s="1016" t="n">
        <x:f>'対象台データ'!E122</x:f>
        <x:v>989</x:v>
      </x:c>
      <x:c r="G124" s="1005" t="n">
        <x:f>'対象台データ'!F122</x:f>
        <x:v>9415</x:v>
      </x:c>
      <x:c r="H124" s="1005" t="n">
        <x:f>'対象台データ'!G122</x:f>
        <x:v>5221</x:v>
      </x:c>
      <x:c r="I124" s="1005" t="n">
        <x:f>'対象台データ'!H122</x:f>
        <x:v>45</x:v>
      </x:c>
      <x:c r="J124" s="1005" t="n">
        <x:f>'対象台データ'!I122</x:f>
        <x:v>44</x:v>
      </x:c>
      <x:c r="K124" s="979" t="n">
        <x:f>'対象台データ'!K122</x:f>
        <x:v>1.1848468755531953</x:v>
      </x:c>
      <x:c r="L124" s="1006" t="n">
        <x:f>IF(G124&lt;=0,5,IF(G124&lt;1500,5+(G124-0)*(20-5)/(1500-0),IF(G124&lt;3000,20+(G124-1500)*(40-20)/(3000-1500),IF(G124&lt;4500,40+(G124-3000)*(58-40)/(4500-3000),IF(G124&lt;6000,58+(G124-4500)*(72-58)/(6000-4500),IF(G124&lt;7500,72+(G124-6000)*(84-72)/(7500-6000),IF(G124&lt;9000,84+(G124-7500)*(93-84)/(9000-7500),IF(G124&lt;11000,93+(G124-9000)*(100-93)/(11000-9000),100))))))))</x:f>
        <x:v>94.4525</x:v>
      </x:c>
      <x:c r="M124" s="978" t="n">
        <x:v>1</x:v>
      </x:c>
      <x:c r="N124" s="978" t="n">
        <x:f>MIN(100,L124*M124)</x:f>
        <x:v>94.4525</x:v>
      </x:c>
      <x:c r="O124" s="978" t="n">
        <x:f>IF(K124&lt;=0.8,0,IF(K124&lt;0.9,0+(K124-0.8)*(10-0)/(0.9-0.8),IF(K124&lt;1,10+(K124-0.9)*(35-10)/(1-0.9),IF(K124&lt;1.2,35+(K124-1)*(87-35)/(1.2-1),IF(K124&lt;1.3,87+(K124-1.2)*(96-87)/(1.3-1.2),IF(K124&lt;1.45,96+(K124-1.3)*(100-96)/(1.45-1.3),100))))))</x:f>
        <x:v>83.0601876438308</x:v>
      </x:c>
      <x:c r="P124" s="979" t="n">
        <x:f>MIN(1,SQRT(G124/8000))</x:f>
        <x:v>1</x:v>
      </x:c>
      <x:c r="Q124" s="978" t="n">
        <x:f>35+(O124-35)*P124</x:f>
        <x:v>83.0601876438308</x:v>
      </x:c>
      <x:c r="R124" s="978" t="n">
        <x:f>IF(K124&lt;0.95,MIN(25,(0.95-K124)*250),0)</x:f>
        <x:v>0</x:v>
      </x:c>
      <x:c r="S124" s="978" t="n">
        <x:f>IF($X124="A",Y124*5+Z124*15+AA124*30+AB124*60+AC124*80+AD124*100,0)</x:f>
        <x:v>65.02393146335616</x:v>
      </x:c>
      <x:c r="T124" s="978" t="n">
        <x:f>IF($X124="A",AE124*5+AF124*15+AG124*30+AH124*60+AI124*80+AJ124*100,0)</x:f>
        <x:v>89.57702632810864</x:v>
      </x:c>
      <x:c r="U124" s="978" t="n">
        <x:f>IF($X124="A",S124*15%+T124*30%+Q124*55%,0)</x:f>
        <x:v>82.30980082204296</x:v>
      </x:c>
      <x:c r="V124" s="1018" t="n">
        <x:f>IF($X124="A",U124*80%+N124*20%,N124*IFERROR(INDEX($AT$5:$AT$60,MATCH($D124,$AR$5:$AR$60,0)),0.6)+Q124*IFERROR(INDEX($AU$5:$AU$60,MATCH($D124,$AR$5:$AR$60,0)),0.4)-R124)</x:f>
        <x:v>84.73834065763437</x:v>
      </x:c>
      <x:c r="W124" s="1008" t="str">
        <x:f>IF(E124&gt;=90,"設定6級候補",IF(E124&gt;=75,"設定4以上強候補",IF(E124&gt;=60,"設定4以上を疑う","要観察")))</x:f>
        <x:v>設定6級候補</x:v>
      </x:c>
      <x:c r="X124" s="1003" t="str">
        <x:f>IFERROR(INDEX($AS$5:$AS$60,MATCH($D124,$AR$5:$AR$60,0)),"AT")</x:f>
        <x:v>A</x:v>
      </x:c>
      <x:c r="Y124" s="979" t="n">
        <x:f>IFERROR((EXP(-$G124/INDEX($AV$5:$BA$12,MATCH($D124,$AR$5:$AR$12,0),1))*($G124/INDEX($AV$5:$BA$12,MATCH($D124,$AR$5:$AR$12,0),1))^$I124)/((EXP(-$G124/INDEX($AV$5:$BA$12,MATCH($D124,$AR$5:$AR$12,0),1))*($G124/INDEX($AV$5:$BA$12,MATCH($D124,$AR$5:$AR$12,0),1))^$I124)+(EXP(-$G124/INDEX($AV$5:$BA$12,MATCH($D124,$AR$5:$AR$12,0),2))*($G124/INDEX($AV$5:$BA$12,MATCH($D124,$AR$5:$AR$12,0),2))^$I124)+(EXP(-$G124/INDEX($AV$5:$BA$12,MATCH($D124,$AR$5:$AR$12,0),3))*($G124/INDEX($AV$5:$BA$12,MATCH($D124,$AR$5:$AR$12,0),3))^$I124)+(EXP(-$G124/INDEX($AV$5:$BA$12,MATCH($D124,$AR$5:$AR$12,0),4))*($G124/INDEX($AV$5:$BA$12,MATCH($D124,$AR$5:$AR$12,0),4))^$I124)+(EXP(-$G124/INDEX($AV$5:$BA$12,MATCH($D124,$AR$5:$AR$12,0),5))*($G124/INDEX($AV$5:$BA$12,MATCH($D124,$AR$5:$AR$12,0),5))^$I124)+(EXP(-$G124/INDEX($AV$5:$BA$12,MATCH($D124,$AR$5:$AR$12,0),6))*($G124/INDEX($AV$5:$BA$12,MATCH($D124,$AR$5:$AR$12,0),6))^$I124)),0)</x:f>
        <x:v>0.08458779099457267</x:v>
      </x:c>
      <x:c r="Z124" s="979" t="n">
        <x:f>IFERROR((EXP(-$G124/INDEX($AV$5:$BA$12,MATCH($D124,$AR$5:$AR$12,0),2))*($G124/INDEX($AV$5:$BA$12,MATCH($D124,$AR$5:$AR$12,0),2))^$I124)/((EXP(-$G124/INDEX($AV$5:$BA$12,MATCH($D124,$AR$5:$AR$12,0),1))*($G124/INDEX($AV$5:$BA$12,MATCH($D124,$AR$5:$AR$12,0),1))^$I124)+(EXP(-$G124/INDEX($AV$5:$BA$12,MATCH($D124,$AR$5:$AR$12,0),2))*($G124/INDEX($AV$5:$BA$12,MATCH($D124,$AR$5:$AR$12,0),2))^$I124)+(EXP(-$G124/INDEX($AV$5:$BA$12,MATCH($D124,$AR$5:$AR$12,0),3))*($G124/INDEX($AV$5:$BA$12,MATCH($D124,$AR$5:$AR$12,0),3))^$I124)+(EXP(-$G124/INDEX($AV$5:$BA$12,MATCH($D124,$AR$5:$AR$12,0),4))*($G124/INDEX($AV$5:$BA$12,MATCH($D124,$AR$5:$AR$12,0),4))^$I124)+(EXP(-$G124/INDEX($AV$5:$BA$12,MATCH($D124,$AR$5:$AR$12,0),5))*($G124/INDEX($AV$5:$BA$12,MATCH($D124,$AR$5:$AR$12,0),5))^$I124)+(EXP(-$G124/INDEX($AV$5:$BA$12,MATCH($D124,$AR$5:$AR$12,0),6))*($G124/INDEX($AV$5:$BA$12,MATCH($D124,$AR$5:$AR$12,0),6))^$I124)),0)</x:f>
        <x:v>0.09234876565988653</x:v>
      </x:c>
      <x:c r="AA124" s="979" t="n">
        <x:f>IFERROR((EXP(-$G124/INDEX($AV$5:$BA$12,MATCH($D124,$AR$5:$AR$12,0),3))*($G124/INDEX($AV$5:$BA$12,MATCH($D124,$AR$5:$AR$12,0),3))^$I124)/((EXP(-$G124/INDEX($AV$5:$BA$12,MATCH($D124,$AR$5:$AR$12,0),1))*($G124/INDEX($AV$5:$BA$12,MATCH($D124,$AR$5:$AR$12,0),1))^$I124)+(EXP(-$G124/INDEX($AV$5:$BA$12,MATCH($D124,$AR$5:$AR$12,0),2))*($G124/INDEX($AV$5:$BA$12,MATCH($D124,$AR$5:$AR$12,0),2))^$I124)+(EXP(-$G124/INDEX($AV$5:$BA$12,MATCH($D124,$AR$5:$AR$12,0),3))*($G124/INDEX($AV$5:$BA$12,MATCH($D124,$AR$5:$AR$12,0),3))^$I124)+(EXP(-$G124/INDEX($AV$5:$BA$12,MATCH($D124,$AR$5:$AR$12,0),4))*($G124/INDEX($AV$5:$BA$12,MATCH($D124,$AR$5:$AR$12,0),4))^$I124)+(EXP(-$G124/INDEX($AV$5:$BA$12,MATCH($D124,$AR$5:$AR$12,0),5))*($G124/INDEX($AV$5:$BA$12,MATCH($D124,$AR$5:$AR$12,0),5))^$I124)+(EXP(-$G124/INDEX($AV$5:$BA$12,MATCH($D124,$AR$5:$AR$12,0),6))*($G124/INDEX($AV$5:$BA$12,MATCH($D124,$AR$5:$AR$12,0),6))^$I124)),0)</x:f>
        <x:v>0.10869098305190933</x:v>
      </x:c>
      <x:c r="AB124" s="979" t="n">
        <x:f>IFERROR((EXP(-$G124/INDEX($AV$5:$BA$12,MATCH($D124,$AR$5:$AR$12,0),4))*($G124/INDEX($AV$5:$BA$12,MATCH($D124,$AR$5:$AR$12,0),4))^$I124)/((EXP(-$G124/INDEX($AV$5:$BA$12,MATCH($D124,$AR$5:$AR$12,0),1))*($G124/INDEX($AV$5:$BA$12,MATCH($D124,$AR$5:$AR$12,0),1))^$I124)+(EXP(-$G124/INDEX($AV$5:$BA$12,MATCH($D124,$AR$5:$AR$12,0),2))*($G124/INDEX($AV$5:$BA$12,MATCH($D124,$AR$5:$AR$12,0),2))^$I124)+(EXP(-$G124/INDEX($AV$5:$BA$12,MATCH($D124,$AR$5:$AR$12,0),3))*($G124/INDEX($AV$5:$BA$12,MATCH($D124,$AR$5:$AR$12,0),3))^$I124)+(EXP(-$G124/INDEX($AV$5:$BA$12,MATCH($D124,$AR$5:$AR$12,0),4))*($G124/INDEX($AV$5:$BA$12,MATCH($D124,$AR$5:$AR$12,0),4))^$I124)+(EXP(-$G124/INDEX($AV$5:$BA$12,MATCH($D124,$AR$5:$AR$12,0),5))*($G124/INDEX($AV$5:$BA$12,MATCH($D124,$AR$5:$AR$12,0),5))^$I124)+(EXP(-$G124/INDEX($AV$5:$BA$12,MATCH($D124,$AR$5:$AR$12,0),6))*($G124/INDEX($AV$5:$BA$12,MATCH($D124,$AR$5:$AR$12,0),6))^$I124)),0)</x:f>
        <x:v>0.16535282429041445</x:v>
      </x:c>
      <x:c r="AC124" s="979" t="n">
        <x:f>IFERROR((EXP(-$G124/INDEX($AV$5:$BA$12,MATCH($D124,$AR$5:$AR$12,0),5))*($G124/INDEX($AV$5:$BA$12,MATCH($D124,$AR$5:$AR$12,0),5))^$I124)/((EXP(-$G124/INDEX($AV$5:$BA$12,MATCH($D124,$AR$5:$AR$12,0),1))*($G124/INDEX($AV$5:$BA$12,MATCH($D124,$AR$5:$AR$12,0),1))^$I124)+(EXP(-$G124/INDEX($AV$5:$BA$12,MATCH($D124,$AR$5:$AR$12,0),2))*($G124/INDEX($AV$5:$BA$12,MATCH($D124,$AR$5:$AR$12,0),2))^$I124)+(EXP(-$G124/INDEX($AV$5:$BA$12,MATCH($D124,$AR$5:$AR$12,0),3))*($G124/INDEX($AV$5:$BA$12,MATCH($D124,$AR$5:$AR$12,0),3))^$I124)+(EXP(-$G124/INDEX($AV$5:$BA$12,MATCH($D124,$AR$5:$AR$12,0),4))*($G124/INDEX($AV$5:$BA$12,MATCH($D124,$AR$5:$AR$12,0),4))^$I124)+(EXP(-$G124/INDEX($AV$5:$BA$12,MATCH($D124,$AR$5:$AR$12,0),5))*($G124/INDEX($AV$5:$BA$12,MATCH($D124,$AR$5:$AR$12,0),5))^$I124)+(EXP(-$G124/INDEX($AV$5:$BA$12,MATCH($D124,$AR$5:$AR$12,0),6))*($G124/INDEX($AV$5:$BA$12,MATCH($D124,$AR$5:$AR$12,0),6))^$I124)),0)</x:f>
        <x:v>0.2434050762909423</x:v>
      </x:c>
      <x:c r="AD124" s="979" t="n">
        <x:f>IFERROR((EXP(-$G124/INDEX($AV$5:$BA$12,MATCH($D124,$AR$5:$AR$12,0),6))*($G124/INDEX($AV$5:$BA$12,MATCH($D124,$AR$5:$AR$12,0),6))^$I124)/((EXP(-$G124/INDEX($AV$5:$BA$12,MATCH($D124,$AR$5:$AR$12,0),1))*($G124/INDEX($AV$5:$BA$12,MATCH($D124,$AR$5:$AR$12,0),1))^$I124)+(EXP(-$G124/INDEX($AV$5:$BA$12,MATCH($D124,$AR$5:$AR$12,0),2))*($G124/INDEX($AV$5:$BA$12,MATCH($D124,$AR$5:$AR$12,0),2))^$I124)+(EXP(-$G124/INDEX($AV$5:$BA$12,MATCH($D124,$AR$5:$AR$12,0),3))*($G124/INDEX($AV$5:$BA$12,MATCH($D124,$AR$5:$AR$12,0),3))^$I124)+(EXP(-$G124/INDEX($AV$5:$BA$12,MATCH($D124,$AR$5:$AR$12,0),4))*($G124/INDEX($AV$5:$BA$12,MATCH($D124,$AR$5:$AR$12,0),4))^$I124)+(EXP(-$G124/INDEX($AV$5:$BA$12,MATCH($D124,$AR$5:$AR$12,0),5))*($G124/INDEX($AV$5:$BA$12,MATCH($D124,$AR$5:$AR$12,0),5))^$I124)+(EXP(-$G124/INDEX($AV$5:$BA$12,MATCH($D124,$AR$5:$AR$12,0),6))*($G124/INDEX($AV$5:$BA$12,MATCH($D124,$AR$5:$AR$12,0),6))^$I124)),0)</x:f>
        <x:v>0.30561455971227475</x:v>
      </x:c>
      <x:c r="AE124" s="979" t="n">
        <x:f>IFERROR((EXP(-$G124/INDEX($BB$5:$BG$12,MATCH($D124,$AR$5:$AR$12,0),1))*($G124/INDEX($BB$5:$BG$12,MATCH($D124,$AR$5:$AR$12,0),1))^$J124)/((EXP(-$G124/INDEX($BB$5:$BG$12,MATCH($D124,$AR$5:$AR$12,0),1))*($G124/INDEX($BB$5:$BG$12,MATCH($D124,$AR$5:$AR$12,0),1))^$J124)+(EXP(-$G124/INDEX($BB$5:$BG$12,MATCH($D124,$AR$5:$AR$12,0),2))*($G124/INDEX($BB$5:$BG$12,MATCH($D124,$AR$5:$AR$12,0),2))^$J124)+(EXP(-$G124/INDEX($BB$5:$BG$12,MATCH($D124,$AR$5:$AR$12,0),3))*($G124/INDEX($BB$5:$BG$12,MATCH($D124,$AR$5:$AR$12,0),3))^$J124)+(EXP(-$G124/INDEX($BB$5:$BG$12,MATCH($D124,$AR$5:$AR$12,0),4))*($G124/INDEX($BB$5:$BG$12,MATCH($D124,$AR$5:$AR$12,0),4))^$J124)+(EXP(-$G124/INDEX($BB$5:$BG$12,MATCH($D124,$AR$5:$AR$12,0),5))*($G124/INDEX($BB$5:$BG$12,MATCH($D124,$AR$5:$AR$12,0),5))^$J124)+(EXP(-$G124/INDEX($BB$5:$BG$12,MATCH($D124,$AR$5:$AR$12,0),6))*($G124/INDEX($BB$5:$BG$12,MATCH($D124,$AR$5:$AR$12,0),6))^$J124)),0)</x:f>
        <x:v>0.0003648611244227525</x:v>
      </x:c>
      <x:c r="AF124" s="979" t="n">
        <x:f>IFERROR((EXP(-$G124/INDEX($BB$5:$BG$12,MATCH($D124,$AR$5:$AR$12,0),2))*($G124/INDEX($BB$5:$BG$12,MATCH($D124,$AR$5:$AR$12,0),2))^$J124)/((EXP(-$G124/INDEX($BB$5:$BG$12,MATCH($D124,$AR$5:$AR$12,0),1))*($G124/INDEX($BB$5:$BG$12,MATCH($D124,$AR$5:$AR$12,0),1))^$J124)+(EXP(-$G124/INDEX($BB$5:$BG$12,MATCH($D124,$AR$5:$AR$12,0),2))*($G124/INDEX($BB$5:$BG$12,MATCH($D124,$AR$5:$AR$12,0),2))^$J124)+(EXP(-$G124/INDEX($BB$5:$BG$12,MATCH($D124,$AR$5:$AR$12,0),3))*($G124/INDEX($BB$5:$BG$12,MATCH($D124,$AR$5:$AR$12,0),3))^$J124)+(EXP(-$G124/INDEX($BB$5:$BG$12,MATCH($D124,$AR$5:$AR$12,0),4))*($G124/INDEX($BB$5:$BG$12,MATCH($D124,$AR$5:$AR$12,0),4))^$J124)+(EXP(-$G124/INDEX($BB$5:$BG$12,MATCH($D124,$AR$5:$AR$12,0),5))*($G124/INDEX($BB$5:$BG$12,MATCH($D124,$AR$5:$AR$12,0),5))^$J124)+(EXP(-$G124/INDEX($BB$5:$BG$12,MATCH($D124,$AR$5:$AR$12,0),6))*($G124/INDEX($BB$5:$BG$12,MATCH($D124,$AR$5:$AR$12,0),6))^$J124)),0)</x:f>
        <x:v>0.0012497313646302039</x:v>
      </x:c>
      <x:c r="AG124" s="979" t="n">
        <x:f>IFERROR((EXP(-$G124/INDEX($BB$5:$BG$12,MATCH($D124,$AR$5:$AR$12,0),3))*($G124/INDEX($BB$5:$BG$12,MATCH($D124,$AR$5:$AR$12,0),3))^$J124)/((EXP(-$G124/INDEX($BB$5:$BG$12,MATCH($D124,$AR$5:$AR$12,0),1))*($G124/INDEX($BB$5:$BG$12,MATCH($D124,$AR$5:$AR$12,0),1))^$J124)+(EXP(-$G124/INDEX($BB$5:$BG$12,MATCH($D124,$AR$5:$AR$12,0),2))*($G124/INDEX($BB$5:$BG$12,MATCH($D124,$AR$5:$AR$12,0),2))^$J124)+(EXP(-$G124/INDEX($BB$5:$BG$12,MATCH($D124,$AR$5:$AR$12,0),3))*($G124/INDEX($BB$5:$BG$12,MATCH($D124,$AR$5:$AR$12,0),3))^$J124)+(EXP(-$G124/INDEX($BB$5:$BG$12,MATCH($D124,$AR$5:$AR$12,0),4))*($G124/INDEX($BB$5:$BG$12,MATCH($D124,$AR$5:$AR$12,0),4))^$J124)+(EXP(-$G124/INDEX($BB$5:$BG$12,MATCH($D124,$AR$5:$AR$12,0),5))*($G124/INDEX($BB$5:$BG$12,MATCH($D124,$AR$5:$AR$12,0),5))^$J124)+(EXP(-$G124/INDEX($BB$5:$BG$12,MATCH($D124,$AR$5:$AR$12,0),6))*($G124/INDEX($BB$5:$BG$12,MATCH($D124,$AR$5:$AR$12,0),6))^$J124)),0)</x:f>
        <x:v>0.014397981163772656</x:v>
      </x:c>
      <x:c r="AH124" s="979" t="n">
        <x:f>IFERROR((EXP(-$G124/INDEX($BB$5:$BG$12,MATCH($D124,$AR$5:$AR$12,0),4))*($G124/INDEX($BB$5:$BG$12,MATCH($D124,$AR$5:$AR$12,0),4))^$J124)/((EXP(-$G124/INDEX($BB$5:$BG$12,MATCH($D124,$AR$5:$AR$12,0),1))*($G124/INDEX($BB$5:$BG$12,MATCH($D124,$AR$5:$AR$12,0),1))^$J124)+(EXP(-$G124/INDEX($BB$5:$BG$12,MATCH($D124,$AR$5:$AR$12,0),2))*($G124/INDEX($BB$5:$BG$12,MATCH($D124,$AR$5:$AR$12,0),2))^$J124)+(EXP(-$G124/INDEX($BB$5:$BG$12,MATCH($D124,$AR$5:$AR$12,0),3))*($G124/INDEX($BB$5:$BG$12,MATCH($D124,$AR$5:$AR$12,0),3))^$J124)+(EXP(-$G124/INDEX($BB$5:$BG$12,MATCH($D124,$AR$5:$AR$12,0),4))*($G124/INDEX($BB$5:$BG$12,MATCH($D124,$AR$5:$AR$12,0),4))^$J124)+(EXP(-$G124/INDEX($BB$5:$BG$12,MATCH($D124,$AR$5:$AR$12,0),5))*($G124/INDEX($BB$5:$BG$12,MATCH($D124,$AR$5:$AR$12,0),5))^$J124)+(EXP(-$G124/INDEX($BB$5:$BG$12,MATCH($D124,$AR$5:$AR$12,0),6))*($G124/INDEX($BB$5:$BG$12,MATCH($D124,$AR$5:$AR$12,0),6))^$J124)),0)</x:f>
        <x:v>0.1105304176918462</x:v>
      </x:c>
      <x:c r="AI124" s="979" t="n">
        <x:f>IFERROR((EXP(-$G124/INDEX($BB$5:$BG$12,MATCH($D124,$AR$5:$AR$12,0),5))*($G124/INDEX($BB$5:$BG$12,MATCH($D124,$AR$5:$AR$12,0),5))^$J124)/((EXP(-$G124/INDEX($BB$5:$BG$12,MATCH($D124,$AR$5:$AR$12,0),1))*($G124/INDEX($BB$5:$BG$12,MATCH($D124,$AR$5:$AR$12,0),1))^$J124)+(EXP(-$G124/INDEX($BB$5:$BG$12,MATCH($D124,$AR$5:$AR$12,0),2))*($G124/INDEX($BB$5:$BG$12,MATCH($D124,$AR$5:$AR$12,0),2))^$J124)+(EXP(-$G124/INDEX($BB$5:$BG$12,MATCH($D124,$AR$5:$AR$12,0),3))*($G124/INDEX($BB$5:$BG$12,MATCH($D124,$AR$5:$AR$12,0),3))^$J124)+(EXP(-$G124/INDEX($BB$5:$BG$12,MATCH($D124,$AR$5:$AR$12,0),4))*($G124/INDEX($BB$5:$BG$12,MATCH($D124,$AR$5:$AR$12,0),4))^$J124)+(EXP(-$G124/INDEX($BB$5:$BG$12,MATCH($D124,$AR$5:$AR$12,0),5))*($G124/INDEX($BB$5:$BG$12,MATCH($D124,$AR$5:$AR$12,0),5))^$J124)+(EXP(-$G124/INDEX($BB$5:$BG$12,MATCH($D124,$AR$5:$AR$12,0),6))*($G124/INDEX($BB$5:$BG$12,MATCH($D124,$AR$5:$AR$12,0),6))^$J124)),0)</x:f>
        <x:v>0.24265046549698502</x:v>
      </x:c>
      <x:c r="AJ124" s="979" t="n">
        <x:f>IFERROR((EXP(-$G124/INDEX($BB$5:$BG$12,MATCH($D124,$AR$5:$AR$12,0),6))*($G124/INDEX($BB$5:$BG$12,MATCH($D124,$AR$5:$AR$12,0),6))^$J124)/((EXP(-$G124/INDEX($BB$5:$BG$12,MATCH($D124,$AR$5:$AR$12,0),1))*($G124/INDEX($BB$5:$BG$12,MATCH($D124,$AR$5:$AR$12,0),1))^$J124)+(EXP(-$G124/INDEX($BB$5:$BG$12,MATCH($D124,$AR$5:$AR$12,0),2))*($G124/INDEX($BB$5:$BG$12,MATCH($D124,$AR$5:$AR$12,0),2))^$J124)+(EXP(-$G124/INDEX($BB$5:$BG$12,MATCH($D124,$AR$5:$AR$12,0),3))*($G124/INDEX($BB$5:$BG$12,MATCH($D124,$AR$5:$AR$12,0),3))^$J124)+(EXP(-$G124/INDEX($BB$5:$BG$12,MATCH($D124,$AR$5:$AR$12,0),4))*($G124/INDEX($BB$5:$BG$12,MATCH($D124,$AR$5:$AR$12,0),4))^$J124)+(EXP(-$G124/INDEX($BB$5:$BG$12,MATCH($D124,$AR$5:$AR$12,0),5))*($G124/INDEX($BB$5:$BG$12,MATCH($D124,$AR$5:$AR$12,0),5))^$J124)+(EXP(-$G124/INDEX($BB$5:$BG$12,MATCH($D124,$AR$5:$AR$12,0),6))*($G124/INDEX($BB$5:$BG$12,MATCH($D124,$AR$5:$AR$12,0),6))^$J124)),0)</x:f>
        <x:v>0.6308065431583432</x:v>
      </x:c>
      <x:c r="BJ124"/>
      <x:c r="BK124"/>
      <x:c r="BL124"/>
      <x:c r="BM124"/>
      <x:c r="BN124"/>
      <x:c r="BO124"/>
      <x:c r="BP124"/>
      <x:c r="BQ124"/>
      <x:c r="BR124"/>
      <x:c r="BS124"/>
      <x:c r="BT124"/>
      <x:c r="BU124"/>
      <x:c r="BV124"/>
      <x:c r="BW124"/>
      <x:c r="BX124"/>
      <x:c r="BY124"/>
      <x:c r="BZ124"/>
    </x:row>
    <x:row r="125">
      <x:c r="A125" s="975" t="n">
        <x:f>'対象台データ'!A123</x:f>
        <x:v>46271</x:v>
      </x:c>
      <x:c r="B125" s="1003" t="str">
        <x:f>'対象台データ'!B123</x:f>
        <x:v>日</x:v>
      </x:c>
      <x:c r="C125" s="1003" t="str">
        <x:f>'対象台データ'!C123</x:f>
        <x:v>9/6</x:v>
      </x:c>
      <x:c r="D125" s="963" t="str">
        <x:f>'対象台データ'!D123</x:f>
        <x:v>マイジャグラーV</x:v>
      </x:c>
      <x:c r="E125" s="1014" t="n">
        <x:f>IF($X125="A",MIN(100,MAX(0,55+(V125-55)*(1+0.4*SQRT(MIN(G125/8000,1))))),MIN(100,MAX(0,V125)))</x:f>
        <x:v>76.21513494312029</x:v>
      </x:c>
      <x:c r="F125" s="1016" t="n">
        <x:f>'対象台データ'!E123</x:f>
        <x:v>990</x:v>
      </x:c>
      <x:c r="G125" s="1005" t="n">
        <x:f>'対象台データ'!F123</x:f>
        <x:v>7870</x:v>
      </x:c>
      <x:c r="H125" s="1005" t="n">
        <x:f>'対象台データ'!G123</x:f>
        <x:v>2516</x:v>
      </x:c>
      <x:c r="I125" s="1005" t="n">
        <x:f>'対象台データ'!H123</x:f>
        <x:v>32</x:v>
      </x:c>
      <x:c r="J125" s="1005" t="n">
        <x:f>'対象台データ'!I123</x:f>
        <x:v>34</x:v>
      </x:c>
      <x:c r="K125" s="979" t="n">
        <x:f>'対象台データ'!K123</x:f>
        <x:v>1.106565014824227</x:v>
      </x:c>
      <x:c r="L125" s="1006" t="n">
        <x:f>IF(G125&lt;=0,5,IF(G125&lt;1500,5+(G125-0)*(20-5)/(1500-0),IF(G125&lt;3000,20+(G125-1500)*(40-20)/(3000-1500),IF(G125&lt;4500,40+(G125-3000)*(58-40)/(4500-3000),IF(G125&lt;6000,58+(G125-4500)*(72-58)/(6000-4500),IF(G125&lt;7500,72+(G125-6000)*(84-72)/(7500-6000),IF(G125&lt;9000,84+(G125-7500)*(93-84)/(9000-7500),IF(G125&lt;11000,93+(G125-9000)*(100-93)/(11000-9000),100))))))))</x:f>
        <x:v>86.22</x:v>
      </x:c>
      <x:c r="M125" s="978" t="n">
        <x:v>1</x:v>
      </x:c>
      <x:c r="N125" s="978" t="n">
        <x:f>MIN(100,L125*M125)</x:f>
        <x:v>86.22</x:v>
      </x:c>
      <x:c r="O125" s="978" t="n">
        <x:f>IF(K125&lt;=0.8,0,IF(K125&lt;0.9,0+(K125-0.8)*(10-0)/(0.9-0.8),IF(K125&lt;1,10+(K125-0.9)*(35-10)/(1-0.9),IF(K125&lt;1.2,35+(K125-1)*(87-35)/(1.2-1),IF(K125&lt;1.3,87+(K125-1.2)*(96-87)/(1.3-1.2),IF(K125&lt;1.45,96+(K125-1.3)*(100-96)/(1.45-1.3),100))))))</x:f>
        <x:v>62.70690385429902</x:v>
      </x:c>
      <x:c r="P125" s="979" t="n">
        <x:f>MIN(1,SQRT(G125/8000))</x:f>
        <x:v>0.9918417212438686</x:v>
      </x:c>
      <x:c r="Q125" s="978" t="n">
        <x:f>35+(O125-35)*P125</x:f>
        <x:v>62.48086320918632</x:v>
      </x:c>
      <x:c r="R125" s="978" t="n">
        <x:f>IF(K125&lt;0.95,MIN(25,(0.95-K125)*250),0)</x:f>
        <x:v>0</x:v>
      </x:c>
      <x:c r="S125" s="978" t="n">
        <x:f>IF($X125="A",Y125*5+Z125*15+AA125*30+AB125*60+AC125*80+AD125*100,0)</x:f>
        <x:v>49.85572831125208</x:v>
      </x:c>
      <x:c r="T125" s="978" t="n">
        <x:f>IF($X125="A",AE125*5+AF125*15+AG125*30+AH125*60+AI125*80+AJ125*100,0)</x:f>
        <x:v>81.1283557299047</x:v>
      </x:c>
      <x:c r="U125" s="978" t="n">
        <x:f>IF($X125="A",S125*15%+T125*30%+Q125*55%,0)</x:f>
        <x:v>66.1813407307117</x:v>
      </x:c>
      <x:c r="V125" s="1018" t="n">
        <x:f>IF($X125="A",U125*80%+N125*20%,N125*IFERROR(INDEX($AT$5:$AT$60,MATCH($D125,$AR$5:$AR$60,0)),0.6)+Q125*IFERROR(INDEX($AU$5:$AU$60,MATCH($D125,$AR$5:$AR$60,0)),0.4)-R125)</x:f>
        <x:v>70.18907258456936</x:v>
      </x:c>
      <x:c r="W125" s="1008" t="str">
        <x:f>IF(E125&gt;=90,"設定6級候補",IF(E125&gt;=75,"設定4以上強候補",IF(E125&gt;=60,"設定4以上を疑う","要観察")))</x:f>
        <x:v>設定4以上強候補</x:v>
      </x:c>
      <x:c r="X125" s="1003" t="str">
        <x:f>IFERROR(INDEX($AS$5:$AS$60,MATCH($D125,$AR$5:$AR$60,0)),"AT")</x:f>
        <x:v>A</x:v>
      </x:c>
      <x:c r="Y125" s="979" t="n">
        <x:f>IFERROR((EXP(-$G125/INDEX($AV$5:$BA$12,MATCH($D125,$AR$5:$AR$12,0),1))*($G125/INDEX($AV$5:$BA$12,MATCH($D125,$AR$5:$AR$12,0),1))^$I125)/((EXP(-$G125/INDEX($AV$5:$BA$12,MATCH($D125,$AR$5:$AR$12,0),1))*($G125/INDEX($AV$5:$BA$12,MATCH($D125,$AR$5:$AR$12,0),1))^$I125)+(EXP(-$G125/INDEX($AV$5:$BA$12,MATCH($D125,$AR$5:$AR$12,0),2))*($G125/INDEX($AV$5:$BA$12,MATCH($D125,$AR$5:$AR$12,0),2))^$I125)+(EXP(-$G125/INDEX($AV$5:$BA$12,MATCH($D125,$AR$5:$AR$12,0),3))*($G125/INDEX($AV$5:$BA$12,MATCH($D125,$AR$5:$AR$12,0),3))^$I125)+(EXP(-$G125/INDEX($AV$5:$BA$12,MATCH($D125,$AR$5:$AR$12,0),4))*($G125/INDEX($AV$5:$BA$12,MATCH($D125,$AR$5:$AR$12,0),4))^$I125)+(EXP(-$G125/INDEX($AV$5:$BA$12,MATCH($D125,$AR$5:$AR$12,0),5))*($G125/INDEX($AV$5:$BA$12,MATCH($D125,$AR$5:$AR$12,0),5))^$I125)+(EXP(-$G125/INDEX($AV$5:$BA$12,MATCH($D125,$AR$5:$AR$12,0),6))*($G125/INDEX($AV$5:$BA$12,MATCH($D125,$AR$5:$AR$12,0),6))^$I125)),0)</x:f>
        <x:v>0.15315482815438328</x:v>
      </x:c>
      <x:c r="Z125" s="979" t="n">
        <x:f>IFERROR((EXP(-$G125/INDEX($AV$5:$BA$12,MATCH($D125,$AR$5:$AR$12,0),2))*($G125/INDEX($AV$5:$BA$12,MATCH($D125,$AR$5:$AR$12,0),2))^$I125)/((EXP(-$G125/INDEX($AV$5:$BA$12,MATCH($D125,$AR$5:$AR$12,0),1))*($G125/INDEX($AV$5:$BA$12,MATCH($D125,$AR$5:$AR$12,0),1))^$I125)+(EXP(-$G125/INDEX($AV$5:$BA$12,MATCH($D125,$AR$5:$AR$12,0),2))*($G125/INDEX($AV$5:$BA$12,MATCH($D125,$AR$5:$AR$12,0),2))^$I125)+(EXP(-$G125/INDEX($AV$5:$BA$12,MATCH($D125,$AR$5:$AR$12,0),3))*($G125/INDEX($AV$5:$BA$12,MATCH($D125,$AR$5:$AR$12,0),3))^$I125)+(EXP(-$G125/INDEX($AV$5:$BA$12,MATCH($D125,$AR$5:$AR$12,0),4))*($G125/INDEX($AV$5:$BA$12,MATCH($D125,$AR$5:$AR$12,0),4))^$I125)+(EXP(-$G125/INDEX($AV$5:$BA$12,MATCH($D125,$AR$5:$AR$12,0),5))*($G125/INDEX($AV$5:$BA$12,MATCH($D125,$AR$5:$AR$12,0),5))^$I125)+(EXP(-$G125/INDEX($AV$5:$BA$12,MATCH($D125,$AR$5:$AR$12,0),6))*($G125/INDEX($AV$5:$BA$12,MATCH($D125,$AR$5:$AR$12,0),6))^$I125)),0)</x:f>
        <x:v>0.15717087642265412</x:v>
      </x:c>
      <x:c r="AA125" s="979" t="n">
        <x:f>IFERROR((EXP(-$G125/INDEX($AV$5:$BA$12,MATCH($D125,$AR$5:$AR$12,0),3))*($G125/INDEX($AV$5:$BA$12,MATCH($D125,$AR$5:$AR$12,0),3))^$I125)/((EXP(-$G125/INDEX($AV$5:$BA$12,MATCH($D125,$AR$5:$AR$12,0),1))*($G125/INDEX($AV$5:$BA$12,MATCH($D125,$AR$5:$AR$12,0),1))^$I125)+(EXP(-$G125/INDEX($AV$5:$BA$12,MATCH($D125,$AR$5:$AR$12,0),2))*($G125/INDEX($AV$5:$BA$12,MATCH($D125,$AR$5:$AR$12,0),2))^$I125)+(EXP(-$G125/INDEX($AV$5:$BA$12,MATCH($D125,$AR$5:$AR$12,0),3))*($G125/INDEX($AV$5:$BA$12,MATCH($D125,$AR$5:$AR$12,0),3))^$I125)+(EXP(-$G125/INDEX($AV$5:$BA$12,MATCH($D125,$AR$5:$AR$12,0),4))*($G125/INDEX($AV$5:$BA$12,MATCH($D125,$AR$5:$AR$12,0),4))^$I125)+(EXP(-$G125/INDEX($AV$5:$BA$12,MATCH($D125,$AR$5:$AR$12,0),5))*($G125/INDEX($AV$5:$BA$12,MATCH($D125,$AR$5:$AR$12,0),5))^$I125)+(EXP(-$G125/INDEX($AV$5:$BA$12,MATCH($D125,$AR$5:$AR$12,0),6))*($G125/INDEX($AV$5:$BA$12,MATCH($D125,$AR$5:$AR$12,0),6))^$I125)),0)</x:f>
        <x:v>0.16427489883056567</x:v>
      </x:c>
      <x:c r="AB125" s="979" t="n">
        <x:f>IFERROR((EXP(-$G125/INDEX($AV$5:$BA$12,MATCH($D125,$AR$5:$AR$12,0),4))*($G125/INDEX($AV$5:$BA$12,MATCH($D125,$AR$5:$AR$12,0),4))^$I125)/((EXP(-$G125/INDEX($AV$5:$BA$12,MATCH($D125,$AR$5:$AR$12,0),1))*($G125/INDEX($AV$5:$BA$12,MATCH($D125,$AR$5:$AR$12,0),1))^$I125)+(EXP(-$G125/INDEX($AV$5:$BA$12,MATCH($D125,$AR$5:$AR$12,0),2))*($G125/INDEX($AV$5:$BA$12,MATCH($D125,$AR$5:$AR$12,0),2))^$I125)+(EXP(-$G125/INDEX($AV$5:$BA$12,MATCH($D125,$AR$5:$AR$12,0),3))*($G125/INDEX($AV$5:$BA$12,MATCH($D125,$AR$5:$AR$12,0),3))^$I125)+(EXP(-$G125/INDEX($AV$5:$BA$12,MATCH($D125,$AR$5:$AR$12,0),4))*($G125/INDEX($AV$5:$BA$12,MATCH($D125,$AR$5:$AR$12,0),4))^$I125)+(EXP(-$G125/INDEX($AV$5:$BA$12,MATCH($D125,$AR$5:$AR$12,0),5))*($G125/INDEX($AV$5:$BA$12,MATCH($D125,$AR$5:$AR$12,0),5))^$I125)+(EXP(-$G125/INDEX($AV$5:$BA$12,MATCH($D125,$AR$5:$AR$12,0),6))*($G125/INDEX($AV$5:$BA$12,MATCH($D125,$AR$5:$AR$12,0),6))^$I125)),0)</x:f>
        <x:v>0.1785021780657116</x:v>
      </x:c>
      <x:c r="AC125" s="979" t="n">
        <x:f>IFERROR((EXP(-$G125/INDEX($AV$5:$BA$12,MATCH($D125,$AR$5:$AR$12,0),5))*($G125/INDEX($AV$5:$BA$12,MATCH($D125,$AR$5:$AR$12,0),5))^$I125)/((EXP(-$G125/INDEX($AV$5:$BA$12,MATCH($D125,$AR$5:$AR$12,0),1))*($G125/INDEX($AV$5:$BA$12,MATCH($D125,$AR$5:$AR$12,0),1))^$I125)+(EXP(-$G125/INDEX($AV$5:$BA$12,MATCH($D125,$AR$5:$AR$12,0),2))*($G125/INDEX($AV$5:$BA$12,MATCH($D125,$AR$5:$AR$12,0),2))^$I125)+(EXP(-$G125/INDEX($AV$5:$BA$12,MATCH($D125,$AR$5:$AR$12,0),3))*($G125/INDEX($AV$5:$BA$12,MATCH($D125,$AR$5:$AR$12,0),3))^$I125)+(EXP(-$G125/INDEX($AV$5:$BA$12,MATCH($D125,$AR$5:$AR$12,0),4))*($G125/INDEX($AV$5:$BA$12,MATCH($D125,$AR$5:$AR$12,0),4))^$I125)+(EXP(-$G125/INDEX($AV$5:$BA$12,MATCH($D125,$AR$5:$AR$12,0),5))*($G125/INDEX($AV$5:$BA$12,MATCH($D125,$AR$5:$AR$12,0),5))^$I125)+(EXP(-$G125/INDEX($AV$5:$BA$12,MATCH($D125,$AR$5:$AR$12,0),6))*($G125/INDEX($AV$5:$BA$12,MATCH($D125,$AR$5:$AR$12,0),6))^$I125)),0)</x:f>
        <x:v>0.17978542386939195</x:v>
      </x:c>
      <x:c r="AD125" s="979" t="n">
        <x:f>IFERROR((EXP(-$G125/INDEX($AV$5:$BA$12,MATCH($D125,$AR$5:$AR$12,0),6))*($G125/INDEX($AV$5:$BA$12,MATCH($D125,$AR$5:$AR$12,0),6))^$I125)/((EXP(-$G125/INDEX($AV$5:$BA$12,MATCH($D125,$AR$5:$AR$12,0),1))*($G125/INDEX($AV$5:$BA$12,MATCH($D125,$AR$5:$AR$12,0),1))^$I125)+(EXP(-$G125/INDEX($AV$5:$BA$12,MATCH($D125,$AR$5:$AR$12,0),2))*($G125/INDEX($AV$5:$BA$12,MATCH($D125,$AR$5:$AR$12,0),2))^$I125)+(EXP(-$G125/INDEX($AV$5:$BA$12,MATCH($D125,$AR$5:$AR$12,0),3))*($G125/INDEX($AV$5:$BA$12,MATCH($D125,$AR$5:$AR$12,0),3))^$I125)+(EXP(-$G125/INDEX($AV$5:$BA$12,MATCH($D125,$AR$5:$AR$12,0),4))*($G125/INDEX($AV$5:$BA$12,MATCH($D125,$AR$5:$AR$12,0),4))^$I125)+(EXP(-$G125/INDEX($AV$5:$BA$12,MATCH($D125,$AR$5:$AR$12,0),5))*($G125/INDEX($AV$5:$BA$12,MATCH($D125,$AR$5:$AR$12,0),5))^$I125)+(EXP(-$G125/INDEX($AV$5:$BA$12,MATCH($D125,$AR$5:$AR$12,0),6))*($G125/INDEX($AV$5:$BA$12,MATCH($D125,$AR$5:$AR$12,0),6))^$I125)),0)</x:f>
        <x:v>0.16711179465729334</x:v>
      </x:c>
      <x:c r="AE125" s="979" t="n">
        <x:f>IFERROR((EXP(-$G125/INDEX($BB$5:$BG$12,MATCH($D125,$AR$5:$AR$12,0),1))*($G125/INDEX($BB$5:$BG$12,MATCH($D125,$AR$5:$AR$12,0),1))^$J125)/((EXP(-$G125/INDEX($BB$5:$BG$12,MATCH($D125,$AR$5:$AR$12,0),1))*($G125/INDEX($BB$5:$BG$12,MATCH($D125,$AR$5:$AR$12,0),1))^$J125)+(EXP(-$G125/INDEX($BB$5:$BG$12,MATCH($D125,$AR$5:$AR$12,0),2))*($G125/INDEX($BB$5:$BG$12,MATCH($D125,$AR$5:$AR$12,0),2))^$J125)+(EXP(-$G125/INDEX($BB$5:$BG$12,MATCH($D125,$AR$5:$AR$12,0),3))*($G125/INDEX($BB$5:$BG$12,MATCH($D125,$AR$5:$AR$12,0),3))^$J125)+(EXP(-$G125/INDEX($BB$5:$BG$12,MATCH($D125,$AR$5:$AR$12,0),4))*($G125/INDEX($BB$5:$BG$12,MATCH($D125,$AR$5:$AR$12,0),4))^$J125)+(EXP(-$G125/INDEX($BB$5:$BG$12,MATCH($D125,$AR$5:$AR$12,0),5))*($G125/INDEX($BB$5:$BG$12,MATCH($D125,$AR$5:$AR$12,0),5))^$J125)+(EXP(-$G125/INDEX($BB$5:$BG$12,MATCH($D125,$AR$5:$AR$12,0),6))*($G125/INDEX($BB$5:$BG$12,MATCH($D125,$AR$5:$AR$12,0),6))^$J125)),0)</x:f>
        <x:v>0.004287068284313708</x:v>
      </x:c>
      <x:c r="AF125" s="979" t="n">
        <x:f>IFERROR((EXP(-$G125/INDEX($BB$5:$BG$12,MATCH($D125,$AR$5:$AR$12,0),2))*($G125/INDEX($BB$5:$BG$12,MATCH($D125,$AR$5:$AR$12,0),2))^$J125)/((EXP(-$G125/INDEX($BB$5:$BG$12,MATCH($D125,$AR$5:$AR$12,0),1))*($G125/INDEX($BB$5:$BG$12,MATCH($D125,$AR$5:$AR$12,0),1))^$J125)+(EXP(-$G125/INDEX($BB$5:$BG$12,MATCH($D125,$AR$5:$AR$12,0),2))*($G125/INDEX($BB$5:$BG$12,MATCH($D125,$AR$5:$AR$12,0),2))^$J125)+(EXP(-$G125/INDEX($BB$5:$BG$12,MATCH($D125,$AR$5:$AR$12,0),3))*($G125/INDEX($BB$5:$BG$12,MATCH($D125,$AR$5:$AR$12,0),3))^$J125)+(EXP(-$G125/INDEX($BB$5:$BG$12,MATCH($D125,$AR$5:$AR$12,0),4))*($G125/INDEX($BB$5:$BG$12,MATCH($D125,$AR$5:$AR$12,0),4))^$J125)+(EXP(-$G125/INDEX($BB$5:$BG$12,MATCH($D125,$AR$5:$AR$12,0),5))*($G125/INDEX($BB$5:$BG$12,MATCH($D125,$AR$5:$AR$12,0),5))^$J125)+(EXP(-$G125/INDEX($BB$5:$BG$12,MATCH($D125,$AR$5:$AR$12,0),6))*($G125/INDEX($BB$5:$BG$12,MATCH($D125,$AR$5:$AR$12,0),6))^$J125)),0)</x:f>
        <x:v>0.0101368860178987</x:v>
      </x:c>
      <x:c r="AG125" s="979" t="n">
        <x:f>IFERROR((EXP(-$G125/INDEX($BB$5:$BG$12,MATCH($D125,$AR$5:$AR$12,0),3))*($G125/INDEX($BB$5:$BG$12,MATCH($D125,$AR$5:$AR$12,0),3))^$J125)/((EXP(-$G125/INDEX($BB$5:$BG$12,MATCH($D125,$AR$5:$AR$12,0),1))*($G125/INDEX($BB$5:$BG$12,MATCH($D125,$AR$5:$AR$12,0),1))^$J125)+(EXP(-$G125/INDEX($BB$5:$BG$12,MATCH($D125,$AR$5:$AR$12,0),2))*($G125/INDEX($BB$5:$BG$12,MATCH($D125,$AR$5:$AR$12,0),2))^$J125)+(EXP(-$G125/INDEX($BB$5:$BG$12,MATCH($D125,$AR$5:$AR$12,0),3))*($G125/INDEX($BB$5:$BG$12,MATCH($D125,$AR$5:$AR$12,0),3))^$J125)+(EXP(-$G125/INDEX($BB$5:$BG$12,MATCH($D125,$AR$5:$AR$12,0),4))*($G125/INDEX($BB$5:$BG$12,MATCH($D125,$AR$5:$AR$12,0),4))^$J125)+(EXP(-$G125/INDEX($BB$5:$BG$12,MATCH($D125,$AR$5:$AR$12,0),5))*($G125/INDEX($BB$5:$BG$12,MATCH($D125,$AR$5:$AR$12,0),5))^$J125)+(EXP(-$G125/INDEX($BB$5:$BG$12,MATCH($D125,$AR$5:$AR$12,0),6))*($G125/INDEX($BB$5:$BG$12,MATCH($D125,$AR$5:$AR$12,0),6))^$J125)),0)</x:f>
        <x:v>0.05341436540620082</x:v>
      </x:c>
      <x:c r="AH125" s="979" t="n">
        <x:f>IFERROR((EXP(-$G125/INDEX($BB$5:$BG$12,MATCH($D125,$AR$5:$AR$12,0),4))*($G125/INDEX($BB$5:$BG$12,MATCH($D125,$AR$5:$AR$12,0),4))^$J125)/((EXP(-$G125/INDEX($BB$5:$BG$12,MATCH($D125,$AR$5:$AR$12,0),1))*($G125/INDEX($BB$5:$BG$12,MATCH($D125,$AR$5:$AR$12,0),1))^$J125)+(EXP(-$G125/INDEX($BB$5:$BG$12,MATCH($D125,$AR$5:$AR$12,0),2))*($G125/INDEX($BB$5:$BG$12,MATCH($D125,$AR$5:$AR$12,0),2))^$J125)+(EXP(-$G125/INDEX($BB$5:$BG$12,MATCH($D125,$AR$5:$AR$12,0),3))*($G125/INDEX($BB$5:$BG$12,MATCH($D125,$AR$5:$AR$12,0),3))^$J125)+(EXP(-$G125/INDEX($BB$5:$BG$12,MATCH($D125,$AR$5:$AR$12,0),4))*($G125/INDEX($BB$5:$BG$12,MATCH($D125,$AR$5:$AR$12,0),4))^$J125)+(EXP(-$G125/INDEX($BB$5:$BG$12,MATCH($D125,$AR$5:$AR$12,0),5))*($G125/INDEX($BB$5:$BG$12,MATCH($D125,$AR$5:$AR$12,0),5))^$J125)+(EXP(-$G125/INDEX($BB$5:$BG$12,MATCH($D125,$AR$5:$AR$12,0),6))*($G125/INDEX($BB$5:$BG$12,MATCH($D125,$AR$5:$AR$12,0),6))^$J125)),0)</x:f>
        <x:v>0.19475539646208923</x:v>
      </x:c>
      <x:c r="AI125" s="979" t="n">
        <x:f>IFERROR((EXP(-$G125/INDEX($BB$5:$BG$12,MATCH($D125,$AR$5:$AR$12,0),5))*($G125/INDEX($BB$5:$BG$12,MATCH($D125,$AR$5:$AR$12,0),5))^$J125)/((EXP(-$G125/INDEX($BB$5:$BG$12,MATCH($D125,$AR$5:$AR$12,0),1))*($G125/INDEX($BB$5:$BG$12,MATCH($D125,$AR$5:$AR$12,0),1))^$J125)+(EXP(-$G125/INDEX($BB$5:$BG$12,MATCH($D125,$AR$5:$AR$12,0),2))*($G125/INDEX($BB$5:$BG$12,MATCH($D125,$AR$5:$AR$12,0),2))^$J125)+(EXP(-$G125/INDEX($BB$5:$BG$12,MATCH($D125,$AR$5:$AR$12,0),3))*($G125/INDEX($BB$5:$BG$12,MATCH($D125,$AR$5:$AR$12,0),3))^$J125)+(EXP(-$G125/INDEX($BB$5:$BG$12,MATCH($D125,$AR$5:$AR$12,0),4))*($G125/INDEX($BB$5:$BG$12,MATCH($D125,$AR$5:$AR$12,0),4))^$J125)+(EXP(-$G125/INDEX($BB$5:$BG$12,MATCH($D125,$AR$5:$AR$12,0),5))*($G125/INDEX($BB$5:$BG$12,MATCH($D125,$AR$5:$AR$12,0),5))^$J125)+(EXP(-$G125/INDEX($BB$5:$BG$12,MATCH($D125,$AR$5:$AR$12,0),6))*($G125/INDEX($BB$5:$BG$12,MATCH($D125,$AR$5:$AR$12,0),6))^$J125)),0)</x:f>
        <x:v>0.303675801732324</x:v>
      </x:c>
      <x:c r="AJ125" s="979" t="n">
        <x:f>IFERROR((EXP(-$G125/INDEX($BB$5:$BG$12,MATCH($D125,$AR$5:$AR$12,0),6))*($G125/INDEX($BB$5:$BG$12,MATCH($D125,$AR$5:$AR$12,0),6))^$J125)/((EXP(-$G125/INDEX($BB$5:$BG$12,MATCH($D125,$AR$5:$AR$12,0),1))*($G125/INDEX($BB$5:$BG$12,MATCH($D125,$AR$5:$AR$12,0),1))^$J125)+(EXP(-$G125/INDEX($BB$5:$BG$12,MATCH($D125,$AR$5:$AR$12,0),2))*($G125/INDEX($BB$5:$BG$12,MATCH($D125,$AR$5:$AR$12,0),2))^$J125)+(EXP(-$G125/INDEX($BB$5:$BG$12,MATCH($D125,$AR$5:$AR$12,0),3))*($G125/INDEX($BB$5:$BG$12,MATCH($D125,$AR$5:$AR$12,0),3))^$J125)+(EXP(-$G125/INDEX($BB$5:$BG$12,MATCH($D125,$AR$5:$AR$12,0),4))*($G125/INDEX($BB$5:$BG$12,MATCH($D125,$AR$5:$AR$12,0),4))^$J125)+(EXP(-$G125/INDEX($BB$5:$BG$12,MATCH($D125,$AR$5:$AR$12,0),5))*($G125/INDEX($BB$5:$BG$12,MATCH($D125,$AR$5:$AR$12,0),5))^$J125)+(EXP(-$G125/INDEX($BB$5:$BG$12,MATCH($D125,$AR$5:$AR$12,0),6))*($G125/INDEX($BB$5:$BG$12,MATCH($D125,$AR$5:$AR$12,0),6))^$J125)),0)</x:f>
        <x:v>0.4337304820971735</x:v>
      </x:c>
      <x:c r="BJ125"/>
      <x:c r="BK125"/>
      <x:c r="BL125"/>
      <x:c r="BM125"/>
      <x:c r="BN125"/>
      <x:c r="BO125"/>
      <x:c r="BP125"/>
      <x:c r="BQ125"/>
      <x:c r="BR125"/>
      <x:c r="BS125"/>
      <x:c r="BT125"/>
      <x:c r="BU125"/>
      <x:c r="BV125"/>
      <x:c r="BW125"/>
      <x:c r="BX125"/>
      <x:c r="BY125"/>
      <x:c r="BZ125"/>
    </x:row>
    <x:row r="126">
      <x:c r="A126" s="975" t="n">
        <x:f>'対象台データ'!A124</x:f>
        <x:v>46274</x:v>
      </x:c>
      <x:c r="B126" s="1003" t="str">
        <x:f>'対象台データ'!B124</x:f>
        <x:v>水</x:v>
      </x:c>
      <x:c r="C126" s="1003" t="str">
        <x:f>'対象台データ'!C124</x:f>
        <x:v>9/9</x:v>
      </x:c>
      <x:c r="D126" s="963" t="str">
        <x:f>'対象台データ'!D124</x:f>
        <x:v>マイジャグラーV</x:v>
      </x:c>
      <x:c r="E126" s="1014" t="n">
        <x:f>IF($X126="A",MIN(100,MAX(0,55+(V126-55)*(1+0.4*SQRT(MIN(G126/8000,1))))),MIN(100,MAX(0,V126)))</x:f>
        <x:v>88.76257779324786</x:v>
      </x:c>
      <x:c r="F126" s="1016" t="n">
        <x:f>'対象台データ'!E124</x:f>
        <x:v>973</x:v>
      </x:c>
      <x:c r="G126" s="1005" t="n">
        <x:f>'対象台データ'!F124</x:f>
        <x:v>8151</x:v>
      </x:c>
      <x:c r="H126" s="1005" t="n">
        <x:f>'対象台データ'!G124</x:f>
        <x:v>3695</x:v>
      </x:c>
      <x:c r="I126" s="1005" t="n">
        <x:f>'対象台データ'!H124</x:f>
        <x:v>40</x:v>
      </x:c>
      <x:c r="J126" s="1005" t="n">
        <x:f>'対象台データ'!I124</x:f>
        <x:v>38</x:v>
      </x:c>
      <x:c r="K126" s="979" t="n">
        <x:f>'対象台データ'!K124</x:f>
        <x:v>1.1511062037377826</x:v>
      </x:c>
      <x:c r="L126" s="1006" t="n">
        <x:f>IF(G126&lt;=0,5,IF(G126&lt;1500,5+(G126-0)*(20-5)/(1500-0),IF(G126&lt;3000,20+(G126-1500)*(40-20)/(3000-1500),IF(G126&lt;4500,40+(G126-3000)*(58-40)/(4500-3000),IF(G126&lt;6000,58+(G126-4500)*(72-58)/(6000-4500),IF(G126&lt;7500,72+(G126-6000)*(84-72)/(7500-6000),IF(G126&lt;9000,84+(G126-7500)*(93-84)/(9000-7500),IF(G126&lt;11000,93+(G126-9000)*(100-93)/(11000-9000),100))))))))</x:f>
        <x:v>87.906</x:v>
      </x:c>
      <x:c r="M126" s="978" t="n">
        <x:v>1</x:v>
      </x:c>
      <x:c r="N126" s="978" t="n">
        <x:f>MIN(100,L126*M126)</x:f>
        <x:v>87.906</x:v>
      </x:c>
      <x:c r="O126" s="978" t="n">
        <x:f>IF(K126&lt;=0.8,0,IF(K126&lt;0.9,0+(K126-0.8)*(10-0)/(0.9-0.8),IF(K126&lt;1,10+(K126-0.9)*(35-10)/(1-0.9),IF(K126&lt;1.2,35+(K126-1)*(87-35)/(1.2-1),IF(K126&lt;1.3,87+(K126-1.2)*(96-87)/(1.3-1.2),IF(K126&lt;1.45,96+(K126-1.3)*(100-96)/(1.45-1.3),100))))))</x:f>
        <x:v>74.28761297182348</x:v>
      </x:c>
      <x:c r="P126" s="979" t="n">
        <x:f>MIN(1,SQRT(G126/8000))</x:f>
        <x:v>1</x:v>
      </x:c>
      <x:c r="Q126" s="978" t="n">
        <x:f>35+(O126-35)*P126</x:f>
        <x:v>74.28761297182348</x:v>
      </x:c>
      <x:c r="R126" s="978" t="n">
        <x:f>IF(K126&lt;0.95,MIN(25,(0.95-K126)*250),0)</x:f>
        <x:v>0</x:v>
      </x:c>
      <x:c r="S126" s="978" t="n">
        <x:f>IF($X126="A",Y126*5+Z126*15+AA126*30+AB126*60+AC126*80+AD126*100,0)</x:f>
        <x:v>65.16406475735786</x:v>
      </x:c>
      <x:c r="T126" s="978" t="n">
        <x:f>IF($X126="A",AE126*5+AF126*15+AG126*30+AH126*60+AI126*80+AJ126*100,0)</x:f>
        <x:v>87.61953965288235</x:v>
      </x:c>
      <x:c r="U126" s="978" t="n">
        <x:f>IF($X126="A",S126*15%+T126*30%+Q126*55%,0)</x:f>
        <x:v>76.91865874397129</x:v>
      </x:c>
      <x:c r="V126" s="1018" t="n">
        <x:f>IF($X126="A",U126*80%+N126*20%,N126*IFERROR(INDEX($AT$5:$AT$60,MATCH($D126,$AR$5:$AR$60,0)),0.6)+Q126*IFERROR(INDEX($AU$5:$AU$60,MATCH($D126,$AR$5:$AR$60,0)),0.4)-R126)</x:f>
        <x:v>79.11612699517704</x:v>
      </x:c>
      <x:c r="W126" s="1008" t="str">
        <x:f>IF(E126&gt;=90,"設定6級候補",IF(E126&gt;=75,"設定4以上強候補",IF(E126&gt;=60,"設定4以上を疑う","要観察")))</x:f>
        <x:v>設定4以上強候補</x:v>
      </x:c>
      <x:c r="X126" s="1003" t="str">
        <x:f>IFERROR(INDEX($AS$5:$AS$60,MATCH($D126,$AR$5:$AR$60,0)),"AT")</x:f>
        <x:v>A</x:v>
      </x:c>
      <x:c r="Y126" s="979" t="n">
        <x:f>IFERROR((EXP(-$G126/INDEX($AV$5:$BA$12,MATCH($D126,$AR$5:$AR$12,0),1))*($G126/INDEX($AV$5:$BA$12,MATCH($D126,$AR$5:$AR$12,0),1))^$I126)/((EXP(-$G126/INDEX($AV$5:$BA$12,MATCH($D126,$AR$5:$AR$12,0),1))*($G126/INDEX($AV$5:$BA$12,MATCH($D126,$AR$5:$AR$12,0),1))^$I126)+(EXP(-$G126/INDEX($AV$5:$BA$12,MATCH($D126,$AR$5:$AR$12,0),2))*($G126/INDEX($AV$5:$BA$12,MATCH($D126,$AR$5:$AR$12,0),2))^$I126)+(EXP(-$G126/INDEX($AV$5:$BA$12,MATCH($D126,$AR$5:$AR$12,0),3))*($G126/INDEX($AV$5:$BA$12,MATCH($D126,$AR$5:$AR$12,0),3))^$I126)+(EXP(-$G126/INDEX($AV$5:$BA$12,MATCH($D126,$AR$5:$AR$12,0),4))*($G126/INDEX($AV$5:$BA$12,MATCH($D126,$AR$5:$AR$12,0),4))^$I126)+(EXP(-$G126/INDEX($AV$5:$BA$12,MATCH($D126,$AR$5:$AR$12,0),5))*($G126/INDEX($AV$5:$BA$12,MATCH($D126,$AR$5:$AR$12,0),5))^$I126)+(EXP(-$G126/INDEX($AV$5:$BA$12,MATCH($D126,$AR$5:$AR$12,0),6))*($G126/INDEX($AV$5:$BA$12,MATCH($D126,$AR$5:$AR$12,0),6))^$I126)),0)</x:f>
        <x:v>0.08477050001788544</x:v>
      </x:c>
      <x:c r="Z126" s="979" t="n">
        <x:f>IFERROR((EXP(-$G126/INDEX($AV$5:$BA$12,MATCH($D126,$AR$5:$AR$12,0),2))*($G126/INDEX($AV$5:$BA$12,MATCH($D126,$AR$5:$AR$12,0),2))^$I126)/((EXP(-$G126/INDEX($AV$5:$BA$12,MATCH($D126,$AR$5:$AR$12,0),1))*($G126/INDEX($AV$5:$BA$12,MATCH($D126,$AR$5:$AR$12,0),1))^$I126)+(EXP(-$G126/INDEX($AV$5:$BA$12,MATCH($D126,$AR$5:$AR$12,0),2))*($G126/INDEX($AV$5:$BA$12,MATCH($D126,$AR$5:$AR$12,0),2))^$I126)+(EXP(-$G126/INDEX($AV$5:$BA$12,MATCH($D126,$AR$5:$AR$12,0),3))*($G126/INDEX($AV$5:$BA$12,MATCH($D126,$AR$5:$AR$12,0),3))^$I126)+(EXP(-$G126/INDEX($AV$5:$BA$12,MATCH($D126,$AR$5:$AR$12,0),4))*($G126/INDEX($AV$5:$BA$12,MATCH($D126,$AR$5:$AR$12,0),4))^$I126)+(EXP(-$G126/INDEX($AV$5:$BA$12,MATCH($D126,$AR$5:$AR$12,0),5))*($G126/INDEX($AV$5:$BA$12,MATCH($D126,$AR$5:$AR$12,0),5))^$I126)+(EXP(-$G126/INDEX($AV$5:$BA$12,MATCH($D126,$AR$5:$AR$12,0),6))*($G126/INDEX($AV$5:$BA$12,MATCH($D126,$AR$5:$AR$12,0),6))^$I126)),0)</x:f>
        <x:v>0.09227310416213375</x:v>
      </x:c>
      <x:c r="AA126" s="979" t="n">
        <x:f>IFERROR((EXP(-$G126/INDEX($AV$5:$BA$12,MATCH($D126,$AR$5:$AR$12,0),3))*($G126/INDEX($AV$5:$BA$12,MATCH($D126,$AR$5:$AR$12,0),3))^$I126)/((EXP(-$G126/INDEX($AV$5:$BA$12,MATCH($D126,$AR$5:$AR$12,0),1))*($G126/INDEX($AV$5:$BA$12,MATCH($D126,$AR$5:$AR$12,0),1))^$I126)+(EXP(-$G126/INDEX($AV$5:$BA$12,MATCH($D126,$AR$5:$AR$12,0),2))*($G126/INDEX($AV$5:$BA$12,MATCH($D126,$AR$5:$AR$12,0),2))^$I126)+(EXP(-$G126/INDEX($AV$5:$BA$12,MATCH($D126,$AR$5:$AR$12,0),3))*($G126/INDEX($AV$5:$BA$12,MATCH($D126,$AR$5:$AR$12,0),3))^$I126)+(EXP(-$G126/INDEX($AV$5:$BA$12,MATCH($D126,$AR$5:$AR$12,0),4))*($G126/INDEX($AV$5:$BA$12,MATCH($D126,$AR$5:$AR$12,0),4))^$I126)+(EXP(-$G126/INDEX($AV$5:$BA$12,MATCH($D126,$AR$5:$AR$12,0),5))*($G126/INDEX($AV$5:$BA$12,MATCH($D126,$AR$5:$AR$12,0),5))^$I126)+(EXP(-$G126/INDEX($AV$5:$BA$12,MATCH($D126,$AR$5:$AR$12,0),6))*($G126/INDEX($AV$5:$BA$12,MATCH($D126,$AR$5:$AR$12,0),6))^$I126)),0)</x:f>
        <x:v>0.10808030657872175</x:v>
      </x:c>
      <x:c r="AB126" s="979" t="n">
        <x:f>IFERROR((EXP(-$G126/INDEX($AV$5:$BA$12,MATCH($D126,$AR$5:$AR$12,0),4))*($G126/INDEX($AV$5:$BA$12,MATCH($D126,$AR$5:$AR$12,0),4))^$I126)/((EXP(-$G126/INDEX($AV$5:$BA$12,MATCH($D126,$AR$5:$AR$12,0),1))*($G126/INDEX($AV$5:$BA$12,MATCH($D126,$AR$5:$AR$12,0),1))^$I126)+(EXP(-$G126/INDEX($AV$5:$BA$12,MATCH($D126,$AR$5:$AR$12,0),2))*($G126/INDEX($AV$5:$BA$12,MATCH($D126,$AR$5:$AR$12,0),2))^$I126)+(EXP(-$G126/INDEX($AV$5:$BA$12,MATCH($D126,$AR$5:$AR$12,0),3))*($G126/INDEX($AV$5:$BA$12,MATCH($D126,$AR$5:$AR$12,0),3))^$I126)+(EXP(-$G126/INDEX($AV$5:$BA$12,MATCH($D126,$AR$5:$AR$12,0),4))*($G126/INDEX($AV$5:$BA$12,MATCH($D126,$AR$5:$AR$12,0),4))^$I126)+(EXP(-$G126/INDEX($AV$5:$BA$12,MATCH($D126,$AR$5:$AR$12,0),5))*($G126/INDEX($AV$5:$BA$12,MATCH($D126,$AR$5:$AR$12,0),5))^$I126)+(EXP(-$G126/INDEX($AV$5:$BA$12,MATCH($D126,$AR$5:$AR$12,0),6))*($G126/INDEX($AV$5:$BA$12,MATCH($D126,$AR$5:$AR$12,0),6))^$I126)),0)</x:f>
        <x:v>0.16332744681696776</x:v>
      </x:c>
      <x:c r="AC126" s="979" t="n">
        <x:f>IFERROR((EXP(-$G126/INDEX($AV$5:$BA$12,MATCH($D126,$AR$5:$AR$12,0),5))*($G126/INDEX($AV$5:$BA$12,MATCH($D126,$AR$5:$AR$12,0),5))^$I126)/((EXP(-$G126/INDEX($AV$5:$BA$12,MATCH($D126,$AR$5:$AR$12,0),1))*($G126/INDEX($AV$5:$BA$12,MATCH($D126,$AR$5:$AR$12,0),1))^$I126)+(EXP(-$G126/INDEX($AV$5:$BA$12,MATCH($D126,$AR$5:$AR$12,0),2))*($G126/INDEX($AV$5:$BA$12,MATCH($D126,$AR$5:$AR$12,0),2))^$I126)+(EXP(-$G126/INDEX($AV$5:$BA$12,MATCH($D126,$AR$5:$AR$12,0),3))*($G126/INDEX($AV$5:$BA$12,MATCH($D126,$AR$5:$AR$12,0),3))^$I126)+(EXP(-$G126/INDEX($AV$5:$BA$12,MATCH($D126,$AR$5:$AR$12,0),4))*($G126/INDEX($AV$5:$BA$12,MATCH($D126,$AR$5:$AR$12,0),4))^$I126)+(EXP(-$G126/INDEX($AV$5:$BA$12,MATCH($D126,$AR$5:$AR$12,0),5))*($G126/INDEX($AV$5:$BA$12,MATCH($D126,$AR$5:$AR$12,0),5))^$I126)+(EXP(-$G126/INDEX($AV$5:$BA$12,MATCH($D126,$AR$5:$AR$12,0),6))*($G126/INDEX($AV$5:$BA$12,MATCH($D126,$AR$5:$AR$12,0),6))^$I126)),0)</x:f>
        <x:v>0.24204022769862168</x:v>
      </x:c>
      <x:c r="AD126" s="979" t="n">
        <x:f>IFERROR((EXP(-$G126/INDEX($AV$5:$BA$12,MATCH($D126,$AR$5:$AR$12,0),6))*($G126/INDEX($AV$5:$BA$12,MATCH($D126,$AR$5:$AR$12,0),6))^$I126)/((EXP(-$G126/INDEX($AV$5:$BA$12,MATCH($D126,$AR$5:$AR$12,0),1))*($G126/INDEX($AV$5:$BA$12,MATCH($D126,$AR$5:$AR$12,0),1))^$I126)+(EXP(-$G126/INDEX($AV$5:$BA$12,MATCH($D126,$AR$5:$AR$12,0),2))*($G126/INDEX($AV$5:$BA$12,MATCH($D126,$AR$5:$AR$12,0),2))^$I126)+(EXP(-$G126/INDEX($AV$5:$BA$12,MATCH($D126,$AR$5:$AR$12,0),3))*($G126/INDEX($AV$5:$BA$12,MATCH($D126,$AR$5:$AR$12,0),3))^$I126)+(EXP(-$G126/INDEX($AV$5:$BA$12,MATCH($D126,$AR$5:$AR$12,0),4))*($G126/INDEX($AV$5:$BA$12,MATCH($D126,$AR$5:$AR$12,0),4))^$I126)+(EXP(-$G126/INDEX($AV$5:$BA$12,MATCH($D126,$AR$5:$AR$12,0),5))*($G126/INDEX($AV$5:$BA$12,MATCH($D126,$AR$5:$AR$12,0),5))^$I126)+(EXP(-$G126/INDEX($AV$5:$BA$12,MATCH($D126,$AR$5:$AR$12,0),6))*($G126/INDEX($AV$5:$BA$12,MATCH($D126,$AR$5:$AR$12,0),6))^$I126)),0)</x:f>
        <x:v>0.3095084147256697</x:v>
      </x:c>
      <x:c r="AE126" s="979" t="n">
        <x:f>IFERROR((EXP(-$G126/INDEX($BB$5:$BG$12,MATCH($D126,$AR$5:$AR$12,0),1))*($G126/INDEX($BB$5:$BG$12,MATCH($D126,$AR$5:$AR$12,0),1))^$J126)/((EXP(-$G126/INDEX($BB$5:$BG$12,MATCH($D126,$AR$5:$AR$12,0),1))*($G126/INDEX($BB$5:$BG$12,MATCH($D126,$AR$5:$AR$12,0),1))^$J126)+(EXP(-$G126/INDEX($BB$5:$BG$12,MATCH($D126,$AR$5:$AR$12,0),2))*($G126/INDEX($BB$5:$BG$12,MATCH($D126,$AR$5:$AR$12,0),2))^$J126)+(EXP(-$G126/INDEX($BB$5:$BG$12,MATCH($D126,$AR$5:$AR$12,0),3))*($G126/INDEX($BB$5:$BG$12,MATCH($D126,$AR$5:$AR$12,0),3))^$J126)+(EXP(-$G126/INDEX($BB$5:$BG$12,MATCH($D126,$AR$5:$AR$12,0),4))*($G126/INDEX($BB$5:$BG$12,MATCH($D126,$AR$5:$AR$12,0),4))^$J126)+(EXP(-$G126/INDEX($BB$5:$BG$12,MATCH($D126,$AR$5:$AR$12,0),5))*($G126/INDEX($BB$5:$BG$12,MATCH($D126,$AR$5:$AR$12,0),5))^$J126)+(EXP(-$G126/INDEX($BB$5:$BG$12,MATCH($D126,$AR$5:$AR$12,0),6))*($G126/INDEX($BB$5:$BG$12,MATCH($D126,$AR$5:$AR$12,0),6))^$J126)),0)</x:f>
        <x:v>0.0009679730805563177</x:v>
      </x:c>
      <x:c r="AF126" s="979" t="n">
        <x:f>IFERROR((EXP(-$G126/INDEX($BB$5:$BG$12,MATCH($D126,$AR$5:$AR$12,0),2))*($G126/INDEX($BB$5:$BG$12,MATCH($D126,$AR$5:$AR$12,0),2))^$J126)/((EXP(-$G126/INDEX($BB$5:$BG$12,MATCH($D126,$AR$5:$AR$12,0),1))*($G126/INDEX($BB$5:$BG$12,MATCH($D126,$AR$5:$AR$12,0),1))^$J126)+(EXP(-$G126/INDEX($BB$5:$BG$12,MATCH($D126,$AR$5:$AR$12,0),2))*($G126/INDEX($BB$5:$BG$12,MATCH($D126,$AR$5:$AR$12,0),2))^$J126)+(EXP(-$G126/INDEX($BB$5:$BG$12,MATCH($D126,$AR$5:$AR$12,0),3))*($G126/INDEX($BB$5:$BG$12,MATCH($D126,$AR$5:$AR$12,0),3))^$J126)+(EXP(-$G126/INDEX($BB$5:$BG$12,MATCH($D126,$AR$5:$AR$12,0),4))*($G126/INDEX($BB$5:$BG$12,MATCH($D126,$AR$5:$AR$12,0),4))^$J126)+(EXP(-$G126/INDEX($BB$5:$BG$12,MATCH($D126,$AR$5:$AR$12,0),5))*($G126/INDEX($BB$5:$BG$12,MATCH($D126,$AR$5:$AR$12,0),5))^$J126)+(EXP(-$G126/INDEX($BB$5:$BG$12,MATCH($D126,$AR$5:$AR$12,0),6))*($G126/INDEX($BB$5:$BG$12,MATCH($D126,$AR$5:$AR$12,0),6))^$J126)),0)</x:f>
        <x:v>0.0027946250243250166</x:v>
      </x:c>
      <x:c r="AG126" s="979" t="n">
        <x:f>IFERROR((EXP(-$G126/INDEX($BB$5:$BG$12,MATCH($D126,$AR$5:$AR$12,0),3))*($G126/INDEX($BB$5:$BG$12,MATCH($D126,$AR$5:$AR$12,0),3))^$J126)/((EXP(-$G126/INDEX($BB$5:$BG$12,MATCH($D126,$AR$5:$AR$12,0),1))*($G126/INDEX($BB$5:$BG$12,MATCH($D126,$AR$5:$AR$12,0),1))^$J126)+(EXP(-$G126/INDEX($BB$5:$BG$12,MATCH($D126,$AR$5:$AR$12,0),2))*($G126/INDEX($BB$5:$BG$12,MATCH($D126,$AR$5:$AR$12,0),2))^$J126)+(EXP(-$G126/INDEX($BB$5:$BG$12,MATCH($D126,$AR$5:$AR$12,0),3))*($G126/INDEX($BB$5:$BG$12,MATCH($D126,$AR$5:$AR$12,0),3))^$J126)+(EXP(-$G126/INDEX($BB$5:$BG$12,MATCH($D126,$AR$5:$AR$12,0),4))*($G126/INDEX($BB$5:$BG$12,MATCH($D126,$AR$5:$AR$12,0),4))^$J126)+(EXP(-$G126/INDEX($BB$5:$BG$12,MATCH($D126,$AR$5:$AR$12,0),5))*($G126/INDEX($BB$5:$BG$12,MATCH($D126,$AR$5:$AR$12,0),5))^$J126)+(EXP(-$G126/INDEX($BB$5:$BG$12,MATCH($D126,$AR$5:$AR$12,0),6))*($G126/INDEX($BB$5:$BG$12,MATCH($D126,$AR$5:$AR$12,0),6))^$J126)),0)</x:f>
        <x:v>0.022896622800849583</x:v>
      </x:c>
      <x:c r="AH126" s="979" t="n">
        <x:f>IFERROR((EXP(-$G126/INDEX($BB$5:$BG$12,MATCH($D126,$AR$5:$AR$12,0),4))*($G126/INDEX($BB$5:$BG$12,MATCH($D126,$AR$5:$AR$12,0),4))^$J126)/((EXP(-$G126/INDEX($BB$5:$BG$12,MATCH($D126,$AR$5:$AR$12,0),1))*($G126/INDEX($BB$5:$BG$12,MATCH($D126,$AR$5:$AR$12,0),1))^$J126)+(EXP(-$G126/INDEX($BB$5:$BG$12,MATCH($D126,$AR$5:$AR$12,0),2))*($G126/INDEX($BB$5:$BG$12,MATCH($D126,$AR$5:$AR$12,0),2))^$J126)+(EXP(-$G126/INDEX($BB$5:$BG$12,MATCH($D126,$AR$5:$AR$12,0),3))*($G126/INDEX($BB$5:$BG$12,MATCH($D126,$AR$5:$AR$12,0),3))^$J126)+(EXP(-$G126/INDEX($BB$5:$BG$12,MATCH($D126,$AR$5:$AR$12,0),4))*($G126/INDEX($BB$5:$BG$12,MATCH($D126,$AR$5:$AR$12,0),4))^$J126)+(EXP(-$G126/INDEX($BB$5:$BG$12,MATCH($D126,$AR$5:$AR$12,0),5))*($G126/INDEX($BB$5:$BG$12,MATCH($D126,$AR$5:$AR$12,0),5))^$J126)+(EXP(-$G126/INDEX($BB$5:$BG$12,MATCH($D126,$AR$5:$AR$12,0),6))*($G126/INDEX($BB$5:$BG$12,MATCH($D126,$AR$5:$AR$12,0),6))^$J126)),0)</x:f>
        <x:v>0.13187579318596468</x:v>
      </x:c>
      <x:c r="AI126" s="979" t="n">
        <x:f>IFERROR((EXP(-$G126/INDEX($BB$5:$BG$12,MATCH($D126,$AR$5:$AR$12,0),5))*($G126/INDEX($BB$5:$BG$12,MATCH($D126,$AR$5:$AR$12,0),5))^$J126)/((EXP(-$G126/INDEX($BB$5:$BG$12,MATCH($D126,$AR$5:$AR$12,0),1))*($G126/INDEX($BB$5:$BG$12,MATCH($D126,$AR$5:$AR$12,0),1))^$J126)+(EXP(-$G126/INDEX($BB$5:$BG$12,MATCH($D126,$AR$5:$AR$12,0),2))*($G126/INDEX($BB$5:$BG$12,MATCH($D126,$AR$5:$AR$12,0),2))^$J126)+(EXP(-$G126/INDEX($BB$5:$BG$12,MATCH($D126,$AR$5:$AR$12,0),3))*($G126/INDEX($BB$5:$BG$12,MATCH($D126,$AR$5:$AR$12,0),3))^$J126)+(EXP(-$G126/INDEX($BB$5:$BG$12,MATCH($D126,$AR$5:$AR$12,0),4))*($G126/INDEX($BB$5:$BG$12,MATCH($D126,$AR$5:$AR$12,0),4))^$J126)+(EXP(-$G126/INDEX($BB$5:$BG$12,MATCH($D126,$AR$5:$AR$12,0),5))*($G126/INDEX($BB$5:$BG$12,MATCH($D126,$AR$5:$AR$12,0),5))^$J126)+(EXP(-$G126/INDEX($BB$5:$BG$12,MATCH($D126,$AR$5:$AR$12,0),6))*($G126/INDEX($BB$5:$BG$12,MATCH($D126,$AR$5:$AR$12,0),6))^$J126)),0)</x:f>
        <x:v>0.2586582226949553</x:v>
      </x:c>
      <x:c r="AJ126" s="979" t="n">
        <x:f>IFERROR((EXP(-$G126/INDEX($BB$5:$BG$12,MATCH($D126,$AR$5:$AR$12,0),6))*($G126/INDEX($BB$5:$BG$12,MATCH($D126,$AR$5:$AR$12,0),6))^$J126)/((EXP(-$G126/INDEX($BB$5:$BG$12,MATCH($D126,$AR$5:$AR$12,0),1))*($G126/INDEX($BB$5:$BG$12,MATCH($D126,$AR$5:$AR$12,0),1))^$J126)+(EXP(-$G126/INDEX($BB$5:$BG$12,MATCH($D126,$AR$5:$AR$12,0),2))*($G126/INDEX($BB$5:$BG$12,MATCH($D126,$AR$5:$AR$12,0),2))^$J126)+(EXP(-$G126/INDEX($BB$5:$BG$12,MATCH($D126,$AR$5:$AR$12,0),3))*($G126/INDEX($BB$5:$BG$12,MATCH($D126,$AR$5:$AR$12,0),3))^$J126)+(EXP(-$G126/INDEX($BB$5:$BG$12,MATCH($D126,$AR$5:$AR$12,0),4))*($G126/INDEX($BB$5:$BG$12,MATCH($D126,$AR$5:$AR$12,0),4))^$J126)+(EXP(-$G126/INDEX($BB$5:$BG$12,MATCH($D126,$AR$5:$AR$12,0),5))*($G126/INDEX($BB$5:$BG$12,MATCH($D126,$AR$5:$AR$12,0),5))^$J126)+(EXP(-$G126/INDEX($BB$5:$BG$12,MATCH($D126,$AR$5:$AR$12,0),6))*($G126/INDEX($BB$5:$BG$12,MATCH($D126,$AR$5:$AR$12,0),6))^$J126)),0)</x:f>
        <x:v>0.582806763213349</x:v>
      </x:c>
      <x:c r="BJ126"/>
      <x:c r="BK126"/>
      <x:c r="BL126"/>
      <x:c r="BM126"/>
      <x:c r="BN126"/>
      <x:c r="BO126"/>
      <x:c r="BP126"/>
      <x:c r="BQ126"/>
      <x:c r="BR126"/>
      <x:c r="BS126"/>
      <x:c r="BT126"/>
      <x:c r="BU126"/>
      <x:c r="BV126"/>
      <x:c r="BW126"/>
      <x:c r="BX126"/>
      <x:c r="BY126"/>
      <x:c r="BZ126"/>
    </x:row>
    <x:row r="127">
      <x:c r="A127" s="975" t="n">
        <x:f>'対象台データ'!A125</x:f>
        <x:v>46274</x:v>
      </x:c>
      <x:c r="B127" s="1003" t="str">
        <x:f>'対象台データ'!B125</x:f>
        <x:v>水</x:v>
      </x:c>
      <x:c r="C127" s="1003" t="str">
        <x:f>'対象台データ'!C125</x:f>
        <x:v>9/9</x:v>
      </x:c>
      <x:c r="D127" s="963" t="str">
        <x:f>'対象台データ'!D125</x:f>
        <x:v>マイジャグラーV</x:v>
      </x:c>
      <x:c r="E127" s="1014" t="n">
        <x:f>IF($X127="A",MIN(100,MAX(0,55+(V127-55)*(1+0.4*SQRT(MIN(G127/8000,1))))),MIN(100,MAX(0,V127)))</x:f>
        <x:v>84.93236615222516</x:v>
      </x:c>
      <x:c r="F127" s="1016" t="n">
        <x:f>'対象台データ'!E125</x:f>
        <x:v>974</x:v>
      </x:c>
      <x:c r="G127" s="1005" t="n">
        <x:f>'対象台データ'!F125</x:f>
        <x:v>8233</x:v>
      </x:c>
      <x:c r="H127" s="1005" t="n">
        <x:f>'対象台データ'!G125</x:f>
        <x:v>3273</x:v>
      </x:c>
      <x:c r="I127" s="1005" t="n">
        <x:f>'対象台データ'!H125</x:f>
        <x:v>40</x:v>
      </x:c>
      <x:c r="J127" s="1005" t="n">
        <x:f>'対象台データ'!I125</x:f>
        <x:v>37</x:v>
      </x:c>
      <x:c r="K127" s="979" t="n">
        <x:f>'対象台データ'!K125</x:f>
        <x:v>1.1325154864569416</x:v>
      </x:c>
      <x:c r="L127" s="1006" t="n">
        <x:f>IF(G127&lt;=0,5,IF(G127&lt;1500,5+(G127-0)*(20-5)/(1500-0),IF(G127&lt;3000,20+(G127-1500)*(40-20)/(3000-1500),IF(G127&lt;4500,40+(G127-3000)*(58-40)/(4500-3000),IF(G127&lt;6000,58+(G127-4500)*(72-58)/(6000-4500),IF(G127&lt;7500,72+(G127-6000)*(84-72)/(7500-6000),IF(G127&lt;9000,84+(G127-7500)*(93-84)/(9000-7500),IF(G127&lt;11000,93+(G127-9000)*(100-93)/(11000-9000),100))))))))</x:f>
        <x:v>88.398</x:v>
      </x:c>
      <x:c r="M127" s="978" t="n">
        <x:v>1</x:v>
      </x:c>
      <x:c r="N127" s="978" t="n">
        <x:f>MIN(100,L127*M127)</x:f>
        <x:v>88.398</x:v>
      </x:c>
      <x:c r="O127" s="978" t="n">
        <x:f>IF(K127&lt;=0.8,0,IF(K127&lt;0.9,0+(K127-0.8)*(10-0)/(0.9-0.8),IF(K127&lt;1,10+(K127-0.9)*(35-10)/(1-0.9),IF(K127&lt;1.2,35+(K127-1)*(87-35)/(1.2-1),IF(K127&lt;1.3,87+(K127-1.2)*(96-87)/(1.3-1.2),IF(K127&lt;1.45,96+(K127-1.3)*(100-96)/(1.45-1.3),100))))))</x:f>
        <x:v>69.45402647880482</x:v>
      </x:c>
      <x:c r="P127" s="979" t="n">
        <x:f>MIN(1,SQRT(G127/8000))</x:f>
        <x:v>1</x:v>
      </x:c>
      <x:c r="Q127" s="978" t="n">
        <x:f>35+(O127-35)*P127</x:f>
        <x:v>69.45402647880482</x:v>
      </x:c>
      <x:c r="R127" s="978" t="n">
        <x:f>IF(K127&lt;0.95,MIN(25,(0.95-K127)*250),0)</x:f>
        <x:v>0</x:v>
      </x:c>
      <x:c r="S127" s="978" t="n">
        <x:f>IF($X127="A",Y127*5+Z127*15+AA127*30+AB127*60+AC127*80+AD127*100,0)</x:f>
        <x:v>64.45125056873162</x:v>
      </x:c>
      <x:c r="T127" s="978" t="n">
        <x:f>IF($X127="A",AE127*5+AF127*15+AG127*30+AH127*60+AI127*80+AJ127*100,0)</x:f>
        <x:v>85.02808257659072</x:v>
      </x:c>
      <x:c r="U127" s="978" t="n">
        <x:f>IF($X127="A",S127*15%+T127*30%+Q127*55%,0)</x:f>
        <x:v>73.37582692162961</x:v>
      </x:c>
      <x:c r="V127" s="1018" t="n">
        <x:f>IF($X127="A",U127*80%+N127*20%,N127*IFERROR(INDEX($AT$5:$AT$60,MATCH($D127,$AR$5:$AR$60,0)),0.6)+Q127*IFERROR(INDEX($AU$5:$AU$60,MATCH($D127,$AR$5:$AR$60,0)),0.4)-R127)</x:f>
        <x:v>76.38026153730368</x:v>
      </x:c>
      <x:c r="W127" s="1008" t="str">
        <x:f>IF(E127&gt;=90,"設定6級候補",IF(E127&gt;=75,"設定4以上強候補",IF(E127&gt;=60,"設定4以上を疑う","要観察")))</x:f>
        <x:v>設定4以上強候補</x:v>
      </x:c>
      <x:c r="X127" s="1003" t="str">
        <x:f>IFERROR(INDEX($AS$5:$AS$60,MATCH($D127,$AR$5:$AR$60,0)),"AT")</x:f>
        <x:v>A</x:v>
      </x:c>
      <x:c r="Y127" s="979" t="n">
        <x:f>IFERROR((EXP(-$G127/INDEX($AV$5:$BA$12,MATCH($D127,$AR$5:$AR$12,0),1))*($G127/INDEX($AV$5:$BA$12,MATCH($D127,$AR$5:$AR$12,0),1))^$I127)/((EXP(-$G127/INDEX($AV$5:$BA$12,MATCH($D127,$AR$5:$AR$12,0),1))*($G127/INDEX($AV$5:$BA$12,MATCH($D127,$AR$5:$AR$12,0),1))^$I127)+(EXP(-$G127/INDEX($AV$5:$BA$12,MATCH($D127,$AR$5:$AR$12,0),2))*($G127/INDEX($AV$5:$BA$12,MATCH($D127,$AR$5:$AR$12,0),2))^$I127)+(EXP(-$G127/INDEX($AV$5:$BA$12,MATCH($D127,$AR$5:$AR$12,0),3))*($G127/INDEX($AV$5:$BA$12,MATCH($D127,$AR$5:$AR$12,0),3))^$I127)+(EXP(-$G127/INDEX($AV$5:$BA$12,MATCH($D127,$AR$5:$AR$12,0),4))*($G127/INDEX($AV$5:$BA$12,MATCH($D127,$AR$5:$AR$12,0),4))^$I127)+(EXP(-$G127/INDEX($AV$5:$BA$12,MATCH($D127,$AR$5:$AR$12,0),5))*($G127/INDEX($AV$5:$BA$12,MATCH($D127,$AR$5:$AR$12,0),5))^$I127)+(EXP(-$G127/INDEX($AV$5:$BA$12,MATCH($D127,$AR$5:$AR$12,0),6))*($G127/INDEX($AV$5:$BA$12,MATCH($D127,$AR$5:$AR$12,0),6))^$I127)),0)</x:f>
        <x:v>0.08755681390169248</x:v>
      </x:c>
      <x:c r="Z127" s="979" t="n">
        <x:f>IFERROR((EXP(-$G127/INDEX($AV$5:$BA$12,MATCH($D127,$AR$5:$AR$12,0),2))*($G127/INDEX($AV$5:$BA$12,MATCH($D127,$AR$5:$AR$12,0),2))^$I127)/((EXP(-$G127/INDEX($AV$5:$BA$12,MATCH($D127,$AR$5:$AR$12,0),1))*($G127/INDEX($AV$5:$BA$12,MATCH($D127,$AR$5:$AR$12,0),1))^$I127)+(EXP(-$G127/INDEX($AV$5:$BA$12,MATCH($D127,$AR$5:$AR$12,0),2))*($G127/INDEX($AV$5:$BA$12,MATCH($D127,$AR$5:$AR$12,0),2))^$I127)+(EXP(-$G127/INDEX($AV$5:$BA$12,MATCH($D127,$AR$5:$AR$12,0),3))*($G127/INDEX($AV$5:$BA$12,MATCH($D127,$AR$5:$AR$12,0),3))^$I127)+(EXP(-$G127/INDEX($AV$5:$BA$12,MATCH($D127,$AR$5:$AR$12,0),4))*($G127/INDEX($AV$5:$BA$12,MATCH($D127,$AR$5:$AR$12,0),4))^$I127)+(EXP(-$G127/INDEX($AV$5:$BA$12,MATCH($D127,$AR$5:$AR$12,0),5))*($G127/INDEX($AV$5:$BA$12,MATCH($D127,$AR$5:$AR$12,0),5))^$I127)+(EXP(-$G127/INDEX($AV$5:$BA$12,MATCH($D127,$AR$5:$AR$12,0),6))*($G127/INDEX($AV$5:$BA$12,MATCH($D127,$AR$5:$AR$12,0),6))^$I127)),0)</x:f>
        <x:v>0.09506328232354441</x:v>
      </x:c>
      <x:c r="AA127" s="979" t="n">
        <x:f>IFERROR((EXP(-$G127/INDEX($AV$5:$BA$12,MATCH($D127,$AR$5:$AR$12,0),3))*($G127/INDEX($AV$5:$BA$12,MATCH($D127,$AR$5:$AR$12,0),3))^$I127)/((EXP(-$G127/INDEX($AV$5:$BA$12,MATCH($D127,$AR$5:$AR$12,0),1))*($G127/INDEX($AV$5:$BA$12,MATCH($D127,$AR$5:$AR$12,0),1))^$I127)+(EXP(-$G127/INDEX($AV$5:$BA$12,MATCH($D127,$AR$5:$AR$12,0),2))*($G127/INDEX($AV$5:$BA$12,MATCH($D127,$AR$5:$AR$12,0),2))^$I127)+(EXP(-$G127/INDEX($AV$5:$BA$12,MATCH($D127,$AR$5:$AR$12,0),3))*($G127/INDEX($AV$5:$BA$12,MATCH($D127,$AR$5:$AR$12,0),3))^$I127)+(EXP(-$G127/INDEX($AV$5:$BA$12,MATCH($D127,$AR$5:$AR$12,0),4))*($G127/INDEX($AV$5:$BA$12,MATCH($D127,$AR$5:$AR$12,0),4))^$I127)+(EXP(-$G127/INDEX($AV$5:$BA$12,MATCH($D127,$AR$5:$AR$12,0),5))*($G127/INDEX($AV$5:$BA$12,MATCH($D127,$AR$5:$AR$12,0),5))^$I127)+(EXP(-$G127/INDEX($AV$5:$BA$12,MATCH($D127,$AR$5:$AR$12,0),6))*($G127/INDEX($AV$5:$BA$12,MATCH($D127,$AR$5:$AR$12,0),6))^$I127)),0)</x:f>
        <x:v>0.11079296927060645</x:v>
      </x:c>
      <x:c r="AB127" s="979" t="n">
        <x:f>IFERROR((EXP(-$G127/INDEX($AV$5:$BA$12,MATCH($D127,$AR$5:$AR$12,0),4))*($G127/INDEX($AV$5:$BA$12,MATCH($D127,$AR$5:$AR$12,0),4))^$I127)/((EXP(-$G127/INDEX($AV$5:$BA$12,MATCH($D127,$AR$5:$AR$12,0),1))*($G127/INDEX($AV$5:$BA$12,MATCH($D127,$AR$5:$AR$12,0),1))^$I127)+(EXP(-$G127/INDEX($AV$5:$BA$12,MATCH($D127,$AR$5:$AR$12,0),2))*($G127/INDEX($AV$5:$BA$12,MATCH($D127,$AR$5:$AR$12,0),2))^$I127)+(EXP(-$G127/INDEX($AV$5:$BA$12,MATCH($D127,$AR$5:$AR$12,0),3))*($G127/INDEX($AV$5:$BA$12,MATCH($D127,$AR$5:$AR$12,0),3))^$I127)+(EXP(-$G127/INDEX($AV$5:$BA$12,MATCH($D127,$AR$5:$AR$12,0),4))*($G127/INDEX($AV$5:$BA$12,MATCH($D127,$AR$5:$AR$12,0),4))^$I127)+(EXP(-$G127/INDEX($AV$5:$BA$12,MATCH($D127,$AR$5:$AR$12,0),5))*($G127/INDEX($AV$5:$BA$12,MATCH($D127,$AR$5:$AR$12,0),5))^$I127)+(EXP(-$G127/INDEX($AV$5:$BA$12,MATCH($D127,$AR$5:$AR$12,0),6))*($G127/INDEX($AV$5:$BA$12,MATCH($D127,$AR$5:$AR$12,0),6))^$I127)),0)</x:f>
        <x:v>0.16492964876450808</x:v>
      </x:c>
      <x:c r="AC127" s="979" t="n">
        <x:f>IFERROR((EXP(-$G127/INDEX($AV$5:$BA$12,MATCH($D127,$AR$5:$AR$12,0),5))*($G127/INDEX($AV$5:$BA$12,MATCH($D127,$AR$5:$AR$12,0),5))^$I127)/((EXP(-$G127/INDEX($AV$5:$BA$12,MATCH($D127,$AR$5:$AR$12,0),1))*($G127/INDEX($AV$5:$BA$12,MATCH($D127,$AR$5:$AR$12,0),1))^$I127)+(EXP(-$G127/INDEX($AV$5:$BA$12,MATCH($D127,$AR$5:$AR$12,0),2))*($G127/INDEX($AV$5:$BA$12,MATCH($D127,$AR$5:$AR$12,0),2))^$I127)+(EXP(-$G127/INDEX($AV$5:$BA$12,MATCH($D127,$AR$5:$AR$12,0),3))*($G127/INDEX($AV$5:$BA$12,MATCH($D127,$AR$5:$AR$12,0),3))^$I127)+(EXP(-$G127/INDEX($AV$5:$BA$12,MATCH($D127,$AR$5:$AR$12,0),4))*($G127/INDEX($AV$5:$BA$12,MATCH($D127,$AR$5:$AR$12,0),4))^$I127)+(EXP(-$G127/INDEX($AV$5:$BA$12,MATCH($D127,$AR$5:$AR$12,0),5))*($G127/INDEX($AV$5:$BA$12,MATCH($D127,$AR$5:$AR$12,0),5))^$I127)+(EXP(-$G127/INDEX($AV$5:$BA$12,MATCH($D127,$AR$5:$AR$12,0),6))*($G127/INDEX($AV$5:$BA$12,MATCH($D127,$AR$5:$AR$12,0),6))^$I127)),0)</x:f>
        <x:v>0.2398889656791775</x:v>
      </x:c>
      <x:c r="AD127" s="979" t="n">
        <x:f>IFERROR((EXP(-$G127/INDEX($AV$5:$BA$12,MATCH($D127,$AR$5:$AR$12,0),6))*($G127/INDEX($AV$5:$BA$12,MATCH($D127,$AR$5:$AR$12,0),6))^$I127)/((EXP(-$G127/INDEX($AV$5:$BA$12,MATCH($D127,$AR$5:$AR$12,0),1))*($G127/INDEX($AV$5:$BA$12,MATCH($D127,$AR$5:$AR$12,0),1))^$I127)+(EXP(-$G127/INDEX($AV$5:$BA$12,MATCH($D127,$AR$5:$AR$12,0),2))*($G127/INDEX($AV$5:$BA$12,MATCH($D127,$AR$5:$AR$12,0),2))^$I127)+(EXP(-$G127/INDEX($AV$5:$BA$12,MATCH($D127,$AR$5:$AR$12,0),3))*($G127/INDEX($AV$5:$BA$12,MATCH($D127,$AR$5:$AR$12,0),3))^$I127)+(EXP(-$G127/INDEX($AV$5:$BA$12,MATCH($D127,$AR$5:$AR$12,0),4))*($G127/INDEX($AV$5:$BA$12,MATCH($D127,$AR$5:$AR$12,0),4))^$I127)+(EXP(-$G127/INDEX($AV$5:$BA$12,MATCH($D127,$AR$5:$AR$12,0),5))*($G127/INDEX($AV$5:$BA$12,MATCH($D127,$AR$5:$AR$12,0),5))^$I127)+(EXP(-$G127/INDEX($AV$5:$BA$12,MATCH($D127,$AR$5:$AR$12,0),6))*($G127/INDEX($AV$5:$BA$12,MATCH($D127,$AR$5:$AR$12,0),6))^$I127)),0)</x:f>
        <x:v>0.3017683200604711</x:v>
      </x:c>
      <x:c r="AE127" s="979" t="n">
        <x:f>IFERROR((EXP(-$G127/INDEX($BB$5:$BG$12,MATCH($D127,$AR$5:$AR$12,0),1))*($G127/INDEX($BB$5:$BG$12,MATCH($D127,$AR$5:$AR$12,0),1))^$J127)/((EXP(-$G127/INDEX($BB$5:$BG$12,MATCH($D127,$AR$5:$AR$12,0),1))*($G127/INDEX($BB$5:$BG$12,MATCH($D127,$AR$5:$AR$12,0),1))^$J127)+(EXP(-$G127/INDEX($BB$5:$BG$12,MATCH($D127,$AR$5:$AR$12,0),2))*($G127/INDEX($BB$5:$BG$12,MATCH($D127,$AR$5:$AR$12,0),2))^$J127)+(EXP(-$G127/INDEX($BB$5:$BG$12,MATCH($D127,$AR$5:$AR$12,0),3))*($G127/INDEX($BB$5:$BG$12,MATCH($D127,$AR$5:$AR$12,0),3))^$J127)+(EXP(-$G127/INDEX($BB$5:$BG$12,MATCH($D127,$AR$5:$AR$12,0),4))*($G127/INDEX($BB$5:$BG$12,MATCH($D127,$AR$5:$AR$12,0),4))^$J127)+(EXP(-$G127/INDEX($BB$5:$BG$12,MATCH($D127,$AR$5:$AR$12,0),5))*($G127/INDEX($BB$5:$BG$12,MATCH($D127,$AR$5:$AR$12,0),5))^$J127)+(EXP(-$G127/INDEX($BB$5:$BG$12,MATCH($D127,$AR$5:$AR$12,0),6))*($G127/INDEX($BB$5:$BG$12,MATCH($D127,$AR$5:$AR$12,0),6))^$J127)),0)</x:f>
        <x:v>0.0017971049606155605</x:v>
      </x:c>
      <x:c r="AF127" s="979" t="n">
        <x:f>IFERROR((EXP(-$G127/INDEX($BB$5:$BG$12,MATCH($D127,$AR$5:$AR$12,0),2))*($G127/INDEX($BB$5:$BG$12,MATCH($D127,$AR$5:$AR$12,0),2))^$J127)/((EXP(-$G127/INDEX($BB$5:$BG$12,MATCH($D127,$AR$5:$AR$12,0),1))*($G127/INDEX($BB$5:$BG$12,MATCH($D127,$AR$5:$AR$12,0),1))^$J127)+(EXP(-$G127/INDEX($BB$5:$BG$12,MATCH($D127,$AR$5:$AR$12,0),2))*($G127/INDEX($BB$5:$BG$12,MATCH($D127,$AR$5:$AR$12,0),2))^$J127)+(EXP(-$G127/INDEX($BB$5:$BG$12,MATCH($D127,$AR$5:$AR$12,0),3))*($G127/INDEX($BB$5:$BG$12,MATCH($D127,$AR$5:$AR$12,0),3))^$J127)+(EXP(-$G127/INDEX($BB$5:$BG$12,MATCH($D127,$AR$5:$AR$12,0),4))*($G127/INDEX($BB$5:$BG$12,MATCH($D127,$AR$5:$AR$12,0),4))^$J127)+(EXP(-$G127/INDEX($BB$5:$BG$12,MATCH($D127,$AR$5:$AR$12,0),5))*($G127/INDEX($BB$5:$BG$12,MATCH($D127,$AR$5:$AR$12,0),5))^$J127)+(EXP(-$G127/INDEX($BB$5:$BG$12,MATCH($D127,$AR$5:$AR$12,0),6))*($G127/INDEX($BB$5:$BG$12,MATCH($D127,$AR$5:$AR$12,0),6))^$J127)),0)</x:f>
        <x:v>0.004822394654721119</x:v>
      </x:c>
      <x:c r="AG127" s="979" t="n">
        <x:f>IFERROR((EXP(-$G127/INDEX($BB$5:$BG$12,MATCH($D127,$AR$5:$AR$12,0),3))*($G127/INDEX($BB$5:$BG$12,MATCH($D127,$AR$5:$AR$12,0),3))^$J127)/((EXP(-$G127/INDEX($BB$5:$BG$12,MATCH($D127,$AR$5:$AR$12,0),1))*($G127/INDEX($BB$5:$BG$12,MATCH($D127,$AR$5:$AR$12,0),1))^$J127)+(EXP(-$G127/INDEX($BB$5:$BG$12,MATCH($D127,$AR$5:$AR$12,0),2))*($G127/INDEX($BB$5:$BG$12,MATCH($D127,$AR$5:$AR$12,0),2))^$J127)+(EXP(-$G127/INDEX($BB$5:$BG$12,MATCH($D127,$AR$5:$AR$12,0),3))*($G127/INDEX($BB$5:$BG$12,MATCH($D127,$AR$5:$AR$12,0),3))^$J127)+(EXP(-$G127/INDEX($BB$5:$BG$12,MATCH($D127,$AR$5:$AR$12,0),4))*($G127/INDEX($BB$5:$BG$12,MATCH($D127,$AR$5:$AR$12,0),4))^$J127)+(EXP(-$G127/INDEX($BB$5:$BG$12,MATCH($D127,$AR$5:$AR$12,0),5))*($G127/INDEX($BB$5:$BG$12,MATCH($D127,$AR$5:$AR$12,0),5))^$J127)+(EXP(-$G127/INDEX($BB$5:$BG$12,MATCH($D127,$AR$5:$AR$12,0),6))*($G127/INDEX($BB$5:$BG$12,MATCH($D127,$AR$5:$AR$12,0),6))^$J127)),0)</x:f>
        <x:v>0.03338696005177379</x:v>
      </x:c>
      <x:c r="AH127" s="979" t="n">
        <x:f>IFERROR((EXP(-$G127/INDEX($BB$5:$BG$12,MATCH($D127,$AR$5:$AR$12,0),4))*($G127/INDEX($BB$5:$BG$12,MATCH($D127,$AR$5:$AR$12,0),4))^$J127)/((EXP(-$G127/INDEX($BB$5:$BG$12,MATCH($D127,$AR$5:$AR$12,0),1))*($G127/INDEX($BB$5:$BG$12,MATCH($D127,$AR$5:$AR$12,0),1))^$J127)+(EXP(-$G127/INDEX($BB$5:$BG$12,MATCH($D127,$AR$5:$AR$12,0),2))*($G127/INDEX($BB$5:$BG$12,MATCH($D127,$AR$5:$AR$12,0),2))^$J127)+(EXP(-$G127/INDEX($BB$5:$BG$12,MATCH($D127,$AR$5:$AR$12,0),3))*($G127/INDEX($BB$5:$BG$12,MATCH($D127,$AR$5:$AR$12,0),3))^$J127)+(EXP(-$G127/INDEX($BB$5:$BG$12,MATCH($D127,$AR$5:$AR$12,0),4))*($G127/INDEX($BB$5:$BG$12,MATCH($D127,$AR$5:$AR$12,0),4))^$J127)+(EXP(-$G127/INDEX($BB$5:$BG$12,MATCH($D127,$AR$5:$AR$12,0),5))*($G127/INDEX($BB$5:$BG$12,MATCH($D127,$AR$5:$AR$12,0),5))^$J127)+(EXP(-$G127/INDEX($BB$5:$BG$12,MATCH($D127,$AR$5:$AR$12,0),6))*($G127/INDEX($BB$5:$BG$12,MATCH($D127,$AR$5:$AR$12,0),6))^$J127)),0)</x:f>
        <x:v>0.15960868108342888</x:v>
      </x:c>
      <x:c r="AI127" s="979" t="n">
        <x:f>IFERROR((EXP(-$G127/INDEX($BB$5:$BG$12,MATCH($D127,$AR$5:$AR$12,0),5))*($G127/INDEX($BB$5:$BG$12,MATCH($D127,$AR$5:$AR$12,0),5))^$J127)/((EXP(-$G127/INDEX($BB$5:$BG$12,MATCH($D127,$AR$5:$AR$12,0),1))*($G127/INDEX($BB$5:$BG$12,MATCH($D127,$AR$5:$AR$12,0),1))^$J127)+(EXP(-$G127/INDEX($BB$5:$BG$12,MATCH($D127,$AR$5:$AR$12,0),2))*($G127/INDEX($BB$5:$BG$12,MATCH($D127,$AR$5:$AR$12,0),2))^$J127)+(EXP(-$G127/INDEX($BB$5:$BG$12,MATCH($D127,$AR$5:$AR$12,0),3))*($G127/INDEX($BB$5:$BG$12,MATCH($D127,$AR$5:$AR$12,0),3))^$J127)+(EXP(-$G127/INDEX($BB$5:$BG$12,MATCH($D127,$AR$5:$AR$12,0),4))*($G127/INDEX($BB$5:$BG$12,MATCH($D127,$AR$5:$AR$12,0),4))^$J127)+(EXP(-$G127/INDEX($BB$5:$BG$12,MATCH($D127,$AR$5:$AR$12,0),5))*($G127/INDEX($BB$5:$BG$12,MATCH($D127,$AR$5:$AR$12,0),5))^$J127)+(EXP(-$G127/INDEX($BB$5:$BG$12,MATCH($D127,$AR$5:$AR$12,0),6))*($G127/INDEX($BB$5:$BG$12,MATCH($D127,$AR$5:$AR$12,0),6))^$J127)),0)</x:f>
        <x:v>0.28349272297690953</x:v>
      </x:c>
      <x:c r="AJ127" s="979" t="n">
        <x:f>IFERROR((EXP(-$G127/INDEX($BB$5:$BG$12,MATCH($D127,$AR$5:$AR$12,0),6))*($G127/INDEX($BB$5:$BG$12,MATCH($D127,$AR$5:$AR$12,0),6))^$J127)/((EXP(-$G127/INDEX($BB$5:$BG$12,MATCH($D127,$AR$5:$AR$12,0),1))*($G127/INDEX($BB$5:$BG$12,MATCH($D127,$AR$5:$AR$12,0),1))^$J127)+(EXP(-$G127/INDEX($BB$5:$BG$12,MATCH($D127,$AR$5:$AR$12,0),2))*($G127/INDEX($BB$5:$BG$12,MATCH($D127,$AR$5:$AR$12,0),2))^$J127)+(EXP(-$G127/INDEX($BB$5:$BG$12,MATCH($D127,$AR$5:$AR$12,0),3))*($G127/INDEX($BB$5:$BG$12,MATCH($D127,$AR$5:$AR$12,0),3))^$J127)+(EXP(-$G127/INDEX($BB$5:$BG$12,MATCH($D127,$AR$5:$AR$12,0),4))*($G127/INDEX($BB$5:$BG$12,MATCH($D127,$AR$5:$AR$12,0),4))^$J127)+(EXP(-$G127/INDEX($BB$5:$BG$12,MATCH($D127,$AR$5:$AR$12,0),5))*($G127/INDEX($BB$5:$BG$12,MATCH($D127,$AR$5:$AR$12,0),5))^$J127)+(EXP(-$G127/INDEX($BB$5:$BG$12,MATCH($D127,$AR$5:$AR$12,0),6))*($G127/INDEX($BB$5:$BG$12,MATCH($D127,$AR$5:$AR$12,0),6))^$J127)),0)</x:f>
        <x:v>0.5168921362725512</x:v>
      </x:c>
      <x:c r="BJ127"/>
      <x:c r="BK127"/>
      <x:c r="BL127"/>
      <x:c r="BM127"/>
      <x:c r="BN127"/>
      <x:c r="BO127"/>
      <x:c r="BP127"/>
      <x:c r="BQ127"/>
      <x:c r="BR127"/>
      <x:c r="BS127"/>
      <x:c r="BT127"/>
      <x:c r="BU127"/>
      <x:c r="BV127"/>
      <x:c r="BW127"/>
      <x:c r="BX127"/>
      <x:c r="BY127"/>
      <x:c r="BZ127"/>
    </x:row>
    <x:row r="128">
      <x:c r="A128" s="975" t="n">
        <x:f>'対象台データ'!A126</x:f>
        <x:v>46274</x:v>
      </x:c>
      <x:c r="B128" s="1003" t="str">
        <x:f>'対象台データ'!B126</x:f>
        <x:v>水</x:v>
      </x:c>
      <x:c r="C128" s="1003" t="str">
        <x:f>'対象台データ'!C126</x:f>
        <x:v>9/9</x:v>
      </x:c>
      <x:c r="D128" s="963" t="str">
        <x:f>'対象台データ'!D126</x:f>
        <x:v>マイジャグラーV</x:v>
      </x:c>
      <x:c r="E128" s="1014" t="n">
        <x:f>IF($X128="A",MIN(100,MAX(0,55+(V128-55)*(1+0.4*SQRT(MIN(G128/8000,1))))),MIN(100,MAX(0,V128)))</x:f>
        <x:v>64.348019649911</x:v>
      </x:c>
      <x:c r="F128" s="1016" t="n">
        <x:f>'対象台データ'!E126</x:f>
        <x:v>975</x:v>
      </x:c>
      <x:c r="G128" s="1005" t="n">
        <x:f>'対象台データ'!F126</x:f>
        <x:v>7442</x:v>
      </x:c>
      <x:c r="H128" s="1005" t="n">
        <x:f>'対象台データ'!G126</x:f>
        <x:v>1700</x:v>
      </x:c>
      <x:c r="I128" s="1005" t="n">
        <x:f>'対象台データ'!H126</x:f>
        <x:v>32</x:v>
      </x:c>
      <x:c r="J128" s="1005" t="n">
        <x:f>'対象台データ'!I126</x:f>
        <x:v>27</x:v>
      </x:c>
      <x:c r="K128" s="979" t="n">
        <x:f>'対象台データ'!K126</x:f>
        <x:v>1.0761444056257279</x:v>
      </x:c>
      <x:c r="L128" s="1006" t="n">
        <x:f>IF(G128&lt;=0,5,IF(G128&lt;1500,5+(G128-0)*(20-5)/(1500-0),IF(G128&lt;3000,20+(G128-1500)*(40-20)/(3000-1500),IF(G128&lt;4500,40+(G128-3000)*(58-40)/(4500-3000),IF(G128&lt;6000,58+(G128-4500)*(72-58)/(6000-4500),IF(G128&lt;7500,72+(G128-6000)*(84-72)/(7500-6000),IF(G128&lt;9000,84+(G128-7500)*(93-84)/(9000-7500),IF(G128&lt;11000,93+(G128-9000)*(100-93)/(11000-9000),100))))))))</x:f>
        <x:v>83.536</x:v>
      </x:c>
      <x:c r="M128" s="978" t="n">
        <x:v>1</x:v>
      </x:c>
      <x:c r="N128" s="978" t="n">
        <x:f>MIN(100,L128*M128)</x:f>
        <x:v>83.536</x:v>
      </x:c>
      <x:c r="O128" s="978" t="n">
        <x:f>IF(K128&lt;=0.8,0,IF(K128&lt;0.9,0+(K128-0.8)*(10-0)/(0.9-0.8),IF(K128&lt;1,10+(K128-0.9)*(35-10)/(1-0.9),IF(K128&lt;1.2,35+(K128-1)*(87-35)/(1.2-1),IF(K128&lt;1.3,87+(K128-1.2)*(96-87)/(1.3-1.2),IF(K128&lt;1.45,96+(K128-1.3)*(100-96)/(1.45-1.3),100))))))</x:f>
        <x:v>54.79754546268926</x:v>
      </x:c>
      <x:c r="P128" s="979" t="n">
        <x:f>MIN(1,SQRT(G128/8000))</x:f>
        <x:v>0.9644946863513557</x:v>
      </x:c>
      <x:c r="Q128" s="978" t="n">
        <x:f>35+(O128-35)*P128</x:f>
        <x:v>54.09462740156318</x:v>
      </x:c>
      <x:c r="R128" s="978" t="n">
        <x:f>IF(K128&lt;0.95,MIN(25,(0.95-K128)*250),0)</x:f>
        <x:v>0</x:v>
      </x:c>
      <x:c r="S128" s="978" t="n">
        <x:f>IF($X128="A",Y128*5+Z128*15+AA128*30+AB128*60+AC128*80+AD128*100,0)</x:f>
        <x:v>53.62244190126489</x:v>
      </x:c>
      <x:c r="T128" s="978" t="n">
        <x:f>IF($X128="A",AE128*5+AF128*15+AG128*30+AH128*60+AI128*80+AJ128*100,0)</x:f>
        <x:v>61.675239878323126</x:v>
      </x:c>
      <x:c r="U128" s="978" t="n">
        <x:f>IF($X128="A",S128*15%+T128*30%+Q128*55%,0)</x:f>
        <x:v>56.29798331954642</x:v>
      </x:c>
      <x:c r="V128" s="1018" t="n">
        <x:f>IF($X128="A",U128*80%+N128*20%,N128*IFERROR(INDEX($AT$5:$AT$60,MATCH($D128,$AR$5:$AR$60,0)),0.6)+Q128*IFERROR(INDEX($AU$5:$AU$60,MATCH($D128,$AR$5:$AR$60,0)),0.4)-R128)</x:f>
        <x:v>61.74558665563714</x:v>
      </x:c>
      <x:c r="W128" s="1008" t="str">
        <x:f>IF(E128&gt;=90,"設定6級候補",IF(E128&gt;=75,"設定4以上強候補",IF(E128&gt;=60,"設定4以上を疑う","要観察")))</x:f>
        <x:v>設定4以上を疑う</x:v>
      </x:c>
      <x:c r="X128" s="1003" t="str">
        <x:f>IFERROR(INDEX($AS$5:$AS$60,MATCH($D128,$AR$5:$AR$60,0)),"AT")</x:f>
        <x:v>A</x:v>
      </x:c>
      <x:c r="Y128" s="979" t="n">
        <x:f>IFERROR((EXP(-$G128/INDEX($AV$5:$BA$12,MATCH($D128,$AR$5:$AR$12,0),1))*($G128/INDEX($AV$5:$BA$12,MATCH($D128,$AR$5:$AR$12,0),1))^$I128)/((EXP(-$G128/INDEX($AV$5:$BA$12,MATCH($D128,$AR$5:$AR$12,0),1))*($G128/INDEX($AV$5:$BA$12,MATCH($D128,$AR$5:$AR$12,0),1))^$I128)+(EXP(-$G128/INDEX($AV$5:$BA$12,MATCH($D128,$AR$5:$AR$12,0),2))*($G128/INDEX($AV$5:$BA$12,MATCH($D128,$AR$5:$AR$12,0),2))^$I128)+(EXP(-$G128/INDEX($AV$5:$BA$12,MATCH($D128,$AR$5:$AR$12,0),3))*($G128/INDEX($AV$5:$BA$12,MATCH($D128,$AR$5:$AR$12,0),3))^$I128)+(EXP(-$G128/INDEX($AV$5:$BA$12,MATCH($D128,$AR$5:$AR$12,0),4))*($G128/INDEX($AV$5:$BA$12,MATCH($D128,$AR$5:$AR$12,0),4))^$I128)+(EXP(-$G128/INDEX($AV$5:$BA$12,MATCH($D128,$AR$5:$AR$12,0),5))*($G128/INDEX($AV$5:$BA$12,MATCH($D128,$AR$5:$AR$12,0),5))^$I128)+(EXP(-$G128/INDEX($AV$5:$BA$12,MATCH($D128,$AR$5:$AR$12,0),6))*($G128/INDEX($AV$5:$BA$12,MATCH($D128,$AR$5:$AR$12,0),6))^$I128)),0)</x:f>
        <x:v>0.1351838542417531</x:v>
      </x:c>
      <x:c r="Z128" s="979" t="n">
        <x:f>IFERROR((EXP(-$G128/INDEX($AV$5:$BA$12,MATCH($D128,$AR$5:$AR$12,0),2))*($G128/INDEX($AV$5:$BA$12,MATCH($D128,$AR$5:$AR$12,0),2))^$I128)/((EXP(-$G128/INDEX($AV$5:$BA$12,MATCH($D128,$AR$5:$AR$12,0),1))*($G128/INDEX($AV$5:$BA$12,MATCH($D128,$AR$5:$AR$12,0),1))^$I128)+(EXP(-$G128/INDEX($AV$5:$BA$12,MATCH($D128,$AR$5:$AR$12,0),2))*($G128/INDEX($AV$5:$BA$12,MATCH($D128,$AR$5:$AR$12,0),2))^$I128)+(EXP(-$G128/INDEX($AV$5:$BA$12,MATCH($D128,$AR$5:$AR$12,0),3))*($G128/INDEX($AV$5:$BA$12,MATCH($D128,$AR$5:$AR$12,0),3))^$I128)+(EXP(-$G128/INDEX($AV$5:$BA$12,MATCH($D128,$AR$5:$AR$12,0),4))*($G128/INDEX($AV$5:$BA$12,MATCH($D128,$AR$5:$AR$12,0),4))^$I128)+(EXP(-$G128/INDEX($AV$5:$BA$12,MATCH($D128,$AR$5:$AR$12,0),5))*($G128/INDEX($AV$5:$BA$12,MATCH($D128,$AR$5:$AR$12,0),5))^$I128)+(EXP(-$G128/INDEX($AV$5:$BA$12,MATCH($D128,$AR$5:$AR$12,0),6))*($G128/INDEX($AV$5:$BA$12,MATCH($D128,$AR$5:$AR$12,0),6))^$I128)),0)</x:f>
        <x:v>0.14058758647235142</x:v>
      </x:c>
      <x:c r="AA128" s="979" t="n">
        <x:f>IFERROR((EXP(-$G128/INDEX($AV$5:$BA$12,MATCH($D128,$AR$5:$AR$12,0),3))*($G128/INDEX($AV$5:$BA$12,MATCH($D128,$AR$5:$AR$12,0),3))^$I128)/((EXP(-$G128/INDEX($AV$5:$BA$12,MATCH($D128,$AR$5:$AR$12,0),1))*($G128/INDEX($AV$5:$BA$12,MATCH($D128,$AR$5:$AR$12,0),1))^$I128)+(EXP(-$G128/INDEX($AV$5:$BA$12,MATCH($D128,$AR$5:$AR$12,0),2))*($G128/INDEX($AV$5:$BA$12,MATCH($D128,$AR$5:$AR$12,0),2))^$I128)+(EXP(-$G128/INDEX($AV$5:$BA$12,MATCH($D128,$AR$5:$AR$12,0),3))*($G128/INDEX($AV$5:$BA$12,MATCH($D128,$AR$5:$AR$12,0),3))^$I128)+(EXP(-$G128/INDEX($AV$5:$BA$12,MATCH($D128,$AR$5:$AR$12,0),4))*($G128/INDEX($AV$5:$BA$12,MATCH($D128,$AR$5:$AR$12,0),4))^$I128)+(EXP(-$G128/INDEX($AV$5:$BA$12,MATCH($D128,$AR$5:$AR$12,0),5))*($G128/INDEX($AV$5:$BA$12,MATCH($D128,$AR$5:$AR$12,0),5))^$I128)+(EXP(-$G128/INDEX($AV$5:$BA$12,MATCH($D128,$AR$5:$AR$12,0),6))*($G128/INDEX($AV$5:$BA$12,MATCH($D128,$AR$5:$AR$12,0),6))^$I128)),0)</x:f>
        <x:v>0.15082839224563285</x:v>
      </x:c>
      <x:c r="AB128" s="979" t="n">
        <x:f>IFERROR((EXP(-$G128/INDEX($AV$5:$BA$12,MATCH($D128,$AR$5:$AR$12,0),4))*($G128/INDEX($AV$5:$BA$12,MATCH($D128,$AR$5:$AR$12,0),4))^$I128)/((EXP(-$G128/INDEX($AV$5:$BA$12,MATCH($D128,$AR$5:$AR$12,0),1))*($G128/INDEX($AV$5:$BA$12,MATCH($D128,$AR$5:$AR$12,0),1))^$I128)+(EXP(-$G128/INDEX($AV$5:$BA$12,MATCH($D128,$AR$5:$AR$12,0),2))*($G128/INDEX($AV$5:$BA$12,MATCH($D128,$AR$5:$AR$12,0),2))^$I128)+(EXP(-$G128/INDEX($AV$5:$BA$12,MATCH($D128,$AR$5:$AR$12,0),3))*($G128/INDEX($AV$5:$BA$12,MATCH($D128,$AR$5:$AR$12,0),3))^$I128)+(EXP(-$G128/INDEX($AV$5:$BA$12,MATCH($D128,$AR$5:$AR$12,0),4))*($G128/INDEX($AV$5:$BA$12,MATCH($D128,$AR$5:$AR$12,0),4))^$I128)+(EXP(-$G128/INDEX($AV$5:$BA$12,MATCH($D128,$AR$5:$AR$12,0),5))*($G128/INDEX($AV$5:$BA$12,MATCH($D128,$AR$5:$AR$12,0),5))^$I128)+(EXP(-$G128/INDEX($AV$5:$BA$12,MATCH($D128,$AR$5:$AR$12,0),6))*($G128/INDEX($AV$5:$BA$12,MATCH($D128,$AR$5:$AR$12,0),6))^$I128)),0)</x:f>
        <x:v>0.17726309565474385</x:v>
      </x:c>
      <x:c r="AC128" s="979" t="n">
        <x:f>IFERROR((EXP(-$G128/INDEX($AV$5:$BA$12,MATCH($D128,$AR$5:$AR$12,0),5))*($G128/INDEX($AV$5:$BA$12,MATCH($D128,$AR$5:$AR$12,0),5))^$I128)/((EXP(-$G128/INDEX($AV$5:$BA$12,MATCH($D128,$AR$5:$AR$12,0),1))*($G128/INDEX($AV$5:$BA$12,MATCH($D128,$AR$5:$AR$12,0),1))^$I128)+(EXP(-$G128/INDEX($AV$5:$BA$12,MATCH($D128,$AR$5:$AR$12,0),2))*($G128/INDEX($AV$5:$BA$12,MATCH($D128,$AR$5:$AR$12,0),2))^$I128)+(EXP(-$G128/INDEX($AV$5:$BA$12,MATCH($D128,$AR$5:$AR$12,0),3))*($G128/INDEX($AV$5:$BA$12,MATCH($D128,$AR$5:$AR$12,0),3))^$I128)+(EXP(-$G128/INDEX($AV$5:$BA$12,MATCH($D128,$AR$5:$AR$12,0),4))*($G128/INDEX($AV$5:$BA$12,MATCH($D128,$AR$5:$AR$12,0),4))^$I128)+(EXP(-$G128/INDEX($AV$5:$BA$12,MATCH($D128,$AR$5:$AR$12,0),5))*($G128/INDEX($AV$5:$BA$12,MATCH($D128,$AR$5:$AR$12,0),5))^$I128)+(EXP(-$G128/INDEX($AV$5:$BA$12,MATCH($D128,$AR$5:$AR$12,0),6))*($G128/INDEX($AV$5:$BA$12,MATCH($D128,$AR$5:$AR$12,0),6))^$I128)),0)</x:f>
        <x:v>0.19683179061173184</x:v>
      </x:c>
      <x:c r="AD128" s="979" t="n">
        <x:f>IFERROR((EXP(-$G128/INDEX($AV$5:$BA$12,MATCH($D128,$AR$5:$AR$12,0),6))*($G128/INDEX($AV$5:$BA$12,MATCH($D128,$AR$5:$AR$12,0),6))^$I128)/((EXP(-$G128/INDEX($AV$5:$BA$12,MATCH($D128,$AR$5:$AR$12,0),1))*($G128/INDEX($AV$5:$BA$12,MATCH($D128,$AR$5:$AR$12,0),1))^$I128)+(EXP(-$G128/INDEX($AV$5:$BA$12,MATCH($D128,$AR$5:$AR$12,0),2))*($G128/INDEX($AV$5:$BA$12,MATCH($D128,$AR$5:$AR$12,0),2))^$I128)+(EXP(-$G128/INDEX($AV$5:$BA$12,MATCH($D128,$AR$5:$AR$12,0),3))*($G128/INDEX($AV$5:$BA$12,MATCH($D128,$AR$5:$AR$12,0),3))^$I128)+(EXP(-$G128/INDEX($AV$5:$BA$12,MATCH($D128,$AR$5:$AR$12,0),4))*($G128/INDEX($AV$5:$BA$12,MATCH($D128,$AR$5:$AR$12,0),4))^$I128)+(EXP(-$G128/INDEX($AV$5:$BA$12,MATCH($D128,$AR$5:$AR$12,0),5))*($G128/INDEX($AV$5:$BA$12,MATCH($D128,$AR$5:$AR$12,0),5))^$I128)+(EXP(-$G128/INDEX($AV$5:$BA$12,MATCH($D128,$AR$5:$AR$12,0),6))*($G128/INDEX($AV$5:$BA$12,MATCH($D128,$AR$5:$AR$12,0),6))^$I128)),0)</x:f>
        <x:v>0.19930528077378692</x:v>
      </x:c>
      <x:c r="AE128" s="979" t="n">
        <x:f>IFERROR((EXP(-$G128/INDEX($BB$5:$BG$12,MATCH($D128,$AR$5:$AR$12,0),1))*($G128/INDEX($BB$5:$BG$12,MATCH($D128,$AR$5:$AR$12,0),1))^$J128)/((EXP(-$G128/INDEX($BB$5:$BG$12,MATCH($D128,$AR$5:$AR$12,0),1))*($G128/INDEX($BB$5:$BG$12,MATCH($D128,$AR$5:$AR$12,0),1))^$J128)+(EXP(-$G128/INDEX($BB$5:$BG$12,MATCH($D128,$AR$5:$AR$12,0),2))*($G128/INDEX($BB$5:$BG$12,MATCH($D128,$AR$5:$AR$12,0),2))^$J128)+(EXP(-$G128/INDEX($BB$5:$BG$12,MATCH($D128,$AR$5:$AR$12,0),3))*($G128/INDEX($BB$5:$BG$12,MATCH($D128,$AR$5:$AR$12,0),3))^$J128)+(EXP(-$G128/INDEX($BB$5:$BG$12,MATCH($D128,$AR$5:$AR$12,0),4))*($G128/INDEX($BB$5:$BG$12,MATCH($D128,$AR$5:$AR$12,0),4))^$J128)+(EXP(-$G128/INDEX($BB$5:$BG$12,MATCH($D128,$AR$5:$AR$12,0),5))*($G128/INDEX($BB$5:$BG$12,MATCH($D128,$AR$5:$AR$12,0),5))^$J128)+(EXP(-$G128/INDEX($BB$5:$BG$12,MATCH($D128,$AR$5:$AR$12,0),6))*($G128/INDEX($BB$5:$BG$12,MATCH($D128,$AR$5:$AR$12,0),6))^$J128)),0)</x:f>
        <x:v>0.04320317589221344</x:v>
      </x:c>
      <x:c r="AF128" s="979" t="n">
        <x:f>IFERROR((EXP(-$G128/INDEX($BB$5:$BG$12,MATCH($D128,$AR$5:$AR$12,0),2))*($G128/INDEX($BB$5:$BG$12,MATCH($D128,$AR$5:$AR$12,0),2))^$J128)/((EXP(-$G128/INDEX($BB$5:$BG$12,MATCH($D128,$AR$5:$AR$12,0),1))*($G128/INDEX($BB$5:$BG$12,MATCH($D128,$AR$5:$AR$12,0),1))^$J128)+(EXP(-$G128/INDEX($BB$5:$BG$12,MATCH($D128,$AR$5:$AR$12,0),2))*($G128/INDEX($BB$5:$BG$12,MATCH($D128,$AR$5:$AR$12,0),2))^$J128)+(EXP(-$G128/INDEX($BB$5:$BG$12,MATCH($D128,$AR$5:$AR$12,0),3))*($G128/INDEX($BB$5:$BG$12,MATCH($D128,$AR$5:$AR$12,0),3))^$J128)+(EXP(-$G128/INDEX($BB$5:$BG$12,MATCH($D128,$AR$5:$AR$12,0),4))*($G128/INDEX($BB$5:$BG$12,MATCH($D128,$AR$5:$AR$12,0),4))^$J128)+(EXP(-$G128/INDEX($BB$5:$BG$12,MATCH($D128,$AR$5:$AR$12,0),5))*($G128/INDEX($BB$5:$BG$12,MATCH($D128,$AR$5:$AR$12,0),5))^$J128)+(EXP(-$G128/INDEX($BB$5:$BG$12,MATCH($D128,$AR$5:$AR$12,0),6))*($G128/INDEX($BB$5:$BG$12,MATCH($D128,$AR$5:$AR$12,0),6))^$J128)),0)</x:f>
        <x:v>0.0713314367352382</x:v>
      </x:c>
      <x:c r="AG128" s="979" t="n">
        <x:f>IFERROR((EXP(-$G128/INDEX($BB$5:$BG$12,MATCH($D128,$AR$5:$AR$12,0),3))*($G128/INDEX($BB$5:$BG$12,MATCH($D128,$AR$5:$AR$12,0),3))^$J128)/((EXP(-$G128/INDEX($BB$5:$BG$12,MATCH($D128,$AR$5:$AR$12,0),1))*($G128/INDEX($BB$5:$BG$12,MATCH($D128,$AR$5:$AR$12,0),1))^$J128)+(EXP(-$G128/INDEX($BB$5:$BG$12,MATCH($D128,$AR$5:$AR$12,0),2))*($G128/INDEX($BB$5:$BG$12,MATCH($D128,$AR$5:$AR$12,0),2))^$J128)+(EXP(-$G128/INDEX($BB$5:$BG$12,MATCH($D128,$AR$5:$AR$12,0),3))*($G128/INDEX($BB$5:$BG$12,MATCH($D128,$AR$5:$AR$12,0),3))^$J128)+(EXP(-$G128/INDEX($BB$5:$BG$12,MATCH($D128,$AR$5:$AR$12,0),4))*($G128/INDEX($BB$5:$BG$12,MATCH($D128,$AR$5:$AR$12,0),4))^$J128)+(EXP(-$G128/INDEX($BB$5:$BG$12,MATCH($D128,$AR$5:$AR$12,0),5))*($G128/INDEX($BB$5:$BG$12,MATCH($D128,$AR$5:$AR$12,0),5))^$J128)+(EXP(-$G128/INDEX($BB$5:$BG$12,MATCH($D128,$AR$5:$AR$12,0),6))*($G128/INDEX($BB$5:$BG$12,MATCH($D128,$AR$5:$AR$12,0),6))^$J128)),0)</x:f>
        <x:v>0.16943898582940206</x:v>
      </x:c>
      <x:c r="AH128" s="979" t="n">
        <x:f>IFERROR((EXP(-$G128/INDEX($BB$5:$BG$12,MATCH($D128,$AR$5:$AR$12,0),4))*($G128/INDEX($BB$5:$BG$12,MATCH($D128,$AR$5:$AR$12,0),4))^$J128)/((EXP(-$G128/INDEX($BB$5:$BG$12,MATCH($D128,$AR$5:$AR$12,0),1))*($G128/INDEX($BB$5:$BG$12,MATCH($D128,$AR$5:$AR$12,0),1))^$J128)+(EXP(-$G128/INDEX($BB$5:$BG$12,MATCH($D128,$AR$5:$AR$12,0),2))*($G128/INDEX($BB$5:$BG$12,MATCH($D128,$AR$5:$AR$12,0),2))^$J128)+(EXP(-$G128/INDEX($BB$5:$BG$12,MATCH($D128,$AR$5:$AR$12,0),3))*($G128/INDEX($BB$5:$BG$12,MATCH($D128,$AR$5:$AR$12,0),3))^$J128)+(EXP(-$G128/INDEX($BB$5:$BG$12,MATCH($D128,$AR$5:$AR$12,0),4))*($G128/INDEX($BB$5:$BG$12,MATCH($D128,$AR$5:$AR$12,0),4))^$J128)+(EXP(-$G128/INDEX($BB$5:$BG$12,MATCH($D128,$AR$5:$AR$12,0),5))*($G128/INDEX($BB$5:$BG$12,MATCH($D128,$AR$5:$AR$12,0),5))^$J128)+(EXP(-$G128/INDEX($BB$5:$BG$12,MATCH($D128,$AR$5:$AR$12,0),6))*($G128/INDEX($BB$5:$BG$12,MATCH($D128,$AR$5:$AR$12,0),6))^$J128)),0)</x:f>
        <x:v>0.2693184277106716</x:v>
      </x:c>
      <x:c r="AI128" s="979" t="n">
        <x:f>IFERROR((EXP(-$G128/INDEX($BB$5:$BG$12,MATCH($D128,$AR$5:$AR$12,0),5))*($G128/INDEX($BB$5:$BG$12,MATCH($D128,$AR$5:$AR$12,0),5))^$J128)/((EXP(-$G128/INDEX($BB$5:$BG$12,MATCH($D128,$AR$5:$AR$12,0),1))*($G128/INDEX($BB$5:$BG$12,MATCH($D128,$AR$5:$AR$12,0),1))^$J128)+(EXP(-$G128/INDEX($BB$5:$BG$12,MATCH($D128,$AR$5:$AR$12,0),2))*($G128/INDEX($BB$5:$BG$12,MATCH($D128,$AR$5:$AR$12,0),2))^$J128)+(EXP(-$G128/INDEX($BB$5:$BG$12,MATCH($D128,$AR$5:$AR$12,0),3))*($G128/INDEX($BB$5:$BG$12,MATCH($D128,$AR$5:$AR$12,0),3))^$J128)+(EXP(-$G128/INDEX($BB$5:$BG$12,MATCH($D128,$AR$5:$AR$12,0),4))*($G128/INDEX($BB$5:$BG$12,MATCH($D128,$AR$5:$AR$12,0),4))^$J128)+(EXP(-$G128/INDEX($BB$5:$BG$12,MATCH($D128,$AR$5:$AR$12,0),5))*($G128/INDEX($BB$5:$BG$12,MATCH($D128,$AR$5:$AR$12,0),5))^$J128)+(EXP(-$G128/INDEX($BB$5:$BG$12,MATCH($D128,$AR$5:$AR$12,0),6))*($G128/INDEX($BB$5:$BG$12,MATCH($D128,$AR$5:$AR$12,0),6))^$J128)),0)</x:f>
        <x:v>0.27619100864681734</x:v>
      </x:c>
      <x:c r="AJ128" s="979" t="n">
        <x:f>IFERROR((EXP(-$G128/INDEX($BB$5:$BG$12,MATCH($D128,$AR$5:$AR$12,0),6))*($G128/INDEX($BB$5:$BG$12,MATCH($D128,$AR$5:$AR$12,0),6))^$J128)/((EXP(-$G128/INDEX($BB$5:$BG$12,MATCH($D128,$AR$5:$AR$12,0),1))*($G128/INDEX($BB$5:$BG$12,MATCH($D128,$AR$5:$AR$12,0),1))^$J128)+(EXP(-$G128/INDEX($BB$5:$BG$12,MATCH($D128,$AR$5:$AR$12,0),2))*($G128/INDEX($BB$5:$BG$12,MATCH($D128,$AR$5:$AR$12,0),2))^$J128)+(EXP(-$G128/INDEX($BB$5:$BG$12,MATCH($D128,$AR$5:$AR$12,0),3))*($G128/INDEX($BB$5:$BG$12,MATCH($D128,$AR$5:$AR$12,0),3))^$J128)+(EXP(-$G128/INDEX($BB$5:$BG$12,MATCH($D128,$AR$5:$AR$12,0),4))*($G128/INDEX($BB$5:$BG$12,MATCH($D128,$AR$5:$AR$12,0),4))^$J128)+(EXP(-$G128/INDEX($BB$5:$BG$12,MATCH($D128,$AR$5:$AR$12,0),5))*($G128/INDEX($BB$5:$BG$12,MATCH($D128,$AR$5:$AR$12,0),5))^$J128)+(EXP(-$G128/INDEX($BB$5:$BG$12,MATCH($D128,$AR$5:$AR$12,0),6))*($G128/INDEX($BB$5:$BG$12,MATCH($D128,$AR$5:$AR$12,0),6))^$J128)),0)</x:f>
        <x:v>0.17051696518565743</x:v>
      </x:c>
      <x:c r="BJ128"/>
      <x:c r="BK128"/>
      <x:c r="BL128"/>
      <x:c r="BM128"/>
      <x:c r="BN128"/>
      <x:c r="BO128"/>
      <x:c r="BP128"/>
      <x:c r="BQ128"/>
      <x:c r="BR128"/>
      <x:c r="BS128"/>
      <x:c r="BT128"/>
      <x:c r="BU128"/>
      <x:c r="BV128"/>
      <x:c r="BW128"/>
      <x:c r="BX128"/>
      <x:c r="BY128"/>
      <x:c r="BZ128"/>
    </x:row>
    <x:row r="129">
      <x:c r="A129" s="975" t="n">
        <x:f>'対象台データ'!A127</x:f>
        <x:v>46274</x:v>
      </x:c>
      <x:c r="B129" s="1003" t="str">
        <x:f>'対象台データ'!B127</x:f>
        <x:v>水</x:v>
      </x:c>
      <x:c r="C129" s="1003" t="str">
        <x:f>'対象台データ'!C127</x:f>
        <x:v>9/9</x:v>
      </x:c>
      <x:c r="D129" s="963" t="str">
        <x:f>'対象台データ'!D127</x:f>
        <x:v>マイジャグラーV</x:v>
      </x:c>
      <x:c r="E129" s="1014" t="n">
        <x:f>IF($X129="A",MIN(100,MAX(0,55+(V129-55)*(1+0.4*SQRT(MIN(G129/8000,1))))),MIN(100,MAX(0,V129)))</x:f>
        <x:v>78.98887081311852</x:v>
      </x:c>
      <x:c r="F129" s="1016" t="n">
        <x:f>'対象台データ'!E127</x:f>
        <x:v>976</x:v>
      </x:c>
      <x:c r="G129" s="1005" t="n">
        <x:f>'対象台データ'!F127</x:f>
        <x:v>8212</x:v>
      </x:c>
      <x:c r="H129" s="1005" t="n">
        <x:f>'対象台データ'!G127</x:f>
        <x:v>2804</x:v>
      </x:c>
      <x:c r="I129" s="1005" t="n">
        <x:f>'対象台データ'!H127</x:f>
        <x:v>34</x:v>
      </x:c>
      <x:c r="J129" s="1005" t="n">
        <x:f>'対象台データ'!I127</x:f>
        <x:v>36</x:v>
      </x:c>
      <x:c r="K129" s="979" t="n">
        <x:f>'対象台データ'!K127</x:f>
        <x:v>1.1138171781133301</x:v>
      </x:c>
      <x:c r="L129" s="1006" t="n">
        <x:f>IF(G129&lt;=0,5,IF(G129&lt;1500,5+(G129-0)*(20-5)/(1500-0),IF(G129&lt;3000,20+(G129-1500)*(40-20)/(3000-1500),IF(G129&lt;4500,40+(G129-3000)*(58-40)/(4500-3000),IF(G129&lt;6000,58+(G129-4500)*(72-58)/(6000-4500),IF(G129&lt;7500,72+(G129-6000)*(84-72)/(7500-6000),IF(G129&lt;9000,84+(G129-7500)*(93-84)/(9000-7500),IF(G129&lt;11000,93+(G129-9000)*(100-93)/(11000-9000),100))))))))</x:f>
        <x:v>88.272</x:v>
      </x:c>
      <x:c r="M129" s="978" t="n">
        <x:v>1</x:v>
      </x:c>
      <x:c r="N129" s="978" t="n">
        <x:f>MIN(100,L129*M129)</x:f>
        <x:v>88.272</x:v>
      </x:c>
      <x:c r="O129" s="978" t="n">
        <x:f>IF(K129&lt;=0.8,0,IF(K129&lt;0.9,0+(K129-0.8)*(10-0)/(0.9-0.8),IF(K129&lt;1,10+(K129-0.9)*(35-10)/(1-0.9),IF(K129&lt;1.2,35+(K129-1)*(87-35)/(1.2-1),IF(K129&lt;1.3,87+(K129-1.2)*(96-87)/(1.3-1.2),IF(K129&lt;1.45,96+(K129-1.3)*(100-96)/(1.45-1.3),100))))))</x:f>
        <x:v>64.59246630946585</x:v>
      </x:c>
      <x:c r="P129" s="979" t="n">
        <x:f>MIN(1,SQRT(G129/8000))</x:f>
        <x:v>1</x:v>
      </x:c>
      <x:c r="Q129" s="978" t="n">
        <x:f>35+(O129-35)*P129</x:f>
        <x:v>64.59246630946585</x:v>
      </x:c>
      <x:c r="R129" s="978" t="n">
        <x:f>IF(K129&lt;0.95,MIN(25,(0.95-K129)*250),0)</x:f>
        <x:v>0</x:v>
      </x:c>
      <x:c r="S129" s="978" t="n">
        <x:f>IF($X129="A",Y129*5+Z129*15+AA129*30+AB129*60+AC129*80+AD129*100,0)</x:f>
        <x:v>51.25318246297003</x:v>
      </x:c>
      <x:c r="T129" s="978" t="n">
        <x:f>IF($X129="A",AE129*5+AF129*15+AG129*30+AH129*60+AI129*80+AJ129*100,0)</x:f>
        <x:v>82.95600271639456</x:v>
      </x:c>
      <x:c r="U129" s="978" t="n">
        <x:f>IF($X129="A",S129*15%+T129*30%+Q129*55%,0)</x:f>
        <x:v>68.10063465457009</x:v>
      </x:c>
      <x:c r="V129" s="1018" t="n">
        <x:f>IF($X129="A",U129*80%+N129*20%,N129*IFERROR(INDEX($AT$5:$AT$60,MATCH($D129,$AR$5:$AR$60,0)),0.6)+Q129*IFERROR(INDEX($AU$5:$AU$60,MATCH($D129,$AR$5:$AR$60,0)),0.4)-R129)</x:f>
        <x:v>72.13490772365608</x:v>
      </x:c>
      <x:c r="W129" s="1008" t="str">
        <x:f>IF(E129&gt;=90,"設定6級候補",IF(E129&gt;=75,"設定4以上強候補",IF(E129&gt;=60,"設定4以上を疑う","要観察")))</x:f>
        <x:v>設定4以上強候補</x:v>
      </x:c>
      <x:c r="X129" s="1003" t="str">
        <x:f>IFERROR(INDEX($AS$5:$AS$60,MATCH($D129,$AR$5:$AR$60,0)),"AT")</x:f>
        <x:v>A</x:v>
      </x:c>
      <x:c r="Y129" s="979" t="n">
        <x:f>IFERROR((EXP(-$G129/INDEX($AV$5:$BA$12,MATCH($D129,$AR$5:$AR$12,0),1))*($G129/INDEX($AV$5:$BA$12,MATCH($D129,$AR$5:$AR$12,0),1))^$I129)/((EXP(-$G129/INDEX($AV$5:$BA$12,MATCH($D129,$AR$5:$AR$12,0),1))*($G129/INDEX($AV$5:$BA$12,MATCH($D129,$AR$5:$AR$12,0),1))^$I129)+(EXP(-$G129/INDEX($AV$5:$BA$12,MATCH($D129,$AR$5:$AR$12,0),2))*($G129/INDEX($AV$5:$BA$12,MATCH($D129,$AR$5:$AR$12,0),2))^$I129)+(EXP(-$G129/INDEX($AV$5:$BA$12,MATCH($D129,$AR$5:$AR$12,0),3))*($G129/INDEX($AV$5:$BA$12,MATCH($D129,$AR$5:$AR$12,0),3))^$I129)+(EXP(-$G129/INDEX($AV$5:$BA$12,MATCH($D129,$AR$5:$AR$12,0),4))*($G129/INDEX($AV$5:$BA$12,MATCH($D129,$AR$5:$AR$12,0),4))^$I129)+(EXP(-$G129/INDEX($AV$5:$BA$12,MATCH($D129,$AR$5:$AR$12,0),5))*($G129/INDEX($AV$5:$BA$12,MATCH($D129,$AR$5:$AR$12,0),5))^$I129)+(EXP(-$G129/INDEX($AV$5:$BA$12,MATCH($D129,$AR$5:$AR$12,0),6))*($G129/INDEX($AV$5:$BA$12,MATCH($D129,$AR$5:$AR$12,0),6))^$I129)),0)</x:f>
        <x:v>0.14600894603093828</x:v>
      </x:c>
      <x:c r="Z129" s="979" t="n">
        <x:f>IFERROR((EXP(-$G129/INDEX($AV$5:$BA$12,MATCH($D129,$AR$5:$AR$12,0),2))*($G129/INDEX($AV$5:$BA$12,MATCH($D129,$AR$5:$AR$12,0),2))^$I129)/((EXP(-$G129/INDEX($AV$5:$BA$12,MATCH($D129,$AR$5:$AR$12,0),1))*($G129/INDEX($AV$5:$BA$12,MATCH($D129,$AR$5:$AR$12,0),1))^$I129)+(EXP(-$G129/INDEX($AV$5:$BA$12,MATCH($D129,$AR$5:$AR$12,0),2))*($G129/INDEX($AV$5:$BA$12,MATCH($D129,$AR$5:$AR$12,0),2))^$I129)+(EXP(-$G129/INDEX($AV$5:$BA$12,MATCH($D129,$AR$5:$AR$12,0),3))*($G129/INDEX($AV$5:$BA$12,MATCH($D129,$AR$5:$AR$12,0),3))^$I129)+(EXP(-$G129/INDEX($AV$5:$BA$12,MATCH($D129,$AR$5:$AR$12,0),4))*($G129/INDEX($AV$5:$BA$12,MATCH($D129,$AR$5:$AR$12,0),4))^$I129)+(EXP(-$G129/INDEX($AV$5:$BA$12,MATCH($D129,$AR$5:$AR$12,0),5))*($G129/INDEX($AV$5:$BA$12,MATCH($D129,$AR$5:$AR$12,0),5))^$I129)+(EXP(-$G129/INDEX($AV$5:$BA$12,MATCH($D129,$AR$5:$AR$12,0),6))*($G129/INDEX($AV$5:$BA$12,MATCH($D129,$AR$5:$AR$12,0),6))^$I129)),0)</x:f>
        <x:v>0.15078138105554845</x:v>
      </x:c>
      <x:c r="AA129" s="979" t="n">
        <x:f>IFERROR((EXP(-$G129/INDEX($AV$5:$BA$12,MATCH($D129,$AR$5:$AR$12,0),3))*($G129/INDEX($AV$5:$BA$12,MATCH($D129,$AR$5:$AR$12,0),3))^$I129)/((EXP(-$G129/INDEX($AV$5:$BA$12,MATCH($D129,$AR$5:$AR$12,0),1))*($G129/INDEX($AV$5:$BA$12,MATCH($D129,$AR$5:$AR$12,0),1))^$I129)+(EXP(-$G129/INDEX($AV$5:$BA$12,MATCH($D129,$AR$5:$AR$12,0),2))*($G129/INDEX($AV$5:$BA$12,MATCH($D129,$AR$5:$AR$12,0),2))^$I129)+(EXP(-$G129/INDEX($AV$5:$BA$12,MATCH($D129,$AR$5:$AR$12,0),3))*($G129/INDEX($AV$5:$BA$12,MATCH($D129,$AR$5:$AR$12,0),3))^$I129)+(EXP(-$G129/INDEX($AV$5:$BA$12,MATCH($D129,$AR$5:$AR$12,0),4))*($G129/INDEX($AV$5:$BA$12,MATCH($D129,$AR$5:$AR$12,0),4))^$I129)+(EXP(-$G129/INDEX($AV$5:$BA$12,MATCH($D129,$AR$5:$AR$12,0),5))*($G129/INDEX($AV$5:$BA$12,MATCH($D129,$AR$5:$AR$12,0),5))^$I129)+(EXP(-$G129/INDEX($AV$5:$BA$12,MATCH($D129,$AR$5:$AR$12,0),6))*($G129/INDEX($AV$5:$BA$12,MATCH($D129,$AR$5:$AR$12,0),6))^$I129)),0)</x:f>
        <x:v>0.1594838570438004</x:v>
      </x:c>
      <x:c r="AB129" s="979" t="n">
        <x:f>IFERROR((EXP(-$G129/INDEX($AV$5:$BA$12,MATCH($D129,$AR$5:$AR$12,0),4))*($G129/INDEX($AV$5:$BA$12,MATCH($D129,$AR$5:$AR$12,0),4))^$I129)/((EXP(-$G129/INDEX($AV$5:$BA$12,MATCH($D129,$AR$5:$AR$12,0),1))*($G129/INDEX($AV$5:$BA$12,MATCH($D129,$AR$5:$AR$12,0),1))^$I129)+(EXP(-$G129/INDEX($AV$5:$BA$12,MATCH($D129,$AR$5:$AR$12,0),2))*($G129/INDEX($AV$5:$BA$12,MATCH($D129,$AR$5:$AR$12,0),2))^$I129)+(EXP(-$G129/INDEX($AV$5:$BA$12,MATCH($D129,$AR$5:$AR$12,0),3))*($G129/INDEX($AV$5:$BA$12,MATCH($D129,$AR$5:$AR$12,0),3))^$I129)+(EXP(-$G129/INDEX($AV$5:$BA$12,MATCH($D129,$AR$5:$AR$12,0),4))*($G129/INDEX($AV$5:$BA$12,MATCH($D129,$AR$5:$AR$12,0),4))^$I129)+(EXP(-$G129/INDEX($AV$5:$BA$12,MATCH($D129,$AR$5:$AR$12,0),5))*($G129/INDEX($AV$5:$BA$12,MATCH($D129,$AR$5:$AR$12,0),5))^$I129)+(EXP(-$G129/INDEX($AV$5:$BA$12,MATCH($D129,$AR$5:$AR$12,0),6))*($G129/INDEX($AV$5:$BA$12,MATCH($D129,$AR$5:$AR$12,0),6))^$I129)),0)</x:f>
        <x:v>0.1790488561126279</x:v>
      </x:c>
      <x:c r="AC129" s="979" t="n">
        <x:f>IFERROR((EXP(-$G129/INDEX($AV$5:$BA$12,MATCH($D129,$AR$5:$AR$12,0),5))*($G129/INDEX($AV$5:$BA$12,MATCH($D129,$AR$5:$AR$12,0),5))^$I129)/((EXP(-$G129/INDEX($AV$5:$BA$12,MATCH($D129,$AR$5:$AR$12,0),1))*($G129/INDEX($AV$5:$BA$12,MATCH($D129,$AR$5:$AR$12,0),1))^$I129)+(EXP(-$G129/INDEX($AV$5:$BA$12,MATCH($D129,$AR$5:$AR$12,0),2))*($G129/INDEX($AV$5:$BA$12,MATCH($D129,$AR$5:$AR$12,0),2))^$I129)+(EXP(-$G129/INDEX($AV$5:$BA$12,MATCH($D129,$AR$5:$AR$12,0),3))*($G129/INDEX($AV$5:$BA$12,MATCH($D129,$AR$5:$AR$12,0),3))^$I129)+(EXP(-$G129/INDEX($AV$5:$BA$12,MATCH($D129,$AR$5:$AR$12,0),4))*($G129/INDEX($AV$5:$BA$12,MATCH($D129,$AR$5:$AR$12,0),4))^$I129)+(EXP(-$G129/INDEX($AV$5:$BA$12,MATCH($D129,$AR$5:$AR$12,0),5))*($G129/INDEX($AV$5:$BA$12,MATCH($D129,$AR$5:$AR$12,0),5))^$I129)+(EXP(-$G129/INDEX($AV$5:$BA$12,MATCH($D129,$AR$5:$AR$12,0),6))*($G129/INDEX($AV$5:$BA$12,MATCH($D129,$AR$5:$AR$12,0),6))^$I129)),0)</x:f>
        <x:v>0.1866863018399043</x:v>
      </x:c>
      <x:c r="AD129" s="979" t="n">
        <x:f>IFERROR((EXP(-$G129/INDEX($AV$5:$BA$12,MATCH($D129,$AR$5:$AR$12,0),6))*($G129/INDEX($AV$5:$BA$12,MATCH($D129,$AR$5:$AR$12,0),6))^$I129)/((EXP(-$G129/INDEX($AV$5:$BA$12,MATCH($D129,$AR$5:$AR$12,0),1))*($G129/INDEX($AV$5:$BA$12,MATCH($D129,$AR$5:$AR$12,0),1))^$I129)+(EXP(-$G129/INDEX($AV$5:$BA$12,MATCH($D129,$AR$5:$AR$12,0),2))*($G129/INDEX($AV$5:$BA$12,MATCH($D129,$AR$5:$AR$12,0),2))^$I129)+(EXP(-$G129/INDEX($AV$5:$BA$12,MATCH($D129,$AR$5:$AR$12,0),3))*($G129/INDEX($AV$5:$BA$12,MATCH($D129,$AR$5:$AR$12,0),3))^$I129)+(EXP(-$G129/INDEX($AV$5:$BA$12,MATCH($D129,$AR$5:$AR$12,0),4))*($G129/INDEX($AV$5:$BA$12,MATCH($D129,$AR$5:$AR$12,0),4))^$I129)+(EXP(-$G129/INDEX($AV$5:$BA$12,MATCH($D129,$AR$5:$AR$12,0),5))*($G129/INDEX($AV$5:$BA$12,MATCH($D129,$AR$5:$AR$12,0),5))^$I129)+(EXP(-$G129/INDEX($AV$5:$BA$12,MATCH($D129,$AR$5:$AR$12,0),6))*($G129/INDEX($AV$5:$BA$12,MATCH($D129,$AR$5:$AR$12,0),6))^$I129)),0)</x:f>
        <x:v>0.17799065791718074</x:v>
      </x:c>
      <x:c r="AE129" s="979" t="n">
        <x:f>IFERROR((EXP(-$G129/INDEX($BB$5:$BG$12,MATCH($D129,$AR$5:$AR$12,0),1))*($G129/INDEX($BB$5:$BG$12,MATCH($D129,$AR$5:$AR$12,0),1))^$J129)/((EXP(-$G129/INDEX($BB$5:$BG$12,MATCH($D129,$AR$5:$AR$12,0),1))*($G129/INDEX($BB$5:$BG$12,MATCH($D129,$AR$5:$AR$12,0),1))^$J129)+(EXP(-$G129/INDEX($BB$5:$BG$12,MATCH($D129,$AR$5:$AR$12,0),2))*($G129/INDEX($BB$5:$BG$12,MATCH($D129,$AR$5:$AR$12,0),2))^$J129)+(EXP(-$G129/INDEX($BB$5:$BG$12,MATCH($D129,$AR$5:$AR$12,0),3))*($G129/INDEX($BB$5:$BG$12,MATCH($D129,$AR$5:$AR$12,0),3))^$J129)+(EXP(-$G129/INDEX($BB$5:$BG$12,MATCH($D129,$AR$5:$AR$12,0),4))*($G129/INDEX($BB$5:$BG$12,MATCH($D129,$AR$5:$AR$12,0),4))^$J129)+(EXP(-$G129/INDEX($BB$5:$BG$12,MATCH($D129,$AR$5:$AR$12,0),5))*($G129/INDEX($BB$5:$BG$12,MATCH($D129,$AR$5:$AR$12,0),5))^$J129)+(EXP(-$G129/INDEX($BB$5:$BG$12,MATCH($D129,$AR$5:$AR$12,0),6))*($G129/INDEX($BB$5:$BG$12,MATCH($D129,$AR$5:$AR$12,0),6))^$J129)),0)</x:f>
        <x:v>0.0028015081807665405</x:v>
      </x:c>
      <x:c r="AF129" s="979" t="n">
        <x:f>IFERROR((EXP(-$G129/INDEX($BB$5:$BG$12,MATCH($D129,$AR$5:$AR$12,0),2))*($G129/INDEX($BB$5:$BG$12,MATCH($D129,$AR$5:$AR$12,0),2))^$J129)/((EXP(-$G129/INDEX($BB$5:$BG$12,MATCH($D129,$AR$5:$AR$12,0),1))*($G129/INDEX($BB$5:$BG$12,MATCH($D129,$AR$5:$AR$12,0),1))^$J129)+(EXP(-$G129/INDEX($BB$5:$BG$12,MATCH($D129,$AR$5:$AR$12,0),2))*($G129/INDEX($BB$5:$BG$12,MATCH($D129,$AR$5:$AR$12,0),2))^$J129)+(EXP(-$G129/INDEX($BB$5:$BG$12,MATCH($D129,$AR$5:$AR$12,0),3))*($G129/INDEX($BB$5:$BG$12,MATCH($D129,$AR$5:$AR$12,0),3))^$J129)+(EXP(-$G129/INDEX($BB$5:$BG$12,MATCH($D129,$AR$5:$AR$12,0),4))*($G129/INDEX($BB$5:$BG$12,MATCH($D129,$AR$5:$AR$12,0),4))^$J129)+(EXP(-$G129/INDEX($BB$5:$BG$12,MATCH($D129,$AR$5:$AR$12,0),5))*($G129/INDEX($BB$5:$BG$12,MATCH($D129,$AR$5:$AR$12,0),5))^$J129)+(EXP(-$G129/INDEX($BB$5:$BG$12,MATCH($D129,$AR$5:$AR$12,0),6))*($G129/INDEX($BB$5:$BG$12,MATCH($D129,$AR$5:$AR$12,0),6))^$J129)),0)</x:f>
        <x:v>0.00709802666196535</x:v>
      </x:c>
      <x:c r="AG129" s="979" t="n">
        <x:f>IFERROR((EXP(-$G129/INDEX($BB$5:$BG$12,MATCH($D129,$AR$5:$AR$12,0),3))*($G129/INDEX($BB$5:$BG$12,MATCH($D129,$AR$5:$AR$12,0),3))^$J129)/((EXP(-$G129/INDEX($BB$5:$BG$12,MATCH($D129,$AR$5:$AR$12,0),1))*($G129/INDEX($BB$5:$BG$12,MATCH($D129,$AR$5:$AR$12,0),1))^$J129)+(EXP(-$G129/INDEX($BB$5:$BG$12,MATCH($D129,$AR$5:$AR$12,0),2))*($G129/INDEX($BB$5:$BG$12,MATCH($D129,$AR$5:$AR$12,0),2))^$J129)+(EXP(-$G129/INDEX($BB$5:$BG$12,MATCH($D129,$AR$5:$AR$12,0),3))*($G129/INDEX($BB$5:$BG$12,MATCH($D129,$AR$5:$AR$12,0),3))^$J129)+(EXP(-$G129/INDEX($BB$5:$BG$12,MATCH($D129,$AR$5:$AR$12,0),4))*($G129/INDEX($BB$5:$BG$12,MATCH($D129,$AR$5:$AR$12,0),4))^$J129)+(EXP(-$G129/INDEX($BB$5:$BG$12,MATCH($D129,$AR$5:$AR$12,0),5))*($G129/INDEX($BB$5:$BG$12,MATCH($D129,$AR$5:$AR$12,0),5))^$J129)+(EXP(-$G129/INDEX($BB$5:$BG$12,MATCH($D129,$AR$5:$AR$12,0),6))*($G129/INDEX($BB$5:$BG$12,MATCH($D129,$AR$5:$AR$12,0),6))^$J129)),0)</x:f>
        <x:v>0.04318900001301386</x:v>
      </x:c>
      <x:c r="AH129" s="979" t="n">
        <x:f>IFERROR((EXP(-$G129/INDEX($BB$5:$BG$12,MATCH($D129,$AR$5:$AR$12,0),4))*($G129/INDEX($BB$5:$BG$12,MATCH($D129,$AR$5:$AR$12,0),4))^$J129)/((EXP(-$G129/INDEX($BB$5:$BG$12,MATCH($D129,$AR$5:$AR$12,0),1))*($G129/INDEX($BB$5:$BG$12,MATCH($D129,$AR$5:$AR$12,0),1))^$J129)+(EXP(-$G129/INDEX($BB$5:$BG$12,MATCH($D129,$AR$5:$AR$12,0),2))*($G129/INDEX($BB$5:$BG$12,MATCH($D129,$AR$5:$AR$12,0),2))^$J129)+(EXP(-$G129/INDEX($BB$5:$BG$12,MATCH($D129,$AR$5:$AR$12,0),3))*($G129/INDEX($BB$5:$BG$12,MATCH($D129,$AR$5:$AR$12,0),3))^$J129)+(EXP(-$G129/INDEX($BB$5:$BG$12,MATCH($D129,$AR$5:$AR$12,0),4))*($G129/INDEX($BB$5:$BG$12,MATCH($D129,$AR$5:$AR$12,0),4))^$J129)+(EXP(-$G129/INDEX($BB$5:$BG$12,MATCH($D129,$AR$5:$AR$12,0),5))*($G129/INDEX($BB$5:$BG$12,MATCH($D129,$AR$5:$AR$12,0),5))^$J129)+(EXP(-$G129/INDEX($BB$5:$BG$12,MATCH($D129,$AR$5:$AR$12,0),6))*($G129/INDEX($BB$5:$BG$12,MATCH($D129,$AR$5:$AR$12,0),6))^$J129)),0)</x:f>
        <x:v>0.17992679624787128</x:v>
      </x:c>
      <x:c r="AI129" s="979" t="n">
        <x:f>IFERROR((EXP(-$G129/INDEX($BB$5:$BG$12,MATCH($D129,$AR$5:$AR$12,0),5))*($G129/INDEX($BB$5:$BG$12,MATCH($D129,$AR$5:$AR$12,0),5))^$J129)/((EXP(-$G129/INDEX($BB$5:$BG$12,MATCH($D129,$AR$5:$AR$12,0),1))*($G129/INDEX($BB$5:$BG$12,MATCH($D129,$AR$5:$AR$12,0),1))^$J129)+(EXP(-$G129/INDEX($BB$5:$BG$12,MATCH($D129,$AR$5:$AR$12,0),2))*($G129/INDEX($BB$5:$BG$12,MATCH($D129,$AR$5:$AR$12,0),2))^$J129)+(EXP(-$G129/INDEX($BB$5:$BG$12,MATCH($D129,$AR$5:$AR$12,0),3))*($G129/INDEX($BB$5:$BG$12,MATCH($D129,$AR$5:$AR$12,0),3))^$J129)+(EXP(-$G129/INDEX($BB$5:$BG$12,MATCH($D129,$AR$5:$AR$12,0),4))*($G129/INDEX($BB$5:$BG$12,MATCH($D129,$AR$5:$AR$12,0),4))^$J129)+(EXP(-$G129/INDEX($BB$5:$BG$12,MATCH($D129,$AR$5:$AR$12,0),5))*($G129/INDEX($BB$5:$BG$12,MATCH($D129,$AR$5:$AR$12,0),5))^$J129)+(EXP(-$G129/INDEX($BB$5:$BG$12,MATCH($D129,$AR$5:$AR$12,0),6))*($G129/INDEX($BB$5:$BG$12,MATCH($D129,$AR$5:$AR$12,0),6))^$J129)),0)</x:f>
        <x:v>0.29771099446698684</x:v>
      </x:c>
      <x:c r="AJ129" s="979" t="n">
        <x:f>IFERROR((EXP(-$G129/INDEX($BB$5:$BG$12,MATCH($D129,$AR$5:$AR$12,0),6))*($G129/INDEX($BB$5:$BG$12,MATCH($D129,$AR$5:$AR$12,0),6))^$J129)/((EXP(-$G129/INDEX($BB$5:$BG$12,MATCH($D129,$AR$5:$AR$12,0),1))*($G129/INDEX($BB$5:$BG$12,MATCH($D129,$AR$5:$AR$12,0),1))^$J129)+(EXP(-$G129/INDEX($BB$5:$BG$12,MATCH($D129,$AR$5:$AR$12,0),2))*($G129/INDEX($BB$5:$BG$12,MATCH($D129,$AR$5:$AR$12,0),2))^$J129)+(EXP(-$G129/INDEX($BB$5:$BG$12,MATCH($D129,$AR$5:$AR$12,0),3))*($G129/INDEX($BB$5:$BG$12,MATCH($D129,$AR$5:$AR$12,0),3))^$J129)+(EXP(-$G129/INDEX($BB$5:$BG$12,MATCH($D129,$AR$5:$AR$12,0),4))*($G129/INDEX($BB$5:$BG$12,MATCH($D129,$AR$5:$AR$12,0),4))^$J129)+(EXP(-$G129/INDEX($BB$5:$BG$12,MATCH($D129,$AR$5:$AR$12,0),5))*($G129/INDEX($BB$5:$BG$12,MATCH($D129,$AR$5:$AR$12,0),5))^$J129)+(EXP(-$G129/INDEX($BB$5:$BG$12,MATCH($D129,$AR$5:$AR$12,0),6))*($G129/INDEX($BB$5:$BG$12,MATCH($D129,$AR$5:$AR$12,0),6))^$J129)),0)</x:f>
        <x:v>0.4692736744293961</x:v>
      </x:c>
      <x:c r="BJ129"/>
      <x:c r="BK129"/>
      <x:c r="BL129"/>
      <x:c r="BM129"/>
      <x:c r="BN129"/>
      <x:c r="BO129"/>
      <x:c r="BP129"/>
      <x:c r="BQ129"/>
      <x:c r="BR129"/>
      <x:c r="BS129"/>
      <x:c r="BT129"/>
      <x:c r="BU129"/>
      <x:c r="BV129"/>
      <x:c r="BW129"/>
      <x:c r="BX129"/>
      <x:c r="BY129"/>
      <x:c r="BZ129"/>
    </x:row>
    <x:row r="130">
      <x:c r="A130" s="975" t="n">
        <x:f>'対象台データ'!A128</x:f>
        <x:v>46274</x:v>
      </x:c>
      <x:c r="B130" s="1003" t="str">
        <x:f>'対象台データ'!B128</x:f>
        <x:v>水</x:v>
      </x:c>
      <x:c r="C130" s="1003" t="str">
        <x:f>'対象台データ'!C128</x:f>
        <x:v>9/9</x:v>
      </x:c>
      <x:c r="D130" s="963" t="str">
        <x:f>'対象台データ'!D128</x:f>
        <x:v>マイジャグラーV</x:v>
      </x:c>
      <x:c r="E130" s="1014" t="n">
        <x:f>IF($X130="A",MIN(100,MAX(0,55+(V130-55)*(1+0.4*SQRT(MIN(G130/8000,1))))),MIN(100,MAX(0,V130)))</x:f>
        <x:v>67.44208096920741</x:v>
      </x:c>
      <x:c r="F130" s="1016" t="n">
        <x:f>'対象台データ'!E128</x:f>
        <x:v>977</x:v>
      </x:c>
      <x:c r="G130" s="1005" t="n">
        <x:f>'対象台データ'!F128</x:f>
        <x:v>8972</x:v>
      </x:c>
      <x:c r="H130" s="1005" t="n">
        <x:f>'対象台データ'!G128</x:f>
        <x:v>2984</x:v>
      </x:c>
      <x:c r="I130" s="1005" t="n">
        <x:f>'対象台データ'!H128</x:f>
        <x:v>44</x:v>
      </x:c>
      <x:c r="J130" s="1005" t="n">
        <x:f>'対象台データ'!I128</x:f>
        <x:v>27</x:v>
      </x:c>
      <x:c r="K130" s="979" t="n">
        <x:f>'対象台データ'!K128</x:f>
        <x:v>1.1108634269579432</x:v>
      </x:c>
      <x:c r="L130" s="1006" t="n">
        <x:f>IF(G130&lt;=0,5,IF(G130&lt;1500,5+(G130-0)*(20-5)/(1500-0),IF(G130&lt;3000,20+(G130-1500)*(40-20)/(3000-1500),IF(G130&lt;4500,40+(G130-3000)*(58-40)/(4500-3000),IF(G130&lt;6000,58+(G130-4500)*(72-58)/(6000-4500),IF(G130&lt;7500,72+(G130-6000)*(84-72)/(7500-6000),IF(G130&lt;9000,84+(G130-7500)*(93-84)/(9000-7500),IF(G130&lt;11000,93+(G130-9000)*(100-93)/(11000-9000),100))))))))</x:f>
        <x:v>92.832</x:v>
      </x:c>
      <x:c r="M130" s="978" t="n">
        <x:v>1</x:v>
      </x:c>
      <x:c r="N130" s="978" t="n">
        <x:f>MIN(100,L130*M130)</x:f>
        <x:v>92.832</x:v>
      </x:c>
      <x:c r="O130" s="978" t="n">
        <x:f>IF(K130&lt;=0.8,0,IF(K130&lt;0.9,0+(K130-0.8)*(10-0)/(0.9-0.8),IF(K130&lt;1,10+(K130-0.9)*(35-10)/(1-0.9),IF(K130&lt;1.2,35+(K130-1)*(87-35)/(1.2-1),IF(K130&lt;1.3,87+(K130-1.2)*(96-87)/(1.3-1.2),IF(K130&lt;1.45,96+(K130-1.3)*(100-96)/(1.45-1.3),100))))))</x:f>
        <x:v>63.82449100906523</x:v>
      </x:c>
      <x:c r="P130" s="979" t="n">
        <x:f>MIN(1,SQRT(G130/8000))</x:f>
        <x:v>1</x:v>
      </x:c>
      <x:c r="Q130" s="978" t="n">
        <x:f>35+(O130-35)*P130</x:f>
        <x:v>63.82449100906523</x:v>
      </x:c>
      <x:c r="R130" s="978" t="n">
        <x:f>IF(K130&lt;0.95,MIN(25,(0.95-K130)*250),0)</x:f>
        <x:v>0</x:v>
      </x:c>
      <x:c r="S130" s="978" t="n">
        <x:f>IF($X130="A",Y130*5+Z130*15+AA130*30+AB130*60+AC130*80+AD130*100,0)</x:f>
        <x:v>66.68026733627198</x:v>
      </x:c>
      <x:c r="T130" s="978" t="n">
        <x:f>IF($X130="A",AE130*5+AF130*15+AG130*30+AH130*60+AI130*80+AJ130*100,0)</x:f>
        <x:v>38.48496903312359</x:v>
      </x:c>
      <x:c r="U130" s="978" t="n">
        <x:f>IF($X130="A",S130*15%+T130*30%+Q130*55%,0)</x:f>
        <x:v>56.65100086536375</x:v>
      </x:c>
      <x:c r="V130" s="1018" t="n">
        <x:f>IF($X130="A",U130*80%+N130*20%,N130*IFERROR(INDEX($AT$5:$AT$60,MATCH($D130,$AR$5:$AR$60,0)),0.6)+Q130*IFERROR(INDEX($AU$5:$AU$60,MATCH($D130,$AR$5:$AR$60,0)),0.4)-R130)</x:f>
        <x:v>63.887200692291</x:v>
      </x:c>
      <x:c r="W130" s="1008" t="str">
        <x:f>IF(E130&gt;=90,"設定6級候補",IF(E130&gt;=75,"設定4以上強候補",IF(E130&gt;=60,"設定4以上を疑う","要観察")))</x:f>
        <x:v>設定4以上を疑う</x:v>
      </x:c>
      <x:c r="X130" s="1003" t="str">
        <x:f>IFERROR(INDEX($AS$5:$AS$60,MATCH($D130,$AR$5:$AR$60,0)),"AT")</x:f>
        <x:v>A</x:v>
      </x:c>
      <x:c r="Y130" s="979" t="n">
        <x:f>IFERROR((EXP(-$G130/INDEX($AV$5:$BA$12,MATCH($D130,$AR$5:$AR$12,0),1))*($G130/INDEX($AV$5:$BA$12,MATCH($D130,$AR$5:$AR$12,0),1))^$I130)/((EXP(-$G130/INDEX($AV$5:$BA$12,MATCH($D130,$AR$5:$AR$12,0),1))*($G130/INDEX($AV$5:$BA$12,MATCH($D130,$AR$5:$AR$12,0),1))^$I130)+(EXP(-$G130/INDEX($AV$5:$BA$12,MATCH($D130,$AR$5:$AR$12,0),2))*($G130/INDEX($AV$5:$BA$12,MATCH($D130,$AR$5:$AR$12,0),2))^$I130)+(EXP(-$G130/INDEX($AV$5:$BA$12,MATCH($D130,$AR$5:$AR$12,0),3))*($G130/INDEX($AV$5:$BA$12,MATCH($D130,$AR$5:$AR$12,0),3))^$I130)+(EXP(-$G130/INDEX($AV$5:$BA$12,MATCH($D130,$AR$5:$AR$12,0),4))*($G130/INDEX($AV$5:$BA$12,MATCH($D130,$AR$5:$AR$12,0),4))^$I130)+(EXP(-$G130/INDEX($AV$5:$BA$12,MATCH($D130,$AR$5:$AR$12,0),5))*($G130/INDEX($AV$5:$BA$12,MATCH($D130,$AR$5:$AR$12,0),5))^$I130)+(EXP(-$G130/INDEX($AV$5:$BA$12,MATCH($D130,$AR$5:$AR$12,0),6))*($G130/INDEX($AV$5:$BA$12,MATCH($D130,$AR$5:$AR$12,0),6))^$I130)),0)</x:f>
        <x:v>0.07838486497104119</x:v>
      </x:c>
      <x:c r="Z130" s="979" t="n">
        <x:f>IFERROR((EXP(-$G130/INDEX($AV$5:$BA$12,MATCH($D130,$AR$5:$AR$12,0),2))*($G130/INDEX($AV$5:$BA$12,MATCH($D130,$AR$5:$AR$12,0),2))^$I130)/((EXP(-$G130/INDEX($AV$5:$BA$12,MATCH($D130,$AR$5:$AR$12,0),1))*($G130/INDEX($AV$5:$BA$12,MATCH($D130,$AR$5:$AR$12,0),1))^$I130)+(EXP(-$G130/INDEX($AV$5:$BA$12,MATCH($D130,$AR$5:$AR$12,0),2))*($G130/INDEX($AV$5:$BA$12,MATCH($D130,$AR$5:$AR$12,0),2))^$I130)+(EXP(-$G130/INDEX($AV$5:$BA$12,MATCH($D130,$AR$5:$AR$12,0),3))*($G130/INDEX($AV$5:$BA$12,MATCH($D130,$AR$5:$AR$12,0),3))^$I130)+(EXP(-$G130/INDEX($AV$5:$BA$12,MATCH($D130,$AR$5:$AR$12,0),4))*($G130/INDEX($AV$5:$BA$12,MATCH($D130,$AR$5:$AR$12,0),4))^$I130)+(EXP(-$G130/INDEX($AV$5:$BA$12,MATCH($D130,$AR$5:$AR$12,0),5))*($G130/INDEX($AV$5:$BA$12,MATCH($D130,$AR$5:$AR$12,0),5))^$I130)+(EXP(-$G130/INDEX($AV$5:$BA$12,MATCH($D130,$AR$5:$AR$12,0),6))*($G130/INDEX($AV$5:$BA$12,MATCH($D130,$AR$5:$AR$12,0),6))^$I130)),0)</x:f>
        <x:v>0.08603317511123985</x:v>
      </x:c>
      <x:c r="AA130" s="979" t="n">
        <x:f>IFERROR((EXP(-$G130/INDEX($AV$5:$BA$12,MATCH($D130,$AR$5:$AR$12,0),3))*($G130/INDEX($AV$5:$BA$12,MATCH($D130,$AR$5:$AR$12,0),3))^$I130)/((EXP(-$G130/INDEX($AV$5:$BA$12,MATCH($D130,$AR$5:$AR$12,0),1))*($G130/INDEX($AV$5:$BA$12,MATCH($D130,$AR$5:$AR$12,0),1))^$I130)+(EXP(-$G130/INDEX($AV$5:$BA$12,MATCH($D130,$AR$5:$AR$12,0),2))*($G130/INDEX($AV$5:$BA$12,MATCH($D130,$AR$5:$AR$12,0),2))^$I130)+(EXP(-$G130/INDEX($AV$5:$BA$12,MATCH($D130,$AR$5:$AR$12,0),3))*($G130/INDEX($AV$5:$BA$12,MATCH($D130,$AR$5:$AR$12,0),3))^$I130)+(EXP(-$G130/INDEX($AV$5:$BA$12,MATCH($D130,$AR$5:$AR$12,0),4))*($G130/INDEX($AV$5:$BA$12,MATCH($D130,$AR$5:$AR$12,0),4))^$I130)+(EXP(-$G130/INDEX($AV$5:$BA$12,MATCH($D130,$AR$5:$AR$12,0),5))*($G130/INDEX($AV$5:$BA$12,MATCH($D130,$AR$5:$AR$12,0),5))^$I130)+(EXP(-$G130/INDEX($AV$5:$BA$12,MATCH($D130,$AR$5:$AR$12,0),6))*($G130/INDEX($AV$5:$BA$12,MATCH($D130,$AR$5:$AR$12,0),6))^$I130)),0)</x:f>
        <x:v>0.10234066880522595</x:v>
      </x:c>
      <x:c r="AB130" s="979" t="n">
        <x:f>IFERROR((EXP(-$G130/INDEX($AV$5:$BA$12,MATCH($D130,$AR$5:$AR$12,0),4))*($G130/INDEX($AV$5:$BA$12,MATCH($D130,$AR$5:$AR$12,0),4))^$I130)/((EXP(-$G130/INDEX($AV$5:$BA$12,MATCH($D130,$AR$5:$AR$12,0),1))*($G130/INDEX($AV$5:$BA$12,MATCH($D130,$AR$5:$AR$12,0),1))^$I130)+(EXP(-$G130/INDEX($AV$5:$BA$12,MATCH($D130,$AR$5:$AR$12,0),2))*($G130/INDEX($AV$5:$BA$12,MATCH($D130,$AR$5:$AR$12,0),2))^$I130)+(EXP(-$G130/INDEX($AV$5:$BA$12,MATCH($D130,$AR$5:$AR$12,0),3))*($G130/INDEX($AV$5:$BA$12,MATCH($D130,$AR$5:$AR$12,0),3))^$I130)+(EXP(-$G130/INDEX($AV$5:$BA$12,MATCH($D130,$AR$5:$AR$12,0),4))*($G130/INDEX($AV$5:$BA$12,MATCH($D130,$AR$5:$AR$12,0),4))^$I130)+(EXP(-$G130/INDEX($AV$5:$BA$12,MATCH($D130,$AR$5:$AR$12,0),5))*($G130/INDEX($AV$5:$BA$12,MATCH($D130,$AR$5:$AR$12,0),5))^$I130)+(EXP(-$G130/INDEX($AV$5:$BA$12,MATCH($D130,$AR$5:$AR$12,0),6))*($G130/INDEX($AV$5:$BA$12,MATCH($D130,$AR$5:$AR$12,0),6))^$I130)),0)</x:f>
        <x:v>0.16099876980521619</x:v>
      </x:c>
      <x:c r="AC130" s="979" t="n">
        <x:f>IFERROR((EXP(-$G130/INDEX($AV$5:$BA$12,MATCH($D130,$AR$5:$AR$12,0),5))*($G130/INDEX($AV$5:$BA$12,MATCH($D130,$AR$5:$AR$12,0),5))^$I130)/((EXP(-$G130/INDEX($AV$5:$BA$12,MATCH($D130,$AR$5:$AR$12,0),1))*($G130/INDEX($AV$5:$BA$12,MATCH($D130,$AR$5:$AR$12,0),1))^$I130)+(EXP(-$G130/INDEX($AV$5:$BA$12,MATCH($D130,$AR$5:$AR$12,0),2))*($G130/INDEX($AV$5:$BA$12,MATCH($D130,$AR$5:$AR$12,0),2))^$I130)+(EXP(-$G130/INDEX($AV$5:$BA$12,MATCH($D130,$AR$5:$AR$12,0),3))*($G130/INDEX($AV$5:$BA$12,MATCH($D130,$AR$5:$AR$12,0),3))^$I130)+(EXP(-$G130/INDEX($AV$5:$BA$12,MATCH($D130,$AR$5:$AR$12,0),4))*($G130/INDEX($AV$5:$BA$12,MATCH($D130,$AR$5:$AR$12,0),4))^$I130)+(EXP(-$G130/INDEX($AV$5:$BA$12,MATCH($D130,$AR$5:$AR$12,0),5))*($G130/INDEX($AV$5:$BA$12,MATCH($D130,$AR$5:$AR$12,0),5))^$I130)+(EXP(-$G130/INDEX($AV$5:$BA$12,MATCH($D130,$AR$5:$AR$12,0),6))*($G130/INDEX($AV$5:$BA$12,MATCH($D130,$AR$5:$AR$12,0),6))^$I130)),0)</x:f>
        <x:v>0.24782764992246242</x:v>
      </x:c>
      <x:c r="AD130" s="979" t="n">
        <x:f>IFERROR((EXP(-$G130/INDEX($AV$5:$BA$12,MATCH($D130,$AR$5:$AR$12,0),6))*($G130/INDEX($AV$5:$BA$12,MATCH($D130,$AR$5:$AR$12,0),6))^$I130)/((EXP(-$G130/INDEX($AV$5:$BA$12,MATCH($D130,$AR$5:$AR$12,0),1))*($G130/INDEX($AV$5:$BA$12,MATCH($D130,$AR$5:$AR$12,0),1))^$I130)+(EXP(-$G130/INDEX($AV$5:$BA$12,MATCH($D130,$AR$5:$AR$12,0),2))*($G130/INDEX($AV$5:$BA$12,MATCH($D130,$AR$5:$AR$12,0),2))^$I130)+(EXP(-$G130/INDEX($AV$5:$BA$12,MATCH($D130,$AR$5:$AR$12,0),3))*($G130/INDEX($AV$5:$BA$12,MATCH($D130,$AR$5:$AR$12,0),3))^$I130)+(EXP(-$G130/INDEX($AV$5:$BA$12,MATCH($D130,$AR$5:$AR$12,0),4))*($G130/INDEX($AV$5:$BA$12,MATCH($D130,$AR$5:$AR$12,0),4))^$I130)+(EXP(-$G130/INDEX($AV$5:$BA$12,MATCH($D130,$AR$5:$AR$12,0),5))*($G130/INDEX($AV$5:$BA$12,MATCH($D130,$AR$5:$AR$12,0),5))^$I130)+(EXP(-$G130/INDEX($AV$5:$BA$12,MATCH($D130,$AR$5:$AR$12,0),6))*($G130/INDEX($AV$5:$BA$12,MATCH($D130,$AR$5:$AR$12,0),6))^$I130)),0)</x:f>
        <x:v>0.3244148713848144</x:v>
      </x:c>
      <x:c r="AE130" s="979" t="n">
        <x:f>IFERROR((EXP(-$G130/INDEX($BB$5:$BG$12,MATCH($D130,$AR$5:$AR$12,0),1))*($G130/INDEX($BB$5:$BG$12,MATCH($D130,$AR$5:$AR$12,0),1))^$J130)/((EXP(-$G130/INDEX($BB$5:$BG$12,MATCH($D130,$AR$5:$AR$12,0),1))*($G130/INDEX($BB$5:$BG$12,MATCH($D130,$AR$5:$AR$12,0),1))^$J130)+(EXP(-$G130/INDEX($BB$5:$BG$12,MATCH($D130,$AR$5:$AR$12,0),2))*($G130/INDEX($BB$5:$BG$12,MATCH($D130,$AR$5:$AR$12,0),2))^$J130)+(EXP(-$G130/INDEX($BB$5:$BG$12,MATCH($D130,$AR$5:$AR$12,0),3))*($G130/INDEX($BB$5:$BG$12,MATCH($D130,$AR$5:$AR$12,0),3))^$J130)+(EXP(-$G130/INDEX($BB$5:$BG$12,MATCH($D130,$AR$5:$AR$12,0),4))*($G130/INDEX($BB$5:$BG$12,MATCH($D130,$AR$5:$AR$12,0),4))^$J130)+(EXP(-$G130/INDEX($BB$5:$BG$12,MATCH($D130,$AR$5:$AR$12,0),5))*($G130/INDEX($BB$5:$BG$12,MATCH($D130,$AR$5:$AR$12,0),5))^$J130)+(EXP(-$G130/INDEX($BB$5:$BG$12,MATCH($D130,$AR$5:$AR$12,0),6))*($G130/INDEX($BB$5:$BG$12,MATCH($D130,$AR$5:$AR$12,0),6))^$J130)),0)</x:f>
        <x:v>0.15423876588083663</x:v>
      </x:c>
      <x:c r="AF130" s="979" t="n">
        <x:f>IFERROR((EXP(-$G130/INDEX($BB$5:$BG$12,MATCH($D130,$AR$5:$AR$12,0),2))*($G130/INDEX($BB$5:$BG$12,MATCH($D130,$AR$5:$AR$12,0),2))^$J130)/((EXP(-$G130/INDEX($BB$5:$BG$12,MATCH($D130,$AR$5:$AR$12,0),1))*($G130/INDEX($BB$5:$BG$12,MATCH($D130,$AR$5:$AR$12,0),1))^$J130)+(EXP(-$G130/INDEX($BB$5:$BG$12,MATCH($D130,$AR$5:$AR$12,0),2))*($G130/INDEX($BB$5:$BG$12,MATCH($D130,$AR$5:$AR$12,0),2))^$J130)+(EXP(-$G130/INDEX($BB$5:$BG$12,MATCH($D130,$AR$5:$AR$12,0),3))*($G130/INDEX($BB$5:$BG$12,MATCH($D130,$AR$5:$AR$12,0),3))^$J130)+(EXP(-$G130/INDEX($BB$5:$BG$12,MATCH($D130,$AR$5:$AR$12,0),4))*($G130/INDEX($BB$5:$BG$12,MATCH($D130,$AR$5:$AR$12,0),4))^$J130)+(EXP(-$G130/INDEX($BB$5:$BG$12,MATCH($D130,$AR$5:$AR$12,0),5))*($G130/INDEX($BB$5:$BG$12,MATCH($D130,$AR$5:$AR$12,0),5))^$J130)+(EXP(-$G130/INDEX($BB$5:$BG$12,MATCH($D130,$AR$5:$AR$12,0),6))*($G130/INDEX($BB$5:$BG$12,MATCH($D130,$AR$5:$AR$12,0),6))^$J130)),0)</x:f>
        <x:v>0.2016240704842819</x:v>
      </x:c>
      <x:c r="AG130" s="979" t="n">
        <x:f>IFERROR((EXP(-$G130/INDEX($BB$5:$BG$12,MATCH($D130,$AR$5:$AR$12,0),3))*($G130/INDEX($BB$5:$BG$12,MATCH($D130,$AR$5:$AR$12,0),3))^$J130)/((EXP(-$G130/INDEX($BB$5:$BG$12,MATCH($D130,$AR$5:$AR$12,0),1))*($G130/INDEX($BB$5:$BG$12,MATCH($D130,$AR$5:$AR$12,0),1))^$J130)+(EXP(-$G130/INDEX($BB$5:$BG$12,MATCH($D130,$AR$5:$AR$12,0),2))*($G130/INDEX($BB$5:$BG$12,MATCH($D130,$AR$5:$AR$12,0),2))^$J130)+(EXP(-$G130/INDEX($BB$5:$BG$12,MATCH($D130,$AR$5:$AR$12,0),3))*($G130/INDEX($BB$5:$BG$12,MATCH($D130,$AR$5:$AR$12,0),3))^$J130)+(EXP(-$G130/INDEX($BB$5:$BG$12,MATCH($D130,$AR$5:$AR$12,0),4))*($G130/INDEX($BB$5:$BG$12,MATCH($D130,$AR$5:$AR$12,0),4))^$J130)+(EXP(-$G130/INDEX($BB$5:$BG$12,MATCH($D130,$AR$5:$AR$12,0),5))*($G130/INDEX($BB$5:$BG$12,MATCH($D130,$AR$5:$AR$12,0),5))^$J130)+(EXP(-$G130/INDEX($BB$5:$BG$12,MATCH($D130,$AR$5:$AR$12,0),6))*($G130/INDEX($BB$5:$BG$12,MATCH($D130,$AR$5:$AR$12,0),6))^$J130)),0)</x:f>
        <x:v>0.26725831902596037</x:v>
      </x:c>
      <x:c r="AH130" s="979" t="n">
        <x:f>IFERROR((EXP(-$G130/INDEX($BB$5:$BG$12,MATCH($D130,$AR$5:$AR$12,0),4))*($G130/INDEX($BB$5:$BG$12,MATCH($D130,$AR$5:$AR$12,0),4))^$J130)/((EXP(-$G130/INDEX($BB$5:$BG$12,MATCH($D130,$AR$5:$AR$12,0),1))*($G130/INDEX($BB$5:$BG$12,MATCH($D130,$AR$5:$AR$12,0),1))^$J130)+(EXP(-$G130/INDEX($BB$5:$BG$12,MATCH($D130,$AR$5:$AR$12,0),2))*($G130/INDEX($BB$5:$BG$12,MATCH($D130,$AR$5:$AR$12,0),2))^$J130)+(EXP(-$G130/INDEX($BB$5:$BG$12,MATCH($D130,$AR$5:$AR$12,0),3))*($G130/INDEX($BB$5:$BG$12,MATCH($D130,$AR$5:$AR$12,0),3))^$J130)+(EXP(-$G130/INDEX($BB$5:$BG$12,MATCH($D130,$AR$5:$AR$12,0),4))*($G130/INDEX($BB$5:$BG$12,MATCH($D130,$AR$5:$AR$12,0),4))^$J130)+(EXP(-$G130/INDEX($BB$5:$BG$12,MATCH($D130,$AR$5:$AR$12,0),5))*($G130/INDEX($BB$5:$BG$12,MATCH($D130,$AR$5:$AR$12,0),5))^$J130)+(EXP(-$G130/INDEX($BB$5:$BG$12,MATCH($D130,$AR$5:$AR$12,0),6))*($G130/INDEX($BB$5:$BG$12,MATCH($D130,$AR$5:$AR$12,0),6))^$J130)),0)</x:f>
        <x:v>0.20601968864420295</x:v>
      </x:c>
      <x:c r="AI130" s="979" t="n">
        <x:f>IFERROR((EXP(-$G130/INDEX($BB$5:$BG$12,MATCH($D130,$AR$5:$AR$12,0),5))*($G130/INDEX($BB$5:$BG$12,MATCH($D130,$AR$5:$AR$12,0),5))^$J130)/((EXP(-$G130/INDEX($BB$5:$BG$12,MATCH($D130,$AR$5:$AR$12,0),1))*($G130/INDEX($BB$5:$BG$12,MATCH($D130,$AR$5:$AR$12,0),1))^$J130)+(EXP(-$G130/INDEX($BB$5:$BG$12,MATCH($D130,$AR$5:$AR$12,0),2))*($G130/INDEX($BB$5:$BG$12,MATCH($D130,$AR$5:$AR$12,0),2))^$J130)+(EXP(-$G130/INDEX($BB$5:$BG$12,MATCH($D130,$AR$5:$AR$12,0),3))*($G130/INDEX($BB$5:$BG$12,MATCH($D130,$AR$5:$AR$12,0),3))^$J130)+(EXP(-$G130/INDEX($BB$5:$BG$12,MATCH($D130,$AR$5:$AR$12,0),4))*($G130/INDEX($BB$5:$BG$12,MATCH($D130,$AR$5:$AR$12,0),4))^$J130)+(EXP(-$G130/INDEX($BB$5:$BG$12,MATCH($D130,$AR$5:$AR$12,0),5))*($G130/INDEX($BB$5:$BG$12,MATCH($D130,$AR$5:$AR$12,0),5))^$J130)+(EXP(-$G130/INDEX($BB$5:$BG$12,MATCH($D130,$AR$5:$AR$12,0),6))*($G130/INDEX($BB$5:$BG$12,MATCH($D130,$AR$5:$AR$12,0),6))^$J130)),0)</x:f>
        <x:v>0.13877161697238144</x:v>
      </x:c>
      <x:c r="AJ130" s="979" t="n">
        <x:f>IFERROR((EXP(-$G130/INDEX($BB$5:$BG$12,MATCH($D130,$AR$5:$AR$12,0),6))*($G130/INDEX($BB$5:$BG$12,MATCH($D130,$AR$5:$AR$12,0),6))^$J130)/((EXP(-$G130/INDEX($BB$5:$BG$12,MATCH($D130,$AR$5:$AR$12,0),1))*($G130/INDEX($BB$5:$BG$12,MATCH($D130,$AR$5:$AR$12,0),1))^$J130)+(EXP(-$G130/INDEX($BB$5:$BG$12,MATCH($D130,$AR$5:$AR$12,0),2))*($G130/INDEX($BB$5:$BG$12,MATCH($D130,$AR$5:$AR$12,0),2))^$J130)+(EXP(-$G130/INDEX($BB$5:$BG$12,MATCH($D130,$AR$5:$AR$12,0),3))*($G130/INDEX($BB$5:$BG$12,MATCH($D130,$AR$5:$AR$12,0),3))^$J130)+(EXP(-$G130/INDEX($BB$5:$BG$12,MATCH($D130,$AR$5:$AR$12,0),4))*($G130/INDEX($BB$5:$BG$12,MATCH($D130,$AR$5:$AR$12,0),4))^$J130)+(EXP(-$G130/INDEX($BB$5:$BG$12,MATCH($D130,$AR$5:$AR$12,0),5))*($G130/INDEX($BB$5:$BG$12,MATCH($D130,$AR$5:$AR$12,0),5))^$J130)+(EXP(-$G130/INDEX($BB$5:$BG$12,MATCH($D130,$AR$5:$AR$12,0),6))*($G130/INDEX($BB$5:$BG$12,MATCH($D130,$AR$5:$AR$12,0),6))^$J130)),0)</x:f>
        <x:v>0.03208753899233671</x:v>
      </x:c>
      <x:c r="BJ130"/>
      <x:c r="BK130"/>
      <x:c r="BL130"/>
      <x:c r="BM130"/>
      <x:c r="BN130"/>
      <x:c r="BO130"/>
      <x:c r="BP130"/>
      <x:c r="BQ130"/>
      <x:c r="BR130"/>
      <x:c r="BS130"/>
      <x:c r="BT130"/>
      <x:c r="BU130"/>
      <x:c r="BV130"/>
      <x:c r="BW130"/>
      <x:c r="BX130"/>
      <x:c r="BY130"/>
      <x:c r="BZ130"/>
    </x:row>
    <x:row r="131">
      <x:c r="A131" s="975" t="n">
        <x:f>'対象台データ'!A129</x:f>
        <x:v>46274</x:v>
      </x:c>
      <x:c r="B131" s="1003" t="str">
        <x:f>'対象台データ'!B129</x:f>
        <x:v>水</x:v>
      </x:c>
      <x:c r="C131" s="1003" t="str">
        <x:f>'対象台データ'!C129</x:f>
        <x:v>9/9</x:v>
      </x:c>
      <x:c r="D131" s="963" t="str">
        <x:f>'対象台データ'!D129</x:f>
        <x:v>マイジャグラーV</x:v>
      </x:c>
      <x:c r="E131" s="1014" t="n">
        <x:f>IF($X131="A",MIN(100,MAX(0,55+(V131-55)*(1+0.4*SQRT(MIN(G131/8000,1))))),MIN(100,MAX(0,V131)))</x:f>
        <x:v>70.93409576022295</x:v>
      </x:c>
      <x:c r="F131" s="1016" t="n">
        <x:f>'対象台データ'!E129</x:f>
        <x:v>978</x:v>
      </x:c>
      <x:c r="G131" s="1005" t="n">
        <x:f>'対象台データ'!F129</x:f>
        <x:v>7850</x:v>
      </x:c>
      <x:c r="H131" s="1005" t="n">
        <x:f>'対象台データ'!G129</x:f>
        <x:v>2735</x:v>
      </x:c>
      <x:c r="I131" s="1005" t="n">
        <x:f>'対象台データ'!H129</x:f>
        <x:v>37</x:v>
      </x:c>
      <x:c r="J131" s="1005" t="n">
        <x:f>'対象台データ'!I129</x:f>
        <x:v>27</x:v>
      </x:c>
      <x:c r="K131" s="979" t="n">
        <x:f>'対象台データ'!K129</x:f>
        <x:v>1.116135881104034</x:v>
      </x:c>
      <x:c r="L131" s="1006" t="n">
        <x:f>IF(G131&lt;=0,5,IF(G131&lt;1500,5+(G131-0)*(20-5)/(1500-0),IF(G131&lt;3000,20+(G131-1500)*(40-20)/(3000-1500),IF(G131&lt;4500,40+(G131-3000)*(58-40)/(4500-3000),IF(G131&lt;6000,58+(G131-4500)*(72-58)/(6000-4500),IF(G131&lt;7500,72+(G131-6000)*(84-72)/(7500-6000),IF(G131&lt;9000,84+(G131-7500)*(93-84)/(9000-7500),IF(G131&lt;11000,93+(G131-9000)*(100-93)/(11000-9000),100))))))))</x:f>
        <x:v>86.1</x:v>
      </x:c>
      <x:c r="M131" s="978" t="n">
        <x:v>1</x:v>
      </x:c>
      <x:c r="N131" s="978" t="n">
        <x:f>MIN(100,L131*M131)</x:f>
        <x:v>86.1</x:v>
      </x:c>
      <x:c r="O131" s="978" t="n">
        <x:f>IF(K131&lt;=0.8,0,IF(K131&lt;0.9,0+(K131-0.8)*(10-0)/(0.9-0.8),IF(K131&lt;1,10+(K131-0.9)*(35-10)/(1-0.9),IF(K131&lt;1.2,35+(K131-1)*(87-35)/(1.2-1),IF(K131&lt;1.3,87+(K131-1.2)*(96-87)/(1.3-1.2),IF(K131&lt;1.45,96+(K131-1.3)*(100-96)/(1.45-1.3),100))))))</x:f>
        <x:v>65.19532908704886</x:v>
      </x:c>
      <x:c r="P131" s="979" t="n">
        <x:f>MIN(1,SQRT(G131/8000))</x:f>
        <x:v>0.9905806378079475</x:v>
      </x:c>
      <x:c r="Q131" s="978" t="n">
        <x:f>35+(O131-35)*P131</x:f>
        <x:v>64.91090834586973</x:v>
      </x:c>
      <x:c r="R131" s="978" t="n">
        <x:f>IF(K131&lt;0.95,MIN(25,(0.95-K131)*250),0)</x:f>
        <x:v>0</x:v>
      </x:c>
      <x:c r="S131" s="978" t="n">
        <x:f>IF($X131="A",Y131*5+Z131*15+AA131*30+AB131*60+AC131*80+AD131*100,0)</x:f>
        <x:v>61.2119642575676</x:v>
      </x:c>
      <x:c r="T131" s="978" t="n">
        <x:f>IF($X131="A",AE131*5+AF131*15+AG131*30+AH131*60+AI131*80+AJ131*100,0)</x:f>
        <x:v>55.35822773752264</x:v>
      </x:c>
      <x:c r="U131" s="978" t="n">
        <x:f>IF($X131="A",S131*15%+T131*30%+Q131*55%,0)</x:f>
        <x:v>61.49026255012029</x:v>
      </x:c>
      <x:c r="V131" s="1018" t="n">
        <x:f>IF($X131="A",U131*80%+N131*20%,N131*IFERROR(INDEX($AT$5:$AT$60,MATCH($D131,$AR$5:$AR$60,0)),0.6)+Q131*IFERROR(INDEX($AU$5:$AU$60,MATCH($D131,$AR$5:$AR$60,0)),0.4)-R131)</x:f>
        <x:v>66.41221004009623</x:v>
      </x:c>
      <x:c r="W131" s="1008" t="str">
        <x:f>IF(E131&gt;=90,"設定6級候補",IF(E131&gt;=75,"設定4以上強候補",IF(E131&gt;=60,"設定4以上を疑う","要観察")))</x:f>
        <x:v>設定4以上を疑う</x:v>
      </x:c>
      <x:c r="X131" s="1003" t="str">
        <x:f>IFERROR(INDEX($AS$5:$AS$60,MATCH($D131,$AR$5:$AR$60,0)),"AT")</x:f>
        <x:v>A</x:v>
      </x:c>
      <x:c r="Y131" s="979" t="n">
        <x:f>IFERROR((EXP(-$G131/INDEX($AV$5:$BA$12,MATCH($D131,$AR$5:$AR$12,0),1))*($G131/INDEX($AV$5:$BA$12,MATCH($D131,$AR$5:$AR$12,0),1))^$I131)/((EXP(-$G131/INDEX($AV$5:$BA$12,MATCH($D131,$AR$5:$AR$12,0),1))*($G131/INDEX($AV$5:$BA$12,MATCH($D131,$AR$5:$AR$12,0),1))^$I131)+(EXP(-$G131/INDEX($AV$5:$BA$12,MATCH($D131,$AR$5:$AR$12,0),2))*($G131/INDEX($AV$5:$BA$12,MATCH($D131,$AR$5:$AR$12,0),2))^$I131)+(EXP(-$G131/INDEX($AV$5:$BA$12,MATCH($D131,$AR$5:$AR$12,0),3))*($G131/INDEX($AV$5:$BA$12,MATCH($D131,$AR$5:$AR$12,0),3))^$I131)+(EXP(-$G131/INDEX($AV$5:$BA$12,MATCH($D131,$AR$5:$AR$12,0),4))*($G131/INDEX($AV$5:$BA$12,MATCH($D131,$AR$5:$AR$12,0),4))^$I131)+(EXP(-$G131/INDEX($AV$5:$BA$12,MATCH($D131,$AR$5:$AR$12,0),5))*($G131/INDEX($AV$5:$BA$12,MATCH($D131,$AR$5:$AR$12,0),5))^$I131)+(EXP(-$G131/INDEX($AV$5:$BA$12,MATCH($D131,$AR$5:$AR$12,0),6))*($G131/INDEX($AV$5:$BA$12,MATCH($D131,$AR$5:$AR$12,0),6))^$I131)),0)</x:f>
        <x:v>0.10108076846304546</x:v>
      </x:c>
      <x:c r="Z131" s="979" t="n">
        <x:f>IFERROR((EXP(-$G131/INDEX($AV$5:$BA$12,MATCH($D131,$AR$5:$AR$12,0),2))*($G131/INDEX($AV$5:$BA$12,MATCH($D131,$AR$5:$AR$12,0),2))^$I131)/((EXP(-$G131/INDEX($AV$5:$BA$12,MATCH($D131,$AR$5:$AR$12,0),1))*($G131/INDEX($AV$5:$BA$12,MATCH($D131,$AR$5:$AR$12,0),1))^$I131)+(EXP(-$G131/INDEX($AV$5:$BA$12,MATCH($D131,$AR$5:$AR$12,0),2))*($G131/INDEX($AV$5:$BA$12,MATCH($D131,$AR$5:$AR$12,0),2))^$I131)+(EXP(-$G131/INDEX($AV$5:$BA$12,MATCH($D131,$AR$5:$AR$12,0),3))*($G131/INDEX($AV$5:$BA$12,MATCH($D131,$AR$5:$AR$12,0),3))^$I131)+(EXP(-$G131/INDEX($AV$5:$BA$12,MATCH($D131,$AR$5:$AR$12,0),4))*($G131/INDEX($AV$5:$BA$12,MATCH($D131,$AR$5:$AR$12,0),4))^$I131)+(EXP(-$G131/INDEX($AV$5:$BA$12,MATCH($D131,$AR$5:$AR$12,0),5))*($G131/INDEX($AV$5:$BA$12,MATCH($D131,$AR$5:$AR$12,0),5))^$I131)+(EXP(-$G131/INDEX($AV$5:$BA$12,MATCH($D131,$AR$5:$AR$12,0),6))*($G131/INDEX($AV$5:$BA$12,MATCH($D131,$AR$5:$AR$12,0),6))^$I131)),0)</x:f>
        <x:v>0.10827925213528493</x:v>
      </x:c>
      <x:c r="AA131" s="979" t="n">
        <x:f>IFERROR((EXP(-$G131/INDEX($AV$5:$BA$12,MATCH($D131,$AR$5:$AR$12,0),3))*($G131/INDEX($AV$5:$BA$12,MATCH($D131,$AR$5:$AR$12,0),3))^$I131)/((EXP(-$G131/INDEX($AV$5:$BA$12,MATCH($D131,$AR$5:$AR$12,0),1))*($G131/INDEX($AV$5:$BA$12,MATCH($D131,$AR$5:$AR$12,0),1))^$I131)+(EXP(-$G131/INDEX($AV$5:$BA$12,MATCH($D131,$AR$5:$AR$12,0),2))*($G131/INDEX($AV$5:$BA$12,MATCH($D131,$AR$5:$AR$12,0),2))^$I131)+(EXP(-$G131/INDEX($AV$5:$BA$12,MATCH($D131,$AR$5:$AR$12,0),3))*($G131/INDEX($AV$5:$BA$12,MATCH($D131,$AR$5:$AR$12,0),3))^$I131)+(EXP(-$G131/INDEX($AV$5:$BA$12,MATCH($D131,$AR$5:$AR$12,0),4))*($G131/INDEX($AV$5:$BA$12,MATCH($D131,$AR$5:$AR$12,0),4))^$I131)+(EXP(-$G131/INDEX($AV$5:$BA$12,MATCH($D131,$AR$5:$AR$12,0),5))*($G131/INDEX($AV$5:$BA$12,MATCH($D131,$AR$5:$AR$12,0),5))^$I131)+(EXP(-$G131/INDEX($AV$5:$BA$12,MATCH($D131,$AR$5:$AR$12,0),6))*($G131/INDEX($AV$5:$BA$12,MATCH($D131,$AR$5:$AR$12,0),6))^$I131)),0)</x:f>
        <x:v>0.1229833573048005</x:v>
      </x:c>
      <x:c r="AB131" s="979" t="n">
        <x:f>IFERROR((EXP(-$G131/INDEX($AV$5:$BA$12,MATCH($D131,$AR$5:$AR$12,0),4))*($G131/INDEX($AV$5:$BA$12,MATCH($D131,$AR$5:$AR$12,0),4))^$I131)/((EXP(-$G131/INDEX($AV$5:$BA$12,MATCH($D131,$AR$5:$AR$12,0),1))*($G131/INDEX($AV$5:$BA$12,MATCH($D131,$AR$5:$AR$12,0),1))^$I131)+(EXP(-$G131/INDEX($AV$5:$BA$12,MATCH($D131,$AR$5:$AR$12,0),2))*($G131/INDEX($AV$5:$BA$12,MATCH($D131,$AR$5:$AR$12,0),2))^$I131)+(EXP(-$G131/INDEX($AV$5:$BA$12,MATCH($D131,$AR$5:$AR$12,0),3))*($G131/INDEX($AV$5:$BA$12,MATCH($D131,$AR$5:$AR$12,0),3))^$I131)+(EXP(-$G131/INDEX($AV$5:$BA$12,MATCH($D131,$AR$5:$AR$12,0),4))*($G131/INDEX($AV$5:$BA$12,MATCH($D131,$AR$5:$AR$12,0),4))^$I131)+(EXP(-$G131/INDEX($AV$5:$BA$12,MATCH($D131,$AR$5:$AR$12,0),5))*($G131/INDEX($AV$5:$BA$12,MATCH($D131,$AR$5:$AR$12,0),5))^$I131)+(EXP(-$G131/INDEX($AV$5:$BA$12,MATCH($D131,$AR$5:$AR$12,0),6))*($G131/INDEX($AV$5:$BA$12,MATCH($D131,$AR$5:$AR$12,0),6))^$I131)),0)</x:f>
        <x:v>0.17022090703874657</x:v>
      </x:c>
      <x:c r="AC131" s="979" t="n">
        <x:f>IFERROR((EXP(-$G131/INDEX($AV$5:$BA$12,MATCH($D131,$AR$5:$AR$12,0),5))*($G131/INDEX($AV$5:$BA$12,MATCH($D131,$AR$5:$AR$12,0),5))^$I131)/((EXP(-$G131/INDEX($AV$5:$BA$12,MATCH($D131,$AR$5:$AR$12,0),1))*($G131/INDEX($AV$5:$BA$12,MATCH($D131,$AR$5:$AR$12,0),1))^$I131)+(EXP(-$G131/INDEX($AV$5:$BA$12,MATCH($D131,$AR$5:$AR$12,0),2))*($G131/INDEX($AV$5:$BA$12,MATCH($D131,$AR$5:$AR$12,0),2))^$I131)+(EXP(-$G131/INDEX($AV$5:$BA$12,MATCH($D131,$AR$5:$AR$12,0),3))*($G131/INDEX($AV$5:$BA$12,MATCH($D131,$AR$5:$AR$12,0),3))^$I131)+(EXP(-$G131/INDEX($AV$5:$BA$12,MATCH($D131,$AR$5:$AR$12,0),4))*($G131/INDEX($AV$5:$BA$12,MATCH($D131,$AR$5:$AR$12,0),4))^$I131)+(EXP(-$G131/INDEX($AV$5:$BA$12,MATCH($D131,$AR$5:$AR$12,0),5))*($G131/INDEX($AV$5:$BA$12,MATCH($D131,$AR$5:$AR$12,0),5))^$I131)+(EXP(-$G131/INDEX($AV$5:$BA$12,MATCH($D131,$AR$5:$AR$12,0),6))*($G131/INDEX($AV$5:$BA$12,MATCH($D131,$AR$5:$AR$12,0),6))^$I131)),0)</x:f>
        <x:v>0.22819775070289736</x:v>
      </x:c>
      <x:c r="AD131" s="979" t="n">
        <x:f>IFERROR((EXP(-$G131/INDEX($AV$5:$BA$12,MATCH($D131,$AR$5:$AR$12,0),6))*($G131/INDEX($AV$5:$BA$12,MATCH($D131,$AR$5:$AR$12,0),6))^$I131)/((EXP(-$G131/INDEX($AV$5:$BA$12,MATCH($D131,$AR$5:$AR$12,0),1))*($G131/INDEX($AV$5:$BA$12,MATCH($D131,$AR$5:$AR$12,0),1))^$I131)+(EXP(-$G131/INDEX($AV$5:$BA$12,MATCH($D131,$AR$5:$AR$12,0),2))*($G131/INDEX($AV$5:$BA$12,MATCH($D131,$AR$5:$AR$12,0),2))^$I131)+(EXP(-$G131/INDEX($AV$5:$BA$12,MATCH($D131,$AR$5:$AR$12,0),3))*($G131/INDEX($AV$5:$BA$12,MATCH($D131,$AR$5:$AR$12,0),3))^$I131)+(EXP(-$G131/INDEX($AV$5:$BA$12,MATCH($D131,$AR$5:$AR$12,0),4))*($G131/INDEX($AV$5:$BA$12,MATCH($D131,$AR$5:$AR$12,0),4))^$I131)+(EXP(-$G131/INDEX($AV$5:$BA$12,MATCH($D131,$AR$5:$AR$12,0),5))*($G131/INDEX($AV$5:$BA$12,MATCH($D131,$AR$5:$AR$12,0),5))^$I131)+(EXP(-$G131/INDEX($AV$5:$BA$12,MATCH($D131,$AR$5:$AR$12,0),6))*($G131/INDEX($AV$5:$BA$12,MATCH($D131,$AR$5:$AR$12,0),6))^$I131)),0)</x:f>
        <x:v>0.26923796435522507</x:v>
      </x:c>
      <x:c r="AE131" s="979" t="n">
        <x:f>IFERROR((EXP(-$G131/INDEX($BB$5:$BG$12,MATCH($D131,$AR$5:$AR$12,0),1))*($G131/INDEX($BB$5:$BG$12,MATCH($D131,$AR$5:$AR$12,0),1))^$J131)/((EXP(-$G131/INDEX($BB$5:$BG$12,MATCH($D131,$AR$5:$AR$12,0),1))*($G131/INDEX($BB$5:$BG$12,MATCH($D131,$AR$5:$AR$12,0),1))^$J131)+(EXP(-$G131/INDEX($BB$5:$BG$12,MATCH($D131,$AR$5:$AR$12,0),2))*($G131/INDEX($BB$5:$BG$12,MATCH($D131,$AR$5:$AR$12,0),2))^$J131)+(EXP(-$G131/INDEX($BB$5:$BG$12,MATCH($D131,$AR$5:$AR$12,0),3))*($G131/INDEX($BB$5:$BG$12,MATCH($D131,$AR$5:$AR$12,0),3))^$J131)+(EXP(-$G131/INDEX($BB$5:$BG$12,MATCH($D131,$AR$5:$AR$12,0),4))*($G131/INDEX($BB$5:$BG$12,MATCH($D131,$AR$5:$AR$12,0),4))^$J131)+(EXP(-$G131/INDEX($BB$5:$BG$12,MATCH($D131,$AR$5:$AR$12,0),5))*($G131/INDEX($BB$5:$BG$12,MATCH($D131,$AR$5:$AR$12,0),5))^$J131)+(EXP(-$G131/INDEX($BB$5:$BG$12,MATCH($D131,$AR$5:$AR$12,0),6))*($G131/INDEX($BB$5:$BG$12,MATCH($D131,$AR$5:$AR$12,0),6))^$J131)),0)</x:f>
        <x:v>0.06481020968659196</x:v>
      </x:c>
      <x:c r="AF131" s="979" t="n">
        <x:f>IFERROR((EXP(-$G131/INDEX($BB$5:$BG$12,MATCH($D131,$AR$5:$AR$12,0),2))*($G131/INDEX($BB$5:$BG$12,MATCH($D131,$AR$5:$AR$12,0),2))^$J131)/((EXP(-$G131/INDEX($BB$5:$BG$12,MATCH($D131,$AR$5:$AR$12,0),1))*($G131/INDEX($BB$5:$BG$12,MATCH($D131,$AR$5:$AR$12,0),1))^$J131)+(EXP(-$G131/INDEX($BB$5:$BG$12,MATCH($D131,$AR$5:$AR$12,0),2))*($G131/INDEX($BB$5:$BG$12,MATCH($D131,$AR$5:$AR$12,0),2))^$J131)+(EXP(-$G131/INDEX($BB$5:$BG$12,MATCH($D131,$AR$5:$AR$12,0),3))*($G131/INDEX($BB$5:$BG$12,MATCH($D131,$AR$5:$AR$12,0),3))^$J131)+(EXP(-$G131/INDEX($BB$5:$BG$12,MATCH($D131,$AR$5:$AR$12,0),4))*($G131/INDEX($BB$5:$BG$12,MATCH($D131,$AR$5:$AR$12,0),4))^$J131)+(EXP(-$G131/INDEX($BB$5:$BG$12,MATCH($D131,$AR$5:$AR$12,0),5))*($G131/INDEX($BB$5:$BG$12,MATCH($D131,$AR$5:$AR$12,0),5))^$J131)+(EXP(-$G131/INDEX($BB$5:$BG$12,MATCH($D131,$AR$5:$AR$12,0),6))*($G131/INDEX($BB$5:$BG$12,MATCH($D131,$AR$5:$AR$12,0),6))^$J131)),0)</x:f>
        <x:v>0.1005458928648362</x:v>
      </x:c>
      <x:c r="AG131" s="979" t="n">
        <x:f>IFERROR((EXP(-$G131/INDEX($BB$5:$BG$12,MATCH($D131,$AR$5:$AR$12,0),3))*($G131/INDEX($BB$5:$BG$12,MATCH($D131,$AR$5:$AR$12,0),3))^$J131)/((EXP(-$G131/INDEX($BB$5:$BG$12,MATCH($D131,$AR$5:$AR$12,0),1))*($G131/INDEX($BB$5:$BG$12,MATCH($D131,$AR$5:$AR$12,0),1))^$J131)+(EXP(-$G131/INDEX($BB$5:$BG$12,MATCH($D131,$AR$5:$AR$12,0),2))*($G131/INDEX($BB$5:$BG$12,MATCH($D131,$AR$5:$AR$12,0),2))^$J131)+(EXP(-$G131/INDEX($BB$5:$BG$12,MATCH($D131,$AR$5:$AR$12,0),3))*($G131/INDEX($BB$5:$BG$12,MATCH($D131,$AR$5:$AR$12,0),3))^$J131)+(EXP(-$G131/INDEX($BB$5:$BG$12,MATCH($D131,$AR$5:$AR$12,0),4))*($G131/INDEX($BB$5:$BG$12,MATCH($D131,$AR$5:$AR$12,0),4))^$J131)+(EXP(-$G131/INDEX($BB$5:$BG$12,MATCH($D131,$AR$5:$AR$12,0),5))*($G131/INDEX($BB$5:$BG$12,MATCH($D131,$AR$5:$AR$12,0),5))^$J131)+(EXP(-$G131/INDEX($BB$5:$BG$12,MATCH($D131,$AR$5:$AR$12,0),6))*($G131/INDEX($BB$5:$BG$12,MATCH($D131,$AR$5:$AR$12,0),6))^$J131)),0)</x:f>
        <x:v>0.2044270848134801</x:v>
      </x:c>
      <x:c r="AH131" s="979" t="n">
        <x:f>IFERROR((EXP(-$G131/INDEX($BB$5:$BG$12,MATCH($D131,$AR$5:$AR$12,0),4))*($G131/INDEX($BB$5:$BG$12,MATCH($D131,$AR$5:$AR$12,0),4))^$J131)/((EXP(-$G131/INDEX($BB$5:$BG$12,MATCH($D131,$AR$5:$AR$12,0),1))*($G131/INDEX($BB$5:$BG$12,MATCH($D131,$AR$5:$AR$12,0),1))^$J131)+(EXP(-$G131/INDEX($BB$5:$BG$12,MATCH($D131,$AR$5:$AR$12,0),2))*($G131/INDEX($BB$5:$BG$12,MATCH($D131,$AR$5:$AR$12,0),2))^$J131)+(EXP(-$G131/INDEX($BB$5:$BG$12,MATCH($D131,$AR$5:$AR$12,0),3))*($G131/INDEX($BB$5:$BG$12,MATCH($D131,$AR$5:$AR$12,0),3))^$J131)+(EXP(-$G131/INDEX($BB$5:$BG$12,MATCH($D131,$AR$5:$AR$12,0),4))*($G131/INDEX($BB$5:$BG$12,MATCH($D131,$AR$5:$AR$12,0),4))^$J131)+(EXP(-$G131/INDEX($BB$5:$BG$12,MATCH($D131,$AR$5:$AR$12,0),5))*($G131/INDEX($BB$5:$BG$12,MATCH($D131,$AR$5:$AR$12,0),5))^$J131)+(EXP(-$G131/INDEX($BB$5:$BG$12,MATCH($D131,$AR$5:$AR$12,0),6))*($G131/INDEX($BB$5:$BG$12,MATCH($D131,$AR$5:$AR$12,0),6))^$J131)),0)</x:f>
        <x:v>0.2679072298227952</x:v>
      </x:c>
      <x:c r="AI131" s="979" t="n">
        <x:f>IFERROR((EXP(-$G131/INDEX($BB$5:$BG$12,MATCH($D131,$AR$5:$AR$12,0),5))*($G131/INDEX($BB$5:$BG$12,MATCH($D131,$AR$5:$AR$12,0),5))^$J131)/((EXP(-$G131/INDEX($BB$5:$BG$12,MATCH($D131,$AR$5:$AR$12,0),1))*($G131/INDEX($BB$5:$BG$12,MATCH($D131,$AR$5:$AR$12,0),1))^$J131)+(EXP(-$G131/INDEX($BB$5:$BG$12,MATCH($D131,$AR$5:$AR$12,0),2))*($G131/INDEX($BB$5:$BG$12,MATCH($D131,$AR$5:$AR$12,0),2))^$J131)+(EXP(-$G131/INDEX($BB$5:$BG$12,MATCH($D131,$AR$5:$AR$12,0),3))*($G131/INDEX($BB$5:$BG$12,MATCH($D131,$AR$5:$AR$12,0),3))^$J131)+(EXP(-$G131/INDEX($BB$5:$BG$12,MATCH($D131,$AR$5:$AR$12,0),4))*($G131/INDEX($BB$5:$BG$12,MATCH($D131,$AR$5:$AR$12,0),4))^$J131)+(EXP(-$G131/INDEX($BB$5:$BG$12,MATCH($D131,$AR$5:$AR$12,0),5))*($G131/INDEX($BB$5:$BG$12,MATCH($D131,$AR$5:$AR$12,0),5))^$J131)+(EXP(-$G131/INDEX($BB$5:$BG$12,MATCH($D131,$AR$5:$AR$12,0),6))*($G131/INDEX($BB$5:$BG$12,MATCH($D131,$AR$5:$AR$12,0),6))^$J131)),0)</x:f>
        <x:v>0.2456108159442327</x:v>
      </x:c>
      <x:c r="AJ131" s="979" t="n">
        <x:f>IFERROR((EXP(-$G131/INDEX($BB$5:$BG$12,MATCH($D131,$AR$5:$AR$12,0),6))*($G131/INDEX($BB$5:$BG$12,MATCH($D131,$AR$5:$AR$12,0),6))^$J131)/((EXP(-$G131/INDEX($BB$5:$BG$12,MATCH($D131,$AR$5:$AR$12,0),1))*($G131/INDEX($BB$5:$BG$12,MATCH($D131,$AR$5:$AR$12,0),1))^$J131)+(EXP(-$G131/INDEX($BB$5:$BG$12,MATCH($D131,$AR$5:$AR$12,0),2))*($G131/INDEX($BB$5:$BG$12,MATCH($D131,$AR$5:$AR$12,0),2))^$J131)+(EXP(-$G131/INDEX($BB$5:$BG$12,MATCH($D131,$AR$5:$AR$12,0),3))*($G131/INDEX($BB$5:$BG$12,MATCH($D131,$AR$5:$AR$12,0),3))^$J131)+(EXP(-$G131/INDEX($BB$5:$BG$12,MATCH($D131,$AR$5:$AR$12,0),4))*($G131/INDEX($BB$5:$BG$12,MATCH($D131,$AR$5:$AR$12,0),4))^$J131)+(EXP(-$G131/INDEX($BB$5:$BG$12,MATCH($D131,$AR$5:$AR$12,0),5))*($G131/INDEX($BB$5:$BG$12,MATCH($D131,$AR$5:$AR$12,0),5))^$J131)+(EXP(-$G131/INDEX($BB$5:$BG$12,MATCH($D131,$AR$5:$AR$12,0),6))*($G131/INDEX($BB$5:$BG$12,MATCH($D131,$AR$5:$AR$12,0),6))^$J131)),0)</x:f>
        <x:v>0.11669876686806405</x:v>
      </x:c>
      <x:c r="BJ131"/>
      <x:c r="BK131"/>
      <x:c r="BL131"/>
      <x:c r="BM131"/>
      <x:c r="BN131"/>
      <x:c r="BO131"/>
      <x:c r="BP131"/>
      <x:c r="BQ131"/>
      <x:c r="BR131"/>
      <x:c r="BS131"/>
      <x:c r="BT131"/>
      <x:c r="BU131"/>
      <x:c r="BV131"/>
      <x:c r="BW131"/>
      <x:c r="BX131"/>
      <x:c r="BY131"/>
      <x:c r="BZ131"/>
    </x:row>
    <x:row r="132">
      <x:c r="A132" s="975" t="n">
        <x:f>'対象台データ'!A130</x:f>
        <x:v>46278</x:v>
      </x:c>
      <x:c r="B132" s="1003" t="str">
        <x:f>'対象台データ'!B130</x:f>
        <x:v>日</x:v>
      </x:c>
      <x:c r="C132" s="1003" t="str">
        <x:f>'対象台データ'!C130</x:f>
        <x:v>9/13</x:v>
      </x:c>
      <x:c r="D132" s="963" t="str">
        <x:f>'対象台データ'!D130</x:f>
        <x:v>カバネリ 海門決戦</x:v>
      </x:c>
      <x:c r="E132" s="1014" t="n">
        <x:f>IF($X132="A",MIN(100,MAX(0,55+(V132-55)*(1+0.4*SQRT(MIN(G132/8000,1))))),MIN(100,MAX(0,V132)))</x:f>
        <x:v>55.923228017746275</x:v>
      </x:c>
      <x:c r="F132" s="1016" t="n">
        <x:f>'対象台データ'!E130</x:f>
        <x:v>523</x:v>
      </x:c>
      <x:c r="G132" s="1005" t="n">
        <x:f>'対象台データ'!F130</x:f>
        <x:v>5510</x:v>
      </x:c>
      <x:c r="H132" s="1005" t="n">
        <x:f>'対象台データ'!G130</x:f>
        <x:v>281</x:v>
      </x:c>
      <x:c r="I132" s="1005" t="n">
        <x:f>'対象台データ'!H130</x:f>
        <x:v>0</x:v>
      </x:c>
      <x:c r="J132" s="1005" t="n">
        <x:f>'対象台データ'!I130</x:f>
        <x:v>23</x:v>
      </x:c>
      <x:c r="K132" s="979" t="n">
        <x:f>'対象台データ'!K130</x:f>
        <x:v>1.0169993950393224</x:v>
      </x:c>
      <x:c r="L132" s="1006" t="n">
        <x:f>IF(G132&lt;=0,5,IF(G132&lt;1500,5+(G132-0)*(20-5)/(1500-0),IF(G132&lt;3000,20+(G132-1500)*(40-20)/(3000-1500),IF(G132&lt;4500,40+(G132-3000)*(58-40)/(4500-3000),IF(G132&lt;6000,58+(G132-4500)*(72-58)/(6000-4500),IF(G132&lt;7500,72+(G132-6000)*(84-72)/(7500-6000),IF(G132&lt;9000,84+(G132-7500)*(93-84)/(9000-7500),IF(G132&lt;11000,93+(G132-9000)*(100-93)/(11000-9000),100))))))))</x:f>
        <x:v>67.42666666666666</x:v>
      </x:c>
      <x:c r="M132" s="978" t="n">
        <x:v>1</x:v>
      </x:c>
      <x:c r="N132" s="978" t="n">
        <x:f>MIN(100,L132*M132)</x:f>
        <x:v>67.42666666666666</x:v>
      </x:c>
      <x:c r="O132" s="978" t="n">
        <x:f>IF(K132&lt;=0.8,0,IF(K132&lt;0.9,0+(K132-0.8)*(10-0)/(0.9-0.8),IF(K132&lt;1,10+(K132-0.9)*(35-10)/(1-0.9),IF(K132&lt;1.2,35+(K132-1)*(87-35)/(1.2-1),IF(K132&lt;1.3,87+(K132-1.2)*(96-87)/(1.3-1.2),IF(K132&lt;1.45,96+(K132-1.3)*(100-96)/(1.45-1.3),100))))))</x:f>
        <x:v>39.41984271022381</x:v>
      </x:c>
      <x:c r="P132" s="979" t="n">
        <x:f>MIN(1,SQRT(G132/8000))</x:f>
        <x:v>0.8299096336348916</x:v>
      </x:c>
      <x:c r="Q132" s="978" t="n">
        <x:f>35+(O132-35)*P132</x:f>
        <x:v>38.66807004436569</x:v>
      </x:c>
      <x:c r="R132" s="978" t="n">
        <x:f>IF(K132&lt;0.95,MIN(25,(0.95-K132)*250),0)</x:f>
        <x:v>0</x:v>
      </x:c>
      <x:c r="S132" s="978" t="n">
        <x:f>IF($X132="A",Y132*5+Z132*15+AA132*30+AB132*60+AC132*80+AD132*100,0)</x:f>
        <x:v>0</x:v>
      </x:c>
      <x:c r="T132" s="978" t="n">
        <x:f>IF($X132="A",AE132*5+AF132*15+AG132*30+AH132*60+AI132*80+AJ132*100,0)</x:f>
        <x:v>0</x:v>
      </x:c>
      <x:c r="U132" s="978" t="n">
        <x:f>IF($X132="A",S132*15%+T132*30%+Q132*55%,0)</x:f>
        <x:v>0</x:v>
      </x:c>
      <x:c r="V132" s="1018" t="n">
        <x:f>IF($X132="A",U132*80%+N132*20%,N132*IFERROR(INDEX($AT$5:$AT$60,MATCH($D132,$AR$5:$AR$60,0)),0.6)+Q132*IFERROR(INDEX($AU$5:$AU$60,MATCH($D132,$AR$5:$AR$60,0)),0.4)-R132)</x:f>
        <x:v>55.923228017746275</x:v>
      </x:c>
      <x:c r="W132" s="1008" t="str">
        <x:f>IF(E132&gt;=90,"設定6級候補",IF(E132&gt;=75,"設定4以上強候補",IF(E132&gt;=60,"設定4以上を疑う","要観察")))</x:f>
        <x:v>要観察</x:v>
      </x:c>
      <x:c r="X132" s="1003" t="str">
        <x:f>IFERROR(INDEX($AS$5:$AS$60,MATCH($D132,$AR$5:$AR$60,0)),"AT")</x:f>
        <x:v>AT</x:v>
      </x:c>
      <x:c r="Y132" s="979" t="n">
        <x:f>IFERROR((EXP(-$G132/INDEX($AV$5:$BA$12,MATCH($D132,$AR$5:$AR$12,0),1))*($G132/INDEX($AV$5:$BA$12,MATCH($D132,$AR$5:$AR$12,0),1))^$I132)/((EXP(-$G132/INDEX($AV$5:$BA$12,MATCH($D132,$AR$5:$AR$12,0),1))*($G132/INDEX($AV$5:$BA$12,MATCH($D132,$AR$5:$AR$12,0),1))^$I132)+(EXP(-$G132/INDEX($AV$5:$BA$12,MATCH($D132,$AR$5:$AR$12,0),2))*($G132/INDEX($AV$5:$BA$12,MATCH($D132,$AR$5:$AR$12,0),2))^$I132)+(EXP(-$G132/INDEX($AV$5:$BA$12,MATCH($D132,$AR$5:$AR$12,0),3))*($G132/INDEX($AV$5:$BA$12,MATCH($D132,$AR$5:$AR$12,0),3))^$I132)+(EXP(-$G132/INDEX($AV$5:$BA$12,MATCH($D132,$AR$5:$AR$12,0),4))*($G132/INDEX($AV$5:$BA$12,MATCH($D132,$AR$5:$AR$12,0),4))^$I132)+(EXP(-$G132/INDEX($AV$5:$BA$12,MATCH($D132,$AR$5:$AR$12,0),5))*($G132/INDEX($AV$5:$BA$12,MATCH($D132,$AR$5:$AR$12,0),5))^$I132)+(EXP(-$G132/INDEX($AV$5:$BA$12,MATCH($D132,$AR$5:$AR$12,0),6))*($G132/INDEX($AV$5:$BA$12,MATCH($D132,$AR$5:$AR$12,0),6))^$I132)),0)</x:f>
        <x:v>0</x:v>
      </x:c>
      <x:c r="Z132" s="979" t="n">
        <x:f>IFERROR((EXP(-$G132/INDEX($AV$5:$BA$12,MATCH($D132,$AR$5:$AR$12,0),2))*($G132/INDEX($AV$5:$BA$12,MATCH($D132,$AR$5:$AR$12,0),2))^$I132)/((EXP(-$G132/INDEX($AV$5:$BA$12,MATCH($D132,$AR$5:$AR$12,0),1))*($G132/INDEX($AV$5:$BA$12,MATCH($D132,$AR$5:$AR$12,0),1))^$I132)+(EXP(-$G132/INDEX($AV$5:$BA$12,MATCH($D132,$AR$5:$AR$12,0),2))*($G132/INDEX($AV$5:$BA$12,MATCH($D132,$AR$5:$AR$12,0),2))^$I132)+(EXP(-$G132/INDEX($AV$5:$BA$12,MATCH($D132,$AR$5:$AR$12,0),3))*($G132/INDEX($AV$5:$BA$12,MATCH($D132,$AR$5:$AR$12,0),3))^$I132)+(EXP(-$G132/INDEX($AV$5:$BA$12,MATCH($D132,$AR$5:$AR$12,0),4))*($G132/INDEX($AV$5:$BA$12,MATCH($D132,$AR$5:$AR$12,0),4))^$I132)+(EXP(-$G132/INDEX($AV$5:$BA$12,MATCH($D132,$AR$5:$AR$12,0),5))*($G132/INDEX($AV$5:$BA$12,MATCH($D132,$AR$5:$AR$12,0),5))^$I132)+(EXP(-$G132/INDEX($AV$5:$BA$12,MATCH($D132,$AR$5:$AR$12,0),6))*($G132/INDEX($AV$5:$BA$12,MATCH($D132,$AR$5:$AR$12,0),6))^$I132)),0)</x:f>
        <x:v>0</x:v>
      </x:c>
      <x:c r="AA132" s="979" t="n">
        <x:f>IFERROR((EXP(-$G132/INDEX($AV$5:$BA$12,MATCH($D132,$AR$5:$AR$12,0),3))*($G132/INDEX($AV$5:$BA$12,MATCH($D132,$AR$5:$AR$12,0),3))^$I132)/((EXP(-$G132/INDEX($AV$5:$BA$12,MATCH($D132,$AR$5:$AR$12,0),1))*($G132/INDEX($AV$5:$BA$12,MATCH($D132,$AR$5:$AR$12,0),1))^$I132)+(EXP(-$G132/INDEX($AV$5:$BA$12,MATCH($D132,$AR$5:$AR$12,0),2))*($G132/INDEX($AV$5:$BA$12,MATCH($D132,$AR$5:$AR$12,0),2))^$I132)+(EXP(-$G132/INDEX($AV$5:$BA$12,MATCH($D132,$AR$5:$AR$12,0),3))*($G132/INDEX($AV$5:$BA$12,MATCH($D132,$AR$5:$AR$12,0),3))^$I132)+(EXP(-$G132/INDEX($AV$5:$BA$12,MATCH($D132,$AR$5:$AR$12,0),4))*($G132/INDEX($AV$5:$BA$12,MATCH($D132,$AR$5:$AR$12,0),4))^$I132)+(EXP(-$G132/INDEX($AV$5:$BA$12,MATCH($D132,$AR$5:$AR$12,0),5))*($G132/INDEX($AV$5:$BA$12,MATCH($D132,$AR$5:$AR$12,0),5))^$I132)+(EXP(-$G132/INDEX($AV$5:$BA$12,MATCH($D132,$AR$5:$AR$12,0),6))*($G132/INDEX($AV$5:$BA$12,MATCH($D132,$AR$5:$AR$12,0),6))^$I132)),0)</x:f>
        <x:v>0</x:v>
      </x:c>
      <x:c r="AB132" s="979" t="n">
        <x:f>IFERROR((EXP(-$G132/INDEX($AV$5:$BA$12,MATCH($D132,$AR$5:$AR$12,0),4))*($G132/INDEX($AV$5:$BA$12,MATCH($D132,$AR$5:$AR$12,0),4))^$I132)/((EXP(-$G132/INDEX($AV$5:$BA$12,MATCH($D132,$AR$5:$AR$12,0),1))*($G132/INDEX($AV$5:$BA$12,MATCH($D132,$AR$5:$AR$12,0),1))^$I132)+(EXP(-$G132/INDEX($AV$5:$BA$12,MATCH($D132,$AR$5:$AR$12,0),2))*($G132/INDEX($AV$5:$BA$12,MATCH($D132,$AR$5:$AR$12,0),2))^$I132)+(EXP(-$G132/INDEX($AV$5:$BA$12,MATCH($D132,$AR$5:$AR$12,0),3))*($G132/INDEX($AV$5:$BA$12,MATCH($D132,$AR$5:$AR$12,0),3))^$I132)+(EXP(-$G132/INDEX($AV$5:$BA$12,MATCH($D132,$AR$5:$AR$12,0),4))*($G132/INDEX($AV$5:$BA$12,MATCH($D132,$AR$5:$AR$12,0),4))^$I132)+(EXP(-$G132/INDEX($AV$5:$BA$12,MATCH($D132,$AR$5:$AR$12,0),5))*($G132/INDEX($AV$5:$BA$12,MATCH($D132,$AR$5:$AR$12,0),5))^$I132)+(EXP(-$G132/INDEX($AV$5:$BA$12,MATCH($D132,$AR$5:$AR$12,0),6))*($G132/INDEX($AV$5:$BA$12,MATCH($D132,$AR$5:$AR$12,0),6))^$I132)),0)</x:f>
        <x:v>0</x:v>
      </x:c>
      <x:c r="AC132" s="979" t="n">
        <x:f>IFERROR((EXP(-$G132/INDEX($AV$5:$BA$12,MATCH($D132,$AR$5:$AR$12,0),5))*($G132/INDEX($AV$5:$BA$12,MATCH($D132,$AR$5:$AR$12,0),5))^$I132)/((EXP(-$G132/INDEX($AV$5:$BA$12,MATCH($D132,$AR$5:$AR$12,0),1))*($G132/INDEX($AV$5:$BA$12,MATCH($D132,$AR$5:$AR$12,0),1))^$I132)+(EXP(-$G132/INDEX($AV$5:$BA$12,MATCH($D132,$AR$5:$AR$12,0),2))*($G132/INDEX($AV$5:$BA$12,MATCH($D132,$AR$5:$AR$12,0),2))^$I132)+(EXP(-$G132/INDEX($AV$5:$BA$12,MATCH($D132,$AR$5:$AR$12,0),3))*($G132/INDEX($AV$5:$BA$12,MATCH($D132,$AR$5:$AR$12,0),3))^$I132)+(EXP(-$G132/INDEX($AV$5:$BA$12,MATCH($D132,$AR$5:$AR$12,0),4))*($G132/INDEX($AV$5:$BA$12,MATCH($D132,$AR$5:$AR$12,0),4))^$I132)+(EXP(-$G132/INDEX($AV$5:$BA$12,MATCH($D132,$AR$5:$AR$12,0),5))*($G132/INDEX($AV$5:$BA$12,MATCH($D132,$AR$5:$AR$12,0),5))^$I132)+(EXP(-$G132/INDEX($AV$5:$BA$12,MATCH($D132,$AR$5:$AR$12,0),6))*($G132/INDEX($AV$5:$BA$12,MATCH($D132,$AR$5:$AR$12,0),6))^$I132)),0)</x:f>
        <x:v>0</x:v>
      </x:c>
      <x:c r="AD132" s="979" t="n">
        <x:f>IFERROR((EXP(-$G132/INDEX($AV$5:$BA$12,MATCH($D132,$AR$5:$AR$12,0),6))*($G132/INDEX($AV$5:$BA$12,MATCH($D132,$AR$5:$AR$12,0),6))^$I132)/((EXP(-$G132/INDEX($AV$5:$BA$12,MATCH($D132,$AR$5:$AR$12,0),1))*($G132/INDEX($AV$5:$BA$12,MATCH($D132,$AR$5:$AR$12,0),1))^$I132)+(EXP(-$G132/INDEX($AV$5:$BA$12,MATCH($D132,$AR$5:$AR$12,0),2))*($G132/INDEX($AV$5:$BA$12,MATCH($D132,$AR$5:$AR$12,0),2))^$I132)+(EXP(-$G132/INDEX($AV$5:$BA$12,MATCH($D132,$AR$5:$AR$12,0),3))*($G132/INDEX($AV$5:$BA$12,MATCH($D132,$AR$5:$AR$12,0),3))^$I132)+(EXP(-$G132/INDEX($AV$5:$BA$12,MATCH($D132,$AR$5:$AR$12,0),4))*($G132/INDEX($AV$5:$BA$12,MATCH($D132,$AR$5:$AR$12,0),4))^$I132)+(EXP(-$G132/INDEX($AV$5:$BA$12,MATCH($D132,$AR$5:$AR$12,0),5))*($G132/INDEX($AV$5:$BA$12,MATCH($D132,$AR$5:$AR$12,0),5))^$I132)+(EXP(-$G132/INDEX($AV$5:$BA$12,MATCH($D132,$AR$5:$AR$12,0),6))*($G132/INDEX($AV$5:$BA$12,MATCH($D132,$AR$5:$AR$12,0),6))^$I132)),0)</x:f>
        <x:v>0</x:v>
      </x:c>
      <x:c r="AE132" s="979" t="n">
        <x:f>IFERROR((EXP(-$G132/INDEX($BB$5:$BG$12,MATCH($D132,$AR$5:$AR$12,0),1))*($G132/INDEX($BB$5:$BG$12,MATCH($D132,$AR$5:$AR$12,0),1))^$J132)/((EXP(-$G132/INDEX($BB$5:$BG$12,MATCH($D132,$AR$5:$AR$12,0),1))*($G132/INDEX($BB$5:$BG$12,MATCH($D132,$AR$5:$AR$12,0),1))^$J132)+(EXP(-$G132/INDEX($BB$5:$BG$12,MATCH($D132,$AR$5:$AR$12,0),2))*($G132/INDEX($BB$5:$BG$12,MATCH($D132,$AR$5:$AR$12,0),2))^$J132)+(EXP(-$G132/INDEX($BB$5:$BG$12,MATCH($D132,$AR$5:$AR$12,0),3))*($G132/INDEX($BB$5:$BG$12,MATCH($D132,$AR$5:$AR$12,0),3))^$J132)+(EXP(-$G132/INDEX($BB$5:$BG$12,MATCH($D132,$AR$5:$AR$12,0),4))*($G132/INDEX($BB$5:$BG$12,MATCH($D132,$AR$5:$AR$12,0),4))^$J132)+(EXP(-$G132/INDEX($BB$5:$BG$12,MATCH($D132,$AR$5:$AR$12,0),5))*($G132/INDEX($BB$5:$BG$12,MATCH($D132,$AR$5:$AR$12,0),5))^$J132)+(EXP(-$G132/INDEX($BB$5:$BG$12,MATCH($D132,$AR$5:$AR$12,0),6))*($G132/INDEX($BB$5:$BG$12,MATCH($D132,$AR$5:$AR$12,0),6))^$J132)),0)</x:f>
        <x:v>0</x:v>
      </x:c>
      <x:c r="AF132" s="979" t="n">
        <x:f>IFERROR((EXP(-$G132/INDEX($BB$5:$BG$12,MATCH($D132,$AR$5:$AR$12,0),2))*($G132/INDEX($BB$5:$BG$12,MATCH($D132,$AR$5:$AR$12,0),2))^$J132)/((EXP(-$G132/INDEX($BB$5:$BG$12,MATCH($D132,$AR$5:$AR$12,0),1))*($G132/INDEX($BB$5:$BG$12,MATCH($D132,$AR$5:$AR$12,0),1))^$J132)+(EXP(-$G132/INDEX($BB$5:$BG$12,MATCH($D132,$AR$5:$AR$12,0),2))*($G132/INDEX($BB$5:$BG$12,MATCH($D132,$AR$5:$AR$12,0),2))^$J132)+(EXP(-$G132/INDEX($BB$5:$BG$12,MATCH($D132,$AR$5:$AR$12,0),3))*($G132/INDEX($BB$5:$BG$12,MATCH($D132,$AR$5:$AR$12,0),3))^$J132)+(EXP(-$G132/INDEX($BB$5:$BG$12,MATCH($D132,$AR$5:$AR$12,0),4))*($G132/INDEX($BB$5:$BG$12,MATCH($D132,$AR$5:$AR$12,0),4))^$J132)+(EXP(-$G132/INDEX($BB$5:$BG$12,MATCH($D132,$AR$5:$AR$12,0),5))*($G132/INDEX($BB$5:$BG$12,MATCH($D132,$AR$5:$AR$12,0),5))^$J132)+(EXP(-$G132/INDEX($BB$5:$BG$12,MATCH($D132,$AR$5:$AR$12,0),6))*($G132/INDEX($BB$5:$BG$12,MATCH($D132,$AR$5:$AR$12,0),6))^$J132)),0)</x:f>
        <x:v>0</x:v>
      </x:c>
      <x:c r="AG132" s="979" t="n">
        <x:f>IFERROR((EXP(-$G132/INDEX($BB$5:$BG$12,MATCH($D132,$AR$5:$AR$12,0),3))*($G132/INDEX($BB$5:$BG$12,MATCH($D132,$AR$5:$AR$12,0),3))^$J132)/((EXP(-$G132/INDEX($BB$5:$BG$12,MATCH($D132,$AR$5:$AR$12,0),1))*($G132/INDEX($BB$5:$BG$12,MATCH($D132,$AR$5:$AR$12,0),1))^$J132)+(EXP(-$G132/INDEX($BB$5:$BG$12,MATCH($D132,$AR$5:$AR$12,0),2))*($G132/INDEX($BB$5:$BG$12,MATCH($D132,$AR$5:$AR$12,0),2))^$J132)+(EXP(-$G132/INDEX($BB$5:$BG$12,MATCH($D132,$AR$5:$AR$12,0),3))*($G132/INDEX($BB$5:$BG$12,MATCH($D132,$AR$5:$AR$12,0),3))^$J132)+(EXP(-$G132/INDEX($BB$5:$BG$12,MATCH($D132,$AR$5:$AR$12,0),4))*($G132/INDEX($BB$5:$BG$12,MATCH($D132,$AR$5:$AR$12,0),4))^$J132)+(EXP(-$G132/INDEX($BB$5:$BG$12,MATCH($D132,$AR$5:$AR$12,0),5))*($G132/INDEX($BB$5:$BG$12,MATCH($D132,$AR$5:$AR$12,0),5))^$J132)+(EXP(-$G132/INDEX($BB$5:$BG$12,MATCH($D132,$AR$5:$AR$12,0),6))*($G132/INDEX($BB$5:$BG$12,MATCH($D132,$AR$5:$AR$12,0),6))^$J132)),0)</x:f>
        <x:v>0</x:v>
      </x:c>
      <x:c r="AH132" s="979" t="n">
        <x:f>IFERROR((EXP(-$G132/INDEX($BB$5:$BG$12,MATCH($D132,$AR$5:$AR$12,0),4))*($G132/INDEX($BB$5:$BG$12,MATCH($D132,$AR$5:$AR$12,0),4))^$J132)/((EXP(-$G132/INDEX($BB$5:$BG$12,MATCH($D132,$AR$5:$AR$12,0),1))*($G132/INDEX($BB$5:$BG$12,MATCH($D132,$AR$5:$AR$12,0),1))^$J132)+(EXP(-$G132/INDEX($BB$5:$BG$12,MATCH($D132,$AR$5:$AR$12,0),2))*($G132/INDEX($BB$5:$BG$12,MATCH($D132,$AR$5:$AR$12,0),2))^$J132)+(EXP(-$G132/INDEX($BB$5:$BG$12,MATCH($D132,$AR$5:$AR$12,0),3))*($G132/INDEX($BB$5:$BG$12,MATCH($D132,$AR$5:$AR$12,0),3))^$J132)+(EXP(-$G132/INDEX($BB$5:$BG$12,MATCH($D132,$AR$5:$AR$12,0),4))*($G132/INDEX($BB$5:$BG$12,MATCH($D132,$AR$5:$AR$12,0),4))^$J132)+(EXP(-$G132/INDEX($BB$5:$BG$12,MATCH($D132,$AR$5:$AR$12,0),5))*($G132/INDEX($BB$5:$BG$12,MATCH($D132,$AR$5:$AR$12,0),5))^$J132)+(EXP(-$G132/INDEX($BB$5:$BG$12,MATCH($D132,$AR$5:$AR$12,0),6))*($G132/INDEX($BB$5:$BG$12,MATCH($D132,$AR$5:$AR$12,0),6))^$J132)),0)</x:f>
        <x:v>0</x:v>
      </x:c>
      <x:c r="AI132" s="979" t="n">
        <x:f>IFERROR((EXP(-$G132/INDEX($BB$5:$BG$12,MATCH($D132,$AR$5:$AR$12,0),5))*($G132/INDEX($BB$5:$BG$12,MATCH($D132,$AR$5:$AR$12,0),5))^$J132)/((EXP(-$G132/INDEX($BB$5:$BG$12,MATCH($D132,$AR$5:$AR$12,0),1))*($G132/INDEX($BB$5:$BG$12,MATCH($D132,$AR$5:$AR$12,0),1))^$J132)+(EXP(-$G132/INDEX($BB$5:$BG$12,MATCH($D132,$AR$5:$AR$12,0),2))*($G132/INDEX($BB$5:$BG$12,MATCH($D132,$AR$5:$AR$12,0),2))^$J132)+(EXP(-$G132/INDEX($BB$5:$BG$12,MATCH($D132,$AR$5:$AR$12,0),3))*($G132/INDEX($BB$5:$BG$12,MATCH($D132,$AR$5:$AR$12,0),3))^$J132)+(EXP(-$G132/INDEX($BB$5:$BG$12,MATCH($D132,$AR$5:$AR$12,0),4))*($G132/INDEX($BB$5:$BG$12,MATCH($D132,$AR$5:$AR$12,0),4))^$J132)+(EXP(-$G132/INDEX($BB$5:$BG$12,MATCH($D132,$AR$5:$AR$12,0),5))*($G132/INDEX($BB$5:$BG$12,MATCH($D132,$AR$5:$AR$12,0),5))^$J132)+(EXP(-$G132/INDEX($BB$5:$BG$12,MATCH($D132,$AR$5:$AR$12,0),6))*($G132/INDEX($BB$5:$BG$12,MATCH($D132,$AR$5:$AR$12,0),6))^$J132)),0)</x:f>
        <x:v>0</x:v>
      </x:c>
      <x:c r="AJ132" s="979" t="n">
        <x:f>IFERROR((EXP(-$G132/INDEX($BB$5:$BG$12,MATCH($D132,$AR$5:$AR$12,0),6))*($G132/INDEX($BB$5:$BG$12,MATCH($D132,$AR$5:$AR$12,0),6))^$J132)/((EXP(-$G132/INDEX($BB$5:$BG$12,MATCH($D132,$AR$5:$AR$12,0),1))*($G132/INDEX($BB$5:$BG$12,MATCH($D132,$AR$5:$AR$12,0),1))^$J132)+(EXP(-$G132/INDEX($BB$5:$BG$12,MATCH($D132,$AR$5:$AR$12,0),2))*($G132/INDEX($BB$5:$BG$12,MATCH($D132,$AR$5:$AR$12,0),2))^$J132)+(EXP(-$G132/INDEX($BB$5:$BG$12,MATCH($D132,$AR$5:$AR$12,0),3))*($G132/INDEX($BB$5:$BG$12,MATCH($D132,$AR$5:$AR$12,0),3))^$J132)+(EXP(-$G132/INDEX($BB$5:$BG$12,MATCH($D132,$AR$5:$AR$12,0),4))*($G132/INDEX($BB$5:$BG$12,MATCH($D132,$AR$5:$AR$12,0),4))^$J132)+(EXP(-$G132/INDEX($BB$5:$BG$12,MATCH($D132,$AR$5:$AR$12,0),5))*($G132/INDEX($BB$5:$BG$12,MATCH($D132,$AR$5:$AR$12,0),5))^$J132)+(EXP(-$G132/INDEX($BB$5:$BG$12,MATCH($D132,$AR$5:$AR$12,0),6))*($G132/INDEX($BB$5:$BG$12,MATCH($D132,$AR$5:$AR$12,0),6))^$J132)),0)</x:f>
        <x:v>0</x:v>
      </x:c>
      <x:c r="BJ132"/>
      <x:c r="BK132"/>
      <x:c r="BL132"/>
      <x:c r="BM132"/>
      <x:c r="BN132"/>
      <x:c r="BO132"/>
      <x:c r="BP132"/>
      <x:c r="BQ132"/>
      <x:c r="BR132"/>
      <x:c r="BS132"/>
      <x:c r="BT132"/>
      <x:c r="BU132"/>
      <x:c r="BV132"/>
      <x:c r="BW132"/>
      <x:c r="BX132"/>
      <x:c r="BY132"/>
      <x:c r="BZ132"/>
    </x:row>
    <x:row r="133">
      <x:c r="A133" s="975" t="n">
        <x:f>'対象台データ'!A131</x:f>
        <x:v>46278</x:v>
      </x:c>
      <x:c r="B133" s="1003" t="str">
        <x:f>'対象台データ'!B131</x:f>
        <x:v>日</x:v>
      </x:c>
      <x:c r="C133" s="1003" t="str">
        <x:f>'対象台データ'!C131</x:f>
        <x:v>9/13</x:v>
      </x:c>
      <x:c r="D133" s="963" t="str">
        <x:f>'対象台データ'!D131</x:f>
        <x:v>カバネリ 海門決戦</x:v>
      </x:c>
      <x:c r="E133" s="1014" t="n">
        <x:f>IF($X133="A",MIN(100,MAX(0,55+(V133-55)*(1+0.4*SQRT(MIN(G133/8000,1))))),MIN(100,MAX(0,V133)))</x:f>
        <x:v>61.322214604694494</x:v>
      </x:c>
      <x:c r="F133" s="1016" t="n">
        <x:f>'対象台データ'!E131</x:f>
        <x:v>524</x:v>
      </x:c>
      <x:c r="G133" s="1005" t="n">
        <x:f>'対象台データ'!F131</x:f>
        <x:v>5587</x:v>
      </x:c>
      <x:c r="H133" s="1005" t="n">
        <x:f>'対象台データ'!G131</x:f>
        <x:v>1241</x:v>
      </x:c>
      <x:c r="I133" s="1005" t="n">
        <x:f>'対象台データ'!H131</x:f>
        <x:v>0</x:v>
      </x:c>
      <x:c r="J133" s="1005" t="n">
        <x:f>'対象台データ'!I131</x:f>
        <x:v>24</x:v>
      </x:c>
      <x:c r="K133" s="979" t="n">
        <x:f>'対象台データ'!K131</x:f>
        <x:v>1.074040928345564</x:v>
      </x:c>
      <x:c r="L133" s="1006" t="n">
        <x:f>IF(G133&lt;=0,5,IF(G133&lt;1500,5+(G133-0)*(20-5)/(1500-0),IF(G133&lt;3000,20+(G133-1500)*(40-20)/(3000-1500),IF(G133&lt;4500,40+(G133-3000)*(58-40)/(4500-3000),IF(G133&lt;6000,58+(G133-4500)*(72-58)/(6000-4500),IF(G133&lt;7500,72+(G133-6000)*(84-72)/(7500-6000),IF(G133&lt;9000,84+(G133-7500)*(93-84)/(9000-7500),IF(G133&lt;11000,93+(G133-9000)*(100-93)/(11000-9000),100))))))))</x:f>
        <x:v>68.14533333333333</x:v>
      </x:c>
      <x:c r="M133" s="978" t="n">
        <x:v>1</x:v>
      </x:c>
      <x:c r="N133" s="978" t="n">
        <x:f>MIN(100,L133*M133)</x:f>
        <x:v>68.14533333333333</x:v>
      </x:c>
      <x:c r="O133" s="978" t="n">
        <x:f>IF(K133&lt;=0.8,0,IF(K133&lt;0.9,0+(K133-0.8)*(10-0)/(0.9-0.8),IF(K133&lt;1,10+(K133-0.9)*(35-10)/(1-0.9),IF(K133&lt;1.2,35+(K133-1)*(87-35)/(1.2-1),IF(K133&lt;1.3,87+(K133-1.2)*(96-87)/(1.3-1.2),IF(K133&lt;1.45,96+(K133-1.3)*(100-96)/(1.45-1.3),100))))))</x:f>
        <x:v>54.25064136984666</x:v>
      </x:c>
      <x:c r="P133" s="979" t="n">
        <x:f>MIN(1,SQRT(G133/8000))</x:f>
        <x:v>0.8356883390355522</x:v>
      </x:c>
      <x:c r="Q133" s="978" t="n">
        <x:f>35+(O133-35)*P133</x:f>
        <x:v>51.087536511736246</x:v>
      </x:c>
      <x:c r="R133" s="978" t="n">
        <x:f>IF(K133&lt;0.95,MIN(25,(0.95-K133)*250),0)</x:f>
        <x:v>0</x:v>
      </x:c>
      <x:c r="S133" s="978" t="n">
        <x:f>IF($X133="A",Y133*5+Z133*15+AA133*30+AB133*60+AC133*80+AD133*100,0)</x:f>
        <x:v>0</x:v>
      </x:c>
      <x:c r="T133" s="978" t="n">
        <x:f>IF($X133="A",AE133*5+AF133*15+AG133*30+AH133*60+AI133*80+AJ133*100,0)</x:f>
        <x:v>0</x:v>
      </x:c>
      <x:c r="U133" s="978" t="n">
        <x:f>IF($X133="A",S133*15%+T133*30%+Q133*55%,0)</x:f>
        <x:v>0</x:v>
      </x:c>
      <x:c r="V133" s="1018" t="n">
        <x:f>IF($X133="A",U133*80%+N133*20%,N133*IFERROR(INDEX($AT$5:$AT$60,MATCH($D133,$AR$5:$AR$60,0)),0.6)+Q133*IFERROR(INDEX($AU$5:$AU$60,MATCH($D133,$AR$5:$AR$60,0)),0.4)-R133)</x:f>
        <x:v>61.322214604694494</x:v>
      </x:c>
      <x:c r="W133" s="1008" t="str">
        <x:f>IF(E133&gt;=90,"設定6級候補",IF(E133&gt;=75,"設定4以上強候補",IF(E133&gt;=60,"設定4以上を疑う","要観察")))</x:f>
        <x:v>設定4以上を疑う</x:v>
      </x:c>
      <x:c r="X133" s="1003" t="str">
        <x:f>IFERROR(INDEX($AS$5:$AS$60,MATCH($D133,$AR$5:$AR$60,0)),"AT")</x:f>
        <x:v>AT</x:v>
      </x:c>
      <x:c r="Y133" s="979" t="n">
        <x:f>IFERROR((EXP(-$G133/INDEX($AV$5:$BA$12,MATCH($D133,$AR$5:$AR$12,0),1))*($G133/INDEX($AV$5:$BA$12,MATCH($D133,$AR$5:$AR$12,0),1))^$I133)/((EXP(-$G133/INDEX($AV$5:$BA$12,MATCH($D133,$AR$5:$AR$12,0),1))*($G133/INDEX($AV$5:$BA$12,MATCH($D133,$AR$5:$AR$12,0),1))^$I133)+(EXP(-$G133/INDEX($AV$5:$BA$12,MATCH($D133,$AR$5:$AR$12,0),2))*($G133/INDEX($AV$5:$BA$12,MATCH($D133,$AR$5:$AR$12,0),2))^$I133)+(EXP(-$G133/INDEX($AV$5:$BA$12,MATCH($D133,$AR$5:$AR$12,0),3))*($G133/INDEX($AV$5:$BA$12,MATCH($D133,$AR$5:$AR$12,0),3))^$I133)+(EXP(-$G133/INDEX($AV$5:$BA$12,MATCH($D133,$AR$5:$AR$12,0),4))*($G133/INDEX($AV$5:$BA$12,MATCH($D133,$AR$5:$AR$12,0),4))^$I133)+(EXP(-$G133/INDEX($AV$5:$BA$12,MATCH($D133,$AR$5:$AR$12,0),5))*($G133/INDEX($AV$5:$BA$12,MATCH($D133,$AR$5:$AR$12,0),5))^$I133)+(EXP(-$G133/INDEX($AV$5:$BA$12,MATCH($D133,$AR$5:$AR$12,0),6))*($G133/INDEX($AV$5:$BA$12,MATCH($D133,$AR$5:$AR$12,0),6))^$I133)),0)</x:f>
        <x:v>0</x:v>
      </x:c>
      <x:c r="Z133" s="979" t="n">
        <x:f>IFERROR((EXP(-$G133/INDEX($AV$5:$BA$12,MATCH($D133,$AR$5:$AR$12,0),2))*($G133/INDEX($AV$5:$BA$12,MATCH($D133,$AR$5:$AR$12,0),2))^$I133)/((EXP(-$G133/INDEX($AV$5:$BA$12,MATCH($D133,$AR$5:$AR$12,0),1))*($G133/INDEX($AV$5:$BA$12,MATCH($D133,$AR$5:$AR$12,0),1))^$I133)+(EXP(-$G133/INDEX($AV$5:$BA$12,MATCH($D133,$AR$5:$AR$12,0),2))*($G133/INDEX($AV$5:$BA$12,MATCH($D133,$AR$5:$AR$12,0),2))^$I133)+(EXP(-$G133/INDEX($AV$5:$BA$12,MATCH($D133,$AR$5:$AR$12,0),3))*($G133/INDEX($AV$5:$BA$12,MATCH($D133,$AR$5:$AR$12,0),3))^$I133)+(EXP(-$G133/INDEX($AV$5:$BA$12,MATCH($D133,$AR$5:$AR$12,0),4))*($G133/INDEX($AV$5:$BA$12,MATCH($D133,$AR$5:$AR$12,0),4))^$I133)+(EXP(-$G133/INDEX($AV$5:$BA$12,MATCH($D133,$AR$5:$AR$12,0),5))*($G133/INDEX($AV$5:$BA$12,MATCH($D133,$AR$5:$AR$12,0),5))^$I133)+(EXP(-$G133/INDEX($AV$5:$BA$12,MATCH($D133,$AR$5:$AR$12,0),6))*($G133/INDEX($AV$5:$BA$12,MATCH($D133,$AR$5:$AR$12,0),6))^$I133)),0)</x:f>
        <x:v>0</x:v>
      </x:c>
      <x:c r="AA133" s="979" t="n">
        <x:f>IFERROR((EXP(-$G133/INDEX($AV$5:$BA$12,MATCH($D133,$AR$5:$AR$12,0),3))*($G133/INDEX($AV$5:$BA$12,MATCH($D133,$AR$5:$AR$12,0),3))^$I133)/((EXP(-$G133/INDEX($AV$5:$BA$12,MATCH($D133,$AR$5:$AR$12,0),1))*($G133/INDEX($AV$5:$BA$12,MATCH($D133,$AR$5:$AR$12,0),1))^$I133)+(EXP(-$G133/INDEX($AV$5:$BA$12,MATCH($D133,$AR$5:$AR$12,0),2))*($G133/INDEX($AV$5:$BA$12,MATCH($D133,$AR$5:$AR$12,0),2))^$I133)+(EXP(-$G133/INDEX($AV$5:$BA$12,MATCH($D133,$AR$5:$AR$12,0),3))*($G133/INDEX($AV$5:$BA$12,MATCH($D133,$AR$5:$AR$12,0),3))^$I133)+(EXP(-$G133/INDEX($AV$5:$BA$12,MATCH($D133,$AR$5:$AR$12,0),4))*($G133/INDEX($AV$5:$BA$12,MATCH($D133,$AR$5:$AR$12,0),4))^$I133)+(EXP(-$G133/INDEX($AV$5:$BA$12,MATCH($D133,$AR$5:$AR$12,0),5))*($G133/INDEX($AV$5:$BA$12,MATCH($D133,$AR$5:$AR$12,0),5))^$I133)+(EXP(-$G133/INDEX($AV$5:$BA$12,MATCH($D133,$AR$5:$AR$12,0),6))*($G133/INDEX($AV$5:$BA$12,MATCH($D133,$AR$5:$AR$12,0),6))^$I133)),0)</x:f>
        <x:v>0</x:v>
      </x:c>
      <x:c r="AB133" s="979" t="n">
        <x:f>IFERROR((EXP(-$G133/INDEX($AV$5:$BA$12,MATCH($D133,$AR$5:$AR$12,0),4))*($G133/INDEX($AV$5:$BA$12,MATCH($D133,$AR$5:$AR$12,0),4))^$I133)/((EXP(-$G133/INDEX($AV$5:$BA$12,MATCH($D133,$AR$5:$AR$12,0),1))*($G133/INDEX($AV$5:$BA$12,MATCH($D133,$AR$5:$AR$12,0),1))^$I133)+(EXP(-$G133/INDEX($AV$5:$BA$12,MATCH($D133,$AR$5:$AR$12,0),2))*($G133/INDEX($AV$5:$BA$12,MATCH($D133,$AR$5:$AR$12,0),2))^$I133)+(EXP(-$G133/INDEX($AV$5:$BA$12,MATCH($D133,$AR$5:$AR$12,0),3))*($G133/INDEX($AV$5:$BA$12,MATCH($D133,$AR$5:$AR$12,0),3))^$I133)+(EXP(-$G133/INDEX($AV$5:$BA$12,MATCH($D133,$AR$5:$AR$12,0),4))*($G133/INDEX($AV$5:$BA$12,MATCH($D133,$AR$5:$AR$12,0),4))^$I133)+(EXP(-$G133/INDEX($AV$5:$BA$12,MATCH($D133,$AR$5:$AR$12,0),5))*($G133/INDEX($AV$5:$BA$12,MATCH($D133,$AR$5:$AR$12,0),5))^$I133)+(EXP(-$G133/INDEX($AV$5:$BA$12,MATCH($D133,$AR$5:$AR$12,0),6))*($G133/INDEX($AV$5:$BA$12,MATCH($D133,$AR$5:$AR$12,0),6))^$I133)),0)</x:f>
        <x:v>0</x:v>
      </x:c>
      <x:c r="AC133" s="979" t="n">
        <x:f>IFERROR((EXP(-$G133/INDEX($AV$5:$BA$12,MATCH($D133,$AR$5:$AR$12,0),5))*($G133/INDEX($AV$5:$BA$12,MATCH($D133,$AR$5:$AR$12,0),5))^$I133)/((EXP(-$G133/INDEX($AV$5:$BA$12,MATCH($D133,$AR$5:$AR$12,0),1))*($G133/INDEX($AV$5:$BA$12,MATCH($D133,$AR$5:$AR$12,0),1))^$I133)+(EXP(-$G133/INDEX($AV$5:$BA$12,MATCH($D133,$AR$5:$AR$12,0),2))*($G133/INDEX($AV$5:$BA$12,MATCH($D133,$AR$5:$AR$12,0),2))^$I133)+(EXP(-$G133/INDEX($AV$5:$BA$12,MATCH($D133,$AR$5:$AR$12,0),3))*($G133/INDEX($AV$5:$BA$12,MATCH($D133,$AR$5:$AR$12,0),3))^$I133)+(EXP(-$G133/INDEX($AV$5:$BA$12,MATCH($D133,$AR$5:$AR$12,0),4))*($G133/INDEX($AV$5:$BA$12,MATCH($D133,$AR$5:$AR$12,0),4))^$I133)+(EXP(-$G133/INDEX($AV$5:$BA$12,MATCH($D133,$AR$5:$AR$12,0),5))*($G133/INDEX($AV$5:$BA$12,MATCH($D133,$AR$5:$AR$12,0),5))^$I133)+(EXP(-$G133/INDEX($AV$5:$BA$12,MATCH($D133,$AR$5:$AR$12,0),6))*($G133/INDEX($AV$5:$BA$12,MATCH($D133,$AR$5:$AR$12,0),6))^$I133)),0)</x:f>
        <x:v>0</x:v>
      </x:c>
      <x:c r="AD133" s="979" t="n">
        <x:f>IFERROR((EXP(-$G133/INDEX($AV$5:$BA$12,MATCH($D133,$AR$5:$AR$12,0),6))*($G133/INDEX($AV$5:$BA$12,MATCH($D133,$AR$5:$AR$12,0),6))^$I133)/((EXP(-$G133/INDEX($AV$5:$BA$12,MATCH($D133,$AR$5:$AR$12,0),1))*($G133/INDEX($AV$5:$BA$12,MATCH($D133,$AR$5:$AR$12,0),1))^$I133)+(EXP(-$G133/INDEX($AV$5:$BA$12,MATCH($D133,$AR$5:$AR$12,0),2))*($G133/INDEX($AV$5:$BA$12,MATCH($D133,$AR$5:$AR$12,0),2))^$I133)+(EXP(-$G133/INDEX($AV$5:$BA$12,MATCH($D133,$AR$5:$AR$12,0),3))*($G133/INDEX($AV$5:$BA$12,MATCH($D133,$AR$5:$AR$12,0),3))^$I133)+(EXP(-$G133/INDEX($AV$5:$BA$12,MATCH($D133,$AR$5:$AR$12,0),4))*($G133/INDEX($AV$5:$BA$12,MATCH($D133,$AR$5:$AR$12,0),4))^$I133)+(EXP(-$G133/INDEX($AV$5:$BA$12,MATCH($D133,$AR$5:$AR$12,0),5))*($G133/INDEX($AV$5:$BA$12,MATCH($D133,$AR$5:$AR$12,0),5))^$I133)+(EXP(-$G133/INDEX($AV$5:$BA$12,MATCH($D133,$AR$5:$AR$12,0),6))*($G133/INDEX($AV$5:$BA$12,MATCH($D133,$AR$5:$AR$12,0),6))^$I133)),0)</x:f>
        <x:v>0</x:v>
      </x:c>
      <x:c r="AE133" s="979" t="n">
        <x:f>IFERROR((EXP(-$G133/INDEX($BB$5:$BG$12,MATCH($D133,$AR$5:$AR$12,0),1))*($G133/INDEX($BB$5:$BG$12,MATCH($D133,$AR$5:$AR$12,0),1))^$J133)/((EXP(-$G133/INDEX($BB$5:$BG$12,MATCH($D133,$AR$5:$AR$12,0),1))*($G133/INDEX($BB$5:$BG$12,MATCH($D133,$AR$5:$AR$12,0),1))^$J133)+(EXP(-$G133/INDEX($BB$5:$BG$12,MATCH($D133,$AR$5:$AR$12,0),2))*($G133/INDEX($BB$5:$BG$12,MATCH($D133,$AR$5:$AR$12,0),2))^$J133)+(EXP(-$G133/INDEX($BB$5:$BG$12,MATCH($D133,$AR$5:$AR$12,0),3))*($G133/INDEX($BB$5:$BG$12,MATCH($D133,$AR$5:$AR$12,0),3))^$J133)+(EXP(-$G133/INDEX($BB$5:$BG$12,MATCH($D133,$AR$5:$AR$12,0),4))*($G133/INDEX($BB$5:$BG$12,MATCH($D133,$AR$5:$AR$12,0),4))^$J133)+(EXP(-$G133/INDEX($BB$5:$BG$12,MATCH($D133,$AR$5:$AR$12,0),5))*($G133/INDEX($BB$5:$BG$12,MATCH($D133,$AR$5:$AR$12,0),5))^$J133)+(EXP(-$G133/INDEX($BB$5:$BG$12,MATCH($D133,$AR$5:$AR$12,0),6))*($G133/INDEX($BB$5:$BG$12,MATCH($D133,$AR$5:$AR$12,0),6))^$J133)),0)</x:f>
        <x:v>0</x:v>
      </x:c>
      <x:c r="AF133" s="979" t="n">
        <x:f>IFERROR((EXP(-$G133/INDEX($BB$5:$BG$12,MATCH($D133,$AR$5:$AR$12,0),2))*($G133/INDEX($BB$5:$BG$12,MATCH($D133,$AR$5:$AR$12,0),2))^$J133)/((EXP(-$G133/INDEX($BB$5:$BG$12,MATCH($D133,$AR$5:$AR$12,0),1))*($G133/INDEX($BB$5:$BG$12,MATCH($D133,$AR$5:$AR$12,0),1))^$J133)+(EXP(-$G133/INDEX($BB$5:$BG$12,MATCH($D133,$AR$5:$AR$12,0),2))*($G133/INDEX($BB$5:$BG$12,MATCH($D133,$AR$5:$AR$12,0),2))^$J133)+(EXP(-$G133/INDEX($BB$5:$BG$12,MATCH($D133,$AR$5:$AR$12,0),3))*($G133/INDEX($BB$5:$BG$12,MATCH($D133,$AR$5:$AR$12,0),3))^$J133)+(EXP(-$G133/INDEX($BB$5:$BG$12,MATCH($D133,$AR$5:$AR$12,0),4))*($G133/INDEX($BB$5:$BG$12,MATCH($D133,$AR$5:$AR$12,0),4))^$J133)+(EXP(-$G133/INDEX($BB$5:$BG$12,MATCH($D133,$AR$5:$AR$12,0),5))*($G133/INDEX($BB$5:$BG$12,MATCH($D133,$AR$5:$AR$12,0),5))^$J133)+(EXP(-$G133/INDEX($BB$5:$BG$12,MATCH($D133,$AR$5:$AR$12,0),6))*($G133/INDEX($BB$5:$BG$12,MATCH($D133,$AR$5:$AR$12,0),6))^$J133)),0)</x:f>
        <x:v>0</x:v>
      </x:c>
      <x:c r="AG133" s="979" t="n">
        <x:f>IFERROR((EXP(-$G133/INDEX($BB$5:$BG$12,MATCH($D133,$AR$5:$AR$12,0),3))*($G133/INDEX($BB$5:$BG$12,MATCH($D133,$AR$5:$AR$12,0),3))^$J133)/((EXP(-$G133/INDEX($BB$5:$BG$12,MATCH($D133,$AR$5:$AR$12,0),1))*($G133/INDEX($BB$5:$BG$12,MATCH($D133,$AR$5:$AR$12,0),1))^$J133)+(EXP(-$G133/INDEX($BB$5:$BG$12,MATCH($D133,$AR$5:$AR$12,0),2))*($G133/INDEX($BB$5:$BG$12,MATCH($D133,$AR$5:$AR$12,0),2))^$J133)+(EXP(-$G133/INDEX($BB$5:$BG$12,MATCH($D133,$AR$5:$AR$12,0),3))*($G133/INDEX($BB$5:$BG$12,MATCH($D133,$AR$5:$AR$12,0),3))^$J133)+(EXP(-$G133/INDEX($BB$5:$BG$12,MATCH($D133,$AR$5:$AR$12,0),4))*($G133/INDEX($BB$5:$BG$12,MATCH($D133,$AR$5:$AR$12,0),4))^$J133)+(EXP(-$G133/INDEX($BB$5:$BG$12,MATCH($D133,$AR$5:$AR$12,0),5))*($G133/INDEX($BB$5:$BG$12,MATCH($D133,$AR$5:$AR$12,0),5))^$J133)+(EXP(-$G133/INDEX($BB$5:$BG$12,MATCH($D133,$AR$5:$AR$12,0),6))*($G133/INDEX($BB$5:$BG$12,MATCH($D133,$AR$5:$AR$12,0),6))^$J133)),0)</x:f>
        <x:v>0</x:v>
      </x:c>
      <x:c r="AH133" s="979" t="n">
        <x:f>IFERROR((EXP(-$G133/INDEX($BB$5:$BG$12,MATCH($D133,$AR$5:$AR$12,0),4))*($G133/INDEX($BB$5:$BG$12,MATCH($D133,$AR$5:$AR$12,0),4))^$J133)/((EXP(-$G133/INDEX($BB$5:$BG$12,MATCH($D133,$AR$5:$AR$12,0),1))*($G133/INDEX($BB$5:$BG$12,MATCH($D133,$AR$5:$AR$12,0),1))^$J133)+(EXP(-$G133/INDEX($BB$5:$BG$12,MATCH($D133,$AR$5:$AR$12,0),2))*($G133/INDEX($BB$5:$BG$12,MATCH($D133,$AR$5:$AR$12,0),2))^$J133)+(EXP(-$G133/INDEX($BB$5:$BG$12,MATCH($D133,$AR$5:$AR$12,0),3))*($G133/INDEX($BB$5:$BG$12,MATCH($D133,$AR$5:$AR$12,0),3))^$J133)+(EXP(-$G133/INDEX($BB$5:$BG$12,MATCH($D133,$AR$5:$AR$12,0),4))*($G133/INDEX($BB$5:$BG$12,MATCH($D133,$AR$5:$AR$12,0),4))^$J133)+(EXP(-$G133/INDEX($BB$5:$BG$12,MATCH($D133,$AR$5:$AR$12,0),5))*($G133/INDEX($BB$5:$BG$12,MATCH($D133,$AR$5:$AR$12,0),5))^$J133)+(EXP(-$G133/INDEX($BB$5:$BG$12,MATCH($D133,$AR$5:$AR$12,0),6))*($G133/INDEX($BB$5:$BG$12,MATCH($D133,$AR$5:$AR$12,0),6))^$J133)),0)</x:f>
        <x:v>0</x:v>
      </x:c>
      <x:c r="AI133" s="979" t="n">
        <x:f>IFERROR((EXP(-$G133/INDEX($BB$5:$BG$12,MATCH($D133,$AR$5:$AR$12,0),5))*($G133/INDEX($BB$5:$BG$12,MATCH($D133,$AR$5:$AR$12,0),5))^$J133)/((EXP(-$G133/INDEX($BB$5:$BG$12,MATCH($D133,$AR$5:$AR$12,0),1))*($G133/INDEX($BB$5:$BG$12,MATCH($D133,$AR$5:$AR$12,0),1))^$J133)+(EXP(-$G133/INDEX($BB$5:$BG$12,MATCH($D133,$AR$5:$AR$12,0),2))*($G133/INDEX($BB$5:$BG$12,MATCH($D133,$AR$5:$AR$12,0),2))^$J133)+(EXP(-$G133/INDEX($BB$5:$BG$12,MATCH($D133,$AR$5:$AR$12,0),3))*($G133/INDEX($BB$5:$BG$12,MATCH($D133,$AR$5:$AR$12,0),3))^$J133)+(EXP(-$G133/INDEX($BB$5:$BG$12,MATCH($D133,$AR$5:$AR$12,0),4))*($G133/INDEX($BB$5:$BG$12,MATCH($D133,$AR$5:$AR$12,0),4))^$J133)+(EXP(-$G133/INDEX($BB$5:$BG$12,MATCH($D133,$AR$5:$AR$12,0),5))*($G133/INDEX($BB$5:$BG$12,MATCH($D133,$AR$5:$AR$12,0),5))^$J133)+(EXP(-$G133/INDEX($BB$5:$BG$12,MATCH($D133,$AR$5:$AR$12,0),6))*($G133/INDEX($BB$5:$BG$12,MATCH($D133,$AR$5:$AR$12,0),6))^$J133)),0)</x:f>
        <x:v>0</x:v>
      </x:c>
      <x:c r="AJ133" s="979" t="n">
        <x:f>IFERROR((EXP(-$G133/INDEX($BB$5:$BG$12,MATCH($D133,$AR$5:$AR$12,0),6))*($G133/INDEX($BB$5:$BG$12,MATCH($D133,$AR$5:$AR$12,0),6))^$J133)/((EXP(-$G133/INDEX($BB$5:$BG$12,MATCH($D133,$AR$5:$AR$12,0),1))*($G133/INDEX($BB$5:$BG$12,MATCH($D133,$AR$5:$AR$12,0),1))^$J133)+(EXP(-$G133/INDEX($BB$5:$BG$12,MATCH($D133,$AR$5:$AR$12,0),2))*($G133/INDEX($BB$5:$BG$12,MATCH($D133,$AR$5:$AR$12,0),2))^$J133)+(EXP(-$G133/INDEX($BB$5:$BG$12,MATCH($D133,$AR$5:$AR$12,0),3))*($G133/INDEX($BB$5:$BG$12,MATCH($D133,$AR$5:$AR$12,0),3))^$J133)+(EXP(-$G133/INDEX($BB$5:$BG$12,MATCH($D133,$AR$5:$AR$12,0),4))*($G133/INDEX($BB$5:$BG$12,MATCH($D133,$AR$5:$AR$12,0),4))^$J133)+(EXP(-$G133/INDEX($BB$5:$BG$12,MATCH($D133,$AR$5:$AR$12,0),5))*($G133/INDEX($BB$5:$BG$12,MATCH($D133,$AR$5:$AR$12,0),5))^$J133)+(EXP(-$G133/INDEX($BB$5:$BG$12,MATCH($D133,$AR$5:$AR$12,0),6))*($G133/INDEX($BB$5:$BG$12,MATCH($D133,$AR$5:$AR$12,0),6))^$J133)),0)</x:f>
        <x:v>0</x:v>
      </x:c>
      <x:c r="BJ133"/>
      <x:c r="BK133"/>
      <x:c r="BL133"/>
      <x:c r="BM133"/>
      <x:c r="BN133"/>
      <x:c r="BO133"/>
      <x:c r="BP133"/>
      <x:c r="BQ133"/>
      <x:c r="BR133"/>
      <x:c r="BS133"/>
      <x:c r="BT133"/>
      <x:c r="BU133"/>
      <x:c r="BV133"/>
      <x:c r="BW133"/>
      <x:c r="BX133"/>
      <x:c r="BY133"/>
      <x:c r="BZ133"/>
    </x:row>
    <x:row r="134">
      <x:c r="A134" s="975" t="n">
        <x:f>'対象台データ'!A132</x:f>
        <x:v>46278</x:v>
      </x:c>
      <x:c r="B134" s="1003" t="str">
        <x:f>'対象台データ'!B132</x:f>
        <x:v>日</x:v>
      </x:c>
      <x:c r="C134" s="1003" t="str">
        <x:f>'対象台データ'!C132</x:f>
        <x:v>9/13</x:v>
      </x:c>
      <x:c r="D134" s="963" t="str">
        <x:f>'対象台データ'!D132</x:f>
        <x:v>カバネリ 海門決戦</x:v>
      </x:c>
      <x:c r="E134" s="1014" t="n">
        <x:f>IF($X134="A",MIN(100,MAX(0,55+(V134-55)*(1+0.4*SQRT(MIN(G134/8000,1))))),MIN(100,MAX(0,V134)))</x:f>
        <x:v>20.352510838345843</x:v>
      </x:c>
      <x:c r="F134" s="1016" t="n">
        <x:f>'対象台データ'!E132</x:f>
        <x:v>525</x:v>
      </x:c>
      <x:c r="G134" s="1005" t="n">
        <x:f>'対象台データ'!F132</x:f>
        <x:v>6073</x:v>
      </x:c>
      <x:c r="H134" s="1005" t="n">
        <x:f>'対象台データ'!G132</x:f>
        <x:v>-4738</x:v>
      </x:c>
      <x:c r="I134" s="1005" t="n">
        <x:f>'対象台データ'!H132</x:f>
        <x:v>0</x:v>
      </x:c>
      <x:c r="J134" s="1005" t="n">
        <x:f>'対象台データ'!I132</x:f>
        <x:v>22</x:v>
      </x:c>
      <x:c r="K134" s="979" t="n">
        <x:f>'対象台データ'!K132</x:f>
        <x:v>0.7399418189801855</x:v>
      </x:c>
      <x:c r="L134" s="1006" t="n">
        <x:f>IF(G134&lt;=0,5,IF(G134&lt;1500,5+(G134-0)*(20-5)/(1500-0),IF(G134&lt;3000,20+(G134-1500)*(40-20)/(3000-1500),IF(G134&lt;4500,40+(G134-3000)*(58-40)/(4500-3000),IF(G134&lt;6000,58+(G134-4500)*(72-58)/(6000-4500),IF(G134&lt;7500,72+(G134-6000)*(84-72)/(7500-6000),IF(G134&lt;9000,84+(G134-7500)*(93-84)/(9000-7500),IF(G134&lt;11000,93+(G134-9000)*(100-93)/(11000-9000),100))))))))</x:f>
        <x:v>72.584</x:v>
      </x:c>
      <x:c r="M134" s="978" t="n">
        <x:v>1</x:v>
      </x:c>
      <x:c r="N134" s="978" t="n">
        <x:f>MIN(100,L134*M134)</x:f>
        <x:v>72.584</x:v>
      </x:c>
      <x:c r="O134" s="978" t="n">
        <x:f>IF(K134&lt;=0.8,0,IF(K134&lt;0.9,0+(K134-0.8)*(10-0)/(0.9-0.8),IF(K134&lt;1,10+(K134-0.9)*(35-10)/(1-0.9),IF(K134&lt;1.2,35+(K134-1)*(87-35)/(1.2-1),IF(K134&lt;1.3,87+(K134-1.2)*(96-87)/(1.3-1.2),IF(K134&lt;1.45,96+(K134-1.3)*(100-96)/(1.45-1.3),100))))))</x:f>
        <x:v>0</x:v>
      </x:c>
      <x:c r="P134" s="979" t="n">
        <x:f>MIN(1,SQRT(G134/8000))</x:f>
        <x:v>0.8712777972610114</x:v>
      </x:c>
      <x:c r="Q134" s="978" t="n">
        <x:f>35+(O134-35)*P134</x:f>
        <x:v>4.505277095864599</x:v>
      </x:c>
      <x:c r="R134" s="978" t="n">
        <x:f>IF(K134&lt;0.95,MIN(25,(0.95-K134)*250),0)</x:f>
        <x:v>25</x:v>
      </x:c>
      <x:c r="S134" s="978" t="n">
        <x:f>IF($X134="A",Y134*5+Z134*15+AA134*30+AB134*60+AC134*80+AD134*100,0)</x:f>
        <x:v>0</x:v>
      </x:c>
      <x:c r="T134" s="978" t="n">
        <x:f>IF($X134="A",AE134*5+AF134*15+AG134*30+AH134*60+AI134*80+AJ134*100,0)</x:f>
        <x:v>0</x:v>
      </x:c>
      <x:c r="U134" s="978" t="n">
        <x:f>IF($X134="A",S134*15%+T134*30%+Q134*55%,0)</x:f>
        <x:v>0</x:v>
      </x:c>
      <x:c r="V134" s="1018" t="n">
        <x:f>IF($X134="A",U134*80%+N134*20%,N134*IFERROR(INDEX($AT$5:$AT$60,MATCH($D134,$AR$5:$AR$60,0)),0.6)+Q134*IFERROR(INDEX($AU$5:$AU$60,MATCH($D134,$AR$5:$AR$60,0)),0.4)-R134)</x:f>
        <x:v>20.352510838345843</x:v>
      </x:c>
      <x:c r="W134" s="1008" t="str">
        <x:f>IF(E134&gt;=90,"設定6級候補",IF(E134&gt;=75,"設定4以上強候補",IF(E134&gt;=60,"設定4以上を疑う","要観察")))</x:f>
        <x:v>要観察</x:v>
      </x:c>
      <x:c r="X134" s="1003" t="str">
        <x:f>IFERROR(INDEX($AS$5:$AS$60,MATCH($D134,$AR$5:$AR$60,0)),"AT")</x:f>
        <x:v>AT</x:v>
      </x:c>
      <x:c r="Y134" s="979" t="n">
        <x:f>IFERROR((EXP(-$G134/INDEX($AV$5:$BA$12,MATCH($D134,$AR$5:$AR$12,0),1))*($G134/INDEX($AV$5:$BA$12,MATCH($D134,$AR$5:$AR$12,0),1))^$I134)/((EXP(-$G134/INDEX($AV$5:$BA$12,MATCH($D134,$AR$5:$AR$12,0),1))*($G134/INDEX($AV$5:$BA$12,MATCH($D134,$AR$5:$AR$12,0),1))^$I134)+(EXP(-$G134/INDEX($AV$5:$BA$12,MATCH($D134,$AR$5:$AR$12,0),2))*($G134/INDEX($AV$5:$BA$12,MATCH($D134,$AR$5:$AR$12,0),2))^$I134)+(EXP(-$G134/INDEX($AV$5:$BA$12,MATCH($D134,$AR$5:$AR$12,0),3))*($G134/INDEX($AV$5:$BA$12,MATCH($D134,$AR$5:$AR$12,0),3))^$I134)+(EXP(-$G134/INDEX($AV$5:$BA$12,MATCH($D134,$AR$5:$AR$12,0),4))*($G134/INDEX($AV$5:$BA$12,MATCH($D134,$AR$5:$AR$12,0),4))^$I134)+(EXP(-$G134/INDEX($AV$5:$BA$12,MATCH($D134,$AR$5:$AR$12,0),5))*($G134/INDEX($AV$5:$BA$12,MATCH($D134,$AR$5:$AR$12,0),5))^$I134)+(EXP(-$G134/INDEX($AV$5:$BA$12,MATCH($D134,$AR$5:$AR$12,0),6))*($G134/INDEX($AV$5:$BA$12,MATCH($D134,$AR$5:$AR$12,0),6))^$I134)),0)</x:f>
        <x:v>0</x:v>
      </x:c>
      <x:c r="Z134" s="979" t="n">
        <x:f>IFERROR((EXP(-$G134/INDEX($AV$5:$BA$12,MATCH($D134,$AR$5:$AR$12,0),2))*($G134/INDEX($AV$5:$BA$12,MATCH($D134,$AR$5:$AR$12,0),2))^$I134)/((EXP(-$G134/INDEX($AV$5:$BA$12,MATCH($D134,$AR$5:$AR$12,0),1))*($G134/INDEX($AV$5:$BA$12,MATCH($D134,$AR$5:$AR$12,0),1))^$I134)+(EXP(-$G134/INDEX($AV$5:$BA$12,MATCH($D134,$AR$5:$AR$12,0),2))*($G134/INDEX($AV$5:$BA$12,MATCH($D134,$AR$5:$AR$12,0),2))^$I134)+(EXP(-$G134/INDEX($AV$5:$BA$12,MATCH($D134,$AR$5:$AR$12,0),3))*($G134/INDEX($AV$5:$BA$12,MATCH($D134,$AR$5:$AR$12,0),3))^$I134)+(EXP(-$G134/INDEX($AV$5:$BA$12,MATCH($D134,$AR$5:$AR$12,0),4))*($G134/INDEX($AV$5:$BA$12,MATCH($D134,$AR$5:$AR$12,0),4))^$I134)+(EXP(-$G134/INDEX($AV$5:$BA$12,MATCH($D134,$AR$5:$AR$12,0),5))*($G134/INDEX($AV$5:$BA$12,MATCH($D134,$AR$5:$AR$12,0),5))^$I134)+(EXP(-$G134/INDEX($AV$5:$BA$12,MATCH($D134,$AR$5:$AR$12,0),6))*($G134/INDEX($AV$5:$BA$12,MATCH($D134,$AR$5:$AR$12,0),6))^$I134)),0)</x:f>
        <x:v>0</x:v>
      </x:c>
      <x:c r="AA134" s="979" t="n">
        <x:f>IFERROR((EXP(-$G134/INDEX($AV$5:$BA$12,MATCH($D134,$AR$5:$AR$12,0),3))*($G134/INDEX($AV$5:$BA$12,MATCH($D134,$AR$5:$AR$12,0),3))^$I134)/((EXP(-$G134/INDEX($AV$5:$BA$12,MATCH($D134,$AR$5:$AR$12,0),1))*($G134/INDEX($AV$5:$BA$12,MATCH($D134,$AR$5:$AR$12,0),1))^$I134)+(EXP(-$G134/INDEX($AV$5:$BA$12,MATCH($D134,$AR$5:$AR$12,0),2))*($G134/INDEX($AV$5:$BA$12,MATCH($D134,$AR$5:$AR$12,0),2))^$I134)+(EXP(-$G134/INDEX($AV$5:$BA$12,MATCH($D134,$AR$5:$AR$12,0),3))*($G134/INDEX($AV$5:$BA$12,MATCH($D134,$AR$5:$AR$12,0),3))^$I134)+(EXP(-$G134/INDEX($AV$5:$BA$12,MATCH($D134,$AR$5:$AR$12,0),4))*($G134/INDEX($AV$5:$BA$12,MATCH($D134,$AR$5:$AR$12,0),4))^$I134)+(EXP(-$G134/INDEX($AV$5:$BA$12,MATCH($D134,$AR$5:$AR$12,0),5))*($G134/INDEX($AV$5:$BA$12,MATCH($D134,$AR$5:$AR$12,0),5))^$I134)+(EXP(-$G134/INDEX($AV$5:$BA$12,MATCH($D134,$AR$5:$AR$12,0),6))*($G134/INDEX($AV$5:$BA$12,MATCH($D134,$AR$5:$AR$12,0),6))^$I134)),0)</x:f>
        <x:v>0</x:v>
      </x:c>
      <x:c r="AB134" s="979" t="n">
        <x:f>IFERROR((EXP(-$G134/INDEX($AV$5:$BA$12,MATCH($D134,$AR$5:$AR$12,0),4))*($G134/INDEX($AV$5:$BA$12,MATCH($D134,$AR$5:$AR$12,0),4))^$I134)/((EXP(-$G134/INDEX($AV$5:$BA$12,MATCH($D134,$AR$5:$AR$12,0),1))*($G134/INDEX($AV$5:$BA$12,MATCH($D134,$AR$5:$AR$12,0),1))^$I134)+(EXP(-$G134/INDEX($AV$5:$BA$12,MATCH($D134,$AR$5:$AR$12,0),2))*($G134/INDEX($AV$5:$BA$12,MATCH($D134,$AR$5:$AR$12,0),2))^$I134)+(EXP(-$G134/INDEX($AV$5:$BA$12,MATCH($D134,$AR$5:$AR$12,0),3))*($G134/INDEX($AV$5:$BA$12,MATCH($D134,$AR$5:$AR$12,0),3))^$I134)+(EXP(-$G134/INDEX($AV$5:$BA$12,MATCH($D134,$AR$5:$AR$12,0),4))*($G134/INDEX($AV$5:$BA$12,MATCH($D134,$AR$5:$AR$12,0),4))^$I134)+(EXP(-$G134/INDEX($AV$5:$BA$12,MATCH($D134,$AR$5:$AR$12,0),5))*($G134/INDEX($AV$5:$BA$12,MATCH($D134,$AR$5:$AR$12,0),5))^$I134)+(EXP(-$G134/INDEX($AV$5:$BA$12,MATCH($D134,$AR$5:$AR$12,0),6))*($G134/INDEX($AV$5:$BA$12,MATCH($D134,$AR$5:$AR$12,0),6))^$I134)),0)</x:f>
        <x:v>0</x:v>
      </x:c>
      <x:c r="AC134" s="979" t="n">
        <x:f>IFERROR((EXP(-$G134/INDEX($AV$5:$BA$12,MATCH($D134,$AR$5:$AR$12,0),5))*($G134/INDEX($AV$5:$BA$12,MATCH($D134,$AR$5:$AR$12,0),5))^$I134)/((EXP(-$G134/INDEX($AV$5:$BA$12,MATCH($D134,$AR$5:$AR$12,0),1))*($G134/INDEX($AV$5:$BA$12,MATCH($D134,$AR$5:$AR$12,0),1))^$I134)+(EXP(-$G134/INDEX($AV$5:$BA$12,MATCH($D134,$AR$5:$AR$12,0),2))*($G134/INDEX($AV$5:$BA$12,MATCH($D134,$AR$5:$AR$12,0),2))^$I134)+(EXP(-$G134/INDEX($AV$5:$BA$12,MATCH($D134,$AR$5:$AR$12,0),3))*($G134/INDEX($AV$5:$BA$12,MATCH($D134,$AR$5:$AR$12,0),3))^$I134)+(EXP(-$G134/INDEX($AV$5:$BA$12,MATCH($D134,$AR$5:$AR$12,0),4))*($G134/INDEX($AV$5:$BA$12,MATCH($D134,$AR$5:$AR$12,0),4))^$I134)+(EXP(-$G134/INDEX($AV$5:$BA$12,MATCH($D134,$AR$5:$AR$12,0),5))*($G134/INDEX($AV$5:$BA$12,MATCH($D134,$AR$5:$AR$12,0),5))^$I134)+(EXP(-$G134/INDEX($AV$5:$BA$12,MATCH($D134,$AR$5:$AR$12,0),6))*($G134/INDEX($AV$5:$BA$12,MATCH($D134,$AR$5:$AR$12,0),6))^$I134)),0)</x:f>
        <x:v>0</x:v>
      </x:c>
      <x:c r="AD134" s="979" t="n">
        <x:f>IFERROR((EXP(-$G134/INDEX($AV$5:$BA$12,MATCH($D134,$AR$5:$AR$12,0),6))*($G134/INDEX($AV$5:$BA$12,MATCH($D134,$AR$5:$AR$12,0),6))^$I134)/((EXP(-$G134/INDEX($AV$5:$BA$12,MATCH($D134,$AR$5:$AR$12,0),1))*($G134/INDEX($AV$5:$BA$12,MATCH($D134,$AR$5:$AR$12,0),1))^$I134)+(EXP(-$G134/INDEX($AV$5:$BA$12,MATCH($D134,$AR$5:$AR$12,0),2))*($G134/INDEX($AV$5:$BA$12,MATCH($D134,$AR$5:$AR$12,0),2))^$I134)+(EXP(-$G134/INDEX($AV$5:$BA$12,MATCH($D134,$AR$5:$AR$12,0),3))*($G134/INDEX($AV$5:$BA$12,MATCH($D134,$AR$5:$AR$12,0),3))^$I134)+(EXP(-$G134/INDEX($AV$5:$BA$12,MATCH($D134,$AR$5:$AR$12,0),4))*($G134/INDEX($AV$5:$BA$12,MATCH($D134,$AR$5:$AR$12,0),4))^$I134)+(EXP(-$G134/INDEX($AV$5:$BA$12,MATCH($D134,$AR$5:$AR$12,0),5))*($G134/INDEX($AV$5:$BA$12,MATCH($D134,$AR$5:$AR$12,0),5))^$I134)+(EXP(-$G134/INDEX($AV$5:$BA$12,MATCH($D134,$AR$5:$AR$12,0),6))*($G134/INDEX($AV$5:$BA$12,MATCH($D134,$AR$5:$AR$12,0),6))^$I134)),0)</x:f>
        <x:v>0</x:v>
      </x:c>
      <x:c r="AE134" s="979" t="n">
        <x:f>IFERROR((EXP(-$G134/INDEX($BB$5:$BG$12,MATCH($D134,$AR$5:$AR$12,0),1))*($G134/INDEX($BB$5:$BG$12,MATCH($D134,$AR$5:$AR$12,0),1))^$J134)/((EXP(-$G134/INDEX($BB$5:$BG$12,MATCH($D134,$AR$5:$AR$12,0),1))*($G134/INDEX($BB$5:$BG$12,MATCH($D134,$AR$5:$AR$12,0),1))^$J134)+(EXP(-$G134/INDEX($BB$5:$BG$12,MATCH($D134,$AR$5:$AR$12,0),2))*($G134/INDEX($BB$5:$BG$12,MATCH($D134,$AR$5:$AR$12,0),2))^$J134)+(EXP(-$G134/INDEX($BB$5:$BG$12,MATCH($D134,$AR$5:$AR$12,0),3))*($G134/INDEX($BB$5:$BG$12,MATCH($D134,$AR$5:$AR$12,0),3))^$J134)+(EXP(-$G134/INDEX($BB$5:$BG$12,MATCH($D134,$AR$5:$AR$12,0),4))*($G134/INDEX($BB$5:$BG$12,MATCH($D134,$AR$5:$AR$12,0),4))^$J134)+(EXP(-$G134/INDEX($BB$5:$BG$12,MATCH($D134,$AR$5:$AR$12,0),5))*($G134/INDEX($BB$5:$BG$12,MATCH($D134,$AR$5:$AR$12,0),5))^$J134)+(EXP(-$G134/INDEX($BB$5:$BG$12,MATCH($D134,$AR$5:$AR$12,0),6))*($G134/INDEX($BB$5:$BG$12,MATCH($D134,$AR$5:$AR$12,0),6))^$J134)),0)</x:f>
        <x:v>0</x:v>
      </x:c>
      <x:c r="AF134" s="979" t="n">
        <x:f>IFERROR((EXP(-$G134/INDEX($BB$5:$BG$12,MATCH($D134,$AR$5:$AR$12,0),2))*($G134/INDEX($BB$5:$BG$12,MATCH($D134,$AR$5:$AR$12,0),2))^$J134)/((EXP(-$G134/INDEX($BB$5:$BG$12,MATCH($D134,$AR$5:$AR$12,0),1))*($G134/INDEX($BB$5:$BG$12,MATCH($D134,$AR$5:$AR$12,0),1))^$J134)+(EXP(-$G134/INDEX($BB$5:$BG$12,MATCH($D134,$AR$5:$AR$12,0),2))*($G134/INDEX($BB$5:$BG$12,MATCH($D134,$AR$5:$AR$12,0),2))^$J134)+(EXP(-$G134/INDEX($BB$5:$BG$12,MATCH($D134,$AR$5:$AR$12,0),3))*($G134/INDEX($BB$5:$BG$12,MATCH($D134,$AR$5:$AR$12,0),3))^$J134)+(EXP(-$G134/INDEX($BB$5:$BG$12,MATCH($D134,$AR$5:$AR$12,0),4))*($G134/INDEX($BB$5:$BG$12,MATCH($D134,$AR$5:$AR$12,0),4))^$J134)+(EXP(-$G134/INDEX($BB$5:$BG$12,MATCH($D134,$AR$5:$AR$12,0),5))*($G134/INDEX($BB$5:$BG$12,MATCH($D134,$AR$5:$AR$12,0),5))^$J134)+(EXP(-$G134/INDEX($BB$5:$BG$12,MATCH($D134,$AR$5:$AR$12,0),6))*($G134/INDEX($BB$5:$BG$12,MATCH($D134,$AR$5:$AR$12,0),6))^$J134)),0)</x:f>
        <x:v>0</x:v>
      </x:c>
      <x:c r="AG134" s="979" t="n">
        <x:f>IFERROR((EXP(-$G134/INDEX($BB$5:$BG$12,MATCH($D134,$AR$5:$AR$12,0),3))*($G134/INDEX($BB$5:$BG$12,MATCH($D134,$AR$5:$AR$12,0),3))^$J134)/((EXP(-$G134/INDEX($BB$5:$BG$12,MATCH($D134,$AR$5:$AR$12,0),1))*($G134/INDEX($BB$5:$BG$12,MATCH($D134,$AR$5:$AR$12,0),1))^$J134)+(EXP(-$G134/INDEX($BB$5:$BG$12,MATCH($D134,$AR$5:$AR$12,0),2))*($G134/INDEX($BB$5:$BG$12,MATCH($D134,$AR$5:$AR$12,0),2))^$J134)+(EXP(-$G134/INDEX($BB$5:$BG$12,MATCH($D134,$AR$5:$AR$12,0),3))*($G134/INDEX($BB$5:$BG$12,MATCH($D134,$AR$5:$AR$12,0),3))^$J134)+(EXP(-$G134/INDEX($BB$5:$BG$12,MATCH($D134,$AR$5:$AR$12,0),4))*($G134/INDEX($BB$5:$BG$12,MATCH($D134,$AR$5:$AR$12,0),4))^$J134)+(EXP(-$G134/INDEX($BB$5:$BG$12,MATCH($D134,$AR$5:$AR$12,0),5))*($G134/INDEX($BB$5:$BG$12,MATCH($D134,$AR$5:$AR$12,0),5))^$J134)+(EXP(-$G134/INDEX($BB$5:$BG$12,MATCH($D134,$AR$5:$AR$12,0),6))*($G134/INDEX($BB$5:$BG$12,MATCH($D134,$AR$5:$AR$12,0),6))^$J134)),0)</x:f>
        <x:v>0</x:v>
      </x:c>
      <x:c r="AH134" s="979" t="n">
        <x:f>IFERROR((EXP(-$G134/INDEX($BB$5:$BG$12,MATCH($D134,$AR$5:$AR$12,0),4))*($G134/INDEX($BB$5:$BG$12,MATCH($D134,$AR$5:$AR$12,0),4))^$J134)/((EXP(-$G134/INDEX($BB$5:$BG$12,MATCH($D134,$AR$5:$AR$12,0),1))*($G134/INDEX($BB$5:$BG$12,MATCH($D134,$AR$5:$AR$12,0),1))^$J134)+(EXP(-$G134/INDEX($BB$5:$BG$12,MATCH($D134,$AR$5:$AR$12,0),2))*($G134/INDEX($BB$5:$BG$12,MATCH($D134,$AR$5:$AR$12,0),2))^$J134)+(EXP(-$G134/INDEX($BB$5:$BG$12,MATCH($D134,$AR$5:$AR$12,0),3))*($G134/INDEX($BB$5:$BG$12,MATCH($D134,$AR$5:$AR$12,0),3))^$J134)+(EXP(-$G134/INDEX($BB$5:$BG$12,MATCH($D134,$AR$5:$AR$12,0),4))*($G134/INDEX($BB$5:$BG$12,MATCH($D134,$AR$5:$AR$12,0),4))^$J134)+(EXP(-$G134/INDEX($BB$5:$BG$12,MATCH($D134,$AR$5:$AR$12,0),5))*($G134/INDEX($BB$5:$BG$12,MATCH($D134,$AR$5:$AR$12,0),5))^$J134)+(EXP(-$G134/INDEX($BB$5:$BG$12,MATCH($D134,$AR$5:$AR$12,0),6))*($G134/INDEX($BB$5:$BG$12,MATCH($D134,$AR$5:$AR$12,0),6))^$J134)),0)</x:f>
        <x:v>0</x:v>
      </x:c>
      <x:c r="AI134" s="979" t="n">
        <x:f>IFERROR((EXP(-$G134/INDEX($BB$5:$BG$12,MATCH($D134,$AR$5:$AR$12,0),5))*($G134/INDEX($BB$5:$BG$12,MATCH($D134,$AR$5:$AR$12,0),5))^$J134)/((EXP(-$G134/INDEX($BB$5:$BG$12,MATCH($D134,$AR$5:$AR$12,0),1))*($G134/INDEX($BB$5:$BG$12,MATCH($D134,$AR$5:$AR$12,0),1))^$J134)+(EXP(-$G134/INDEX($BB$5:$BG$12,MATCH($D134,$AR$5:$AR$12,0),2))*($G134/INDEX($BB$5:$BG$12,MATCH($D134,$AR$5:$AR$12,0),2))^$J134)+(EXP(-$G134/INDEX($BB$5:$BG$12,MATCH($D134,$AR$5:$AR$12,0),3))*($G134/INDEX($BB$5:$BG$12,MATCH($D134,$AR$5:$AR$12,0),3))^$J134)+(EXP(-$G134/INDEX($BB$5:$BG$12,MATCH($D134,$AR$5:$AR$12,0),4))*($G134/INDEX($BB$5:$BG$12,MATCH($D134,$AR$5:$AR$12,0),4))^$J134)+(EXP(-$G134/INDEX($BB$5:$BG$12,MATCH($D134,$AR$5:$AR$12,0),5))*($G134/INDEX($BB$5:$BG$12,MATCH($D134,$AR$5:$AR$12,0),5))^$J134)+(EXP(-$G134/INDEX($BB$5:$BG$12,MATCH($D134,$AR$5:$AR$12,0),6))*($G134/INDEX($BB$5:$BG$12,MATCH($D134,$AR$5:$AR$12,0),6))^$J134)),0)</x:f>
        <x:v>0</x:v>
      </x:c>
      <x:c r="AJ134" s="979" t="n">
        <x:f>IFERROR((EXP(-$G134/INDEX($BB$5:$BG$12,MATCH($D134,$AR$5:$AR$12,0),6))*($G134/INDEX($BB$5:$BG$12,MATCH($D134,$AR$5:$AR$12,0),6))^$J134)/((EXP(-$G134/INDEX($BB$5:$BG$12,MATCH($D134,$AR$5:$AR$12,0),1))*($G134/INDEX($BB$5:$BG$12,MATCH($D134,$AR$5:$AR$12,0),1))^$J134)+(EXP(-$G134/INDEX($BB$5:$BG$12,MATCH($D134,$AR$5:$AR$12,0),2))*($G134/INDEX($BB$5:$BG$12,MATCH($D134,$AR$5:$AR$12,0),2))^$J134)+(EXP(-$G134/INDEX($BB$5:$BG$12,MATCH($D134,$AR$5:$AR$12,0),3))*($G134/INDEX($BB$5:$BG$12,MATCH($D134,$AR$5:$AR$12,0),3))^$J134)+(EXP(-$G134/INDEX($BB$5:$BG$12,MATCH($D134,$AR$5:$AR$12,0),4))*($G134/INDEX($BB$5:$BG$12,MATCH($D134,$AR$5:$AR$12,0),4))^$J134)+(EXP(-$G134/INDEX($BB$5:$BG$12,MATCH($D134,$AR$5:$AR$12,0),5))*($G134/INDEX($BB$5:$BG$12,MATCH($D134,$AR$5:$AR$12,0),5))^$J134)+(EXP(-$G134/INDEX($BB$5:$BG$12,MATCH($D134,$AR$5:$AR$12,0),6))*($G134/INDEX($BB$5:$BG$12,MATCH($D134,$AR$5:$AR$12,0),6))^$J134)),0)</x:f>
        <x:v>0</x:v>
      </x:c>
      <x:c r="BJ134"/>
      <x:c r="BK134"/>
      <x:c r="BL134"/>
      <x:c r="BM134"/>
      <x:c r="BN134"/>
      <x:c r="BO134"/>
      <x:c r="BP134"/>
      <x:c r="BQ134"/>
      <x:c r="BR134"/>
      <x:c r="BS134"/>
      <x:c r="BT134"/>
      <x:c r="BU134"/>
      <x:c r="BV134"/>
      <x:c r="BW134"/>
      <x:c r="BX134"/>
      <x:c r="BY134"/>
      <x:c r="BZ134"/>
    </x:row>
    <x:row r="135">
      <x:c r="A135" s="975" t="n">
        <x:f>'対象台データ'!A133</x:f>
        <x:v>46278</x:v>
      </x:c>
      <x:c r="B135" s="1003" t="str">
        <x:f>'対象台データ'!B133</x:f>
        <x:v>日</x:v>
      </x:c>
      <x:c r="C135" s="1003" t="str">
        <x:f>'対象台データ'!C133</x:f>
        <x:v>9/13</x:v>
      </x:c>
      <x:c r="D135" s="963" t="str">
        <x:f>'対象台データ'!D133</x:f>
        <x:v>カバネリ 海門決戦</x:v>
      </x:c>
      <x:c r="E135" s="1014" t="n">
        <x:f>IF($X135="A",MIN(100,MAX(0,55+(V135-55)*(1+0.4*SQRT(MIN(G135/8000,1))))),MIN(100,MAX(0,V135)))</x:f>
        <x:v>65.99773778955927</x:v>
      </x:c>
      <x:c r="F135" s="1016" t="n">
        <x:f>'対象台データ'!E133</x:f>
        <x:v>526</x:v>
      </x:c>
      <x:c r="G135" s="1005" t="n">
        <x:f>'対象台データ'!F133</x:f>
        <x:v>4255</x:v>
      </x:c>
      <x:c r="H135" s="1005" t="n">
        <x:f>'対象台データ'!G133</x:f>
        <x:v>7364</x:v>
      </x:c>
      <x:c r="I135" s="1005" t="n">
        <x:f>'対象台データ'!H133</x:f>
        <x:v>0</x:v>
      </x:c>
      <x:c r="J135" s="1005" t="n">
        <x:f>'対象台データ'!I133</x:f>
        <x:v>24</x:v>
      </x:c>
      <x:c r="K135" s="979" t="n">
        <x:f>'対象台データ'!K133</x:f>
        <x:v>1.5768899334116724</x:v>
      </x:c>
      <x:c r="L135" s="1006" t="n">
        <x:f>IF(G135&lt;=0,5,IF(G135&lt;1500,5+(G135-0)*(20-5)/(1500-0),IF(G135&lt;3000,20+(G135-1500)*(40-20)/(3000-1500),IF(G135&lt;4500,40+(G135-3000)*(58-40)/(4500-3000),IF(G135&lt;6000,58+(G135-4500)*(72-58)/(6000-4500),IF(G135&lt;7500,72+(G135-6000)*(84-72)/(7500-6000),IF(G135&lt;9000,84+(G135-7500)*(93-84)/(9000-7500),IF(G135&lt;11000,93+(G135-9000)*(100-93)/(11000-9000),100))))))))</x:f>
        <x:v>55.06</x:v>
      </x:c>
      <x:c r="M135" s="978" t="n">
        <x:v>1</x:v>
      </x:c>
      <x:c r="N135" s="978" t="n">
        <x:f>MIN(100,L135*M135)</x:f>
        <x:v>55.06</x:v>
      </x:c>
      <x:c r="O135" s="978" t="n">
        <x:f>IF(K135&lt;=0.8,0,IF(K135&lt;0.9,0+(K135-0.8)*(10-0)/(0.9-0.8),IF(K135&lt;1,10+(K135-0.9)*(35-10)/(1-0.9),IF(K135&lt;1.2,35+(K135-1)*(87-35)/(1.2-1),IF(K135&lt;1.3,87+(K135-1.2)*(96-87)/(1.3-1.2),IF(K135&lt;1.45,96+(K135-1.3)*(100-96)/(1.45-1.3),100))))))</x:f>
        <x:v>100</x:v>
      </x:c>
      <x:c r="P135" s="979" t="n">
        <x:f>MIN(1,SQRT(G135/8000))</x:f>
        <x:v>0.7292976072907411</x:v>
      </x:c>
      <x:c r="Q135" s="978" t="n">
        <x:f>35+(O135-35)*P135</x:f>
        <x:v>82.40434447389816</x:v>
      </x:c>
      <x:c r="R135" s="978" t="n">
        <x:f>IF(K135&lt;0.95,MIN(25,(0.95-K135)*250),0)</x:f>
        <x:v>0</x:v>
      </x:c>
      <x:c r="S135" s="978" t="n">
        <x:f>IF($X135="A",Y135*5+Z135*15+AA135*30+AB135*60+AC135*80+AD135*100,0)</x:f>
        <x:v>0</x:v>
      </x:c>
      <x:c r="T135" s="978" t="n">
        <x:f>IF($X135="A",AE135*5+AF135*15+AG135*30+AH135*60+AI135*80+AJ135*100,0)</x:f>
        <x:v>0</x:v>
      </x:c>
      <x:c r="U135" s="978" t="n">
        <x:f>IF($X135="A",S135*15%+T135*30%+Q135*55%,0)</x:f>
        <x:v>0</x:v>
      </x:c>
      <x:c r="V135" s="1018" t="n">
        <x:f>IF($X135="A",U135*80%+N135*20%,N135*IFERROR(INDEX($AT$5:$AT$60,MATCH($D135,$AR$5:$AR$60,0)),0.6)+Q135*IFERROR(INDEX($AU$5:$AU$60,MATCH($D135,$AR$5:$AR$60,0)),0.4)-R135)</x:f>
        <x:v>65.99773778955927</x:v>
      </x:c>
      <x:c r="W135" s="1008" t="str">
        <x:f>IF(E135&gt;=90,"設定6級候補",IF(E135&gt;=75,"設定4以上強候補",IF(E135&gt;=60,"設定4以上を疑う","要観察")))</x:f>
        <x:v>設定4以上を疑う</x:v>
      </x:c>
      <x:c r="X135" s="1003" t="str">
        <x:f>IFERROR(INDEX($AS$5:$AS$60,MATCH($D135,$AR$5:$AR$60,0)),"AT")</x:f>
        <x:v>AT</x:v>
      </x:c>
      <x:c r="Y135" s="979" t="n">
        <x:f>IFERROR((EXP(-$G135/INDEX($AV$5:$BA$12,MATCH($D135,$AR$5:$AR$12,0),1))*($G135/INDEX($AV$5:$BA$12,MATCH($D135,$AR$5:$AR$12,0),1))^$I135)/((EXP(-$G135/INDEX($AV$5:$BA$12,MATCH($D135,$AR$5:$AR$12,0),1))*($G135/INDEX($AV$5:$BA$12,MATCH($D135,$AR$5:$AR$12,0),1))^$I135)+(EXP(-$G135/INDEX($AV$5:$BA$12,MATCH($D135,$AR$5:$AR$12,0),2))*($G135/INDEX($AV$5:$BA$12,MATCH($D135,$AR$5:$AR$12,0),2))^$I135)+(EXP(-$G135/INDEX($AV$5:$BA$12,MATCH($D135,$AR$5:$AR$12,0),3))*($G135/INDEX($AV$5:$BA$12,MATCH($D135,$AR$5:$AR$12,0),3))^$I135)+(EXP(-$G135/INDEX($AV$5:$BA$12,MATCH($D135,$AR$5:$AR$12,0),4))*($G135/INDEX($AV$5:$BA$12,MATCH($D135,$AR$5:$AR$12,0),4))^$I135)+(EXP(-$G135/INDEX($AV$5:$BA$12,MATCH($D135,$AR$5:$AR$12,0),5))*($G135/INDEX($AV$5:$BA$12,MATCH($D135,$AR$5:$AR$12,0),5))^$I135)+(EXP(-$G135/INDEX($AV$5:$BA$12,MATCH($D135,$AR$5:$AR$12,0),6))*($G135/INDEX($AV$5:$BA$12,MATCH($D135,$AR$5:$AR$12,0),6))^$I135)),0)</x:f>
        <x:v>0</x:v>
      </x:c>
      <x:c r="Z135" s="979" t="n">
        <x:f>IFERROR((EXP(-$G135/INDEX($AV$5:$BA$12,MATCH($D135,$AR$5:$AR$12,0),2))*($G135/INDEX($AV$5:$BA$12,MATCH($D135,$AR$5:$AR$12,0),2))^$I135)/((EXP(-$G135/INDEX($AV$5:$BA$12,MATCH($D135,$AR$5:$AR$12,0),1))*($G135/INDEX($AV$5:$BA$12,MATCH($D135,$AR$5:$AR$12,0),1))^$I135)+(EXP(-$G135/INDEX($AV$5:$BA$12,MATCH($D135,$AR$5:$AR$12,0),2))*($G135/INDEX($AV$5:$BA$12,MATCH($D135,$AR$5:$AR$12,0),2))^$I135)+(EXP(-$G135/INDEX($AV$5:$BA$12,MATCH($D135,$AR$5:$AR$12,0),3))*($G135/INDEX($AV$5:$BA$12,MATCH($D135,$AR$5:$AR$12,0),3))^$I135)+(EXP(-$G135/INDEX($AV$5:$BA$12,MATCH($D135,$AR$5:$AR$12,0),4))*($G135/INDEX($AV$5:$BA$12,MATCH($D135,$AR$5:$AR$12,0),4))^$I135)+(EXP(-$G135/INDEX($AV$5:$BA$12,MATCH($D135,$AR$5:$AR$12,0),5))*($G135/INDEX($AV$5:$BA$12,MATCH($D135,$AR$5:$AR$12,0),5))^$I135)+(EXP(-$G135/INDEX($AV$5:$BA$12,MATCH($D135,$AR$5:$AR$12,0),6))*($G135/INDEX($AV$5:$BA$12,MATCH($D135,$AR$5:$AR$12,0),6))^$I135)),0)</x:f>
        <x:v>0</x:v>
      </x:c>
      <x:c r="AA135" s="979" t="n">
        <x:f>IFERROR((EXP(-$G135/INDEX($AV$5:$BA$12,MATCH($D135,$AR$5:$AR$12,0),3))*($G135/INDEX($AV$5:$BA$12,MATCH($D135,$AR$5:$AR$12,0),3))^$I135)/((EXP(-$G135/INDEX($AV$5:$BA$12,MATCH($D135,$AR$5:$AR$12,0),1))*($G135/INDEX($AV$5:$BA$12,MATCH($D135,$AR$5:$AR$12,0),1))^$I135)+(EXP(-$G135/INDEX($AV$5:$BA$12,MATCH($D135,$AR$5:$AR$12,0),2))*($G135/INDEX($AV$5:$BA$12,MATCH($D135,$AR$5:$AR$12,0),2))^$I135)+(EXP(-$G135/INDEX($AV$5:$BA$12,MATCH($D135,$AR$5:$AR$12,0),3))*($G135/INDEX($AV$5:$BA$12,MATCH($D135,$AR$5:$AR$12,0),3))^$I135)+(EXP(-$G135/INDEX($AV$5:$BA$12,MATCH($D135,$AR$5:$AR$12,0),4))*($G135/INDEX($AV$5:$BA$12,MATCH($D135,$AR$5:$AR$12,0),4))^$I135)+(EXP(-$G135/INDEX($AV$5:$BA$12,MATCH($D135,$AR$5:$AR$12,0),5))*($G135/INDEX($AV$5:$BA$12,MATCH($D135,$AR$5:$AR$12,0),5))^$I135)+(EXP(-$G135/INDEX($AV$5:$BA$12,MATCH($D135,$AR$5:$AR$12,0),6))*($G135/INDEX($AV$5:$BA$12,MATCH($D135,$AR$5:$AR$12,0),6))^$I135)),0)</x:f>
        <x:v>0</x:v>
      </x:c>
      <x:c r="AB135" s="979" t="n">
        <x:f>IFERROR((EXP(-$G135/INDEX($AV$5:$BA$12,MATCH($D135,$AR$5:$AR$12,0),4))*($G135/INDEX($AV$5:$BA$12,MATCH($D135,$AR$5:$AR$12,0),4))^$I135)/((EXP(-$G135/INDEX($AV$5:$BA$12,MATCH($D135,$AR$5:$AR$12,0),1))*($G135/INDEX($AV$5:$BA$12,MATCH($D135,$AR$5:$AR$12,0),1))^$I135)+(EXP(-$G135/INDEX($AV$5:$BA$12,MATCH($D135,$AR$5:$AR$12,0),2))*($G135/INDEX($AV$5:$BA$12,MATCH($D135,$AR$5:$AR$12,0),2))^$I135)+(EXP(-$G135/INDEX($AV$5:$BA$12,MATCH($D135,$AR$5:$AR$12,0),3))*($G135/INDEX($AV$5:$BA$12,MATCH($D135,$AR$5:$AR$12,0),3))^$I135)+(EXP(-$G135/INDEX($AV$5:$BA$12,MATCH($D135,$AR$5:$AR$12,0),4))*($G135/INDEX($AV$5:$BA$12,MATCH($D135,$AR$5:$AR$12,0),4))^$I135)+(EXP(-$G135/INDEX($AV$5:$BA$12,MATCH($D135,$AR$5:$AR$12,0),5))*($G135/INDEX($AV$5:$BA$12,MATCH($D135,$AR$5:$AR$12,0),5))^$I135)+(EXP(-$G135/INDEX($AV$5:$BA$12,MATCH($D135,$AR$5:$AR$12,0),6))*($G135/INDEX($AV$5:$BA$12,MATCH($D135,$AR$5:$AR$12,0),6))^$I135)),0)</x:f>
        <x:v>0</x:v>
      </x:c>
      <x:c r="AC135" s="979" t="n">
        <x:f>IFERROR((EXP(-$G135/INDEX($AV$5:$BA$12,MATCH($D135,$AR$5:$AR$12,0),5))*($G135/INDEX($AV$5:$BA$12,MATCH($D135,$AR$5:$AR$12,0),5))^$I135)/((EXP(-$G135/INDEX($AV$5:$BA$12,MATCH($D135,$AR$5:$AR$12,0),1))*($G135/INDEX($AV$5:$BA$12,MATCH($D135,$AR$5:$AR$12,0),1))^$I135)+(EXP(-$G135/INDEX($AV$5:$BA$12,MATCH($D135,$AR$5:$AR$12,0),2))*($G135/INDEX($AV$5:$BA$12,MATCH($D135,$AR$5:$AR$12,0),2))^$I135)+(EXP(-$G135/INDEX($AV$5:$BA$12,MATCH($D135,$AR$5:$AR$12,0),3))*($G135/INDEX($AV$5:$BA$12,MATCH($D135,$AR$5:$AR$12,0),3))^$I135)+(EXP(-$G135/INDEX($AV$5:$BA$12,MATCH($D135,$AR$5:$AR$12,0),4))*($G135/INDEX($AV$5:$BA$12,MATCH($D135,$AR$5:$AR$12,0),4))^$I135)+(EXP(-$G135/INDEX($AV$5:$BA$12,MATCH($D135,$AR$5:$AR$12,0),5))*($G135/INDEX($AV$5:$BA$12,MATCH($D135,$AR$5:$AR$12,0),5))^$I135)+(EXP(-$G135/INDEX($AV$5:$BA$12,MATCH($D135,$AR$5:$AR$12,0),6))*($G135/INDEX($AV$5:$BA$12,MATCH($D135,$AR$5:$AR$12,0),6))^$I135)),0)</x:f>
        <x:v>0</x:v>
      </x:c>
      <x:c r="AD135" s="979" t="n">
        <x:f>IFERROR((EXP(-$G135/INDEX($AV$5:$BA$12,MATCH($D135,$AR$5:$AR$12,0),6))*($G135/INDEX($AV$5:$BA$12,MATCH($D135,$AR$5:$AR$12,0),6))^$I135)/((EXP(-$G135/INDEX($AV$5:$BA$12,MATCH($D135,$AR$5:$AR$12,0),1))*($G135/INDEX($AV$5:$BA$12,MATCH($D135,$AR$5:$AR$12,0),1))^$I135)+(EXP(-$G135/INDEX($AV$5:$BA$12,MATCH($D135,$AR$5:$AR$12,0),2))*($G135/INDEX($AV$5:$BA$12,MATCH($D135,$AR$5:$AR$12,0),2))^$I135)+(EXP(-$G135/INDEX($AV$5:$BA$12,MATCH($D135,$AR$5:$AR$12,0),3))*($G135/INDEX($AV$5:$BA$12,MATCH($D135,$AR$5:$AR$12,0),3))^$I135)+(EXP(-$G135/INDEX($AV$5:$BA$12,MATCH($D135,$AR$5:$AR$12,0),4))*($G135/INDEX($AV$5:$BA$12,MATCH($D135,$AR$5:$AR$12,0),4))^$I135)+(EXP(-$G135/INDEX($AV$5:$BA$12,MATCH($D135,$AR$5:$AR$12,0),5))*($G135/INDEX($AV$5:$BA$12,MATCH($D135,$AR$5:$AR$12,0),5))^$I135)+(EXP(-$G135/INDEX($AV$5:$BA$12,MATCH($D135,$AR$5:$AR$12,0),6))*($G135/INDEX($AV$5:$BA$12,MATCH($D135,$AR$5:$AR$12,0),6))^$I135)),0)</x:f>
        <x:v>0</x:v>
      </x:c>
      <x:c r="AE135" s="979" t="n">
        <x:f>IFERROR((EXP(-$G135/INDEX($BB$5:$BG$12,MATCH($D135,$AR$5:$AR$12,0),1))*($G135/INDEX($BB$5:$BG$12,MATCH($D135,$AR$5:$AR$12,0),1))^$J135)/((EXP(-$G135/INDEX($BB$5:$BG$12,MATCH($D135,$AR$5:$AR$12,0),1))*($G135/INDEX($BB$5:$BG$12,MATCH($D135,$AR$5:$AR$12,0),1))^$J135)+(EXP(-$G135/INDEX($BB$5:$BG$12,MATCH($D135,$AR$5:$AR$12,0),2))*($G135/INDEX($BB$5:$BG$12,MATCH($D135,$AR$5:$AR$12,0),2))^$J135)+(EXP(-$G135/INDEX($BB$5:$BG$12,MATCH($D135,$AR$5:$AR$12,0),3))*($G135/INDEX($BB$5:$BG$12,MATCH($D135,$AR$5:$AR$12,0),3))^$J135)+(EXP(-$G135/INDEX($BB$5:$BG$12,MATCH($D135,$AR$5:$AR$12,0),4))*($G135/INDEX($BB$5:$BG$12,MATCH($D135,$AR$5:$AR$12,0),4))^$J135)+(EXP(-$G135/INDEX($BB$5:$BG$12,MATCH($D135,$AR$5:$AR$12,0),5))*($G135/INDEX($BB$5:$BG$12,MATCH($D135,$AR$5:$AR$12,0),5))^$J135)+(EXP(-$G135/INDEX($BB$5:$BG$12,MATCH($D135,$AR$5:$AR$12,0),6))*($G135/INDEX($BB$5:$BG$12,MATCH($D135,$AR$5:$AR$12,0),6))^$J135)),0)</x:f>
        <x:v>0</x:v>
      </x:c>
      <x:c r="AF135" s="979" t="n">
        <x:f>IFERROR((EXP(-$G135/INDEX($BB$5:$BG$12,MATCH($D135,$AR$5:$AR$12,0),2))*($G135/INDEX($BB$5:$BG$12,MATCH($D135,$AR$5:$AR$12,0),2))^$J135)/((EXP(-$G135/INDEX($BB$5:$BG$12,MATCH($D135,$AR$5:$AR$12,0),1))*($G135/INDEX($BB$5:$BG$12,MATCH($D135,$AR$5:$AR$12,0),1))^$J135)+(EXP(-$G135/INDEX($BB$5:$BG$12,MATCH($D135,$AR$5:$AR$12,0),2))*($G135/INDEX($BB$5:$BG$12,MATCH($D135,$AR$5:$AR$12,0),2))^$J135)+(EXP(-$G135/INDEX($BB$5:$BG$12,MATCH($D135,$AR$5:$AR$12,0),3))*($G135/INDEX($BB$5:$BG$12,MATCH($D135,$AR$5:$AR$12,0),3))^$J135)+(EXP(-$G135/INDEX($BB$5:$BG$12,MATCH($D135,$AR$5:$AR$12,0),4))*($G135/INDEX($BB$5:$BG$12,MATCH($D135,$AR$5:$AR$12,0),4))^$J135)+(EXP(-$G135/INDEX($BB$5:$BG$12,MATCH($D135,$AR$5:$AR$12,0),5))*($G135/INDEX($BB$5:$BG$12,MATCH($D135,$AR$5:$AR$12,0),5))^$J135)+(EXP(-$G135/INDEX($BB$5:$BG$12,MATCH($D135,$AR$5:$AR$12,0),6))*($G135/INDEX($BB$5:$BG$12,MATCH($D135,$AR$5:$AR$12,0),6))^$J135)),0)</x:f>
        <x:v>0</x:v>
      </x:c>
      <x:c r="AG135" s="979" t="n">
        <x:f>IFERROR((EXP(-$G135/INDEX($BB$5:$BG$12,MATCH($D135,$AR$5:$AR$12,0),3))*($G135/INDEX($BB$5:$BG$12,MATCH($D135,$AR$5:$AR$12,0),3))^$J135)/((EXP(-$G135/INDEX($BB$5:$BG$12,MATCH($D135,$AR$5:$AR$12,0),1))*($G135/INDEX($BB$5:$BG$12,MATCH($D135,$AR$5:$AR$12,0),1))^$J135)+(EXP(-$G135/INDEX($BB$5:$BG$12,MATCH($D135,$AR$5:$AR$12,0),2))*($G135/INDEX($BB$5:$BG$12,MATCH($D135,$AR$5:$AR$12,0),2))^$J135)+(EXP(-$G135/INDEX($BB$5:$BG$12,MATCH($D135,$AR$5:$AR$12,0),3))*($G135/INDEX($BB$5:$BG$12,MATCH($D135,$AR$5:$AR$12,0),3))^$J135)+(EXP(-$G135/INDEX($BB$5:$BG$12,MATCH($D135,$AR$5:$AR$12,0),4))*($G135/INDEX($BB$5:$BG$12,MATCH($D135,$AR$5:$AR$12,0),4))^$J135)+(EXP(-$G135/INDEX($BB$5:$BG$12,MATCH($D135,$AR$5:$AR$12,0),5))*($G135/INDEX($BB$5:$BG$12,MATCH($D135,$AR$5:$AR$12,0),5))^$J135)+(EXP(-$G135/INDEX($BB$5:$BG$12,MATCH($D135,$AR$5:$AR$12,0),6))*($G135/INDEX($BB$5:$BG$12,MATCH($D135,$AR$5:$AR$12,0),6))^$J135)),0)</x:f>
        <x:v>0</x:v>
      </x:c>
      <x:c r="AH135" s="979" t="n">
        <x:f>IFERROR((EXP(-$G135/INDEX($BB$5:$BG$12,MATCH($D135,$AR$5:$AR$12,0),4))*($G135/INDEX($BB$5:$BG$12,MATCH($D135,$AR$5:$AR$12,0),4))^$J135)/((EXP(-$G135/INDEX($BB$5:$BG$12,MATCH($D135,$AR$5:$AR$12,0),1))*($G135/INDEX($BB$5:$BG$12,MATCH($D135,$AR$5:$AR$12,0),1))^$J135)+(EXP(-$G135/INDEX($BB$5:$BG$12,MATCH($D135,$AR$5:$AR$12,0),2))*($G135/INDEX($BB$5:$BG$12,MATCH($D135,$AR$5:$AR$12,0),2))^$J135)+(EXP(-$G135/INDEX($BB$5:$BG$12,MATCH($D135,$AR$5:$AR$12,0),3))*($G135/INDEX($BB$5:$BG$12,MATCH($D135,$AR$5:$AR$12,0),3))^$J135)+(EXP(-$G135/INDEX($BB$5:$BG$12,MATCH($D135,$AR$5:$AR$12,0),4))*($G135/INDEX($BB$5:$BG$12,MATCH($D135,$AR$5:$AR$12,0),4))^$J135)+(EXP(-$G135/INDEX($BB$5:$BG$12,MATCH($D135,$AR$5:$AR$12,0),5))*($G135/INDEX($BB$5:$BG$12,MATCH($D135,$AR$5:$AR$12,0),5))^$J135)+(EXP(-$G135/INDEX($BB$5:$BG$12,MATCH($D135,$AR$5:$AR$12,0),6))*($G135/INDEX($BB$5:$BG$12,MATCH($D135,$AR$5:$AR$12,0),6))^$J135)),0)</x:f>
        <x:v>0</x:v>
      </x:c>
      <x:c r="AI135" s="979" t="n">
        <x:f>IFERROR((EXP(-$G135/INDEX($BB$5:$BG$12,MATCH($D135,$AR$5:$AR$12,0),5))*($G135/INDEX($BB$5:$BG$12,MATCH($D135,$AR$5:$AR$12,0),5))^$J135)/((EXP(-$G135/INDEX($BB$5:$BG$12,MATCH($D135,$AR$5:$AR$12,0),1))*($G135/INDEX($BB$5:$BG$12,MATCH($D135,$AR$5:$AR$12,0),1))^$J135)+(EXP(-$G135/INDEX($BB$5:$BG$12,MATCH($D135,$AR$5:$AR$12,0),2))*($G135/INDEX($BB$5:$BG$12,MATCH($D135,$AR$5:$AR$12,0),2))^$J135)+(EXP(-$G135/INDEX($BB$5:$BG$12,MATCH($D135,$AR$5:$AR$12,0),3))*($G135/INDEX($BB$5:$BG$12,MATCH($D135,$AR$5:$AR$12,0),3))^$J135)+(EXP(-$G135/INDEX($BB$5:$BG$12,MATCH($D135,$AR$5:$AR$12,0),4))*($G135/INDEX($BB$5:$BG$12,MATCH($D135,$AR$5:$AR$12,0),4))^$J135)+(EXP(-$G135/INDEX($BB$5:$BG$12,MATCH($D135,$AR$5:$AR$12,0),5))*($G135/INDEX($BB$5:$BG$12,MATCH($D135,$AR$5:$AR$12,0),5))^$J135)+(EXP(-$G135/INDEX($BB$5:$BG$12,MATCH($D135,$AR$5:$AR$12,0),6))*($G135/INDEX($BB$5:$BG$12,MATCH($D135,$AR$5:$AR$12,0),6))^$J135)),0)</x:f>
        <x:v>0</x:v>
      </x:c>
      <x:c r="AJ135" s="979" t="n">
        <x:f>IFERROR((EXP(-$G135/INDEX($BB$5:$BG$12,MATCH($D135,$AR$5:$AR$12,0),6))*($G135/INDEX($BB$5:$BG$12,MATCH($D135,$AR$5:$AR$12,0),6))^$J135)/((EXP(-$G135/INDEX($BB$5:$BG$12,MATCH($D135,$AR$5:$AR$12,0),1))*($G135/INDEX($BB$5:$BG$12,MATCH($D135,$AR$5:$AR$12,0),1))^$J135)+(EXP(-$G135/INDEX($BB$5:$BG$12,MATCH($D135,$AR$5:$AR$12,0),2))*($G135/INDEX($BB$5:$BG$12,MATCH($D135,$AR$5:$AR$12,0),2))^$J135)+(EXP(-$G135/INDEX($BB$5:$BG$12,MATCH($D135,$AR$5:$AR$12,0),3))*($G135/INDEX($BB$5:$BG$12,MATCH($D135,$AR$5:$AR$12,0),3))^$J135)+(EXP(-$G135/INDEX($BB$5:$BG$12,MATCH($D135,$AR$5:$AR$12,0),4))*($G135/INDEX($BB$5:$BG$12,MATCH($D135,$AR$5:$AR$12,0),4))^$J135)+(EXP(-$G135/INDEX($BB$5:$BG$12,MATCH($D135,$AR$5:$AR$12,0),5))*($G135/INDEX($BB$5:$BG$12,MATCH($D135,$AR$5:$AR$12,0),5))^$J135)+(EXP(-$G135/INDEX($BB$5:$BG$12,MATCH($D135,$AR$5:$AR$12,0),6))*($G135/INDEX($BB$5:$BG$12,MATCH($D135,$AR$5:$AR$12,0),6))^$J135)),0)</x:f>
        <x:v>0</x:v>
      </x:c>
      <x:c r="BJ135"/>
      <x:c r="BK135"/>
      <x:c r="BL135"/>
      <x:c r="BM135"/>
      <x:c r="BN135"/>
      <x:c r="BO135"/>
      <x:c r="BP135"/>
      <x:c r="BQ135"/>
      <x:c r="BR135"/>
      <x:c r="BS135"/>
      <x:c r="BT135"/>
      <x:c r="BU135"/>
      <x:c r="BV135"/>
      <x:c r="BW135"/>
      <x:c r="BX135"/>
      <x:c r="BY135"/>
      <x:c r="BZ135"/>
    </x:row>
    <x:row r="136">
      <x:c r="A136" s="975" t="n">
        <x:f>'対象台データ'!A134</x:f>
        <x:v>46278</x:v>
      </x:c>
      <x:c r="B136" s="1003" t="str">
        <x:f>'対象台データ'!B134</x:f>
        <x:v>日</x:v>
      </x:c>
      <x:c r="C136" s="1003" t="str">
        <x:f>'対象台データ'!C134</x:f>
        <x:v>9/13</x:v>
      </x:c>
      <x:c r="D136" s="963" t="str">
        <x:f>'対象台データ'!D134</x:f>
        <x:v>カバネリ 海門決戦</x:v>
      </x:c>
      <x:c r="E136" s="1014" t="n">
        <x:f>IF($X136="A",MIN(100,MAX(0,55+(V136-55)*(1+0.4*SQRT(MIN(G136/8000,1))))),MIN(100,MAX(0,V136)))</x:f>
        <x:v>69.35533159225075</x:v>
      </x:c>
      <x:c r="F136" s="1016" t="n">
        <x:f>'対象台データ'!E134</x:f>
        <x:v>527</x:v>
      </x:c>
      <x:c r="G136" s="1005" t="n">
        <x:f>'対象台データ'!F134</x:f>
        <x:v>4741</x:v>
      </x:c>
      <x:c r="H136" s="1005" t="n">
        <x:f>'対象台データ'!G134</x:f>
        <x:v>4998</x:v>
      </x:c>
      <x:c r="I136" s="1005" t="n">
        <x:f>'対象台データ'!H134</x:f>
        <x:v>0</x:v>
      </x:c>
      <x:c r="J136" s="1005" t="n">
        <x:f>'対象台データ'!I134</x:f>
        <x:v>27</x:v>
      </x:c>
      <x:c r="K136" s="979" t="n">
        <x:f>'対象台データ'!K134</x:f>
        <x:v>1.3514026576671587</x:v>
      </x:c>
      <x:c r="L136" s="1006" t="n">
        <x:f>IF(G136&lt;=0,5,IF(G136&lt;1500,5+(G136-0)*(20-5)/(1500-0),IF(G136&lt;3000,20+(G136-1500)*(40-20)/(3000-1500),IF(G136&lt;4500,40+(G136-3000)*(58-40)/(4500-3000),IF(G136&lt;6000,58+(G136-4500)*(72-58)/(6000-4500),IF(G136&lt;7500,72+(G136-6000)*(84-72)/(7500-6000),IF(G136&lt;9000,84+(G136-7500)*(93-84)/(9000-7500),IF(G136&lt;11000,93+(G136-9000)*(100-93)/(11000-9000),100))))))))</x:f>
        <x:v>60.24933333333333</x:v>
      </x:c>
      <x:c r="M136" s="978" t="n">
        <x:v>1</x:v>
      </x:c>
      <x:c r="N136" s="978" t="n">
        <x:f>MIN(100,L136*M136)</x:f>
        <x:v>60.24933333333333</x:v>
      </x:c>
      <x:c r="O136" s="978" t="n">
        <x:f>IF(K136&lt;=0.8,0,IF(K136&lt;0.9,0+(K136-0.8)*(10-0)/(0.9-0.8),IF(K136&lt;1,10+(K136-0.9)*(35-10)/(1-0.9),IF(K136&lt;1.2,35+(K136-1)*(87-35)/(1.2-1),IF(K136&lt;1.3,87+(K136-1.2)*(96-87)/(1.3-1.2),IF(K136&lt;1.45,96+(K136-1.3)*(100-96)/(1.45-1.3),100))))))</x:f>
        <x:v>97.3707375377909</x:v>
      </x:c>
      <x:c r="P136" s="979" t="n">
        <x:f>MIN(1,SQRT(G136/8000))</x:f>
        <x:v>0.7698214078602906</x:v>
      </x:c>
      <x:c r="Q136" s="978" t="n">
        <x:f>35+(O136-35)*P136</x:f>
        <x:v>83.01432898062687</x:v>
      </x:c>
      <x:c r="R136" s="978" t="n">
        <x:f>IF(K136&lt;0.95,MIN(25,(0.95-K136)*250),0)</x:f>
        <x:v>0</x:v>
      </x:c>
      <x:c r="S136" s="978" t="n">
        <x:f>IF($X136="A",Y136*5+Z136*15+AA136*30+AB136*60+AC136*80+AD136*100,0)</x:f>
        <x:v>0</x:v>
      </x:c>
      <x:c r="T136" s="978" t="n">
        <x:f>IF($X136="A",AE136*5+AF136*15+AG136*30+AH136*60+AI136*80+AJ136*100,0)</x:f>
        <x:v>0</x:v>
      </x:c>
      <x:c r="U136" s="978" t="n">
        <x:f>IF($X136="A",S136*15%+T136*30%+Q136*55%,0)</x:f>
        <x:v>0</x:v>
      </x:c>
      <x:c r="V136" s="1018" t="n">
        <x:f>IF($X136="A",U136*80%+N136*20%,N136*IFERROR(INDEX($AT$5:$AT$60,MATCH($D136,$AR$5:$AR$60,0)),0.6)+Q136*IFERROR(INDEX($AU$5:$AU$60,MATCH($D136,$AR$5:$AR$60,0)),0.4)-R136)</x:f>
        <x:v>69.35533159225075</x:v>
      </x:c>
      <x:c r="W136" s="1008" t="str">
        <x:f>IF(E136&gt;=90,"設定6級候補",IF(E136&gt;=75,"設定4以上強候補",IF(E136&gt;=60,"設定4以上を疑う","要観察")))</x:f>
        <x:v>設定4以上を疑う</x:v>
      </x:c>
      <x:c r="X136" s="1003" t="str">
        <x:f>IFERROR(INDEX($AS$5:$AS$60,MATCH($D136,$AR$5:$AR$60,0)),"AT")</x:f>
        <x:v>AT</x:v>
      </x:c>
      <x:c r="Y136" s="979" t="n">
        <x:f>IFERROR((EXP(-$G136/INDEX($AV$5:$BA$12,MATCH($D136,$AR$5:$AR$12,0),1))*($G136/INDEX($AV$5:$BA$12,MATCH($D136,$AR$5:$AR$12,0),1))^$I136)/((EXP(-$G136/INDEX($AV$5:$BA$12,MATCH($D136,$AR$5:$AR$12,0),1))*($G136/INDEX($AV$5:$BA$12,MATCH($D136,$AR$5:$AR$12,0),1))^$I136)+(EXP(-$G136/INDEX($AV$5:$BA$12,MATCH($D136,$AR$5:$AR$12,0),2))*($G136/INDEX($AV$5:$BA$12,MATCH($D136,$AR$5:$AR$12,0),2))^$I136)+(EXP(-$G136/INDEX($AV$5:$BA$12,MATCH($D136,$AR$5:$AR$12,0),3))*($G136/INDEX($AV$5:$BA$12,MATCH($D136,$AR$5:$AR$12,0),3))^$I136)+(EXP(-$G136/INDEX($AV$5:$BA$12,MATCH($D136,$AR$5:$AR$12,0),4))*($G136/INDEX($AV$5:$BA$12,MATCH($D136,$AR$5:$AR$12,0),4))^$I136)+(EXP(-$G136/INDEX($AV$5:$BA$12,MATCH($D136,$AR$5:$AR$12,0),5))*($G136/INDEX($AV$5:$BA$12,MATCH($D136,$AR$5:$AR$12,0),5))^$I136)+(EXP(-$G136/INDEX($AV$5:$BA$12,MATCH($D136,$AR$5:$AR$12,0),6))*($G136/INDEX($AV$5:$BA$12,MATCH($D136,$AR$5:$AR$12,0),6))^$I136)),0)</x:f>
        <x:v>0</x:v>
      </x:c>
      <x:c r="Z136" s="979" t="n">
        <x:f>IFERROR((EXP(-$G136/INDEX($AV$5:$BA$12,MATCH($D136,$AR$5:$AR$12,0),2))*($G136/INDEX($AV$5:$BA$12,MATCH($D136,$AR$5:$AR$12,0),2))^$I136)/((EXP(-$G136/INDEX($AV$5:$BA$12,MATCH($D136,$AR$5:$AR$12,0),1))*($G136/INDEX($AV$5:$BA$12,MATCH($D136,$AR$5:$AR$12,0),1))^$I136)+(EXP(-$G136/INDEX($AV$5:$BA$12,MATCH($D136,$AR$5:$AR$12,0),2))*($G136/INDEX($AV$5:$BA$12,MATCH($D136,$AR$5:$AR$12,0),2))^$I136)+(EXP(-$G136/INDEX($AV$5:$BA$12,MATCH($D136,$AR$5:$AR$12,0),3))*($G136/INDEX($AV$5:$BA$12,MATCH($D136,$AR$5:$AR$12,0),3))^$I136)+(EXP(-$G136/INDEX($AV$5:$BA$12,MATCH($D136,$AR$5:$AR$12,0),4))*($G136/INDEX($AV$5:$BA$12,MATCH($D136,$AR$5:$AR$12,0),4))^$I136)+(EXP(-$G136/INDEX($AV$5:$BA$12,MATCH($D136,$AR$5:$AR$12,0),5))*($G136/INDEX($AV$5:$BA$12,MATCH($D136,$AR$5:$AR$12,0),5))^$I136)+(EXP(-$G136/INDEX($AV$5:$BA$12,MATCH($D136,$AR$5:$AR$12,0),6))*($G136/INDEX($AV$5:$BA$12,MATCH($D136,$AR$5:$AR$12,0),6))^$I136)),0)</x:f>
        <x:v>0</x:v>
      </x:c>
      <x:c r="AA136" s="979" t="n">
        <x:f>IFERROR((EXP(-$G136/INDEX($AV$5:$BA$12,MATCH($D136,$AR$5:$AR$12,0),3))*($G136/INDEX($AV$5:$BA$12,MATCH($D136,$AR$5:$AR$12,0),3))^$I136)/((EXP(-$G136/INDEX($AV$5:$BA$12,MATCH($D136,$AR$5:$AR$12,0),1))*($G136/INDEX($AV$5:$BA$12,MATCH($D136,$AR$5:$AR$12,0),1))^$I136)+(EXP(-$G136/INDEX($AV$5:$BA$12,MATCH($D136,$AR$5:$AR$12,0),2))*($G136/INDEX($AV$5:$BA$12,MATCH($D136,$AR$5:$AR$12,0),2))^$I136)+(EXP(-$G136/INDEX($AV$5:$BA$12,MATCH($D136,$AR$5:$AR$12,0),3))*($G136/INDEX($AV$5:$BA$12,MATCH($D136,$AR$5:$AR$12,0),3))^$I136)+(EXP(-$G136/INDEX($AV$5:$BA$12,MATCH($D136,$AR$5:$AR$12,0),4))*($G136/INDEX($AV$5:$BA$12,MATCH($D136,$AR$5:$AR$12,0),4))^$I136)+(EXP(-$G136/INDEX($AV$5:$BA$12,MATCH($D136,$AR$5:$AR$12,0),5))*($G136/INDEX($AV$5:$BA$12,MATCH($D136,$AR$5:$AR$12,0),5))^$I136)+(EXP(-$G136/INDEX($AV$5:$BA$12,MATCH($D136,$AR$5:$AR$12,0),6))*($G136/INDEX($AV$5:$BA$12,MATCH($D136,$AR$5:$AR$12,0),6))^$I136)),0)</x:f>
        <x:v>0</x:v>
      </x:c>
      <x:c r="AB136" s="979" t="n">
        <x:f>IFERROR((EXP(-$G136/INDEX($AV$5:$BA$12,MATCH($D136,$AR$5:$AR$12,0),4))*($G136/INDEX($AV$5:$BA$12,MATCH($D136,$AR$5:$AR$12,0),4))^$I136)/((EXP(-$G136/INDEX($AV$5:$BA$12,MATCH($D136,$AR$5:$AR$12,0),1))*($G136/INDEX($AV$5:$BA$12,MATCH($D136,$AR$5:$AR$12,0),1))^$I136)+(EXP(-$G136/INDEX($AV$5:$BA$12,MATCH($D136,$AR$5:$AR$12,0),2))*($G136/INDEX($AV$5:$BA$12,MATCH($D136,$AR$5:$AR$12,0),2))^$I136)+(EXP(-$G136/INDEX($AV$5:$BA$12,MATCH($D136,$AR$5:$AR$12,0),3))*($G136/INDEX($AV$5:$BA$12,MATCH($D136,$AR$5:$AR$12,0),3))^$I136)+(EXP(-$G136/INDEX($AV$5:$BA$12,MATCH($D136,$AR$5:$AR$12,0),4))*($G136/INDEX($AV$5:$BA$12,MATCH($D136,$AR$5:$AR$12,0),4))^$I136)+(EXP(-$G136/INDEX($AV$5:$BA$12,MATCH($D136,$AR$5:$AR$12,0),5))*($G136/INDEX($AV$5:$BA$12,MATCH($D136,$AR$5:$AR$12,0),5))^$I136)+(EXP(-$G136/INDEX($AV$5:$BA$12,MATCH($D136,$AR$5:$AR$12,0),6))*($G136/INDEX($AV$5:$BA$12,MATCH($D136,$AR$5:$AR$12,0),6))^$I136)),0)</x:f>
        <x:v>0</x:v>
      </x:c>
      <x:c r="AC136" s="979" t="n">
        <x:f>IFERROR((EXP(-$G136/INDEX($AV$5:$BA$12,MATCH($D136,$AR$5:$AR$12,0),5))*($G136/INDEX($AV$5:$BA$12,MATCH($D136,$AR$5:$AR$12,0),5))^$I136)/((EXP(-$G136/INDEX($AV$5:$BA$12,MATCH($D136,$AR$5:$AR$12,0),1))*($G136/INDEX($AV$5:$BA$12,MATCH($D136,$AR$5:$AR$12,0),1))^$I136)+(EXP(-$G136/INDEX($AV$5:$BA$12,MATCH($D136,$AR$5:$AR$12,0),2))*($G136/INDEX($AV$5:$BA$12,MATCH($D136,$AR$5:$AR$12,0),2))^$I136)+(EXP(-$G136/INDEX($AV$5:$BA$12,MATCH($D136,$AR$5:$AR$12,0),3))*($G136/INDEX($AV$5:$BA$12,MATCH($D136,$AR$5:$AR$12,0),3))^$I136)+(EXP(-$G136/INDEX($AV$5:$BA$12,MATCH($D136,$AR$5:$AR$12,0),4))*($G136/INDEX($AV$5:$BA$12,MATCH($D136,$AR$5:$AR$12,0),4))^$I136)+(EXP(-$G136/INDEX($AV$5:$BA$12,MATCH($D136,$AR$5:$AR$12,0),5))*($G136/INDEX($AV$5:$BA$12,MATCH($D136,$AR$5:$AR$12,0),5))^$I136)+(EXP(-$G136/INDEX($AV$5:$BA$12,MATCH($D136,$AR$5:$AR$12,0),6))*($G136/INDEX($AV$5:$BA$12,MATCH($D136,$AR$5:$AR$12,0),6))^$I136)),0)</x:f>
        <x:v>0</x:v>
      </x:c>
      <x:c r="AD136" s="979" t="n">
        <x:f>IFERROR((EXP(-$G136/INDEX($AV$5:$BA$12,MATCH($D136,$AR$5:$AR$12,0),6))*($G136/INDEX($AV$5:$BA$12,MATCH($D136,$AR$5:$AR$12,0),6))^$I136)/((EXP(-$G136/INDEX($AV$5:$BA$12,MATCH($D136,$AR$5:$AR$12,0),1))*($G136/INDEX($AV$5:$BA$12,MATCH($D136,$AR$5:$AR$12,0),1))^$I136)+(EXP(-$G136/INDEX($AV$5:$BA$12,MATCH($D136,$AR$5:$AR$12,0),2))*($G136/INDEX($AV$5:$BA$12,MATCH($D136,$AR$5:$AR$12,0),2))^$I136)+(EXP(-$G136/INDEX($AV$5:$BA$12,MATCH($D136,$AR$5:$AR$12,0),3))*($G136/INDEX($AV$5:$BA$12,MATCH($D136,$AR$5:$AR$12,0),3))^$I136)+(EXP(-$G136/INDEX($AV$5:$BA$12,MATCH($D136,$AR$5:$AR$12,0),4))*($G136/INDEX($AV$5:$BA$12,MATCH($D136,$AR$5:$AR$12,0),4))^$I136)+(EXP(-$G136/INDEX($AV$5:$BA$12,MATCH($D136,$AR$5:$AR$12,0),5))*($G136/INDEX($AV$5:$BA$12,MATCH($D136,$AR$5:$AR$12,0),5))^$I136)+(EXP(-$G136/INDEX($AV$5:$BA$12,MATCH($D136,$AR$5:$AR$12,0),6))*($G136/INDEX($AV$5:$BA$12,MATCH($D136,$AR$5:$AR$12,0),6))^$I136)),0)</x:f>
        <x:v>0</x:v>
      </x:c>
      <x:c r="AE136" s="979" t="n">
        <x:f>IFERROR((EXP(-$G136/INDEX($BB$5:$BG$12,MATCH($D136,$AR$5:$AR$12,0),1))*($G136/INDEX($BB$5:$BG$12,MATCH($D136,$AR$5:$AR$12,0),1))^$J136)/((EXP(-$G136/INDEX($BB$5:$BG$12,MATCH($D136,$AR$5:$AR$12,0),1))*($G136/INDEX($BB$5:$BG$12,MATCH($D136,$AR$5:$AR$12,0),1))^$J136)+(EXP(-$G136/INDEX($BB$5:$BG$12,MATCH($D136,$AR$5:$AR$12,0),2))*($G136/INDEX($BB$5:$BG$12,MATCH($D136,$AR$5:$AR$12,0),2))^$J136)+(EXP(-$G136/INDEX($BB$5:$BG$12,MATCH($D136,$AR$5:$AR$12,0),3))*($G136/INDEX($BB$5:$BG$12,MATCH($D136,$AR$5:$AR$12,0),3))^$J136)+(EXP(-$G136/INDEX($BB$5:$BG$12,MATCH($D136,$AR$5:$AR$12,0),4))*($G136/INDEX($BB$5:$BG$12,MATCH($D136,$AR$5:$AR$12,0),4))^$J136)+(EXP(-$G136/INDEX($BB$5:$BG$12,MATCH($D136,$AR$5:$AR$12,0),5))*($G136/INDEX($BB$5:$BG$12,MATCH($D136,$AR$5:$AR$12,0),5))^$J136)+(EXP(-$G136/INDEX($BB$5:$BG$12,MATCH($D136,$AR$5:$AR$12,0),6))*($G136/INDEX($BB$5:$BG$12,MATCH($D136,$AR$5:$AR$12,0),6))^$J136)),0)</x:f>
        <x:v>0</x:v>
      </x:c>
      <x:c r="AF136" s="979" t="n">
        <x:f>IFERROR((EXP(-$G136/INDEX($BB$5:$BG$12,MATCH($D136,$AR$5:$AR$12,0),2))*($G136/INDEX($BB$5:$BG$12,MATCH($D136,$AR$5:$AR$12,0),2))^$J136)/((EXP(-$G136/INDEX($BB$5:$BG$12,MATCH($D136,$AR$5:$AR$12,0),1))*($G136/INDEX($BB$5:$BG$12,MATCH($D136,$AR$5:$AR$12,0),1))^$J136)+(EXP(-$G136/INDEX($BB$5:$BG$12,MATCH($D136,$AR$5:$AR$12,0),2))*($G136/INDEX($BB$5:$BG$12,MATCH($D136,$AR$5:$AR$12,0),2))^$J136)+(EXP(-$G136/INDEX($BB$5:$BG$12,MATCH($D136,$AR$5:$AR$12,0),3))*($G136/INDEX($BB$5:$BG$12,MATCH($D136,$AR$5:$AR$12,0),3))^$J136)+(EXP(-$G136/INDEX($BB$5:$BG$12,MATCH($D136,$AR$5:$AR$12,0),4))*($G136/INDEX($BB$5:$BG$12,MATCH($D136,$AR$5:$AR$12,0),4))^$J136)+(EXP(-$G136/INDEX($BB$5:$BG$12,MATCH($D136,$AR$5:$AR$12,0),5))*($G136/INDEX($BB$5:$BG$12,MATCH($D136,$AR$5:$AR$12,0),5))^$J136)+(EXP(-$G136/INDEX($BB$5:$BG$12,MATCH($D136,$AR$5:$AR$12,0),6))*($G136/INDEX($BB$5:$BG$12,MATCH($D136,$AR$5:$AR$12,0),6))^$J136)),0)</x:f>
        <x:v>0</x:v>
      </x:c>
      <x:c r="AG136" s="979" t="n">
        <x:f>IFERROR((EXP(-$G136/INDEX($BB$5:$BG$12,MATCH($D136,$AR$5:$AR$12,0),3))*($G136/INDEX($BB$5:$BG$12,MATCH($D136,$AR$5:$AR$12,0),3))^$J136)/((EXP(-$G136/INDEX($BB$5:$BG$12,MATCH($D136,$AR$5:$AR$12,0),1))*($G136/INDEX($BB$5:$BG$12,MATCH($D136,$AR$5:$AR$12,0),1))^$J136)+(EXP(-$G136/INDEX($BB$5:$BG$12,MATCH($D136,$AR$5:$AR$12,0),2))*($G136/INDEX($BB$5:$BG$12,MATCH($D136,$AR$5:$AR$12,0),2))^$J136)+(EXP(-$G136/INDEX($BB$5:$BG$12,MATCH($D136,$AR$5:$AR$12,0),3))*($G136/INDEX($BB$5:$BG$12,MATCH($D136,$AR$5:$AR$12,0),3))^$J136)+(EXP(-$G136/INDEX($BB$5:$BG$12,MATCH($D136,$AR$5:$AR$12,0),4))*($G136/INDEX($BB$5:$BG$12,MATCH($D136,$AR$5:$AR$12,0),4))^$J136)+(EXP(-$G136/INDEX($BB$5:$BG$12,MATCH($D136,$AR$5:$AR$12,0),5))*($G136/INDEX($BB$5:$BG$12,MATCH($D136,$AR$5:$AR$12,0),5))^$J136)+(EXP(-$G136/INDEX($BB$5:$BG$12,MATCH($D136,$AR$5:$AR$12,0),6))*($G136/INDEX($BB$5:$BG$12,MATCH($D136,$AR$5:$AR$12,0),6))^$J136)),0)</x:f>
        <x:v>0</x:v>
      </x:c>
      <x:c r="AH136" s="979" t="n">
        <x:f>IFERROR((EXP(-$G136/INDEX($BB$5:$BG$12,MATCH($D136,$AR$5:$AR$12,0),4))*($G136/INDEX($BB$5:$BG$12,MATCH($D136,$AR$5:$AR$12,0),4))^$J136)/((EXP(-$G136/INDEX($BB$5:$BG$12,MATCH($D136,$AR$5:$AR$12,0),1))*($G136/INDEX($BB$5:$BG$12,MATCH($D136,$AR$5:$AR$12,0),1))^$J136)+(EXP(-$G136/INDEX($BB$5:$BG$12,MATCH($D136,$AR$5:$AR$12,0),2))*($G136/INDEX($BB$5:$BG$12,MATCH($D136,$AR$5:$AR$12,0),2))^$J136)+(EXP(-$G136/INDEX($BB$5:$BG$12,MATCH($D136,$AR$5:$AR$12,0),3))*($G136/INDEX($BB$5:$BG$12,MATCH($D136,$AR$5:$AR$12,0),3))^$J136)+(EXP(-$G136/INDEX($BB$5:$BG$12,MATCH($D136,$AR$5:$AR$12,0),4))*($G136/INDEX($BB$5:$BG$12,MATCH($D136,$AR$5:$AR$12,0),4))^$J136)+(EXP(-$G136/INDEX($BB$5:$BG$12,MATCH($D136,$AR$5:$AR$12,0),5))*($G136/INDEX($BB$5:$BG$12,MATCH($D136,$AR$5:$AR$12,0),5))^$J136)+(EXP(-$G136/INDEX($BB$5:$BG$12,MATCH($D136,$AR$5:$AR$12,0),6))*($G136/INDEX($BB$5:$BG$12,MATCH($D136,$AR$5:$AR$12,0),6))^$J136)),0)</x:f>
        <x:v>0</x:v>
      </x:c>
      <x:c r="AI136" s="979" t="n">
        <x:f>IFERROR((EXP(-$G136/INDEX($BB$5:$BG$12,MATCH($D136,$AR$5:$AR$12,0),5))*($G136/INDEX($BB$5:$BG$12,MATCH($D136,$AR$5:$AR$12,0),5))^$J136)/((EXP(-$G136/INDEX($BB$5:$BG$12,MATCH($D136,$AR$5:$AR$12,0),1))*($G136/INDEX($BB$5:$BG$12,MATCH($D136,$AR$5:$AR$12,0),1))^$J136)+(EXP(-$G136/INDEX($BB$5:$BG$12,MATCH($D136,$AR$5:$AR$12,0),2))*($G136/INDEX($BB$5:$BG$12,MATCH($D136,$AR$5:$AR$12,0),2))^$J136)+(EXP(-$G136/INDEX($BB$5:$BG$12,MATCH($D136,$AR$5:$AR$12,0),3))*($G136/INDEX($BB$5:$BG$12,MATCH($D136,$AR$5:$AR$12,0),3))^$J136)+(EXP(-$G136/INDEX($BB$5:$BG$12,MATCH($D136,$AR$5:$AR$12,0),4))*($G136/INDEX($BB$5:$BG$12,MATCH($D136,$AR$5:$AR$12,0),4))^$J136)+(EXP(-$G136/INDEX($BB$5:$BG$12,MATCH($D136,$AR$5:$AR$12,0),5))*($G136/INDEX($BB$5:$BG$12,MATCH($D136,$AR$5:$AR$12,0),5))^$J136)+(EXP(-$G136/INDEX($BB$5:$BG$12,MATCH($D136,$AR$5:$AR$12,0),6))*($G136/INDEX($BB$5:$BG$12,MATCH($D136,$AR$5:$AR$12,0),6))^$J136)),0)</x:f>
        <x:v>0</x:v>
      </x:c>
      <x:c r="AJ136" s="979" t="n">
        <x:f>IFERROR((EXP(-$G136/INDEX($BB$5:$BG$12,MATCH($D136,$AR$5:$AR$12,0),6))*($G136/INDEX($BB$5:$BG$12,MATCH($D136,$AR$5:$AR$12,0),6))^$J136)/((EXP(-$G136/INDEX($BB$5:$BG$12,MATCH($D136,$AR$5:$AR$12,0),1))*($G136/INDEX($BB$5:$BG$12,MATCH($D136,$AR$5:$AR$12,0),1))^$J136)+(EXP(-$G136/INDEX($BB$5:$BG$12,MATCH($D136,$AR$5:$AR$12,0),2))*($G136/INDEX($BB$5:$BG$12,MATCH($D136,$AR$5:$AR$12,0),2))^$J136)+(EXP(-$G136/INDEX($BB$5:$BG$12,MATCH($D136,$AR$5:$AR$12,0),3))*($G136/INDEX($BB$5:$BG$12,MATCH($D136,$AR$5:$AR$12,0),3))^$J136)+(EXP(-$G136/INDEX($BB$5:$BG$12,MATCH($D136,$AR$5:$AR$12,0),4))*($G136/INDEX($BB$5:$BG$12,MATCH($D136,$AR$5:$AR$12,0),4))^$J136)+(EXP(-$G136/INDEX($BB$5:$BG$12,MATCH($D136,$AR$5:$AR$12,0),5))*($G136/INDEX($BB$5:$BG$12,MATCH($D136,$AR$5:$AR$12,0),5))^$J136)+(EXP(-$G136/INDEX($BB$5:$BG$12,MATCH($D136,$AR$5:$AR$12,0),6))*($G136/INDEX($BB$5:$BG$12,MATCH($D136,$AR$5:$AR$12,0),6))^$J136)),0)</x:f>
        <x:v>0</x:v>
      </x:c>
      <x:c r="BJ136"/>
      <x:c r="BK136"/>
      <x:c r="BL136"/>
      <x:c r="BM136"/>
      <x:c r="BN136"/>
      <x:c r="BO136"/>
      <x:c r="BP136"/>
      <x:c r="BQ136"/>
      <x:c r="BR136"/>
      <x:c r="BS136"/>
      <x:c r="BT136"/>
      <x:c r="BU136"/>
      <x:c r="BV136"/>
      <x:c r="BW136"/>
      <x:c r="BX136"/>
      <x:c r="BY136"/>
      <x:c r="BZ136"/>
    </x:row>
    <x:row r="137">
      <x:c r="A137" s="975" t="n">
        <x:f>'対象台データ'!A135</x:f>
        <x:v>46278</x:v>
      </x:c>
      <x:c r="B137" s="1003" t="str">
        <x:f>'対象台データ'!B135</x:f>
        <x:v>日</x:v>
      </x:c>
      <x:c r="C137" s="1003" t="str">
        <x:f>'対象台データ'!C135</x:f>
        <x:v>9/13</x:v>
      </x:c>
      <x:c r="D137" s="963" t="str">
        <x:f>'対象台データ'!D135</x:f>
        <x:v>カバネリ 海門決戦</x:v>
      </x:c>
      <x:c r="E137" s="1014" t="n">
        <x:f>IF($X137="A",MIN(100,MAX(0,55+(V137-55)*(1+0.4*SQRT(MIN(G137/8000,1))))),MIN(100,MAX(0,V137)))</x:f>
        <x:v>70.55914007501846</x:v>
      </x:c>
      <x:c r="F137" s="1016" t="n">
        <x:f>'対象台データ'!E135</x:f>
        <x:v>528</x:v>
      </x:c>
      <x:c r="G137" s="1005" t="n">
        <x:f>'対象台データ'!F135</x:f>
        <x:v>4818</x:v>
      </x:c>
      <x:c r="H137" s="1005" t="n">
        <x:f>'対象台データ'!G135</x:f>
        <x:v>6157</x:v>
      </x:c>
      <x:c r="I137" s="1005" t="n">
        <x:f>'対象台データ'!H135</x:f>
        <x:v>0</x:v>
      </x:c>
      <x:c r="J137" s="1005" t="n">
        <x:f>'対象台データ'!I135</x:f>
        <x:v>28</x:v>
      </x:c>
      <x:c r="K137" s="979" t="n">
        <x:f>'対象台データ'!K135</x:f>
        <x:v>1.4259720492597205</x:v>
      </x:c>
      <x:c r="L137" s="1006" t="n">
        <x:f>IF(G137&lt;=0,5,IF(G137&lt;1500,5+(G137-0)*(20-5)/(1500-0),IF(G137&lt;3000,20+(G137-1500)*(40-20)/(3000-1500),IF(G137&lt;4500,40+(G137-3000)*(58-40)/(4500-3000),IF(G137&lt;6000,58+(G137-4500)*(72-58)/(6000-4500),IF(G137&lt;7500,72+(G137-6000)*(84-72)/(7500-6000),IF(G137&lt;9000,84+(G137-7500)*(93-84)/(9000-7500),IF(G137&lt;11000,93+(G137-9000)*(100-93)/(11000-9000),100))))))))</x:f>
        <x:v>60.968</x:v>
      </x:c>
      <x:c r="M137" s="978" t="n">
        <x:v>1</x:v>
      </x:c>
      <x:c r="N137" s="978" t="n">
        <x:f>MIN(100,L137*M137)</x:f>
        <x:v>60.968</x:v>
      </x:c>
      <x:c r="O137" s="978" t="n">
        <x:f>IF(K137&lt;=0.8,0,IF(K137&lt;0.9,0+(K137-0.8)*(10-0)/(0.9-0.8),IF(K137&lt;1,10+(K137-0.9)*(35-10)/(1-0.9),IF(K137&lt;1.2,35+(K137-1)*(87-35)/(1.2-1),IF(K137&lt;1.3,87+(K137-1.2)*(96-87)/(1.3-1.2),IF(K137&lt;1.45,96+(K137-1.3)*(100-96)/(1.45-1.3),100))))))</x:f>
        <x:v>99.35925464692588</x:v>
      </x:c>
      <x:c r="P137" s="979" t="n">
        <x:f>MIN(1,SQRT(G137/8000))</x:f>
        <x:v>0.7760476789476275</x:v>
      </x:c>
      <x:c r="Q137" s="978" t="n">
        <x:f>35+(O137-35)*P137</x:f>
        <x:v>84.94585018754614</x:v>
      </x:c>
      <x:c r="R137" s="978" t="n">
        <x:f>IF(K137&lt;0.95,MIN(25,(0.95-K137)*250),0)</x:f>
        <x:v>0</x:v>
      </x:c>
      <x:c r="S137" s="978" t="n">
        <x:f>IF($X137="A",Y137*5+Z137*15+AA137*30+AB137*60+AC137*80+AD137*100,0)</x:f>
        <x:v>0</x:v>
      </x:c>
      <x:c r="T137" s="978" t="n">
        <x:f>IF($X137="A",AE137*5+AF137*15+AG137*30+AH137*60+AI137*80+AJ137*100,0)</x:f>
        <x:v>0</x:v>
      </x:c>
      <x:c r="U137" s="978" t="n">
        <x:f>IF($X137="A",S137*15%+T137*30%+Q137*55%,0)</x:f>
        <x:v>0</x:v>
      </x:c>
      <x:c r="V137" s="1018" t="n">
        <x:f>IF($X137="A",U137*80%+N137*20%,N137*IFERROR(INDEX($AT$5:$AT$60,MATCH($D137,$AR$5:$AR$60,0)),0.6)+Q137*IFERROR(INDEX($AU$5:$AU$60,MATCH($D137,$AR$5:$AR$60,0)),0.4)-R137)</x:f>
        <x:v>70.55914007501846</x:v>
      </x:c>
      <x:c r="W137" s="1008" t="str">
        <x:f>IF(E137&gt;=90,"設定6級候補",IF(E137&gt;=75,"設定4以上強候補",IF(E137&gt;=60,"設定4以上を疑う","要観察")))</x:f>
        <x:v>設定4以上を疑う</x:v>
      </x:c>
      <x:c r="X137" s="1003" t="str">
        <x:f>IFERROR(INDEX($AS$5:$AS$60,MATCH($D137,$AR$5:$AR$60,0)),"AT")</x:f>
        <x:v>AT</x:v>
      </x:c>
      <x:c r="Y137" s="979" t="n">
        <x:f>IFERROR((EXP(-$G137/INDEX($AV$5:$BA$12,MATCH($D137,$AR$5:$AR$12,0),1))*($G137/INDEX($AV$5:$BA$12,MATCH($D137,$AR$5:$AR$12,0),1))^$I137)/((EXP(-$G137/INDEX($AV$5:$BA$12,MATCH($D137,$AR$5:$AR$12,0),1))*($G137/INDEX($AV$5:$BA$12,MATCH($D137,$AR$5:$AR$12,0),1))^$I137)+(EXP(-$G137/INDEX($AV$5:$BA$12,MATCH($D137,$AR$5:$AR$12,0),2))*($G137/INDEX($AV$5:$BA$12,MATCH($D137,$AR$5:$AR$12,0),2))^$I137)+(EXP(-$G137/INDEX($AV$5:$BA$12,MATCH($D137,$AR$5:$AR$12,0),3))*($G137/INDEX($AV$5:$BA$12,MATCH($D137,$AR$5:$AR$12,0),3))^$I137)+(EXP(-$G137/INDEX($AV$5:$BA$12,MATCH($D137,$AR$5:$AR$12,0),4))*($G137/INDEX($AV$5:$BA$12,MATCH($D137,$AR$5:$AR$12,0),4))^$I137)+(EXP(-$G137/INDEX($AV$5:$BA$12,MATCH($D137,$AR$5:$AR$12,0),5))*($G137/INDEX($AV$5:$BA$12,MATCH($D137,$AR$5:$AR$12,0),5))^$I137)+(EXP(-$G137/INDEX($AV$5:$BA$12,MATCH($D137,$AR$5:$AR$12,0),6))*($G137/INDEX($AV$5:$BA$12,MATCH($D137,$AR$5:$AR$12,0),6))^$I137)),0)</x:f>
        <x:v>0</x:v>
      </x:c>
      <x:c r="Z137" s="979" t="n">
        <x:f>IFERROR((EXP(-$G137/INDEX($AV$5:$BA$12,MATCH($D137,$AR$5:$AR$12,0),2))*($G137/INDEX($AV$5:$BA$12,MATCH($D137,$AR$5:$AR$12,0),2))^$I137)/((EXP(-$G137/INDEX($AV$5:$BA$12,MATCH($D137,$AR$5:$AR$12,0),1))*($G137/INDEX($AV$5:$BA$12,MATCH($D137,$AR$5:$AR$12,0),1))^$I137)+(EXP(-$G137/INDEX($AV$5:$BA$12,MATCH($D137,$AR$5:$AR$12,0),2))*($G137/INDEX($AV$5:$BA$12,MATCH($D137,$AR$5:$AR$12,0),2))^$I137)+(EXP(-$G137/INDEX($AV$5:$BA$12,MATCH($D137,$AR$5:$AR$12,0),3))*($G137/INDEX($AV$5:$BA$12,MATCH($D137,$AR$5:$AR$12,0),3))^$I137)+(EXP(-$G137/INDEX($AV$5:$BA$12,MATCH($D137,$AR$5:$AR$12,0),4))*($G137/INDEX($AV$5:$BA$12,MATCH($D137,$AR$5:$AR$12,0),4))^$I137)+(EXP(-$G137/INDEX($AV$5:$BA$12,MATCH($D137,$AR$5:$AR$12,0),5))*($G137/INDEX($AV$5:$BA$12,MATCH($D137,$AR$5:$AR$12,0),5))^$I137)+(EXP(-$G137/INDEX($AV$5:$BA$12,MATCH($D137,$AR$5:$AR$12,0),6))*($G137/INDEX($AV$5:$BA$12,MATCH($D137,$AR$5:$AR$12,0),6))^$I137)),0)</x:f>
        <x:v>0</x:v>
      </x:c>
      <x:c r="AA137" s="979" t="n">
        <x:f>IFERROR((EXP(-$G137/INDEX($AV$5:$BA$12,MATCH($D137,$AR$5:$AR$12,0),3))*($G137/INDEX($AV$5:$BA$12,MATCH($D137,$AR$5:$AR$12,0),3))^$I137)/((EXP(-$G137/INDEX($AV$5:$BA$12,MATCH($D137,$AR$5:$AR$12,0),1))*($G137/INDEX($AV$5:$BA$12,MATCH($D137,$AR$5:$AR$12,0),1))^$I137)+(EXP(-$G137/INDEX($AV$5:$BA$12,MATCH($D137,$AR$5:$AR$12,0),2))*($G137/INDEX($AV$5:$BA$12,MATCH($D137,$AR$5:$AR$12,0),2))^$I137)+(EXP(-$G137/INDEX($AV$5:$BA$12,MATCH($D137,$AR$5:$AR$12,0),3))*($G137/INDEX($AV$5:$BA$12,MATCH($D137,$AR$5:$AR$12,0),3))^$I137)+(EXP(-$G137/INDEX($AV$5:$BA$12,MATCH($D137,$AR$5:$AR$12,0),4))*($G137/INDEX($AV$5:$BA$12,MATCH($D137,$AR$5:$AR$12,0),4))^$I137)+(EXP(-$G137/INDEX($AV$5:$BA$12,MATCH($D137,$AR$5:$AR$12,0),5))*($G137/INDEX($AV$5:$BA$12,MATCH($D137,$AR$5:$AR$12,0),5))^$I137)+(EXP(-$G137/INDEX($AV$5:$BA$12,MATCH($D137,$AR$5:$AR$12,0),6))*($G137/INDEX($AV$5:$BA$12,MATCH($D137,$AR$5:$AR$12,0),6))^$I137)),0)</x:f>
        <x:v>0</x:v>
      </x:c>
      <x:c r="AB137" s="979" t="n">
        <x:f>IFERROR((EXP(-$G137/INDEX($AV$5:$BA$12,MATCH($D137,$AR$5:$AR$12,0),4))*($G137/INDEX($AV$5:$BA$12,MATCH($D137,$AR$5:$AR$12,0),4))^$I137)/((EXP(-$G137/INDEX($AV$5:$BA$12,MATCH($D137,$AR$5:$AR$12,0),1))*($G137/INDEX($AV$5:$BA$12,MATCH($D137,$AR$5:$AR$12,0),1))^$I137)+(EXP(-$G137/INDEX($AV$5:$BA$12,MATCH($D137,$AR$5:$AR$12,0),2))*($G137/INDEX($AV$5:$BA$12,MATCH($D137,$AR$5:$AR$12,0),2))^$I137)+(EXP(-$G137/INDEX($AV$5:$BA$12,MATCH($D137,$AR$5:$AR$12,0),3))*($G137/INDEX($AV$5:$BA$12,MATCH($D137,$AR$5:$AR$12,0),3))^$I137)+(EXP(-$G137/INDEX($AV$5:$BA$12,MATCH($D137,$AR$5:$AR$12,0),4))*($G137/INDEX($AV$5:$BA$12,MATCH($D137,$AR$5:$AR$12,0),4))^$I137)+(EXP(-$G137/INDEX($AV$5:$BA$12,MATCH($D137,$AR$5:$AR$12,0),5))*($G137/INDEX($AV$5:$BA$12,MATCH($D137,$AR$5:$AR$12,0),5))^$I137)+(EXP(-$G137/INDEX($AV$5:$BA$12,MATCH($D137,$AR$5:$AR$12,0),6))*($G137/INDEX($AV$5:$BA$12,MATCH($D137,$AR$5:$AR$12,0),6))^$I137)),0)</x:f>
        <x:v>0</x:v>
      </x:c>
      <x:c r="AC137" s="979" t="n">
        <x:f>IFERROR((EXP(-$G137/INDEX($AV$5:$BA$12,MATCH($D137,$AR$5:$AR$12,0),5))*($G137/INDEX($AV$5:$BA$12,MATCH($D137,$AR$5:$AR$12,0),5))^$I137)/((EXP(-$G137/INDEX($AV$5:$BA$12,MATCH($D137,$AR$5:$AR$12,0),1))*($G137/INDEX($AV$5:$BA$12,MATCH($D137,$AR$5:$AR$12,0),1))^$I137)+(EXP(-$G137/INDEX($AV$5:$BA$12,MATCH($D137,$AR$5:$AR$12,0),2))*($G137/INDEX($AV$5:$BA$12,MATCH($D137,$AR$5:$AR$12,0),2))^$I137)+(EXP(-$G137/INDEX($AV$5:$BA$12,MATCH($D137,$AR$5:$AR$12,0),3))*($G137/INDEX($AV$5:$BA$12,MATCH($D137,$AR$5:$AR$12,0),3))^$I137)+(EXP(-$G137/INDEX($AV$5:$BA$12,MATCH($D137,$AR$5:$AR$12,0),4))*($G137/INDEX($AV$5:$BA$12,MATCH($D137,$AR$5:$AR$12,0),4))^$I137)+(EXP(-$G137/INDEX($AV$5:$BA$12,MATCH($D137,$AR$5:$AR$12,0),5))*($G137/INDEX($AV$5:$BA$12,MATCH($D137,$AR$5:$AR$12,0),5))^$I137)+(EXP(-$G137/INDEX($AV$5:$BA$12,MATCH($D137,$AR$5:$AR$12,0),6))*($G137/INDEX($AV$5:$BA$12,MATCH($D137,$AR$5:$AR$12,0),6))^$I137)),0)</x:f>
        <x:v>0</x:v>
      </x:c>
      <x:c r="AD137" s="979" t="n">
        <x:f>IFERROR((EXP(-$G137/INDEX($AV$5:$BA$12,MATCH($D137,$AR$5:$AR$12,0),6))*($G137/INDEX($AV$5:$BA$12,MATCH($D137,$AR$5:$AR$12,0),6))^$I137)/((EXP(-$G137/INDEX($AV$5:$BA$12,MATCH($D137,$AR$5:$AR$12,0),1))*($G137/INDEX($AV$5:$BA$12,MATCH($D137,$AR$5:$AR$12,0),1))^$I137)+(EXP(-$G137/INDEX($AV$5:$BA$12,MATCH($D137,$AR$5:$AR$12,0),2))*($G137/INDEX($AV$5:$BA$12,MATCH($D137,$AR$5:$AR$12,0),2))^$I137)+(EXP(-$G137/INDEX($AV$5:$BA$12,MATCH($D137,$AR$5:$AR$12,0),3))*($G137/INDEX($AV$5:$BA$12,MATCH($D137,$AR$5:$AR$12,0),3))^$I137)+(EXP(-$G137/INDEX($AV$5:$BA$12,MATCH($D137,$AR$5:$AR$12,0),4))*($G137/INDEX($AV$5:$BA$12,MATCH($D137,$AR$5:$AR$12,0),4))^$I137)+(EXP(-$G137/INDEX($AV$5:$BA$12,MATCH($D137,$AR$5:$AR$12,0),5))*($G137/INDEX($AV$5:$BA$12,MATCH($D137,$AR$5:$AR$12,0),5))^$I137)+(EXP(-$G137/INDEX($AV$5:$BA$12,MATCH($D137,$AR$5:$AR$12,0),6))*($G137/INDEX($AV$5:$BA$12,MATCH($D137,$AR$5:$AR$12,0),6))^$I137)),0)</x:f>
        <x:v>0</x:v>
      </x:c>
      <x:c r="AE137" s="979" t="n">
        <x:f>IFERROR((EXP(-$G137/INDEX($BB$5:$BG$12,MATCH($D137,$AR$5:$AR$12,0),1))*($G137/INDEX($BB$5:$BG$12,MATCH($D137,$AR$5:$AR$12,0),1))^$J137)/((EXP(-$G137/INDEX($BB$5:$BG$12,MATCH($D137,$AR$5:$AR$12,0),1))*($G137/INDEX($BB$5:$BG$12,MATCH($D137,$AR$5:$AR$12,0),1))^$J137)+(EXP(-$G137/INDEX($BB$5:$BG$12,MATCH($D137,$AR$5:$AR$12,0),2))*($G137/INDEX($BB$5:$BG$12,MATCH($D137,$AR$5:$AR$12,0),2))^$J137)+(EXP(-$G137/INDEX($BB$5:$BG$12,MATCH($D137,$AR$5:$AR$12,0),3))*($G137/INDEX($BB$5:$BG$12,MATCH($D137,$AR$5:$AR$12,0),3))^$J137)+(EXP(-$G137/INDEX($BB$5:$BG$12,MATCH($D137,$AR$5:$AR$12,0),4))*($G137/INDEX($BB$5:$BG$12,MATCH($D137,$AR$5:$AR$12,0),4))^$J137)+(EXP(-$G137/INDEX($BB$5:$BG$12,MATCH($D137,$AR$5:$AR$12,0),5))*($G137/INDEX($BB$5:$BG$12,MATCH($D137,$AR$5:$AR$12,0),5))^$J137)+(EXP(-$G137/INDEX($BB$5:$BG$12,MATCH($D137,$AR$5:$AR$12,0),6))*($G137/INDEX($BB$5:$BG$12,MATCH($D137,$AR$5:$AR$12,0),6))^$J137)),0)</x:f>
        <x:v>0</x:v>
      </x:c>
      <x:c r="AF137" s="979" t="n">
        <x:f>IFERROR((EXP(-$G137/INDEX($BB$5:$BG$12,MATCH($D137,$AR$5:$AR$12,0),2))*($G137/INDEX($BB$5:$BG$12,MATCH($D137,$AR$5:$AR$12,0),2))^$J137)/((EXP(-$G137/INDEX($BB$5:$BG$12,MATCH($D137,$AR$5:$AR$12,0),1))*($G137/INDEX($BB$5:$BG$12,MATCH($D137,$AR$5:$AR$12,0),1))^$J137)+(EXP(-$G137/INDEX($BB$5:$BG$12,MATCH($D137,$AR$5:$AR$12,0),2))*($G137/INDEX($BB$5:$BG$12,MATCH($D137,$AR$5:$AR$12,0),2))^$J137)+(EXP(-$G137/INDEX($BB$5:$BG$12,MATCH($D137,$AR$5:$AR$12,0),3))*($G137/INDEX($BB$5:$BG$12,MATCH($D137,$AR$5:$AR$12,0),3))^$J137)+(EXP(-$G137/INDEX($BB$5:$BG$12,MATCH($D137,$AR$5:$AR$12,0),4))*($G137/INDEX($BB$5:$BG$12,MATCH($D137,$AR$5:$AR$12,0),4))^$J137)+(EXP(-$G137/INDEX($BB$5:$BG$12,MATCH($D137,$AR$5:$AR$12,0),5))*($G137/INDEX($BB$5:$BG$12,MATCH($D137,$AR$5:$AR$12,0),5))^$J137)+(EXP(-$G137/INDEX($BB$5:$BG$12,MATCH($D137,$AR$5:$AR$12,0),6))*($G137/INDEX($BB$5:$BG$12,MATCH($D137,$AR$5:$AR$12,0),6))^$J137)),0)</x:f>
        <x:v>0</x:v>
      </x:c>
      <x:c r="AG137" s="979" t="n">
        <x:f>IFERROR((EXP(-$G137/INDEX($BB$5:$BG$12,MATCH($D137,$AR$5:$AR$12,0),3))*($G137/INDEX($BB$5:$BG$12,MATCH($D137,$AR$5:$AR$12,0),3))^$J137)/((EXP(-$G137/INDEX($BB$5:$BG$12,MATCH($D137,$AR$5:$AR$12,0),1))*($G137/INDEX($BB$5:$BG$12,MATCH($D137,$AR$5:$AR$12,0),1))^$J137)+(EXP(-$G137/INDEX($BB$5:$BG$12,MATCH($D137,$AR$5:$AR$12,0),2))*($G137/INDEX($BB$5:$BG$12,MATCH($D137,$AR$5:$AR$12,0),2))^$J137)+(EXP(-$G137/INDEX($BB$5:$BG$12,MATCH($D137,$AR$5:$AR$12,0),3))*($G137/INDEX($BB$5:$BG$12,MATCH($D137,$AR$5:$AR$12,0),3))^$J137)+(EXP(-$G137/INDEX($BB$5:$BG$12,MATCH($D137,$AR$5:$AR$12,0),4))*($G137/INDEX($BB$5:$BG$12,MATCH($D137,$AR$5:$AR$12,0),4))^$J137)+(EXP(-$G137/INDEX($BB$5:$BG$12,MATCH($D137,$AR$5:$AR$12,0),5))*($G137/INDEX($BB$5:$BG$12,MATCH($D137,$AR$5:$AR$12,0),5))^$J137)+(EXP(-$G137/INDEX($BB$5:$BG$12,MATCH($D137,$AR$5:$AR$12,0),6))*($G137/INDEX($BB$5:$BG$12,MATCH($D137,$AR$5:$AR$12,0),6))^$J137)),0)</x:f>
        <x:v>0</x:v>
      </x:c>
      <x:c r="AH137" s="979" t="n">
        <x:f>IFERROR((EXP(-$G137/INDEX($BB$5:$BG$12,MATCH($D137,$AR$5:$AR$12,0),4))*($G137/INDEX($BB$5:$BG$12,MATCH($D137,$AR$5:$AR$12,0),4))^$J137)/((EXP(-$G137/INDEX($BB$5:$BG$12,MATCH($D137,$AR$5:$AR$12,0),1))*($G137/INDEX($BB$5:$BG$12,MATCH($D137,$AR$5:$AR$12,0),1))^$J137)+(EXP(-$G137/INDEX($BB$5:$BG$12,MATCH($D137,$AR$5:$AR$12,0),2))*($G137/INDEX($BB$5:$BG$12,MATCH($D137,$AR$5:$AR$12,0),2))^$J137)+(EXP(-$G137/INDEX($BB$5:$BG$12,MATCH($D137,$AR$5:$AR$12,0),3))*($G137/INDEX($BB$5:$BG$12,MATCH($D137,$AR$5:$AR$12,0),3))^$J137)+(EXP(-$G137/INDEX($BB$5:$BG$12,MATCH($D137,$AR$5:$AR$12,0),4))*($G137/INDEX($BB$5:$BG$12,MATCH($D137,$AR$5:$AR$12,0),4))^$J137)+(EXP(-$G137/INDEX($BB$5:$BG$12,MATCH($D137,$AR$5:$AR$12,0),5))*($G137/INDEX($BB$5:$BG$12,MATCH($D137,$AR$5:$AR$12,0),5))^$J137)+(EXP(-$G137/INDEX($BB$5:$BG$12,MATCH($D137,$AR$5:$AR$12,0),6))*($G137/INDEX($BB$5:$BG$12,MATCH($D137,$AR$5:$AR$12,0),6))^$J137)),0)</x:f>
        <x:v>0</x:v>
      </x:c>
      <x:c r="AI137" s="979" t="n">
        <x:f>IFERROR((EXP(-$G137/INDEX($BB$5:$BG$12,MATCH($D137,$AR$5:$AR$12,0),5))*($G137/INDEX($BB$5:$BG$12,MATCH($D137,$AR$5:$AR$12,0),5))^$J137)/((EXP(-$G137/INDEX($BB$5:$BG$12,MATCH($D137,$AR$5:$AR$12,0),1))*($G137/INDEX($BB$5:$BG$12,MATCH($D137,$AR$5:$AR$12,0),1))^$J137)+(EXP(-$G137/INDEX($BB$5:$BG$12,MATCH($D137,$AR$5:$AR$12,0),2))*($G137/INDEX($BB$5:$BG$12,MATCH($D137,$AR$5:$AR$12,0),2))^$J137)+(EXP(-$G137/INDEX($BB$5:$BG$12,MATCH($D137,$AR$5:$AR$12,0),3))*($G137/INDEX($BB$5:$BG$12,MATCH($D137,$AR$5:$AR$12,0),3))^$J137)+(EXP(-$G137/INDEX($BB$5:$BG$12,MATCH($D137,$AR$5:$AR$12,0),4))*($G137/INDEX($BB$5:$BG$12,MATCH($D137,$AR$5:$AR$12,0),4))^$J137)+(EXP(-$G137/INDEX($BB$5:$BG$12,MATCH($D137,$AR$5:$AR$12,0),5))*($G137/INDEX($BB$5:$BG$12,MATCH($D137,$AR$5:$AR$12,0),5))^$J137)+(EXP(-$G137/INDEX($BB$5:$BG$12,MATCH($D137,$AR$5:$AR$12,0),6))*($G137/INDEX($BB$5:$BG$12,MATCH($D137,$AR$5:$AR$12,0),6))^$J137)),0)</x:f>
        <x:v>0</x:v>
      </x:c>
      <x:c r="AJ137" s="979" t="n">
        <x:f>IFERROR((EXP(-$G137/INDEX($BB$5:$BG$12,MATCH($D137,$AR$5:$AR$12,0),6))*($G137/INDEX($BB$5:$BG$12,MATCH($D137,$AR$5:$AR$12,0),6))^$J137)/((EXP(-$G137/INDEX($BB$5:$BG$12,MATCH($D137,$AR$5:$AR$12,0),1))*($G137/INDEX($BB$5:$BG$12,MATCH($D137,$AR$5:$AR$12,0),1))^$J137)+(EXP(-$G137/INDEX($BB$5:$BG$12,MATCH($D137,$AR$5:$AR$12,0),2))*($G137/INDEX($BB$5:$BG$12,MATCH($D137,$AR$5:$AR$12,0),2))^$J137)+(EXP(-$G137/INDEX($BB$5:$BG$12,MATCH($D137,$AR$5:$AR$12,0),3))*($G137/INDEX($BB$5:$BG$12,MATCH($D137,$AR$5:$AR$12,0),3))^$J137)+(EXP(-$G137/INDEX($BB$5:$BG$12,MATCH($D137,$AR$5:$AR$12,0),4))*($G137/INDEX($BB$5:$BG$12,MATCH($D137,$AR$5:$AR$12,0),4))^$J137)+(EXP(-$G137/INDEX($BB$5:$BG$12,MATCH($D137,$AR$5:$AR$12,0),5))*($G137/INDEX($BB$5:$BG$12,MATCH($D137,$AR$5:$AR$12,0),5))^$J137)+(EXP(-$G137/INDEX($BB$5:$BG$12,MATCH($D137,$AR$5:$AR$12,0),6))*($G137/INDEX($BB$5:$BG$12,MATCH($D137,$AR$5:$AR$12,0),6))^$J137)),0)</x:f>
        <x:v>0</x:v>
      </x:c>
      <x:c r="BJ137"/>
      <x:c r="BK137"/>
      <x:c r="BL137"/>
      <x:c r="BM137"/>
      <x:c r="BN137"/>
      <x:c r="BO137"/>
      <x:c r="BP137"/>
      <x:c r="BQ137"/>
      <x:c r="BR137"/>
      <x:c r="BS137"/>
      <x:c r="BT137"/>
      <x:c r="BU137"/>
      <x:c r="BV137"/>
      <x:c r="BW137"/>
      <x:c r="BX137"/>
      <x:c r="BY137"/>
      <x:c r="BZ137"/>
    </x:row>
    <x:row r="138">
      <x:c r="A138" s="975" t="n">
        <x:f>'対象台データ'!A136</x:f>
        <x:v>46278</x:v>
      </x:c>
      <x:c r="B138" s="1003" t="str">
        <x:f>'対象台データ'!B136</x:f>
        <x:v>日</x:v>
      </x:c>
      <x:c r="C138" s="1003" t="str">
        <x:f>'対象台データ'!C136</x:f>
        <x:v>9/13</x:v>
      </x:c>
      <x:c r="D138" s="963" t="str">
        <x:f>'対象台データ'!D136</x:f>
        <x:v>カバネリ 海門決戦</x:v>
      </x:c>
      <x:c r="E138" s="1014" t="n">
        <x:f>IF($X138="A",MIN(100,MAX(0,55+(V138-55)*(1+0.4*SQRT(MIN(G138/8000,1))))),MIN(100,MAX(0,V138)))</x:f>
        <x:v>63.601650952811255</x:v>
      </x:c>
      <x:c r="F138" s="1016" t="n">
        <x:f>'対象台データ'!E136</x:f>
        <x:v>529</x:v>
      </x:c>
      <x:c r="G138" s="1005" t="n">
        <x:f>'対象台データ'!F136</x:f>
        <x:v>5393</x:v>
      </x:c>
      <x:c r="H138" s="1005" t="n">
        <x:f>'対象台データ'!G136</x:f>
        <x:v>1857</x:v>
      </x:c>
      <x:c r="I138" s="1005" t="n">
        <x:f>'対象台データ'!H136</x:f>
        <x:v>0</x:v>
      </x:c>
      <x:c r="J138" s="1005" t="n">
        <x:f>'対象台データ'!I136</x:f>
        <x:v>22</x:v>
      </x:c>
      <x:c r="K138" s="979" t="n">
        <x:f>'対象台データ'!K136</x:f>
        <x:v>1.114778416465789</x:v>
      </x:c>
      <x:c r="L138" s="1006" t="n">
        <x:f>IF(G138&lt;=0,5,IF(G138&lt;1500,5+(G138-0)*(20-5)/(1500-0),IF(G138&lt;3000,20+(G138-1500)*(40-20)/(3000-1500),IF(G138&lt;4500,40+(G138-3000)*(58-40)/(4500-3000),IF(G138&lt;6000,58+(G138-4500)*(72-58)/(6000-4500),IF(G138&lt;7500,72+(G138-6000)*(84-72)/(7500-6000),IF(G138&lt;9000,84+(G138-7500)*(93-84)/(9000-7500),IF(G138&lt;11000,93+(G138-9000)*(100-93)/(11000-9000),100))))))))</x:f>
        <x:v>66.33466666666666</x:v>
      </x:c>
      <x:c r="M138" s="978" t="n">
        <x:v>1</x:v>
      </x:c>
      <x:c r="N138" s="978" t="n">
        <x:f>MIN(100,L138*M138)</x:f>
        <x:v>66.33466666666666</x:v>
      </x:c>
      <x:c r="O138" s="978" t="n">
        <x:f>IF(K138&lt;=0.8,0,IF(K138&lt;0.9,0+(K138-0.8)*(10-0)/(0.9-0.8),IF(K138&lt;1,10+(K138-0.9)*(35-10)/(1-0.9),IF(K138&lt;1.2,35+(K138-1)*(87-35)/(1.2-1),IF(K138&lt;1.3,87+(K138-1.2)*(96-87)/(1.3-1.2),IF(K138&lt;1.45,96+(K138-1.3)*(100-96)/(1.45-1.3),100))))))</x:f>
        <x:v>64.84238828110514</x:v>
      </x:c>
      <x:c r="P138" s="979" t="n">
        <x:f>MIN(1,SQRT(G138/8000))</x:f>
        <x:v>0.8210511555317366</x:v>
      </x:c>
      <x:c r="Q138" s="978" t="n">
        <x:f>35+(O138-35)*P138</x:f>
        <x:v>59.502127382028135</x:v>
      </x:c>
      <x:c r="R138" s="978" t="n">
        <x:f>IF(K138&lt;0.95,MIN(25,(0.95-K138)*250),0)</x:f>
        <x:v>0</x:v>
      </x:c>
      <x:c r="S138" s="978" t="n">
        <x:f>IF($X138="A",Y138*5+Z138*15+AA138*30+AB138*60+AC138*80+AD138*100,0)</x:f>
        <x:v>0</x:v>
      </x:c>
      <x:c r="T138" s="978" t="n">
        <x:f>IF($X138="A",AE138*5+AF138*15+AG138*30+AH138*60+AI138*80+AJ138*100,0)</x:f>
        <x:v>0</x:v>
      </x:c>
      <x:c r="U138" s="978" t="n">
        <x:f>IF($X138="A",S138*15%+T138*30%+Q138*55%,0)</x:f>
        <x:v>0</x:v>
      </x:c>
      <x:c r="V138" s="1018" t="n">
        <x:f>IF($X138="A",U138*80%+N138*20%,N138*IFERROR(INDEX($AT$5:$AT$60,MATCH($D138,$AR$5:$AR$60,0)),0.6)+Q138*IFERROR(INDEX($AU$5:$AU$60,MATCH($D138,$AR$5:$AR$60,0)),0.4)-R138)</x:f>
        <x:v>63.601650952811255</x:v>
      </x:c>
      <x:c r="W138" s="1008" t="str">
        <x:f>IF(E138&gt;=90,"設定6級候補",IF(E138&gt;=75,"設定4以上強候補",IF(E138&gt;=60,"設定4以上を疑う","要観察")))</x:f>
        <x:v>設定4以上を疑う</x:v>
      </x:c>
      <x:c r="X138" s="1003" t="str">
        <x:f>IFERROR(INDEX($AS$5:$AS$60,MATCH($D138,$AR$5:$AR$60,0)),"AT")</x:f>
        <x:v>AT</x:v>
      </x:c>
      <x:c r="Y138" s="979" t="n">
        <x:f>IFERROR((EXP(-$G138/INDEX($AV$5:$BA$12,MATCH($D138,$AR$5:$AR$12,0),1))*($G138/INDEX($AV$5:$BA$12,MATCH($D138,$AR$5:$AR$12,0),1))^$I138)/((EXP(-$G138/INDEX($AV$5:$BA$12,MATCH($D138,$AR$5:$AR$12,0),1))*($G138/INDEX($AV$5:$BA$12,MATCH($D138,$AR$5:$AR$12,0),1))^$I138)+(EXP(-$G138/INDEX($AV$5:$BA$12,MATCH($D138,$AR$5:$AR$12,0),2))*($G138/INDEX($AV$5:$BA$12,MATCH($D138,$AR$5:$AR$12,0),2))^$I138)+(EXP(-$G138/INDEX($AV$5:$BA$12,MATCH($D138,$AR$5:$AR$12,0),3))*($G138/INDEX($AV$5:$BA$12,MATCH($D138,$AR$5:$AR$12,0),3))^$I138)+(EXP(-$G138/INDEX($AV$5:$BA$12,MATCH($D138,$AR$5:$AR$12,0),4))*($G138/INDEX($AV$5:$BA$12,MATCH($D138,$AR$5:$AR$12,0),4))^$I138)+(EXP(-$G138/INDEX($AV$5:$BA$12,MATCH($D138,$AR$5:$AR$12,0),5))*($G138/INDEX($AV$5:$BA$12,MATCH($D138,$AR$5:$AR$12,0),5))^$I138)+(EXP(-$G138/INDEX($AV$5:$BA$12,MATCH($D138,$AR$5:$AR$12,0),6))*($G138/INDEX($AV$5:$BA$12,MATCH($D138,$AR$5:$AR$12,0),6))^$I138)),0)</x:f>
        <x:v>0</x:v>
      </x:c>
      <x:c r="Z138" s="979" t="n">
        <x:f>IFERROR((EXP(-$G138/INDEX($AV$5:$BA$12,MATCH($D138,$AR$5:$AR$12,0),2))*($G138/INDEX($AV$5:$BA$12,MATCH($D138,$AR$5:$AR$12,0),2))^$I138)/((EXP(-$G138/INDEX($AV$5:$BA$12,MATCH($D138,$AR$5:$AR$12,0),1))*($G138/INDEX($AV$5:$BA$12,MATCH($D138,$AR$5:$AR$12,0),1))^$I138)+(EXP(-$G138/INDEX($AV$5:$BA$12,MATCH($D138,$AR$5:$AR$12,0),2))*($G138/INDEX($AV$5:$BA$12,MATCH($D138,$AR$5:$AR$12,0),2))^$I138)+(EXP(-$G138/INDEX($AV$5:$BA$12,MATCH($D138,$AR$5:$AR$12,0),3))*($G138/INDEX($AV$5:$BA$12,MATCH($D138,$AR$5:$AR$12,0),3))^$I138)+(EXP(-$G138/INDEX($AV$5:$BA$12,MATCH($D138,$AR$5:$AR$12,0),4))*($G138/INDEX($AV$5:$BA$12,MATCH($D138,$AR$5:$AR$12,0),4))^$I138)+(EXP(-$G138/INDEX($AV$5:$BA$12,MATCH($D138,$AR$5:$AR$12,0),5))*($G138/INDEX($AV$5:$BA$12,MATCH($D138,$AR$5:$AR$12,0),5))^$I138)+(EXP(-$G138/INDEX($AV$5:$BA$12,MATCH($D138,$AR$5:$AR$12,0),6))*($G138/INDEX($AV$5:$BA$12,MATCH($D138,$AR$5:$AR$12,0),6))^$I138)),0)</x:f>
        <x:v>0</x:v>
      </x:c>
      <x:c r="AA138" s="979" t="n">
        <x:f>IFERROR((EXP(-$G138/INDEX($AV$5:$BA$12,MATCH($D138,$AR$5:$AR$12,0),3))*($G138/INDEX($AV$5:$BA$12,MATCH($D138,$AR$5:$AR$12,0),3))^$I138)/((EXP(-$G138/INDEX($AV$5:$BA$12,MATCH($D138,$AR$5:$AR$12,0),1))*($G138/INDEX($AV$5:$BA$12,MATCH($D138,$AR$5:$AR$12,0),1))^$I138)+(EXP(-$G138/INDEX($AV$5:$BA$12,MATCH($D138,$AR$5:$AR$12,0),2))*($G138/INDEX($AV$5:$BA$12,MATCH($D138,$AR$5:$AR$12,0),2))^$I138)+(EXP(-$G138/INDEX($AV$5:$BA$12,MATCH($D138,$AR$5:$AR$12,0),3))*($G138/INDEX($AV$5:$BA$12,MATCH($D138,$AR$5:$AR$12,0),3))^$I138)+(EXP(-$G138/INDEX($AV$5:$BA$12,MATCH($D138,$AR$5:$AR$12,0),4))*($G138/INDEX($AV$5:$BA$12,MATCH($D138,$AR$5:$AR$12,0),4))^$I138)+(EXP(-$G138/INDEX($AV$5:$BA$12,MATCH($D138,$AR$5:$AR$12,0),5))*($G138/INDEX($AV$5:$BA$12,MATCH($D138,$AR$5:$AR$12,0),5))^$I138)+(EXP(-$G138/INDEX($AV$5:$BA$12,MATCH($D138,$AR$5:$AR$12,0),6))*($G138/INDEX($AV$5:$BA$12,MATCH($D138,$AR$5:$AR$12,0),6))^$I138)),0)</x:f>
        <x:v>0</x:v>
      </x:c>
      <x:c r="AB138" s="979" t="n">
        <x:f>IFERROR((EXP(-$G138/INDEX($AV$5:$BA$12,MATCH($D138,$AR$5:$AR$12,0),4))*($G138/INDEX($AV$5:$BA$12,MATCH($D138,$AR$5:$AR$12,0),4))^$I138)/((EXP(-$G138/INDEX($AV$5:$BA$12,MATCH($D138,$AR$5:$AR$12,0),1))*($G138/INDEX($AV$5:$BA$12,MATCH($D138,$AR$5:$AR$12,0),1))^$I138)+(EXP(-$G138/INDEX($AV$5:$BA$12,MATCH($D138,$AR$5:$AR$12,0),2))*($G138/INDEX($AV$5:$BA$12,MATCH($D138,$AR$5:$AR$12,0),2))^$I138)+(EXP(-$G138/INDEX($AV$5:$BA$12,MATCH($D138,$AR$5:$AR$12,0),3))*($G138/INDEX($AV$5:$BA$12,MATCH($D138,$AR$5:$AR$12,0),3))^$I138)+(EXP(-$G138/INDEX($AV$5:$BA$12,MATCH($D138,$AR$5:$AR$12,0),4))*($G138/INDEX($AV$5:$BA$12,MATCH($D138,$AR$5:$AR$12,0),4))^$I138)+(EXP(-$G138/INDEX($AV$5:$BA$12,MATCH($D138,$AR$5:$AR$12,0),5))*($G138/INDEX($AV$5:$BA$12,MATCH($D138,$AR$5:$AR$12,0),5))^$I138)+(EXP(-$G138/INDEX($AV$5:$BA$12,MATCH($D138,$AR$5:$AR$12,0),6))*($G138/INDEX($AV$5:$BA$12,MATCH($D138,$AR$5:$AR$12,0),6))^$I138)),0)</x:f>
        <x:v>0</x:v>
      </x:c>
      <x:c r="AC138" s="979" t="n">
        <x:f>IFERROR((EXP(-$G138/INDEX($AV$5:$BA$12,MATCH($D138,$AR$5:$AR$12,0),5))*($G138/INDEX($AV$5:$BA$12,MATCH($D138,$AR$5:$AR$12,0),5))^$I138)/((EXP(-$G138/INDEX($AV$5:$BA$12,MATCH($D138,$AR$5:$AR$12,0),1))*($G138/INDEX($AV$5:$BA$12,MATCH($D138,$AR$5:$AR$12,0),1))^$I138)+(EXP(-$G138/INDEX($AV$5:$BA$12,MATCH($D138,$AR$5:$AR$12,0),2))*($G138/INDEX($AV$5:$BA$12,MATCH($D138,$AR$5:$AR$12,0),2))^$I138)+(EXP(-$G138/INDEX($AV$5:$BA$12,MATCH($D138,$AR$5:$AR$12,0),3))*($G138/INDEX($AV$5:$BA$12,MATCH($D138,$AR$5:$AR$12,0),3))^$I138)+(EXP(-$G138/INDEX($AV$5:$BA$12,MATCH($D138,$AR$5:$AR$12,0),4))*($G138/INDEX($AV$5:$BA$12,MATCH($D138,$AR$5:$AR$12,0),4))^$I138)+(EXP(-$G138/INDEX($AV$5:$BA$12,MATCH($D138,$AR$5:$AR$12,0),5))*($G138/INDEX($AV$5:$BA$12,MATCH($D138,$AR$5:$AR$12,0),5))^$I138)+(EXP(-$G138/INDEX($AV$5:$BA$12,MATCH($D138,$AR$5:$AR$12,0),6))*($G138/INDEX($AV$5:$BA$12,MATCH($D138,$AR$5:$AR$12,0),6))^$I138)),0)</x:f>
        <x:v>0</x:v>
      </x:c>
      <x:c r="AD138" s="979" t="n">
        <x:f>IFERROR((EXP(-$G138/INDEX($AV$5:$BA$12,MATCH($D138,$AR$5:$AR$12,0),6))*($G138/INDEX($AV$5:$BA$12,MATCH($D138,$AR$5:$AR$12,0),6))^$I138)/((EXP(-$G138/INDEX($AV$5:$BA$12,MATCH($D138,$AR$5:$AR$12,0),1))*($G138/INDEX($AV$5:$BA$12,MATCH($D138,$AR$5:$AR$12,0),1))^$I138)+(EXP(-$G138/INDEX($AV$5:$BA$12,MATCH($D138,$AR$5:$AR$12,0),2))*($G138/INDEX($AV$5:$BA$12,MATCH($D138,$AR$5:$AR$12,0),2))^$I138)+(EXP(-$G138/INDEX($AV$5:$BA$12,MATCH($D138,$AR$5:$AR$12,0),3))*($G138/INDEX($AV$5:$BA$12,MATCH($D138,$AR$5:$AR$12,0),3))^$I138)+(EXP(-$G138/INDEX($AV$5:$BA$12,MATCH($D138,$AR$5:$AR$12,0),4))*($G138/INDEX($AV$5:$BA$12,MATCH($D138,$AR$5:$AR$12,0),4))^$I138)+(EXP(-$G138/INDEX($AV$5:$BA$12,MATCH($D138,$AR$5:$AR$12,0),5))*($G138/INDEX($AV$5:$BA$12,MATCH($D138,$AR$5:$AR$12,0),5))^$I138)+(EXP(-$G138/INDEX($AV$5:$BA$12,MATCH($D138,$AR$5:$AR$12,0),6))*($G138/INDEX($AV$5:$BA$12,MATCH($D138,$AR$5:$AR$12,0),6))^$I138)),0)</x:f>
        <x:v>0</x:v>
      </x:c>
      <x:c r="AE138" s="979" t="n">
        <x:f>IFERROR((EXP(-$G138/INDEX($BB$5:$BG$12,MATCH($D138,$AR$5:$AR$12,0),1))*($G138/INDEX($BB$5:$BG$12,MATCH($D138,$AR$5:$AR$12,0),1))^$J138)/((EXP(-$G138/INDEX($BB$5:$BG$12,MATCH($D138,$AR$5:$AR$12,0),1))*($G138/INDEX($BB$5:$BG$12,MATCH($D138,$AR$5:$AR$12,0),1))^$J138)+(EXP(-$G138/INDEX($BB$5:$BG$12,MATCH($D138,$AR$5:$AR$12,0),2))*($G138/INDEX($BB$5:$BG$12,MATCH($D138,$AR$5:$AR$12,0),2))^$J138)+(EXP(-$G138/INDEX($BB$5:$BG$12,MATCH($D138,$AR$5:$AR$12,0),3))*($G138/INDEX($BB$5:$BG$12,MATCH($D138,$AR$5:$AR$12,0),3))^$J138)+(EXP(-$G138/INDEX($BB$5:$BG$12,MATCH($D138,$AR$5:$AR$12,0),4))*($G138/INDEX($BB$5:$BG$12,MATCH($D138,$AR$5:$AR$12,0),4))^$J138)+(EXP(-$G138/INDEX($BB$5:$BG$12,MATCH($D138,$AR$5:$AR$12,0),5))*($G138/INDEX($BB$5:$BG$12,MATCH($D138,$AR$5:$AR$12,0),5))^$J138)+(EXP(-$G138/INDEX($BB$5:$BG$12,MATCH($D138,$AR$5:$AR$12,0),6))*($G138/INDEX($BB$5:$BG$12,MATCH($D138,$AR$5:$AR$12,0),6))^$J138)),0)</x:f>
        <x:v>0</x:v>
      </x:c>
      <x:c r="AF138" s="979" t="n">
        <x:f>IFERROR((EXP(-$G138/INDEX($BB$5:$BG$12,MATCH($D138,$AR$5:$AR$12,0),2))*($G138/INDEX($BB$5:$BG$12,MATCH($D138,$AR$5:$AR$12,0),2))^$J138)/((EXP(-$G138/INDEX($BB$5:$BG$12,MATCH($D138,$AR$5:$AR$12,0),1))*($G138/INDEX($BB$5:$BG$12,MATCH($D138,$AR$5:$AR$12,0),1))^$J138)+(EXP(-$G138/INDEX($BB$5:$BG$12,MATCH($D138,$AR$5:$AR$12,0),2))*($G138/INDEX($BB$5:$BG$12,MATCH($D138,$AR$5:$AR$12,0),2))^$J138)+(EXP(-$G138/INDEX($BB$5:$BG$12,MATCH($D138,$AR$5:$AR$12,0),3))*($G138/INDEX($BB$5:$BG$12,MATCH($D138,$AR$5:$AR$12,0),3))^$J138)+(EXP(-$G138/INDEX($BB$5:$BG$12,MATCH($D138,$AR$5:$AR$12,0),4))*($G138/INDEX($BB$5:$BG$12,MATCH($D138,$AR$5:$AR$12,0),4))^$J138)+(EXP(-$G138/INDEX($BB$5:$BG$12,MATCH($D138,$AR$5:$AR$12,0),5))*($G138/INDEX($BB$5:$BG$12,MATCH($D138,$AR$5:$AR$12,0),5))^$J138)+(EXP(-$G138/INDEX($BB$5:$BG$12,MATCH($D138,$AR$5:$AR$12,0),6))*($G138/INDEX($BB$5:$BG$12,MATCH($D138,$AR$5:$AR$12,0),6))^$J138)),0)</x:f>
        <x:v>0</x:v>
      </x:c>
      <x:c r="AG138" s="979" t="n">
        <x:f>IFERROR((EXP(-$G138/INDEX($BB$5:$BG$12,MATCH($D138,$AR$5:$AR$12,0),3))*($G138/INDEX($BB$5:$BG$12,MATCH($D138,$AR$5:$AR$12,0),3))^$J138)/((EXP(-$G138/INDEX($BB$5:$BG$12,MATCH($D138,$AR$5:$AR$12,0),1))*($G138/INDEX($BB$5:$BG$12,MATCH($D138,$AR$5:$AR$12,0),1))^$J138)+(EXP(-$G138/INDEX($BB$5:$BG$12,MATCH($D138,$AR$5:$AR$12,0),2))*($G138/INDEX($BB$5:$BG$12,MATCH($D138,$AR$5:$AR$12,0),2))^$J138)+(EXP(-$G138/INDEX($BB$5:$BG$12,MATCH($D138,$AR$5:$AR$12,0),3))*($G138/INDEX($BB$5:$BG$12,MATCH($D138,$AR$5:$AR$12,0),3))^$J138)+(EXP(-$G138/INDEX($BB$5:$BG$12,MATCH($D138,$AR$5:$AR$12,0),4))*($G138/INDEX($BB$5:$BG$12,MATCH($D138,$AR$5:$AR$12,0),4))^$J138)+(EXP(-$G138/INDEX($BB$5:$BG$12,MATCH($D138,$AR$5:$AR$12,0),5))*($G138/INDEX($BB$5:$BG$12,MATCH($D138,$AR$5:$AR$12,0),5))^$J138)+(EXP(-$G138/INDEX($BB$5:$BG$12,MATCH($D138,$AR$5:$AR$12,0),6))*($G138/INDEX($BB$5:$BG$12,MATCH($D138,$AR$5:$AR$12,0),6))^$J138)),0)</x:f>
        <x:v>0</x:v>
      </x:c>
      <x:c r="AH138" s="979" t="n">
        <x:f>IFERROR((EXP(-$G138/INDEX($BB$5:$BG$12,MATCH($D138,$AR$5:$AR$12,0),4))*($G138/INDEX($BB$5:$BG$12,MATCH($D138,$AR$5:$AR$12,0),4))^$J138)/((EXP(-$G138/INDEX($BB$5:$BG$12,MATCH($D138,$AR$5:$AR$12,0),1))*($G138/INDEX($BB$5:$BG$12,MATCH($D138,$AR$5:$AR$12,0),1))^$J138)+(EXP(-$G138/INDEX($BB$5:$BG$12,MATCH($D138,$AR$5:$AR$12,0),2))*($G138/INDEX($BB$5:$BG$12,MATCH($D138,$AR$5:$AR$12,0),2))^$J138)+(EXP(-$G138/INDEX($BB$5:$BG$12,MATCH($D138,$AR$5:$AR$12,0),3))*($G138/INDEX($BB$5:$BG$12,MATCH($D138,$AR$5:$AR$12,0),3))^$J138)+(EXP(-$G138/INDEX($BB$5:$BG$12,MATCH($D138,$AR$5:$AR$12,0),4))*($G138/INDEX($BB$5:$BG$12,MATCH($D138,$AR$5:$AR$12,0),4))^$J138)+(EXP(-$G138/INDEX($BB$5:$BG$12,MATCH($D138,$AR$5:$AR$12,0),5))*($G138/INDEX($BB$5:$BG$12,MATCH($D138,$AR$5:$AR$12,0),5))^$J138)+(EXP(-$G138/INDEX($BB$5:$BG$12,MATCH($D138,$AR$5:$AR$12,0),6))*($G138/INDEX($BB$5:$BG$12,MATCH($D138,$AR$5:$AR$12,0),6))^$J138)),0)</x:f>
        <x:v>0</x:v>
      </x:c>
      <x:c r="AI138" s="979" t="n">
        <x:f>IFERROR((EXP(-$G138/INDEX($BB$5:$BG$12,MATCH($D138,$AR$5:$AR$12,0),5))*($G138/INDEX($BB$5:$BG$12,MATCH($D138,$AR$5:$AR$12,0),5))^$J138)/((EXP(-$G138/INDEX($BB$5:$BG$12,MATCH($D138,$AR$5:$AR$12,0),1))*($G138/INDEX($BB$5:$BG$12,MATCH($D138,$AR$5:$AR$12,0),1))^$J138)+(EXP(-$G138/INDEX($BB$5:$BG$12,MATCH($D138,$AR$5:$AR$12,0),2))*($G138/INDEX($BB$5:$BG$12,MATCH($D138,$AR$5:$AR$12,0),2))^$J138)+(EXP(-$G138/INDEX($BB$5:$BG$12,MATCH($D138,$AR$5:$AR$12,0),3))*($G138/INDEX($BB$5:$BG$12,MATCH($D138,$AR$5:$AR$12,0),3))^$J138)+(EXP(-$G138/INDEX($BB$5:$BG$12,MATCH($D138,$AR$5:$AR$12,0),4))*($G138/INDEX($BB$5:$BG$12,MATCH($D138,$AR$5:$AR$12,0),4))^$J138)+(EXP(-$G138/INDEX($BB$5:$BG$12,MATCH($D138,$AR$5:$AR$12,0),5))*($G138/INDEX($BB$5:$BG$12,MATCH($D138,$AR$5:$AR$12,0),5))^$J138)+(EXP(-$G138/INDEX($BB$5:$BG$12,MATCH($D138,$AR$5:$AR$12,0),6))*($G138/INDEX($BB$5:$BG$12,MATCH($D138,$AR$5:$AR$12,0),6))^$J138)),0)</x:f>
        <x:v>0</x:v>
      </x:c>
      <x:c r="AJ138" s="979" t="n">
        <x:f>IFERROR((EXP(-$G138/INDEX($BB$5:$BG$12,MATCH($D138,$AR$5:$AR$12,0),6))*($G138/INDEX($BB$5:$BG$12,MATCH($D138,$AR$5:$AR$12,0),6))^$J138)/((EXP(-$G138/INDEX($BB$5:$BG$12,MATCH($D138,$AR$5:$AR$12,0),1))*($G138/INDEX($BB$5:$BG$12,MATCH($D138,$AR$5:$AR$12,0),1))^$J138)+(EXP(-$G138/INDEX($BB$5:$BG$12,MATCH($D138,$AR$5:$AR$12,0),2))*($G138/INDEX($BB$5:$BG$12,MATCH($D138,$AR$5:$AR$12,0),2))^$J138)+(EXP(-$G138/INDEX($BB$5:$BG$12,MATCH($D138,$AR$5:$AR$12,0),3))*($G138/INDEX($BB$5:$BG$12,MATCH($D138,$AR$5:$AR$12,0),3))^$J138)+(EXP(-$G138/INDEX($BB$5:$BG$12,MATCH($D138,$AR$5:$AR$12,0),4))*($G138/INDEX($BB$5:$BG$12,MATCH($D138,$AR$5:$AR$12,0),4))^$J138)+(EXP(-$G138/INDEX($BB$5:$BG$12,MATCH($D138,$AR$5:$AR$12,0),5))*($G138/INDEX($BB$5:$BG$12,MATCH($D138,$AR$5:$AR$12,0),5))^$J138)+(EXP(-$G138/INDEX($BB$5:$BG$12,MATCH($D138,$AR$5:$AR$12,0),6))*($G138/INDEX($BB$5:$BG$12,MATCH($D138,$AR$5:$AR$12,0),6))^$J138)),0)</x:f>
        <x:v>0</x:v>
      </x:c>
      <x:c r="BJ138"/>
      <x:c r="BK138"/>
      <x:c r="BL138"/>
      <x:c r="BM138"/>
      <x:c r="BN138"/>
      <x:c r="BO138"/>
      <x:c r="BP138"/>
      <x:c r="BQ138"/>
      <x:c r="BR138"/>
      <x:c r="BS138"/>
      <x:c r="BT138"/>
      <x:c r="BU138"/>
      <x:c r="BV138"/>
      <x:c r="BW138"/>
      <x:c r="BX138"/>
      <x:c r="BY138"/>
      <x:c r="BZ138"/>
    </x:row>
    <x:row r="139">
      <x:c r="A139" s="975" t="n">
        <x:f>'対象台データ'!A137</x:f>
        <x:v>46278</x:v>
      </x:c>
      <x:c r="B139" s="1003" t="str">
        <x:f>'対象台データ'!B137</x:f>
        <x:v>日</x:v>
      </x:c>
      <x:c r="C139" s="1003" t="str">
        <x:f>'対象台データ'!C137</x:f>
        <x:v>9/13</x:v>
      </x:c>
      <x:c r="D139" s="963" t="str">
        <x:f>'対象台データ'!D137</x:f>
        <x:v>カバネリ 海門決戦</x:v>
      </x:c>
      <x:c r="E139" s="1014" t="n">
        <x:f>IF($X139="A",MIN(100,MAX(0,55+(V139-55)*(1+0.4*SQRT(MIN(G139/8000,1))))),MIN(100,MAX(0,V139)))</x:f>
        <x:v>60.348124919089805</x:v>
      </x:c>
      <x:c r="F139" s="1016" t="n">
        <x:f>'対象台データ'!E137</x:f>
        <x:v>530</x:v>
      </x:c>
      <x:c r="G139" s="1005" t="n">
        <x:f>'対象台データ'!F137</x:f>
        <x:v>5000</x:v>
      </x:c>
      <x:c r="H139" s="1005" t="n">
        <x:f>'対象台データ'!G137</x:f>
        <x:v>1596</x:v>
      </x:c>
      <x:c r="I139" s="1005" t="n">
        <x:f>'対象台データ'!H137</x:f>
        <x:v>0</x:v>
      </x:c>
      <x:c r="J139" s="1005" t="n">
        <x:f>'対象台データ'!I137</x:f>
        <x:v>19</x:v>
      </x:c>
      <x:c r="K139" s="979" t="n">
        <x:f>'対象台データ'!K137</x:f>
        <x:v>1.1064</x:v>
      </x:c>
      <x:c r="L139" s="1006" t="n">
        <x:f>IF(G139&lt;=0,5,IF(G139&lt;1500,5+(G139-0)*(20-5)/(1500-0),IF(G139&lt;3000,20+(G139-1500)*(40-20)/(3000-1500),IF(G139&lt;4500,40+(G139-3000)*(58-40)/(4500-3000),IF(G139&lt;6000,58+(G139-4500)*(72-58)/(6000-4500),IF(G139&lt;7500,72+(G139-6000)*(84-72)/(7500-6000),IF(G139&lt;9000,84+(G139-7500)*(93-84)/(9000-7500),IF(G139&lt;11000,93+(G139-9000)*(100-93)/(11000-9000),100))))))))</x:f>
        <x:v>62.666666666666664</x:v>
      </x:c>
      <x:c r="M139" s="978" t="n">
        <x:v>1</x:v>
      </x:c>
      <x:c r="N139" s="978" t="n">
        <x:f>MIN(100,L139*M139)</x:f>
        <x:v>62.666666666666664</x:v>
      </x:c>
      <x:c r="O139" s="978" t="n">
        <x:f>IF(K139&lt;=0.8,0,IF(K139&lt;0.9,0+(K139-0.8)*(10-0)/(0.9-0.8),IF(K139&lt;1,10+(K139-0.9)*(35-10)/(1-0.9),IF(K139&lt;1.2,35+(K139-1)*(87-35)/(1.2-1),IF(K139&lt;1.3,87+(K139-1.2)*(96-87)/(1.3-1.2),IF(K139&lt;1.45,96+(K139-1.3)*(100-96)/(1.45-1.3),100))))))</x:f>
        <x:v>62.664000000000016</x:v>
      </x:c>
      <x:c r="P139" s="979" t="n">
        <x:f>MIN(1,SQRT(G139/8000))</x:f>
        <x:v>0.7905694150420949</x:v>
      </x:c>
      <x:c r="Q139" s="978" t="n">
        <x:f>35+(O139-35)*P139</x:f>
        <x:v>56.870312297724524</x:v>
      </x:c>
      <x:c r="R139" s="978" t="n">
        <x:f>IF(K139&lt;0.95,MIN(25,(0.95-K139)*250),0)</x:f>
        <x:v>0</x:v>
      </x:c>
      <x:c r="S139" s="978" t="n">
        <x:f>IF($X139="A",Y139*5+Z139*15+AA139*30+AB139*60+AC139*80+AD139*100,0)</x:f>
        <x:v>0</x:v>
      </x:c>
      <x:c r="T139" s="978" t="n">
        <x:f>IF($X139="A",AE139*5+AF139*15+AG139*30+AH139*60+AI139*80+AJ139*100,0)</x:f>
        <x:v>0</x:v>
      </x:c>
      <x:c r="U139" s="978" t="n">
        <x:f>IF($X139="A",S139*15%+T139*30%+Q139*55%,0)</x:f>
        <x:v>0</x:v>
      </x:c>
      <x:c r="V139" s="1018" t="n">
        <x:f>IF($X139="A",U139*80%+N139*20%,N139*IFERROR(INDEX($AT$5:$AT$60,MATCH($D139,$AR$5:$AR$60,0)),0.6)+Q139*IFERROR(INDEX($AU$5:$AU$60,MATCH($D139,$AR$5:$AR$60,0)),0.4)-R139)</x:f>
        <x:v>60.348124919089805</x:v>
      </x:c>
      <x:c r="W139" s="1008" t="str">
        <x:f>IF(E139&gt;=90,"設定6級候補",IF(E139&gt;=75,"設定4以上強候補",IF(E139&gt;=60,"設定4以上を疑う","要観察")))</x:f>
        <x:v>設定4以上を疑う</x:v>
      </x:c>
      <x:c r="X139" s="1003" t="str">
        <x:f>IFERROR(INDEX($AS$5:$AS$60,MATCH($D139,$AR$5:$AR$60,0)),"AT")</x:f>
        <x:v>AT</x:v>
      </x:c>
      <x:c r="Y139" s="979" t="n">
        <x:f>IFERROR((EXP(-$G139/INDEX($AV$5:$BA$12,MATCH($D139,$AR$5:$AR$12,0),1))*($G139/INDEX($AV$5:$BA$12,MATCH($D139,$AR$5:$AR$12,0),1))^$I139)/((EXP(-$G139/INDEX($AV$5:$BA$12,MATCH($D139,$AR$5:$AR$12,0),1))*($G139/INDEX($AV$5:$BA$12,MATCH($D139,$AR$5:$AR$12,0),1))^$I139)+(EXP(-$G139/INDEX($AV$5:$BA$12,MATCH($D139,$AR$5:$AR$12,0),2))*($G139/INDEX($AV$5:$BA$12,MATCH($D139,$AR$5:$AR$12,0),2))^$I139)+(EXP(-$G139/INDEX($AV$5:$BA$12,MATCH($D139,$AR$5:$AR$12,0),3))*($G139/INDEX($AV$5:$BA$12,MATCH($D139,$AR$5:$AR$12,0),3))^$I139)+(EXP(-$G139/INDEX($AV$5:$BA$12,MATCH($D139,$AR$5:$AR$12,0),4))*($G139/INDEX($AV$5:$BA$12,MATCH($D139,$AR$5:$AR$12,0),4))^$I139)+(EXP(-$G139/INDEX($AV$5:$BA$12,MATCH($D139,$AR$5:$AR$12,0),5))*($G139/INDEX($AV$5:$BA$12,MATCH($D139,$AR$5:$AR$12,0),5))^$I139)+(EXP(-$G139/INDEX($AV$5:$BA$12,MATCH($D139,$AR$5:$AR$12,0),6))*($G139/INDEX($AV$5:$BA$12,MATCH($D139,$AR$5:$AR$12,0),6))^$I139)),0)</x:f>
        <x:v>0</x:v>
      </x:c>
      <x:c r="Z139" s="979" t="n">
        <x:f>IFERROR((EXP(-$G139/INDEX($AV$5:$BA$12,MATCH($D139,$AR$5:$AR$12,0),2))*($G139/INDEX($AV$5:$BA$12,MATCH($D139,$AR$5:$AR$12,0),2))^$I139)/((EXP(-$G139/INDEX($AV$5:$BA$12,MATCH($D139,$AR$5:$AR$12,0),1))*($G139/INDEX($AV$5:$BA$12,MATCH($D139,$AR$5:$AR$12,0),1))^$I139)+(EXP(-$G139/INDEX($AV$5:$BA$12,MATCH($D139,$AR$5:$AR$12,0),2))*($G139/INDEX($AV$5:$BA$12,MATCH($D139,$AR$5:$AR$12,0),2))^$I139)+(EXP(-$G139/INDEX($AV$5:$BA$12,MATCH($D139,$AR$5:$AR$12,0),3))*($G139/INDEX($AV$5:$BA$12,MATCH($D139,$AR$5:$AR$12,0),3))^$I139)+(EXP(-$G139/INDEX($AV$5:$BA$12,MATCH($D139,$AR$5:$AR$12,0),4))*($G139/INDEX($AV$5:$BA$12,MATCH($D139,$AR$5:$AR$12,0),4))^$I139)+(EXP(-$G139/INDEX($AV$5:$BA$12,MATCH($D139,$AR$5:$AR$12,0),5))*($G139/INDEX($AV$5:$BA$12,MATCH($D139,$AR$5:$AR$12,0),5))^$I139)+(EXP(-$G139/INDEX($AV$5:$BA$12,MATCH($D139,$AR$5:$AR$12,0),6))*($G139/INDEX($AV$5:$BA$12,MATCH($D139,$AR$5:$AR$12,0),6))^$I139)),0)</x:f>
        <x:v>0</x:v>
      </x:c>
      <x:c r="AA139" s="979" t="n">
        <x:f>IFERROR((EXP(-$G139/INDEX($AV$5:$BA$12,MATCH($D139,$AR$5:$AR$12,0),3))*($G139/INDEX($AV$5:$BA$12,MATCH($D139,$AR$5:$AR$12,0),3))^$I139)/((EXP(-$G139/INDEX($AV$5:$BA$12,MATCH($D139,$AR$5:$AR$12,0),1))*($G139/INDEX($AV$5:$BA$12,MATCH($D139,$AR$5:$AR$12,0),1))^$I139)+(EXP(-$G139/INDEX($AV$5:$BA$12,MATCH($D139,$AR$5:$AR$12,0),2))*($G139/INDEX($AV$5:$BA$12,MATCH($D139,$AR$5:$AR$12,0),2))^$I139)+(EXP(-$G139/INDEX($AV$5:$BA$12,MATCH($D139,$AR$5:$AR$12,0),3))*($G139/INDEX($AV$5:$BA$12,MATCH($D139,$AR$5:$AR$12,0),3))^$I139)+(EXP(-$G139/INDEX($AV$5:$BA$12,MATCH($D139,$AR$5:$AR$12,0),4))*($G139/INDEX($AV$5:$BA$12,MATCH($D139,$AR$5:$AR$12,0),4))^$I139)+(EXP(-$G139/INDEX($AV$5:$BA$12,MATCH($D139,$AR$5:$AR$12,0),5))*($G139/INDEX($AV$5:$BA$12,MATCH($D139,$AR$5:$AR$12,0),5))^$I139)+(EXP(-$G139/INDEX($AV$5:$BA$12,MATCH($D139,$AR$5:$AR$12,0),6))*($G139/INDEX($AV$5:$BA$12,MATCH($D139,$AR$5:$AR$12,0),6))^$I139)),0)</x:f>
        <x:v>0</x:v>
      </x:c>
      <x:c r="AB139" s="979" t="n">
        <x:f>IFERROR((EXP(-$G139/INDEX($AV$5:$BA$12,MATCH($D139,$AR$5:$AR$12,0),4))*($G139/INDEX($AV$5:$BA$12,MATCH($D139,$AR$5:$AR$12,0),4))^$I139)/((EXP(-$G139/INDEX($AV$5:$BA$12,MATCH($D139,$AR$5:$AR$12,0),1))*($G139/INDEX($AV$5:$BA$12,MATCH($D139,$AR$5:$AR$12,0),1))^$I139)+(EXP(-$G139/INDEX($AV$5:$BA$12,MATCH($D139,$AR$5:$AR$12,0),2))*($G139/INDEX($AV$5:$BA$12,MATCH($D139,$AR$5:$AR$12,0),2))^$I139)+(EXP(-$G139/INDEX($AV$5:$BA$12,MATCH($D139,$AR$5:$AR$12,0),3))*($G139/INDEX($AV$5:$BA$12,MATCH($D139,$AR$5:$AR$12,0),3))^$I139)+(EXP(-$G139/INDEX($AV$5:$BA$12,MATCH($D139,$AR$5:$AR$12,0),4))*($G139/INDEX($AV$5:$BA$12,MATCH($D139,$AR$5:$AR$12,0),4))^$I139)+(EXP(-$G139/INDEX($AV$5:$BA$12,MATCH($D139,$AR$5:$AR$12,0),5))*($G139/INDEX($AV$5:$BA$12,MATCH($D139,$AR$5:$AR$12,0),5))^$I139)+(EXP(-$G139/INDEX($AV$5:$BA$12,MATCH($D139,$AR$5:$AR$12,0),6))*($G139/INDEX($AV$5:$BA$12,MATCH($D139,$AR$5:$AR$12,0),6))^$I139)),0)</x:f>
        <x:v>0</x:v>
      </x:c>
      <x:c r="AC139" s="979" t="n">
        <x:f>IFERROR((EXP(-$G139/INDEX($AV$5:$BA$12,MATCH($D139,$AR$5:$AR$12,0),5))*($G139/INDEX($AV$5:$BA$12,MATCH($D139,$AR$5:$AR$12,0),5))^$I139)/((EXP(-$G139/INDEX($AV$5:$BA$12,MATCH($D139,$AR$5:$AR$12,0),1))*($G139/INDEX($AV$5:$BA$12,MATCH($D139,$AR$5:$AR$12,0),1))^$I139)+(EXP(-$G139/INDEX($AV$5:$BA$12,MATCH($D139,$AR$5:$AR$12,0),2))*($G139/INDEX($AV$5:$BA$12,MATCH($D139,$AR$5:$AR$12,0),2))^$I139)+(EXP(-$G139/INDEX($AV$5:$BA$12,MATCH($D139,$AR$5:$AR$12,0),3))*($G139/INDEX($AV$5:$BA$12,MATCH($D139,$AR$5:$AR$12,0),3))^$I139)+(EXP(-$G139/INDEX($AV$5:$BA$12,MATCH($D139,$AR$5:$AR$12,0),4))*($G139/INDEX($AV$5:$BA$12,MATCH($D139,$AR$5:$AR$12,0),4))^$I139)+(EXP(-$G139/INDEX($AV$5:$BA$12,MATCH($D139,$AR$5:$AR$12,0),5))*($G139/INDEX($AV$5:$BA$12,MATCH($D139,$AR$5:$AR$12,0),5))^$I139)+(EXP(-$G139/INDEX($AV$5:$BA$12,MATCH($D139,$AR$5:$AR$12,0),6))*($G139/INDEX($AV$5:$BA$12,MATCH($D139,$AR$5:$AR$12,0),6))^$I139)),0)</x:f>
        <x:v>0</x:v>
      </x:c>
      <x:c r="AD139" s="979" t="n">
        <x:f>IFERROR((EXP(-$G139/INDEX($AV$5:$BA$12,MATCH($D139,$AR$5:$AR$12,0),6))*($G139/INDEX($AV$5:$BA$12,MATCH($D139,$AR$5:$AR$12,0),6))^$I139)/((EXP(-$G139/INDEX($AV$5:$BA$12,MATCH($D139,$AR$5:$AR$12,0),1))*($G139/INDEX($AV$5:$BA$12,MATCH($D139,$AR$5:$AR$12,0),1))^$I139)+(EXP(-$G139/INDEX($AV$5:$BA$12,MATCH($D139,$AR$5:$AR$12,0),2))*($G139/INDEX($AV$5:$BA$12,MATCH($D139,$AR$5:$AR$12,0),2))^$I139)+(EXP(-$G139/INDEX($AV$5:$BA$12,MATCH($D139,$AR$5:$AR$12,0),3))*($G139/INDEX($AV$5:$BA$12,MATCH($D139,$AR$5:$AR$12,0),3))^$I139)+(EXP(-$G139/INDEX($AV$5:$BA$12,MATCH($D139,$AR$5:$AR$12,0),4))*($G139/INDEX($AV$5:$BA$12,MATCH($D139,$AR$5:$AR$12,0),4))^$I139)+(EXP(-$G139/INDEX($AV$5:$BA$12,MATCH($D139,$AR$5:$AR$12,0),5))*($G139/INDEX($AV$5:$BA$12,MATCH($D139,$AR$5:$AR$12,0),5))^$I139)+(EXP(-$G139/INDEX($AV$5:$BA$12,MATCH($D139,$AR$5:$AR$12,0),6))*($G139/INDEX($AV$5:$BA$12,MATCH($D139,$AR$5:$AR$12,0),6))^$I139)),0)</x:f>
        <x:v>0</x:v>
      </x:c>
      <x:c r="AE139" s="979" t="n">
        <x:f>IFERROR((EXP(-$G139/INDEX($BB$5:$BG$12,MATCH($D139,$AR$5:$AR$12,0),1))*($G139/INDEX($BB$5:$BG$12,MATCH($D139,$AR$5:$AR$12,0),1))^$J139)/((EXP(-$G139/INDEX($BB$5:$BG$12,MATCH($D139,$AR$5:$AR$12,0),1))*($G139/INDEX($BB$5:$BG$12,MATCH($D139,$AR$5:$AR$12,0),1))^$J139)+(EXP(-$G139/INDEX($BB$5:$BG$12,MATCH($D139,$AR$5:$AR$12,0),2))*($G139/INDEX($BB$5:$BG$12,MATCH($D139,$AR$5:$AR$12,0),2))^$J139)+(EXP(-$G139/INDEX($BB$5:$BG$12,MATCH($D139,$AR$5:$AR$12,0),3))*($G139/INDEX($BB$5:$BG$12,MATCH($D139,$AR$5:$AR$12,0),3))^$J139)+(EXP(-$G139/INDEX($BB$5:$BG$12,MATCH($D139,$AR$5:$AR$12,0),4))*($G139/INDEX($BB$5:$BG$12,MATCH($D139,$AR$5:$AR$12,0),4))^$J139)+(EXP(-$G139/INDEX($BB$5:$BG$12,MATCH($D139,$AR$5:$AR$12,0),5))*($G139/INDEX($BB$5:$BG$12,MATCH($D139,$AR$5:$AR$12,0),5))^$J139)+(EXP(-$G139/INDEX($BB$5:$BG$12,MATCH($D139,$AR$5:$AR$12,0),6))*($G139/INDEX($BB$5:$BG$12,MATCH($D139,$AR$5:$AR$12,0),6))^$J139)),0)</x:f>
        <x:v>0</x:v>
      </x:c>
      <x:c r="AF139" s="979" t="n">
        <x:f>IFERROR((EXP(-$G139/INDEX($BB$5:$BG$12,MATCH($D139,$AR$5:$AR$12,0),2))*($G139/INDEX($BB$5:$BG$12,MATCH($D139,$AR$5:$AR$12,0),2))^$J139)/((EXP(-$G139/INDEX($BB$5:$BG$12,MATCH($D139,$AR$5:$AR$12,0),1))*($G139/INDEX($BB$5:$BG$12,MATCH($D139,$AR$5:$AR$12,0),1))^$J139)+(EXP(-$G139/INDEX($BB$5:$BG$12,MATCH($D139,$AR$5:$AR$12,0),2))*($G139/INDEX($BB$5:$BG$12,MATCH($D139,$AR$5:$AR$12,0),2))^$J139)+(EXP(-$G139/INDEX($BB$5:$BG$12,MATCH($D139,$AR$5:$AR$12,0),3))*($G139/INDEX($BB$5:$BG$12,MATCH($D139,$AR$5:$AR$12,0),3))^$J139)+(EXP(-$G139/INDEX($BB$5:$BG$12,MATCH($D139,$AR$5:$AR$12,0),4))*($G139/INDEX($BB$5:$BG$12,MATCH($D139,$AR$5:$AR$12,0),4))^$J139)+(EXP(-$G139/INDEX($BB$5:$BG$12,MATCH($D139,$AR$5:$AR$12,0),5))*($G139/INDEX($BB$5:$BG$12,MATCH($D139,$AR$5:$AR$12,0),5))^$J139)+(EXP(-$G139/INDEX($BB$5:$BG$12,MATCH($D139,$AR$5:$AR$12,0),6))*($G139/INDEX($BB$5:$BG$12,MATCH($D139,$AR$5:$AR$12,0),6))^$J139)),0)</x:f>
        <x:v>0</x:v>
      </x:c>
      <x:c r="AG139" s="979" t="n">
        <x:f>IFERROR((EXP(-$G139/INDEX($BB$5:$BG$12,MATCH($D139,$AR$5:$AR$12,0),3))*($G139/INDEX($BB$5:$BG$12,MATCH($D139,$AR$5:$AR$12,0),3))^$J139)/((EXP(-$G139/INDEX($BB$5:$BG$12,MATCH($D139,$AR$5:$AR$12,0),1))*($G139/INDEX($BB$5:$BG$12,MATCH($D139,$AR$5:$AR$12,0),1))^$J139)+(EXP(-$G139/INDEX($BB$5:$BG$12,MATCH($D139,$AR$5:$AR$12,0),2))*($G139/INDEX($BB$5:$BG$12,MATCH($D139,$AR$5:$AR$12,0),2))^$J139)+(EXP(-$G139/INDEX($BB$5:$BG$12,MATCH($D139,$AR$5:$AR$12,0),3))*($G139/INDEX($BB$5:$BG$12,MATCH($D139,$AR$5:$AR$12,0),3))^$J139)+(EXP(-$G139/INDEX($BB$5:$BG$12,MATCH($D139,$AR$5:$AR$12,0),4))*($G139/INDEX($BB$5:$BG$12,MATCH($D139,$AR$5:$AR$12,0),4))^$J139)+(EXP(-$G139/INDEX($BB$5:$BG$12,MATCH($D139,$AR$5:$AR$12,0),5))*($G139/INDEX($BB$5:$BG$12,MATCH($D139,$AR$5:$AR$12,0),5))^$J139)+(EXP(-$G139/INDEX($BB$5:$BG$12,MATCH($D139,$AR$5:$AR$12,0),6))*($G139/INDEX($BB$5:$BG$12,MATCH($D139,$AR$5:$AR$12,0),6))^$J139)),0)</x:f>
        <x:v>0</x:v>
      </x:c>
      <x:c r="AH139" s="979" t="n">
        <x:f>IFERROR((EXP(-$G139/INDEX($BB$5:$BG$12,MATCH($D139,$AR$5:$AR$12,0),4))*($G139/INDEX($BB$5:$BG$12,MATCH($D139,$AR$5:$AR$12,0),4))^$J139)/((EXP(-$G139/INDEX($BB$5:$BG$12,MATCH($D139,$AR$5:$AR$12,0),1))*($G139/INDEX($BB$5:$BG$12,MATCH($D139,$AR$5:$AR$12,0),1))^$J139)+(EXP(-$G139/INDEX($BB$5:$BG$12,MATCH($D139,$AR$5:$AR$12,0),2))*($G139/INDEX($BB$5:$BG$12,MATCH($D139,$AR$5:$AR$12,0),2))^$J139)+(EXP(-$G139/INDEX($BB$5:$BG$12,MATCH($D139,$AR$5:$AR$12,0),3))*($G139/INDEX($BB$5:$BG$12,MATCH($D139,$AR$5:$AR$12,0),3))^$J139)+(EXP(-$G139/INDEX($BB$5:$BG$12,MATCH($D139,$AR$5:$AR$12,0),4))*($G139/INDEX($BB$5:$BG$12,MATCH($D139,$AR$5:$AR$12,0),4))^$J139)+(EXP(-$G139/INDEX($BB$5:$BG$12,MATCH($D139,$AR$5:$AR$12,0),5))*($G139/INDEX($BB$5:$BG$12,MATCH($D139,$AR$5:$AR$12,0),5))^$J139)+(EXP(-$G139/INDEX($BB$5:$BG$12,MATCH($D139,$AR$5:$AR$12,0),6))*($G139/INDEX($BB$5:$BG$12,MATCH($D139,$AR$5:$AR$12,0),6))^$J139)),0)</x:f>
        <x:v>0</x:v>
      </x:c>
      <x:c r="AI139" s="979" t="n">
        <x:f>IFERROR((EXP(-$G139/INDEX($BB$5:$BG$12,MATCH($D139,$AR$5:$AR$12,0),5))*($G139/INDEX($BB$5:$BG$12,MATCH($D139,$AR$5:$AR$12,0),5))^$J139)/((EXP(-$G139/INDEX($BB$5:$BG$12,MATCH($D139,$AR$5:$AR$12,0),1))*($G139/INDEX($BB$5:$BG$12,MATCH($D139,$AR$5:$AR$12,0),1))^$J139)+(EXP(-$G139/INDEX($BB$5:$BG$12,MATCH($D139,$AR$5:$AR$12,0),2))*($G139/INDEX($BB$5:$BG$12,MATCH($D139,$AR$5:$AR$12,0),2))^$J139)+(EXP(-$G139/INDEX($BB$5:$BG$12,MATCH($D139,$AR$5:$AR$12,0),3))*($G139/INDEX($BB$5:$BG$12,MATCH($D139,$AR$5:$AR$12,0),3))^$J139)+(EXP(-$G139/INDEX($BB$5:$BG$12,MATCH($D139,$AR$5:$AR$12,0),4))*($G139/INDEX($BB$5:$BG$12,MATCH($D139,$AR$5:$AR$12,0),4))^$J139)+(EXP(-$G139/INDEX($BB$5:$BG$12,MATCH($D139,$AR$5:$AR$12,0),5))*($G139/INDEX($BB$5:$BG$12,MATCH($D139,$AR$5:$AR$12,0),5))^$J139)+(EXP(-$G139/INDEX($BB$5:$BG$12,MATCH($D139,$AR$5:$AR$12,0),6))*($G139/INDEX($BB$5:$BG$12,MATCH($D139,$AR$5:$AR$12,0),6))^$J139)),0)</x:f>
        <x:v>0</x:v>
      </x:c>
      <x:c r="AJ139" s="979" t="n">
        <x:f>IFERROR((EXP(-$G139/INDEX($BB$5:$BG$12,MATCH($D139,$AR$5:$AR$12,0),6))*($G139/INDEX($BB$5:$BG$12,MATCH($D139,$AR$5:$AR$12,0),6))^$J139)/((EXP(-$G139/INDEX($BB$5:$BG$12,MATCH($D139,$AR$5:$AR$12,0),1))*($G139/INDEX($BB$5:$BG$12,MATCH($D139,$AR$5:$AR$12,0),1))^$J139)+(EXP(-$G139/INDEX($BB$5:$BG$12,MATCH($D139,$AR$5:$AR$12,0),2))*($G139/INDEX($BB$5:$BG$12,MATCH($D139,$AR$5:$AR$12,0),2))^$J139)+(EXP(-$G139/INDEX($BB$5:$BG$12,MATCH($D139,$AR$5:$AR$12,0),3))*($G139/INDEX($BB$5:$BG$12,MATCH($D139,$AR$5:$AR$12,0),3))^$J139)+(EXP(-$G139/INDEX($BB$5:$BG$12,MATCH($D139,$AR$5:$AR$12,0),4))*($G139/INDEX($BB$5:$BG$12,MATCH($D139,$AR$5:$AR$12,0),4))^$J139)+(EXP(-$G139/INDEX($BB$5:$BG$12,MATCH($D139,$AR$5:$AR$12,0),5))*($G139/INDEX($BB$5:$BG$12,MATCH($D139,$AR$5:$AR$12,0),5))^$J139)+(EXP(-$G139/INDEX($BB$5:$BG$12,MATCH($D139,$AR$5:$AR$12,0),6))*($G139/INDEX($BB$5:$BG$12,MATCH($D139,$AR$5:$AR$12,0),6))^$J139)),0)</x:f>
        <x:v>0</x:v>
      </x:c>
      <x:c r="BJ139"/>
      <x:c r="BK139"/>
      <x:c r="BL139"/>
      <x:c r="BM139"/>
      <x:c r="BN139"/>
      <x:c r="BO139"/>
      <x:c r="BP139"/>
      <x:c r="BQ139"/>
      <x:c r="BR139"/>
      <x:c r="BS139"/>
      <x:c r="BT139"/>
      <x:c r="BU139"/>
      <x:c r="BV139"/>
      <x:c r="BW139"/>
      <x:c r="BX139"/>
      <x:c r="BY139"/>
      <x:c r="BZ139"/>
    </x:row>
    <x:row r="140">
      <x:c r="A140" s="975" t="n">
        <x:f>'対象台データ'!A138</x:f>
        <x:v>46278</x:v>
      </x:c>
      <x:c r="B140" s="1003" t="str">
        <x:f>'対象台データ'!B138</x:f>
        <x:v>日</x:v>
      </x:c>
      <x:c r="C140" s="1003" t="str">
        <x:f>'対象台データ'!C138</x:f>
        <x:v>9/13</x:v>
      </x:c>
      <x:c r="D140" s="963" t="str">
        <x:f>'対象台データ'!D138</x:f>
        <x:v>カバネリ 海門決戦</x:v>
      </x:c>
      <x:c r="E140" s="1014" t="n">
        <x:f>IF($X140="A",MIN(100,MAX(0,55+(V140-55)*(1+0.4*SQRT(MIN(G140/8000,1))))),MIN(100,MAX(0,V140)))</x:f>
        <x:v>64.48885513434159</x:v>
      </x:c>
      <x:c r="F140" s="1016" t="n">
        <x:f>'対象台データ'!E138</x:f>
        <x:v>531</x:v>
      </x:c>
      <x:c r="G140" s="1005" t="n">
        <x:f>'対象台データ'!F138</x:f>
        <x:v>4490</x:v>
      </x:c>
      <x:c r="H140" s="1005" t="n">
        <x:f>'対象台データ'!G138</x:f>
        <x:v>2783</x:v>
      </x:c>
      <x:c r="I140" s="1005" t="n">
        <x:f>'対象台データ'!H138</x:f>
        <x:v>0</x:v>
      </x:c>
      <x:c r="J140" s="1005" t="n">
        <x:f>'対象台データ'!I138</x:f>
        <x:v>24</x:v>
      </x:c>
      <x:c r="K140" s="979" t="n">
        <x:f>'対象台データ'!K138</x:f>
        <x:v>1.2066072754268746</x:v>
      </x:c>
      <x:c r="L140" s="1006" t="n">
        <x:f>IF(G140&lt;=0,5,IF(G140&lt;1500,5+(G140-0)*(20-5)/(1500-0),IF(G140&lt;3000,20+(G140-1500)*(40-20)/(3000-1500),IF(G140&lt;4500,40+(G140-3000)*(58-40)/(4500-3000),IF(G140&lt;6000,58+(G140-4500)*(72-58)/(6000-4500),IF(G140&lt;7500,72+(G140-6000)*(84-72)/(7500-6000),IF(G140&lt;9000,84+(G140-7500)*(93-84)/(9000-7500),IF(G140&lt;11000,93+(G140-9000)*(100-93)/(11000-9000),100))))))))</x:f>
        <x:v>57.879999999999995</x:v>
      </x:c>
      <x:c r="M140" s="978" t="n">
        <x:v>1</x:v>
      </x:c>
      <x:c r="N140" s="978" t="n">
        <x:f>MIN(100,L140*M140)</x:f>
        <x:v>57.879999999999995</x:v>
      </x:c>
      <x:c r="O140" s="978" t="n">
        <x:f>IF(K140&lt;=0.8,0,IF(K140&lt;0.9,0+(K140-0.8)*(10-0)/(0.9-0.8),IF(K140&lt;1,10+(K140-0.9)*(35-10)/(1-0.9),IF(K140&lt;1.2,35+(K140-1)*(87-35)/(1.2-1),IF(K140&lt;1.3,87+(K140-1.2)*(96-87)/(1.3-1.2),IF(K140&lt;1.45,96+(K140-1.3)*(100-96)/(1.45-1.3),100))))))</x:f>
        <x:v>87.59465478841872</x:v>
      </x:c>
      <x:c r="P140" s="979" t="n">
        <x:f>MIN(1,SQRT(G140/8000))</x:f>
        <x:v>0.7491662031885848</x:v>
      </x:c>
      <x:c r="Q140" s="978" t="n">
        <x:f>35+(O140-35)*P140</x:f>
        <x:v>74.40213783585398</x:v>
      </x:c>
      <x:c r="R140" s="978" t="n">
        <x:f>IF(K140&lt;0.95,MIN(25,(0.95-K140)*250),0)</x:f>
        <x:v>0</x:v>
      </x:c>
      <x:c r="S140" s="978" t="n">
        <x:f>IF($X140="A",Y140*5+Z140*15+AA140*30+AB140*60+AC140*80+AD140*100,0)</x:f>
        <x:v>0</x:v>
      </x:c>
      <x:c r="T140" s="978" t="n">
        <x:f>IF($X140="A",AE140*5+AF140*15+AG140*30+AH140*60+AI140*80+AJ140*100,0)</x:f>
        <x:v>0</x:v>
      </x:c>
      <x:c r="U140" s="978" t="n">
        <x:f>IF($X140="A",S140*15%+T140*30%+Q140*55%,0)</x:f>
        <x:v>0</x:v>
      </x:c>
      <x:c r="V140" s="1018" t="n">
        <x:f>IF($X140="A",U140*80%+N140*20%,N140*IFERROR(INDEX($AT$5:$AT$60,MATCH($D140,$AR$5:$AR$60,0)),0.6)+Q140*IFERROR(INDEX($AU$5:$AU$60,MATCH($D140,$AR$5:$AR$60,0)),0.4)-R140)</x:f>
        <x:v>64.48885513434159</x:v>
      </x:c>
      <x:c r="W140" s="1008" t="str">
        <x:f>IF(E140&gt;=90,"設定6級候補",IF(E140&gt;=75,"設定4以上強候補",IF(E140&gt;=60,"設定4以上を疑う","要観察")))</x:f>
        <x:v>設定4以上を疑う</x:v>
      </x:c>
      <x:c r="X140" s="1003" t="str">
        <x:f>IFERROR(INDEX($AS$5:$AS$60,MATCH($D140,$AR$5:$AR$60,0)),"AT")</x:f>
        <x:v>AT</x:v>
      </x:c>
      <x:c r="Y140" s="979" t="n">
        <x:f>IFERROR((EXP(-$G140/INDEX($AV$5:$BA$12,MATCH($D140,$AR$5:$AR$12,0),1))*($G140/INDEX($AV$5:$BA$12,MATCH($D140,$AR$5:$AR$12,0),1))^$I140)/((EXP(-$G140/INDEX($AV$5:$BA$12,MATCH($D140,$AR$5:$AR$12,0),1))*($G140/INDEX($AV$5:$BA$12,MATCH($D140,$AR$5:$AR$12,0),1))^$I140)+(EXP(-$G140/INDEX($AV$5:$BA$12,MATCH($D140,$AR$5:$AR$12,0),2))*($G140/INDEX($AV$5:$BA$12,MATCH($D140,$AR$5:$AR$12,0),2))^$I140)+(EXP(-$G140/INDEX($AV$5:$BA$12,MATCH($D140,$AR$5:$AR$12,0),3))*($G140/INDEX($AV$5:$BA$12,MATCH($D140,$AR$5:$AR$12,0),3))^$I140)+(EXP(-$G140/INDEX($AV$5:$BA$12,MATCH($D140,$AR$5:$AR$12,0),4))*($G140/INDEX($AV$5:$BA$12,MATCH($D140,$AR$5:$AR$12,0),4))^$I140)+(EXP(-$G140/INDEX($AV$5:$BA$12,MATCH($D140,$AR$5:$AR$12,0),5))*($G140/INDEX($AV$5:$BA$12,MATCH($D140,$AR$5:$AR$12,0),5))^$I140)+(EXP(-$G140/INDEX($AV$5:$BA$12,MATCH($D140,$AR$5:$AR$12,0),6))*($G140/INDEX($AV$5:$BA$12,MATCH($D140,$AR$5:$AR$12,0),6))^$I140)),0)</x:f>
        <x:v>0</x:v>
      </x:c>
      <x:c r="Z140" s="979" t="n">
        <x:f>IFERROR((EXP(-$G140/INDEX($AV$5:$BA$12,MATCH($D140,$AR$5:$AR$12,0),2))*($G140/INDEX($AV$5:$BA$12,MATCH($D140,$AR$5:$AR$12,0),2))^$I140)/((EXP(-$G140/INDEX($AV$5:$BA$12,MATCH($D140,$AR$5:$AR$12,0),1))*($G140/INDEX($AV$5:$BA$12,MATCH($D140,$AR$5:$AR$12,0),1))^$I140)+(EXP(-$G140/INDEX($AV$5:$BA$12,MATCH($D140,$AR$5:$AR$12,0),2))*($G140/INDEX($AV$5:$BA$12,MATCH($D140,$AR$5:$AR$12,0),2))^$I140)+(EXP(-$G140/INDEX($AV$5:$BA$12,MATCH($D140,$AR$5:$AR$12,0),3))*($G140/INDEX($AV$5:$BA$12,MATCH($D140,$AR$5:$AR$12,0),3))^$I140)+(EXP(-$G140/INDEX($AV$5:$BA$12,MATCH($D140,$AR$5:$AR$12,0),4))*($G140/INDEX($AV$5:$BA$12,MATCH($D140,$AR$5:$AR$12,0),4))^$I140)+(EXP(-$G140/INDEX($AV$5:$BA$12,MATCH($D140,$AR$5:$AR$12,0),5))*($G140/INDEX($AV$5:$BA$12,MATCH($D140,$AR$5:$AR$12,0),5))^$I140)+(EXP(-$G140/INDEX($AV$5:$BA$12,MATCH($D140,$AR$5:$AR$12,0),6))*($G140/INDEX($AV$5:$BA$12,MATCH($D140,$AR$5:$AR$12,0),6))^$I140)),0)</x:f>
        <x:v>0</x:v>
      </x:c>
      <x:c r="AA140" s="979" t="n">
        <x:f>IFERROR((EXP(-$G140/INDEX($AV$5:$BA$12,MATCH($D140,$AR$5:$AR$12,0),3))*($G140/INDEX($AV$5:$BA$12,MATCH($D140,$AR$5:$AR$12,0),3))^$I140)/((EXP(-$G140/INDEX($AV$5:$BA$12,MATCH($D140,$AR$5:$AR$12,0),1))*($G140/INDEX($AV$5:$BA$12,MATCH($D140,$AR$5:$AR$12,0),1))^$I140)+(EXP(-$G140/INDEX($AV$5:$BA$12,MATCH($D140,$AR$5:$AR$12,0),2))*($G140/INDEX($AV$5:$BA$12,MATCH($D140,$AR$5:$AR$12,0),2))^$I140)+(EXP(-$G140/INDEX($AV$5:$BA$12,MATCH($D140,$AR$5:$AR$12,0),3))*($G140/INDEX($AV$5:$BA$12,MATCH($D140,$AR$5:$AR$12,0),3))^$I140)+(EXP(-$G140/INDEX($AV$5:$BA$12,MATCH($D140,$AR$5:$AR$12,0),4))*($G140/INDEX($AV$5:$BA$12,MATCH($D140,$AR$5:$AR$12,0),4))^$I140)+(EXP(-$G140/INDEX($AV$5:$BA$12,MATCH($D140,$AR$5:$AR$12,0),5))*($G140/INDEX($AV$5:$BA$12,MATCH($D140,$AR$5:$AR$12,0),5))^$I140)+(EXP(-$G140/INDEX($AV$5:$BA$12,MATCH($D140,$AR$5:$AR$12,0),6))*($G140/INDEX($AV$5:$BA$12,MATCH($D140,$AR$5:$AR$12,0),6))^$I140)),0)</x:f>
        <x:v>0</x:v>
      </x:c>
      <x:c r="AB140" s="979" t="n">
        <x:f>IFERROR((EXP(-$G140/INDEX($AV$5:$BA$12,MATCH($D140,$AR$5:$AR$12,0),4))*($G140/INDEX($AV$5:$BA$12,MATCH($D140,$AR$5:$AR$12,0),4))^$I140)/((EXP(-$G140/INDEX($AV$5:$BA$12,MATCH($D140,$AR$5:$AR$12,0),1))*($G140/INDEX($AV$5:$BA$12,MATCH($D140,$AR$5:$AR$12,0),1))^$I140)+(EXP(-$G140/INDEX($AV$5:$BA$12,MATCH($D140,$AR$5:$AR$12,0),2))*($G140/INDEX($AV$5:$BA$12,MATCH($D140,$AR$5:$AR$12,0),2))^$I140)+(EXP(-$G140/INDEX($AV$5:$BA$12,MATCH($D140,$AR$5:$AR$12,0),3))*($G140/INDEX($AV$5:$BA$12,MATCH($D140,$AR$5:$AR$12,0),3))^$I140)+(EXP(-$G140/INDEX($AV$5:$BA$12,MATCH($D140,$AR$5:$AR$12,0),4))*($G140/INDEX($AV$5:$BA$12,MATCH($D140,$AR$5:$AR$12,0),4))^$I140)+(EXP(-$G140/INDEX($AV$5:$BA$12,MATCH($D140,$AR$5:$AR$12,0),5))*($G140/INDEX($AV$5:$BA$12,MATCH($D140,$AR$5:$AR$12,0),5))^$I140)+(EXP(-$G140/INDEX($AV$5:$BA$12,MATCH($D140,$AR$5:$AR$12,0),6))*($G140/INDEX($AV$5:$BA$12,MATCH($D140,$AR$5:$AR$12,0),6))^$I140)),0)</x:f>
        <x:v>0</x:v>
      </x:c>
      <x:c r="AC140" s="979" t="n">
        <x:f>IFERROR((EXP(-$G140/INDEX($AV$5:$BA$12,MATCH($D140,$AR$5:$AR$12,0),5))*($G140/INDEX($AV$5:$BA$12,MATCH($D140,$AR$5:$AR$12,0),5))^$I140)/((EXP(-$G140/INDEX($AV$5:$BA$12,MATCH($D140,$AR$5:$AR$12,0),1))*($G140/INDEX($AV$5:$BA$12,MATCH($D140,$AR$5:$AR$12,0),1))^$I140)+(EXP(-$G140/INDEX($AV$5:$BA$12,MATCH($D140,$AR$5:$AR$12,0),2))*($G140/INDEX($AV$5:$BA$12,MATCH($D140,$AR$5:$AR$12,0),2))^$I140)+(EXP(-$G140/INDEX($AV$5:$BA$12,MATCH($D140,$AR$5:$AR$12,0),3))*($G140/INDEX($AV$5:$BA$12,MATCH($D140,$AR$5:$AR$12,0),3))^$I140)+(EXP(-$G140/INDEX($AV$5:$BA$12,MATCH($D140,$AR$5:$AR$12,0),4))*($G140/INDEX($AV$5:$BA$12,MATCH($D140,$AR$5:$AR$12,0),4))^$I140)+(EXP(-$G140/INDEX($AV$5:$BA$12,MATCH($D140,$AR$5:$AR$12,0),5))*($G140/INDEX($AV$5:$BA$12,MATCH($D140,$AR$5:$AR$12,0),5))^$I140)+(EXP(-$G140/INDEX($AV$5:$BA$12,MATCH($D140,$AR$5:$AR$12,0),6))*($G140/INDEX($AV$5:$BA$12,MATCH($D140,$AR$5:$AR$12,0),6))^$I140)),0)</x:f>
        <x:v>0</x:v>
      </x:c>
      <x:c r="AD140" s="979" t="n">
        <x:f>IFERROR((EXP(-$G140/INDEX($AV$5:$BA$12,MATCH($D140,$AR$5:$AR$12,0),6))*($G140/INDEX($AV$5:$BA$12,MATCH($D140,$AR$5:$AR$12,0),6))^$I140)/((EXP(-$G140/INDEX($AV$5:$BA$12,MATCH($D140,$AR$5:$AR$12,0),1))*($G140/INDEX($AV$5:$BA$12,MATCH($D140,$AR$5:$AR$12,0),1))^$I140)+(EXP(-$G140/INDEX($AV$5:$BA$12,MATCH($D140,$AR$5:$AR$12,0),2))*($G140/INDEX($AV$5:$BA$12,MATCH($D140,$AR$5:$AR$12,0),2))^$I140)+(EXP(-$G140/INDEX($AV$5:$BA$12,MATCH($D140,$AR$5:$AR$12,0),3))*($G140/INDEX($AV$5:$BA$12,MATCH($D140,$AR$5:$AR$12,0),3))^$I140)+(EXP(-$G140/INDEX($AV$5:$BA$12,MATCH($D140,$AR$5:$AR$12,0),4))*($G140/INDEX($AV$5:$BA$12,MATCH($D140,$AR$5:$AR$12,0),4))^$I140)+(EXP(-$G140/INDEX($AV$5:$BA$12,MATCH($D140,$AR$5:$AR$12,0),5))*($G140/INDEX($AV$5:$BA$12,MATCH($D140,$AR$5:$AR$12,0),5))^$I140)+(EXP(-$G140/INDEX($AV$5:$BA$12,MATCH($D140,$AR$5:$AR$12,0),6))*($G140/INDEX($AV$5:$BA$12,MATCH($D140,$AR$5:$AR$12,0),6))^$I140)),0)</x:f>
        <x:v>0</x:v>
      </x:c>
      <x:c r="AE140" s="979" t="n">
        <x:f>IFERROR((EXP(-$G140/INDEX($BB$5:$BG$12,MATCH($D140,$AR$5:$AR$12,0),1))*($G140/INDEX($BB$5:$BG$12,MATCH($D140,$AR$5:$AR$12,0),1))^$J140)/((EXP(-$G140/INDEX($BB$5:$BG$12,MATCH($D140,$AR$5:$AR$12,0),1))*($G140/INDEX($BB$5:$BG$12,MATCH($D140,$AR$5:$AR$12,0),1))^$J140)+(EXP(-$G140/INDEX($BB$5:$BG$12,MATCH($D140,$AR$5:$AR$12,0),2))*($G140/INDEX($BB$5:$BG$12,MATCH($D140,$AR$5:$AR$12,0),2))^$J140)+(EXP(-$G140/INDEX($BB$5:$BG$12,MATCH($D140,$AR$5:$AR$12,0),3))*($G140/INDEX($BB$5:$BG$12,MATCH($D140,$AR$5:$AR$12,0),3))^$J140)+(EXP(-$G140/INDEX($BB$5:$BG$12,MATCH($D140,$AR$5:$AR$12,0),4))*($G140/INDEX($BB$5:$BG$12,MATCH($D140,$AR$5:$AR$12,0),4))^$J140)+(EXP(-$G140/INDEX($BB$5:$BG$12,MATCH($D140,$AR$5:$AR$12,0),5))*($G140/INDEX($BB$5:$BG$12,MATCH($D140,$AR$5:$AR$12,0),5))^$J140)+(EXP(-$G140/INDEX($BB$5:$BG$12,MATCH($D140,$AR$5:$AR$12,0),6))*($G140/INDEX($BB$5:$BG$12,MATCH($D140,$AR$5:$AR$12,0),6))^$J140)),0)</x:f>
        <x:v>0</x:v>
      </x:c>
      <x:c r="AF140" s="979" t="n">
        <x:f>IFERROR((EXP(-$G140/INDEX($BB$5:$BG$12,MATCH($D140,$AR$5:$AR$12,0),2))*($G140/INDEX($BB$5:$BG$12,MATCH($D140,$AR$5:$AR$12,0),2))^$J140)/((EXP(-$G140/INDEX($BB$5:$BG$12,MATCH($D140,$AR$5:$AR$12,0),1))*($G140/INDEX($BB$5:$BG$12,MATCH($D140,$AR$5:$AR$12,0),1))^$J140)+(EXP(-$G140/INDEX($BB$5:$BG$12,MATCH($D140,$AR$5:$AR$12,0),2))*($G140/INDEX($BB$5:$BG$12,MATCH($D140,$AR$5:$AR$12,0),2))^$J140)+(EXP(-$G140/INDEX($BB$5:$BG$12,MATCH($D140,$AR$5:$AR$12,0),3))*($G140/INDEX($BB$5:$BG$12,MATCH($D140,$AR$5:$AR$12,0),3))^$J140)+(EXP(-$G140/INDEX($BB$5:$BG$12,MATCH($D140,$AR$5:$AR$12,0),4))*($G140/INDEX($BB$5:$BG$12,MATCH($D140,$AR$5:$AR$12,0),4))^$J140)+(EXP(-$G140/INDEX($BB$5:$BG$12,MATCH($D140,$AR$5:$AR$12,0),5))*($G140/INDEX($BB$5:$BG$12,MATCH($D140,$AR$5:$AR$12,0),5))^$J140)+(EXP(-$G140/INDEX($BB$5:$BG$12,MATCH($D140,$AR$5:$AR$12,0),6))*($G140/INDEX($BB$5:$BG$12,MATCH($D140,$AR$5:$AR$12,0),6))^$J140)),0)</x:f>
        <x:v>0</x:v>
      </x:c>
      <x:c r="AG140" s="979" t="n">
        <x:f>IFERROR((EXP(-$G140/INDEX($BB$5:$BG$12,MATCH($D140,$AR$5:$AR$12,0),3))*($G140/INDEX($BB$5:$BG$12,MATCH($D140,$AR$5:$AR$12,0),3))^$J140)/((EXP(-$G140/INDEX($BB$5:$BG$12,MATCH($D140,$AR$5:$AR$12,0),1))*($G140/INDEX($BB$5:$BG$12,MATCH($D140,$AR$5:$AR$12,0),1))^$J140)+(EXP(-$G140/INDEX($BB$5:$BG$12,MATCH($D140,$AR$5:$AR$12,0),2))*($G140/INDEX($BB$5:$BG$12,MATCH($D140,$AR$5:$AR$12,0),2))^$J140)+(EXP(-$G140/INDEX($BB$5:$BG$12,MATCH($D140,$AR$5:$AR$12,0),3))*($G140/INDEX($BB$5:$BG$12,MATCH($D140,$AR$5:$AR$12,0),3))^$J140)+(EXP(-$G140/INDEX($BB$5:$BG$12,MATCH($D140,$AR$5:$AR$12,0),4))*($G140/INDEX($BB$5:$BG$12,MATCH($D140,$AR$5:$AR$12,0),4))^$J140)+(EXP(-$G140/INDEX($BB$5:$BG$12,MATCH($D140,$AR$5:$AR$12,0),5))*($G140/INDEX($BB$5:$BG$12,MATCH($D140,$AR$5:$AR$12,0),5))^$J140)+(EXP(-$G140/INDEX($BB$5:$BG$12,MATCH($D140,$AR$5:$AR$12,0),6))*($G140/INDEX($BB$5:$BG$12,MATCH($D140,$AR$5:$AR$12,0),6))^$J140)),0)</x:f>
        <x:v>0</x:v>
      </x:c>
      <x:c r="AH140" s="979" t="n">
        <x:f>IFERROR((EXP(-$G140/INDEX($BB$5:$BG$12,MATCH($D140,$AR$5:$AR$12,0),4))*($G140/INDEX($BB$5:$BG$12,MATCH($D140,$AR$5:$AR$12,0),4))^$J140)/((EXP(-$G140/INDEX($BB$5:$BG$12,MATCH($D140,$AR$5:$AR$12,0),1))*($G140/INDEX($BB$5:$BG$12,MATCH($D140,$AR$5:$AR$12,0),1))^$J140)+(EXP(-$G140/INDEX($BB$5:$BG$12,MATCH($D140,$AR$5:$AR$12,0),2))*($G140/INDEX($BB$5:$BG$12,MATCH($D140,$AR$5:$AR$12,0),2))^$J140)+(EXP(-$G140/INDEX($BB$5:$BG$12,MATCH($D140,$AR$5:$AR$12,0),3))*($G140/INDEX($BB$5:$BG$12,MATCH($D140,$AR$5:$AR$12,0),3))^$J140)+(EXP(-$G140/INDEX($BB$5:$BG$12,MATCH($D140,$AR$5:$AR$12,0),4))*($G140/INDEX($BB$5:$BG$12,MATCH($D140,$AR$5:$AR$12,0),4))^$J140)+(EXP(-$G140/INDEX($BB$5:$BG$12,MATCH($D140,$AR$5:$AR$12,0),5))*($G140/INDEX($BB$5:$BG$12,MATCH($D140,$AR$5:$AR$12,0),5))^$J140)+(EXP(-$G140/INDEX($BB$5:$BG$12,MATCH($D140,$AR$5:$AR$12,0),6))*($G140/INDEX($BB$5:$BG$12,MATCH($D140,$AR$5:$AR$12,0),6))^$J140)),0)</x:f>
        <x:v>0</x:v>
      </x:c>
      <x:c r="AI140" s="979" t="n">
        <x:f>IFERROR((EXP(-$G140/INDEX($BB$5:$BG$12,MATCH($D140,$AR$5:$AR$12,0),5))*($G140/INDEX($BB$5:$BG$12,MATCH($D140,$AR$5:$AR$12,0),5))^$J140)/((EXP(-$G140/INDEX($BB$5:$BG$12,MATCH($D140,$AR$5:$AR$12,0),1))*($G140/INDEX($BB$5:$BG$12,MATCH($D140,$AR$5:$AR$12,0),1))^$J140)+(EXP(-$G140/INDEX($BB$5:$BG$12,MATCH($D140,$AR$5:$AR$12,0),2))*($G140/INDEX($BB$5:$BG$12,MATCH($D140,$AR$5:$AR$12,0),2))^$J140)+(EXP(-$G140/INDEX($BB$5:$BG$12,MATCH($D140,$AR$5:$AR$12,0),3))*($G140/INDEX($BB$5:$BG$12,MATCH($D140,$AR$5:$AR$12,0),3))^$J140)+(EXP(-$G140/INDEX($BB$5:$BG$12,MATCH($D140,$AR$5:$AR$12,0),4))*($G140/INDEX($BB$5:$BG$12,MATCH($D140,$AR$5:$AR$12,0),4))^$J140)+(EXP(-$G140/INDEX($BB$5:$BG$12,MATCH($D140,$AR$5:$AR$12,0),5))*($G140/INDEX($BB$5:$BG$12,MATCH($D140,$AR$5:$AR$12,0),5))^$J140)+(EXP(-$G140/INDEX($BB$5:$BG$12,MATCH($D140,$AR$5:$AR$12,0),6))*($G140/INDEX($BB$5:$BG$12,MATCH($D140,$AR$5:$AR$12,0),6))^$J140)),0)</x:f>
        <x:v>0</x:v>
      </x:c>
      <x:c r="AJ140" s="979" t="n">
        <x:f>IFERROR((EXP(-$G140/INDEX($BB$5:$BG$12,MATCH($D140,$AR$5:$AR$12,0),6))*($G140/INDEX($BB$5:$BG$12,MATCH($D140,$AR$5:$AR$12,0),6))^$J140)/((EXP(-$G140/INDEX($BB$5:$BG$12,MATCH($D140,$AR$5:$AR$12,0),1))*($G140/INDEX($BB$5:$BG$12,MATCH($D140,$AR$5:$AR$12,0),1))^$J140)+(EXP(-$G140/INDEX($BB$5:$BG$12,MATCH($D140,$AR$5:$AR$12,0),2))*($G140/INDEX($BB$5:$BG$12,MATCH($D140,$AR$5:$AR$12,0),2))^$J140)+(EXP(-$G140/INDEX($BB$5:$BG$12,MATCH($D140,$AR$5:$AR$12,0),3))*($G140/INDEX($BB$5:$BG$12,MATCH($D140,$AR$5:$AR$12,0),3))^$J140)+(EXP(-$G140/INDEX($BB$5:$BG$12,MATCH($D140,$AR$5:$AR$12,0),4))*($G140/INDEX($BB$5:$BG$12,MATCH($D140,$AR$5:$AR$12,0),4))^$J140)+(EXP(-$G140/INDEX($BB$5:$BG$12,MATCH($D140,$AR$5:$AR$12,0),5))*($G140/INDEX($BB$5:$BG$12,MATCH($D140,$AR$5:$AR$12,0),5))^$J140)+(EXP(-$G140/INDEX($BB$5:$BG$12,MATCH($D140,$AR$5:$AR$12,0),6))*($G140/INDEX($BB$5:$BG$12,MATCH($D140,$AR$5:$AR$12,0),6))^$J140)),0)</x:f>
        <x:v>0</x:v>
      </x:c>
      <x:c r="BJ140"/>
      <x:c r="BK140"/>
      <x:c r="BL140"/>
      <x:c r="BM140"/>
      <x:c r="BN140"/>
      <x:c r="BO140"/>
      <x:c r="BP140"/>
      <x:c r="BQ140"/>
      <x:c r="BR140"/>
      <x:c r="BS140"/>
      <x:c r="BT140"/>
      <x:c r="BU140"/>
      <x:c r="BV140"/>
      <x:c r="BW140"/>
      <x:c r="BX140"/>
      <x:c r="BY140"/>
      <x:c r="BZ140"/>
    </x:row>
    <x:row r="141">
      <x:c r="A141" s="975" t="n">
        <x:f>'対象台データ'!A139</x:f>
        <x:v>46278</x:v>
      </x:c>
      <x:c r="B141" s="1003" t="str">
        <x:f>'対象台データ'!B139</x:f>
        <x:v>日</x:v>
      </x:c>
      <x:c r="C141" s="1003" t="str">
        <x:f>'対象台データ'!C139</x:f>
        <x:v>9/13</x:v>
      </x:c>
      <x:c r="D141" s="963" t="str">
        <x:f>'対象台データ'!D139</x:f>
        <x:v>カバネリ 海門決戦</x:v>
      </x:c>
      <x:c r="E141" s="1014" t="n">
        <x:f>IF($X141="A",MIN(100,MAX(0,55+(V141-55)*(1+0.4*SQRT(MIN(G141/8000,1))))),MIN(100,MAX(0,V141)))</x:f>
        <x:v>60.240490118518494</x:v>
      </x:c>
      <x:c r="F141" s="1016" t="n">
        <x:f>'対象台データ'!E139</x:f>
        <x:v>532</x:v>
      </x:c>
      <x:c r="G141" s="1005" t="n">
        <x:f>'対象台データ'!F139</x:f>
        <x:v>5737</x:v>
      </x:c>
      <x:c r="H141" s="1005" t="n">
        <x:f>'対象台データ'!G139</x:f>
        <x:v>882</x:v>
      </x:c>
      <x:c r="I141" s="1005" t="n">
        <x:f>'対象台データ'!H139</x:f>
        <x:v>0</x:v>
      </x:c>
      <x:c r="J141" s="1005" t="n">
        <x:f>'対象台データ'!I139</x:f>
        <x:v>26</x:v>
      </x:c>
      <x:c r="K141" s="979" t="n">
        <x:f>'対象台データ'!K139</x:f>
        <x:v>1.0512462959735054</x:v>
      </x:c>
      <x:c r="L141" s="1006" t="n">
        <x:f>IF(G141&lt;=0,5,IF(G141&lt;1500,5+(G141-0)*(20-5)/(1500-0),IF(G141&lt;3000,20+(G141-1500)*(40-20)/(3000-1500),IF(G141&lt;4500,40+(G141-3000)*(58-40)/(4500-3000),IF(G141&lt;6000,58+(G141-4500)*(72-58)/(6000-4500),IF(G141&lt;7500,72+(G141-6000)*(84-72)/(7500-6000),IF(G141&lt;9000,84+(G141-7500)*(93-84)/(9000-7500),IF(G141&lt;11000,93+(G141-9000)*(100-93)/(11000-9000),100))))))))</x:f>
        <x:v>69.54533333333333</x:v>
      </x:c>
      <x:c r="M141" s="978" t="n">
        <x:v>1</x:v>
      </x:c>
      <x:c r="N141" s="978" t="n">
        <x:f>MIN(100,L141*M141)</x:f>
        <x:v>69.54533333333333</x:v>
      </x:c>
      <x:c r="O141" s="978" t="n">
        <x:f>IF(K141&lt;=0.8,0,IF(K141&lt;0.9,0+(K141-0.8)*(10-0)/(0.9-0.8),IF(K141&lt;1,10+(K141-0.9)*(35-10)/(1-0.9),IF(K141&lt;1.2,35+(K141-1)*(87-35)/(1.2-1),IF(K141&lt;1.3,87+(K141-1.2)*(96-87)/(1.3-1.2),IF(K141&lt;1.45,96+(K141-1.3)*(100-96)/(1.45-1.3),100))))))</x:f>
        <x:v>48.3240369531114</x:v>
      </x:c>
      <x:c r="P141" s="979" t="n">
        <x:f>MIN(1,SQRT(G141/8000))</x:f>
        <x:v>0.8468323328735152</x:v>
      </x:c>
      <x:c r="Q141" s="978" t="n">
        <x:f>35+(O141-35)*P141</x:f>
        <x:v>46.28322529629625</x:v>
      </x:c>
      <x:c r="R141" s="978" t="n">
        <x:f>IF(K141&lt;0.95,MIN(25,(0.95-K141)*250),0)</x:f>
        <x:v>0</x:v>
      </x:c>
      <x:c r="S141" s="978" t="n">
        <x:f>IF($X141="A",Y141*5+Z141*15+AA141*30+AB141*60+AC141*80+AD141*100,0)</x:f>
        <x:v>0</x:v>
      </x:c>
      <x:c r="T141" s="978" t="n">
        <x:f>IF($X141="A",AE141*5+AF141*15+AG141*30+AH141*60+AI141*80+AJ141*100,0)</x:f>
        <x:v>0</x:v>
      </x:c>
      <x:c r="U141" s="978" t="n">
        <x:f>IF($X141="A",S141*15%+T141*30%+Q141*55%,0)</x:f>
        <x:v>0</x:v>
      </x:c>
      <x:c r="V141" s="1018" t="n">
        <x:f>IF($X141="A",U141*80%+N141*20%,N141*IFERROR(INDEX($AT$5:$AT$60,MATCH($D141,$AR$5:$AR$60,0)),0.6)+Q141*IFERROR(INDEX($AU$5:$AU$60,MATCH($D141,$AR$5:$AR$60,0)),0.4)-R141)</x:f>
        <x:v>60.240490118518494</x:v>
      </x:c>
      <x:c r="W141" s="1008" t="str">
        <x:f>IF(E141&gt;=90,"設定6級候補",IF(E141&gt;=75,"設定4以上強候補",IF(E141&gt;=60,"設定4以上を疑う","要観察")))</x:f>
        <x:v>設定4以上を疑う</x:v>
      </x:c>
      <x:c r="X141" s="1003" t="str">
        <x:f>IFERROR(INDEX($AS$5:$AS$60,MATCH($D141,$AR$5:$AR$60,0)),"AT")</x:f>
        <x:v>AT</x:v>
      </x:c>
      <x:c r="Y141" s="979" t="n">
        <x:f>IFERROR((EXP(-$G141/INDEX($AV$5:$BA$12,MATCH($D141,$AR$5:$AR$12,0),1))*($G141/INDEX($AV$5:$BA$12,MATCH($D141,$AR$5:$AR$12,0),1))^$I141)/((EXP(-$G141/INDEX($AV$5:$BA$12,MATCH($D141,$AR$5:$AR$12,0),1))*($G141/INDEX($AV$5:$BA$12,MATCH($D141,$AR$5:$AR$12,0),1))^$I141)+(EXP(-$G141/INDEX($AV$5:$BA$12,MATCH($D141,$AR$5:$AR$12,0),2))*($G141/INDEX($AV$5:$BA$12,MATCH($D141,$AR$5:$AR$12,0),2))^$I141)+(EXP(-$G141/INDEX($AV$5:$BA$12,MATCH($D141,$AR$5:$AR$12,0),3))*($G141/INDEX($AV$5:$BA$12,MATCH($D141,$AR$5:$AR$12,0),3))^$I141)+(EXP(-$G141/INDEX($AV$5:$BA$12,MATCH($D141,$AR$5:$AR$12,0),4))*($G141/INDEX($AV$5:$BA$12,MATCH($D141,$AR$5:$AR$12,0),4))^$I141)+(EXP(-$G141/INDEX($AV$5:$BA$12,MATCH($D141,$AR$5:$AR$12,0),5))*($G141/INDEX($AV$5:$BA$12,MATCH($D141,$AR$5:$AR$12,0),5))^$I141)+(EXP(-$G141/INDEX($AV$5:$BA$12,MATCH($D141,$AR$5:$AR$12,0),6))*($G141/INDEX($AV$5:$BA$12,MATCH($D141,$AR$5:$AR$12,0),6))^$I141)),0)</x:f>
        <x:v>0</x:v>
      </x:c>
      <x:c r="Z141" s="979" t="n">
        <x:f>IFERROR((EXP(-$G141/INDEX($AV$5:$BA$12,MATCH($D141,$AR$5:$AR$12,0),2))*($G141/INDEX($AV$5:$BA$12,MATCH($D141,$AR$5:$AR$12,0),2))^$I141)/((EXP(-$G141/INDEX($AV$5:$BA$12,MATCH($D141,$AR$5:$AR$12,0),1))*($G141/INDEX($AV$5:$BA$12,MATCH($D141,$AR$5:$AR$12,0),1))^$I141)+(EXP(-$G141/INDEX($AV$5:$BA$12,MATCH($D141,$AR$5:$AR$12,0),2))*($G141/INDEX($AV$5:$BA$12,MATCH($D141,$AR$5:$AR$12,0),2))^$I141)+(EXP(-$G141/INDEX($AV$5:$BA$12,MATCH($D141,$AR$5:$AR$12,0),3))*($G141/INDEX($AV$5:$BA$12,MATCH($D141,$AR$5:$AR$12,0),3))^$I141)+(EXP(-$G141/INDEX($AV$5:$BA$12,MATCH($D141,$AR$5:$AR$12,0),4))*($G141/INDEX($AV$5:$BA$12,MATCH($D141,$AR$5:$AR$12,0),4))^$I141)+(EXP(-$G141/INDEX($AV$5:$BA$12,MATCH($D141,$AR$5:$AR$12,0),5))*($G141/INDEX($AV$5:$BA$12,MATCH($D141,$AR$5:$AR$12,0),5))^$I141)+(EXP(-$G141/INDEX($AV$5:$BA$12,MATCH($D141,$AR$5:$AR$12,0),6))*($G141/INDEX($AV$5:$BA$12,MATCH($D141,$AR$5:$AR$12,0),6))^$I141)),0)</x:f>
        <x:v>0</x:v>
      </x:c>
      <x:c r="AA141" s="979" t="n">
        <x:f>IFERROR((EXP(-$G141/INDEX($AV$5:$BA$12,MATCH($D141,$AR$5:$AR$12,0),3))*($G141/INDEX($AV$5:$BA$12,MATCH($D141,$AR$5:$AR$12,0),3))^$I141)/((EXP(-$G141/INDEX($AV$5:$BA$12,MATCH($D141,$AR$5:$AR$12,0),1))*($G141/INDEX($AV$5:$BA$12,MATCH($D141,$AR$5:$AR$12,0),1))^$I141)+(EXP(-$G141/INDEX($AV$5:$BA$12,MATCH($D141,$AR$5:$AR$12,0),2))*($G141/INDEX($AV$5:$BA$12,MATCH($D141,$AR$5:$AR$12,0),2))^$I141)+(EXP(-$G141/INDEX($AV$5:$BA$12,MATCH($D141,$AR$5:$AR$12,0),3))*($G141/INDEX($AV$5:$BA$12,MATCH($D141,$AR$5:$AR$12,0),3))^$I141)+(EXP(-$G141/INDEX($AV$5:$BA$12,MATCH($D141,$AR$5:$AR$12,0),4))*($G141/INDEX($AV$5:$BA$12,MATCH($D141,$AR$5:$AR$12,0),4))^$I141)+(EXP(-$G141/INDEX($AV$5:$BA$12,MATCH($D141,$AR$5:$AR$12,0),5))*($G141/INDEX($AV$5:$BA$12,MATCH($D141,$AR$5:$AR$12,0),5))^$I141)+(EXP(-$G141/INDEX($AV$5:$BA$12,MATCH($D141,$AR$5:$AR$12,0),6))*($G141/INDEX($AV$5:$BA$12,MATCH($D141,$AR$5:$AR$12,0),6))^$I141)),0)</x:f>
        <x:v>0</x:v>
      </x:c>
      <x:c r="AB141" s="979" t="n">
        <x:f>IFERROR((EXP(-$G141/INDEX($AV$5:$BA$12,MATCH($D141,$AR$5:$AR$12,0),4))*($G141/INDEX($AV$5:$BA$12,MATCH($D141,$AR$5:$AR$12,0),4))^$I141)/((EXP(-$G141/INDEX($AV$5:$BA$12,MATCH($D141,$AR$5:$AR$12,0),1))*($G141/INDEX($AV$5:$BA$12,MATCH($D141,$AR$5:$AR$12,0),1))^$I141)+(EXP(-$G141/INDEX($AV$5:$BA$12,MATCH($D141,$AR$5:$AR$12,0),2))*($G141/INDEX($AV$5:$BA$12,MATCH($D141,$AR$5:$AR$12,0),2))^$I141)+(EXP(-$G141/INDEX($AV$5:$BA$12,MATCH($D141,$AR$5:$AR$12,0),3))*($G141/INDEX($AV$5:$BA$12,MATCH($D141,$AR$5:$AR$12,0),3))^$I141)+(EXP(-$G141/INDEX($AV$5:$BA$12,MATCH($D141,$AR$5:$AR$12,0),4))*($G141/INDEX($AV$5:$BA$12,MATCH($D141,$AR$5:$AR$12,0),4))^$I141)+(EXP(-$G141/INDEX($AV$5:$BA$12,MATCH($D141,$AR$5:$AR$12,0),5))*($G141/INDEX($AV$5:$BA$12,MATCH($D141,$AR$5:$AR$12,0),5))^$I141)+(EXP(-$G141/INDEX($AV$5:$BA$12,MATCH($D141,$AR$5:$AR$12,0),6))*($G141/INDEX($AV$5:$BA$12,MATCH($D141,$AR$5:$AR$12,0),6))^$I141)),0)</x:f>
        <x:v>0</x:v>
      </x:c>
      <x:c r="AC141" s="979" t="n">
        <x:f>IFERROR((EXP(-$G141/INDEX($AV$5:$BA$12,MATCH($D141,$AR$5:$AR$12,0),5))*($G141/INDEX($AV$5:$BA$12,MATCH($D141,$AR$5:$AR$12,0),5))^$I141)/((EXP(-$G141/INDEX($AV$5:$BA$12,MATCH($D141,$AR$5:$AR$12,0),1))*($G141/INDEX($AV$5:$BA$12,MATCH($D141,$AR$5:$AR$12,0),1))^$I141)+(EXP(-$G141/INDEX($AV$5:$BA$12,MATCH($D141,$AR$5:$AR$12,0),2))*($G141/INDEX($AV$5:$BA$12,MATCH($D141,$AR$5:$AR$12,0),2))^$I141)+(EXP(-$G141/INDEX($AV$5:$BA$12,MATCH($D141,$AR$5:$AR$12,0),3))*($G141/INDEX($AV$5:$BA$12,MATCH($D141,$AR$5:$AR$12,0),3))^$I141)+(EXP(-$G141/INDEX($AV$5:$BA$12,MATCH($D141,$AR$5:$AR$12,0),4))*($G141/INDEX($AV$5:$BA$12,MATCH($D141,$AR$5:$AR$12,0),4))^$I141)+(EXP(-$G141/INDEX($AV$5:$BA$12,MATCH($D141,$AR$5:$AR$12,0),5))*($G141/INDEX($AV$5:$BA$12,MATCH($D141,$AR$5:$AR$12,0),5))^$I141)+(EXP(-$G141/INDEX($AV$5:$BA$12,MATCH($D141,$AR$5:$AR$12,0),6))*($G141/INDEX($AV$5:$BA$12,MATCH($D141,$AR$5:$AR$12,0),6))^$I141)),0)</x:f>
        <x:v>0</x:v>
      </x:c>
      <x:c r="AD141" s="979" t="n">
        <x:f>IFERROR((EXP(-$G141/INDEX($AV$5:$BA$12,MATCH($D141,$AR$5:$AR$12,0),6))*($G141/INDEX($AV$5:$BA$12,MATCH($D141,$AR$5:$AR$12,0),6))^$I141)/((EXP(-$G141/INDEX($AV$5:$BA$12,MATCH($D141,$AR$5:$AR$12,0),1))*($G141/INDEX($AV$5:$BA$12,MATCH($D141,$AR$5:$AR$12,0),1))^$I141)+(EXP(-$G141/INDEX($AV$5:$BA$12,MATCH($D141,$AR$5:$AR$12,0),2))*($G141/INDEX($AV$5:$BA$12,MATCH($D141,$AR$5:$AR$12,0),2))^$I141)+(EXP(-$G141/INDEX($AV$5:$BA$12,MATCH($D141,$AR$5:$AR$12,0),3))*($G141/INDEX($AV$5:$BA$12,MATCH($D141,$AR$5:$AR$12,0),3))^$I141)+(EXP(-$G141/INDEX($AV$5:$BA$12,MATCH($D141,$AR$5:$AR$12,0),4))*($G141/INDEX($AV$5:$BA$12,MATCH($D141,$AR$5:$AR$12,0),4))^$I141)+(EXP(-$G141/INDEX($AV$5:$BA$12,MATCH($D141,$AR$5:$AR$12,0),5))*($G141/INDEX($AV$5:$BA$12,MATCH($D141,$AR$5:$AR$12,0),5))^$I141)+(EXP(-$G141/INDEX($AV$5:$BA$12,MATCH($D141,$AR$5:$AR$12,0),6))*($G141/INDEX($AV$5:$BA$12,MATCH($D141,$AR$5:$AR$12,0),6))^$I141)),0)</x:f>
        <x:v>0</x:v>
      </x:c>
      <x:c r="AE141" s="979" t="n">
        <x:f>IFERROR((EXP(-$G141/INDEX($BB$5:$BG$12,MATCH($D141,$AR$5:$AR$12,0),1))*($G141/INDEX($BB$5:$BG$12,MATCH($D141,$AR$5:$AR$12,0),1))^$J141)/((EXP(-$G141/INDEX($BB$5:$BG$12,MATCH($D141,$AR$5:$AR$12,0),1))*($G141/INDEX($BB$5:$BG$12,MATCH($D141,$AR$5:$AR$12,0),1))^$J141)+(EXP(-$G141/INDEX($BB$5:$BG$12,MATCH($D141,$AR$5:$AR$12,0),2))*($G141/INDEX($BB$5:$BG$12,MATCH($D141,$AR$5:$AR$12,0),2))^$J141)+(EXP(-$G141/INDEX($BB$5:$BG$12,MATCH($D141,$AR$5:$AR$12,0),3))*($G141/INDEX($BB$5:$BG$12,MATCH($D141,$AR$5:$AR$12,0),3))^$J141)+(EXP(-$G141/INDEX($BB$5:$BG$12,MATCH($D141,$AR$5:$AR$12,0),4))*($G141/INDEX($BB$5:$BG$12,MATCH($D141,$AR$5:$AR$12,0),4))^$J141)+(EXP(-$G141/INDEX($BB$5:$BG$12,MATCH($D141,$AR$5:$AR$12,0),5))*($G141/INDEX($BB$5:$BG$12,MATCH($D141,$AR$5:$AR$12,0),5))^$J141)+(EXP(-$G141/INDEX($BB$5:$BG$12,MATCH($D141,$AR$5:$AR$12,0),6))*($G141/INDEX($BB$5:$BG$12,MATCH($D141,$AR$5:$AR$12,0),6))^$J141)),0)</x:f>
        <x:v>0</x:v>
      </x:c>
      <x:c r="AF141" s="979" t="n">
        <x:f>IFERROR((EXP(-$G141/INDEX($BB$5:$BG$12,MATCH($D141,$AR$5:$AR$12,0),2))*($G141/INDEX($BB$5:$BG$12,MATCH($D141,$AR$5:$AR$12,0),2))^$J141)/((EXP(-$G141/INDEX($BB$5:$BG$12,MATCH($D141,$AR$5:$AR$12,0),1))*($G141/INDEX($BB$5:$BG$12,MATCH($D141,$AR$5:$AR$12,0),1))^$J141)+(EXP(-$G141/INDEX($BB$5:$BG$12,MATCH($D141,$AR$5:$AR$12,0),2))*($G141/INDEX($BB$5:$BG$12,MATCH($D141,$AR$5:$AR$12,0),2))^$J141)+(EXP(-$G141/INDEX($BB$5:$BG$12,MATCH($D141,$AR$5:$AR$12,0),3))*($G141/INDEX($BB$5:$BG$12,MATCH($D141,$AR$5:$AR$12,0),3))^$J141)+(EXP(-$G141/INDEX($BB$5:$BG$12,MATCH($D141,$AR$5:$AR$12,0),4))*($G141/INDEX($BB$5:$BG$12,MATCH($D141,$AR$5:$AR$12,0),4))^$J141)+(EXP(-$G141/INDEX($BB$5:$BG$12,MATCH($D141,$AR$5:$AR$12,0),5))*($G141/INDEX($BB$5:$BG$12,MATCH($D141,$AR$5:$AR$12,0),5))^$J141)+(EXP(-$G141/INDEX($BB$5:$BG$12,MATCH($D141,$AR$5:$AR$12,0),6))*($G141/INDEX($BB$5:$BG$12,MATCH($D141,$AR$5:$AR$12,0),6))^$J141)),0)</x:f>
        <x:v>0</x:v>
      </x:c>
      <x:c r="AG141" s="979" t="n">
        <x:f>IFERROR((EXP(-$G141/INDEX($BB$5:$BG$12,MATCH($D141,$AR$5:$AR$12,0),3))*($G141/INDEX($BB$5:$BG$12,MATCH($D141,$AR$5:$AR$12,0),3))^$J141)/((EXP(-$G141/INDEX($BB$5:$BG$12,MATCH($D141,$AR$5:$AR$12,0),1))*($G141/INDEX($BB$5:$BG$12,MATCH($D141,$AR$5:$AR$12,0),1))^$J141)+(EXP(-$G141/INDEX($BB$5:$BG$12,MATCH($D141,$AR$5:$AR$12,0),2))*($G141/INDEX($BB$5:$BG$12,MATCH($D141,$AR$5:$AR$12,0),2))^$J141)+(EXP(-$G141/INDEX($BB$5:$BG$12,MATCH($D141,$AR$5:$AR$12,0),3))*($G141/INDEX($BB$5:$BG$12,MATCH($D141,$AR$5:$AR$12,0),3))^$J141)+(EXP(-$G141/INDEX($BB$5:$BG$12,MATCH($D141,$AR$5:$AR$12,0),4))*($G141/INDEX($BB$5:$BG$12,MATCH($D141,$AR$5:$AR$12,0),4))^$J141)+(EXP(-$G141/INDEX($BB$5:$BG$12,MATCH($D141,$AR$5:$AR$12,0),5))*($G141/INDEX($BB$5:$BG$12,MATCH($D141,$AR$5:$AR$12,0),5))^$J141)+(EXP(-$G141/INDEX($BB$5:$BG$12,MATCH($D141,$AR$5:$AR$12,0),6))*($G141/INDEX($BB$5:$BG$12,MATCH($D141,$AR$5:$AR$12,0),6))^$J141)),0)</x:f>
        <x:v>0</x:v>
      </x:c>
      <x:c r="AH141" s="979" t="n">
        <x:f>IFERROR((EXP(-$G141/INDEX($BB$5:$BG$12,MATCH($D141,$AR$5:$AR$12,0),4))*($G141/INDEX($BB$5:$BG$12,MATCH($D141,$AR$5:$AR$12,0),4))^$J141)/((EXP(-$G141/INDEX($BB$5:$BG$12,MATCH($D141,$AR$5:$AR$12,0),1))*($G141/INDEX($BB$5:$BG$12,MATCH($D141,$AR$5:$AR$12,0),1))^$J141)+(EXP(-$G141/INDEX($BB$5:$BG$12,MATCH($D141,$AR$5:$AR$12,0),2))*($G141/INDEX($BB$5:$BG$12,MATCH($D141,$AR$5:$AR$12,0),2))^$J141)+(EXP(-$G141/INDEX($BB$5:$BG$12,MATCH($D141,$AR$5:$AR$12,0),3))*($G141/INDEX($BB$5:$BG$12,MATCH($D141,$AR$5:$AR$12,0),3))^$J141)+(EXP(-$G141/INDEX($BB$5:$BG$12,MATCH($D141,$AR$5:$AR$12,0),4))*($G141/INDEX($BB$5:$BG$12,MATCH($D141,$AR$5:$AR$12,0),4))^$J141)+(EXP(-$G141/INDEX($BB$5:$BG$12,MATCH($D141,$AR$5:$AR$12,0),5))*($G141/INDEX($BB$5:$BG$12,MATCH($D141,$AR$5:$AR$12,0),5))^$J141)+(EXP(-$G141/INDEX($BB$5:$BG$12,MATCH($D141,$AR$5:$AR$12,0),6))*($G141/INDEX($BB$5:$BG$12,MATCH($D141,$AR$5:$AR$12,0),6))^$J141)),0)</x:f>
        <x:v>0</x:v>
      </x:c>
      <x:c r="AI141" s="979" t="n">
        <x:f>IFERROR((EXP(-$G141/INDEX($BB$5:$BG$12,MATCH($D141,$AR$5:$AR$12,0),5))*($G141/INDEX($BB$5:$BG$12,MATCH($D141,$AR$5:$AR$12,0),5))^$J141)/((EXP(-$G141/INDEX($BB$5:$BG$12,MATCH($D141,$AR$5:$AR$12,0),1))*($G141/INDEX($BB$5:$BG$12,MATCH($D141,$AR$5:$AR$12,0),1))^$J141)+(EXP(-$G141/INDEX($BB$5:$BG$12,MATCH($D141,$AR$5:$AR$12,0),2))*($G141/INDEX($BB$5:$BG$12,MATCH($D141,$AR$5:$AR$12,0),2))^$J141)+(EXP(-$G141/INDEX($BB$5:$BG$12,MATCH($D141,$AR$5:$AR$12,0),3))*($G141/INDEX($BB$5:$BG$12,MATCH($D141,$AR$5:$AR$12,0),3))^$J141)+(EXP(-$G141/INDEX($BB$5:$BG$12,MATCH($D141,$AR$5:$AR$12,0),4))*($G141/INDEX($BB$5:$BG$12,MATCH($D141,$AR$5:$AR$12,0),4))^$J141)+(EXP(-$G141/INDEX($BB$5:$BG$12,MATCH($D141,$AR$5:$AR$12,0),5))*($G141/INDEX($BB$5:$BG$12,MATCH($D141,$AR$5:$AR$12,0),5))^$J141)+(EXP(-$G141/INDEX($BB$5:$BG$12,MATCH($D141,$AR$5:$AR$12,0),6))*($G141/INDEX($BB$5:$BG$12,MATCH($D141,$AR$5:$AR$12,0),6))^$J141)),0)</x:f>
        <x:v>0</x:v>
      </x:c>
      <x:c r="AJ141" s="979" t="n">
        <x:f>IFERROR((EXP(-$G141/INDEX($BB$5:$BG$12,MATCH($D141,$AR$5:$AR$12,0),6))*($G141/INDEX($BB$5:$BG$12,MATCH($D141,$AR$5:$AR$12,0),6))^$J141)/((EXP(-$G141/INDEX($BB$5:$BG$12,MATCH($D141,$AR$5:$AR$12,0),1))*($G141/INDEX($BB$5:$BG$12,MATCH($D141,$AR$5:$AR$12,0),1))^$J141)+(EXP(-$G141/INDEX($BB$5:$BG$12,MATCH($D141,$AR$5:$AR$12,0),2))*($G141/INDEX($BB$5:$BG$12,MATCH($D141,$AR$5:$AR$12,0),2))^$J141)+(EXP(-$G141/INDEX($BB$5:$BG$12,MATCH($D141,$AR$5:$AR$12,0),3))*($G141/INDEX($BB$5:$BG$12,MATCH($D141,$AR$5:$AR$12,0),3))^$J141)+(EXP(-$G141/INDEX($BB$5:$BG$12,MATCH($D141,$AR$5:$AR$12,0),4))*($G141/INDEX($BB$5:$BG$12,MATCH($D141,$AR$5:$AR$12,0),4))^$J141)+(EXP(-$G141/INDEX($BB$5:$BG$12,MATCH($D141,$AR$5:$AR$12,0),5))*($G141/INDEX($BB$5:$BG$12,MATCH($D141,$AR$5:$AR$12,0),5))^$J141)+(EXP(-$G141/INDEX($BB$5:$BG$12,MATCH($D141,$AR$5:$AR$12,0),6))*($G141/INDEX($BB$5:$BG$12,MATCH($D141,$AR$5:$AR$12,0),6))^$J141)),0)</x:f>
        <x:v>0</x:v>
      </x:c>
      <x:c r="BJ141"/>
      <x:c r="BK141"/>
      <x:c r="BL141"/>
      <x:c r="BM141"/>
      <x:c r="BN141"/>
      <x:c r="BO141"/>
      <x:c r="BP141"/>
      <x:c r="BQ141"/>
      <x:c r="BR141"/>
      <x:c r="BS141"/>
      <x:c r="BT141"/>
      <x:c r="BU141"/>
      <x:c r="BV141"/>
      <x:c r="BW141"/>
      <x:c r="BX141"/>
      <x:c r="BY141"/>
      <x:c r="BZ141"/>
    </x:row>
    <x:row r="142">
      <x:c r="A142" s="975" t="n">
        <x:f>'対象台データ'!A140</x:f>
        <x:v>46278</x:v>
      </x:c>
      <x:c r="B142" s="1003" t="str">
        <x:f>'対象台データ'!B140</x:f>
        <x:v>日</x:v>
      </x:c>
      <x:c r="C142" s="1003" t="str">
        <x:f>'対象台データ'!C140</x:f>
        <x:v>9/13</x:v>
      </x:c>
      <x:c r="D142" s="963" t="str">
        <x:f>'対象台データ'!D140</x:f>
        <x:v>カバネリ 海門決戦</x:v>
      </x:c>
      <x:c r="E142" s="1014" t="n">
        <x:f>IF($X142="A",MIN(100,MAX(0,55+(V142-55)*(1+0.4*SQRT(MIN(G142/8000,1))))),MIN(100,MAX(0,V142)))</x:f>
        <x:v>73.18304570084207</x:v>
      </x:c>
      <x:c r="F142" s="1016" t="n">
        <x:f>'対象台データ'!E140</x:f>
        <x:v>533</x:v>
      </x:c>
      <x:c r="G142" s="1005" t="n">
        <x:f>'対象台データ'!F140</x:f>
        <x:v>5946</x:v>
      </x:c>
      <x:c r="H142" s="1005" t="n">
        <x:f>'対象台データ'!G140</x:f>
        <x:v>3240</x:v>
      </x:c>
      <x:c r="I142" s="1005" t="n">
        <x:f>'対象台データ'!H140</x:f>
        <x:v>0</x:v>
      </x:c>
      <x:c r="J142" s="1005" t="n">
        <x:f>'対象台データ'!I140</x:f>
        <x:v>23</x:v>
      </x:c>
      <x:c r="K142" s="979" t="n">
        <x:f>'対象台データ'!K140</x:f>
        <x:v>1.1816347124117053</x:v>
      </x:c>
      <x:c r="L142" s="1006" t="n">
        <x:f>IF(G142&lt;=0,5,IF(G142&lt;1500,5+(G142-0)*(20-5)/(1500-0),IF(G142&lt;3000,20+(G142-1500)*(40-20)/(3000-1500),IF(G142&lt;4500,40+(G142-3000)*(58-40)/(4500-3000),IF(G142&lt;6000,58+(G142-4500)*(72-58)/(6000-4500),IF(G142&lt;7500,72+(G142-6000)*(84-72)/(7500-6000),IF(G142&lt;9000,84+(G142-7500)*(93-84)/(9000-7500),IF(G142&lt;11000,93+(G142-9000)*(100-93)/(11000-9000),100))))))))</x:f>
        <x:v>71.496</x:v>
      </x:c>
      <x:c r="M142" s="978" t="n">
        <x:v>1</x:v>
      </x:c>
      <x:c r="N142" s="978" t="n">
        <x:f>MIN(100,L142*M142)</x:f>
        <x:v>71.496</x:v>
      </x:c>
      <x:c r="O142" s="978" t="n">
        <x:f>IF(K142&lt;=0.8,0,IF(K142&lt;0.9,0+(K142-0.8)*(10-0)/(0.9-0.8),IF(K142&lt;1,10+(K142-0.9)*(35-10)/(1-0.9),IF(K142&lt;1.2,35+(K142-1)*(87-35)/(1.2-1),IF(K142&lt;1.3,87+(K142-1.2)*(96-87)/(1.3-1.2),IF(K142&lt;1.45,96+(K142-1.3)*(100-96)/(1.45-1.3),100))))))</x:f>
        <x:v>82.22502522704337</x:v>
      </x:c>
      <x:c r="P142" s="979" t="n">
        <x:f>MIN(1,SQRT(G142/8000))</x:f>
        <x:v>0.8621194812785522</x:v>
      </x:c>
      <x:c r="Q142" s="978" t="n">
        <x:f>35+(O142-35)*P142</x:f>
        <x:v>75.71361425210517</x:v>
      </x:c>
      <x:c r="R142" s="978" t="n">
        <x:f>IF(K142&lt;0.95,MIN(25,(0.95-K142)*250),0)</x:f>
        <x:v>0</x:v>
      </x:c>
      <x:c r="S142" s="978" t="n">
        <x:f>IF($X142="A",Y142*5+Z142*15+AA142*30+AB142*60+AC142*80+AD142*100,0)</x:f>
        <x:v>0</x:v>
      </x:c>
      <x:c r="T142" s="978" t="n">
        <x:f>IF($X142="A",AE142*5+AF142*15+AG142*30+AH142*60+AI142*80+AJ142*100,0)</x:f>
        <x:v>0</x:v>
      </x:c>
      <x:c r="U142" s="978" t="n">
        <x:f>IF($X142="A",S142*15%+T142*30%+Q142*55%,0)</x:f>
        <x:v>0</x:v>
      </x:c>
      <x:c r="V142" s="1018" t="n">
        <x:f>IF($X142="A",U142*80%+N142*20%,N142*IFERROR(INDEX($AT$5:$AT$60,MATCH($D142,$AR$5:$AR$60,0)),0.6)+Q142*IFERROR(INDEX($AU$5:$AU$60,MATCH($D142,$AR$5:$AR$60,0)),0.4)-R142)</x:f>
        <x:v>73.18304570084207</x:v>
      </x:c>
      <x:c r="W142" s="1008" t="str">
        <x:f>IF(E142&gt;=90,"設定6級候補",IF(E142&gt;=75,"設定4以上強候補",IF(E142&gt;=60,"設定4以上を疑う","要観察")))</x:f>
        <x:v>設定4以上を疑う</x:v>
      </x:c>
      <x:c r="X142" s="1003" t="str">
        <x:f>IFERROR(INDEX($AS$5:$AS$60,MATCH($D142,$AR$5:$AR$60,0)),"AT")</x:f>
        <x:v>AT</x:v>
      </x:c>
      <x:c r="Y142" s="979" t="n">
        <x:f>IFERROR((EXP(-$G142/INDEX($AV$5:$BA$12,MATCH($D142,$AR$5:$AR$12,0),1))*($G142/INDEX($AV$5:$BA$12,MATCH($D142,$AR$5:$AR$12,0),1))^$I142)/((EXP(-$G142/INDEX($AV$5:$BA$12,MATCH($D142,$AR$5:$AR$12,0),1))*($G142/INDEX($AV$5:$BA$12,MATCH($D142,$AR$5:$AR$12,0),1))^$I142)+(EXP(-$G142/INDEX($AV$5:$BA$12,MATCH($D142,$AR$5:$AR$12,0),2))*($G142/INDEX($AV$5:$BA$12,MATCH($D142,$AR$5:$AR$12,0),2))^$I142)+(EXP(-$G142/INDEX($AV$5:$BA$12,MATCH($D142,$AR$5:$AR$12,0),3))*($G142/INDEX($AV$5:$BA$12,MATCH($D142,$AR$5:$AR$12,0),3))^$I142)+(EXP(-$G142/INDEX($AV$5:$BA$12,MATCH($D142,$AR$5:$AR$12,0),4))*($G142/INDEX($AV$5:$BA$12,MATCH($D142,$AR$5:$AR$12,0),4))^$I142)+(EXP(-$G142/INDEX($AV$5:$BA$12,MATCH($D142,$AR$5:$AR$12,0),5))*($G142/INDEX($AV$5:$BA$12,MATCH($D142,$AR$5:$AR$12,0),5))^$I142)+(EXP(-$G142/INDEX($AV$5:$BA$12,MATCH($D142,$AR$5:$AR$12,0),6))*($G142/INDEX($AV$5:$BA$12,MATCH($D142,$AR$5:$AR$12,0),6))^$I142)),0)</x:f>
        <x:v>0</x:v>
      </x:c>
      <x:c r="Z142" s="979" t="n">
        <x:f>IFERROR((EXP(-$G142/INDEX($AV$5:$BA$12,MATCH($D142,$AR$5:$AR$12,0),2))*($G142/INDEX($AV$5:$BA$12,MATCH($D142,$AR$5:$AR$12,0),2))^$I142)/((EXP(-$G142/INDEX($AV$5:$BA$12,MATCH($D142,$AR$5:$AR$12,0),1))*($G142/INDEX($AV$5:$BA$12,MATCH($D142,$AR$5:$AR$12,0),1))^$I142)+(EXP(-$G142/INDEX($AV$5:$BA$12,MATCH($D142,$AR$5:$AR$12,0),2))*($G142/INDEX($AV$5:$BA$12,MATCH($D142,$AR$5:$AR$12,0),2))^$I142)+(EXP(-$G142/INDEX($AV$5:$BA$12,MATCH($D142,$AR$5:$AR$12,0),3))*($G142/INDEX($AV$5:$BA$12,MATCH($D142,$AR$5:$AR$12,0),3))^$I142)+(EXP(-$G142/INDEX($AV$5:$BA$12,MATCH($D142,$AR$5:$AR$12,0),4))*($G142/INDEX($AV$5:$BA$12,MATCH($D142,$AR$5:$AR$12,0),4))^$I142)+(EXP(-$G142/INDEX($AV$5:$BA$12,MATCH($D142,$AR$5:$AR$12,0),5))*($G142/INDEX($AV$5:$BA$12,MATCH($D142,$AR$5:$AR$12,0),5))^$I142)+(EXP(-$G142/INDEX($AV$5:$BA$12,MATCH($D142,$AR$5:$AR$12,0),6))*($G142/INDEX($AV$5:$BA$12,MATCH($D142,$AR$5:$AR$12,0),6))^$I142)),0)</x:f>
        <x:v>0</x:v>
      </x:c>
      <x:c r="AA142" s="979" t="n">
        <x:f>IFERROR((EXP(-$G142/INDEX($AV$5:$BA$12,MATCH($D142,$AR$5:$AR$12,0),3))*($G142/INDEX($AV$5:$BA$12,MATCH($D142,$AR$5:$AR$12,0),3))^$I142)/((EXP(-$G142/INDEX($AV$5:$BA$12,MATCH($D142,$AR$5:$AR$12,0),1))*($G142/INDEX($AV$5:$BA$12,MATCH($D142,$AR$5:$AR$12,0),1))^$I142)+(EXP(-$G142/INDEX($AV$5:$BA$12,MATCH($D142,$AR$5:$AR$12,0),2))*($G142/INDEX($AV$5:$BA$12,MATCH($D142,$AR$5:$AR$12,0),2))^$I142)+(EXP(-$G142/INDEX($AV$5:$BA$12,MATCH($D142,$AR$5:$AR$12,0),3))*($G142/INDEX($AV$5:$BA$12,MATCH($D142,$AR$5:$AR$12,0),3))^$I142)+(EXP(-$G142/INDEX($AV$5:$BA$12,MATCH($D142,$AR$5:$AR$12,0),4))*($G142/INDEX($AV$5:$BA$12,MATCH($D142,$AR$5:$AR$12,0),4))^$I142)+(EXP(-$G142/INDEX($AV$5:$BA$12,MATCH($D142,$AR$5:$AR$12,0),5))*($G142/INDEX($AV$5:$BA$12,MATCH($D142,$AR$5:$AR$12,0),5))^$I142)+(EXP(-$G142/INDEX($AV$5:$BA$12,MATCH($D142,$AR$5:$AR$12,0),6))*($G142/INDEX($AV$5:$BA$12,MATCH($D142,$AR$5:$AR$12,0),6))^$I142)),0)</x:f>
        <x:v>0</x:v>
      </x:c>
      <x:c r="AB142" s="979" t="n">
        <x:f>IFERROR((EXP(-$G142/INDEX($AV$5:$BA$12,MATCH($D142,$AR$5:$AR$12,0),4))*($G142/INDEX($AV$5:$BA$12,MATCH($D142,$AR$5:$AR$12,0),4))^$I142)/((EXP(-$G142/INDEX($AV$5:$BA$12,MATCH($D142,$AR$5:$AR$12,0),1))*($G142/INDEX($AV$5:$BA$12,MATCH($D142,$AR$5:$AR$12,0),1))^$I142)+(EXP(-$G142/INDEX($AV$5:$BA$12,MATCH($D142,$AR$5:$AR$12,0),2))*($G142/INDEX($AV$5:$BA$12,MATCH($D142,$AR$5:$AR$12,0),2))^$I142)+(EXP(-$G142/INDEX($AV$5:$BA$12,MATCH($D142,$AR$5:$AR$12,0),3))*($G142/INDEX($AV$5:$BA$12,MATCH($D142,$AR$5:$AR$12,0),3))^$I142)+(EXP(-$G142/INDEX($AV$5:$BA$12,MATCH($D142,$AR$5:$AR$12,0),4))*($G142/INDEX($AV$5:$BA$12,MATCH($D142,$AR$5:$AR$12,0),4))^$I142)+(EXP(-$G142/INDEX($AV$5:$BA$12,MATCH($D142,$AR$5:$AR$12,0),5))*($G142/INDEX($AV$5:$BA$12,MATCH($D142,$AR$5:$AR$12,0),5))^$I142)+(EXP(-$G142/INDEX($AV$5:$BA$12,MATCH($D142,$AR$5:$AR$12,0),6))*($G142/INDEX($AV$5:$BA$12,MATCH($D142,$AR$5:$AR$12,0),6))^$I142)),0)</x:f>
        <x:v>0</x:v>
      </x:c>
      <x:c r="AC142" s="979" t="n">
        <x:f>IFERROR((EXP(-$G142/INDEX($AV$5:$BA$12,MATCH($D142,$AR$5:$AR$12,0),5))*($G142/INDEX($AV$5:$BA$12,MATCH($D142,$AR$5:$AR$12,0),5))^$I142)/((EXP(-$G142/INDEX($AV$5:$BA$12,MATCH($D142,$AR$5:$AR$12,0),1))*($G142/INDEX($AV$5:$BA$12,MATCH($D142,$AR$5:$AR$12,0),1))^$I142)+(EXP(-$G142/INDEX($AV$5:$BA$12,MATCH($D142,$AR$5:$AR$12,0),2))*($G142/INDEX($AV$5:$BA$12,MATCH($D142,$AR$5:$AR$12,0),2))^$I142)+(EXP(-$G142/INDEX($AV$5:$BA$12,MATCH($D142,$AR$5:$AR$12,0),3))*($G142/INDEX($AV$5:$BA$12,MATCH($D142,$AR$5:$AR$12,0),3))^$I142)+(EXP(-$G142/INDEX($AV$5:$BA$12,MATCH($D142,$AR$5:$AR$12,0),4))*($G142/INDEX($AV$5:$BA$12,MATCH($D142,$AR$5:$AR$12,0),4))^$I142)+(EXP(-$G142/INDEX($AV$5:$BA$12,MATCH($D142,$AR$5:$AR$12,0),5))*($G142/INDEX($AV$5:$BA$12,MATCH($D142,$AR$5:$AR$12,0),5))^$I142)+(EXP(-$G142/INDEX($AV$5:$BA$12,MATCH($D142,$AR$5:$AR$12,0),6))*($G142/INDEX($AV$5:$BA$12,MATCH($D142,$AR$5:$AR$12,0),6))^$I142)),0)</x:f>
        <x:v>0</x:v>
      </x:c>
      <x:c r="AD142" s="979" t="n">
        <x:f>IFERROR((EXP(-$G142/INDEX($AV$5:$BA$12,MATCH($D142,$AR$5:$AR$12,0),6))*($G142/INDEX($AV$5:$BA$12,MATCH($D142,$AR$5:$AR$12,0),6))^$I142)/((EXP(-$G142/INDEX($AV$5:$BA$12,MATCH($D142,$AR$5:$AR$12,0),1))*($G142/INDEX($AV$5:$BA$12,MATCH($D142,$AR$5:$AR$12,0),1))^$I142)+(EXP(-$G142/INDEX($AV$5:$BA$12,MATCH($D142,$AR$5:$AR$12,0),2))*($G142/INDEX($AV$5:$BA$12,MATCH($D142,$AR$5:$AR$12,0),2))^$I142)+(EXP(-$G142/INDEX($AV$5:$BA$12,MATCH($D142,$AR$5:$AR$12,0),3))*($G142/INDEX($AV$5:$BA$12,MATCH($D142,$AR$5:$AR$12,0),3))^$I142)+(EXP(-$G142/INDEX($AV$5:$BA$12,MATCH($D142,$AR$5:$AR$12,0),4))*($G142/INDEX($AV$5:$BA$12,MATCH($D142,$AR$5:$AR$12,0),4))^$I142)+(EXP(-$G142/INDEX($AV$5:$BA$12,MATCH($D142,$AR$5:$AR$12,0),5))*($G142/INDEX($AV$5:$BA$12,MATCH($D142,$AR$5:$AR$12,0),5))^$I142)+(EXP(-$G142/INDEX($AV$5:$BA$12,MATCH($D142,$AR$5:$AR$12,0),6))*($G142/INDEX($AV$5:$BA$12,MATCH($D142,$AR$5:$AR$12,0),6))^$I142)),0)</x:f>
        <x:v>0</x:v>
      </x:c>
      <x:c r="AE142" s="979" t="n">
        <x:f>IFERROR((EXP(-$G142/INDEX($BB$5:$BG$12,MATCH($D142,$AR$5:$AR$12,0),1))*($G142/INDEX($BB$5:$BG$12,MATCH($D142,$AR$5:$AR$12,0),1))^$J142)/((EXP(-$G142/INDEX($BB$5:$BG$12,MATCH($D142,$AR$5:$AR$12,0),1))*($G142/INDEX($BB$5:$BG$12,MATCH($D142,$AR$5:$AR$12,0),1))^$J142)+(EXP(-$G142/INDEX($BB$5:$BG$12,MATCH($D142,$AR$5:$AR$12,0),2))*($G142/INDEX($BB$5:$BG$12,MATCH($D142,$AR$5:$AR$12,0),2))^$J142)+(EXP(-$G142/INDEX($BB$5:$BG$12,MATCH($D142,$AR$5:$AR$12,0),3))*($G142/INDEX($BB$5:$BG$12,MATCH($D142,$AR$5:$AR$12,0),3))^$J142)+(EXP(-$G142/INDEX($BB$5:$BG$12,MATCH($D142,$AR$5:$AR$12,0),4))*($G142/INDEX($BB$5:$BG$12,MATCH($D142,$AR$5:$AR$12,0),4))^$J142)+(EXP(-$G142/INDEX($BB$5:$BG$12,MATCH($D142,$AR$5:$AR$12,0),5))*($G142/INDEX($BB$5:$BG$12,MATCH($D142,$AR$5:$AR$12,0),5))^$J142)+(EXP(-$G142/INDEX($BB$5:$BG$12,MATCH($D142,$AR$5:$AR$12,0),6))*($G142/INDEX($BB$5:$BG$12,MATCH($D142,$AR$5:$AR$12,0),6))^$J142)),0)</x:f>
        <x:v>0</x:v>
      </x:c>
      <x:c r="AF142" s="979" t="n">
        <x:f>IFERROR((EXP(-$G142/INDEX($BB$5:$BG$12,MATCH($D142,$AR$5:$AR$12,0),2))*($G142/INDEX($BB$5:$BG$12,MATCH($D142,$AR$5:$AR$12,0),2))^$J142)/((EXP(-$G142/INDEX($BB$5:$BG$12,MATCH($D142,$AR$5:$AR$12,0),1))*($G142/INDEX($BB$5:$BG$12,MATCH($D142,$AR$5:$AR$12,0),1))^$J142)+(EXP(-$G142/INDEX($BB$5:$BG$12,MATCH($D142,$AR$5:$AR$12,0),2))*($G142/INDEX($BB$5:$BG$12,MATCH($D142,$AR$5:$AR$12,0),2))^$J142)+(EXP(-$G142/INDEX($BB$5:$BG$12,MATCH($D142,$AR$5:$AR$12,0),3))*($G142/INDEX($BB$5:$BG$12,MATCH($D142,$AR$5:$AR$12,0),3))^$J142)+(EXP(-$G142/INDEX($BB$5:$BG$12,MATCH($D142,$AR$5:$AR$12,0),4))*($G142/INDEX($BB$5:$BG$12,MATCH($D142,$AR$5:$AR$12,0),4))^$J142)+(EXP(-$G142/INDEX($BB$5:$BG$12,MATCH($D142,$AR$5:$AR$12,0),5))*($G142/INDEX($BB$5:$BG$12,MATCH($D142,$AR$5:$AR$12,0),5))^$J142)+(EXP(-$G142/INDEX($BB$5:$BG$12,MATCH($D142,$AR$5:$AR$12,0),6))*($G142/INDEX($BB$5:$BG$12,MATCH($D142,$AR$5:$AR$12,0),6))^$J142)),0)</x:f>
        <x:v>0</x:v>
      </x:c>
      <x:c r="AG142" s="979" t="n">
        <x:f>IFERROR((EXP(-$G142/INDEX($BB$5:$BG$12,MATCH($D142,$AR$5:$AR$12,0),3))*($G142/INDEX($BB$5:$BG$12,MATCH($D142,$AR$5:$AR$12,0),3))^$J142)/((EXP(-$G142/INDEX($BB$5:$BG$12,MATCH($D142,$AR$5:$AR$12,0),1))*($G142/INDEX($BB$5:$BG$12,MATCH($D142,$AR$5:$AR$12,0),1))^$J142)+(EXP(-$G142/INDEX($BB$5:$BG$12,MATCH($D142,$AR$5:$AR$12,0),2))*($G142/INDEX($BB$5:$BG$12,MATCH($D142,$AR$5:$AR$12,0),2))^$J142)+(EXP(-$G142/INDEX($BB$5:$BG$12,MATCH($D142,$AR$5:$AR$12,0),3))*($G142/INDEX($BB$5:$BG$12,MATCH($D142,$AR$5:$AR$12,0),3))^$J142)+(EXP(-$G142/INDEX($BB$5:$BG$12,MATCH($D142,$AR$5:$AR$12,0),4))*($G142/INDEX($BB$5:$BG$12,MATCH($D142,$AR$5:$AR$12,0),4))^$J142)+(EXP(-$G142/INDEX($BB$5:$BG$12,MATCH($D142,$AR$5:$AR$12,0),5))*($G142/INDEX($BB$5:$BG$12,MATCH($D142,$AR$5:$AR$12,0),5))^$J142)+(EXP(-$G142/INDEX($BB$5:$BG$12,MATCH($D142,$AR$5:$AR$12,0),6))*($G142/INDEX($BB$5:$BG$12,MATCH($D142,$AR$5:$AR$12,0),6))^$J142)),0)</x:f>
        <x:v>0</x:v>
      </x:c>
      <x:c r="AH142" s="979" t="n">
        <x:f>IFERROR((EXP(-$G142/INDEX($BB$5:$BG$12,MATCH($D142,$AR$5:$AR$12,0),4))*($G142/INDEX($BB$5:$BG$12,MATCH($D142,$AR$5:$AR$12,0),4))^$J142)/((EXP(-$G142/INDEX($BB$5:$BG$12,MATCH($D142,$AR$5:$AR$12,0),1))*($G142/INDEX($BB$5:$BG$12,MATCH($D142,$AR$5:$AR$12,0),1))^$J142)+(EXP(-$G142/INDEX($BB$5:$BG$12,MATCH($D142,$AR$5:$AR$12,0),2))*($G142/INDEX($BB$5:$BG$12,MATCH($D142,$AR$5:$AR$12,0),2))^$J142)+(EXP(-$G142/INDEX($BB$5:$BG$12,MATCH($D142,$AR$5:$AR$12,0),3))*($G142/INDEX($BB$5:$BG$12,MATCH($D142,$AR$5:$AR$12,0),3))^$J142)+(EXP(-$G142/INDEX($BB$5:$BG$12,MATCH($D142,$AR$5:$AR$12,0),4))*($G142/INDEX($BB$5:$BG$12,MATCH($D142,$AR$5:$AR$12,0),4))^$J142)+(EXP(-$G142/INDEX($BB$5:$BG$12,MATCH($D142,$AR$5:$AR$12,0),5))*($G142/INDEX($BB$5:$BG$12,MATCH($D142,$AR$5:$AR$12,0),5))^$J142)+(EXP(-$G142/INDEX($BB$5:$BG$12,MATCH($D142,$AR$5:$AR$12,0),6))*($G142/INDEX($BB$5:$BG$12,MATCH($D142,$AR$5:$AR$12,0),6))^$J142)),0)</x:f>
        <x:v>0</x:v>
      </x:c>
      <x:c r="AI142" s="979" t="n">
        <x:f>IFERROR((EXP(-$G142/INDEX($BB$5:$BG$12,MATCH($D142,$AR$5:$AR$12,0),5))*($G142/INDEX($BB$5:$BG$12,MATCH($D142,$AR$5:$AR$12,0),5))^$J142)/((EXP(-$G142/INDEX($BB$5:$BG$12,MATCH($D142,$AR$5:$AR$12,0),1))*($G142/INDEX($BB$5:$BG$12,MATCH($D142,$AR$5:$AR$12,0),1))^$J142)+(EXP(-$G142/INDEX($BB$5:$BG$12,MATCH($D142,$AR$5:$AR$12,0),2))*($G142/INDEX($BB$5:$BG$12,MATCH($D142,$AR$5:$AR$12,0),2))^$J142)+(EXP(-$G142/INDEX($BB$5:$BG$12,MATCH($D142,$AR$5:$AR$12,0),3))*($G142/INDEX($BB$5:$BG$12,MATCH($D142,$AR$5:$AR$12,0),3))^$J142)+(EXP(-$G142/INDEX($BB$5:$BG$12,MATCH($D142,$AR$5:$AR$12,0),4))*($G142/INDEX($BB$5:$BG$12,MATCH($D142,$AR$5:$AR$12,0),4))^$J142)+(EXP(-$G142/INDEX($BB$5:$BG$12,MATCH($D142,$AR$5:$AR$12,0),5))*($G142/INDEX($BB$5:$BG$12,MATCH($D142,$AR$5:$AR$12,0),5))^$J142)+(EXP(-$G142/INDEX($BB$5:$BG$12,MATCH($D142,$AR$5:$AR$12,0),6))*($G142/INDEX($BB$5:$BG$12,MATCH($D142,$AR$5:$AR$12,0),6))^$J142)),0)</x:f>
        <x:v>0</x:v>
      </x:c>
      <x:c r="AJ142" s="979" t="n">
        <x:f>IFERROR((EXP(-$G142/INDEX($BB$5:$BG$12,MATCH($D142,$AR$5:$AR$12,0),6))*($G142/INDEX($BB$5:$BG$12,MATCH($D142,$AR$5:$AR$12,0),6))^$J142)/((EXP(-$G142/INDEX($BB$5:$BG$12,MATCH($D142,$AR$5:$AR$12,0),1))*($G142/INDEX($BB$5:$BG$12,MATCH($D142,$AR$5:$AR$12,0),1))^$J142)+(EXP(-$G142/INDEX($BB$5:$BG$12,MATCH($D142,$AR$5:$AR$12,0),2))*($G142/INDEX($BB$5:$BG$12,MATCH($D142,$AR$5:$AR$12,0),2))^$J142)+(EXP(-$G142/INDEX($BB$5:$BG$12,MATCH($D142,$AR$5:$AR$12,0),3))*($G142/INDEX($BB$5:$BG$12,MATCH($D142,$AR$5:$AR$12,0),3))^$J142)+(EXP(-$G142/INDEX($BB$5:$BG$12,MATCH($D142,$AR$5:$AR$12,0),4))*($G142/INDEX($BB$5:$BG$12,MATCH($D142,$AR$5:$AR$12,0),4))^$J142)+(EXP(-$G142/INDEX($BB$5:$BG$12,MATCH($D142,$AR$5:$AR$12,0),5))*($G142/INDEX($BB$5:$BG$12,MATCH($D142,$AR$5:$AR$12,0),5))^$J142)+(EXP(-$G142/INDEX($BB$5:$BG$12,MATCH($D142,$AR$5:$AR$12,0),6))*($G142/INDEX($BB$5:$BG$12,MATCH($D142,$AR$5:$AR$12,0),6))^$J142)),0)</x:f>
        <x:v>0</x:v>
      </x:c>
      <x:c r="BJ142"/>
      <x:c r="BK142"/>
      <x:c r="BL142"/>
      <x:c r="BM142"/>
      <x:c r="BN142"/>
      <x:c r="BO142"/>
      <x:c r="BP142"/>
      <x:c r="BQ142"/>
      <x:c r="BR142"/>
      <x:c r="BS142"/>
      <x:c r="BT142"/>
      <x:c r="BU142"/>
      <x:c r="BV142"/>
      <x:c r="BW142"/>
      <x:c r="BX142"/>
      <x:c r="BY142"/>
      <x:c r="BZ142"/>
    </x:row>
    <x:row r="143">
      <x:c r="A143" s="975" t="n">
        <x:f>'対象台データ'!A141</x:f>
        <x:v>46278</x:v>
      </x:c>
      <x:c r="B143" s="1003" t="str">
        <x:f>'対象台データ'!B141</x:f>
        <x:v>日</x:v>
      </x:c>
      <x:c r="C143" s="1003" t="str">
        <x:f>'対象台データ'!C141</x:f>
        <x:v>9/13</x:v>
      </x:c>
      <x:c r="D143" s="963" t="str">
        <x:f>'対象台データ'!D141</x:f>
        <x:v>カバネリ 海門決戦</x:v>
      </x:c>
      <x:c r="E143" s="1014" t="n">
        <x:f>IF($X143="A",MIN(100,MAX(0,55+(V143-55)*(1+0.4*SQRT(MIN(G143/8000,1))))),MIN(100,MAX(0,V143)))</x:f>
        <x:v>68.15811357340749</x:v>
      </x:c>
      <x:c r="F143" s="1016" t="n">
        <x:f>'対象台データ'!E141</x:f>
        <x:v>534</x:v>
      </x:c>
      <x:c r="G143" s="1005" t="n">
        <x:f>'対象台データ'!F141</x:f>
        <x:v>4593</x:v>
      </x:c>
      <x:c r="H143" s="1005" t="n">
        <x:f>'対象台データ'!G141</x:f>
        <x:v>4729</x:v>
      </x:c>
      <x:c r="I143" s="1005" t="n">
        <x:f>'対象台データ'!H141</x:f>
        <x:v>0</x:v>
      </x:c>
      <x:c r="J143" s="1005" t="n">
        <x:f>'対象台データ'!I141</x:f>
        <x:v>24</x:v>
      </x:c>
      <x:c r="K143" s="979" t="n">
        <x:f>'対象台データ'!K141</x:f>
        <x:v>1.3432034255025764</x:v>
      </x:c>
      <x:c r="L143" s="1006" t="n">
        <x:f>IF(G143&lt;=0,5,IF(G143&lt;1500,5+(G143-0)*(20-5)/(1500-0),IF(G143&lt;3000,20+(G143-1500)*(40-20)/(3000-1500),IF(G143&lt;4500,40+(G143-3000)*(58-40)/(4500-3000),IF(G143&lt;6000,58+(G143-4500)*(72-58)/(6000-4500),IF(G143&lt;7500,72+(G143-6000)*(84-72)/(7500-6000),IF(G143&lt;9000,84+(G143-7500)*(93-84)/(9000-7500),IF(G143&lt;11000,93+(G143-9000)*(100-93)/(11000-9000),100))))))))</x:f>
        <x:v>58.868</x:v>
      </x:c>
      <x:c r="M143" s="978" t="n">
        <x:v>1</x:v>
      </x:c>
      <x:c r="N143" s="978" t="n">
        <x:f>MIN(100,L143*M143)</x:f>
        <x:v>58.868</x:v>
      </x:c>
      <x:c r="O143" s="978" t="n">
        <x:f>IF(K143&lt;=0.8,0,IF(K143&lt;0.9,0+(K143-0.8)*(10-0)/(0.9-0.8),IF(K143&lt;1,10+(K143-0.9)*(35-10)/(1-0.9),IF(K143&lt;1.2,35+(K143-1)*(87-35)/(1.2-1),IF(K143&lt;1.3,87+(K143-1.2)*(96-87)/(1.3-1.2),IF(K143&lt;1.45,96+(K143-1.3)*(100-96)/(1.45-1.3),100))))))</x:f>
        <x:v>97.15209134673538</x:v>
      </x:c>
      <x:c r="P143" s="979" t="n">
        <x:f>MIN(1,SQRT(G143/8000))</x:f>
        <x:v>0.7577103668289091</x:v>
      </x:c>
      <x:c r="Q143" s="978" t="n">
        <x:f>35+(O143-35)*P143</x:f>
        <x:v>82.09328393351873</x:v>
      </x:c>
      <x:c r="R143" s="978" t="n">
        <x:f>IF(K143&lt;0.95,MIN(25,(0.95-K143)*250),0)</x:f>
        <x:v>0</x:v>
      </x:c>
      <x:c r="S143" s="978" t="n">
        <x:f>IF($X143="A",Y143*5+Z143*15+AA143*30+AB143*60+AC143*80+AD143*100,0)</x:f>
        <x:v>0</x:v>
      </x:c>
      <x:c r="T143" s="978" t="n">
        <x:f>IF($X143="A",AE143*5+AF143*15+AG143*30+AH143*60+AI143*80+AJ143*100,0)</x:f>
        <x:v>0</x:v>
      </x:c>
      <x:c r="U143" s="978" t="n">
        <x:f>IF($X143="A",S143*15%+T143*30%+Q143*55%,0)</x:f>
        <x:v>0</x:v>
      </x:c>
      <x:c r="V143" s="1018" t="n">
        <x:f>IF($X143="A",U143*80%+N143*20%,N143*IFERROR(INDEX($AT$5:$AT$60,MATCH($D143,$AR$5:$AR$60,0)),0.6)+Q143*IFERROR(INDEX($AU$5:$AU$60,MATCH($D143,$AR$5:$AR$60,0)),0.4)-R143)</x:f>
        <x:v>68.15811357340749</x:v>
      </x:c>
      <x:c r="W143" s="1008" t="str">
        <x:f>IF(E143&gt;=90,"設定6級候補",IF(E143&gt;=75,"設定4以上強候補",IF(E143&gt;=60,"設定4以上を疑う","要観察")))</x:f>
        <x:v>設定4以上を疑う</x:v>
      </x:c>
      <x:c r="X143" s="1003" t="str">
        <x:f>IFERROR(INDEX($AS$5:$AS$60,MATCH($D143,$AR$5:$AR$60,0)),"AT")</x:f>
        <x:v>AT</x:v>
      </x:c>
      <x:c r="Y143" s="979" t="n">
        <x:f>IFERROR((EXP(-$G143/INDEX($AV$5:$BA$12,MATCH($D143,$AR$5:$AR$12,0),1))*($G143/INDEX($AV$5:$BA$12,MATCH($D143,$AR$5:$AR$12,0),1))^$I143)/((EXP(-$G143/INDEX($AV$5:$BA$12,MATCH($D143,$AR$5:$AR$12,0),1))*($G143/INDEX($AV$5:$BA$12,MATCH($D143,$AR$5:$AR$12,0),1))^$I143)+(EXP(-$G143/INDEX($AV$5:$BA$12,MATCH($D143,$AR$5:$AR$12,0),2))*($G143/INDEX($AV$5:$BA$12,MATCH($D143,$AR$5:$AR$12,0),2))^$I143)+(EXP(-$G143/INDEX($AV$5:$BA$12,MATCH($D143,$AR$5:$AR$12,0),3))*($G143/INDEX($AV$5:$BA$12,MATCH($D143,$AR$5:$AR$12,0),3))^$I143)+(EXP(-$G143/INDEX($AV$5:$BA$12,MATCH($D143,$AR$5:$AR$12,0),4))*($G143/INDEX($AV$5:$BA$12,MATCH($D143,$AR$5:$AR$12,0),4))^$I143)+(EXP(-$G143/INDEX($AV$5:$BA$12,MATCH($D143,$AR$5:$AR$12,0),5))*($G143/INDEX($AV$5:$BA$12,MATCH($D143,$AR$5:$AR$12,0),5))^$I143)+(EXP(-$G143/INDEX($AV$5:$BA$12,MATCH($D143,$AR$5:$AR$12,0),6))*($G143/INDEX($AV$5:$BA$12,MATCH($D143,$AR$5:$AR$12,0),6))^$I143)),0)</x:f>
        <x:v>0</x:v>
      </x:c>
      <x:c r="Z143" s="979" t="n">
        <x:f>IFERROR((EXP(-$G143/INDEX($AV$5:$BA$12,MATCH($D143,$AR$5:$AR$12,0),2))*($G143/INDEX($AV$5:$BA$12,MATCH($D143,$AR$5:$AR$12,0),2))^$I143)/((EXP(-$G143/INDEX($AV$5:$BA$12,MATCH($D143,$AR$5:$AR$12,0),1))*($G143/INDEX($AV$5:$BA$12,MATCH($D143,$AR$5:$AR$12,0),1))^$I143)+(EXP(-$G143/INDEX($AV$5:$BA$12,MATCH($D143,$AR$5:$AR$12,0),2))*($G143/INDEX($AV$5:$BA$12,MATCH($D143,$AR$5:$AR$12,0),2))^$I143)+(EXP(-$G143/INDEX($AV$5:$BA$12,MATCH($D143,$AR$5:$AR$12,0),3))*($G143/INDEX($AV$5:$BA$12,MATCH($D143,$AR$5:$AR$12,0),3))^$I143)+(EXP(-$G143/INDEX($AV$5:$BA$12,MATCH($D143,$AR$5:$AR$12,0),4))*($G143/INDEX($AV$5:$BA$12,MATCH($D143,$AR$5:$AR$12,0),4))^$I143)+(EXP(-$G143/INDEX($AV$5:$BA$12,MATCH($D143,$AR$5:$AR$12,0),5))*($G143/INDEX($AV$5:$BA$12,MATCH($D143,$AR$5:$AR$12,0),5))^$I143)+(EXP(-$G143/INDEX($AV$5:$BA$12,MATCH($D143,$AR$5:$AR$12,0),6))*($G143/INDEX($AV$5:$BA$12,MATCH($D143,$AR$5:$AR$12,0),6))^$I143)),0)</x:f>
        <x:v>0</x:v>
      </x:c>
      <x:c r="AA143" s="979" t="n">
        <x:f>IFERROR((EXP(-$G143/INDEX($AV$5:$BA$12,MATCH($D143,$AR$5:$AR$12,0),3))*($G143/INDEX($AV$5:$BA$12,MATCH($D143,$AR$5:$AR$12,0),3))^$I143)/((EXP(-$G143/INDEX($AV$5:$BA$12,MATCH($D143,$AR$5:$AR$12,0),1))*($G143/INDEX($AV$5:$BA$12,MATCH($D143,$AR$5:$AR$12,0),1))^$I143)+(EXP(-$G143/INDEX($AV$5:$BA$12,MATCH($D143,$AR$5:$AR$12,0),2))*($G143/INDEX($AV$5:$BA$12,MATCH($D143,$AR$5:$AR$12,0),2))^$I143)+(EXP(-$G143/INDEX($AV$5:$BA$12,MATCH($D143,$AR$5:$AR$12,0),3))*($G143/INDEX($AV$5:$BA$12,MATCH($D143,$AR$5:$AR$12,0),3))^$I143)+(EXP(-$G143/INDEX($AV$5:$BA$12,MATCH($D143,$AR$5:$AR$12,0),4))*($G143/INDEX($AV$5:$BA$12,MATCH($D143,$AR$5:$AR$12,0),4))^$I143)+(EXP(-$G143/INDEX($AV$5:$BA$12,MATCH($D143,$AR$5:$AR$12,0),5))*($G143/INDEX($AV$5:$BA$12,MATCH($D143,$AR$5:$AR$12,0),5))^$I143)+(EXP(-$G143/INDEX($AV$5:$BA$12,MATCH($D143,$AR$5:$AR$12,0),6))*($G143/INDEX($AV$5:$BA$12,MATCH($D143,$AR$5:$AR$12,0),6))^$I143)),0)</x:f>
        <x:v>0</x:v>
      </x:c>
      <x:c r="AB143" s="979" t="n">
        <x:f>IFERROR((EXP(-$G143/INDEX($AV$5:$BA$12,MATCH($D143,$AR$5:$AR$12,0),4))*($G143/INDEX($AV$5:$BA$12,MATCH($D143,$AR$5:$AR$12,0),4))^$I143)/((EXP(-$G143/INDEX($AV$5:$BA$12,MATCH($D143,$AR$5:$AR$12,0),1))*($G143/INDEX($AV$5:$BA$12,MATCH($D143,$AR$5:$AR$12,0),1))^$I143)+(EXP(-$G143/INDEX($AV$5:$BA$12,MATCH($D143,$AR$5:$AR$12,0),2))*($G143/INDEX($AV$5:$BA$12,MATCH($D143,$AR$5:$AR$12,0),2))^$I143)+(EXP(-$G143/INDEX($AV$5:$BA$12,MATCH($D143,$AR$5:$AR$12,0),3))*($G143/INDEX($AV$5:$BA$12,MATCH($D143,$AR$5:$AR$12,0),3))^$I143)+(EXP(-$G143/INDEX($AV$5:$BA$12,MATCH($D143,$AR$5:$AR$12,0),4))*($G143/INDEX($AV$5:$BA$12,MATCH($D143,$AR$5:$AR$12,0),4))^$I143)+(EXP(-$G143/INDEX($AV$5:$BA$12,MATCH($D143,$AR$5:$AR$12,0),5))*($G143/INDEX($AV$5:$BA$12,MATCH($D143,$AR$5:$AR$12,0),5))^$I143)+(EXP(-$G143/INDEX($AV$5:$BA$12,MATCH($D143,$AR$5:$AR$12,0),6))*($G143/INDEX($AV$5:$BA$12,MATCH($D143,$AR$5:$AR$12,0),6))^$I143)),0)</x:f>
        <x:v>0</x:v>
      </x:c>
      <x:c r="AC143" s="979" t="n">
        <x:f>IFERROR((EXP(-$G143/INDEX($AV$5:$BA$12,MATCH($D143,$AR$5:$AR$12,0),5))*($G143/INDEX($AV$5:$BA$12,MATCH($D143,$AR$5:$AR$12,0),5))^$I143)/((EXP(-$G143/INDEX($AV$5:$BA$12,MATCH($D143,$AR$5:$AR$12,0),1))*($G143/INDEX($AV$5:$BA$12,MATCH($D143,$AR$5:$AR$12,0),1))^$I143)+(EXP(-$G143/INDEX($AV$5:$BA$12,MATCH($D143,$AR$5:$AR$12,0),2))*($G143/INDEX($AV$5:$BA$12,MATCH($D143,$AR$5:$AR$12,0),2))^$I143)+(EXP(-$G143/INDEX($AV$5:$BA$12,MATCH($D143,$AR$5:$AR$12,0),3))*($G143/INDEX($AV$5:$BA$12,MATCH($D143,$AR$5:$AR$12,0),3))^$I143)+(EXP(-$G143/INDEX($AV$5:$BA$12,MATCH($D143,$AR$5:$AR$12,0),4))*($G143/INDEX($AV$5:$BA$12,MATCH($D143,$AR$5:$AR$12,0),4))^$I143)+(EXP(-$G143/INDEX($AV$5:$BA$12,MATCH($D143,$AR$5:$AR$12,0),5))*($G143/INDEX($AV$5:$BA$12,MATCH($D143,$AR$5:$AR$12,0),5))^$I143)+(EXP(-$G143/INDEX($AV$5:$BA$12,MATCH($D143,$AR$5:$AR$12,0),6))*($G143/INDEX($AV$5:$BA$12,MATCH($D143,$AR$5:$AR$12,0),6))^$I143)),0)</x:f>
        <x:v>0</x:v>
      </x:c>
      <x:c r="AD143" s="979" t="n">
        <x:f>IFERROR((EXP(-$G143/INDEX($AV$5:$BA$12,MATCH($D143,$AR$5:$AR$12,0),6))*($G143/INDEX($AV$5:$BA$12,MATCH($D143,$AR$5:$AR$12,0),6))^$I143)/((EXP(-$G143/INDEX($AV$5:$BA$12,MATCH($D143,$AR$5:$AR$12,0),1))*($G143/INDEX($AV$5:$BA$12,MATCH($D143,$AR$5:$AR$12,0),1))^$I143)+(EXP(-$G143/INDEX($AV$5:$BA$12,MATCH($D143,$AR$5:$AR$12,0),2))*($G143/INDEX($AV$5:$BA$12,MATCH($D143,$AR$5:$AR$12,0),2))^$I143)+(EXP(-$G143/INDEX($AV$5:$BA$12,MATCH($D143,$AR$5:$AR$12,0),3))*($G143/INDEX($AV$5:$BA$12,MATCH($D143,$AR$5:$AR$12,0),3))^$I143)+(EXP(-$G143/INDEX($AV$5:$BA$12,MATCH($D143,$AR$5:$AR$12,0),4))*($G143/INDEX($AV$5:$BA$12,MATCH($D143,$AR$5:$AR$12,0),4))^$I143)+(EXP(-$G143/INDEX($AV$5:$BA$12,MATCH($D143,$AR$5:$AR$12,0),5))*($G143/INDEX($AV$5:$BA$12,MATCH($D143,$AR$5:$AR$12,0),5))^$I143)+(EXP(-$G143/INDEX($AV$5:$BA$12,MATCH($D143,$AR$5:$AR$12,0),6))*($G143/INDEX($AV$5:$BA$12,MATCH($D143,$AR$5:$AR$12,0),6))^$I143)),0)</x:f>
        <x:v>0</x:v>
      </x:c>
      <x:c r="AE143" s="979" t="n">
        <x:f>IFERROR((EXP(-$G143/INDEX($BB$5:$BG$12,MATCH($D143,$AR$5:$AR$12,0),1))*($G143/INDEX($BB$5:$BG$12,MATCH($D143,$AR$5:$AR$12,0),1))^$J143)/((EXP(-$G143/INDEX($BB$5:$BG$12,MATCH($D143,$AR$5:$AR$12,0),1))*($G143/INDEX($BB$5:$BG$12,MATCH($D143,$AR$5:$AR$12,0),1))^$J143)+(EXP(-$G143/INDEX($BB$5:$BG$12,MATCH($D143,$AR$5:$AR$12,0),2))*($G143/INDEX($BB$5:$BG$12,MATCH($D143,$AR$5:$AR$12,0),2))^$J143)+(EXP(-$G143/INDEX($BB$5:$BG$12,MATCH($D143,$AR$5:$AR$12,0),3))*($G143/INDEX($BB$5:$BG$12,MATCH($D143,$AR$5:$AR$12,0),3))^$J143)+(EXP(-$G143/INDEX($BB$5:$BG$12,MATCH($D143,$AR$5:$AR$12,0),4))*($G143/INDEX($BB$5:$BG$12,MATCH($D143,$AR$5:$AR$12,0),4))^$J143)+(EXP(-$G143/INDEX($BB$5:$BG$12,MATCH($D143,$AR$5:$AR$12,0),5))*($G143/INDEX($BB$5:$BG$12,MATCH($D143,$AR$5:$AR$12,0),5))^$J143)+(EXP(-$G143/INDEX($BB$5:$BG$12,MATCH($D143,$AR$5:$AR$12,0),6))*($G143/INDEX($BB$5:$BG$12,MATCH($D143,$AR$5:$AR$12,0),6))^$J143)),0)</x:f>
        <x:v>0</x:v>
      </x:c>
      <x:c r="AF143" s="979" t="n">
        <x:f>IFERROR((EXP(-$G143/INDEX($BB$5:$BG$12,MATCH($D143,$AR$5:$AR$12,0),2))*($G143/INDEX($BB$5:$BG$12,MATCH($D143,$AR$5:$AR$12,0),2))^$J143)/((EXP(-$G143/INDEX($BB$5:$BG$12,MATCH($D143,$AR$5:$AR$12,0),1))*($G143/INDEX($BB$5:$BG$12,MATCH($D143,$AR$5:$AR$12,0),1))^$J143)+(EXP(-$G143/INDEX($BB$5:$BG$12,MATCH($D143,$AR$5:$AR$12,0),2))*($G143/INDEX($BB$5:$BG$12,MATCH($D143,$AR$5:$AR$12,0),2))^$J143)+(EXP(-$G143/INDEX($BB$5:$BG$12,MATCH($D143,$AR$5:$AR$12,0),3))*($G143/INDEX($BB$5:$BG$12,MATCH($D143,$AR$5:$AR$12,0),3))^$J143)+(EXP(-$G143/INDEX($BB$5:$BG$12,MATCH($D143,$AR$5:$AR$12,0),4))*($G143/INDEX($BB$5:$BG$12,MATCH($D143,$AR$5:$AR$12,0),4))^$J143)+(EXP(-$G143/INDEX($BB$5:$BG$12,MATCH($D143,$AR$5:$AR$12,0),5))*($G143/INDEX($BB$5:$BG$12,MATCH($D143,$AR$5:$AR$12,0),5))^$J143)+(EXP(-$G143/INDEX($BB$5:$BG$12,MATCH($D143,$AR$5:$AR$12,0),6))*($G143/INDEX($BB$5:$BG$12,MATCH($D143,$AR$5:$AR$12,0),6))^$J143)),0)</x:f>
        <x:v>0</x:v>
      </x:c>
      <x:c r="AG143" s="979" t="n">
        <x:f>IFERROR((EXP(-$G143/INDEX($BB$5:$BG$12,MATCH($D143,$AR$5:$AR$12,0),3))*($G143/INDEX($BB$5:$BG$12,MATCH($D143,$AR$5:$AR$12,0),3))^$J143)/((EXP(-$G143/INDEX($BB$5:$BG$12,MATCH($D143,$AR$5:$AR$12,0),1))*($G143/INDEX($BB$5:$BG$12,MATCH($D143,$AR$5:$AR$12,0),1))^$J143)+(EXP(-$G143/INDEX($BB$5:$BG$12,MATCH($D143,$AR$5:$AR$12,0),2))*($G143/INDEX($BB$5:$BG$12,MATCH($D143,$AR$5:$AR$12,0),2))^$J143)+(EXP(-$G143/INDEX($BB$5:$BG$12,MATCH($D143,$AR$5:$AR$12,0),3))*($G143/INDEX($BB$5:$BG$12,MATCH($D143,$AR$5:$AR$12,0),3))^$J143)+(EXP(-$G143/INDEX($BB$5:$BG$12,MATCH($D143,$AR$5:$AR$12,0),4))*($G143/INDEX($BB$5:$BG$12,MATCH($D143,$AR$5:$AR$12,0),4))^$J143)+(EXP(-$G143/INDEX($BB$5:$BG$12,MATCH($D143,$AR$5:$AR$12,0),5))*($G143/INDEX($BB$5:$BG$12,MATCH($D143,$AR$5:$AR$12,0),5))^$J143)+(EXP(-$G143/INDEX($BB$5:$BG$12,MATCH($D143,$AR$5:$AR$12,0),6))*($G143/INDEX($BB$5:$BG$12,MATCH($D143,$AR$5:$AR$12,0),6))^$J143)),0)</x:f>
        <x:v>0</x:v>
      </x:c>
      <x:c r="AH143" s="979" t="n">
        <x:f>IFERROR((EXP(-$G143/INDEX($BB$5:$BG$12,MATCH($D143,$AR$5:$AR$12,0),4))*($G143/INDEX($BB$5:$BG$12,MATCH($D143,$AR$5:$AR$12,0),4))^$J143)/((EXP(-$G143/INDEX($BB$5:$BG$12,MATCH($D143,$AR$5:$AR$12,0),1))*($G143/INDEX($BB$5:$BG$12,MATCH($D143,$AR$5:$AR$12,0),1))^$J143)+(EXP(-$G143/INDEX($BB$5:$BG$12,MATCH($D143,$AR$5:$AR$12,0),2))*($G143/INDEX($BB$5:$BG$12,MATCH($D143,$AR$5:$AR$12,0),2))^$J143)+(EXP(-$G143/INDEX($BB$5:$BG$12,MATCH($D143,$AR$5:$AR$12,0),3))*($G143/INDEX($BB$5:$BG$12,MATCH($D143,$AR$5:$AR$12,0),3))^$J143)+(EXP(-$G143/INDEX($BB$5:$BG$12,MATCH($D143,$AR$5:$AR$12,0),4))*($G143/INDEX($BB$5:$BG$12,MATCH($D143,$AR$5:$AR$12,0),4))^$J143)+(EXP(-$G143/INDEX($BB$5:$BG$12,MATCH($D143,$AR$5:$AR$12,0),5))*($G143/INDEX($BB$5:$BG$12,MATCH($D143,$AR$5:$AR$12,0),5))^$J143)+(EXP(-$G143/INDEX($BB$5:$BG$12,MATCH($D143,$AR$5:$AR$12,0),6))*($G143/INDEX($BB$5:$BG$12,MATCH($D143,$AR$5:$AR$12,0),6))^$J143)),0)</x:f>
        <x:v>0</x:v>
      </x:c>
      <x:c r="AI143" s="979" t="n">
        <x:f>IFERROR((EXP(-$G143/INDEX($BB$5:$BG$12,MATCH($D143,$AR$5:$AR$12,0),5))*($G143/INDEX($BB$5:$BG$12,MATCH($D143,$AR$5:$AR$12,0),5))^$J143)/((EXP(-$G143/INDEX($BB$5:$BG$12,MATCH($D143,$AR$5:$AR$12,0),1))*($G143/INDEX($BB$5:$BG$12,MATCH($D143,$AR$5:$AR$12,0),1))^$J143)+(EXP(-$G143/INDEX($BB$5:$BG$12,MATCH($D143,$AR$5:$AR$12,0),2))*($G143/INDEX($BB$5:$BG$12,MATCH($D143,$AR$5:$AR$12,0),2))^$J143)+(EXP(-$G143/INDEX($BB$5:$BG$12,MATCH($D143,$AR$5:$AR$12,0),3))*($G143/INDEX($BB$5:$BG$12,MATCH($D143,$AR$5:$AR$12,0),3))^$J143)+(EXP(-$G143/INDEX($BB$5:$BG$12,MATCH($D143,$AR$5:$AR$12,0),4))*($G143/INDEX($BB$5:$BG$12,MATCH($D143,$AR$5:$AR$12,0),4))^$J143)+(EXP(-$G143/INDEX($BB$5:$BG$12,MATCH($D143,$AR$5:$AR$12,0),5))*($G143/INDEX($BB$5:$BG$12,MATCH($D143,$AR$5:$AR$12,0),5))^$J143)+(EXP(-$G143/INDEX($BB$5:$BG$12,MATCH($D143,$AR$5:$AR$12,0),6))*($G143/INDEX($BB$5:$BG$12,MATCH($D143,$AR$5:$AR$12,0),6))^$J143)),0)</x:f>
        <x:v>0</x:v>
      </x:c>
      <x:c r="AJ143" s="979" t="n">
        <x:f>IFERROR((EXP(-$G143/INDEX($BB$5:$BG$12,MATCH($D143,$AR$5:$AR$12,0),6))*($G143/INDEX($BB$5:$BG$12,MATCH($D143,$AR$5:$AR$12,0),6))^$J143)/((EXP(-$G143/INDEX($BB$5:$BG$12,MATCH($D143,$AR$5:$AR$12,0),1))*($G143/INDEX($BB$5:$BG$12,MATCH($D143,$AR$5:$AR$12,0),1))^$J143)+(EXP(-$G143/INDEX($BB$5:$BG$12,MATCH($D143,$AR$5:$AR$12,0),2))*($G143/INDEX($BB$5:$BG$12,MATCH($D143,$AR$5:$AR$12,0),2))^$J143)+(EXP(-$G143/INDEX($BB$5:$BG$12,MATCH($D143,$AR$5:$AR$12,0),3))*($G143/INDEX($BB$5:$BG$12,MATCH($D143,$AR$5:$AR$12,0),3))^$J143)+(EXP(-$G143/INDEX($BB$5:$BG$12,MATCH($D143,$AR$5:$AR$12,0),4))*($G143/INDEX($BB$5:$BG$12,MATCH($D143,$AR$5:$AR$12,0),4))^$J143)+(EXP(-$G143/INDEX($BB$5:$BG$12,MATCH($D143,$AR$5:$AR$12,0),5))*($G143/INDEX($BB$5:$BG$12,MATCH($D143,$AR$5:$AR$12,0),5))^$J143)+(EXP(-$G143/INDEX($BB$5:$BG$12,MATCH($D143,$AR$5:$AR$12,0),6))*($G143/INDEX($BB$5:$BG$12,MATCH($D143,$AR$5:$AR$12,0),6))^$J143)),0)</x:f>
        <x:v>0</x:v>
      </x:c>
      <x:c r="BJ143"/>
      <x:c r="BK143"/>
      <x:c r="BL143"/>
      <x:c r="BM143"/>
      <x:c r="BN143"/>
      <x:c r="BO143"/>
      <x:c r="BP143"/>
      <x:c r="BQ143"/>
      <x:c r="BR143"/>
      <x:c r="BS143"/>
      <x:c r="BT143"/>
      <x:c r="BU143"/>
      <x:c r="BV143"/>
      <x:c r="BW143"/>
      <x:c r="BX143"/>
      <x:c r="BY143"/>
      <x:c r="BZ143"/>
    </x:row>
    <x:row r="144">
      <x:c r="A144" s="975" t="n">
        <x:f>'対象台データ'!A142</x:f>
        <x:v>46278</x:v>
      </x:c>
      <x:c r="B144" s="1003" t="str">
        <x:f>'対象台データ'!B142</x:f>
        <x:v>日</x:v>
      </x:c>
      <x:c r="C144" s="1003" t="str">
        <x:f>'対象台データ'!C142</x:f>
        <x:v>9/13</x:v>
      </x:c>
      <x:c r="D144" s="963" t="str">
        <x:f>'対象台データ'!D142</x:f>
        <x:v>カバネリ 海門決戦</x:v>
      </x:c>
      <x:c r="E144" s="1014" t="n">
        <x:f>IF($X144="A",MIN(100,MAX(0,55+(V144-55)*(1+0.4*SQRT(MIN(G144/8000,1))))),MIN(100,MAX(0,V144)))</x:f>
        <x:v>55.18919667412822</x:v>
      </x:c>
      <x:c r="F144" s="1016" t="n">
        <x:f>'対象台データ'!E142</x:f>
        <x:v>535</x:v>
      </x:c>
      <x:c r="G144" s="1005" t="n">
        <x:f>'対象台データ'!F142</x:f>
        <x:v>3129</x:v>
      </x:c>
      <x:c r="H144" s="1005" t="n">
        <x:f>'対象台データ'!G142</x:f>
        <x:v>7606</x:v>
      </x:c>
      <x:c r="I144" s="1005" t="n">
        <x:f>'対象台データ'!H142</x:f>
        <x:v>0</x:v>
      </x:c>
      <x:c r="J144" s="1005" t="n">
        <x:f>'対象台データ'!I142</x:f>
        <x:v>21</x:v>
      </x:c>
      <x:c r="K144" s="979" t="n">
        <x:f>'対象台データ'!K142</x:f>
        <x:v>1.8102695216789177</x:v>
      </x:c>
      <x:c r="L144" s="1006" t="n">
        <x:f>IF(G144&lt;=0,5,IF(G144&lt;1500,5+(G144-0)*(20-5)/(1500-0),IF(G144&lt;3000,20+(G144-1500)*(40-20)/(3000-1500),IF(G144&lt;4500,40+(G144-3000)*(58-40)/(4500-3000),IF(G144&lt;6000,58+(G144-4500)*(72-58)/(6000-4500),IF(G144&lt;7500,72+(G144-6000)*(84-72)/(7500-6000),IF(G144&lt;9000,84+(G144-7500)*(93-84)/(9000-7500),IF(G144&lt;11000,93+(G144-9000)*(100-93)/(11000-9000),100))))))))</x:f>
        <x:v>41.548</x:v>
      </x:c>
      <x:c r="M144" s="978" t="n">
        <x:v>1</x:v>
      </x:c>
      <x:c r="N144" s="978" t="n">
        <x:f>MIN(100,L144*M144)</x:f>
        <x:v>41.548</x:v>
      </x:c>
      <x:c r="O144" s="978" t="n">
        <x:f>IF(K144&lt;=0.8,0,IF(K144&lt;0.9,0+(K144-0.8)*(10-0)/(0.9-0.8),IF(K144&lt;1,10+(K144-0.9)*(35-10)/(1-0.9),IF(K144&lt;1.2,35+(K144-1)*(87-35)/(1.2-1),IF(K144&lt;1.3,87+(K144-1.2)*(96-87)/(1.3-1.2),IF(K144&lt;1.45,96+(K144-1.3)*(100-96)/(1.45-1.3),100))))))</x:f>
        <x:v>100</x:v>
      </x:c>
      <x:c r="P144" s="979" t="n">
        <x:f>MIN(1,SQRT(G144/8000))</x:f>
        <x:v>0.6253998720818545</x:v>
      </x:c>
      <x:c r="Q144" s="978" t="n">
        <x:f>35+(O144-35)*P144</x:f>
        <x:v>75.65099168532055</x:v>
      </x:c>
      <x:c r="R144" s="978" t="n">
        <x:f>IF(K144&lt;0.95,MIN(25,(0.95-K144)*250),0)</x:f>
        <x:v>0</x:v>
      </x:c>
      <x:c r="S144" s="978" t="n">
        <x:f>IF($X144="A",Y144*5+Z144*15+AA144*30+AB144*60+AC144*80+AD144*100,0)</x:f>
        <x:v>0</x:v>
      </x:c>
      <x:c r="T144" s="978" t="n">
        <x:f>IF($X144="A",AE144*5+AF144*15+AG144*30+AH144*60+AI144*80+AJ144*100,0)</x:f>
        <x:v>0</x:v>
      </x:c>
      <x:c r="U144" s="978" t="n">
        <x:f>IF($X144="A",S144*15%+T144*30%+Q144*55%,0)</x:f>
        <x:v>0</x:v>
      </x:c>
      <x:c r="V144" s="1018" t="n">
        <x:f>IF($X144="A",U144*80%+N144*20%,N144*IFERROR(INDEX($AT$5:$AT$60,MATCH($D144,$AR$5:$AR$60,0)),0.6)+Q144*IFERROR(INDEX($AU$5:$AU$60,MATCH($D144,$AR$5:$AR$60,0)),0.4)-R144)</x:f>
        <x:v>55.18919667412822</x:v>
      </x:c>
      <x:c r="W144" s="1008" t="str">
        <x:f>IF(E144&gt;=90,"設定6級候補",IF(E144&gt;=75,"設定4以上強候補",IF(E144&gt;=60,"設定4以上を疑う","要観察")))</x:f>
        <x:v>要観察</x:v>
      </x:c>
      <x:c r="X144" s="1003" t="str">
        <x:f>IFERROR(INDEX($AS$5:$AS$60,MATCH($D144,$AR$5:$AR$60,0)),"AT")</x:f>
        <x:v>AT</x:v>
      </x:c>
      <x:c r="Y144" s="979" t="n">
        <x:f>IFERROR((EXP(-$G144/INDEX($AV$5:$BA$12,MATCH($D144,$AR$5:$AR$12,0),1))*($G144/INDEX($AV$5:$BA$12,MATCH($D144,$AR$5:$AR$12,0),1))^$I144)/((EXP(-$G144/INDEX($AV$5:$BA$12,MATCH($D144,$AR$5:$AR$12,0),1))*($G144/INDEX($AV$5:$BA$12,MATCH($D144,$AR$5:$AR$12,0),1))^$I144)+(EXP(-$G144/INDEX($AV$5:$BA$12,MATCH($D144,$AR$5:$AR$12,0),2))*($G144/INDEX($AV$5:$BA$12,MATCH($D144,$AR$5:$AR$12,0),2))^$I144)+(EXP(-$G144/INDEX($AV$5:$BA$12,MATCH($D144,$AR$5:$AR$12,0),3))*($G144/INDEX($AV$5:$BA$12,MATCH($D144,$AR$5:$AR$12,0),3))^$I144)+(EXP(-$G144/INDEX($AV$5:$BA$12,MATCH($D144,$AR$5:$AR$12,0),4))*($G144/INDEX($AV$5:$BA$12,MATCH($D144,$AR$5:$AR$12,0),4))^$I144)+(EXP(-$G144/INDEX($AV$5:$BA$12,MATCH($D144,$AR$5:$AR$12,0),5))*($G144/INDEX($AV$5:$BA$12,MATCH($D144,$AR$5:$AR$12,0),5))^$I144)+(EXP(-$G144/INDEX($AV$5:$BA$12,MATCH($D144,$AR$5:$AR$12,0),6))*($G144/INDEX($AV$5:$BA$12,MATCH($D144,$AR$5:$AR$12,0),6))^$I144)),0)</x:f>
        <x:v>0</x:v>
      </x:c>
      <x:c r="Z144" s="979" t="n">
        <x:f>IFERROR((EXP(-$G144/INDEX($AV$5:$BA$12,MATCH($D144,$AR$5:$AR$12,0),2))*($G144/INDEX($AV$5:$BA$12,MATCH($D144,$AR$5:$AR$12,0),2))^$I144)/((EXP(-$G144/INDEX($AV$5:$BA$12,MATCH($D144,$AR$5:$AR$12,0),1))*($G144/INDEX($AV$5:$BA$12,MATCH($D144,$AR$5:$AR$12,0),1))^$I144)+(EXP(-$G144/INDEX($AV$5:$BA$12,MATCH($D144,$AR$5:$AR$12,0),2))*($G144/INDEX($AV$5:$BA$12,MATCH($D144,$AR$5:$AR$12,0),2))^$I144)+(EXP(-$G144/INDEX($AV$5:$BA$12,MATCH($D144,$AR$5:$AR$12,0),3))*($G144/INDEX($AV$5:$BA$12,MATCH($D144,$AR$5:$AR$12,0),3))^$I144)+(EXP(-$G144/INDEX($AV$5:$BA$12,MATCH($D144,$AR$5:$AR$12,0),4))*($G144/INDEX($AV$5:$BA$12,MATCH($D144,$AR$5:$AR$12,0),4))^$I144)+(EXP(-$G144/INDEX($AV$5:$BA$12,MATCH($D144,$AR$5:$AR$12,0),5))*($G144/INDEX($AV$5:$BA$12,MATCH($D144,$AR$5:$AR$12,0),5))^$I144)+(EXP(-$G144/INDEX($AV$5:$BA$12,MATCH($D144,$AR$5:$AR$12,0),6))*($G144/INDEX($AV$5:$BA$12,MATCH($D144,$AR$5:$AR$12,0),6))^$I144)),0)</x:f>
        <x:v>0</x:v>
      </x:c>
      <x:c r="AA144" s="979" t="n">
        <x:f>IFERROR((EXP(-$G144/INDEX($AV$5:$BA$12,MATCH($D144,$AR$5:$AR$12,0),3))*($G144/INDEX($AV$5:$BA$12,MATCH($D144,$AR$5:$AR$12,0),3))^$I144)/((EXP(-$G144/INDEX($AV$5:$BA$12,MATCH($D144,$AR$5:$AR$12,0),1))*($G144/INDEX($AV$5:$BA$12,MATCH($D144,$AR$5:$AR$12,0),1))^$I144)+(EXP(-$G144/INDEX($AV$5:$BA$12,MATCH($D144,$AR$5:$AR$12,0),2))*($G144/INDEX($AV$5:$BA$12,MATCH($D144,$AR$5:$AR$12,0),2))^$I144)+(EXP(-$G144/INDEX($AV$5:$BA$12,MATCH($D144,$AR$5:$AR$12,0),3))*($G144/INDEX($AV$5:$BA$12,MATCH($D144,$AR$5:$AR$12,0),3))^$I144)+(EXP(-$G144/INDEX($AV$5:$BA$12,MATCH($D144,$AR$5:$AR$12,0),4))*($G144/INDEX($AV$5:$BA$12,MATCH($D144,$AR$5:$AR$12,0),4))^$I144)+(EXP(-$G144/INDEX($AV$5:$BA$12,MATCH($D144,$AR$5:$AR$12,0),5))*($G144/INDEX($AV$5:$BA$12,MATCH($D144,$AR$5:$AR$12,0),5))^$I144)+(EXP(-$G144/INDEX($AV$5:$BA$12,MATCH($D144,$AR$5:$AR$12,0),6))*($G144/INDEX($AV$5:$BA$12,MATCH($D144,$AR$5:$AR$12,0),6))^$I144)),0)</x:f>
        <x:v>0</x:v>
      </x:c>
      <x:c r="AB144" s="979" t="n">
        <x:f>IFERROR((EXP(-$G144/INDEX($AV$5:$BA$12,MATCH($D144,$AR$5:$AR$12,0),4))*($G144/INDEX($AV$5:$BA$12,MATCH($D144,$AR$5:$AR$12,0),4))^$I144)/((EXP(-$G144/INDEX($AV$5:$BA$12,MATCH($D144,$AR$5:$AR$12,0),1))*($G144/INDEX($AV$5:$BA$12,MATCH($D144,$AR$5:$AR$12,0),1))^$I144)+(EXP(-$G144/INDEX($AV$5:$BA$12,MATCH($D144,$AR$5:$AR$12,0),2))*($G144/INDEX($AV$5:$BA$12,MATCH($D144,$AR$5:$AR$12,0),2))^$I144)+(EXP(-$G144/INDEX($AV$5:$BA$12,MATCH($D144,$AR$5:$AR$12,0),3))*($G144/INDEX($AV$5:$BA$12,MATCH($D144,$AR$5:$AR$12,0),3))^$I144)+(EXP(-$G144/INDEX($AV$5:$BA$12,MATCH($D144,$AR$5:$AR$12,0),4))*($G144/INDEX($AV$5:$BA$12,MATCH($D144,$AR$5:$AR$12,0),4))^$I144)+(EXP(-$G144/INDEX($AV$5:$BA$12,MATCH($D144,$AR$5:$AR$12,0),5))*($G144/INDEX($AV$5:$BA$12,MATCH($D144,$AR$5:$AR$12,0),5))^$I144)+(EXP(-$G144/INDEX($AV$5:$BA$12,MATCH($D144,$AR$5:$AR$12,0),6))*($G144/INDEX($AV$5:$BA$12,MATCH($D144,$AR$5:$AR$12,0),6))^$I144)),0)</x:f>
        <x:v>0</x:v>
      </x:c>
      <x:c r="AC144" s="979" t="n">
        <x:f>IFERROR((EXP(-$G144/INDEX($AV$5:$BA$12,MATCH($D144,$AR$5:$AR$12,0),5))*($G144/INDEX($AV$5:$BA$12,MATCH($D144,$AR$5:$AR$12,0),5))^$I144)/((EXP(-$G144/INDEX($AV$5:$BA$12,MATCH($D144,$AR$5:$AR$12,0),1))*($G144/INDEX($AV$5:$BA$12,MATCH($D144,$AR$5:$AR$12,0),1))^$I144)+(EXP(-$G144/INDEX($AV$5:$BA$12,MATCH($D144,$AR$5:$AR$12,0),2))*($G144/INDEX($AV$5:$BA$12,MATCH($D144,$AR$5:$AR$12,0),2))^$I144)+(EXP(-$G144/INDEX($AV$5:$BA$12,MATCH($D144,$AR$5:$AR$12,0),3))*($G144/INDEX($AV$5:$BA$12,MATCH($D144,$AR$5:$AR$12,0),3))^$I144)+(EXP(-$G144/INDEX($AV$5:$BA$12,MATCH($D144,$AR$5:$AR$12,0),4))*($G144/INDEX($AV$5:$BA$12,MATCH($D144,$AR$5:$AR$12,0),4))^$I144)+(EXP(-$G144/INDEX($AV$5:$BA$12,MATCH($D144,$AR$5:$AR$12,0),5))*($G144/INDEX($AV$5:$BA$12,MATCH($D144,$AR$5:$AR$12,0),5))^$I144)+(EXP(-$G144/INDEX($AV$5:$BA$12,MATCH($D144,$AR$5:$AR$12,0),6))*($G144/INDEX($AV$5:$BA$12,MATCH($D144,$AR$5:$AR$12,0),6))^$I144)),0)</x:f>
        <x:v>0</x:v>
      </x:c>
      <x:c r="AD144" s="979" t="n">
        <x:f>IFERROR((EXP(-$G144/INDEX($AV$5:$BA$12,MATCH($D144,$AR$5:$AR$12,0),6))*($G144/INDEX($AV$5:$BA$12,MATCH($D144,$AR$5:$AR$12,0),6))^$I144)/((EXP(-$G144/INDEX($AV$5:$BA$12,MATCH($D144,$AR$5:$AR$12,0),1))*($G144/INDEX($AV$5:$BA$12,MATCH($D144,$AR$5:$AR$12,0),1))^$I144)+(EXP(-$G144/INDEX($AV$5:$BA$12,MATCH($D144,$AR$5:$AR$12,0),2))*($G144/INDEX($AV$5:$BA$12,MATCH($D144,$AR$5:$AR$12,0),2))^$I144)+(EXP(-$G144/INDEX($AV$5:$BA$12,MATCH($D144,$AR$5:$AR$12,0),3))*($G144/INDEX($AV$5:$BA$12,MATCH($D144,$AR$5:$AR$12,0),3))^$I144)+(EXP(-$G144/INDEX($AV$5:$BA$12,MATCH($D144,$AR$5:$AR$12,0),4))*($G144/INDEX($AV$5:$BA$12,MATCH($D144,$AR$5:$AR$12,0),4))^$I144)+(EXP(-$G144/INDEX($AV$5:$BA$12,MATCH($D144,$AR$5:$AR$12,0),5))*($G144/INDEX($AV$5:$BA$12,MATCH($D144,$AR$5:$AR$12,0),5))^$I144)+(EXP(-$G144/INDEX($AV$5:$BA$12,MATCH($D144,$AR$5:$AR$12,0),6))*($G144/INDEX($AV$5:$BA$12,MATCH($D144,$AR$5:$AR$12,0),6))^$I144)),0)</x:f>
        <x:v>0</x:v>
      </x:c>
      <x:c r="AE144" s="979" t="n">
        <x:f>IFERROR((EXP(-$G144/INDEX($BB$5:$BG$12,MATCH($D144,$AR$5:$AR$12,0),1))*($G144/INDEX($BB$5:$BG$12,MATCH($D144,$AR$5:$AR$12,0),1))^$J144)/((EXP(-$G144/INDEX($BB$5:$BG$12,MATCH($D144,$AR$5:$AR$12,0),1))*($G144/INDEX($BB$5:$BG$12,MATCH($D144,$AR$5:$AR$12,0),1))^$J144)+(EXP(-$G144/INDEX($BB$5:$BG$12,MATCH($D144,$AR$5:$AR$12,0),2))*($G144/INDEX($BB$5:$BG$12,MATCH($D144,$AR$5:$AR$12,0),2))^$J144)+(EXP(-$G144/INDEX($BB$5:$BG$12,MATCH($D144,$AR$5:$AR$12,0),3))*($G144/INDEX($BB$5:$BG$12,MATCH($D144,$AR$5:$AR$12,0),3))^$J144)+(EXP(-$G144/INDEX($BB$5:$BG$12,MATCH($D144,$AR$5:$AR$12,0),4))*($G144/INDEX($BB$5:$BG$12,MATCH($D144,$AR$5:$AR$12,0),4))^$J144)+(EXP(-$G144/INDEX($BB$5:$BG$12,MATCH($D144,$AR$5:$AR$12,0),5))*($G144/INDEX($BB$5:$BG$12,MATCH($D144,$AR$5:$AR$12,0),5))^$J144)+(EXP(-$G144/INDEX($BB$5:$BG$12,MATCH($D144,$AR$5:$AR$12,0),6))*($G144/INDEX($BB$5:$BG$12,MATCH($D144,$AR$5:$AR$12,0),6))^$J144)),0)</x:f>
        <x:v>0</x:v>
      </x:c>
      <x:c r="AF144" s="979" t="n">
        <x:f>IFERROR((EXP(-$G144/INDEX($BB$5:$BG$12,MATCH($D144,$AR$5:$AR$12,0),2))*($G144/INDEX($BB$5:$BG$12,MATCH($D144,$AR$5:$AR$12,0),2))^$J144)/((EXP(-$G144/INDEX($BB$5:$BG$12,MATCH($D144,$AR$5:$AR$12,0),1))*($G144/INDEX($BB$5:$BG$12,MATCH($D144,$AR$5:$AR$12,0),1))^$J144)+(EXP(-$G144/INDEX($BB$5:$BG$12,MATCH($D144,$AR$5:$AR$12,0),2))*($G144/INDEX($BB$5:$BG$12,MATCH($D144,$AR$5:$AR$12,0),2))^$J144)+(EXP(-$G144/INDEX($BB$5:$BG$12,MATCH($D144,$AR$5:$AR$12,0),3))*($G144/INDEX($BB$5:$BG$12,MATCH($D144,$AR$5:$AR$12,0),3))^$J144)+(EXP(-$G144/INDEX($BB$5:$BG$12,MATCH($D144,$AR$5:$AR$12,0),4))*($G144/INDEX($BB$5:$BG$12,MATCH($D144,$AR$5:$AR$12,0),4))^$J144)+(EXP(-$G144/INDEX($BB$5:$BG$12,MATCH($D144,$AR$5:$AR$12,0),5))*($G144/INDEX($BB$5:$BG$12,MATCH($D144,$AR$5:$AR$12,0),5))^$J144)+(EXP(-$G144/INDEX($BB$5:$BG$12,MATCH($D144,$AR$5:$AR$12,0),6))*($G144/INDEX($BB$5:$BG$12,MATCH($D144,$AR$5:$AR$12,0),6))^$J144)),0)</x:f>
        <x:v>0</x:v>
      </x:c>
      <x:c r="AG144" s="979" t="n">
        <x:f>IFERROR((EXP(-$G144/INDEX($BB$5:$BG$12,MATCH($D144,$AR$5:$AR$12,0),3))*($G144/INDEX($BB$5:$BG$12,MATCH($D144,$AR$5:$AR$12,0),3))^$J144)/((EXP(-$G144/INDEX($BB$5:$BG$12,MATCH($D144,$AR$5:$AR$12,0),1))*($G144/INDEX($BB$5:$BG$12,MATCH($D144,$AR$5:$AR$12,0),1))^$J144)+(EXP(-$G144/INDEX($BB$5:$BG$12,MATCH($D144,$AR$5:$AR$12,0),2))*($G144/INDEX($BB$5:$BG$12,MATCH($D144,$AR$5:$AR$12,0),2))^$J144)+(EXP(-$G144/INDEX($BB$5:$BG$12,MATCH($D144,$AR$5:$AR$12,0),3))*($G144/INDEX($BB$5:$BG$12,MATCH($D144,$AR$5:$AR$12,0),3))^$J144)+(EXP(-$G144/INDEX($BB$5:$BG$12,MATCH($D144,$AR$5:$AR$12,0),4))*($G144/INDEX($BB$5:$BG$12,MATCH($D144,$AR$5:$AR$12,0),4))^$J144)+(EXP(-$G144/INDEX($BB$5:$BG$12,MATCH($D144,$AR$5:$AR$12,0),5))*($G144/INDEX($BB$5:$BG$12,MATCH($D144,$AR$5:$AR$12,0),5))^$J144)+(EXP(-$G144/INDEX($BB$5:$BG$12,MATCH($D144,$AR$5:$AR$12,0),6))*($G144/INDEX($BB$5:$BG$12,MATCH($D144,$AR$5:$AR$12,0),6))^$J144)),0)</x:f>
        <x:v>0</x:v>
      </x:c>
      <x:c r="AH144" s="979" t="n">
        <x:f>IFERROR((EXP(-$G144/INDEX($BB$5:$BG$12,MATCH($D144,$AR$5:$AR$12,0),4))*($G144/INDEX($BB$5:$BG$12,MATCH($D144,$AR$5:$AR$12,0),4))^$J144)/((EXP(-$G144/INDEX($BB$5:$BG$12,MATCH($D144,$AR$5:$AR$12,0),1))*($G144/INDEX($BB$5:$BG$12,MATCH($D144,$AR$5:$AR$12,0),1))^$J144)+(EXP(-$G144/INDEX($BB$5:$BG$12,MATCH($D144,$AR$5:$AR$12,0),2))*($G144/INDEX($BB$5:$BG$12,MATCH($D144,$AR$5:$AR$12,0),2))^$J144)+(EXP(-$G144/INDEX($BB$5:$BG$12,MATCH($D144,$AR$5:$AR$12,0),3))*($G144/INDEX($BB$5:$BG$12,MATCH($D144,$AR$5:$AR$12,0),3))^$J144)+(EXP(-$G144/INDEX($BB$5:$BG$12,MATCH($D144,$AR$5:$AR$12,0),4))*($G144/INDEX($BB$5:$BG$12,MATCH($D144,$AR$5:$AR$12,0),4))^$J144)+(EXP(-$G144/INDEX($BB$5:$BG$12,MATCH($D144,$AR$5:$AR$12,0),5))*($G144/INDEX($BB$5:$BG$12,MATCH($D144,$AR$5:$AR$12,0),5))^$J144)+(EXP(-$G144/INDEX($BB$5:$BG$12,MATCH($D144,$AR$5:$AR$12,0),6))*($G144/INDEX($BB$5:$BG$12,MATCH($D144,$AR$5:$AR$12,0),6))^$J144)),0)</x:f>
        <x:v>0</x:v>
      </x:c>
      <x:c r="AI144" s="979" t="n">
        <x:f>IFERROR((EXP(-$G144/INDEX($BB$5:$BG$12,MATCH($D144,$AR$5:$AR$12,0),5))*($G144/INDEX($BB$5:$BG$12,MATCH($D144,$AR$5:$AR$12,0),5))^$J144)/((EXP(-$G144/INDEX($BB$5:$BG$12,MATCH($D144,$AR$5:$AR$12,0),1))*($G144/INDEX($BB$5:$BG$12,MATCH($D144,$AR$5:$AR$12,0),1))^$J144)+(EXP(-$G144/INDEX($BB$5:$BG$12,MATCH($D144,$AR$5:$AR$12,0),2))*($G144/INDEX($BB$5:$BG$12,MATCH($D144,$AR$5:$AR$12,0),2))^$J144)+(EXP(-$G144/INDEX($BB$5:$BG$12,MATCH($D144,$AR$5:$AR$12,0),3))*($G144/INDEX($BB$5:$BG$12,MATCH($D144,$AR$5:$AR$12,0),3))^$J144)+(EXP(-$G144/INDEX($BB$5:$BG$12,MATCH($D144,$AR$5:$AR$12,0),4))*($G144/INDEX($BB$5:$BG$12,MATCH($D144,$AR$5:$AR$12,0),4))^$J144)+(EXP(-$G144/INDEX($BB$5:$BG$12,MATCH($D144,$AR$5:$AR$12,0),5))*($G144/INDEX($BB$5:$BG$12,MATCH($D144,$AR$5:$AR$12,0),5))^$J144)+(EXP(-$G144/INDEX($BB$5:$BG$12,MATCH($D144,$AR$5:$AR$12,0),6))*($G144/INDEX($BB$5:$BG$12,MATCH($D144,$AR$5:$AR$12,0),6))^$J144)),0)</x:f>
        <x:v>0</x:v>
      </x:c>
      <x:c r="AJ144" s="979" t="n">
        <x:f>IFERROR((EXP(-$G144/INDEX($BB$5:$BG$12,MATCH($D144,$AR$5:$AR$12,0),6))*($G144/INDEX($BB$5:$BG$12,MATCH($D144,$AR$5:$AR$12,0),6))^$J144)/((EXP(-$G144/INDEX($BB$5:$BG$12,MATCH($D144,$AR$5:$AR$12,0),1))*($G144/INDEX($BB$5:$BG$12,MATCH($D144,$AR$5:$AR$12,0),1))^$J144)+(EXP(-$G144/INDEX($BB$5:$BG$12,MATCH($D144,$AR$5:$AR$12,0),2))*($G144/INDEX($BB$5:$BG$12,MATCH($D144,$AR$5:$AR$12,0),2))^$J144)+(EXP(-$G144/INDEX($BB$5:$BG$12,MATCH($D144,$AR$5:$AR$12,0),3))*($G144/INDEX($BB$5:$BG$12,MATCH($D144,$AR$5:$AR$12,0),3))^$J144)+(EXP(-$G144/INDEX($BB$5:$BG$12,MATCH($D144,$AR$5:$AR$12,0),4))*($G144/INDEX($BB$5:$BG$12,MATCH($D144,$AR$5:$AR$12,0),4))^$J144)+(EXP(-$G144/INDEX($BB$5:$BG$12,MATCH($D144,$AR$5:$AR$12,0),5))*($G144/INDEX($BB$5:$BG$12,MATCH($D144,$AR$5:$AR$12,0),5))^$J144)+(EXP(-$G144/INDEX($BB$5:$BG$12,MATCH($D144,$AR$5:$AR$12,0),6))*($G144/INDEX($BB$5:$BG$12,MATCH($D144,$AR$5:$AR$12,0),6))^$J144)),0)</x:f>
        <x:v>0</x:v>
      </x:c>
      <x:c r="BJ144"/>
      <x:c r="BK144"/>
      <x:c r="BL144"/>
      <x:c r="BM144"/>
      <x:c r="BN144"/>
      <x:c r="BO144"/>
      <x:c r="BP144"/>
      <x:c r="BQ144"/>
      <x:c r="BR144"/>
      <x:c r="BS144"/>
      <x:c r="BT144"/>
      <x:c r="BU144"/>
      <x:c r="BV144"/>
      <x:c r="BW144"/>
      <x:c r="BX144"/>
      <x:c r="BY144"/>
      <x:c r="BZ144"/>
    </x:row>
    <x:row r="145">
      <x:c r="A145" s="975" t="n">
        <x:f>'対象台データ'!A143</x:f>
        <x:v>46278</x:v>
      </x:c>
      <x:c r="B145" s="1003" t="str">
        <x:f>'対象台データ'!B143</x:f>
        <x:v>日</x:v>
      </x:c>
      <x:c r="C145" s="1003" t="str">
        <x:f>'対象台データ'!C143</x:f>
        <x:v>9/13</x:v>
      </x:c>
      <x:c r="D145" s="963" t="str">
        <x:f>'対象台データ'!D143</x:f>
        <x:v>カバネリ 海門決戦</x:v>
      </x:c>
      <x:c r="E145" s="1014" t="n">
        <x:f>IF($X145="A",MIN(100,MAX(0,55+(V145-55)*(1+0.4*SQRT(MIN(G145/8000,1))))),MIN(100,MAX(0,V145)))</x:f>
        <x:v>55.981517297115914</x:v>
      </x:c>
      <x:c r="F145" s="1016" t="n">
        <x:f>'対象台データ'!E143</x:f>
        <x:v>536</x:v>
      </x:c>
      <x:c r="G145" s="1005" t="n">
        <x:f>'対象台データ'!F143</x:f>
        <x:v>3210</x:v>
      </x:c>
      <x:c r="H145" s="1005" t="n">
        <x:f>'対象台データ'!G143</x:f>
        <x:v>5076</x:v>
      </x:c>
      <x:c r="I145" s="1005" t="n">
        <x:f>'対象台データ'!H143</x:f>
        <x:v>0</x:v>
      </x:c>
      <x:c r="J145" s="1005" t="n">
        <x:f>'対象台データ'!I143</x:f>
        <x:v>12</x:v>
      </x:c>
      <x:c r="K145" s="979" t="n">
        <x:f>'対象台データ'!K143</x:f>
        <x:v>1.5271028037383179</x:v>
      </x:c>
      <x:c r="L145" s="1006" t="n">
        <x:f>IF(G145&lt;=0,5,IF(G145&lt;1500,5+(G145-0)*(20-5)/(1500-0),IF(G145&lt;3000,20+(G145-1500)*(40-20)/(3000-1500),IF(G145&lt;4500,40+(G145-3000)*(58-40)/(4500-3000),IF(G145&lt;6000,58+(G145-4500)*(72-58)/(6000-4500),IF(G145&lt;7500,72+(G145-6000)*(84-72)/(7500-6000),IF(G145&lt;9000,84+(G145-7500)*(93-84)/(9000-7500),IF(G145&lt;11000,93+(G145-9000)*(100-93)/(11000-9000),100))))))))</x:f>
        <x:v>42.52</x:v>
      </x:c>
      <x:c r="M145" s="978" t="n">
        <x:v>1</x:v>
      </x:c>
      <x:c r="N145" s="978" t="n">
        <x:f>MIN(100,L145*M145)</x:f>
        <x:v>42.52</x:v>
      </x:c>
      <x:c r="O145" s="978" t="n">
        <x:f>IF(K145&lt;=0.8,0,IF(K145&lt;0.9,0+(K145-0.8)*(10-0)/(0.9-0.8),IF(K145&lt;1,10+(K145-0.9)*(35-10)/(1-0.9),IF(K145&lt;1.2,35+(K145-1)*(87-35)/(1.2-1),IF(K145&lt;1.3,87+(K145-1.2)*(96-87)/(1.3-1.2),IF(K145&lt;1.45,96+(K145-1.3)*(100-96)/(1.45-1.3),100))))))</x:f>
        <x:v>100</x:v>
      </x:c>
      <x:c r="P145" s="979" t="n">
        <x:f>MIN(1,SQRT(G145/8000))</x:f>
        <x:v>0.6334429729659964</x:v>
      </x:c>
      <x:c r="Q145" s="978" t="n">
        <x:f>35+(O145-35)*P145</x:f>
        <x:v>76.17379324278977</x:v>
      </x:c>
      <x:c r="R145" s="978" t="n">
        <x:f>IF(K145&lt;0.95,MIN(25,(0.95-K145)*250),0)</x:f>
        <x:v>0</x:v>
      </x:c>
      <x:c r="S145" s="978" t="n">
        <x:f>IF($X145="A",Y145*5+Z145*15+AA145*30+AB145*60+AC145*80+AD145*100,0)</x:f>
        <x:v>0</x:v>
      </x:c>
      <x:c r="T145" s="978" t="n">
        <x:f>IF($X145="A",AE145*5+AF145*15+AG145*30+AH145*60+AI145*80+AJ145*100,0)</x:f>
        <x:v>0</x:v>
      </x:c>
      <x:c r="U145" s="978" t="n">
        <x:f>IF($X145="A",S145*15%+T145*30%+Q145*55%,0)</x:f>
        <x:v>0</x:v>
      </x:c>
      <x:c r="V145" s="1018" t="n">
        <x:f>IF($X145="A",U145*80%+N145*20%,N145*IFERROR(INDEX($AT$5:$AT$60,MATCH($D145,$AR$5:$AR$60,0)),0.6)+Q145*IFERROR(INDEX($AU$5:$AU$60,MATCH($D145,$AR$5:$AR$60,0)),0.4)-R145)</x:f>
        <x:v>55.981517297115914</x:v>
      </x:c>
      <x:c r="W145" s="1008" t="str">
        <x:f>IF(E145&gt;=90,"設定6級候補",IF(E145&gt;=75,"設定4以上強候補",IF(E145&gt;=60,"設定4以上を疑う","要観察")))</x:f>
        <x:v>要観察</x:v>
      </x:c>
      <x:c r="X145" s="1003" t="str">
        <x:f>IFERROR(INDEX($AS$5:$AS$60,MATCH($D145,$AR$5:$AR$60,0)),"AT")</x:f>
        <x:v>AT</x:v>
      </x:c>
      <x:c r="Y145" s="979" t="n">
        <x:f>IFERROR((EXP(-$G145/INDEX($AV$5:$BA$12,MATCH($D145,$AR$5:$AR$12,0),1))*($G145/INDEX($AV$5:$BA$12,MATCH($D145,$AR$5:$AR$12,0),1))^$I145)/((EXP(-$G145/INDEX($AV$5:$BA$12,MATCH($D145,$AR$5:$AR$12,0),1))*($G145/INDEX($AV$5:$BA$12,MATCH($D145,$AR$5:$AR$12,0),1))^$I145)+(EXP(-$G145/INDEX($AV$5:$BA$12,MATCH($D145,$AR$5:$AR$12,0),2))*($G145/INDEX($AV$5:$BA$12,MATCH($D145,$AR$5:$AR$12,0),2))^$I145)+(EXP(-$G145/INDEX($AV$5:$BA$12,MATCH($D145,$AR$5:$AR$12,0),3))*($G145/INDEX($AV$5:$BA$12,MATCH($D145,$AR$5:$AR$12,0),3))^$I145)+(EXP(-$G145/INDEX($AV$5:$BA$12,MATCH($D145,$AR$5:$AR$12,0),4))*($G145/INDEX($AV$5:$BA$12,MATCH($D145,$AR$5:$AR$12,0),4))^$I145)+(EXP(-$G145/INDEX($AV$5:$BA$12,MATCH($D145,$AR$5:$AR$12,0),5))*($G145/INDEX($AV$5:$BA$12,MATCH($D145,$AR$5:$AR$12,0),5))^$I145)+(EXP(-$G145/INDEX($AV$5:$BA$12,MATCH($D145,$AR$5:$AR$12,0),6))*($G145/INDEX($AV$5:$BA$12,MATCH($D145,$AR$5:$AR$12,0),6))^$I145)),0)</x:f>
        <x:v>0</x:v>
      </x:c>
      <x:c r="Z145" s="979" t="n">
        <x:f>IFERROR((EXP(-$G145/INDEX($AV$5:$BA$12,MATCH($D145,$AR$5:$AR$12,0),2))*($G145/INDEX($AV$5:$BA$12,MATCH($D145,$AR$5:$AR$12,0),2))^$I145)/((EXP(-$G145/INDEX($AV$5:$BA$12,MATCH($D145,$AR$5:$AR$12,0),1))*($G145/INDEX($AV$5:$BA$12,MATCH($D145,$AR$5:$AR$12,0),1))^$I145)+(EXP(-$G145/INDEX($AV$5:$BA$12,MATCH($D145,$AR$5:$AR$12,0),2))*($G145/INDEX($AV$5:$BA$12,MATCH($D145,$AR$5:$AR$12,0),2))^$I145)+(EXP(-$G145/INDEX($AV$5:$BA$12,MATCH($D145,$AR$5:$AR$12,0),3))*($G145/INDEX($AV$5:$BA$12,MATCH($D145,$AR$5:$AR$12,0),3))^$I145)+(EXP(-$G145/INDEX($AV$5:$BA$12,MATCH($D145,$AR$5:$AR$12,0),4))*($G145/INDEX($AV$5:$BA$12,MATCH($D145,$AR$5:$AR$12,0),4))^$I145)+(EXP(-$G145/INDEX($AV$5:$BA$12,MATCH($D145,$AR$5:$AR$12,0),5))*($G145/INDEX($AV$5:$BA$12,MATCH($D145,$AR$5:$AR$12,0),5))^$I145)+(EXP(-$G145/INDEX($AV$5:$BA$12,MATCH($D145,$AR$5:$AR$12,0),6))*($G145/INDEX($AV$5:$BA$12,MATCH($D145,$AR$5:$AR$12,0),6))^$I145)),0)</x:f>
        <x:v>0</x:v>
      </x:c>
      <x:c r="AA145" s="979" t="n">
        <x:f>IFERROR((EXP(-$G145/INDEX($AV$5:$BA$12,MATCH($D145,$AR$5:$AR$12,0),3))*($G145/INDEX($AV$5:$BA$12,MATCH($D145,$AR$5:$AR$12,0),3))^$I145)/((EXP(-$G145/INDEX($AV$5:$BA$12,MATCH($D145,$AR$5:$AR$12,0),1))*($G145/INDEX($AV$5:$BA$12,MATCH($D145,$AR$5:$AR$12,0),1))^$I145)+(EXP(-$G145/INDEX($AV$5:$BA$12,MATCH($D145,$AR$5:$AR$12,0),2))*($G145/INDEX($AV$5:$BA$12,MATCH($D145,$AR$5:$AR$12,0),2))^$I145)+(EXP(-$G145/INDEX($AV$5:$BA$12,MATCH($D145,$AR$5:$AR$12,0),3))*($G145/INDEX($AV$5:$BA$12,MATCH($D145,$AR$5:$AR$12,0),3))^$I145)+(EXP(-$G145/INDEX($AV$5:$BA$12,MATCH($D145,$AR$5:$AR$12,0),4))*($G145/INDEX($AV$5:$BA$12,MATCH($D145,$AR$5:$AR$12,0),4))^$I145)+(EXP(-$G145/INDEX($AV$5:$BA$12,MATCH($D145,$AR$5:$AR$12,0),5))*($G145/INDEX($AV$5:$BA$12,MATCH($D145,$AR$5:$AR$12,0),5))^$I145)+(EXP(-$G145/INDEX($AV$5:$BA$12,MATCH($D145,$AR$5:$AR$12,0),6))*($G145/INDEX($AV$5:$BA$12,MATCH($D145,$AR$5:$AR$12,0),6))^$I145)),0)</x:f>
        <x:v>0</x:v>
      </x:c>
      <x:c r="AB145" s="979" t="n">
        <x:f>IFERROR((EXP(-$G145/INDEX($AV$5:$BA$12,MATCH($D145,$AR$5:$AR$12,0),4))*($G145/INDEX($AV$5:$BA$12,MATCH($D145,$AR$5:$AR$12,0),4))^$I145)/((EXP(-$G145/INDEX($AV$5:$BA$12,MATCH($D145,$AR$5:$AR$12,0),1))*($G145/INDEX($AV$5:$BA$12,MATCH($D145,$AR$5:$AR$12,0),1))^$I145)+(EXP(-$G145/INDEX($AV$5:$BA$12,MATCH($D145,$AR$5:$AR$12,0),2))*($G145/INDEX($AV$5:$BA$12,MATCH($D145,$AR$5:$AR$12,0),2))^$I145)+(EXP(-$G145/INDEX($AV$5:$BA$12,MATCH($D145,$AR$5:$AR$12,0),3))*($G145/INDEX($AV$5:$BA$12,MATCH($D145,$AR$5:$AR$12,0),3))^$I145)+(EXP(-$G145/INDEX($AV$5:$BA$12,MATCH($D145,$AR$5:$AR$12,0),4))*($G145/INDEX($AV$5:$BA$12,MATCH($D145,$AR$5:$AR$12,0),4))^$I145)+(EXP(-$G145/INDEX($AV$5:$BA$12,MATCH($D145,$AR$5:$AR$12,0),5))*($G145/INDEX($AV$5:$BA$12,MATCH($D145,$AR$5:$AR$12,0),5))^$I145)+(EXP(-$G145/INDEX($AV$5:$BA$12,MATCH($D145,$AR$5:$AR$12,0),6))*($G145/INDEX($AV$5:$BA$12,MATCH($D145,$AR$5:$AR$12,0),6))^$I145)),0)</x:f>
        <x:v>0</x:v>
      </x:c>
      <x:c r="AC145" s="979" t="n">
        <x:f>IFERROR((EXP(-$G145/INDEX($AV$5:$BA$12,MATCH($D145,$AR$5:$AR$12,0),5))*($G145/INDEX($AV$5:$BA$12,MATCH($D145,$AR$5:$AR$12,0),5))^$I145)/((EXP(-$G145/INDEX($AV$5:$BA$12,MATCH($D145,$AR$5:$AR$12,0),1))*($G145/INDEX($AV$5:$BA$12,MATCH($D145,$AR$5:$AR$12,0),1))^$I145)+(EXP(-$G145/INDEX($AV$5:$BA$12,MATCH($D145,$AR$5:$AR$12,0),2))*($G145/INDEX($AV$5:$BA$12,MATCH($D145,$AR$5:$AR$12,0),2))^$I145)+(EXP(-$G145/INDEX($AV$5:$BA$12,MATCH($D145,$AR$5:$AR$12,0),3))*($G145/INDEX($AV$5:$BA$12,MATCH($D145,$AR$5:$AR$12,0),3))^$I145)+(EXP(-$G145/INDEX($AV$5:$BA$12,MATCH($D145,$AR$5:$AR$12,0),4))*($G145/INDEX($AV$5:$BA$12,MATCH($D145,$AR$5:$AR$12,0),4))^$I145)+(EXP(-$G145/INDEX($AV$5:$BA$12,MATCH($D145,$AR$5:$AR$12,0),5))*($G145/INDEX($AV$5:$BA$12,MATCH($D145,$AR$5:$AR$12,0),5))^$I145)+(EXP(-$G145/INDEX($AV$5:$BA$12,MATCH($D145,$AR$5:$AR$12,0),6))*($G145/INDEX($AV$5:$BA$12,MATCH($D145,$AR$5:$AR$12,0),6))^$I145)),0)</x:f>
        <x:v>0</x:v>
      </x:c>
      <x:c r="AD145" s="979" t="n">
        <x:f>IFERROR((EXP(-$G145/INDEX($AV$5:$BA$12,MATCH($D145,$AR$5:$AR$12,0),6))*($G145/INDEX($AV$5:$BA$12,MATCH($D145,$AR$5:$AR$12,0),6))^$I145)/((EXP(-$G145/INDEX($AV$5:$BA$12,MATCH($D145,$AR$5:$AR$12,0),1))*($G145/INDEX($AV$5:$BA$12,MATCH($D145,$AR$5:$AR$12,0),1))^$I145)+(EXP(-$G145/INDEX($AV$5:$BA$12,MATCH($D145,$AR$5:$AR$12,0),2))*($G145/INDEX($AV$5:$BA$12,MATCH($D145,$AR$5:$AR$12,0),2))^$I145)+(EXP(-$G145/INDEX($AV$5:$BA$12,MATCH($D145,$AR$5:$AR$12,0),3))*($G145/INDEX($AV$5:$BA$12,MATCH($D145,$AR$5:$AR$12,0),3))^$I145)+(EXP(-$G145/INDEX($AV$5:$BA$12,MATCH($D145,$AR$5:$AR$12,0),4))*($G145/INDEX($AV$5:$BA$12,MATCH($D145,$AR$5:$AR$12,0),4))^$I145)+(EXP(-$G145/INDEX($AV$5:$BA$12,MATCH($D145,$AR$5:$AR$12,0),5))*($G145/INDEX($AV$5:$BA$12,MATCH($D145,$AR$5:$AR$12,0),5))^$I145)+(EXP(-$G145/INDEX($AV$5:$BA$12,MATCH($D145,$AR$5:$AR$12,0),6))*($G145/INDEX($AV$5:$BA$12,MATCH($D145,$AR$5:$AR$12,0),6))^$I145)),0)</x:f>
        <x:v>0</x:v>
      </x:c>
      <x:c r="AE145" s="979" t="n">
        <x:f>IFERROR((EXP(-$G145/INDEX($BB$5:$BG$12,MATCH($D145,$AR$5:$AR$12,0),1))*($G145/INDEX($BB$5:$BG$12,MATCH($D145,$AR$5:$AR$12,0),1))^$J145)/((EXP(-$G145/INDEX($BB$5:$BG$12,MATCH($D145,$AR$5:$AR$12,0),1))*($G145/INDEX($BB$5:$BG$12,MATCH($D145,$AR$5:$AR$12,0),1))^$J145)+(EXP(-$G145/INDEX($BB$5:$BG$12,MATCH($D145,$AR$5:$AR$12,0),2))*($G145/INDEX($BB$5:$BG$12,MATCH($D145,$AR$5:$AR$12,0),2))^$J145)+(EXP(-$G145/INDEX($BB$5:$BG$12,MATCH($D145,$AR$5:$AR$12,0),3))*($G145/INDEX($BB$5:$BG$12,MATCH($D145,$AR$5:$AR$12,0),3))^$J145)+(EXP(-$G145/INDEX($BB$5:$BG$12,MATCH($D145,$AR$5:$AR$12,0),4))*($G145/INDEX($BB$5:$BG$12,MATCH($D145,$AR$5:$AR$12,0),4))^$J145)+(EXP(-$G145/INDEX($BB$5:$BG$12,MATCH($D145,$AR$5:$AR$12,0),5))*($G145/INDEX($BB$5:$BG$12,MATCH($D145,$AR$5:$AR$12,0),5))^$J145)+(EXP(-$G145/INDEX($BB$5:$BG$12,MATCH($D145,$AR$5:$AR$12,0),6))*($G145/INDEX($BB$5:$BG$12,MATCH($D145,$AR$5:$AR$12,0),6))^$J145)),0)</x:f>
        <x:v>0</x:v>
      </x:c>
      <x:c r="AF145" s="979" t="n">
        <x:f>IFERROR((EXP(-$G145/INDEX($BB$5:$BG$12,MATCH($D145,$AR$5:$AR$12,0),2))*($G145/INDEX($BB$5:$BG$12,MATCH($D145,$AR$5:$AR$12,0),2))^$J145)/((EXP(-$G145/INDEX($BB$5:$BG$12,MATCH($D145,$AR$5:$AR$12,0),1))*($G145/INDEX($BB$5:$BG$12,MATCH($D145,$AR$5:$AR$12,0),1))^$J145)+(EXP(-$G145/INDEX($BB$5:$BG$12,MATCH($D145,$AR$5:$AR$12,0),2))*($G145/INDEX($BB$5:$BG$12,MATCH($D145,$AR$5:$AR$12,0),2))^$J145)+(EXP(-$G145/INDEX($BB$5:$BG$12,MATCH($D145,$AR$5:$AR$12,0),3))*($G145/INDEX($BB$5:$BG$12,MATCH($D145,$AR$5:$AR$12,0),3))^$J145)+(EXP(-$G145/INDEX($BB$5:$BG$12,MATCH($D145,$AR$5:$AR$12,0),4))*($G145/INDEX($BB$5:$BG$12,MATCH($D145,$AR$5:$AR$12,0),4))^$J145)+(EXP(-$G145/INDEX($BB$5:$BG$12,MATCH($D145,$AR$5:$AR$12,0),5))*($G145/INDEX($BB$5:$BG$12,MATCH($D145,$AR$5:$AR$12,0),5))^$J145)+(EXP(-$G145/INDEX($BB$5:$BG$12,MATCH($D145,$AR$5:$AR$12,0),6))*($G145/INDEX($BB$5:$BG$12,MATCH($D145,$AR$5:$AR$12,0),6))^$J145)),0)</x:f>
        <x:v>0</x:v>
      </x:c>
      <x:c r="AG145" s="979" t="n">
        <x:f>IFERROR((EXP(-$G145/INDEX($BB$5:$BG$12,MATCH($D145,$AR$5:$AR$12,0),3))*($G145/INDEX($BB$5:$BG$12,MATCH($D145,$AR$5:$AR$12,0),3))^$J145)/((EXP(-$G145/INDEX($BB$5:$BG$12,MATCH($D145,$AR$5:$AR$12,0),1))*($G145/INDEX($BB$5:$BG$12,MATCH($D145,$AR$5:$AR$12,0),1))^$J145)+(EXP(-$G145/INDEX($BB$5:$BG$12,MATCH($D145,$AR$5:$AR$12,0),2))*($G145/INDEX($BB$5:$BG$12,MATCH($D145,$AR$5:$AR$12,0),2))^$J145)+(EXP(-$G145/INDEX($BB$5:$BG$12,MATCH($D145,$AR$5:$AR$12,0),3))*($G145/INDEX($BB$5:$BG$12,MATCH($D145,$AR$5:$AR$12,0),3))^$J145)+(EXP(-$G145/INDEX($BB$5:$BG$12,MATCH($D145,$AR$5:$AR$12,0),4))*($G145/INDEX($BB$5:$BG$12,MATCH($D145,$AR$5:$AR$12,0),4))^$J145)+(EXP(-$G145/INDEX($BB$5:$BG$12,MATCH($D145,$AR$5:$AR$12,0),5))*($G145/INDEX($BB$5:$BG$12,MATCH($D145,$AR$5:$AR$12,0),5))^$J145)+(EXP(-$G145/INDEX($BB$5:$BG$12,MATCH($D145,$AR$5:$AR$12,0),6))*($G145/INDEX($BB$5:$BG$12,MATCH($D145,$AR$5:$AR$12,0),6))^$J145)),0)</x:f>
        <x:v>0</x:v>
      </x:c>
      <x:c r="AH145" s="979" t="n">
        <x:f>IFERROR((EXP(-$G145/INDEX($BB$5:$BG$12,MATCH($D145,$AR$5:$AR$12,0),4))*($G145/INDEX($BB$5:$BG$12,MATCH($D145,$AR$5:$AR$12,0),4))^$J145)/((EXP(-$G145/INDEX($BB$5:$BG$12,MATCH($D145,$AR$5:$AR$12,0),1))*($G145/INDEX($BB$5:$BG$12,MATCH($D145,$AR$5:$AR$12,0),1))^$J145)+(EXP(-$G145/INDEX($BB$5:$BG$12,MATCH($D145,$AR$5:$AR$12,0),2))*($G145/INDEX($BB$5:$BG$12,MATCH($D145,$AR$5:$AR$12,0),2))^$J145)+(EXP(-$G145/INDEX($BB$5:$BG$12,MATCH($D145,$AR$5:$AR$12,0),3))*($G145/INDEX($BB$5:$BG$12,MATCH($D145,$AR$5:$AR$12,0),3))^$J145)+(EXP(-$G145/INDEX($BB$5:$BG$12,MATCH($D145,$AR$5:$AR$12,0),4))*($G145/INDEX($BB$5:$BG$12,MATCH($D145,$AR$5:$AR$12,0),4))^$J145)+(EXP(-$G145/INDEX($BB$5:$BG$12,MATCH($D145,$AR$5:$AR$12,0),5))*($G145/INDEX($BB$5:$BG$12,MATCH($D145,$AR$5:$AR$12,0),5))^$J145)+(EXP(-$G145/INDEX($BB$5:$BG$12,MATCH($D145,$AR$5:$AR$12,0),6))*($G145/INDEX($BB$5:$BG$12,MATCH($D145,$AR$5:$AR$12,0),6))^$J145)),0)</x:f>
        <x:v>0</x:v>
      </x:c>
      <x:c r="AI145" s="979" t="n">
        <x:f>IFERROR((EXP(-$G145/INDEX($BB$5:$BG$12,MATCH($D145,$AR$5:$AR$12,0),5))*($G145/INDEX($BB$5:$BG$12,MATCH($D145,$AR$5:$AR$12,0),5))^$J145)/((EXP(-$G145/INDEX($BB$5:$BG$12,MATCH($D145,$AR$5:$AR$12,0),1))*($G145/INDEX($BB$5:$BG$12,MATCH($D145,$AR$5:$AR$12,0),1))^$J145)+(EXP(-$G145/INDEX($BB$5:$BG$12,MATCH($D145,$AR$5:$AR$12,0),2))*($G145/INDEX($BB$5:$BG$12,MATCH($D145,$AR$5:$AR$12,0),2))^$J145)+(EXP(-$G145/INDEX($BB$5:$BG$12,MATCH($D145,$AR$5:$AR$12,0),3))*($G145/INDEX($BB$5:$BG$12,MATCH($D145,$AR$5:$AR$12,0),3))^$J145)+(EXP(-$G145/INDEX($BB$5:$BG$12,MATCH($D145,$AR$5:$AR$12,0),4))*($G145/INDEX($BB$5:$BG$12,MATCH($D145,$AR$5:$AR$12,0),4))^$J145)+(EXP(-$G145/INDEX($BB$5:$BG$12,MATCH($D145,$AR$5:$AR$12,0),5))*($G145/INDEX($BB$5:$BG$12,MATCH($D145,$AR$5:$AR$12,0),5))^$J145)+(EXP(-$G145/INDEX($BB$5:$BG$12,MATCH($D145,$AR$5:$AR$12,0),6))*($G145/INDEX($BB$5:$BG$12,MATCH($D145,$AR$5:$AR$12,0),6))^$J145)),0)</x:f>
        <x:v>0</x:v>
      </x:c>
      <x:c r="AJ145" s="979" t="n">
        <x:f>IFERROR((EXP(-$G145/INDEX($BB$5:$BG$12,MATCH($D145,$AR$5:$AR$12,0),6))*($G145/INDEX($BB$5:$BG$12,MATCH($D145,$AR$5:$AR$12,0),6))^$J145)/((EXP(-$G145/INDEX($BB$5:$BG$12,MATCH($D145,$AR$5:$AR$12,0),1))*($G145/INDEX($BB$5:$BG$12,MATCH($D145,$AR$5:$AR$12,0),1))^$J145)+(EXP(-$G145/INDEX($BB$5:$BG$12,MATCH($D145,$AR$5:$AR$12,0),2))*($G145/INDEX($BB$5:$BG$12,MATCH($D145,$AR$5:$AR$12,0),2))^$J145)+(EXP(-$G145/INDEX($BB$5:$BG$12,MATCH($D145,$AR$5:$AR$12,0),3))*($G145/INDEX($BB$5:$BG$12,MATCH($D145,$AR$5:$AR$12,0),3))^$J145)+(EXP(-$G145/INDEX($BB$5:$BG$12,MATCH($D145,$AR$5:$AR$12,0),4))*($G145/INDEX($BB$5:$BG$12,MATCH($D145,$AR$5:$AR$12,0),4))^$J145)+(EXP(-$G145/INDEX($BB$5:$BG$12,MATCH($D145,$AR$5:$AR$12,0),5))*($G145/INDEX($BB$5:$BG$12,MATCH($D145,$AR$5:$AR$12,0),5))^$J145)+(EXP(-$G145/INDEX($BB$5:$BG$12,MATCH($D145,$AR$5:$AR$12,0),6))*($G145/INDEX($BB$5:$BG$12,MATCH($D145,$AR$5:$AR$12,0),6))^$J145)),0)</x:f>
        <x:v>0</x:v>
      </x:c>
      <x:c r="BJ145"/>
      <x:c r="BK145"/>
      <x:c r="BL145"/>
      <x:c r="BM145"/>
      <x:c r="BN145"/>
      <x:c r="BO145"/>
      <x:c r="BP145"/>
      <x:c r="BQ145"/>
      <x:c r="BR145"/>
      <x:c r="BS145"/>
      <x:c r="BT145"/>
      <x:c r="BU145"/>
      <x:c r="BV145"/>
      <x:c r="BW145"/>
      <x:c r="BX145"/>
      <x:c r="BY145"/>
      <x:c r="BZ145"/>
    </x:row>
    <x:row r="146">
      <x:c r="A146" s="975" t="n">
        <x:f>'対象台データ'!A144</x:f>
        <x:v>46278</x:v>
      </x:c>
      <x:c r="B146" s="1003" t="str">
        <x:f>'対象台データ'!B144</x:f>
        <x:v>日</x:v>
      </x:c>
      <x:c r="C146" s="1003" t="str">
        <x:f>'対象台データ'!C144</x:f>
        <x:v>9/13</x:v>
      </x:c>
      <x:c r="D146" s="963" t="str">
        <x:f>'対象台データ'!D144</x:f>
        <x:v>カバネリ 海門決戦</x:v>
      </x:c>
      <x:c r="E146" s="1014" t="n">
        <x:f>IF($X146="A",MIN(100,MAX(0,55+(V146-55)*(1+0.4*SQRT(MIN(G146/8000,1))))),MIN(100,MAX(0,V146)))</x:f>
        <x:v>66.04962977947719</x:v>
      </x:c>
      <x:c r="F146" s="1016" t="n">
        <x:f>'対象台データ'!E144</x:f>
        <x:v>537</x:v>
      </x:c>
      <x:c r="G146" s="1005" t="n">
        <x:f>'対象台データ'!F144</x:f>
        <x:v>5688</x:v>
      </x:c>
      <x:c r="H146" s="1005" t="n">
        <x:f>'対象台データ'!G144</x:f>
        <x:v>2062</x:v>
      </x:c>
      <x:c r="I146" s="1005" t="n">
        <x:f>'対象台データ'!H144</x:f>
        <x:v>0</x:v>
      </x:c>
      <x:c r="J146" s="1005" t="n">
        <x:f>'対象台データ'!I144</x:f>
        <x:v>22</x:v>
      </x:c>
      <x:c r="K146" s="979" t="n">
        <x:f>'対象台データ'!K144</x:f>
        <x:v>1.1208391936240036</x:v>
      </x:c>
      <x:c r="L146" s="1006" t="n">
        <x:f>IF(G146&lt;=0,5,IF(G146&lt;1500,5+(G146-0)*(20-5)/(1500-0),IF(G146&lt;3000,20+(G146-1500)*(40-20)/(3000-1500),IF(G146&lt;4500,40+(G146-3000)*(58-40)/(4500-3000),IF(G146&lt;6000,58+(G146-4500)*(72-58)/(6000-4500),IF(G146&lt;7500,72+(G146-6000)*(84-72)/(7500-6000),IF(G146&lt;9000,84+(G146-7500)*(93-84)/(9000-7500),IF(G146&lt;11000,93+(G146-9000)*(100-93)/(11000-9000),100))))))))</x:f>
        <x:v>69.088</x:v>
      </x:c>
      <x:c r="M146" s="978" t="n">
        <x:v>1</x:v>
      </x:c>
      <x:c r="N146" s="978" t="n">
        <x:f>MIN(100,L146*M146)</x:f>
        <x:v>69.088</x:v>
      </x:c>
      <x:c r="O146" s="978" t="n">
        <x:f>IF(K146&lt;=0.8,0,IF(K146&lt;0.9,0+(K146-0.8)*(10-0)/(0.9-0.8),IF(K146&lt;1,10+(K146-0.9)*(35-10)/(1-0.9),IF(K146&lt;1.2,35+(K146-1)*(87-35)/(1.2-1),IF(K146&lt;1.3,87+(K146-1.2)*(96-87)/(1.3-1.2),IF(K146&lt;1.45,96+(K146-1.3)*(100-96)/(1.45-1.3),100))))))</x:f>
        <x:v>66.41819034224095</x:v>
      </x:c>
      <x:c r="P146" s="979" t="n">
        <x:f>MIN(1,SQRT(G146/8000))</x:f>
        <x:v>0.8432081593533117</x:v>
      </x:c>
      <x:c r="Q146" s="978" t="n">
        <x:f>35+(O146-35)*P146</x:f>
        <x:v>61.49207444869299</x:v>
      </x:c>
      <x:c r="R146" s="978" t="n">
        <x:f>IF(K146&lt;0.95,MIN(25,(0.95-K146)*250),0)</x:f>
        <x:v>0</x:v>
      </x:c>
      <x:c r="S146" s="978" t="n">
        <x:f>IF($X146="A",Y146*5+Z146*15+AA146*30+AB146*60+AC146*80+AD146*100,0)</x:f>
        <x:v>0</x:v>
      </x:c>
      <x:c r="T146" s="978" t="n">
        <x:f>IF($X146="A",AE146*5+AF146*15+AG146*30+AH146*60+AI146*80+AJ146*100,0)</x:f>
        <x:v>0</x:v>
      </x:c>
      <x:c r="U146" s="978" t="n">
        <x:f>IF($X146="A",S146*15%+T146*30%+Q146*55%,0)</x:f>
        <x:v>0</x:v>
      </x:c>
      <x:c r="V146" s="1018" t="n">
        <x:f>IF($X146="A",U146*80%+N146*20%,N146*IFERROR(INDEX($AT$5:$AT$60,MATCH($D146,$AR$5:$AR$60,0)),0.6)+Q146*IFERROR(INDEX($AU$5:$AU$60,MATCH($D146,$AR$5:$AR$60,0)),0.4)-R146)</x:f>
        <x:v>66.04962977947719</x:v>
      </x:c>
      <x:c r="W146" s="1008" t="str">
        <x:f>IF(E146&gt;=90,"設定6級候補",IF(E146&gt;=75,"設定4以上強候補",IF(E146&gt;=60,"設定4以上を疑う","要観察")))</x:f>
        <x:v>設定4以上を疑う</x:v>
      </x:c>
      <x:c r="X146" s="1003" t="str">
        <x:f>IFERROR(INDEX($AS$5:$AS$60,MATCH($D146,$AR$5:$AR$60,0)),"AT")</x:f>
        <x:v>AT</x:v>
      </x:c>
      <x:c r="Y146" s="979" t="n">
        <x:f>IFERROR((EXP(-$G146/INDEX($AV$5:$BA$12,MATCH($D146,$AR$5:$AR$12,0),1))*($G146/INDEX($AV$5:$BA$12,MATCH($D146,$AR$5:$AR$12,0),1))^$I146)/((EXP(-$G146/INDEX($AV$5:$BA$12,MATCH($D146,$AR$5:$AR$12,0),1))*($G146/INDEX($AV$5:$BA$12,MATCH($D146,$AR$5:$AR$12,0),1))^$I146)+(EXP(-$G146/INDEX($AV$5:$BA$12,MATCH($D146,$AR$5:$AR$12,0),2))*($G146/INDEX($AV$5:$BA$12,MATCH($D146,$AR$5:$AR$12,0),2))^$I146)+(EXP(-$G146/INDEX($AV$5:$BA$12,MATCH($D146,$AR$5:$AR$12,0),3))*($G146/INDEX($AV$5:$BA$12,MATCH($D146,$AR$5:$AR$12,0),3))^$I146)+(EXP(-$G146/INDEX($AV$5:$BA$12,MATCH($D146,$AR$5:$AR$12,0),4))*($G146/INDEX($AV$5:$BA$12,MATCH($D146,$AR$5:$AR$12,0),4))^$I146)+(EXP(-$G146/INDEX($AV$5:$BA$12,MATCH($D146,$AR$5:$AR$12,0),5))*($G146/INDEX($AV$5:$BA$12,MATCH($D146,$AR$5:$AR$12,0),5))^$I146)+(EXP(-$G146/INDEX($AV$5:$BA$12,MATCH($D146,$AR$5:$AR$12,0),6))*($G146/INDEX($AV$5:$BA$12,MATCH($D146,$AR$5:$AR$12,0),6))^$I146)),0)</x:f>
        <x:v>0</x:v>
      </x:c>
      <x:c r="Z146" s="979" t="n">
        <x:f>IFERROR((EXP(-$G146/INDEX($AV$5:$BA$12,MATCH($D146,$AR$5:$AR$12,0),2))*($G146/INDEX($AV$5:$BA$12,MATCH($D146,$AR$5:$AR$12,0),2))^$I146)/((EXP(-$G146/INDEX($AV$5:$BA$12,MATCH($D146,$AR$5:$AR$12,0),1))*($G146/INDEX($AV$5:$BA$12,MATCH($D146,$AR$5:$AR$12,0),1))^$I146)+(EXP(-$G146/INDEX($AV$5:$BA$12,MATCH($D146,$AR$5:$AR$12,0),2))*($G146/INDEX($AV$5:$BA$12,MATCH($D146,$AR$5:$AR$12,0),2))^$I146)+(EXP(-$G146/INDEX($AV$5:$BA$12,MATCH($D146,$AR$5:$AR$12,0),3))*($G146/INDEX($AV$5:$BA$12,MATCH($D146,$AR$5:$AR$12,0),3))^$I146)+(EXP(-$G146/INDEX($AV$5:$BA$12,MATCH($D146,$AR$5:$AR$12,0),4))*($G146/INDEX($AV$5:$BA$12,MATCH($D146,$AR$5:$AR$12,0),4))^$I146)+(EXP(-$G146/INDEX($AV$5:$BA$12,MATCH($D146,$AR$5:$AR$12,0),5))*($G146/INDEX($AV$5:$BA$12,MATCH($D146,$AR$5:$AR$12,0),5))^$I146)+(EXP(-$G146/INDEX($AV$5:$BA$12,MATCH($D146,$AR$5:$AR$12,0),6))*($G146/INDEX($AV$5:$BA$12,MATCH($D146,$AR$5:$AR$12,0),6))^$I146)),0)</x:f>
        <x:v>0</x:v>
      </x:c>
      <x:c r="AA146" s="979" t="n">
        <x:f>IFERROR((EXP(-$G146/INDEX($AV$5:$BA$12,MATCH($D146,$AR$5:$AR$12,0),3))*($G146/INDEX($AV$5:$BA$12,MATCH($D146,$AR$5:$AR$12,0),3))^$I146)/((EXP(-$G146/INDEX($AV$5:$BA$12,MATCH($D146,$AR$5:$AR$12,0),1))*($G146/INDEX($AV$5:$BA$12,MATCH($D146,$AR$5:$AR$12,0),1))^$I146)+(EXP(-$G146/INDEX($AV$5:$BA$12,MATCH($D146,$AR$5:$AR$12,0),2))*($G146/INDEX($AV$5:$BA$12,MATCH($D146,$AR$5:$AR$12,0),2))^$I146)+(EXP(-$G146/INDEX($AV$5:$BA$12,MATCH($D146,$AR$5:$AR$12,0),3))*($G146/INDEX($AV$5:$BA$12,MATCH($D146,$AR$5:$AR$12,0),3))^$I146)+(EXP(-$G146/INDEX($AV$5:$BA$12,MATCH($D146,$AR$5:$AR$12,0),4))*($G146/INDEX($AV$5:$BA$12,MATCH($D146,$AR$5:$AR$12,0),4))^$I146)+(EXP(-$G146/INDEX($AV$5:$BA$12,MATCH($D146,$AR$5:$AR$12,0),5))*($G146/INDEX($AV$5:$BA$12,MATCH($D146,$AR$5:$AR$12,0),5))^$I146)+(EXP(-$G146/INDEX($AV$5:$BA$12,MATCH($D146,$AR$5:$AR$12,0),6))*($G146/INDEX($AV$5:$BA$12,MATCH($D146,$AR$5:$AR$12,0),6))^$I146)),0)</x:f>
        <x:v>0</x:v>
      </x:c>
      <x:c r="AB146" s="979" t="n">
        <x:f>IFERROR((EXP(-$G146/INDEX($AV$5:$BA$12,MATCH($D146,$AR$5:$AR$12,0),4))*($G146/INDEX($AV$5:$BA$12,MATCH($D146,$AR$5:$AR$12,0),4))^$I146)/((EXP(-$G146/INDEX($AV$5:$BA$12,MATCH($D146,$AR$5:$AR$12,0),1))*($G146/INDEX($AV$5:$BA$12,MATCH($D146,$AR$5:$AR$12,0),1))^$I146)+(EXP(-$G146/INDEX($AV$5:$BA$12,MATCH($D146,$AR$5:$AR$12,0),2))*($G146/INDEX($AV$5:$BA$12,MATCH($D146,$AR$5:$AR$12,0),2))^$I146)+(EXP(-$G146/INDEX($AV$5:$BA$12,MATCH($D146,$AR$5:$AR$12,0),3))*($G146/INDEX($AV$5:$BA$12,MATCH($D146,$AR$5:$AR$12,0),3))^$I146)+(EXP(-$G146/INDEX($AV$5:$BA$12,MATCH($D146,$AR$5:$AR$12,0),4))*($G146/INDEX($AV$5:$BA$12,MATCH($D146,$AR$5:$AR$12,0),4))^$I146)+(EXP(-$G146/INDEX($AV$5:$BA$12,MATCH($D146,$AR$5:$AR$12,0),5))*($G146/INDEX($AV$5:$BA$12,MATCH($D146,$AR$5:$AR$12,0),5))^$I146)+(EXP(-$G146/INDEX($AV$5:$BA$12,MATCH($D146,$AR$5:$AR$12,0),6))*($G146/INDEX($AV$5:$BA$12,MATCH($D146,$AR$5:$AR$12,0),6))^$I146)),0)</x:f>
        <x:v>0</x:v>
      </x:c>
      <x:c r="AC146" s="979" t="n">
        <x:f>IFERROR((EXP(-$G146/INDEX($AV$5:$BA$12,MATCH($D146,$AR$5:$AR$12,0),5))*($G146/INDEX($AV$5:$BA$12,MATCH($D146,$AR$5:$AR$12,0),5))^$I146)/((EXP(-$G146/INDEX($AV$5:$BA$12,MATCH($D146,$AR$5:$AR$12,0),1))*($G146/INDEX($AV$5:$BA$12,MATCH($D146,$AR$5:$AR$12,0),1))^$I146)+(EXP(-$G146/INDEX($AV$5:$BA$12,MATCH($D146,$AR$5:$AR$12,0),2))*($G146/INDEX($AV$5:$BA$12,MATCH($D146,$AR$5:$AR$12,0),2))^$I146)+(EXP(-$G146/INDEX($AV$5:$BA$12,MATCH($D146,$AR$5:$AR$12,0),3))*($G146/INDEX($AV$5:$BA$12,MATCH($D146,$AR$5:$AR$12,0),3))^$I146)+(EXP(-$G146/INDEX($AV$5:$BA$12,MATCH($D146,$AR$5:$AR$12,0),4))*($G146/INDEX($AV$5:$BA$12,MATCH($D146,$AR$5:$AR$12,0),4))^$I146)+(EXP(-$G146/INDEX($AV$5:$BA$12,MATCH($D146,$AR$5:$AR$12,0),5))*($G146/INDEX($AV$5:$BA$12,MATCH($D146,$AR$5:$AR$12,0),5))^$I146)+(EXP(-$G146/INDEX($AV$5:$BA$12,MATCH($D146,$AR$5:$AR$12,0),6))*($G146/INDEX($AV$5:$BA$12,MATCH($D146,$AR$5:$AR$12,0),6))^$I146)),0)</x:f>
        <x:v>0</x:v>
      </x:c>
      <x:c r="AD146" s="979" t="n">
        <x:f>IFERROR((EXP(-$G146/INDEX($AV$5:$BA$12,MATCH($D146,$AR$5:$AR$12,0),6))*($G146/INDEX($AV$5:$BA$12,MATCH($D146,$AR$5:$AR$12,0),6))^$I146)/((EXP(-$G146/INDEX($AV$5:$BA$12,MATCH($D146,$AR$5:$AR$12,0),1))*($G146/INDEX($AV$5:$BA$12,MATCH($D146,$AR$5:$AR$12,0),1))^$I146)+(EXP(-$G146/INDEX($AV$5:$BA$12,MATCH($D146,$AR$5:$AR$12,0),2))*($G146/INDEX($AV$5:$BA$12,MATCH($D146,$AR$5:$AR$12,0),2))^$I146)+(EXP(-$G146/INDEX($AV$5:$BA$12,MATCH($D146,$AR$5:$AR$12,0),3))*($G146/INDEX($AV$5:$BA$12,MATCH($D146,$AR$5:$AR$12,0),3))^$I146)+(EXP(-$G146/INDEX($AV$5:$BA$12,MATCH($D146,$AR$5:$AR$12,0),4))*($G146/INDEX($AV$5:$BA$12,MATCH($D146,$AR$5:$AR$12,0),4))^$I146)+(EXP(-$G146/INDEX($AV$5:$BA$12,MATCH($D146,$AR$5:$AR$12,0),5))*($G146/INDEX($AV$5:$BA$12,MATCH($D146,$AR$5:$AR$12,0),5))^$I146)+(EXP(-$G146/INDEX($AV$5:$BA$12,MATCH($D146,$AR$5:$AR$12,0),6))*($G146/INDEX($AV$5:$BA$12,MATCH($D146,$AR$5:$AR$12,0),6))^$I146)),0)</x:f>
        <x:v>0</x:v>
      </x:c>
      <x:c r="AE146" s="979" t="n">
        <x:f>IFERROR((EXP(-$G146/INDEX($BB$5:$BG$12,MATCH($D146,$AR$5:$AR$12,0),1))*($G146/INDEX($BB$5:$BG$12,MATCH($D146,$AR$5:$AR$12,0),1))^$J146)/((EXP(-$G146/INDEX($BB$5:$BG$12,MATCH($D146,$AR$5:$AR$12,0),1))*($G146/INDEX($BB$5:$BG$12,MATCH($D146,$AR$5:$AR$12,0),1))^$J146)+(EXP(-$G146/INDEX($BB$5:$BG$12,MATCH($D146,$AR$5:$AR$12,0),2))*($G146/INDEX($BB$5:$BG$12,MATCH($D146,$AR$5:$AR$12,0),2))^$J146)+(EXP(-$G146/INDEX($BB$5:$BG$12,MATCH($D146,$AR$5:$AR$12,0),3))*($G146/INDEX($BB$5:$BG$12,MATCH($D146,$AR$5:$AR$12,0),3))^$J146)+(EXP(-$G146/INDEX($BB$5:$BG$12,MATCH($D146,$AR$5:$AR$12,0),4))*($G146/INDEX($BB$5:$BG$12,MATCH($D146,$AR$5:$AR$12,0),4))^$J146)+(EXP(-$G146/INDEX($BB$5:$BG$12,MATCH($D146,$AR$5:$AR$12,0),5))*($G146/INDEX($BB$5:$BG$12,MATCH($D146,$AR$5:$AR$12,0),5))^$J146)+(EXP(-$G146/INDEX($BB$5:$BG$12,MATCH($D146,$AR$5:$AR$12,0),6))*($G146/INDEX($BB$5:$BG$12,MATCH($D146,$AR$5:$AR$12,0),6))^$J146)),0)</x:f>
        <x:v>0</x:v>
      </x:c>
      <x:c r="AF146" s="979" t="n">
        <x:f>IFERROR((EXP(-$G146/INDEX($BB$5:$BG$12,MATCH($D146,$AR$5:$AR$12,0),2))*($G146/INDEX($BB$5:$BG$12,MATCH($D146,$AR$5:$AR$12,0),2))^$J146)/((EXP(-$G146/INDEX($BB$5:$BG$12,MATCH($D146,$AR$5:$AR$12,0),1))*($G146/INDEX($BB$5:$BG$12,MATCH($D146,$AR$5:$AR$12,0),1))^$J146)+(EXP(-$G146/INDEX($BB$5:$BG$12,MATCH($D146,$AR$5:$AR$12,0),2))*($G146/INDEX($BB$5:$BG$12,MATCH($D146,$AR$5:$AR$12,0),2))^$J146)+(EXP(-$G146/INDEX($BB$5:$BG$12,MATCH($D146,$AR$5:$AR$12,0),3))*($G146/INDEX($BB$5:$BG$12,MATCH($D146,$AR$5:$AR$12,0),3))^$J146)+(EXP(-$G146/INDEX($BB$5:$BG$12,MATCH($D146,$AR$5:$AR$12,0),4))*($G146/INDEX($BB$5:$BG$12,MATCH($D146,$AR$5:$AR$12,0),4))^$J146)+(EXP(-$G146/INDEX($BB$5:$BG$12,MATCH($D146,$AR$5:$AR$12,0),5))*($G146/INDEX($BB$5:$BG$12,MATCH($D146,$AR$5:$AR$12,0),5))^$J146)+(EXP(-$G146/INDEX($BB$5:$BG$12,MATCH($D146,$AR$5:$AR$12,0),6))*($G146/INDEX($BB$5:$BG$12,MATCH($D146,$AR$5:$AR$12,0),6))^$J146)),0)</x:f>
        <x:v>0</x:v>
      </x:c>
      <x:c r="AG146" s="979" t="n">
        <x:f>IFERROR((EXP(-$G146/INDEX($BB$5:$BG$12,MATCH($D146,$AR$5:$AR$12,0),3))*($G146/INDEX($BB$5:$BG$12,MATCH($D146,$AR$5:$AR$12,0),3))^$J146)/((EXP(-$G146/INDEX($BB$5:$BG$12,MATCH($D146,$AR$5:$AR$12,0),1))*($G146/INDEX($BB$5:$BG$12,MATCH($D146,$AR$5:$AR$12,0),1))^$J146)+(EXP(-$G146/INDEX($BB$5:$BG$12,MATCH($D146,$AR$5:$AR$12,0),2))*($G146/INDEX($BB$5:$BG$12,MATCH($D146,$AR$5:$AR$12,0),2))^$J146)+(EXP(-$G146/INDEX($BB$5:$BG$12,MATCH($D146,$AR$5:$AR$12,0),3))*($G146/INDEX($BB$5:$BG$12,MATCH($D146,$AR$5:$AR$12,0),3))^$J146)+(EXP(-$G146/INDEX($BB$5:$BG$12,MATCH($D146,$AR$5:$AR$12,0),4))*($G146/INDEX($BB$5:$BG$12,MATCH($D146,$AR$5:$AR$12,0),4))^$J146)+(EXP(-$G146/INDEX($BB$5:$BG$12,MATCH($D146,$AR$5:$AR$12,0),5))*($G146/INDEX($BB$5:$BG$12,MATCH($D146,$AR$5:$AR$12,0),5))^$J146)+(EXP(-$G146/INDEX($BB$5:$BG$12,MATCH($D146,$AR$5:$AR$12,0),6))*($G146/INDEX($BB$5:$BG$12,MATCH($D146,$AR$5:$AR$12,0),6))^$J146)),0)</x:f>
        <x:v>0</x:v>
      </x:c>
      <x:c r="AH146" s="979" t="n">
        <x:f>IFERROR((EXP(-$G146/INDEX($BB$5:$BG$12,MATCH($D146,$AR$5:$AR$12,0),4))*($G146/INDEX($BB$5:$BG$12,MATCH($D146,$AR$5:$AR$12,0),4))^$J146)/((EXP(-$G146/INDEX($BB$5:$BG$12,MATCH($D146,$AR$5:$AR$12,0),1))*($G146/INDEX($BB$5:$BG$12,MATCH($D146,$AR$5:$AR$12,0),1))^$J146)+(EXP(-$G146/INDEX($BB$5:$BG$12,MATCH($D146,$AR$5:$AR$12,0),2))*($G146/INDEX($BB$5:$BG$12,MATCH($D146,$AR$5:$AR$12,0),2))^$J146)+(EXP(-$G146/INDEX($BB$5:$BG$12,MATCH($D146,$AR$5:$AR$12,0),3))*($G146/INDEX($BB$5:$BG$12,MATCH($D146,$AR$5:$AR$12,0),3))^$J146)+(EXP(-$G146/INDEX($BB$5:$BG$12,MATCH($D146,$AR$5:$AR$12,0),4))*($G146/INDEX($BB$5:$BG$12,MATCH($D146,$AR$5:$AR$12,0),4))^$J146)+(EXP(-$G146/INDEX($BB$5:$BG$12,MATCH($D146,$AR$5:$AR$12,0),5))*($G146/INDEX($BB$5:$BG$12,MATCH($D146,$AR$5:$AR$12,0),5))^$J146)+(EXP(-$G146/INDEX($BB$5:$BG$12,MATCH($D146,$AR$5:$AR$12,0),6))*($G146/INDEX($BB$5:$BG$12,MATCH($D146,$AR$5:$AR$12,0),6))^$J146)),0)</x:f>
        <x:v>0</x:v>
      </x:c>
      <x:c r="AI146" s="979" t="n">
        <x:f>IFERROR((EXP(-$G146/INDEX($BB$5:$BG$12,MATCH($D146,$AR$5:$AR$12,0),5))*($G146/INDEX($BB$5:$BG$12,MATCH($D146,$AR$5:$AR$12,0),5))^$J146)/((EXP(-$G146/INDEX($BB$5:$BG$12,MATCH($D146,$AR$5:$AR$12,0),1))*($G146/INDEX($BB$5:$BG$12,MATCH($D146,$AR$5:$AR$12,0),1))^$J146)+(EXP(-$G146/INDEX($BB$5:$BG$12,MATCH($D146,$AR$5:$AR$12,0),2))*($G146/INDEX($BB$5:$BG$12,MATCH($D146,$AR$5:$AR$12,0),2))^$J146)+(EXP(-$G146/INDEX($BB$5:$BG$12,MATCH($D146,$AR$5:$AR$12,0),3))*($G146/INDEX($BB$5:$BG$12,MATCH($D146,$AR$5:$AR$12,0),3))^$J146)+(EXP(-$G146/INDEX($BB$5:$BG$12,MATCH($D146,$AR$5:$AR$12,0),4))*($G146/INDEX($BB$5:$BG$12,MATCH($D146,$AR$5:$AR$12,0),4))^$J146)+(EXP(-$G146/INDEX($BB$5:$BG$12,MATCH($D146,$AR$5:$AR$12,0),5))*($G146/INDEX($BB$5:$BG$12,MATCH($D146,$AR$5:$AR$12,0),5))^$J146)+(EXP(-$G146/INDEX($BB$5:$BG$12,MATCH($D146,$AR$5:$AR$12,0),6))*($G146/INDEX($BB$5:$BG$12,MATCH($D146,$AR$5:$AR$12,0),6))^$J146)),0)</x:f>
        <x:v>0</x:v>
      </x:c>
      <x:c r="AJ146" s="979" t="n">
        <x:f>IFERROR((EXP(-$G146/INDEX($BB$5:$BG$12,MATCH($D146,$AR$5:$AR$12,0),6))*($G146/INDEX($BB$5:$BG$12,MATCH($D146,$AR$5:$AR$12,0),6))^$J146)/((EXP(-$G146/INDEX($BB$5:$BG$12,MATCH($D146,$AR$5:$AR$12,0),1))*($G146/INDEX($BB$5:$BG$12,MATCH($D146,$AR$5:$AR$12,0),1))^$J146)+(EXP(-$G146/INDEX($BB$5:$BG$12,MATCH($D146,$AR$5:$AR$12,0),2))*($G146/INDEX($BB$5:$BG$12,MATCH($D146,$AR$5:$AR$12,0),2))^$J146)+(EXP(-$G146/INDEX($BB$5:$BG$12,MATCH($D146,$AR$5:$AR$12,0),3))*($G146/INDEX($BB$5:$BG$12,MATCH($D146,$AR$5:$AR$12,0),3))^$J146)+(EXP(-$G146/INDEX($BB$5:$BG$12,MATCH($D146,$AR$5:$AR$12,0),4))*($G146/INDEX($BB$5:$BG$12,MATCH($D146,$AR$5:$AR$12,0),4))^$J146)+(EXP(-$G146/INDEX($BB$5:$BG$12,MATCH($D146,$AR$5:$AR$12,0),5))*($G146/INDEX($BB$5:$BG$12,MATCH($D146,$AR$5:$AR$12,0),5))^$J146)+(EXP(-$G146/INDEX($BB$5:$BG$12,MATCH($D146,$AR$5:$AR$12,0),6))*($G146/INDEX($BB$5:$BG$12,MATCH($D146,$AR$5:$AR$12,0),6))^$J146)),0)</x:f>
        <x:v>0</x:v>
      </x:c>
      <x:c r="BJ146"/>
      <x:c r="BK146"/>
      <x:c r="BL146"/>
      <x:c r="BM146"/>
      <x:c r="BN146"/>
      <x:c r="BO146"/>
      <x:c r="BP146"/>
      <x:c r="BQ146"/>
      <x:c r="BR146"/>
      <x:c r="BS146"/>
      <x:c r="BT146"/>
      <x:c r="BU146"/>
      <x:c r="BV146"/>
      <x:c r="BW146"/>
      <x:c r="BX146"/>
      <x:c r="BY146"/>
      <x:c r="BZ146"/>
    </x:row>
    <x:row r="147">
      <x:c r="A147" s="975" t="n">
        <x:f>'対象台データ'!A145</x:f>
        <x:v>46278</x:v>
      </x:c>
      <x:c r="B147" s="1003" t="str">
        <x:f>'対象台データ'!B145</x:f>
        <x:v>日</x:v>
      </x:c>
      <x:c r="C147" s="1003" t="str">
        <x:f>'対象台データ'!C145</x:f>
        <x:v>9/13</x:v>
      </x:c>
      <x:c r="D147" s="963" t="str">
        <x:f>'対象台データ'!D145</x:f>
        <x:v>カバネリ 海門決戦</x:v>
      </x:c>
      <x:c r="E147" s="1014" t="n">
        <x:f>IF($X147="A",MIN(100,MAX(0,55+(V147-55)*(1+0.4*SQRT(MIN(G147/8000,1))))),MIN(100,MAX(0,V147)))</x:f>
        <x:v>40.32220306123938</x:v>
      </x:c>
      <x:c r="F147" s="1016" t="n">
        <x:f>'対象台データ'!E145</x:f>
        <x:v>538</x:v>
      </x:c>
      <x:c r="G147" s="1005" t="n">
        <x:f>'対象台データ'!F145</x:f>
        <x:v>5833</x:v>
      </x:c>
      <x:c r="H147" s="1005" t="n">
        <x:f>'対象台データ'!G145</x:f>
        <x:v>-1484</x:v>
      </x:c>
      <x:c r="I147" s="1005" t="n">
        <x:f>'対象台データ'!H145</x:f>
        <x:v>0</x:v>
      </x:c>
      <x:c r="J147" s="1005" t="n">
        <x:f>'対象台データ'!I145</x:f>
        <x:v>34</x:v>
      </x:c>
      <x:c r="K147" s="979" t="n">
        <x:f>'対象台データ'!K145</x:f>
        <x:v>0.9151951540088005</x:v>
      </x:c>
      <x:c r="L147" s="1006" t="n">
        <x:f>IF(G147&lt;=0,5,IF(G147&lt;1500,5+(G147-0)*(20-5)/(1500-0),IF(G147&lt;3000,20+(G147-1500)*(40-20)/(3000-1500),IF(G147&lt;4500,40+(G147-3000)*(58-40)/(4500-3000),IF(G147&lt;6000,58+(G147-4500)*(72-58)/(6000-4500),IF(G147&lt;7500,72+(G147-6000)*(84-72)/(7500-6000),IF(G147&lt;9000,84+(G147-7500)*(93-84)/(9000-7500),IF(G147&lt;11000,93+(G147-9000)*(100-93)/(11000-9000),100))))))))</x:f>
        <x:v>70.44133333333333</x:v>
      </x:c>
      <x:c r="M147" s="978" t="n">
        <x:v>1</x:v>
      </x:c>
      <x:c r="N147" s="978" t="n">
        <x:f>MIN(100,L147*M147)</x:f>
        <x:v>70.44133333333333</x:v>
      </x:c>
      <x:c r="O147" s="978" t="n">
        <x:f>IF(K147&lt;=0.8,0,IF(K147&lt;0.9,0+(K147-0.8)*(10-0)/(0.9-0.8),IF(K147&lt;1,10+(K147-0.9)*(35-10)/(1-0.9),IF(K147&lt;1.2,35+(K147-1)*(87-35)/(1.2-1),IF(K147&lt;1.3,87+(K147-1.2)*(96-87)/(1.3-1.2),IF(K147&lt;1.45,96+(K147-1.3)*(100-96)/(1.45-1.3),100))))))</x:f>
        <x:v>13.798788502200113</x:v>
      </x:c>
      <x:c r="P147" s="979" t="n">
        <x:f>MIN(1,SQRT(G147/8000))</x:f>
        <x:v>0.8538881659795972</x:v>
      </x:c>
      <x:c r="Q147" s="978" t="n">
        <x:f>35+(O147-35)*P147</x:f>
        <x:v>16.896536397598105</x:v>
      </x:c>
      <x:c r="R147" s="978" t="n">
        <x:f>IF(K147&lt;0.95,MIN(25,(0.95-K147)*250),0)</x:f>
        <x:v>8.701211497799871</x:v>
      </x:c>
      <x:c r="S147" s="978" t="n">
        <x:f>IF($X147="A",Y147*5+Z147*15+AA147*30+AB147*60+AC147*80+AD147*100,0)</x:f>
        <x:v>0</x:v>
      </x:c>
      <x:c r="T147" s="978" t="n">
        <x:f>IF($X147="A",AE147*5+AF147*15+AG147*30+AH147*60+AI147*80+AJ147*100,0)</x:f>
        <x:v>0</x:v>
      </x:c>
      <x:c r="U147" s="978" t="n">
        <x:f>IF($X147="A",S147*15%+T147*30%+Q147*55%,0)</x:f>
        <x:v>0</x:v>
      </x:c>
      <x:c r="V147" s="1018" t="n">
        <x:f>IF($X147="A",U147*80%+N147*20%,N147*IFERROR(INDEX($AT$5:$AT$60,MATCH($D147,$AR$5:$AR$60,0)),0.6)+Q147*IFERROR(INDEX($AU$5:$AU$60,MATCH($D147,$AR$5:$AR$60,0)),0.4)-R147)</x:f>
        <x:v>40.32220306123938</x:v>
      </x:c>
      <x:c r="W147" s="1008" t="str">
        <x:f>IF(E147&gt;=90,"設定6級候補",IF(E147&gt;=75,"設定4以上強候補",IF(E147&gt;=60,"設定4以上を疑う","要観察")))</x:f>
        <x:v>要観察</x:v>
      </x:c>
      <x:c r="X147" s="1003" t="str">
        <x:f>IFERROR(INDEX($AS$5:$AS$60,MATCH($D147,$AR$5:$AR$60,0)),"AT")</x:f>
        <x:v>AT</x:v>
      </x:c>
      <x:c r="Y147" s="979" t="n">
        <x:f>IFERROR((EXP(-$G147/INDEX($AV$5:$BA$12,MATCH($D147,$AR$5:$AR$12,0),1))*($G147/INDEX($AV$5:$BA$12,MATCH($D147,$AR$5:$AR$12,0),1))^$I147)/((EXP(-$G147/INDEX($AV$5:$BA$12,MATCH($D147,$AR$5:$AR$12,0),1))*($G147/INDEX($AV$5:$BA$12,MATCH($D147,$AR$5:$AR$12,0),1))^$I147)+(EXP(-$G147/INDEX($AV$5:$BA$12,MATCH($D147,$AR$5:$AR$12,0),2))*($G147/INDEX($AV$5:$BA$12,MATCH($D147,$AR$5:$AR$12,0),2))^$I147)+(EXP(-$G147/INDEX($AV$5:$BA$12,MATCH($D147,$AR$5:$AR$12,0),3))*($G147/INDEX($AV$5:$BA$12,MATCH($D147,$AR$5:$AR$12,0),3))^$I147)+(EXP(-$G147/INDEX($AV$5:$BA$12,MATCH($D147,$AR$5:$AR$12,0),4))*($G147/INDEX($AV$5:$BA$12,MATCH($D147,$AR$5:$AR$12,0),4))^$I147)+(EXP(-$G147/INDEX($AV$5:$BA$12,MATCH($D147,$AR$5:$AR$12,0),5))*($G147/INDEX($AV$5:$BA$12,MATCH($D147,$AR$5:$AR$12,0),5))^$I147)+(EXP(-$G147/INDEX($AV$5:$BA$12,MATCH($D147,$AR$5:$AR$12,0),6))*($G147/INDEX($AV$5:$BA$12,MATCH($D147,$AR$5:$AR$12,0),6))^$I147)),0)</x:f>
        <x:v>0</x:v>
      </x:c>
      <x:c r="Z147" s="979" t="n">
        <x:f>IFERROR((EXP(-$G147/INDEX($AV$5:$BA$12,MATCH($D147,$AR$5:$AR$12,0),2))*($G147/INDEX($AV$5:$BA$12,MATCH($D147,$AR$5:$AR$12,0),2))^$I147)/((EXP(-$G147/INDEX($AV$5:$BA$12,MATCH($D147,$AR$5:$AR$12,0),1))*($G147/INDEX($AV$5:$BA$12,MATCH($D147,$AR$5:$AR$12,0),1))^$I147)+(EXP(-$G147/INDEX($AV$5:$BA$12,MATCH($D147,$AR$5:$AR$12,0),2))*($G147/INDEX($AV$5:$BA$12,MATCH($D147,$AR$5:$AR$12,0),2))^$I147)+(EXP(-$G147/INDEX($AV$5:$BA$12,MATCH($D147,$AR$5:$AR$12,0),3))*($G147/INDEX($AV$5:$BA$12,MATCH($D147,$AR$5:$AR$12,0),3))^$I147)+(EXP(-$G147/INDEX($AV$5:$BA$12,MATCH($D147,$AR$5:$AR$12,0),4))*($G147/INDEX($AV$5:$BA$12,MATCH($D147,$AR$5:$AR$12,0),4))^$I147)+(EXP(-$G147/INDEX($AV$5:$BA$12,MATCH($D147,$AR$5:$AR$12,0),5))*($G147/INDEX($AV$5:$BA$12,MATCH($D147,$AR$5:$AR$12,0),5))^$I147)+(EXP(-$G147/INDEX($AV$5:$BA$12,MATCH($D147,$AR$5:$AR$12,0),6))*($G147/INDEX($AV$5:$BA$12,MATCH($D147,$AR$5:$AR$12,0),6))^$I147)),0)</x:f>
        <x:v>0</x:v>
      </x:c>
      <x:c r="AA147" s="979" t="n">
        <x:f>IFERROR((EXP(-$G147/INDEX($AV$5:$BA$12,MATCH($D147,$AR$5:$AR$12,0),3))*($G147/INDEX($AV$5:$BA$12,MATCH($D147,$AR$5:$AR$12,0),3))^$I147)/((EXP(-$G147/INDEX($AV$5:$BA$12,MATCH($D147,$AR$5:$AR$12,0),1))*($G147/INDEX($AV$5:$BA$12,MATCH($D147,$AR$5:$AR$12,0),1))^$I147)+(EXP(-$G147/INDEX($AV$5:$BA$12,MATCH($D147,$AR$5:$AR$12,0),2))*($G147/INDEX($AV$5:$BA$12,MATCH($D147,$AR$5:$AR$12,0),2))^$I147)+(EXP(-$G147/INDEX($AV$5:$BA$12,MATCH($D147,$AR$5:$AR$12,0),3))*($G147/INDEX($AV$5:$BA$12,MATCH($D147,$AR$5:$AR$12,0),3))^$I147)+(EXP(-$G147/INDEX($AV$5:$BA$12,MATCH($D147,$AR$5:$AR$12,0),4))*($G147/INDEX($AV$5:$BA$12,MATCH($D147,$AR$5:$AR$12,0),4))^$I147)+(EXP(-$G147/INDEX($AV$5:$BA$12,MATCH($D147,$AR$5:$AR$12,0),5))*($G147/INDEX($AV$5:$BA$12,MATCH($D147,$AR$5:$AR$12,0),5))^$I147)+(EXP(-$G147/INDEX($AV$5:$BA$12,MATCH($D147,$AR$5:$AR$12,0),6))*($G147/INDEX($AV$5:$BA$12,MATCH($D147,$AR$5:$AR$12,0),6))^$I147)),0)</x:f>
        <x:v>0</x:v>
      </x:c>
      <x:c r="AB147" s="979" t="n">
        <x:f>IFERROR((EXP(-$G147/INDEX($AV$5:$BA$12,MATCH($D147,$AR$5:$AR$12,0),4))*($G147/INDEX($AV$5:$BA$12,MATCH($D147,$AR$5:$AR$12,0),4))^$I147)/((EXP(-$G147/INDEX($AV$5:$BA$12,MATCH($D147,$AR$5:$AR$12,0),1))*($G147/INDEX($AV$5:$BA$12,MATCH($D147,$AR$5:$AR$12,0),1))^$I147)+(EXP(-$G147/INDEX($AV$5:$BA$12,MATCH($D147,$AR$5:$AR$12,0),2))*($G147/INDEX($AV$5:$BA$12,MATCH($D147,$AR$5:$AR$12,0),2))^$I147)+(EXP(-$G147/INDEX($AV$5:$BA$12,MATCH($D147,$AR$5:$AR$12,0),3))*($G147/INDEX($AV$5:$BA$12,MATCH($D147,$AR$5:$AR$12,0),3))^$I147)+(EXP(-$G147/INDEX($AV$5:$BA$12,MATCH($D147,$AR$5:$AR$12,0),4))*($G147/INDEX($AV$5:$BA$12,MATCH($D147,$AR$5:$AR$12,0),4))^$I147)+(EXP(-$G147/INDEX($AV$5:$BA$12,MATCH($D147,$AR$5:$AR$12,0),5))*($G147/INDEX($AV$5:$BA$12,MATCH($D147,$AR$5:$AR$12,0),5))^$I147)+(EXP(-$G147/INDEX($AV$5:$BA$12,MATCH($D147,$AR$5:$AR$12,0),6))*($G147/INDEX($AV$5:$BA$12,MATCH($D147,$AR$5:$AR$12,0),6))^$I147)),0)</x:f>
        <x:v>0</x:v>
      </x:c>
      <x:c r="AC147" s="979" t="n">
        <x:f>IFERROR((EXP(-$G147/INDEX($AV$5:$BA$12,MATCH($D147,$AR$5:$AR$12,0),5))*($G147/INDEX($AV$5:$BA$12,MATCH($D147,$AR$5:$AR$12,0),5))^$I147)/((EXP(-$G147/INDEX($AV$5:$BA$12,MATCH($D147,$AR$5:$AR$12,0),1))*($G147/INDEX($AV$5:$BA$12,MATCH($D147,$AR$5:$AR$12,0),1))^$I147)+(EXP(-$G147/INDEX($AV$5:$BA$12,MATCH($D147,$AR$5:$AR$12,0),2))*($G147/INDEX($AV$5:$BA$12,MATCH($D147,$AR$5:$AR$12,0),2))^$I147)+(EXP(-$G147/INDEX($AV$5:$BA$12,MATCH($D147,$AR$5:$AR$12,0),3))*($G147/INDEX($AV$5:$BA$12,MATCH($D147,$AR$5:$AR$12,0),3))^$I147)+(EXP(-$G147/INDEX($AV$5:$BA$12,MATCH($D147,$AR$5:$AR$12,0),4))*($G147/INDEX($AV$5:$BA$12,MATCH($D147,$AR$5:$AR$12,0),4))^$I147)+(EXP(-$G147/INDEX($AV$5:$BA$12,MATCH($D147,$AR$5:$AR$12,0),5))*($G147/INDEX($AV$5:$BA$12,MATCH($D147,$AR$5:$AR$12,0),5))^$I147)+(EXP(-$G147/INDEX($AV$5:$BA$12,MATCH($D147,$AR$5:$AR$12,0),6))*($G147/INDEX($AV$5:$BA$12,MATCH($D147,$AR$5:$AR$12,0),6))^$I147)),0)</x:f>
        <x:v>0</x:v>
      </x:c>
      <x:c r="AD147" s="979" t="n">
        <x:f>IFERROR((EXP(-$G147/INDEX($AV$5:$BA$12,MATCH($D147,$AR$5:$AR$12,0),6))*($G147/INDEX($AV$5:$BA$12,MATCH($D147,$AR$5:$AR$12,0),6))^$I147)/((EXP(-$G147/INDEX($AV$5:$BA$12,MATCH($D147,$AR$5:$AR$12,0),1))*($G147/INDEX($AV$5:$BA$12,MATCH($D147,$AR$5:$AR$12,0),1))^$I147)+(EXP(-$G147/INDEX($AV$5:$BA$12,MATCH($D147,$AR$5:$AR$12,0),2))*($G147/INDEX($AV$5:$BA$12,MATCH($D147,$AR$5:$AR$12,0),2))^$I147)+(EXP(-$G147/INDEX($AV$5:$BA$12,MATCH($D147,$AR$5:$AR$12,0),3))*($G147/INDEX($AV$5:$BA$12,MATCH($D147,$AR$5:$AR$12,0),3))^$I147)+(EXP(-$G147/INDEX($AV$5:$BA$12,MATCH($D147,$AR$5:$AR$12,0),4))*($G147/INDEX($AV$5:$BA$12,MATCH($D147,$AR$5:$AR$12,0),4))^$I147)+(EXP(-$G147/INDEX($AV$5:$BA$12,MATCH($D147,$AR$5:$AR$12,0),5))*($G147/INDEX($AV$5:$BA$12,MATCH($D147,$AR$5:$AR$12,0),5))^$I147)+(EXP(-$G147/INDEX($AV$5:$BA$12,MATCH($D147,$AR$5:$AR$12,0),6))*($G147/INDEX($AV$5:$BA$12,MATCH($D147,$AR$5:$AR$12,0),6))^$I147)),0)</x:f>
        <x:v>0</x:v>
      </x:c>
      <x:c r="AE147" s="979" t="n">
        <x:f>IFERROR((EXP(-$G147/INDEX($BB$5:$BG$12,MATCH($D147,$AR$5:$AR$12,0),1))*($G147/INDEX($BB$5:$BG$12,MATCH($D147,$AR$5:$AR$12,0),1))^$J147)/((EXP(-$G147/INDEX($BB$5:$BG$12,MATCH($D147,$AR$5:$AR$12,0),1))*($G147/INDEX($BB$5:$BG$12,MATCH($D147,$AR$5:$AR$12,0),1))^$J147)+(EXP(-$G147/INDEX($BB$5:$BG$12,MATCH($D147,$AR$5:$AR$12,0),2))*($G147/INDEX($BB$5:$BG$12,MATCH($D147,$AR$5:$AR$12,0),2))^$J147)+(EXP(-$G147/INDEX($BB$5:$BG$12,MATCH($D147,$AR$5:$AR$12,0),3))*($G147/INDEX($BB$5:$BG$12,MATCH($D147,$AR$5:$AR$12,0),3))^$J147)+(EXP(-$G147/INDEX($BB$5:$BG$12,MATCH($D147,$AR$5:$AR$12,0),4))*($G147/INDEX($BB$5:$BG$12,MATCH($D147,$AR$5:$AR$12,0),4))^$J147)+(EXP(-$G147/INDEX($BB$5:$BG$12,MATCH($D147,$AR$5:$AR$12,0),5))*($G147/INDEX($BB$5:$BG$12,MATCH($D147,$AR$5:$AR$12,0),5))^$J147)+(EXP(-$G147/INDEX($BB$5:$BG$12,MATCH($D147,$AR$5:$AR$12,0),6))*($G147/INDEX($BB$5:$BG$12,MATCH($D147,$AR$5:$AR$12,0),6))^$J147)),0)</x:f>
        <x:v>0</x:v>
      </x:c>
      <x:c r="AF147" s="979" t="n">
        <x:f>IFERROR((EXP(-$G147/INDEX($BB$5:$BG$12,MATCH($D147,$AR$5:$AR$12,0),2))*($G147/INDEX($BB$5:$BG$12,MATCH($D147,$AR$5:$AR$12,0),2))^$J147)/((EXP(-$G147/INDEX($BB$5:$BG$12,MATCH($D147,$AR$5:$AR$12,0),1))*($G147/INDEX($BB$5:$BG$12,MATCH($D147,$AR$5:$AR$12,0),1))^$J147)+(EXP(-$G147/INDEX($BB$5:$BG$12,MATCH($D147,$AR$5:$AR$12,0),2))*($G147/INDEX($BB$5:$BG$12,MATCH($D147,$AR$5:$AR$12,0),2))^$J147)+(EXP(-$G147/INDEX($BB$5:$BG$12,MATCH($D147,$AR$5:$AR$12,0),3))*($G147/INDEX($BB$5:$BG$12,MATCH($D147,$AR$5:$AR$12,0),3))^$J147)+(EXP(-$G147/INDEX($BB$5:$BG$12,MATCH($D147,$AR$5:$AR$12,0),4))*($G147/INDEX($BB$5:$BG$12,MATCH($D147,$AR$5:$AR$12,0),4))^$J147)+(EXP(-$G147/INDEX($BB$5:$BG$12,MATCH($D147,$AR$5:$AR$12,0),5))*($G147/INDEX($BB$5:$BG$12,MATCH($D147,$AR$5:$AR$12,0),5))^$J147)+(EXP(-$G147/INDEX($BB$5:$BG$12,MATCH($D147,$AR$5:$AR$12,0),6))*($G147/INDEX($BB$5:$BG$12,MATCH($D147,$AR$5:$AR$12,0),6))^$J147)),0)</x:f>
        <x:v>0</x:v>
      </x:c>
      <x:c r="AG147" s="979" t="n">
        <x:f>IFERROR((EXP(-$G147/INDEX($BB$5:$BG$12,MATCH($D147,$AR$5:$AR$12,0),3))*($G147/INDEX($BB$5:$BG$12,MATCH($D147,$AR$5:$AR$12,0),3))^$J147)/((EXP(-$G147/INDEX($BB$5:$BG$12,MATCH($D147,$AR$5:$AR$12,0),1))*($G147/INDEX($BB$5:$BG$12,MATCH($D147,$AR$5:$AR$12,0),1))^$J147)+(EXP(-$G147/INDEX($BB$5:$BG$12,MATCH($D147,$AR$5:$AR$12,0),2))*($G147/INDEX($BB$5:$BG$12,MATCH($D147,$AR$5:$AR$12,0),2))^$J147)+(EXP(-$G147/INDEX($BB$5:$BG$12,MATCH($D147,$AR$5:$AR$12,0),3))*($G147/INDEX($BB$5:$BG$12,MATCH($D147,$AR$5:$AR$12,0),3))^$J147)+(EXP(-$G147/INDEX($BB$5:$BG$12,MATCH($D147,$AR$5:$AR$12,0),4))*($G147/INDEX($BB$5:$BG$12,MATCH($D147,$AR$5:$AR$12,0),4))^$J147)+(EXP(-$G147/INDEX($BB$5:$BG$12,MATCH($D147,$AR$5:$AR$12,0),5))*($G147/INDEX($BB$5:$BG$12,MATCH($D147,$AR$5:$AR$12,0),5))^$J147)+(EXP(-$G147/INDEX($BB$5:$BG$12,MATCH($D147,$AR$5:$AR$12,0),6))*($G147/INDEX($BB$5:$BG$12,MATCH($D147,$AR$5:$AR$12,0),6))^$J147)),0)</x:f>
        <x:v>0</x:v>
      </x:c>
      <x:c r="AH147" s="979" t="n">
        <x:f>IFERROR((EXP(-$G147/INDEX($BB$5:$BG$12,MATCH($D147,$AR$5:$AR$12,0),4))*($G147/INDEX($BB$5:$BG$12,MATCH($D147,$AR$5:$AR$12,0),4))^$J147)/((EXP(-$G147/INDEX($BB$5:$BG$12,MATCH($D147,$AR$5:$AR$12,0),1))*($G147/INDEX($BB$5:$BG$12,MATCH($D147,$AR$5:$AR$12,0),1))^$J147)+(EXP(-$G147/INDEX($BB$5:$BG$12,MATCH($D147,$AR$5:$AR$12,0),2))*($G147/INDEX($BB$5:$BG$12,MATCH($D147,$AR$5:$AR$12,0),2))^$J147)+(EXP(-$G147/INDEX($BB$5:$BG$12,MATCH($D147,$AR$5:$AR$12,0),3))*($G147/INDEX($BB$5:$BG$12,MATCH($D147,$AR$5:$AR$12,0),3))^$J147)+(EXP(-$G147/INDEX($BB$5:$BG$12,MATCH($D147,$AR$5:$AR$12,0),4))*($G147/INDEX($BB$5:$BG$12,MATCH($D147,$AR$5:$AR$12,0),4))^$J147)+(EXP(-$G147/INDEX($BB$5:$BG$12,MATCH($D147,$AR$5:$AR$12,0),5))*($G147/INDEX($BB$5:$BG$12,MATCH($D147,$AR$5:$AR$12,0),5))^$J147)+(EXP(-$G147/INDEX($BB$5:$BG$12,MATCH($D147,$AR$5:$AR$12,0),6))*($G147/INDEX($BB$5:$BG$12,MATCH($D147,$AR$5:$AR$12,0),6))^$J147)),0)</x:f>
        <x:v>0</x:v>
      </x:c>
      <x:c r="AI147" s="979" t="n">
        <x:f>IFERROR((EXP(-$G147/INDEX($BB$5:$BG$12,MATCH($D147,$AR$5:$AR$12,0),5))*($G147/INDEX($BB$5:$BG$12,MATCH($D147,$AR$5:$AR$12,0),5))^$J147)/((EXP(-$G147/INDEX($BB$5:$BG$12,MATCH($D147,$AR$5:$AR$12,0),1))*($G147/INDEX($BB$5:$BG$12,MATCH($D147,$AR$5:$AR$12,0),1))^$J147)+(EXP(-$G147/INDEX($BB$5:$BG$12,MATCH($D147,$AR$5:$AR$12,0),2))*($G147/INDEX($BB$5:$BG$12,MATCH($D147,$AR$5:$AR$12,0),2))^$J147)+(EXP(-$G147/INDEX($BB$5:$BG$12,MATCH($D147,$AR$5:$AR$12,0),3))*($G147/INDEX($BB$5:$BG$12,MATCH($D147,$AR$5:$AR$12,0),3))^$J147)+(EXP(-$G147/INDEX($BB$5:$BG$12,MATCH($D147,$AR$5:$AR$12,0),4))*($G147/INDEX($BB$5:$BG$12,MATCH($D147,$AR$5:$AR$12,0),4))^$J147)+(EXP(-$G147/INDEX($BB$5:$BG$12,MATCH($D147,$AR$5:$AR$12,0),5))*($G147/INDEX($BB$5:$BG$12,MATCH($D147,$AR$5:$AR$12,0),5))^$J147)+(EXP(-$G147/INDEX($BB$5:$BG$12,MATCH($D147,$AR$5:$AR$12,0),6))*($G147/INDEX($BB$5:$BG$12,MATCH($D147,$AR$5:$AR$12,0),6))^$J147)),0)</x:f>
        <x:v>0</x:v>
      </x:c>
      <x:c r="AJ147" s="979" t="n">
        <x:f>IFERROR((EXP(-$G147/INDEX($BB$5:$BG$12,MATCH($D147,$AR$5:$AR$12,0),6))*($G147/INDEX($BB$5:$BG$12,MATCH($D147,$AR$5:$AR$12,0),6))^$J147)/((EXP(-$G147/INDEX($BB$5:$BG$12,MATCH($D147,$AR$5:$AR$12,0),1))*($G147/INDEX($BB$5:$BG$12,MATCH($D147,$AR$5:$AR$12,0),1))^$J147)+(EXP(-$G147/INDEX($BB$5:$BG$12,MATCH($D147,$AR$5:$AR$12,0),2))*($G147/INDEX($BB$5:$BG$12,MATCH($D147,$AR$5:$AR$12,0),2))^$J147)+(EXP(-$G147/INDEX($BB$5:$BG$12,MATCH($D147,$AR$5:$AR$12,0),3))*($G147/INDEX($BB$5:$BG$12,MATCH($D147,$AR$5:$AR$12,0),3))^$J147)+(EXP(-$G147/INDEX($BB$5:$BG$12,MATCH($D147,$AR$5:$AR$12,0),4))*($G147/INDEX($BB$5:$BG$12,MATCH($D147,$AR$5:$AR$12,0),4))^$J147)+(EXP(-$G147/INDEX($BB$5:$BG$12,MATCH($D147,$AR$5:$AR$12,0),5))*($G147/INDEX($BB$5:$BG$12,MATCH($D147,$AR$5:$AR$12,0),5))^$J147)+(EXP(-$G147/INDEX($BB$5:$BG$12,MATCH($D147,$AR$5:$AR$12,0),6))*($G147/INDEX($BB$5:$BG$12,MATCH($D147,$AR$5:$AR$12,0),6))^$J147)),0)</x:f>
        <x:v>0</x:v>
      </x:c>
      <x:c r="BJ147"/>
      <x:c r="BK147"/>
      <x:c r="BL147"/>
      <x:c r="BM147"/>
      <x:c r="BN147"/>
      <x:c r="BO147"/>
      <x:c r="BP147"/>
      <x:c r="BQ147"/>
      <x:c r="BR147"/>
      <x:c r="BS147"/>
      <x:c r="BT147"/>
      <x:c r="BU147"/>
      <x:c r="BV147"/>
      <x:c r="BW147"/>
      <x:c r="BX147"/>
      <x:c r="BY147"/>
      <x:c r="BZ147"/>
    </x:row>
    <x:row r="148">
      <x:c r="A148" s="975" t="n">
        <x:f>'対象台データ'!A146</x:f>
        <x:v>46278</x:v>
      </x:c>
      <x:c r="B148" s="1003" t="str">
        <x:f>'対象台データ'!B146</x:f>
        <x:v>日</x:v>
      </x:c>
      <x:c r="C148" s="1003" t="str">
        <x:f>'対象台データ'!C146</x:f>
        <x:v>9/13</x:v>
      </x:c>
      <x:c r="D148" s="963" t="str">
        <x:f>'対象台データ'!D146</x:f>
        <x:v>カバネリ 海門決戦</x:v>
      </x:c>
      <x:c r="E148" s="1014" t="n">
        <x:f>IF($X148="A",MIN(100,MAX(0,55+(V148-55)*(1+0.4*SQRT(MIN(G148/8000,1))))),MIN(100,MAX(0,V148)))</x:f>
        <x:v>65.54619534116753</x:v>
      </x:c>
      <x:c r="F148" s="1016" t="n">
        <x:f>'対象台データ'!E146</x:f>
        <x:v>539</x:v>
      </x:c>
      <x:c r="G148" s="1005" t="n">
        <x:f>'対象台データ'!F146</x:f>
        <x:v>4261</x:v>
      </x:c>
      <x:c r="H148" s="1005" t="n">
        <x:f>'対象台データ'!G146</x:f>
        <x:v>4918</x:v>
      </x:c>
      <x:c r="I148" s="1005" t="n">
        <x:f>'対象台データ'!H146</x:f>
        <x:v>0</x:v>
      </x:c>
      <x:c r="J148" s="1005" t="n">
        <x:f>'対象台データ'!I146</x:f>
        <x:v>25</x:v>
      </x:c>
      <x:c r="K148" s="979" t="n">
        <x:f>'対象台データ'!K146</x:f>
        <x:v>1.384729719158257</x:v>
      </x:c>
      <x:c r="L148" s="1006" t="n">
        <x:f>IF(G148&lt;=0,5,IF(G148&lt;1500,5+(G148-0)*(20-5)/(1500-0),IF(G148&lt;3000,20+(G148-1500)*(40-20)/(3000-1500),IF(G148&lt;4500,40+(G148-3000)*(58-40)/(4500-3000),IF(G148&lt;6000,58+(G148-4500)*(72-58)/(6000-4500),IF(G148&lt;7500,72+(G148-6000)*(84-72)/(7500-6000),IF(G148&lt;9000,84+(G148-7500)*(93-84)/(9000-7500),IF(G148&lt;11000,93+(G148-9000)*(100-93)/(11000-9000),100))))))))</x:f>
        <x:v>55.132</x:v>
      </x:c>
      <x:c r="M148" s="978" t="n">
        <x:v>1</x:v>
      </x:c>
      <x:c r="N148" s="978" t="n">
        <x:f>MIN(100,L148*M148)</x:f>
        <x:v>55.132</x:v>
      </x:c>
      <x:c r="O148" s="978" t="n">
        <x:f>IF(K148&lt;=0.8,0,IF(K148&lt;0.9,0+(K148-0.8)*(10-0)/(0.9-0.8),IF(K148&lt;1,10+(K148-0.9)*(35-10)/(1-0.9),IF(K148&lt;1.2,35+(K148-1)*(87-35)/(1.2-1),IF(K148&lt;1.3,87+(K148-1.2)*(96-87)/(1.3-1.2),IF(K148&lt;1.45,96+(K148-1.3)*(100-96)/(1.45-1.3),100))))))</x:f>
        <x:v>98.25945917755352</x:v>
      </x:c>
      <x:c r="P148" s="979" t="n">
        <x:f>MIN(1,SQRT(G148/8000))</x:f>
        <x:v>0.7298116195293138</x:v>
      </x:c>
      <x:c r="Q148" s="978" t="n">
        <x:f>35+(O148-35)*P148</x:f>
        <x:v>81.16748835291885</x:v>
      </x:c>
      <x:c r="R148" s="978" t="n">
        <x:f>IF(K148&lt;0.95,MIN(25,(0.95-K148)*250),0)</x:f>
        <x:v>0</x:v>
      </x:c>
      <x:c r="S148" s="978" t="n">
        <x:f>IF($X148="A",Y148*5+Z148*15+AA148*30+AB148*60+AC148*80+AD148*100,0)</x:f>
        <x:v>0</x:v>
      </x:c>
      <x:c r="T148" s="978" t="n">
        <x:f>IF($X148="A",AE148*5+AF148*15+AG148*30+AH148*60+AI148*80+AJ148*100,0)</x:f>
        <x:v>0</x:v>
      </x:c>
      <x:c r="U148" s="978" t="n">
        <x:f>IF($X148="A",S148*15%+T148*30%+Q148*55%,0)</x:f>
        <x:v>0</x:v>
      </x:c>
      <x:c r="V148" s="1018" t="n">
        <x:f>IF($X148="A",U148*80%+N148*20%,N148*IFERROR(INDEX($AT$5:$AT$60,MATCH($D148,$AR$5:$AR$60,0)),0.6)+Q148*IFERROR(INDEX($AU$5:$AU$60,MATCH($D148,$AR$5:$AR$60,0)),0.4)-R148)</x:f>
        <x:v>65.54619534116753</x:v>
      </x:c>
      <x:c r="W148" s="1008" t="str">
        <x:f>IF(E148&gt;=90,"設定6級候補",IF(E148&gt;=75,"設定4以上強候補",IF(E148&gt;=60,"設定4以上を疑う","要観察")))</x:f>
        <x:v>設定4以上を疑う</x:v>
      </x:c>
      <x:c r="X148" s="1003" t="str">
        <x:f>IFERROR(INDEX($AS$5:$AS$60,MATCH($D148,$AR$5:$AR$60,0)),"AT")</x:f>
        <x:v>AT</x:v>
      </x:c>
      <x:c r="Y148" s="979" t="n">
        <x:f>IFERROR((EXP(-$G148/INDEX($AV$5:$BA$12,MATCH($D148,$AR$5:$AR$12,0),1))*($G148/INDEX($AV$5:$BA$12,MATCH($D148,$AR$5:$AR$12,0),1))^$I148)/((EXP(-$G148/INDEX($AV$5:$BA$12,MATCH($D148,$AR$5:$AR$12,0),1))*($G148/INDEX($AV$5:$BA$12,MATCH($D148,$AR$5:$AR$12,0),1))^$I148)+(EXP(-$G148/INDEX($AV$5:$BA$12,MATCH($D148,$AR$5:$AR$12,0),2))*($G148/INDEX($AV$5:$BA$12,MATCH($D148,$AR$5:$AR$12,0),2))^$I148)+(EXP(-$G148/INDEX($AV$5:$BA$12,MATCH($D148,$AR$5:$AR$12,0),3))*($G148/INDEX($AV$5:$BA$12,MATCH($D148,$AR$5:$AR$12,0),3))^$I148)+(EXP(-$G148/INDEX($AV$5:$BA$12,MATCH($D148,$AR$5:$AR$12,0),4))*($G148/INDEX($AV$5:$BA$12,MATCH($D148,$AR$5:$AR$12,0),4))^$I148)+(EXP(-$G148/INDEX($AV$5:$BA$12,MATCH($D148,$AR$5:$AR$12,0),5))*($G148/INDEX($AV$5:$BA$12,MATCH($D148,$AR$5:$AR$12,0),5))^$I148)+(EXP(-$G148/INDEX($AV$5:$BA$12,MATCH($D148,$AR$5:$AR$12,0),6))*($G148/INDEX($AV$5:$BA$12,MATCH($D148,$AR$5:$AR$12,0),6))^$I148)),0)</x:f>
        <x:v>0</x:v>
      </x:c>
      <x:c r="Z148" s="979" t="n">
        <x:f>IFERROR((EXP(-$G148/INDEX($AV$5:$BA$12,MATCH($D148,$AR$5:$AR$12,0),2))*($G148/INDEX($AV$5:$BA$12,MATCH($D148,$AR$5:$AR$12,0),2))^$I148)/((EXP(-$G148/INDEX($AV$5:$BA$12,MATCH($D148,$AR$5:$AR$12,0),1))*($G148/INDEX($AV$5:$BA$12,MATCH($D148,$AR$5:$AR$12,0),1))^$I148)+(EXP(-$G148/INDEX($AV$5:$BA$12,MATCH($D148,$AR$5:$AR$12,0),2))*($G148/INDEX($AV$5:$BA$12,MATCH($D148,$AR$5:$AR$12,0),2))^$I148)+(EXP(-$G148/INDEX($AV$5:$BA$12,MATCH($D148,$AR$5:$AR$12,0),3))*($G148/INDEX($AV$5:$BA$12,MATCH($D148,$AR$5:$AR$12,0),3))^$I148)+(EXP(-$G148/INDEX($AV$5:$BA$12,MATCH($D148,$AR$5:$AR$12,0),4))*($G148/INDEX($AV$5:$BA$12,MATCH($D148,$AR$5:$AR$12,0),4))^$I148)+(EXP(-$G148/INDEX($AV$5:$BA$12,MATCH($D148,$AR$5:$AR$12,0),5))*($G148/INDEX($AV$5:$BA$12,MATCH($D148,$AR$5:$AR$12,0),5))^$I148)+(EXP(-$G148/INDEX($AV$5:$BA$12,MATCH($D148,$AR$5:$AR$12,0),6))*($G148/INDEX($AV$5:$BA$12,MATCH($D148,$AR$5:$AR$12,0),6))^$I148)),0)</x:f>
        <x:v>0</x:v>
      </x:c>
      <x:c r="AA148" s="979" t="n">
        <x:f>IFERROR((EXP(-$G148/INDEX($AV$5:$BA$12,MATCH($D148,$AR$5:$AR$12,0),3))*($G148/INDEX($AV$5:$BA$12,MATCH($D148,$AR$5:$AR$12,0),3))^$I148)/((EXP(-$G148/INDEX($AV$5:$BA$12,MATCH($D148,$AR$5:$AR$12,0),1))*($G148/INDEX($AV$5:$BA$12,MATCH($D148,$AR$5:$AR$12,0),1))^$I148)+(EXP(-$G148/INDEX($AV$5:$BA$12,MATCH($D148,$AR$5:$AR$12,0),2))*($G148/INDEX($AV$5:$BA$12,MATCH($D148,$AR$5:$AR$12,0),2))^$I148)+(EXP(-$G148/INDEX($AV$5:$BA$12,MATCH($D148,$AR$5:$AR$12,0),3))*($G148/INDEX($AV$5:$BA$12,MATCH($D148,$AR$5:$AR$12,0),3))^$I148)+(EXP(-$G148/INDEX($AV$5:$BA$12,MATCH($D148,$AR$5:$AR$12,0),4))*($G148/INDEX($AV$5:$BA$12,MATCH($D148,$AR$5:$AR$12,0),4))^$I148)+(EXP(-$G148/INDEX($AV$5:$BA$12,MATCH($D148,$AR$5:$AR$12,0),5))*($G148/INDEX($AV$5:$BA$12,MATCH($D148,$AR$5:$AR$12,0),5))^$I148)+(EXP(-$G148/INDEX($AV$5:$BA$12,MATCH($D148,$AR$5:$AR$12,0),6))*($G148/INDEX($AV$5:$BA$12,MATCH($D148,$AR$5:$AR$12,0),6))^$I148)),0)</x:f>
        <x:v>0</x:v>
      </x:c>
      <x:c r="AB148" s="979" t="n">
        <x:f>IFERROR((EXP(-$G148/INDEX($AV$5:$BA$12,MATCH($D148,$AR$5:$AR$12,0),4))*($G148/INDEX($AV$5:$BA$12,MATCH($D148,$AR$5:$AR$12,0),4))^$I148)/((EXP(-$G148/INDEX($AV$5:$BA$12,MATCH($D148,$AR$5:$AR$12,0),1))*($G148/INDEX($AV$5:$BA$12,MATCH($D148,$AR$5:$AR$12,0),1))^$I148)+(EXP(-$G148/INDEX($AV$5:$BA$12,MATCH($D148,$AR$5:$AR$12,0),2))*($G148/INDEX($AV$5:$BA$12,MATCH($D148,$AR$5:$AR$12,0),2))^$I148)+(EXP(-$G148/INDEX($AV$5:$BA$12,MATCH($D148,$AR$5:$AR$12,0),3))*($G148/INDEX($AV$5:$BA$12,MATCH($D148,$AR$5:$AR$12,0),3))^$I148)+(EXP(-$G148/INDEX($AV$5:$BA$12,MATCH($D148,$AR$5:$AR$12,0),4))*($G148/INDEX($AV$5:$BA$12,MATCH($D148,$AR$5:$AR$12,0),4))^$I148)+(EXP(-$G148/INDEX($AV$5:$BA$12,MATCH($D148,$AR$5:$AR$12,0),5))*($G148/INDEX($AV$5:$BA$12,MATCH($D148,$AR$5:$AR$12,0),5))^$I148)+(EXP(-$G148/INDEX($AV$5:$BA$12,MATCH($D148,$AR$5:$AR$12,0),6))*($G148/INDEX($AV$5:$BA$12,MATCH($D148,$AR$5:$AR$12,0),6))^$I148)),0)</x:f>
        <x:v>0</x:v>
      </x:c>
      <x:c r="AC148" s="979" t="n">
        <x:f>IFERROR((EXP(-$G148/INDEX($AV$5:$BA$12,MATCH($D148,$AR$5:$AR$12,0),5))*($G148/INDEX($AV$5:$BA$12,MATCH($D148,$AR$5:$AR$12,0),5))^$I148)/((EXP(-$G148/INDEX($AV$5:$BA$12,MATCH($D148,$AR$5:$AR$12,0),1))*($G148/INDEX($AV$5:$BA$12,MATCH($D148,$AR$5:$AR$12,0),1))^$I148)+(EXP(-$G148/INDEX($AV$5:$BA$12,MATCH($D148,$AR$5:$AR$12,0),2))*($G148/INDEX($AV$5:$BA$12,MATCH($D148,$AR$5:$AR$12,0),2))^$I148)+(EXP(-$G148/INDEX($AV$5:$BA$12,MATCH($D148,$AR$5:$AR$12,0),3))*($G148/INDEX($AV$5:$BA$12,MATCH($D148,$AR$5:$AR$12,0),3))^$I148)+(EXP(-$G148/INDEX($AV$5:$BA$12,MATCH($D148,$AR$5:$AR$12,0),4))*($G148/INDEX($AV$5:$BA$12,MATCH($D148,$AR$5:$AR$12,0),4))^$I148)+(EXP(-$G148/INDEX($AV$5:$BA$12,MATCH($D148,$AR$5:$AR$12,0),5))*($G148/INDEX($AV$5:$BA$12,MATCH($D148,$AR$5:$AR$12,0),5))^$I148)+(EXP(-$G148/INDEX($AV$5:$BA$12,MATCH($D148,$AR$5:$AR$12,0),6))*($G148/INDEX($AV$5:$BA$12,MATCH($D148,$AR$5:$AR$12,0),6))^$I148)),0)</x:f>
        <x:v>0</x:v>
      </x:c>
      <x:c r="AD148" s="979" t="n">
        <x:f>IFERROR((EXP(-$G148/INDEX($AV$5:$BA$12,MATCH($D148,$AR$5:$AR$12,0),6))*($G148/INDEX($AV$5:$BA$12,MATCH($D148,$AR$5:$AR$12,0),6))^$I148)/((EXP(-$G148/INDEX($AV$5:$BA$12,MATCH($D148,$AR$5:$AR$12,0),1))*($G148/INDEX($AV$5:$BA$12,MATCH($D148,$AR$5:$AR$12,0),1))^$I148)+(EXP(-$G148/INDEX($AV$5:$BA$12,MATCH($D148,$AR$5:$AR$12,0),2))*($G148/INDEX($AV$5:$BA$12,MATCH($D148,$AR$5:$AR$12,0),2))^$I148)+(EXP(-$G148/INDEX($AV$5:$BA$12,MATCH($D148,$AR$5:$AR$12,0),3))*($G148/INDEX($AV$5:$BA$12,MATCH($D148,$AR$5:$AR$12,0),3))^$I148)+(EXP(-$G148/INDEX($AV$5:$BA$12,MATCH($D148,$AR$5:$AR$12,0),4))*($G148/INDEX($AV$5:$BA$12,MATCH($D148,$AR$5:$AR$12,0),4))^$I148)+(EXP(-$G148/INDEX($AV$5:$BA$12,MATCH($D148,$AR$5:$AR$12,0),5))*($G148/INDEX($AV$5:$BA$12,MATCH($D148,$AR$5:$AR$12,0),5))^$I148)+(EXP(-$G148/INDEX($AV$5:$BA$12,MATCH($D148,$AR$5:$AR$12,0),6))*($G148/INDEX($AV$5:$BA$12,MATCH($D148,$AR$5:$AR$12,0),6))^$I148)),0)</x:f>
        <x:v>0</x:v>
      </x:c>
      <x:c r="AE148" s="979" t="n">
        <x:f>IFERROR((EXP(-$G148/INDEX($BB$5:$BG$12,MATCH($D148,$AR$5:$AR$12,0),1))*($G148/INDEX($BB$5:$BG$12,MATCH($D148,$AR$5:$AR$12,0),1))^$J148)/((EXP(-$G148/INDEX($BB$5:$BG$12,MATCH($D148,$AR$5:$AR$12,0),1))*($G148/INDEX($BB$5:$BG$12,MATCH($D148,$AR$5:$AR$12,0),1))^$J148)+(EXP(-$G148/INDEX($BB$5:$BG$12,MATCH($D148,$AR$5:$AR$12,0),2))*($G148/INDEX($BB$5:$BG$12,MATCH($D148,$AR$5:$AR$12,0),2))^$J148)+(EXP(-$G148/INDEX($BB$5:$BG$12,MATCH($D148,$AR$5:$AR$12,0),3))*($G148/INDEX($BB$5:$BG$12,MATCH($D148,$AR$5:$AR$12,0),3))^$J148)+(EXP(-$G148/INDEX($BB$5:$BG$12,MATCH($D148,$AR$5:$AR$12,0),4))*($G148/INDEX($BB$5:$BG$12,MATCH($D148,$AR$5:$AR$12,0),4))^$J148)+(EXP(-$G148/INDEX($BB$5:$BG$12,MATCH($D148,$AR$5:$AR$12,0),5))*($G148/INDEX($BB$5:$BG$12,MATCH($D148,$AR$5:$AR$12,0),5))^$J148)+(EXP(-$G148/INDEX($BB$5:$BG$12,MATCH($D148,$AR$5:$AR$12,0),6))*($G148/INDEX($BB$5:$BG$12,MATCH($D148,$AR$5:$AR$12,0),6))^$J148)),0)</x:f>
        <x:v>0</x:v>
      </x:c>
      <x:c r="AF148" s="979" t="n">
        <x:f>IFERROR((EXP(-$G148/INDEX($BB$5:$BG$12,MATCH($D148,$AR$5:$AR$12,0),2))*($G148/INDEX($BB$5:$BG$12,MATCH($D148,$AR$5:$AR$12,0),2))^$J148)/((EXP(-$G148/INDEX($BB$5:$BG$12,MATCH($D148,$AR$5:$AR$12,0),1))*($G148/INDEX($BB$5:$BG$12,MATCH($D148,$AR$5:$AR$12,0),1))^$J148)+(EXP(-$G148/INDEX($BB$5:$BG$12,MATCH($D148,$AR$5:$AR$12,0),2))*($G148/INDEX($BB$5:$BG$12,MATCH($D148,$AR$5:$AR$12,0),2))^$J148)+(EXP(-$G148/INDEX($BB$5:$BG$12,MATCH($D148,$AR$5:$AR$12,0),3))*($G148/INDEX($BB$5:$BG$12,MATCH($D148,$AR$5:$AR$12,0),3))^$J148)+(EXP(-$G148/INDEX($BB$5:$BG$12,MATCH($D148,$AR$5:$AR$12,0),4))*($G148/INDEX($BB$5:$BG$12,MATCH($D148,$AR$5:$AR$12,0),4))^$J148)+(EXP(-$G148/INDEX($BB$5:$BG$12,MATCH($D148,$AR$5:$AR$12,0),5))*($G148/INDEX($BB$5:$BG$12,MATCH($D148,$AR$5:$AR$12,0),5))^$J148)+(EXP(-$G148/INDEX($BB$5:$BG$12,MATCH($D148,$AR$5:$AR$12,0),6))*($G148/INDEX($BB$5:$BG$12,MATCH($D148,$AR$5:$AR$12,0),6))^$J148)),0)</x:f>
        <x:v>0</x:v>
      </x:c>
      <x:c r="AG148" s="979" t="n">
        <x:f>IFERROR((EXP(-$G148/INDEX($BB$5:$BG$12,MATCH($D148,$AR$5:$AR$12,0),3))*($G148/INDEX($BB$5:$BG$12,MATCH($D148,$AR$5:$AR$12,0),3))^$J148)/((EXP(-$G148/INDEX($BB$5:$BG$12,MATCH($D148,$AR$5:$AR$12,0),1))*($G148/INDEX($BB$5:$BG$12,MATCH($D148,$AR$5:$AR$12,0),1))^$J148)+(EXP(-$G148/INDEX($BB$5:$BG$12,MATCH($D148,$AR$5:$AR$12,0),2))*($G148/INDEX($BB$5:$BG$12,MATCH($D148,$AR$5:$AR$12,0),2))^$J148)+(EXP(-$G148/INDEX($BB$5:$BG$12,MATCH($D148,$AR$5:$AR$12,0),3))*($G148/INDEX($BB$5:$BG$12,MATCH($D148,$AR$5:$AR$12,0),3))^$J148)+(EXP(-$G148/INDEX($BB$5:$BG$12,MATCH($D148,$AR$5:$AR$12,0),4))*($G148/INDEX($BB$5:$BG$12,MATCH($D148,$AR$5:$AR$12,0),4))^$J148)+(EXP(-$G148/INDEX($BB$5:$BG$12,MATCH($D148,$AR$5:$AR$12,0),5))*($G148/INDEX($BB$5:$BG$12,MATCH($D148,$AR$5:$AR$12,0),5))^$J148)+(EXP(-$G148/INDEX($BB$5:$BG$12,MATCH($D148,$AR$5:$AR$12,0),6))*($G148/INDEX($BB$5:$BG$12,MATCH($D148,$AR$5:$AR$12,0),6))^$J148)),0)</x:f>
        <x:v>0</x:v>
      </x:c>
      <x:c r="AH148" s="979" t="n">
        <x:f>IFERROR((EXP(-$G148/INDEX($BB$5:$BG$12,MATCH($D148,$AR$5:$AR$12,0),4))*($G148/INDEX($BB$5:$BG$12,MATCH($D148,$AR$5:$AR$12,0),4))^$J148)/((EXP(-$G148/INDEX($BB$5:$BG$12,MATCH($D148,$AR$5:$AR$12,0),1))*($G148/INDEX($BB$5:$BG$12,MATCH($D148,$AR$5:$AR$12,0),1))^$J148)+(EXP(-$G148/INDEX($BB$5:$BG$12,MATCH($D148,$AR$5:$AR$12,0),2))*($G148/INDEX($BB$5:$BG$12,MATCH($D148,$AR$5:$AR$12,0),2))^$J148)+(EXP(-$G148/INDEX($BB$5:$BG$12,MATCH($D148,$AR$5:$AR$12,0),3))*($G148/INDEX($BB$5:$BG$12,MATCH($D148,$AR$5:$AR$12,0),3))^$J148)+(EXP(-$G148/INDEX($BB$5:$BG$12,MATCH($D148,$AR$5:$AR$12,0),4))*($G148/INDEX($BB$5:$BG$12,MATCH($D148,$AR$5:$AR$12,0),4))^$J148)+(EXP(-$G148/INDEX($BB$5:$BG$12,MATCH($D148,$AR$5:$AR$12,0),5))*($G148/INDEX($BB$5:$BG$12,MATCH($D148,$AR$5:$AR$12,0),5))^$J148)+(EXP(-$G148/INDEX($BB$5:$BG$12,MATCH($D148,$AR$5:$AR$12,0),6))*($G148/INDEX($BB$5:$BG$12,MATCH($D148,$AR$5:$AR$12,0),6))^$J148)),0)</x:f>
        <x:v>0</x:v>
      </x:c>
      <x:c r="AI148" s="979" t="n">
        <x:f>IFERROR((EXP(-$G148/INDEX($BB$5:$BG$12,MATCH($D148,$AR$5:$AR$12,0),5))*($G148/INDEX($BB$5:$BG$12,MATCH($D148,$AR$5:$AR$12,0),5))^$J148)/((EXP(-$G148/INDEX($BB$5:$BG$12,MATCH($D148,$AR$5:$AR$12,0),1))*($G148/INDEX($BB$5:$BG$12,MATCH($D148,$AR$5:$AR$12,0),1))^$J148)+(EXP(-$G148/INDEX($BB$5:$BG$12,MATCH($D148,$AR$5:$AR$12,0),2))*($G148/INDEX($BB$5:$BG$12,MATCH($D148,$AR$5:$AR$12,0),2))^$J148)+(EXP(-$G148/INDEX($BB$5:$BG$12,MATCH($D148,$AR$5:$AR$12,0),3))*($G148/INDEX($BB$5:$BG$12,MATCH($D148,$AR$5:$AR$12,0),3))^$J148)+(EXP(-$G148/INDEX($BB$5:$BG$12,MATCH($D148,$AR$5:$AR$12,0),4))*($G148/INDEX($BB$5:$BG$12,MATCH($D148,$AR$5:$AR$12,0),4))^$J148)+(EXP(-$G148/INDEX($BB$5:$BG$12,MATCH($D148,$AR$5:$AR$12,0),5))*($G148/INDEX($BB$5:$BG$12,MATCH($D148,$AR$5:$AR$12,0),5))^$J148)+(EXP(-$G148/INDEX($BB$5:$BG$12,MATCH($D148,$AR$5:$AR$12,0),6))*($G148/INDEX($BB$5:$BG$12,MATCH($D148,$AR$5:$AR$12,0),6))^$J148)),0)</x:f>
        <x:v>0</x:v>
      </x:c>
      <x:c r="AJ148" s="979" t="n">
        <x:f>IFERROR((EXP(-$G148/INDEX($BB$5:$BG$12,MATCH($D148,$AR$5:$AR$12,0),6))*($G148/INDEX($BB$5:$BG$12,MATCH($D148,$AR$5:$AR$12,0),6))^$J148)/((EXP(-$G148/INDEX($BB$5:$BG$12,MATCH($D148,$AR$5:$AR$12,0),1))*($G148/INDEX($BB$5:$BG$12,MATCH($D148,$AR$5:$AR$12,0),1))^$J148)+(EXP(-$G148/INDEX($BB$5:$BG$12,MATCH($D148,$AR$5:$AR$12,0),2))*($G148/INDEX($BB$5:$BG$12,MATCH($D148,$AR$5:$AR$12,0),2))^$J148)+(EXP(-$G148/INDEX($BB$5:$BG$12,MATCH($D148,$AR$5:$AR$12,0),3))*($G148/INDEX($BB$5:$BG$12,MATCH($D148,$AR$5:$AR$12,0),3))^$J148)+(EXP(-$G148/INDEX($BB$5:$BG$12,MATCH($D148,$AR$5:$AR$12,0),4))*($G148/INDEX($BB$5:$BG$12,MATCH($D148,$AR$5:$AR$12,0),4))^$J148)+(EXP(-$G148/INDEX($BB$5:$BG$12,MATCH($D148,$AR$5:$AR$12,0),5))*($G148/INDEX($BB$5:$BG$12,MATCH($D148,$AR$5:$AR$12,0),5))^$J148)+(EXP(-$G148/INDEX($BB$5:$BG$12,MATCH($D148,$AR$5:$AR$12,0),6))*($G148/INDEX($BB$5:$BG$12,MATCH($D148,$AR$5:$AR$12,0),6))^$J148)),0)</x:f>
        <x:v>0</x:v>
      </x:c>
      <x:c r="BJ148"/>
      <x:c r="BK148"/>
      <x:c r="BL148"/>
      <x:c r="BM148"/>
      <x:c r="BN148"/>
      <x:c r="BO148"/>
      <x:c r="BP148"/>
      <x:c r="BQ148"/>
      <x:c r="BR148"/>
      <x:c r="BS148"/>
      <x:c r="BT148"/>
      <x:c r="BU148"/>
      <x:c r="BV148"/>
      <x:c r="BW148"/>
      <x:c r="BX148"/>
      <x:c r="BY148"/>
      <x:c r="BZ148"/>
    </x:row>
    <x:row r="149">
      <x:c r="A149" s="975" t="n">
        <x:f>'対象台データ'!A147</x:f>
        <x:v>46278</x:v>
      </x:c>
      <x:c r="B149" s="1003" t="str">
        <x:f>'対象台データ'!B147</x:f>
        <x:v>日</x:v>
      </x:c>
      <x:c r="C149" s="1003" t="str">
        <x:f>'対象台データ'!C147</x:f>
        <x:v>9/13</x:v>
      </x:c>
      <x:c r="D149" s="963" t="str">
        <x:f>'対象台データ'!D147</x:f>
        <x:v>カバネリ 海門決戦</x:v>
      </x:c>
      <x:c r="E149" s="1014" t="n">
        <x:f>IF($X149="A",MIN(100,MAX(0,55+(V149-55)*(1+0.4*SQRT(MIN(G149/8000,1))))),MIN(100,MAX(0,V149)))</x:f>
        <x:v>69.73279622451815</x:v>
      </x:c>
      <x:c r="F149" s="1016" t="n">
        <x:f>'対象台データ'!E147</x:f>
        <x:v>540</x:v>
      </x:c>
      <x:c r="G149" s="1005" t="n">
        <x:f>'対象台データ'!F147</x:f>
        <x:v>4685</x:v>
      </x:c>
      <x:c r="H149" s="1005" t="n">
        <x:f>'対象台データ'!G147</x:f>
        <x:v>6387</x:v>
      </x:c>
      <x:c r="I149" s="1005" t="n">
        <x:f>'対象台データ'!H147</x:f>
        <x:v>0</x:v>
      </x:c>
      <x:c r="J149" s="1005" t="n">
        <x:f>'対象台データ'!I147</x:f>
        <x:v>19</x:v>
      </x:c>
      <x:c r="K149" s="979" t="n">
        <x:f>'対象台データ'!K147</x:f>
        <x:v>1.454429028815368</x:v>
      </x:c>
      <x:c r="L149" s="1006" t="n">
        <x:f>IF(G149&lt;=0,5,IF(G149&lt;1500,5+(G149-0)*(20-5)/(1500-0),IF(G149&lt;3000,20+(G149-1500)*(40-20)/(3000-1500),IF(G149&lt;4500,40+(G149-3000)*(58-40)/(4500-3000),IF(G149&lt;6000,58+(G149-4500)*(72-58)/(6000-4500),IF(G149&lt;7500,72+(G149-6000)*(84-72)/(7500-6000),IF(G149&lt;9000,84+(G149-7500)*(93-84)/(9000-7500),IF(G149&lt;11000,93+(G149-9000)*(100-93)/(11000-9000),100))))))))</x:f>
        <x:v>59.72666666666667</x:v>
      </x:c>
      <x:c r="M149" s="978" t="n">
        <x:v>1</x:v>
      </x:c>
      <x:c r="N149" s="978" t="n">
        <x:f>MIN(100,L149*M149)</x:f>
        <x:v>59.72666666666667</x:v>
      </x:c>
      <x:c r="O149" s="978" t="n">
        <x:f>IF(K149&lt;=0.8,0,IF(K149&lt;0.9,0+(K149-0.8)*(10-0)/(0.9-0.8),IF(K149&lt;1,10+(K149-0.9)*(35-10)/(1-0.9),IF(K149&lt;1.2,35+(K149-1)*(87-35)/(1.2-1),IF(K149&lt;1.3,87+(K149-1.2)*(96-87)/(1.3-1.2),IF(K149&lt;1.45,96+(K149-1.3)*(100-96)/(1.45-1.3),100))))))</x:f>
        <x:v>100</x:v>
      </x:c>
      <x:c r="P149" s="979" t="n">
        <x:f>MIN(1,SQRT(G149/8000))</x:f>
        <x:v>0.7652613932506983</x:v>
      </x:c>
      <x:c r="Q149" s="978" t="n">
        <x:f>35+(O149-35)*P149</x:f>
        <x:v>84.74199056129538</x:v>
      </x:c>
      <x:c r="R149" s="978" t="n">
        <x:f>IF(K149&lt;0.95,MIN(25,(0.95-K149)*250),0)</x:f>
        <x:v>0</x:v>
      </x:c>
      <x:c r="S149" s="978" t="n">
        <x:f>IF($X149="A",Y149*5+Z149*15+AA149*30+AB149*60+AC149*80+AD149*100,0)</x:f>
        <x:v>0</x:v>
      </x:c>
      <x:c r="T149" s="978" t="n">
        <x:f>IF($X149="A",AE149*5+AF149*15+AG149*30+AH149*60+AI149*80+AJ149*100,0)</x:f>
        <x:v>0</x:v>
      </x:c>
      <x:c r="U149" s="978" t="n">
        <x:f>IF($X149="A",S149*15%+T149*30%+Q149*55%,0)</x:f>
        <x:v>0</x:v>
      </x:c>
      <x:c r="V149" s="1018" t="n">
        <x:f>IF($X149="A",U149*80%+N149*20%,N149*IFERROR(INDEX($AT$5:$AT$60,MATCH($D149,$AR$5:$AR$60,0)),0.6)+Q149*IFERROR(INDEX($AU$5:$AU$60,MATCH($D149,$AR$5:$AR$60,0)),0.4)-R149)</x:f>
        <x:v>69.73279622451815</x:v>
      </x:c>
      <x:c r="W149" s="1008" t="str">
        <x:f>IF(E149&gt;=90,"設定6級候補",IF(E149&gt;=75,"設定4以上強候補",IF(E149&gt;=60,"設定4以上を疑う","要観察")))</x:f>
        <x:v>設定4以上を疑う</x:v>
      </x:c>
      <x:c r="X149" s="1003" t="str">
        <x:f>IFERROR(INDEX($AS$5:$AS$60,MATCH($D149,$AR$5:$AR$60,0)),"AT")</x:f>
        <x:v>AT</x:v>
      </x:c>
      <x:c r="Y149" s="979" t="n">
        <x:f>IFERROR((EXP(-$G149/INDEX($AV$5:$BA$12,MATCH($D149,$AR$5:$AR$12,0),1))*($G149/INDEX($AV$5:$BA$12,MATCH($D149,$AR$5:$AR$12,0),1))^$I149)/((EXP(-$G149/INDEX($AV$5:$BA$12,MATCH($D149,$AR$5:$AR$12,0),1))*($G149/INDEX($AV$5:$BA$12,MATCH($D149,$AR$5:$AR$12,0),1))^$I149)+(EXP(-$G149/INDEX($AV$5:$BA$12,MATCH($D149,$AR$5:$AR$12,0),2))*($G149/INDEX($AV$5:$BA$12,MATCH($D149,$AR$5:$AR$12,0),2))^$I149)+(EXP(-$G149/INDEX($AV$5:$BA$12,MATCH($D149,$AR$5:$AR$12,0),3))*($G149/INDEX($AV$5:$BA$12,MATCH($D149,$AR$5:$AR$12,0),3))^$I149)+(EXP(-$G149/INDEX($AV$5:$BA$12,MATCH($D149,$AR$5:$AR$12,0),4))*($G149/INDEX($AV$5:$BA$12,MATCH($D149,$AR$5:$AR$12,0),4))^$I149)+(EXP(-$G149/INDEX($AV$5:$BA$12,MATCH($D149,$AR$5:$AR$12,0),5))*($G149/INDEX($AV$5:$BA$12,MATCH($D149,$AR$5:$AR$12,0),5))^$I149)+(EXP(-$G149/INDEX($AV$5:$BA$12,MATCH($D149,$AR$5:$AR$12,0),6))*($G149/INDEX($AV$5:$BA$12,MATCH($D149,$AR$5:$AR$12,0),6))^$I149)),0)</x:f>
        <x:v>0</x:v>
      </x:c>
      <x:c r="Z149" s="979" t="n">
        <x:f>IFERROR((EXP(-$G149/INDEX($AV$5:$BA$12,MATCH($D149,$AR$5:$AR$12,0),2))*($G149/INDEX($AV$5:$BA$12,MATCH($D149,$AR$5:$AR$12,0),2))^$I149)/((EXP(-$G149/INDEX($AV$5:$BA$12,MATCH($D149,$AR$5:$AR$12,0),1))*($G149/INDEX($AV$5:$BA$12,MATCH($D149,$AR$5:$AR$12,0),1))^$I149)+(EXP(-$G149/INDEX($AV$5:$BA$12,MATCH($D149,$AR$5:$AR$12,0),2))*($G149/INDEX($AV$5:$BA$12,MATCH($D149,$AR$5:$AR$12,0),2))^$I149)+(EXP(-$G149/INDEX($AV$5:$BA$12,MATCH($D149,$AR$5:$AR$12,0),3))*($G149/INDEX($AV$5:$BA$12,MATCH($D149,$AR$5:$AR$12,0),3))^$I149)+(EXP(-$G149/INDEX($AV$5:$BA$12,MATCH($D149,$AR$5:$AR$12,0),4))*($G149/INDEX($AV$5:$BA$12,MATCH($D149,$AR$5:$AR$12,0),4))^$I149)+(EXP(-$G149/INDEX($AV$5:$BA$12,MATCH($D149,$AR$5:$AR$12,0),5))*($G149/INDEX($AV$5:$BA$12,MATCH($D149,$AR$5:$AR$12,0),5))^$I149)+(EXP(-$G149/INDEX($AV$5:$BA$12,MATCH($D149,$AR$5:$AR$12,0),6))*($G149/INDEX($AV$5:$BA$12,MATCH($D149,$AR$5:$AR$12,0),6))^$I149)),0)</x:f>
        <x:v>0</x:v>
      </x:c>
      <x:c r="AA149" s="979" t="n">
        <x:f>IFERROR((EXP(-$G149/INDEX($AV$5:$BA$12,MATCH($D149,$AR$5:$AR$12,0),3))*($G149/INDEX($AV$5:$BA$12,MATCH($D149,$AR$5:$AR$12,0),3))^$I149)/((EXP(-$G149/INDEX($AV$5:$BA$12,MATCH($D149,$AR$5:$AR$12,0),1))*($G149/INDEX($AV$5:$BA$12,MATCH($D149,$AR$5:$AR$12,0),1))^$I149)+(EXP(-$G149/INDEX($AV$5:$BA$12,MATCH($D149,$AR$5:$AR$12,0),2))*($G149/INDEX($AV$5:$BA$12,MATCH($D149,$AR$5:$AR$12,0),2))^$I149)+(EXP(-$G149/INDEX($AV$5:$BA$12,MATCH($D149,$AR$5:$AR$12,0),3))*($G149/INDEX($AV$5:$BA$12,MATCH($D149,$AR$5:$AR$12,0),3))^$I149)+(EXP(-$G149/INDEX($AV$5:$BA$12,MATCH($D149,$AR$5:$AR$12,0),4))*($G149/INDEX($AV$5:$BA$12,MATCH($D149,$AR$5:$AR$12,0),4))^$I149)+(EXP(-$G149/INDEX($AV$5:$BA$12,MATCH($D149,$AR$5:$AR$12,0),5))*($G149/INDEX($AV$5:$BA$12,MATCH($D149,$AR$5:$AR$12,0),5))^$I149)+(EXP(-$G149/INDEX($AV$5:$BA$12,MATCH($D149,$AR$5:$AR$12,0),6))*($G149/INDEX($AV$5:$BA$12,MATCH($D149,$AR$5:$AR$12,0),6))^$I149)),0)</x:f>
        <x:v>0</x:v>
      </x:c>
      <x:c r="AB149" s="979" t="n">
        <x:f>IFERROR((EXP(-$G149/INDEX($AV$5:$BA$12,MATCH($D149,$AR$5:$AR$12,0),4))*($G149/INDEX($AV$5:$BA$12,MATCH($D149,$AR$5:$AR$12,0),4))^$I149)/((EXP(-$G149/INDEX($AV$5:$BA$12,MATCH($D149,$AR$5:$AR$12,0),1))*($G149/INDEX($AV$5:$BA$12,MATCH($D149,$AR$5:$AR$12,0),1))^$I149)+(EXP(-$G149/INDEX($AV$5:$BA$12,MATCH($D149,$AR$5:$AR$12,0),2))*($G149/INDEX($AV$5:$BA$12,MATCH($D149,$AR$5:$AR$12,0),2))^$I149)+(EXP(-$G149/INDEX($AV$5:$BA$12,MATCH($D149,$AR$5:$AR$12,0),3))*($G149/INDEX($AV$5:$BA$12,MATCH($D149,$AR$5:$AR$12,0),3))^$I149)+(EXP(-$G149/INDEX($AV$5:$BA$12,MATCH($D149,$AR$5:$AR$12,0),4))*($G149/INDEX($AV$5:$BA$12,MATCH($D149,$AR$5:$AR$12,0),4))^$I149)+(EXP(-$G149/INDEX($AV$5:$BA$12,MATCH($D149,$AR$5:$AR$12,0),5))*($G149/INDEX($AV$5:$BA$12,MATCH($D149,$AR$5:$AR$12,0),5))^$I149)+(EXP(-$G149/INDEX($AV$5:$BA$12,MATCH($D149,$AR$5:$AR$12,0),6))*($G149/INDEX($AV$5:$BA$12,MATCH($D149,$AR$5:$AR$12,0),6))^$I149)),0)</x:f>
        <x:v>0</x:v>
      </x:c>
      <x:c r="AC149" s="979" t="n">
        <x:f>IFERROR((EXP(-$G149/INDEX($AV$5:$BA$12,MATCH($D149,$AR$5:$AR$12,0),5))*($G149/INDEX($AV$5:$BA$12,MATCH($D149,$AR$5:$AR$12,0),5))^$I149)/((EXP(-$G149/INDEX($AV$5:$BA$12,MATCH($D149,$AR$5:$AR$12,0),1))*($G149/INDEX($AV$5:$BA$12,MATCH($D149,$AR$5:$AR$12,0),1))^$I149)+(EXP(-$G149/INDEX($AV$5:$BA$12,MATCH($D149,$AR$5:$AR$12,0),2))*($G149/INDEX($AV$5:$BA$12,MATCH($D149,$AR$5:$AR$12,0),2))^$I149)+(EXP(-$G149/INDEX($AV$5:$BA$12,MATCH($D149,$AR$5:$AR$12,0),3))*($G149/INDEX($AV$5:$BA$12,MATCH($D149,$AR$5:$AR$12,0),3))^$I149)+(EXP(-$G149/INDEX($AV$5:$BA$12,MATCH($D149,$AR$5:$AR$12,0),4))*($G149/INDEX($AV$5:$BA$12,MATCH($D149,$AR$5:$AR$12,0),4))^$I149)+(EXP(-$G149/INDEX($AV$5:$BA$12,MATCH($D149,$AR$5:$AR$12,0),5))*($G149/INDEX($AV$5:$BA$12,MATCH($D149,$AR$5:$AR$12,0),5))^$I149)+(EXP(-$G149/INDEX($AV$5:$BA$12,MATCH($D149,$AR$5:$AR$12,0),6))*($G149/INDEX($AV$5:$BA$12,MATCH($D149,$AR$5:$AR$12,0),6))^$I149)),0)</x:f>
        <x:v>0</x:v>
      </x:c>
      <x:c r="AD149" s="979" t="n">
        <x:f>IFERROR((EXP(-$G149/INDEX($AV$5:$BA$12,MATCH($D149,$AR$5:$AR$12,0),6))*($G149/INDEX($AV$5:$BA$12,MATCH($D149,$AR$5:$AR$12,0),6))^$I149)/((EXP(-$G149/INDEX($AV$5:$BA$12,MATCH($D149,$AR$5:$AR$12,0),1))*($G149/INDEX($AV$5:$BA$12,MATCH($D149,$AR$5:$AR$12,0),1))^$I149)+(EXP(-$G149/INDEX($AV$5:$BA$12,MATCH($D149,$AR$5:$AR$12,0),2))*($G149/INDEX($AV$5:$BA$12,MATCH($D149,$AR$5:$AR$12,0),2))^$I149)+(EXP(-$G149/INDEX($AV$5:$BA$12,MATCH($D149,$AR$5:$AR$12,0),3))*($G149/INDEX($AV$5:$BA$12,MATCH($D149,$AR$5:$AR$12,0),3))^$I149)+(EXP(-$G149/INDEX($AV$5:$BA$12,MATCH($D149,$AR$5:$AR$12,0),4))*($G149/INDEX($AV$5:$BA$12,MATCH($D149,$AR$5:$AR$12,0),4))^$I149)+(EXP(-$G149/INDEX($AV$5:$BA$12,MATCH($D149,$AR$5:$AR$12,0),5))*($G149/INDEX($AV$5:$BA$12,MATCH($D149,$AR$5:$AR$12,0),5))^$I149)+(EXP(-$G149/INDEX($AV$5:$BA$12,MATCH($D149,$AR$5:$AR$12,0),6))*($G149/INDEX($AV$5:$BA$12,MATCH($D149,$AR$5:$AR$12,0),6))^$I149)),0)</x:f>
        <x:v>0</x:v>
      </x:c>
      <x:c r="AE149" s="979" t="n">
        <x:f>IFERROR((EXP(-$G149/INDEX($BB$5:$BG$12,MATCH($D149,$AR$5:$AR$12,0),1))*($G149/INDEX($BB$5:$BG$12,MATCH($D149,$AR$5:$AR$12,0),1))^$J149)/((EXP(-$G149/INDEX($BB$5:$BG$12,MATCH($D149,$AR$5:$AR$12,0),1))*($G149/INDEX($BB$5:$BG$12,MATCH($D149,$AR$5:$AR$12,0),1))^$J149)+(EXP(-$G149/INDEX($BB$5:$BG$12,MATCH($D149,$AR$5:$AR$12,0),2))*($G149/INDEX($BB$5:$BG$12,MATCH($D149,$AR$5:$AR$12,0),2))^$J149)+(EXP(-$G149/INDEX($BB$5:$BG$12,MATCH($D149,$AR$5:$AR$12,0),3))*($G149/INDEX($BB$5:$BG$12,MATCH($D149,$AR$5:$AR$12,0),3))^$J149)+(EXP(-$G149/INDEX($BB$5:$BG$12,MATCH($D149,$AR$5:$AR$12,0),4))*($G149/INDEX($BB$5:$BG$12,MATCH($D149,$AR$5:$AR$12,0),4))^$J149)+(EXP(-$G149/INDEX($BB$5:$BG$12,MATCH($D149,$AR$5:$AR$12,0),5))*($G149/INDEX($BB$5:$BG$12,MATCH($D149,$AR$5:$AR$12,0),5))^$J149)+(EXP(-$G149/INDEX($BB$5:$BG$12,MATCH($D149,$AR$5:$AR$12,0),6))*($G149/INDEX($BB$5:$BG$12,MATCH($D149,$AR$5:$AR$12,0),6))^$J149)),0)</x:f>
        <x:v>0</x:v>
      </x:c>
      <x:c r="AF149" s="979" t="n">
        <x:f>IFERROR((EXP(-$G149/INDEX($BB$5:$BG$12,MATCH($D149,$AR$5:$AR$12,0),2))*($G149/INDEX($BB$5:$BG$12,MATCH($D149,$AR$5:$AR$12,0),2))^$J149)/((EXP(-$G149/INDEX($BB$5:$BG$12,MATCH($D149,$AR$5:$AR$12,0),1))*($G149/INDEX($BB$5:$BG$12,MATCH($D149,$AR$5:$AR$12,0),1))^$J149)+(EXP(-$G149/INDEX($BB$5:$BG$12,MATCH($D149,$AR$5:$AR$12,0),2))*($G149/INDEX($BB$5:$BG$12,MATCH($D149,$AR$5:$AR$12,0),2))^$J149)+(EXP(-$G149/INDEX($BB$5:$BG$12,MATCH($D149,$AR$5:$AR$12,0),3))*($G149/INDEX($BB$5:$BG$12,MATCH($D149,$AR$5:$AR$12,0),3))^$J149)+(EXP(-$G149/INDEX($BB$5:$BG$12,MATCH($D149,$AR$5:$AR$12,0),4))*($G149/INDEX($BB$5:$BG$12,MATCH($D149,$AR$5:$AR$12,0),4))^$J149)+(EXP(-$G149/INDEX($BB$5:$BG$12,MATCH($D149,$AR$5:$AR$12,0),5))*($G149/INDEX($BB$5:$BG$12,MATCH($D149,$AR$5:$AR$12,0),5))^$J149)+(EXP(-$G149/INDEX($BB$5:$BG$12,MATCH($D149,$AR$5:$AR$12,0),6))*($G149/INDEX($BB$5:$BG$12,MATCH($D149,$AR$5:$AR$12,0),6))^$J149)),0)</x:f>
        <x:v>0</x:v>
      </x:c>
      <x:c r="AG149" s="979" t="n">
        <x:f>IFERROR((EXP(-$G149/INDEX($BB$5:$BG$12,MATCH($D149,$AR$5:$AR$12,0),3))*($G149/INDEX($BB$5:$BG$12,MATCH($D149,$AR$5:$AR$12,0),3))^$J149)/((EXP(-$G149/INDEX($BB$5:$BG$12,MATCH($D149,$AR$5:$AR$12,0),1))*($G149/INDEX($BB$5:$BG$12,MATCH($D149,$AR$5:$AR$12,0),1))^$J149)+(EXP(-$G149/INDEX($BB$5:$BG$12,MATCH($D149,$AR$5:$AR$12,0),2))*($G149/INDEX($BB$5:$BG$12,MATCH($D149,$AR$5:$AR$12,0),2))^$J149)+(EXP(-$G149/INDEX($BB$5:$BG$12,MATCH($D149,$AR$5:$AR$12,0),3))*($G149/INDEX($BB$5:$BG$12,MATCH($D149,$AR$5:$AR$12,0),3))^$J149)+(EXP(-$G149/INDEX($BB$5:$BG$12,MATCH($D149,$AR$5:$AR$12,0),4))*($G149/INDEX($BB$5:$BG$12,MATCH($D149,$AR$5:$AR$12,0),4))^$J149)+(EXP(-$G149/INDEX($BB$5:$BG$12,MATCH($D149,$AR$5:$AR$12,0),5))*($G149/INDEX($BB$5:$BG$12,MATCH($D149,$AR$5:$AR$12,0),5))^$J149)+(EXP(-$G149/INDEX($BB$5:$BG$12,MATCH($D149,$AR$5:$AR$12,0),6))*($G149/INDEX($BB$5:$BG$12,MATCH($D149,$AR$5:$AR$12,0),6))^$J149)),0)</x:f>
        <x:v>0</x:v>
      </x:c>
      <x:c r="AH149" s="979" t="n">
        <x:f>IFERROR((EXP(-$G149/INDEX($BB$5:$BG$12,MATCH($D149,$AR$5:$AR$12,0),4))*($G149/INDEX($BB$5:$BG$12,MATCH($D149,$AR$5:$AR$12,0),4))^$J149)/((EXP(-$G149/INDEX($BB$5:$BG$12,MATCH($D149,$AR$5:$AR$12,0),1))*($G149/INDEX($BB$5:$BG$12,MATCH($D149,$AR$5:$AR$12,0),1))^$J149)+(EXP(-$G149/INDEX($BB$5:$BG$12,MATCH($D149,$AR$5:$AR$12,0),2))*($G149/INDEX($BB$5:$BG$12,MATCH($D149,$AR$5:$AR$12,0),2))^$J149)+(EXP(-$G149/INDEX($BB$5:$BG$12,MATCH($D149,$AR$5:$AR$12,0),3))*($G149/INDEX($BB$5:$BG$12,MATCH($D149,$AR$5:$AR$12,0),3))^$J149)+(EXP(-$G149/INDEX($BB$5:$BG$12,MATCH($D149,$AR$5:$AR$12,0),4))*($G149/INDEX($BB$5:$BG$12,MATCH($D149,$AR$5:$AR$12,0),4))^$J149)+(EXP(-$G149/INDEX($BB$5:$BG$12,MATCH($D149,$AR$5:$AR$12,0),5))*($G149/INDEX($BB$5:$BG$12,MATCH($D149,$AR$5:$AR$12,0),5))^$J149)+(EXP(-$G149/INDEX($BB$5:$BG$12,MATCH($D149,$AR$5:$AR$12,0),6))*($G149/INDEX($BB$5:$BG$12,MATCH($D149,$AR$5:$AR$12,0),6))^$J149)),0)</x:f>
        <x:v>0</x:v>
      </x:c>
      <x:c r="AI149" s="979" t="n">
        <x:f>IFERROR((EXP(-$G149/INDEX($BB$5:$BG$12,MATCH($D149,$AR$5:$AR$12,0),5))*($G149/INDEX($BB$5:$BG$12,MATCH($D149,$AR$5:$AR$12,0),5))^$J149)/((EXP(-$G149/INDEX($BB$5:$BG$12,MATCH($D149,$AR$5:$AR$12,0),1))*($G149/INDEX($BB$5:$BG$12,MATCH($D149,$AR$5:$AR$12,0),1))^$J149)+(EXP(-$G149/INDEX($BB$5:$BG$12,MATCH($D149,$AR$5:$AR$12,0),2))*($G149/INDEX($BB$5:$BG$12,MATCH($D149,$AR$5:$AR$12,0),2))^$J149)+(EXP(-$G149/INDEX($BB$5:$BG$12,MATCH($D149,$AR$5:$AR$12,0),3))*($G149/INDEX($BB$5:$BG$12,MATCH($D149,$AR$5:$AR$12,0),3))^$J149)+(EXP(-$G149/INDEX($BB$5:$BG$12,MATCH($D149,$AR$5:$AR$12,0),4))*($G149/INDEX($BB$5:$BG$12,MATCH($D149,$AR$5:$AR$12,0),4))^$J149)+(EXP(-$G149/INDEX($BB$5:$BG$12,MATCH($D149,$AR$5:$AR$12,0),5))*($G149/INDEX($BB$5:$BG$12,MATCH($D149,$AR$5:$AR$12,0),5))^$J149)+(EXP(-$G149/INDEX($BB$5:$BG$12,MATCH($D149,$AR$5:$AR$12,0),6))*($G149/INDEX($BB$5:$BG$12,MATCH($D149,$AR$5:$AR$12,0),6))^$J149)),0)</x:f>
        <x:v>0</x:v>
      </x:c>
      <x:c r="AJ149" s="979" t="n">
        <x:f>IFERROR((EXP(-$G149/INDEX($BB$5:$BG$12,MATCH($D149,$AR$5:$AR$12,0),6))*($G149/INDEX($BB$5:$BG$12,MATCH($D149,$AR$5:$AR$12,0),6))^$J149)/((EXP(-$G149/INDEX($BB$5:$BG$12,MATCH($D149,$AR$5:$AR$12,0),1))*($G149/INDEX($BB$5:$BG$12,MATCH($D149,$AR$5:$AR$12,0),1))^$J149)+(EXP(-$G149/INDEX($BB$5:$BG$12,MATCH($D149,$AR$5:$AR$12,0),2))*($G149/INDEX($BB$5:$BG$12,MATCH($D149,$AR$5:$AR$12,0),2))^$J149)+(EXP(-$G149/INDEX($BB$5:$BG$12,MATCH($D149,$AR$5:$AR$12,0),3))*($G149/INDEX($BB$5:$BG$12,MATCH($D149,$AR$5:$AR$12,0),3))^$J149)+(EXP(-$G149/INDEX($BB$5:$BG$12,MATCH($D149,$AR$5:$AR$12,0),4))*($G149/INDEX($BB$5:$BG$12,MATCH($D149,$AR$5:$AR$12,0),4))^$J149)+(EXP(-$G149/INDEX($BB$5:$BG$12,MATCH($D149,$AR$5:$AR$12,0),5))*($G149/INDEX($BB$5:$BG$12,MATCH($D149,$AR$5:$AR$12,0),5))^$J149)+(EXP(-$G149/INDEX($BB$5:$BG$12,MATCH($D149,$AR$5:$AR$12,0),6))*($G149/INDEX($BB$5:$BG$12,MATCH($D149,$AR$5:$AR$12,0),6))^$J149)),0)</x:f>
        <x:v>0</x:v>
      </x:c>
      <x:c r="BJ149"/>
      <x:c r="BK149"/>
      <x:c r="BL149"/>
      <x:c r="BM149"/>
      <x:c r="BN149"/>
      <x:c r="BO149"/>
      <x:c r="BP149"/>
      <x:c r="BQ149"/>
      <x:c r="BR149"/>
      <x:c r="BS149"/>
      <x:c r="BT149"/>
      <x:c r="BU149"/>
      <x:c r="BV149"/>
      <x:c r="BW149"/>
      <x:c r="BX149"/>
      <x:c r="BY149"/>
      <x:c r="BZ149"/>
    </x:row>
    <x:row r="150">
      <x:c r="A150" s="975" t="n">
        <x:f>'対象台データ'!A148</x:f>
        <x:v>46278</x:v>
      </x:c>
      <x:c r="B150" s="1003" t="str">
        <x:f>'対象台データ'!B148</x:f>
        <x:v>日</x:v>
      </x:c>
      <x:c r="C150" s="1003" t="str">
        <x:f>'対象台データ'!C148</x:f>
        <x:v>9/13</x:v>
      </x:c>
      <x:c r="D150" s="963" t="str">
        <x:f>'対象台データ'!D148</x:f>
        <x:v>カバネリ 海門決戦</x:v>
      </x:c>
      <x:c r="E150" s="1014" t="n">
        <x:f>IF($X150="A",MIN(100,MAX(0,55+(V150-55)*(1+0.4*SQRT(MIN(G150/8000,1))))),MIN(100,MAX(0,V150)))</x:f>
        <x:v>68.91193414341183</x:v>
      </x:c>
      <x:c r="F150" s="1016" t="n">
        <x:f>'対象台データ'!E148</x:f>
        <x:v>541</x:v>
      </x:c>
      <x:c r="G150" s="1005" t="n">
        <x:f>'対象台データ'!F148</x:f>
        <x:v>4662</x:v>
      </x:c>
      <x:c r="H150" s="1005" t="n">
        <x:f>'対象台データ'!G148</x:f>
        <x:v>5189</x:v>
      </x:c>
      <x:c r="I150" s="1005" t="n">
        <x:f>'対象台データ'!H148</x:f>
        <x:v>0</x:v>
      </x:c>
      <x:c r="J150" s="1005" t="n">
        <x:f>'対象台データ'!I148</x:f>
        <x:v>27</x:v>
      </x:c>
      <x:c r="K150" s="979" t="n">
        <x:f>'対象台データ'!K148</x:f>
        <x:v>1.371013871013871</x:v>
      </x:c>
      <x:c r="L150" s="1006" t="n">
        <x:f>IF(G150&lt;=0,5,IF(G150&lt;1500,5+(G150-0)*(20-5)/(1500-0),IF(G150&lt;3000,20+(G150-1500)*(40-20)/(3000-1500),IF(G150&lt;4500,40+(G150-3000)*(58-40)/(4500-3000),IF(G150&lt;6000,58+(G150-4500)*(72-58)/(6000-4500),IF(G150&lt;7500,72+(G150-6000)*(84-72)/(7500-6000),IF(G150&lt;9000,84+(G150-7500)*(93-84)/(9000-7500),IF(G150&lt;11000,93+(G150-9000)*(100-93)/(11000-9000),100))))))))</x:f>
        <x:v>59.512</x:v>
      </x:c>
      <x:c r="M150" s="978" t="n">
        <x:v>1</x:v>
      </x:c>
      <x:c r="N150" s="978" t="n">
        <x:f>MIN(100,L150*M150)</x:f>
        <x:v>59.512</x:v>
      </x:c>
      <x:c r="O150" s="978" t="n">
        <x:f>IF(K150&lt;=0.8,0,IF(K150&lt;0.9,0+(K150-0.8)*(10-0)/(0.9-0.8),IF(K150&lt;1,10+(K150-0.9)*(35-10)/(1-0.9),IF(K150&lt;1.2,35+(K150-1)*(87-35)/(1.2-1),IF(K150&lt;1.3,87+(K150-1.2)*(96-87)/(1.3-1.2),IF(K150&lt;1.45,96+(K150-1.3)*(100-96)/(1.45-1.3),100))))))</x:f>
        <x:v>97.89370322703657</x:v>
      </x:c>
      <x:c r="P150" s="979" t="n">
        <x:f>MIN(1,SQRT(G150/8000))</x:f>
        <x:v>0.7633806389999683</x:v>
      </x:c>
      <x:c r="Q150" s="978" t="n">
        <x:f>35+(O150-35)*P150</x:f>
        <x:v>83.01183535852954</x:v>
      </x:c>
      <x:c r="R150" s="978" t="n">
        <x:f>IF(K150&lt;0.95,MIN(25,(0.95-K150)*250),0)</x:f>
        <x:v>0</x:v>
      </x:c>
      <x:c r="S150" s="978" t="n">
        <x:f>IF($X150="A",Y150*5+Z150*15+AA150*30+AB150*60+AC150*80+AD150*100,0)</x:f>
        <x:v>0</x:v>
      </x:c>
      <x:c r="T150" s="978" t="n">
        <x:f>IF($X150="A",AE150*5+AF150*15+AG150*30+AH150*60+AI150*80+AJ150*100,0)</x:f>
        <x:v>0</x:v>
      </x:c>
      <x:c r="U150" s="978" t="n">
        <x:f>IF($X150="A",S150*15%+T150*30%+Q150*55%,0)</x:f>
        <x:v>0</x:v>
      </x:c>
      <x:c r="V150" s="1018" t="n">
        <x:f>IF($X150="A",U150*80%+N150*20%,N150*IFERROR(INDEX($AT$5:$AT$60,MATCH($D150,$AR$5:$AR$60,0)),0.6)+Q150*IFERROR(INDEX($AU$5:$AU$60,MATCH($D150,$AR$5:$AR$60,0)),0.4)-R150)</x:f>
        <x:v>68.91193414341183</x:v>
      </x:c>
      <x:c r="W150" s="1008" t="str">
        <x:f>IF(E150&gt;=90,"設定6級候補",IF(E150&gt;=75,"設定4以上強候補",IF(E150&gt;=60,"設定4以上を疑う","要観察")))</x:f>
        <x:v>設定4以上を疑う</x:v>
      </x:c>
      <x:c r="X150" s="1003" t="str">
        <x:f>IFERROR(INDEX($AS$5:$AS$60,MATCH($D150,$AR$5:$AR$60,0)),"AT")</x:f>
        <x:v>AT</x:v>
      </x:c>
      <x:c r="Y150" s="979" t="n">
        <x:f>IFERROR((EXP(-$G150/INDEX($AV$5:$BA$12,MATCH($D150,$AR$5:$AR$12,0),1))*($G150/INDEX($AV$5:$BA$12,MATCH($D150,$AR$5:$AR$12,0),1))^$I150)/((EXP(-$G150/INDEX($AV$5:$BA$12,MATCH($D150,$AR$5:$AR$12,0),1))*($G150/INDEX($AV$5:$BA$12,MATCH($D150,$AR$5:$AR$12,0),1))^$I150)+(EXP(-$G150/INDEX($AV$5:$BA$12,MATCH($D150,$AR$5:$AR$12,0),2))*($G150/INDEX($AV$5:$BA$12,MATCH($D150,$AR$5:$AR$12,0),2))^$I150)+(EXP(-$G150/INDEX($AV$5:$BA$12,MATCH($D150,$AR$5:$AR$12,0),3))*($G150/INDEX($AV$5:$BA$12,MATCH($D150,$AR$5:$AR$12,0),3))^$I150)+(EXP(-$G150/INDEX($AV$5:$BA$12,MATCH($D150,$AR$5:$AR$12,0),4))*($G150/INDEX($AV$5:$BA$12,MATCH($D150,$AR$5:$AR$12,0),4))^$I150)+(EXP(-$G150/INDEX($AV$5:$BA$12,MATCH($D150,$AR$5:$AR$12,0),5))*($G150/INDEX($AV$5:$BA$12,MATCH($D150,$AR$5:$AR$12,0),5))^$I150)+(EXP(-$G150/INDEX($AV$5:$BA$12,MATCH($D150,$AR$5:$AR$12,0),6))*($G150/INDEX($AV$5:$BA$12,MATCH($D150,$AR$5:$AR$12,0),6))^$I150)),0)</x:f>
        <x:v>0</x:v>
      </x:c>
      <x:c r="Z150" s="979" t="n">
        <x:f>IFERROR((EXP(-$G150/INDEX($AV$5:$BA$12,MATCH($D150,$AR$5:$AR$12,0),2))*($G150/INDEX($AV$5:$BA$12,MATCH($D150,$AR$5:$AR$12,0),2))^$I150)/((EXP(-$G150/INDEX($AV$5:$BA$12,MATCH($D150,$AR$5:$AR$12,0),1))*($G150/INDEX($AV$5:$BA$12,MATCH($D150,$AR$5:$AR$12,0),1))^$I150)+(EXP(-$G150/INDEX($AV$5:$BA$12,MATCH($D150,$AR$5:$AR$12,0),2))*($G150/INDEX($AV$5:$BA$12,MATCH($D150,$AR$5:$AR$12,0),2))^$I150)+(EXP(-$G150/INDEX($AV$5:$BA$12,MATCH($D150,$AR$5:$AR$12,0),3))*($G150/INDEX($AV$5:$BA$12,MATCH($D150,$AR$5:$AR$12,0),3))^$I150)+(EXP(-$G150/INDEX($AV$5:$BA$12,MATCH($D150,$AR$5:$AR$12,0),4))*($G150/INDEX($AV$5:$BA$12,MATCH($D150,$AR$5:$AR$12,0),4))^$I150)+(EXP(-$G150/INDEX($AV$5:$BA$12,MATCH($D150,$AR$5:$AR$12,0),5))*($G150/INDEX($AV$5:$BA$12,MATCH($D150,$AR$5:$AR$12,0),5))^$I150)+(EXP(-$G150/INDEX($AV$5:$BA$12,MATCH($D150,$AR$5:$AR$12,0),6))*($G150/INDEX($AV$5:$BA$12,MATCH($D150,$AR$5:$AR$12,0),6))^$I150)),0)</x:f>
        <x:v>0</x:v>
      </x:c>
      <x:c r="AA150" s="979" t="n">
        <x:f>IFERROR((EXP(-$G150/INDEX($AV$5:$BA$12,MATCH($D150,$AR$5:$AR$12,0),3))*($G150/INDEX($AV$5:$BA$12,MATCH($D150,$AR$5:$AR$12,0),3))^$I150)/((EXP(-$G150/INDEX($AV$5:$BA$12,MATCH($D150,$AR$5:$AR$12,0),1))*($G150/INDEX($AV$5:$BA$12,MATCH($D150,$AR$5:$AR$12,0),1))^$I150)+(EXP(-$G150/INDEX($AV$5:$BA$12,MATCH($D150,$AR$5:$AR$12,0),2))*($G150/INDEX($AV$5:$BA$12,MATCH($D150,$AR$5:$AR$12,0),2))^$I150)+(EXP(-$G150/INDEX($AV$5:$BA$12,MATCH($D150,$AR$5:$AR$12,0),3))*($G150/INDEX($AV$5:$BA$12,MATCH($D150,$AR$5:$AR$12,0),3))^$I150)+(EXP(-$G150/INDEX($AV$5:$BA$12,MATCH($D150,$AR$5:$AR$12,0),4))*($G150/INDEX($AV$5:$BA$12,MATCH($D150,$AR$5:$AR$12,0),4))^$I150)+(EXP(-$G150/INDEX($AV$5:$BA$12,MATCH($D150,$AR$5:$AR$12,0),5))*($G150/INDEX($AV$5:$BA$12,MATCH($D150,$AR$5:$AR$12,0),5))^$I150)+(EXP(-$G150/INDEX($AV$5:$BA$12,MATCH($D150,$AR$5:$AR$12,0),6))*($G150/INDEX($AV$5:$BA$12,MATCH($D150,$AR$5:$AR$12,0),6))^$I150)),0)</x:f>
        <x:v>0</x:v>
      </x:c>
      <x:c r="AB150" s="979" t="n">
        <x:f>IFERROR((EXP(-$G150/INDEX($AV$5:$BA$12,MATCH($D150,$AR$5:$AR$12,0),4))*($G150/INDEX($AV$5:$BA$12,MATCH($D150,$AR$5:$AR$12,0),4))^$I150)/((EXP(-$G150/INDEX($AV$5:$BA$12,MATCH($D150,$AR$5:$AR$12,0),1))*($G150/INDEX($AV$5:$BA$12,MATCH($D150,$AR$5:$AR$12,0),1))^$I150)+(EXP(-$G150/INDEX($AV$5:$BA$12,MATCH($D150,$AR$5:$AR$12,0),2))*($G150/INDEX($AV$5:$BA$12,MATCH($D150,$AR$5:$AR$12,0),2))^$I150)+(EXP(-$G150/INDEX($AV$5:$BA$12,MATCH($D150,$AR$5:$AR$12,0),3))*($G150/INDEX($AV$5:$BA$12,MATCH($D150,$AR$5:$AR$12,0),3))^$I150)+(EXP(-$G150/INDEX($AV$5:$BA$12,MATCH($D150,$AR$5:$AR$12,0),4))*($G150/INDEX($AV$5:$BA$12,MATCH($D150,$AR$5:$AR$12,0),4))^$I150)+(EXP(-$G150/INDEX($AV$5:$BA$12,MATCH($D150,$AR$5:$AR$12,0),5))*($G150/INDEX($AV$5:$BA$12,MATCH($D150,$AR$5:$AR$12,0),5))^$I150)+(EXP(-$G150/INDEX($AV$5:$BA$12,MATCH($D150,$AR$5:$AR$12,0),6))*($G150/INDEX($AV$5:$BA$12,MATCH($D150,$AR$5:$AR$12,0),6))^$I150)),0)</x:f>
        <x:v>0</x:v>
      </x:c>
      <x:c r="AC150" s="979" t="n">
        <x:f>IFERROR((EXP(-$G150/INDEX($AV$5:$BA$12,MATCH($D150,$AR$5:$AR$12,0),5))*($G150/INDEX($AV$5:$BA$12,MATCH($D150,$AR$5:$AR$12,0),5))^$I150)/((EXP(-$G150/INDEX($AV$5:$BA$12,MATCH($D150,$AR$5:$AR$12,0),1))*($G150/INDEX($AV$5:$BA$12,MATCH($D150,$AR$5:$AR$12,0),1))^$I150)+(EXP(-$G150/INDEX($AV$5:$BA$12,MATCH($D150,$AR$5:$AR$12,0),2))*($G150/INDEX($AV$5:$BA$12,MATCH($D150,$AR$5:$AR$12,0),2))^$I150)+(EXP(-$G150/INDEX($AV$5:$BA$12,MATCH($D150,$AR$5:$AR$12,0),3))*($G150/INDEX($AV$5:$BA$12,MATCH($D150,$AR$5:$AR$12,0),3))^$I150)+(EXP(-$G150/INDEX($AV$5:$BA$12,MATCH($D150,$AR$5:$AR$12,0),4))*($G150/INDEX($AV$5:$BA$12,MATCH($D150,$AR$5:$AR$12,0),4))^$I150)+(EXP(-$G150/INDEX($AV$5:$BA$12,MATCH($D150,$AR$5:$AR$12,0),5))*($G150/INDEX($AV$5:$BA$12,MATCH($D150,$AR$5:$AR$12,0),5))^$I150)+(EXP(-$G150/INDEX($AV$5:$BA$12,MATCH($D150,$AR$5:$AR$12,0),6))*($G150/INDEX($AV$5:$BA$12,MATCH($D150,$AR$5:$AR$12,0),6))^$I150)),0)</x:f>
        <x:v>0</x:v>
      </x:c>
      <x:c r="AD150" s="979" t="n">
        <x:f>IFERROR((EXP(-$G150/INDEX($AV$5:$BA$12,MATCH($D150,$AR$5:$AR$12,0),6))*($G150/INDEX($AV$5:$BA$12,MATCH($D150,$AR$5:$AR$12,0),6))^$I150)/((EXP(-$G150/INDEX($AV$5:$BA$12,MATCH($D150,$AR$5:$AR$12,0),1))*($G150/INDEX($AV$5:$BA$12,MATCH($D150,$AR$5:$AR$12,0),1))^$I150)+(EXP(-$G150/INDEX($AV$5:$BA$12,MATCH($D150,$AR$5:$AR$12,0),2))*($G150/INDEX($AV$5:$BA$12,MATCH($D150,$AR$5:$AR$12,0),2))^$I150)+(EXP(-$G150/INDEX($AV$5:$BA$12,MATCH($D150,$AR$5:$AR$12,0),3))*($G150/INDEX($AV$5:$BA$12,MATCH($D150,$AR$5:$AR$12,0),3))^$I150)+(EXP(-$G150/INDEX($AV$5:$BA$12,MATCH($D150,$AR$5:$AR$12,0),4))*($G150/INDEX($AV$5:$BA$12,MATCH($D150,$AR$5:$AR$12,0),4))^$I150)+(EXP(-$G150/INDEX($AV$5:$BA$12,MATCH($D150,$AR$5:$AR$12,0),5))*($G150/INDEX($AV$5:$BA$12,MATCH($D150,$AR$5:$AR$12,0),5))^$I150)+(EXP(-$G150/INDEX($AV$5:$BA$12,MATCH($D150,$AR$5:$AR$12,0),6))*($G150/INDEX($AV$5:$BA$12,MATCH($D150,$AR$5:$AR$12,0),6))^$I150)),0)</x:f>
        <x:v>0</x:v>
      </x:c>
      <x:c r="AE150" s="979" t="n">
        <x:f>IFERROR((EXP(-$G150/INDEX($BB$5:$BG$12,MATCH($D150,$AR$5:$AR$12,0),1))*($G150/INDEX($BB$5:$BG$12,MATCH($D150,$AR$5:$AR$12,0),1))^$J150)/((EXP(-$G150/INDEX($BB$5:$BG$12,MATCH($D150,$AR$5:$AR$12,0),1))*($G150/INDEX($BB$5:$BG$12,MATCH($D150,$AR$5:$AR$12,0),1))^$J150)+(EXP(-$G150/INDEX($BB$5:$BG$12,MATCH($D150,$AR$5:$AR$12,0),2))*($G150/INDEX($BB$5:$BG$12,MATCH($D150,$AR$5:$AR$12,0),2))^$J150)+(EXP(-$G150/INDEX($BB$5:$BG$12,MATCH($D150,$AR$5:$AR$12,0),3))*($G150/INDEX($BB$5:$BG$12,MATCH($D150,$AR$5:$AR$12,0),3))^$J150)+(EXP(-$G150/INDEX($BB$5:$BG$12,MATCH($D150,$AR$5:$AR$12,0),4))*($G150/INDEX($BB$5:$BG$12,MATCH($D150,$AR$5:$AR$12,0),4))^$J150)+(EXP(-$G150/INDEX($BB$5:$BG$12,MATCH($D150,$AR$5:$AR$12,0),5))*($G150/INDEX($BB$5:$BG$12,MATCH($D150,$AR$5:$AR$12,0),5))^$J150)+(EXP(-$G150/INDEX($BB$5:$BG$12,MATCH($D150,$AR$5:$AR$12,0),6))*($G150/INDEX($BB$5:$BG$12,MATCH($D150,$AR$5:$AR$12,0),6))^$J150)),0)</x:f>
        <x:v>0</x:v>
      </x:c>
      <x:c r="AF150" s="979" t="n">
        <x:f>IFERROR((EXP(-$G150/INDEX($BB$5:$BG$12,MATCH($D150,$AR$5:$AR$12,0),2))*($G150/INDEX($BB$5:$BG$12,MATCH($D150,$AR$5:$AR$12,0),2))^$J150)/((EXP(-$G150/INDEX($BB$5:$BG$12,MATCH($D150,$AR$5:$AR$12,0),1))*($G150/INDEX($BB$5:$BG$12,MATCH($D150,$AR$5:$AR$12,0),1))^$J150)+(EXP(-$G150/INDEX($BB$5:$BG$12,MATCH($D150,$AR$5:$AR$12,0),2))*($G150/INDEX($BB$5:$BG$12,MATCH($D150,$AR$5:$AR$12,0),2))^$J150)+(EXP(-$G150/INDEX($BB$5:$BG$12,MATCH($D150,$AR$5:$AR$12,0),3))*($G150/INDEX($BB$5:$BG$12,MATCH($D150,$AR$5:$AR$12,0),3))^$J150)+(EXP(-$G150/INDEX($BB$5:$BG$12,MATCH($D150,$AR$5:$AR$12,0),4))*($G150/INDEX($BB$5:$BG$12,MATCH($D150,$AR$5:$AR$12,0),4))^$J150)+(EXP(-$G150/INDEX($BB$5:$BG$12,MATCH($D150,$AR$5:$AR$12,0),5))*($G150/INDEX($BB$5:$BG$12,MATCH($D150,$AR$5:$AR$12,0),5))^$J150)+(EXP(-$G150/INDEX($BB$5:$BG$12,MATCH($D150,$AR$5:$AR$12,0),6))*($G150/INDEX($BB$5:$BG$12,MATCH($D150,$AR$5:$AR$12,0),6))^$J150)),0)</x:f>
        <x:v>0</x:v>
      </x:c>
      <x:c r="AG150" s="979" t="n">
        <x:f>IFERROR((EXP(-$G150/INDEX($BB$5:$BG$12,MATCH($D150,$AR$5:$AR$12,0),3))*($G150/INDEX($BB$5:$BG$12,MATCH($D150,$AR$5:$AR$12,0),3))^$J150)/((EXP(-$G150/INDEX($BB$5:$BG$12,MATCH($D150,$AR$5:$AR$12,0),1))*($G150/INDEX($BB$5:$BG$12,MATCH($D150,$AR$5:$AR$12,0),1))^$J150)+(EXP(-$G150/INDEX($BB$5:$BG$12,MATCH($D150,$AR$5:$AR$12,0),2))*($G150/INDEX($BB$5:$BG$12,MATCH($D150,$AR$5:$AR$12,0),2))^$J150)+(EXP(-$G150/INDEX($BB$5:$BG$12,MATCH($D150,$AR$5:$AR$12,0),3))*($G150/INDEX($BB$5:$BG$12,MATCH($D150,$AR$5:$AR$12,0),3))^$J150)+(EXP(-$G150/INDEX($BB$5:$BG$12,MATCH($D150,$AR$5:$AR$12,0),4))*($G150/INDEX($BB$5:$BG$12,MATCH($D150,$AR$5:$AR$12,0),4))^$J150)+(EXP(-$G150/INDEX($BB$5:$BG$12,MATCH($D150,$AR$5:$AR$12,0),5))*($G150/INDEX($BB$5:$BG$12,MATCH($D150,$AR$5:$AR$12,0),5))^$J150)+(EXP(-$G150/INDEX($BB$5:$BG$12,MATCH($D150,$AR$5:$AR$12,0),6))*($G150/INDEX($BB$5:$BG$12,MATCH($D150,$AR$5:$AR$12,0),6))^$J150)),0)</x:f>
        <x:v>0</x:v>
      </x:c>
      <x:c r="AH150" s="979" t="n">
        <x:f>IFERROR((EXP(-$G150/INDEX($BB$5:$BG$12,MATCH($D150,$AR$5:$AR$12,0),4))*($G150/INDEX($BB$5:$BG$12,MATCH($D150,$AR$5:$AR$12,0),4))^$J150)/((EXP(-$G150/INDEX($BB$5:$BG$12,MATCH($D150,$AR$5:$AR$12,0),1))*($G150/INDEX($BB$5:$BG$12,MATCH($D150,$AR$5:$AR$12,0),1))^$J150)+(EXP(-$G150/INDEX($BB$5:$BG$12,MATCH($D150,$AR$5:$AR$12,0),2))*($G150/INDEX($BB$5:$BG$12,MATCH($D150,$AR$5:$AR$12,0),2))^$J150)+(EXP(-$G150/INDEX($BB$5:$BG$12,MATCH($D150,$AR$5:$AR$12,0),3))*($G150/INDEX($BB$5:$BG$12,MATCH($D150,$AR$5:$AR$12,0),3))^$J150)+(EXP(-$G150/INDEX($BB$5:$BG$12,MATCH($D150,$AR$5:$AR$12,0),4))*($G150/INDEX($BB$5:$BG$12,MATCH($D150,$AR$5:$AR$12,0),4))^$J150)+(EXP(-$G150/INDEX($BB$5:$BG$12,MATCH($D150,$AR$5:$AR$12,0),5))*($G150/INDEX($BB$5:$BG$12,MATCH($D150,$AR$5:$AR$12,0),5))^$J150)+(EXP(-$G150/INDEX($BB$5:$BG$12,MATCH($D150,$AR$5:$AR$12,0),6))*($G150/INDEX($BB$5:$BG$12,MATCH($D150,$AR$5:$AR$12,0),6))^$J150)),0)</x:f>
        <x:v>0</x:v>
      </x:c>
      <x:c r="AI150" s="979" t="n">
        <x:f>IFERROR((EXP(-$G150/INDEX($BB$5:$BG$12,MATCH($D150,$AR$5:$AR$12,0),5))*($G150/INDEX($BB$5:$BG$12,MATCH($D150,$AR$5:$AR$12,0),5))^$J150)/((EXP(-$G150/INDEX($BB$5:$BG$12,MATCH($D150,$AR$5:$AR$12,0),1))*($G150/INDEX($BB$5:$BG$12,MATCH($D150,$AR$5:$AR$12,0),1))^$J150)+(EXP(-$G150/INDEX($BB$5:$BG$12,MATCH($D150,$AR$5:$AR$12,0),2))*($G150/INDEX($BB$5:$BG$12,MATCH($D150,$AR$5:$AR$12,0),2))^$J150)+(EXP(-$G150/INDEX($BB$5:$BG$12,MATCH($D150,$AR$5:$AR$12,0),3))*($G150/INDEX($BB$5:$BG$12,MATCH($D150,$AR$5:$AR$12,0),3))^$J150)+(EXP(-$G150/INDEX($BB$5:$BG$12,MATCH($D150,$AR$5:$AR$12,0),4))*($G150/INDEX($BB$5:$BG$12,MATCH($D150,$AR$5:$AR$12,0),4))^$J150)+(EXP(-$G150/INDEX($BB$5:$BG$12,MATCH($D150,$AR$5:$AR$12,0),5))*($G150/INDEX($BB$5:$BG$12,MATCH($D150,$AR$5:$AR$12,0),5))^$J150)+(EXP(-$G150/INDEX($BB$5:$BG$12,MATCH($D150,$AR$5:$AR$12,0),6))*($G150/INDEX($BB$5:$BG$12,MATCH($D150,$AR$5:$AR$12,0),6))^$J150)),0)</x:f>
        <x:v>0</x:v>
      </x:c>
      <x:c r="AJ150" s="979" t="n">
        <x:f>IFERROR((EXP(-$G150/INDEX($BB$5:$BG$12,MATCH($D150,$AR$5:$AR$12,0),6))*($G150/INDEX($BB$5:$BG$12,MATCH($D150,$AR$5:$AR$12,0),6))^$J150)/((EXP(-$G150/INDEX($BB$5:$BG$12,MATCH($D150,$AR$5:$AR$12,0),1))*($G150/INDEX($BB$5:$BG$12,MATCH($D150,$AR$5:$AR$12,0),1))^$J150)+(EXP(-$G150/INDEX($BB$5:$BG$12,MATCH($D150,$AR$5:$AR$12,0),2))*($G150/INDEX($BB$5:$BG$12,MATCH($D150,$AR$5:$AR$12,0),2))^$J150)+(EXP(-$G150/INDEX($BB$5:$BG$12,MATCH($D150,$AR$5:$AR$12,0),3))*($G150/INDEX($BB$5:$BG$12,MATCH($D150,$AR$5:$AR$12,0),3))^$J150)+(EXP(-$G150/INDEX($BB$5:$BG$12,MATCH($D150,$AR$5:$AR$12,0),4))*($G150/INDEX($BB$5:$BG$12,MATCH($D150,$AR$5:$AR$12,0),4))^$J150)+(EXP(-$G150/INDEX($BB$5:$BG$12,MATCH($D150,$AR$5:$AR$12,0),5))*($G150/INDEX($BB$5:$BG$12,MATCH($D150,$AR$5:$AR$12,0),5))^$J150)+(EXP(-$G150/INDEX($BB$5:$BG$12,MATCH($D150,$AR$5:$AR$12,0),6))*($G150/INDEX($BB$5:$BG$12,MATCH($D150,$AR$5:$AR$12,0),6))^$J150)),0)</x:f>
        <x:v>0</x:v>
      </x:c>
      <x:c r="BJ150"/>
      <x:c r="BK150"/>
      <x:c r="BL150"/>
      <x:c r="BM150"/>
      <x:c r="BN150"/>
      <x:c r="BO150"/>
      <x:c r="BP150"/>
      <x:c r="BQ150"/>
      <x:c r="BR150"/>
      <x:c r="BS150"/>
      <x:c r="BT150"/>
      <x:c r="BU150"/>
      <x:c r="BV150"/>
      <x:c r="BW150"/>
      <x:c r="BX150"/>
      <x:c r="BY150"/>
      <x:c r="BZ150"/>
    </x:row>
    <x:row r="151">
      <x:c r="A151" s="975" t="n">
        <x:f>'対象台データ'!A149</x:f>
        <x:v>46278</x:v>
      </x:c>
      <x:c r="B151" s="1003" t="str">
        <x:f>'対象台データ'!B149</x:f>
        <x:v>日</x:v>
      </x:c>
      <x:c r="C151" s="1003" t="str">
        <x:f>'対象台データ'!C149</x:f>
        <x:v>9/13</x:v>
      </x:c>
      <x:c r="D151" s="963" t="str">
        <x:f>'対象台データ'!D149</x:f>
        <x:v>カバネリ 海門決戦</x:v>
      </x:c>
      <x:c r="E151" s="1014" t="n">
        <x:f>IF($X151="A",MIN(100,MAX(0,55+(V151-55)*(1+0.4*SQRT(MIN(G151/8000,1))))),MIN(100,MAX(0,V151)))</x:f>
        <x:v>68.64334925489493</x:v>
      </x:c>
      <x:c r="F151" s="1016" t="n">
        <x:f>'対象台データ'!E149</x:f>
        <x:v>542</x:v>
      </x:c>
      <x:c r="G151" s="1005" t="n">
        <x:f>'対象台データ'!F149</x:f>
        <x:v>4789</x:v>
      </x:c>
      <x:c r="H151" s="1005" t="n">
        <x:f>'対象台データ'!G149</x:f>
        <x:v>3973</x:v>
      </x:c>
      <x:c r="I151" s="1005" t="n">
        <x:f>'対象台データ'!H149</x:f>
        <x:v>0</x:v>
      </x:c>
      <x:c r="J151" s="1005" t="n">
        <x:f>'対象台データ'!I149</x:f>
        <x:v>29</x:v>
      </x:c>
      <x:c r="K151" s="979" t="n">
        <x:f>'対象台データ'!K149</x:f>
        <x:v>1.276536507273613</x:v>
      </x:c>
      <x:c r="L151" s="1006" t="n">
        <x:f>IF(G151&lt;=0,5,IF(G151&lt;1500,5+(G151-0)*(20-5)/(1500-0),IF(G151&lt;3000,20+(G151-1500)*(40-20)/(3000-1500),IF(G151&lt;4500,40+(G151-3000)*(58-40)/(4500-3000),IF(G151&lt;6000,58+(G151-4500)*(72-58)/(6000-4500),IF(G151&lt;7500,72+(G151-6000)*(84-72)/(7500-6000),IF(G151&lt;9000,84+(G151-7500)*(93-84)/(9000-7500),IF(G151&lt;11000,93+(G151-9000)*(100-93)/(11000-9000),100))))))))</x:f>
        <x:v>60.69733333333333</x:v>
      </x:c>
      <x:c r="M151" s="978" t="n">
        <x:v>1</x:v>
      </x:c>
      <x:c r="N151" s="978" t="n">
        <x:f>MIN(100,L151*M151)</x:f>
        <x:v>60.69733333333333</x:v>
      </x:c>
      <x:c r="O151" s="978" t="n">
        <x:f>IF(K151&lt;=0.8,0,IF(K151&lt;0.9,0+(K151-0.8)*(10-0)/(0.9-0.8),IF(K151&lt;1,10+(K151-0.9)*(35-10)/(1-0.9),IF(K151&lt;1.2,35+(K151-1)*(87-35)/(1.2-1),IF(K151&lt;1.3,87+(K151-1.2)*(96-87)/(1.3-1.2),IF(K151&lt;1.45,96+(K151-1.3)*(100-96)/(1.45-1.3),100))))))</x:f>
        <x:v>93.88828565462516</x:v>
      </x:c>
      <x:c r="P151" s="979" t="n">
        <x:f>MIN(1,SQRT(G151/8000))</x:f>
        <x:v>0.7737086014773262</x:v>
      </x:c>
      <x:c r="Q151" s="978" t="n">
        <x:f>35+(O151-35)*P151</x:f>
        <x:v>80.56237313723733</x:v>
      </x:c>
      <x:c r="R151" s="978" t="n">
        <x:f>IF(K151&lt;0.95,MIN(25,(0.95-K151)*250),0)</x:f>
        <x:v>0</x:v>
      </x:c>
      <x:c r="S151" s="978" t="n">
        <x:f>IF($X151="A",Y151*5+Z151*15+AA151*30+AB151*60+AC151*80+AD151*100,0)</x:f>
        <x:v>0</x:v>
      </x:c>
      <x:c r="T151" s="978" t="n">
        <x:f>IF($X151="A",AE151*5+AF151*15+AG151*30+AH151*60+AI151*80+AJ151*100,0)</x:f>
        <x:v>0</x:v>
      </x:c>
      <x:c r="U151" s="978" t="n">
        <x:f>IF($X151="A",S151*15%+T151*30%+Q151*55%,0)</x:f>
        <x:v>0</x:v>
      </x:c>
      <x:c r="V151" s="1018" t="n">
        <x:f>IF($X151="A",U151*80%+N151*20%,N151*IFERROR(INDEX($AT$5:$AT$60,MATCH($D151,$AR$5:$AR$60,0)),0.6)+Q151*IFERROR(INDEX($AU$5:$AU$60,MATCH($D151,$AR$5:$AR$60,0)),0.4)-R151)</x:f>
        <x:v>68.64334925489493</x:v>
      </x:c>
      <x:c r="W151" s="1008" t="str">
        <x:f>IF(E151&gt;=90,"設定6級候補",IF(E151&gt;=75,"設定4以上強候補",IF(E151&gt;=60,"設定4以上を疑う","要観察")))</x:f>
        <x:v>設定4以上を疑う</x:v>
      </x:c>
      <x:c r="X151" s="1003" t="str">
        <x:f>IFERROR(INDEX($AS$5:$AS$60,MATCH($D151,$AR$5:$AR$60,0)),"AT")</x:f>
        <x:v>AT</x:v>
      </x:c>
      <x:c r="Y151" s="979" t="n">
        <x:f>IFERROR((EXP(-$G151/INDEX($AV$5:$BA$12,MATCH($D151,$AR$5:$AR$12,0),1))*($G151/INDEX($AV$5:$BA$12,MATCH($D151,$AR$5:$AR$12,0),1))^$I151)/((EXP(-$G151/INDEX($AV$5:$BA$12,MATCH($D151,$AR$5:$AR$12,0),1))*($G151/INDEX($AV$5:$BA$12,MATCH($D151,$AR$5:$AR$12,0),1))^$I151)+(EXP(-$G151/INDEX($AV$5:$BA$12,MATCH($D151,$AR$5:$AR$12,0),2))*($G151/INDEX($AV$5:$BA$12,MATCH($D151,$AR$5:$AR$12,0),2))^$I151)+(EXP(-$G151/INDEX($AV$5:$BA$12,MATCH($D151,$AR$5:$AR$12,0),3))*($G151/INDEX($AV$5:$BA$12,MATCH($D151,$AR$5:$AR$12,0),3))^$I151)+(EXP(-$G151/INDEX($AV$5:$BA$12,MATCH($D151,$AR$5:$AR$12,0),4))*($G151/INDEX($AV$5:$BA$12,MATCH($D151,$AR$5:$AR$12,0),4))^$I151)+(EXP(-$G151/INDEX($AV$5:$BA$12,MATCH($D151,$AR$5:$AR$12,0),5))*($G151/INDEX($AV$5:$BA$12,MATCH($D151,$AR$5:$AR$12,0),5))^$I151)+(EXP(-$G151/INDEX($AV$5:$BA$12,MATCH($D151,$AR$5:$AR$12,0),6))*($G151/INDEX($AV$5:$BA$12,MATCH($D151,$AR$5:$AR$12,0),6))^$I151)),0)</x:f>
        <x:v>0</x:v>
      </x:c>
      <x:c r="Z151" s="979" t="n">
        <x:f>IFERROR((EXP(-$G151/INDEX($AV$5:$BA$12,MATCH($D151,$AR$5:$AR$12,0),2))*($G151/INDEX($AV$5:$BA$12,MATCH($D151,$AR$5:$AR$12,0),2))^$I151)/((EXP(-$G151/INDEX($AV$5:$BA$12,MATCH($D151,$AR$5:$AR$12,0),1))*($G151/INDEX($AV$5:$BA$12,MATCH($D151,$AR$5:$AR$12,0),1))^$I151)+(EXP(-$G151/INDEX($AV$5:$BA$12,MATCH($D151,$AR$5:$AR$12,0),2))*($G151/INDEX($AV$5:$BA$12,MATCH($D151,$AR$5:$AR$12,0),2))^$I151)+(EXP(-$G151/INDEX($AV$5:$BA$12,MATCH($D151,$AR$5:$AR$12,0),3))*($G151/INDEX($AV$5:$BA$12,MATCH($D151,$AR$5:$AR$12,0),3))^$I151)+(EXP(-$G151/INDEX($AV$5:$BA$12,MATCH($D151,$AR$5:$AR$12,0),4))*($G151/INDEX($AV$5:$BA$12,MATCH($D151,$AR$5:$AR$12,0),4))^$I151)+(EXP(-$G151/INDEX($AV$5:$BA$12,MATCH($D151,$AR$5:$AR$12,0),5))*($G151/INDEX($AV$5:$BA$12,MATCH($D151,$AR$5:$AR$12,0),5))^$I151)+(EXP(-$G151/INDEX($AV$5:$BA$12,MATCH($D151,$AR$5:$AR$12,0),6))*($G151/INDEX($AV$5:$BA$12,MATCH($D151,$AR$5:$AR$12,0),6))^$I151)),0)</x:f>
        <x:v>0</x:v>
      </x:c>
      <x:c r="AA151" s="979" t="n">
        <x:f>IFERROR((EXP(-$G151/INDEX($AV$5:$BA$12,MATCH($D151,$AR$5:$AR$12,0),3))*($G151/INDEX($AV$5:$BA$12,MATCH($D151,$AR$5:$AR$12,0),3))^$I151)/((EXP(-$G151/INDEX($AV$5:$BA$12,MATCH($D151,$AR$5:$AR$12,0),1))*($G151/INDEX($AV$5:$BA$12,MATCH($D151,$AR$5:$AR$12,0),1))^$I151)+(EXP(-$G151/INDEX($AV$5:$BA$12,MATCH($D151,$AR$5:$AR$12,0),2))*($G151/INDEX($AV$5:$BA$12,MATCH($D151,$AR$5:$AR$12,0),2))^$I151)+(EXP(-$G151/INDEX($AV$5:$BA$12,MATCH($D151,$AR$5:$AR$12,0),3))*($G151/INDEX($AV$5:$BA$12,MATCH($D151,$AR$5:$AR$12,0),3))^$I151)+(EXP(-$G151/INDEX($AV$5:$BA$12,MATCH($D151,$AR$5:$AR$12,0),4))*($G151/INDEX($AV$5:$BA$12,MATCH($D151,$AR$5:$AR$12,0),4))^$I151)+(EXP(-$G151/INDEX($AV$5:$BA$12,MATCH($D151,$AR$5:$AR$12,0),5))*($G151/INDEX($AV$5:$BA$12,MATCH($D151,$AR$5:$AR$12,0),5))^$I151)+(EXP(-$G151/INDEX($AV$5:$BA$12,MATCH($D151,$AR$5:$AR$12,0),6))*($G151/INDEX($AV$5:$BA$12,MATCH($D151,$AR$5:$AR$12,0),6))^$I151)),0)</x:f>
        <x:v>0</x:v>
      </x:c>
      <x:c r="AB151" s="979" t="n">
        <x:f>IFERROR((EXP(-$G151/INDEX($AV$5:$BA$12,MATCH($D151,$AR$5:$AR$12,0),4))*($G151/INDEX($AV$5:$BA$12,MATCH($D151,$AR$5:$AR$12,0),4))^$I151)/((EXP(-$G151/INDEX($AV$5:$BA$12,MATCH($D151,$AR$5:$AR$12,0),1))*($G151/INDEX($AV$5:$BA$12,MATCH($D151,$AR$5:$AR$12,0),1))^$I151)+(EXP(-$G151/INDEX($AV$5:$BA$12,MATCH($D151,$AR$5:$AR$12,0),2))*($G151/INDEX($AV$5:$BA$12,MATCH($D151,$AR$5:$AR$12,0),2))^$I151)+(EXP(-$G151/INDEX($AV$5:$BA$12,MATCH($D151,$AR$5:$AR$12,0),3))*($G151/INDEX($AV$5:$BA$12,MATCH($D151,$AR$5:$AR$12,0),3))^$I151)+(EXP(-$G151/INDEX($AV$5:$BA$12,MATCH($D151,$AR$5:$AR$12,0),4))*($G151/INDEX($AV$5:$BA$12,MATCH($D151,$AR$5:$AR$12,0),4))^$I151)+(EXP(-$G151/INDEX($AV$5:$BA$12,MATCH($D151,$AR$5:$AR$12,0),5))*($G151/INDEX($AV$5:$BA$12,MATCH($D151,$AR$5:$AR$12,0),5))^$I151)+(EXP(-$G151/INDEX($AV$5:$BA$12,MATCH($D151,$AR$5:$AR$12,0),6))*($G151/INDEX($AV$5:$BA$12,MATCH($D151,$AR$5:$AR$12,0),6))^$I151)),0)</x:f>
        <x:v>0</x:v>
      </x:c>
      <x:c r="AC151" s="979" t="n">
        <x:f>IFERROR((EXP(-$G151/INDEX($AV$5:$BA$12,MATCH($D151,$AR$5:$AR$12,0),5))*($G151/INDEX($AV$5:$BA$12,MATCH($D151,$AR$5:$AR$12,0),5))^$I151)/((EXP(-$G151/INDEX($AV$5:$BA$12,MATCH($D151,$AR$5:$AR$12,0),1))*($G151/INDEX($AV$5:$BA$12,MATCH($D151,$AR$5:$AR$12,0),1))^$I151)+(EXP(-$G151/INDEX($AV$5:$BA$12,MATCH($D151,$AR$5:$AR$12,0),2))*($G151/INDEX($AV$5:$BA$12,MATCH($D151,$AR$5:$AR$12,0),2))^$I151)+(EXP(-$G151/INDEX($AV$5:$BA$12,MATCH($D151,$AR$5:$AR$12,0),3))*($G151/INDEX($AV$5:$BA$12,MATCH($D151,$AR$5:$AR$12,0),3))^$I151)+(EXP(-$G151/INDEX($AV$5:$BA$12,MATCH($D151,$AR$5:$AR$12,0),4))*($G151/INDEX($AV$5:$BA$12,MATCH($D151,$AR$5:$AR$12,0),4))^$I151)+(EXP(-$G151/INDEX($AV$5:$BA$12,MATCH($D151,$AR$5:$AR$12,0),5))*($G151/INDEX($AV$5:$BA$12,MATCH($D151,$AR$5:$AR$12,0),5))^$I151)+(EXP(-$G151/INDEX($AV$5:$BA$12,MATCH($D151,$AR$5:$AR$12,0),6))*($G151/INDEX($AV$5:$BA$12,MATCH($D151,$AR$5:$AR$12,0),6))^$I151)),0)</x:f>
        <x:v>0</x:v>
      </x:c>
      <x:c r="AD151" s="979" t="n">
        <x:f>IFERROR((EXP(-$G151/INDEX($AV$5:$BA$12,MATCH($D151,$AR$5:$AR$12,0),6))*($G151/INDEX($AV$5:$BA$12,MATCH($D151,$AR$5:$AR$12,0),6))^$I151)/((EXP(-$G151/INDEX($AV$5:$BA$12,MATCH($D151,$AR$5:$AR$12,0),1))*($G151/INDEX($AV$5:$BA$12,MATCH($D151,$AR$5:$AR$12,0),1))^$I151)+(EXP(-$G151/INDEX($AV$5:$BA$12,MATCH($D151,$AR$5:$AR$12,0),2))*($G151/INDEX($AV$5:$BA$12,MATCH($D151,$AR$5:$AR$12,0),2))^$I151)+(EXP(-$G151/INDEX($AV$5:$BA$12,MATCH($D151,$AR$5:$AR$12,0),3))*($G151/INDEX($AV$5:$BA$12,MATCH($D151,$AR$5:$AR$12,0),3))^$I151)+(EXP(-$G151/INDEX($AV$5:$BA$12,MATCH($D151,$AR$5:$AR$12,0),4))*($G151/INDEX($AV$5:$BA$12,MATCH($D151,$AR$5:$AR$12,0),4))^$I151)+(EXP(-$G151/INDEX($AV$5:$BA$12,MATCH($D151,$AR$5:$AR$12,0),5))*($G151/INDEX($AV$5:$BA$12,MATCH($D151,$AR$5:$AR$12,0),5))^$I151)+(EXP(-$G151/INDEX($AV$5:$BA$12,MATCH($D151,$AR$5:$AR$12,0),6))*($G151/INDEX($AV$5:$BA$12,MATCH($D151,$AR$5:$AR$12,0),6))^$I151)),0)</x:f>
        <x:v>0</x:v>
      </x:c>
      <x:c r="AE151" s="979" t="n">
        <x:f>IFERROR((EXP(-$G151/INDEX($BB$5:$BG$12,MATCH($D151,$AR$5:$AR$12,0),1))*($G151/INDEX($BB$5:$BG$12,MATCH($D151,$AR$5:$AR$12,0),1))^$J151)/((EXP(-$G151/INDEX($BB$5:$BG$12,MATCH($D151,$AR$5:$AR$12,0),1))*($G151/INDEX($BB$5:$BG$12,MATCH($D151,$AR$5:$AR$12,0),1))^$J151)+(EXP(-$G151/INDEX($BB$5:$BG$12,MATCH($D151,$AR$5:$AR$12,0),2))*($G151/INDEX($BB$5:$BG$12,MATCH($D151,$AR$5:$AR$12,0),2))^$J151)+(EXP(-$G151/INDEX($BB$5:$BG$12,MATCH($D151,$AR$5:$AR$12,0),3))*($G151/INDEX($BB$5:$BG$12,MATCH($D151,$AR$5:$AR$12,0),3))^$J151)+(EXP(-$G151/INDEX($BB$5:$BG$12,MATCH($D151,$AR$5:$AR$12,0),4))*($G151/INDEX($BB$5:$BG$12,MATCH($D151,$AR$5:$AR$12,0),4))^$J151)+(EXP(-$G151/INDEX($BB$5:$BG$12,MATCH($D151,$AR$5:$AR$12,0),5))*($G151/INDEX($BB$5:$BG$12,MATCH($D151,$AR$5:$AR$12,0),5))^$J151)+(EXP(-$G151/INDEX($BB$5:$BG$12,MATCH($D151,$AR$5:$AR$12,0),6))*($G151/INDEX($BB$5:$BG$12,MATCH($D151,$AR$5:$AR$12,0),6))^$J151)),0)</x:f>
        <x:v>0</x:v>
      </x:c>
      <x:c r="AF151" s="979" t="n">
        <x:f>IFERROR((EXP(-$G151/INDEX($BB$5:$BG$12,MATCH($D151,$AR$5:$AR$12,0),2))*($G151/INDEX($BB$5:$BG$12,MATCH($D151,$AR$5:$AR$12,0),2))^$J151)/((EXP(-$G151/INDEX($BB$5:$BG$12,MATCH($D151,$AR$5:$AR$12,0),1))*($G151/INDEX($BB$5:$BG$12,MATCH($D151,$AR$5:$AR$12,0),1))^$J151)+(EXP(-$G151/INDEX($BB$5:$BG$12,MATCH($D151,$AR$5:$AR$12,0),2))*($G151/INDEX($BB$5:$BG$12,MATCH($D151,$AR$5:$AR$12,0),2))^$J151)+(EXP(-$G151/INDEX($BB$5:$BG$12,MATCH($D151,$AR$5:$AR$12,0),3))*($G151/INDEX($BB$5:$BG$12,MATCH($D151,$AR$5:$AR$12,0),3))^$J151)+(EXP(-$G151/INDEX($BB$5:$BG$12,MATCH($D151,$AR$5:$AR$12,0),4))*($G151/INDEX($BB$5:$BG$12,MATCH($D151,$AR$5:$AR$12,0),4))^$J151)+(EXP(-$G151/INDEX($BB$5:$BG$12,MATCH($D151,$AR$5:$AR$12,0),5))*($G151/INDEX($BB$5:$BG$12,MATCH($D151,$AR$5:$AR$12,0),5))^$J151)+(EXP(-$G151/INDEX($BB$5:$BG$12,MATCH($D151,$AR$5:$AR$12,0),6))*($G151/INDEX($BB$5:$BG$12,MATCH($D151,$AR$5:$AR$12,0),6))^$J151)),0)</x:f>
        <x:v>0</x:v>
      </x:c>
      <x:c r="AG151" s="979" t="n">
        <x:f>IFERROR((EXP(-$G151/INDEX($BB$5:$BG$12,MATCH($D151,$AR$5:$AR$12,0),3))*($G151/INDEX($BB$5:$BG$12,MATCH($D151,$AR$5:$AR$12,0),3))^$J151)/((EXP(-$G151/INDEX($BB$5:$BG$12,MATCH($D151,$AR$5:$AR$12,0),1))*($G151/INDEX($BB$5:$BG$12,MATCH($D151,$AR$5:$AR$12,0),1))^$J151)+(EXP(-$G151/INDEX($BB$5:$BG$12,MATCH($D151,$AR$5:$AR$12,0),2))*($G151/INDEX($BB$5:$BG$12,MATCH($D151,$AR$5:$AR$12,0),2))^$J151)+(EXP(-$G151/INDEX($BB$5:$BG$12,MATCH($D151,$AR$5:$AR$12,0),3))*($G151/INDEX($BB$5:$BG$12,MATCH($D151,$AR$5:$AR$12,0),3))^$J151)+(EXP(-$G151/INDEX($BB$5:$BG$12,MATCH($D151,$AR$5:$AR$12,0),4))*($G151/INDEX($BB$5:$BG$12,MATCH($D151,$AR$5:$AR$12,0),4))^$J151)+(EXP(-$G151/INDEX($BB$5:$BG$12,MATCH($D151,$AR$5:$AR$12,0),5))*($G151/INDEX($BB$5:$BG$12,MATCH($D151,$AR$5:$AR$12,0),5))^$J151)+(EXP(-$G151/INDEX($BB$5:$BG$12,MATCH($D151,$AR$5:$AR$12,0),6))*($G151/INDEX($BB$5:$BG$12,MATCH($D151,$AR$5:$AR$12,0),6))^$J151)),0)</x:f>
        <x:v>0</x:v>
      </x:c>
      <x:c r="AH151" s="979" t="n">
        <x:f>IFERROR((EXP(-$G151/INDEX($BB$5:$BG$12,MATCH($D151,$AR$5:$AR$12,0),4))*($G151/INDEX($BB$5:$BG$12,MATCH($D151,$AR$5:$AR$12,0),4))^$J151)/((EXP(-$G151/INDEX($BB$5:$BG$12,MATCH($D151,$AR$5:$AR$12,0),1))*($G151/INDEX($BB$5:$BG$12,MATCH($D151,$AR$5:$AR$12,0),1))^$J151)+(EXP(-$G151/INDEX($BB$5:$BG$12,MATCH($D151,$AR$5:$AR$12,0),2))*($G151/INDEX($BB$5:$BG$12,MATCH($D151,$AR$5:$AR$12,0),2))^$J151)+(EXP(-$G151/INDEX($BB$5:$BG$12,MATCH($D151,$AR$5:$AR$12,0),3))*($G151/INDEX($BB$5:$BG$12,MATCH($D151,$AR$5:$AR$12,0),3))^$J151)+(EXP(-$G151/INDEX($BB$5:$BG$12,MATCH($D151,$AR$5:$AR$12,0),4))*($G151/INDEX($BB$5:$BG$12,MATCH($D151,$AR$5:$AR$12,0),4))^$J151)+(EXP(-$G151/INDEX($BB$5:$BG$12,MATCH($D151,$AR$5:$AR$12,0),5))*($G151/INDEX($BB$5:$BG$12,MATCH($D151,$AR$5:$AR$12,0),5))^$J151)+(EXP(-$G151/INDEX($BB$5:$BG$12,MATCH($D151,$AR$5:$AR$12,0),6))*($G151/INDEX($BB$5:$BG$12,MATCH($D151,$AR$5:$AR$12,0),6))^$J151)),0)</x:f>
        <x:v>0</x:v>
      </x:c>
      <x:c r="AI151" s="979" t="n">
        <x:f>IFERROR((EXP(-$G151/INDEX($BB$5:$BG$12,MATCH($D151,$AR$5:$AR$12,0),5))*($G151/INDEX($BB$5:$BG$12,MATCH($D151,$AR$5:$AR$12,0),5))^$J151)/((EXP(-$G151/INDEX($BB$5:$BG$12,MATCH($D151,$AR$5:$AR$12,0),1))*($G151/INDEX($BB$5:$BG$12,MATCH($D151,$AR$5:$AR$12,0),1))^$J151)+(EXP(-$G151/INDEX($BB$5:$BG$12,MATCH($D151,$AR$5:$AR$12,0),2))*($G151/INDEX($BB$5:$BG$12,MATCH($D151,$AR$5:$AR$12,0),2))^$J151)+(EXP(-$G151/INDEX($BB$5:$BG$12,MATCH($D151,$AR$5:$AR$12,0),3))*($G151/INDEX($BB$5:$BG$12,MATCH($D151,$AR$5:$AR$12,0),3))^$J151)+(EXP(-$G151/INDEX($BB$5:$BG$12,MATCH($D151,$AR$5:$AR$12,0),4))*($G151/INDEX($BB$5:$BG$12,MATCH($D151,$AR$5:$AR$12,0),4))^$J151)+(EXP(-$G151/INDEX($BB$5:$BG$12,MATCH($D151,$AR$5:$AR$12,0),5))*($G151/INDEX($BB$5:$BG$12,MATCH($D151,$AR$5:$AR$12,0),5))^$J151)+(EXP(-$G151/INDEX($BB$5:$BG$12,MATCH($D151,$AR$5:$AR$12,0),6))*($G151/INDEX($BB$5:$BG$12,MATCH($D151,$AR$5:$AR$12,0),6))^$J151)),0)</x:f>
        <x:v>0</x:v>
      </x:c>
      <x:c r="AJ151" s="979" t="n">
        <x:f>IFERROR((EXP(-$G151/INDEX($BB$5:$BG$12,MATCH($D151,$AR$5:$AR$12,0),6))*($G151/INDEX($BB$5:$BG$12,MATCH($D151,$AR$5:$AR$12,0),6))^$J151)/((EXP(-$G151/INDEX($BB$5:$BG$12,MATCH($D151,$AR$5:$AR$12,0),1))*($G151/INDEX($BB$5:$BG$12,MATCH($D151,$AR$5:$AR$12,0),1))^$J151)+(EXP(-$G151/INDEX($BB$5:$BG$12,MATCH($D151,$AR$5:$AR$12,0),2))*($G151/INDEX($BB$5:$BG$12,MATCH($D151,$AR$5:$AR$12,0),2))^$J151)+(EXP(-$G151/INDEX($BB$5:$BG$12,MATCH($D151,$AR$5:$AR$12,0),3))*($G151/INDEX($BB$5:$BG$12,MATCH($D151,$AR$5:$AR$12,0),3))^$J151)+(EXP(-$G151/INDEX($BB$5:$BG$12,MATCH($D151,$AR$5:$AR$12,0),4))*($G151/INDEX($BB$5:$BG$12,MATCH($D151,$AR$5:$AR$12,0),4))^$J151)+(EXP(-$G151/INDEX($BB$5:$BG$12,MATCH($D151,$AR$5:$AR$12,0),5))*($G151/INDEX($BB$5:$BG$12,MATCH($D151,$AR$5:$AR$12,0),5))^$J151)+(EXP(-$G151/INDEX($BB$5:$BG$12,MATCH($D151,$AR$5:$AR$12,0),6))*($G151/INDEX($BB$5:$BG$12,MATCH($D151,$AR$5:$AR$12,0),6))^$J151)),0)</x:f>
        <x:v>0</x:v>
      </x:c>
      <x:c r="BJ151"/>
      <x:c r="BK151"/>
      <x:c r="BL151"/>
      <x:c r="BM151"/>
      <x:c r="BN151"/>
      <x:c r="BO151"/>
      <x:c r="BP151"/>
      <x:c r="BQ151"/>
      <x:c r="BR151"/>
      <x:c r="BS151"/>
      <x:c r="BT151"/>
      <x:c r="BU151"/>
      <x:c r="BV151"/>
      <x:c r="BW151"/>
      <x:c r="BX151"/>
      <x:c r="BY151"/>
      <x:c r="BZ151"/>
    </x:row>
    <x:row r="152">
      <x:c r="A152" s="975" t="n">
        <x:f>'対象台データ'!A150</x:f>
        <x:v>46278</x:v>
      </x:c>
      <x:c r="B152" s="1003" t="str">
        <x:f>'対象台データ'!B150</x:f>
        <x:v>日</x:v>
      </x:c>
      <x:c r="C152" s="1003" t="str">
        <x:f>'対象台データ'!C150</x:f>
        <x:v>9/13</x:v>
      </x:c>
      <x:c r="D152" s="963" t="str">
        <x:f>'対象台データ'!D150</x:f>
        <x:v>カバネリ 海門決戦</x:v>
      </x:c>
      <x:c r="E152" s="1014" t="n">
        <x:f>IF($X152="A",MIN(100,MAX(0,55+(V152-55)*(1+0.4*SQRT(MIN(G152/8000,1))))),MIN(100,MAX(0,V152)))</x:f>
        <x:v>53.06106869991477</x:v>
      </x:c>
      <x:c r="F152" s="1016" t="n">
        <x:f>'対象台データ'!E150</x:f>
        <x:v>543</x:v>
      </x:c>
      <x:c r="G152" s="1005" t="n">
        <x:f>'対象台データ'!F150</x:f>
        <x:v>5504</x:v>
      </x:c>
      <x:c r="H152" s="1005" t="n">
        <x:f>'対象台データ'!G150</x:f>
        <x:v>-271</x:v>
      </x:c>
      <x:c r="I152" s="1005" t="n">
        <x:f>'対象台データ'!H150</x:f>
        <x:v>0</x:v>
      </x:c>
      <x:c r="J152" s="1005" t="n">
        <x:f>'対象台データ'!I150</x:f>
        <x:v>28</x:v>
      </x:c>
      <x:c r="K152" s="979" t="n">
        <x:f>'対象台データ'!K150</x:f>
        <x:v>0.9835876937984496</x:v>
      </x:c>
      <x:c r="L152" s="1006" t="n">
        <x:f>IF(G152&lt;=0,5,IF(G152&lt;1500,5+(G152-0)*(20-5)/(1500-0),IF(G152&lt;3000,20+(G152-1500)*(40-20)/(3000-1500),IF(G152&lt;4500,40+(G152-3000)*(58-40)/(4500-3000),IF(G152&lt;6000,58+(G152-4500)*(72-58)/(6000-4500),IF(G152&lt;7500,72+(G152-6000)*(84-72)/(7500-6000),IF(G152&lt;9000,84+(G152-7500)*(93-84)/(9000-7500),IF(G152&lt;11000,93+(G152-9000)*(100-93)/(11000-9000),100))))))))</x:f>
        <x:v>67.37066666666666</x:v>
      </x:c>
      <x:c r="M152" s="978" t="n">
        <x:v>1</x:v>
      </x:c>
      <x:c r="N152" s="978" t="n">
        <x:f>MIN(100,L152*M152)</x:f>
        <x:v>67.37066666666666</x:v>
      </x:c>
      <x:c r="O152" s="978" t="n">
        <x:f>IF(K152&lt;=0.8,0,IF(K152&lt;0.9,0+(K152-0.8)*(10-0)/(0.9-0.8),IF(K152&lt;1,10+(K152-0.9)*(35-10)/(1-0.9),IF(K152&lt;1.2,35+(K152-1)*(87-35)/(1.2-1),IF(K152&lt;1.3,87+(K152-1.2)*(96-87)/(1.3-1.2),IF(K152&lt;1.45,96+(K152-1.3)*(100-96)/(1.45-1.3),100))))))</x:f>
        <x:v>30.89692344961239</x:v>
      </x:c>
      <x:c r="P152" s="979" t="n">
        <x:f>MIN(1,SQRT(G152/8000))</x:f>
        <x:v>0.8294576541331088</x:v>
      </x:c>
      <x:c r="Q152" s="978" t="n">
        <x:f>35+(O152-35)*P152</x:f>
        <x:v>31.596671749786925</x:v>
      </x:c>
      <x:c r="R152" s="978" t="n">
        <x:f>IF(K152&lt;0.95,MIN(25,(0.95-K152)*250),0)</x:f>
        <x:v>0</x:v>
      </x:c>
      <x:c r="S152" s="978" t="n">
        <x:f>IF($X152="A",Y152*5+Z152*15+AA152*30+AB152*60+AC152*80+AD152*100,0)</x:f>
        <x:v>0</x:v>
      </x:c>
      <x:c r="T152" s="978" t="n">
        <x:f>IF($X152="A",AE152*5+AF152*15+AG152*30+AH152*60+AI152*80+AJ152*100,0)</x:f>
        <x:v>0</x:v>
      </x:c>
      <x:c r="U152" s="978" t="n">
        <x:f>IF($X152="A",S152*15%+T152*30%+Q152*55%,0)</x:f>
        <x:v>0</x:v>
      </x:c>
      <x:c r="V152" s="1018" t="n">
        <x:f>IF($X152="A",U152*80%+N152*20%,N152*IFERROR(INDEX($AT$5:$AT$60,MATCH($D152,$AR$5:$AR$60,0)),0.6)+Q152*IFERROR(INDEX($AU$5:$AU$60,MATCH($D152,$AR$5:$AR$60,0)),0.4)-R152)</x:f>
        <x:v>53.06106869991477</x:v>
      </x:c>
      <x:c r="W152" s="1008" t="str">
        <x:f>IF(E152&gt;=90,"設定6級候補",IF(E152&gt;=75,"設定4以上強候補",IF(E152&gt;=60,"設定4以上を疑う","要観察")))</x:f>
        <x:v>要観察</x:v>
      </x:c>
      <x:c r="X152" s="1003" t="str">
        <x:f>IFERROR(INDEX($AS$5:$AS$60,MATCH($D152,$AR$5:$AR$60,0)),"AT")</x:f>
        <x:v>AT</x:v>
      </x:c>
      <x:c r="Y152" s="979" t="n">
        <x:f>IFERROR((EXP(-$G152/INDEX($AV$5:$BA$12,MATCH($D152,$AR$5:$AR$12,0),1))*($G152/INDEX($AV$5:$BA$12,MATCH($D152,$AR$5:$AR$12,0),1))^$I152)/((EXP(-$G152/INDEX($AV$5:$BA$12,MATCH($D152,$AR$5:$AR$12,0),1))*($G152/INDEX($AV$5:$BA$12,MATCH($D152,$AR$5:$AR$12,0),1))^$I152)+(EXP(-$G152/INDEX($AV$5:$BA$12,MATCH($D152,$AR$5:$AR$12,0),2))*($G152/INDEX($AV$5:$BA$12,MATCH($D152,$AR$5:$AR$12,0),2))^$I152)+(EXP(-$G152/INDEX($AV$5:$BA$12,MATCH($D152,$AR$5:$AR$12,0),3))*($G152/INDEX($AV$5:$BA$12,MATCH($D152,$AR$5:$AR$12,0),3))^$I152)+(EXP(-$G152/INDEX($AV$5:$BA$12,MATCH($D152,$AR$5:$AR$12,0),4))*($G152/INDEX($AV$5:$BA$12,MATCH($D152,$AR$5:$AR$12,0),4))^$I152)+(EXP(-$G152/INDEX($AV$5:$BA$12,MATCH($D152,$AR$5:$AR$12,0),5))*($G152/INDEX($AV$5:$BA$12,MATCH($D152,$AR$5:$AR$12,0),5))^$I152)+(EXP(-$G152/INDEX($AV$5:$BA$12,MATCH($D152,$AR$5:$AR$12,0),6))*($G152/INDEX($AV$5:$BA$12,MATCH($D152,$AR$5:$AR$12,0),6))^$I152)),0)</x:f>
        <x:v>0</x:v>
      </x:c>
      <x:c r="Z152" s="979" t="n">
        <x:f>IFERROR((EXP(-$G152/INDEX($AV$5:$BA$12,MATCH($D152,$AR$5:$AR$12,0),2))*($G152/INDEX($AV$5:$BA$12,MATCH($D152,$AR$5:$AR$12,0),2))^$I152)/((EXP(-$G152/INDEX($AV$5:$BA$12,MATCH($D152,$AR$5:$AR$12,0),1))*($G152/INDEX($AV$5:$BA$12,MATCH($D152,$AR$5:$AR$12,0),1))^$I152)+(EXP(-$G152/INDEX($AV$5:$BA$12,MATCH($D152,$AR$5:$AR$12,0),2))*($G152/INDEX($AV$5:$BA$12,MATCH($D152,$AR$5:$AR$12,0),2))^$I152)+(EXP(-$G152/INDEX($AV$5:$BA$12,MATCH($D152,$AR$5:$AR$12,0),3))*($G152/INDEX($AV$5:$BA$12,MATCH($D152,$AR$5:$AR$12,0),3))^$I152)+(EXP(-$G152/INDEX($AV$5:$BA$12,MATCH($D152,$AR$5:$AR$12,0),4))*($G152/INDEX($AV$5:$BA$12,MATCH($D152,$AR$5:$AR$12,0),4))^$I152)+(EXP(-$G152/INDEX($AV$5:$BA$12,MATCH($D152,$AR$5:$AR$12,0),5))*($G152/INDEX($AV$5:$BA$12,MATCH($D152,$AR$5:$AR$12,0),5))^$I152)+(EXP(-$G152/INDEX($AV$5:$BA$12,MATCH($D152,$AR$5:$AR$12,0),6))*($G152/INDEX($AV$5:$BA$12,MATCH($D152,$AR$5:$AR$12,0),6))^$I152)),0)</x:f>
        <x:v>0</x:v>
      </x:c>
      <x:c r="AA152" s="979" t="n">
        <x:f>IFERROR((EXP(-$G152/INDEX($AV$5:$BA$12,MATCH($D152,$AR$5:$AR$12,0),3))*($G152/INDEX($AV$5:$BA$12,MATCH($D152,$AR$5:$AR$12,0),3))^$I152)/((EXP(-$G152/INDEX($AV$5:$BA$12,MATCH($D152,$AR$5:$AR$12,0),1))*($G152/INDEX($AV$5:$BA$12,MATCH($D152,$AR$5:$AR$12,0),1))^$I152)+(EXP(-$G152/INDEX($AV$5:$BA$12,MATCH($D152,$AR$5:$AR$12,0),2))*($G152/INDEX($AV$5:$BA$12,MATCH($D152,$AR$5:$AR$12,0),2))^$I152)+(EXP(-$G152/INDEX($AV$5:$BA$12,MATCH($D152,$AR$5:$AR$12,0),3))*($G152/INDEX($AV$5:$BA$12,MATCH($D152,$AR$5:$AR$12,0),3))^$I152)+(EXP(-$G152/INDEX($AV$5:$BA$12,MATCH($D152,$AR$5:$AR$12,0),4))*($G152/INDEX($AV$5:$BA$12,MATCH($D152,$AR$5:$AR$12,0),4))^$I152)+(EXP(-$G152/INDEX($AV$5:$BA$12,MATCH($D152,$AR$5:$AR$12,0),5))*($G152/INDEX($AV$5:$BA$12,MATCH($D152,$AR$5:$AR$12,0),5))^$I152)+(EXP(-$G152/INDEX($AV$5:$BA$12,MATCH($D152,$AR$5:$AR$12,0),6))*($G152/INDEX($AV$5:$BA$12,MATCH($D152,$AR$5:$AR$12,0),6))^$I152)),0)</x:f>
        <x:v>0</x:v>
      </x:c>
      <x:c r="AB152" s="979" t="n">
        <x:f>IFERROR((EXP(-$G152/INDEX($AV$5:$BA$12,MATCH($D152,$AR$5:$AR$12,0),4))*($G152/INDEX($AV$5:$BA$12,MATCH($D152,$AR$5:$AR$12,0),4))^$I152)/((EXP(-$G152/INDEX($AV$5:$BA$12,MATCH($D152,$AR$5:$AR$12,0),1))*($G152/INDEX($AV$5:$BA$12,MATCH($D152,$AR$5:$AR$12,0),1))^$I152)+(EXP(-$G152/INDEX($AV$5:$BA$12,MATCH($D152,$AR$5:$AR$12,0),2))*($G152/INDEX($AV$5:$BA$12,MATCH($D152,$AR$5:$AR$12,0),2))^$I152)+(EXP(-$G152/INDEX($AV$5:$BA$12,MATCH($D152,$AR$5:$AR$12,0),3))*($G152/INDEX($AV$5:$BA$12,MATCH($D152,$AR$5:$AR$12,0),3))^$I152)+(EXP(-$G152/INDEX($AV$5:$BA$12,MATCH($D152,$AR$5:$AR$12,0),4))*($G152/INDEX($AV$5:$BA$12,MATCH($D152,$AR$5:$AR$12,0),4))^$I152)+(EXP(-$G152/INDEX($AV$5:$BA$12,MATCH($D152,$AR$5:$AR$12,0),5))*($G152/INDEX($AV$5:$BA$12,MATCH($D152,$AR$5:$AR$12,0),5))^$I152)+(EXP(-$G152/INDEX($AV$5:$BA$12,MATCH($D152,$AR$5:$AR$12,0),6))*($G152/INDEX($AV$5:$BA$12,MATCH($D152,$AR$5:$AR$12,0),6))^$I152)),0)</x:f>
        <x:v>0</x:v>
      </x:c>
      <x:c r="AC152" s="979" t="n">
        <x:f>IFERROR((EXP(-$G152/INDEX($AV$5:$BA$12,MATCH($D152,$AR$5:$AR$12,0),5))*($G152/INDEX($AV$5:$BA$12,MATCH($D152,$AR$5:$AR$12,0),5))^$I152)/((EXP(-$G152/INDEX($AV$5:$BA$12,MATCH($D152,$AR$5:$AR$12,0),1))*($G152/INDEX($AV$5:$BA$12,MATCH($D152,$AR$5:$AR$12,0),1))^$I152)+(EXP(-$G152/INDEX($AV$5:$BA$12,MATCH($D152,$AR$5:$AR$12,0),2))*($G152/INDEX($AV$5:$BA$12,MATCH($D152,$AR$5:$AR$12,0),2))^$I152)+(EXP(-$G152/INDEX($AV$5:$BA$12,MATCH($D152,$AR$5:$AR$12,0),3))*($G152/INDEX($AV$5:$BA$12,MATCH($D152,$AR$5:$AR$12,0),3))^$I152)+(EXP(-$G152/INDEX($AV$5:$BA$12,MATCH($D152,$AR$5:$AR$12,0),4))*($G152/INDEX($AV$5:$BA$12,MATCH($D152,$AR$5:$AR$12,0),4))^$I152)+(EXP(-$G152/INDEX($AV$5:$BA$12,MATCH($D152,$AR$5:$AR$12,0),5))*($G152/INDEX($AV$5:$BA$12,MATCH($D152,$AR$5:$AR$12,0),5))^$I152)+(EXP(-$G152/INDEX($AV$5:$BA$12,MATCH($D152,$AR$5:$AR$12,0),6))*($G152/INDEX($AV$5:$BA$12,MATCH($D152,$AR$5:$AR$12,0),6))^$I152)),0)</x:f>
        <x:v>0</x:v>
      </x:c>
      <x:c r="AD152" s="979" t="n">
        <x:f>IFERROR((EXP(-$G152/INDEX($AV$5:$BA$12,MATCH($D152,$AR$5:$AR$12,0),6))*($G152/INDEX($AV$5:$BA$12,MATCH($D152,$AR$5:$AR$12,0),6))^$I152)/((EXP(-$G152/INDEX($AV$5:$BA$12,MATCH($D152,$AR$5:$AR$12,0),1))*($G152/INDEX($AV$5:$BA$12,MATCH($D152,$AR$5:$AR$12,0),1))^$I152)+(EXP(-$G152/INDEX($AV$5:$BA$12,MATCH($D152,$AR$5:$AR$12,0),2))*($G152/INDEX($AV$5:$BA$12,MATCH($D152,$AR$5:$AR$12,0),2))^$I152)+(EXP(-$G152/INDEX($AV$5:$BA$12,MATCH($D152,$AR$5:$AR$12,0),3))*($G152/INDEX($AV$5:$BA$12,MATCH($D152,$AR$5:$AR$12,0),3))^$I152)+(EXP(-$G152/INDEX($AV$5:$BA$12,MATCH($D152,$AR$5:$AR$12,0),4))*($G152/INDEX($AV$5:$BA$12,MATCH($D152,$AR$5:$AR$12,0),4))^$I152)+(EXP(-$G152/INDEX($AV$5:$BA$12,MATCH($D152,$AR$5:$AR$12,0),5))*($G152/INDEX($AV$5:$BA$12,MATCH($D152,$AR$5:$AR$12,0),5))^$I152)+(EXP(-$G152/INDEX($AV$5:$BA$12,MATCH($D152,$AR$5:$AR$12,0),6))*($G152/INDEX($AV$5:$BA$12,MATCH($D152,$AR$5:$AR$12,0),6))^$I152)),0)</x:f>
        <x:v>0</x:v>
      </x:c>
      <x:c r="AE152" s="979" t="n">
        <x:f>IFERROR((EXP(-$G152/INDEX($BB$5:$BG$12,MATCH($D152,$AR$5:$AR$12,0),1))*($G152/INDEX($BB$5:$BG$12,MATCH($D152,$AR$5:$AR$12,0),1))^$J152)/((EXP(-$G152/INDEX($BB$5:$BG$12,MATCH($D152,$AR$5:$AR$12,0),1))*($G152/INDEX($BB$5:$BG$12,MATCH($D152,$AR$5:$AR$12,0),1))^$J152)+(EXP(-$G152/INDEX($BB$5:$BG$12,MATCH($D152,$AR$5:$AR$12,0),2))*($G152/INDEX($BB$5:$BG$12,MATCH($D152,$AR$5:$AR$12,0),2))^$J152)+(EXP(-$G152/INDEX($BB$5:$BG$12,MATCH($D152,$AR$5:$AR$12,0),3))*($G152/INDEX($BB$5:$BG$12,MATCH($D152,$AR$5:$AR$12,0),3))^$J152)+(EXP(-$G152/INDEX($BB$5:$BG$12,MATCH($D152,$AR$5:$AR$12,0),4))*($G152/INDEX($BB$5:$BG$12,MATCH($D152,$AR$5:$AR$12,0),4))^$J152)+(EXP(-$G152/INDEX($BB$5:$BG$12,MATCH($D152,$AR$5:$AR$12,0),5))*($G152/INDEX($BB$5:$BG$12,MATCH($D152,$AR$5:$AR$12,0),5))^$J152)+(EXP(-$G152/INDEX($BB$5:$BG$12,MATCH($D152,$AR$5:$AR$12,0),6))*($G152/INDEX($BB$5:$BG$12,MATCH($D152,$AR$5:$AR$12,0),6))^$J152)),0)</x:f>
        <x:v>0</x:v>
      </x:c>
      <x:c r="AF152" s="979" t="n">
        <x:f>IFERROR((EXP(-$G152/INDEX($BB$5:$BG$12,MATCH($D152,$AR$5:$AR$12,0),2))*($G152/INDEX($BB$5:$BG$12,MATCH($D152,$AR$5:$AR$12,0),2))^$J152)/((EXP(-$G152/INDEX($BB$5:$BG$12,MATCH($D152,$AR$5:$AR$12,0),1))*($G152/INDEX($BB$5:$BG$12,MATCH($D152,$AR$5:$AR$12,0),1))^$J152)+(EXP(-$G152/INDEX($BB$5:$BG$12,MATCH($D152,$AR$5:$AR$12,0),2))*($G152/INDEX($BB$5:$BG$12,MATCH($D152,$AR$5:$AR$12,0),2))^$J152)+(EXP(-$G152/INDEX($BB$5:$BG$12,MATCH($D152,$AR$5:$AR$12,0),3))*($G152/INDEX($BB$5:$BG$12,MATCH($D152,$AR$5:$AR$12,0),3))^$J152)+(EXP(-$G152/INDEX($BB$5:$BG$12,MATCH($D152,$AR$5:$AR$12,0),4))*($G152/INDEX($BB$5:$BG$12,MATCH($D152,$AR$5:$AR$12,0),4))^$J152)+(EXP(-$G152/INDEX($BB$5:$BG$12,MATCH($D152,$AR$5:$AR$12,0),5))*($G152/INDEX($BB$5:$BG$12,MATCH($D152,$AR$5:$AR$12,0),5))^$J152)+(EXP(-$G152/INDEX($BB$5:$BG$12,MATCH($D152,$AR$5:$AR$12,0),6))*($G152/INDEX($BB$5:$BG$12,MATCH($D152,$AR$5:$AR$12,0),6))^$J152)),0)</x:f>
        <x:v>0</x:v>
      </x:c>
      <x:c r="AG152" s="979" t="n">
        <x:f>IFERROR((EXP(-$G152/INDEX($BB$5:$BG$12,MATCH($D152,$AR$5:$AR$12,0),3))*($G152/INDEX($BB$5:$BG$12,MATCH($D152,$AR$5:$AR$12,0),3))^$J152)/((EXP(-$G152/INDEX($BB$5:$BG$12,MATCH($D152,$AR$5:$AR$12,0),1))*($G152/INDEX($BB$5:$BG$12,MATCH($D152,$AR$5:$AR$12,0),1))^$J152)+(EXP(-$G152/INDEX($BB$5:$BG$12,MATCH($D152,$AR$5:$AR$12,0),2))*($G152/INDEX($BB$5:$BG$12,MATCH($D152,$AR$5:$AR$12,0),2))^$J152)+(EXP(-$G152/INDEX($BB$5:$BG$12,MATCH($D152,$AR$5:$AR$12,0),3))*($G152/INDEX($BB$5:$BG$12,MATCH($D152,$AR$5:$AR$12,0),3))^$J152)+(EXP(-$G152/INDEX($BB$5:$BG$12,MATCH($D152,$AR$5:$AR$12,0),4))*($G152/INDEX($BB$5:$BG$12,MATCH($D152,$AR$5:$AR$12,0),4))^$J152)+(EXP(-$G152/INDEX($BB$5:$BG$12,MATCH($D152,$AR$5:$AR$12,0),5))*($G152/INDEX($BB$5:$BG$12,MATCH($D152,$AR$5:$AR$12,0),5))^$J152)+(EXP(-$G152/INDEX($BB$5:$BG$12,MATCH($D152,$AR$5:$AR$12,0),6))*($G152/INDEX($BB$5:$BG$12,MATCH($D152,$AR$5:$AR$12,0),6))^$J152)),0)</x:f>
        <x:v>0</x:v>
      </x:c>
      <x:c r="AH152" s="979" t="n">
        <x:f>IFERROR((EXP(-$G152/INDEX($BB$5:$BG$12,MATCH($D152,$AR$5:$AR$12,0),4))*($G152/INDEX($BB$5:$BG$12,MATCH($D152,$AR$5:$AR$12,0),4))^$J152)/((EXP(-$G152/INDEX($BB$5:$BG$12,MATCH($D152,$AR$5:$AR$12,0),1))*($G152/INDEX($BB$5:$BG$12,MATCH($D152,$AR$5:$AR$12,0),1))^$J152)+(EXP(-$G152/INDEX($BB$5:$BG$12,MATCH($D152,$AR$5:$AR$12,0),2))*($G152/INDEX($BB$5:$BG$12,MATCH($D152,$AR$5:$AR$12,0),2))^$J152)+(EXP(-$G152/INDEX($BB$5:$BG$12,MATCH($D152,$AR$5:$AR$12,0),3))*($G152/INDEX($BB$5:$BG$12,MATCH($D152,$AR$5:$AR$12,0),3))^$J152)+(EXP(-$G152/INDEX($BB$5:$BG$12,MATCH($D152,$AR$5:$AR$12,0),4))*($G152/INDEX($BB$5:$BG$12,MATCH($D152,$AR$5:$AR$12,0),4))^$J152)+(EXP(-$G152/INDEX($BB$5:$BG$12,MATCH($D152,$AR$5:$AR$12,0),5))*($G152/INDEX($BB$5:$BG$12,MATCH($D152,$AR$5:$AR$12,0),5))^$J152)+(EXP(-$G152/INDEX($BB$5:$BG$12,MATCH($D152,$AR$5:$AR$12,0),6))*($G152/INDEX($BB$5:$BG$12,MATCH($D152,$AR$5:$AR$12,0),6))^$J152)),0)</x:f>
        <x:v>0</x:v>
      </x:c>
      <x:c r="AI152" s="979" t="n">
        <x:f>IFERROR((EXP(-$G152/INDEX($BB$5:$BG$12,MATCH($D152,$AR$5:$AR$12,0),5))*($G152/INDEX($BB$5:$BG$12,MATCH($D152,$AR$5:$AR$12,0),5))^$J152)/((EXP(-$G152/INDEX($BB$5:$BG$12,MATCH($D152,$AR$5:$AR$12,0),1))*($G152/INDEX($BB$5:$BG$12,MATCH($D152,$AR$5:$AR$12,0),1))^$J152)+(EXP(-$G152/INDEX($BB$5:$BG$12,MATCH($D152,$AR$5:$AR$12,0),2))*($G152/INDEX($BB$5:$BG$12,MATCH($D152,$AR$5:$AR$12,0),2))^$J152)+(EXP(-$G152/INDEX($BB$5:$BG$12,MATCH($D152,$AR$5:$AR$12,0),3))*($G152/INDEX($BB$5:$BG$12,MATCH($D152,$AR$5:$AR$12,0),3))^$J152)+(EXP(-$G152/INDEX($BB$5:$BG$12,MATCH($D152,$AR$5:$AR$12,0),4))*($G152/INDEX($BB$5:$BG$12,MATCH($D152,$AR$5:$AR$12,0),4))^$J152)+(EXP(-$G152/INDEX($BB$5:$BG$12,MATCH($D152,$AR$5:$AR$12,0),5))*($G152/INDEX($BB$5:$BG$12,MATCH($D152,$AR$5:$AR$12,0),5))^$J152)+(EXP(-$G152/INDEX($BB$5:$BG$12,MATCH($D152,$AR$5:$AR$12,0),6))*($G152/INDEX($BB$5:$BG$12,MATCH($D152,$AR$5:$AR$12,0),6))^$J152)),0)</x:f>
        <x:v>0</x:v>
      </x:c>
      <x:c r="AJ152" s="979" t="n">
        <x:f>IFERROR((EXP(-$G152/INDEX($BB$5:$BG$12,MATCH($D152,$AR$5:$AR$12,0),6))*($G152/INDEX($BB$5:$BG$12,MATCH($D152,$AR$5:$AR$12,0),6))^$J152)/((EXP(-$G152/INDEX($BB$5:$BG$12,MATCH($D152,$AR$5:$AR$12,0),1))*($G152/INDEX($BB$5:$BG$12,MATCH($D152,$AR$5:$AR$12,0),1))^$J152)+(EXP(-$G152/INDEX($BB$5:$BG$12,MATCH($D152,$AR$5:$AR$12,0),2))*($G152/INDEX($BB$5:$BG$12,MATCH($D152,$AR$5:$AR$12,0),2))^$J152)+(EXP(-$G152/INDEX($BB$5:$BG$12,MATCH($D152,$AR$5:$AR$12,0),3))*($G152/INDEX($BB$5:$BG$12,MATCH($D152,$AR$5:$AR$12,0),3))^$J152)+(EXP(-$G152/INDEX($BB$5:$BG$12,MATCH($D152,$AR$5:$AR$12,0),4))*($G152/INDEX($BB$5:$BG$12,MATCH($D152,$AR$5:$AR$12,0),4))^$J152)+(EXP(-$G152/INDEX($BB$5:$BG$12,MATCH($D152,$AR$5:$AR$12,0),5))*($G152/INDEX($BB$5:$BG$12,MATCH($D152,$AR$5:$AR$12,0),5))^$J152)+(EXP(-$G152/INDEX($BB$5:$BG$12,MATCH($D152,$AR$5:$AR$12,0),6))*($G152/INDEX($BB$5:$BG$12,MATCH($D152,$AR$5:$AR$12,0),6))^$J152)),0)</x:f>
        <x:v>0</x:v>
      </x:c>
      <x:c r="BJ152"/>
      <x:c r="BK152"/>
      <x:c r="BL152"/>
      <x:c r="BM152"/>
      <x:c r="BN152"/>
      <x:c r="BO152"/>
      <x:c r="BP152"/>
      <x:c r="BQ152"/>
      <x:c r="BR152"/>
      <x:c r="BS152"/>
      <x:c r="BT152"/>
      <x:c r="BU152"/>
      <x:c r="BV152"/>
      <x:c r="BW152"/>
      <x:c r="BX152"/>
      <x:c r="BY152"/>
      <x:c r="BZ152"/>
    </x:row>
    <x:row r="153">
      <x:c r="A153" s="975" t="n">
        <x:f>'対象台データ'!A151</x:f>
        <x:v>46278</x:v>
      </x:c>
      <x:c r="B153" s="1003" t="str">
        <x:f>'対象台データ'!B151</x:f>
        <x:v>日</x:v>
      </x:c>
      <x:c r="C153" s="1003" t="str">
        <x:f>'対象台データ'!C151</x:f>
        <x:v>9/13</x:v>
      </x:c>
      <x:c r="D153" s="963" t="str">
        <x:f>'対象台データ'!D151</x:f>
        <x:v>カバネリ 海門決戦</x:v>
      </x:c>
      <x:c r="E153" s="1014" t="n">
        <x:f>IF($X153="A",MIN(100,MAX(0,55+(V153-55)*(1+0.4*SQRT(MIN(G153/8000,1))))),MIN(100,MAX(0,V153)))</x:f>
        <x:v>61.00241309185719</x:v>
      </x:c>
      <x:c r="F153" s="1016" t="n">
        <x:f>'対象台データ'!E151</x:f>
        <x:v>544</x:v>
      </x:c>
      <x:c r="G153" s="1005" t="n">
        <x:f>'対象台データ'!F151</x:f>
        <x:v>5960</x:v>
      </x:c>
      <x:c r="H153" s="1005" t="n">
        <x:f>'対象台データ'!G151</x:f>
        <x:v>802</x:v>
      </x:c>
      <x:c r="I153" s="1005" t="n">
        <x:f>'対象台データ'!H151</x:f>
        <x:v>0</x:v>
      </x:c>
      <x:c r="J153" s="1005" t="n">
        <x:f>'対象台データ'!I151</x:f>
        <x:v>35</x:v>
      </x:c>
      <x:c r="K153" s="979" t="n">
        <x:f>'対象台データ'!K151</x:f>
        <x:v>1.044854586129754</x:v>
      </x:c>
      <x:c r="L153" s="1006" t="n">
        <x:f>IF(G153&lt;=0,5,IF(G153&lt;1500,5+(G153-0)*(20-5)/(1500-0),IF(G153&lt;3000,20+(G153-1500)*(40-20)/(3000-1500),IF(G153&lt;4500,40+(G153-3000)*(58-40)/(4500-3000),IF(G153&lt;6000,58+(G153-4500)*(72-58)/(6000-4500),IF(G153&lt;7500,72+(G153-6000)*(84-72)/(7500-6000),IF(G153&lt;9000,84+(G153-7500)*(93-84)/(9000-7500),IF(G153&lt;11000,93+(G153-9000)*(100-93)/(11000-9000),100))))))))</x:f>
        <x:v>71.62666666666667</x:v>
      </x:c>
      <x:c r="M153" s="978" t="n">
        <x:v>1</x:v>
      </x:c>
      <x:c r="N153" s="978" t="n">
        <x:f>MIN(100,L153*M153)</x:f>
        <x:v>71.62666666666667</x:v>
      </x:c>
      <x:c r="O153" s="978" t="n">
        <x:f>IF(K153&lt;=0.8,0,IF(K153&lt;0.9,0+(K153-0.8)*(10-0)/(0.9-0.8),IF(K153&lt;1,10+(K153-0.9)*(35-10)/(1-0.9),IF(K153&lt;1.2,35+(K153-1)*(87-35)/(1.2-1),IF(K153&lt;1.3,87+(K153-1.2)*(96-87)/(1.3-1.2),IF(K153&lt;1.45,96+(K153-1.3)*(100-96)/(1.45-1.3),100))))))</x:f>
        <x:v>46.66219239373605</x:v>
      </x:c>
      <x:c r="P153" s="979" t="n">
        <x:f>MIN(1,SQRT(G153/8000))</x:f>
        <x:v>0.8631338250816034</x:v>
      </x:c>
      <x:c r="Q153" s="978" t="n">
        <x:f>35+(O153-35)*P153</x:f>
        <x:v>45.06603272964298</x:v>
      </x:c>
      <x:c r="R153" s="978" t="n">
        <x:f>IF(K153&lt;0.95,MIN(25,(0.95-K153)*250),0)</x:f>
        <x:v>0</x:v>
      </x:c>
      <x:c r="S153" s="978" t="n">
        <x:f>IF($X153="A",Y153*5+Z153*15+AA153*30+AB153*60+AC153*80+AD153*100,0)</x:f>
        <x:v>0</x:v>
      </x:c>
      <x:c r="T153" s="978" t="n">
        <x:f>IF($X153="A",AE153*5+AF153*15+AG153*30+AH153*60+AI153*80+AJ153*100,0)</x:f>
        <x:v>0</x:v>
      </x:c>
      <x:c r="U153" s="978" t="n">
        <x:f>IF($X153="A",S153*15%+T153*30%+Q153*55%,0)</x:f>
        <x:v>0</x:v>
      </x:c>
      <x:c r="V153" s="1018" t="n">
        <x:f>IF($X153="A",U153*80%+N153*20%,N153*IFERROR(INDEX($AT$5:$AT$60,MATCH($D153,$AR$5:$AR$60,0)),0.6)+Q153*IFERROR(INDEX($AU$5:$AU$60,MATCH($D153,$AR$5:$AR$60,0)),0.4)-R153)</x:f>
        <x:v>61.00241309185719</x:v>
      </x:c>
      <x:c r="W153" s="1008" t="str">
        <x:f>IF(E153&gt;=90,"設定6級候補",IF(E153&gt;=75,"設定4以上強候補",IF(E153&gt;=60,"設定4以上を疑う","要観察")))</x:f>
        <x:v>設定4以上を疑う</x:v>
      </x:c>
      <x:c r="X153" s="1003" t="str">
        <x:f>IFERROR(INDEX($AS$5:$AS$60,MATCH($D153,$AR$5:$AR$60,0)),"AT")</x:f>
        <x:v>AT</x:v>
      </x:c>
      <x:c r="Y153" s="979" t="n">
        <x:f>IFERROR((EXP(-$G153/INDEX($AV$5:$BA$12,MATCH($D153,$AR$5:$AR$12,0),1))*($G153/INDEX($AV$5:$BA$12,MATCH($D153,$AR$5:$AR$12,0),1))^$I153)/((EXP(-$G153/INDEX($AV$5:$BA$12,MATCH($D153,$AR$5:$AR$12,0),1))*($G153/INDEX($AV$5:$BA$12,MATCH($D153,$AR$5:$AR$12,0),1))^$I153)+(EXP(-$G153/INDEX($AV$5:$BA$12,MATCH($D153,$AR$5:$AR$12,0),2))*($G153/INDEX($AV$5:$BA$12,MATCH($D153,$AR$5:$AR$12,0),2))^$I153)+(EXP(-$G153/INDEX($AV$5:$BA$12,MATCH($D153,$AR$5:$AR$12,0),3))*($G153/INDEX($AV$5:$BA$12,MATCH($D153,$AR$5:$AR$12,0),3))^$I153)+(EXP(-$G153/INDEX($AV$5:$BA$12,MATCH($D153,$AR$5:$AR$12,0),4))*($G153/INDEX($AV$5:$BA$12,MATCH($D153,$AR$5:$AR$12,0),4))^$I153)+(EXP(-$G153/INDEX($AV$5:$BA$12,MATCH($D153,$AR$5:$AR$12,0),5))*($G153/INDEX($AV$5:$BA$12,MATCH($D153,$AR$5:$AR$12,0),5))^$I153)+(EXP(-$G153/INDEX($AV$5:$BA$12,MATCH($D153,$AR$5:$AR$12,0),6))*($G153/INDEX($AV$5:$BA$12,MATCH($D153,$AR$5:$AR$12,0),6))^$I153)),0)</x:f>
        <x:v>0</x:v>
      </x:c>
      <x:c r="Z153" s="979" t="n">
        <x:f>IFERROR((EXP(-$G153/INDEX($AV$5:$BA$12,MATCH($D153,$AR$5:$AR$12,0),2))*($G153/INDEX($AV$5:$BA$12,MATCH($D153,$AR$5:$AR$12,0),2))^$I153)/((EXP(-$G153/INDEX($AV$5:$BA$12,MATCH($D153,$AR$5:$AR$12,0),1))*($G153/INDEX($AV$5:$BA$12,MATCH($D153,$AR$5:$AR$12,0),1))^$I153)+(EXP(-$G153/INDEX($AV$5:$BA$12,MATCH($D153,$AR$5:$AR$12,0),2))*($G153/INDEX($AV$5:$BA$12,MATCH($D153,$AR$5:$AR$12,0),2))^$I153)+(EXP(-$G153/INDEX($AV$5:$BA$12,MATCH($D153,$AR$5:$AR$12,0),3))*($G153/INDEX($AV$5:$BA$12,MATCH($D153,$AR$5:$AR$12,0),3))^$I153)+(EXP(-$G153/INDEX($AV$5:$BA$12,MATCH($D153,$AR$5:$AR$12,0),4))*($G153/INDEX($AV$5:$BA$12,MATCH($D153,$AR$5:$AR$12,0),4))^$I153)+(EXP(-$G153/INDEX($AV$5:$BA$12,MATCH($D153,$AR$5:$AR$12,0),5))*($G153/INDEX($AV$5:$BA$12,MATCH($D153,$AR$5:$AR$12,0),5))^$I153)+(EXP(-$G153/INDEX($AV$5:$BA$12,MATCH($D153,$AR$5:$AR$12,0),6))*($G153/INDEX($AV$5:$BA$12,MATCH($D153,$AR$5:$AR$12,0),6))^$I153)),0)</x:f>
        <x:v>0</x:v>
      </x:c>
      <x:c r="AA153" s="979" t="n">
        <x:f>IFERROR((EXP(-$G153/INDEX($AV$5:$BA$12,MATCH($D153,$AR$5:$AR$12,0),3))*($G153/INDEX($AV$5:$BA$12,MATCH($D153,$AR$5:$AR$12,0),3))^$I153)/((EXP(-$G153/INDEX($AV$5:$BA$12,MATCH($D153,$AR$5:$AR$12,0),1))*($G153/INDEX($AV$5:$BA$12,MATCH($D153,$AR$5:$AR$12,0),1))^$I153)+(EXP(-$G153/INDEX($AV$5:$BA$12,MATCH($D153,$AR$5:$AR$12,0),2))*($G153/INDEX($AV$5:$BA$12,MATCH($D153,$AR$5:$AR$12,0),2))^$I153)+(EXP(-$G153/INDEX($AV$5:$BA$12,MATCH($D153,$AR$5:$AR$12,0),3))*($G153/INDEX($AV$5:$BA$12,MATCH($D153,$AR$5:$AR$12,0),3))^$I153)+(EXP(-$G153/INDEX($AV$5:$BA$12,MATCH($D153,$AR$5:$AR$12,0),4))*($G153/INDEX($AV$5:$BA$12,MATCH($D153,$AR$5:$AR$12,0),4))^$I153)+(EXP(-$G153/INDEX($AV$5:$BA$12,MATCH($D153,$AR$5:$AR$12,0),5))*($G153/INDEX($AV$5:$BA$12,MATCH($D153,$AR$5:$AR$12,0),5))^$I153)+(EXP(-$G153/INDEX($AV$5:$BA$12,MATCH($D153,$AR$5:$AR$12,0),6))*($G153/INDEX($AV$5:$BA$12,MATCH($D153,$AR$5:$AR$12,0),6))^$I153)),0)</x:f>
        <x:v>0</x:v>
      </x:c>
      <x:c r="AB153" s="979" t="n">
        <x:f>IFERROR((EXP(-$G153/INDEX($AV$5:$BA$12,MATCH($D153,$AR$5:$AR$12,0),4))*($G153/INDEX($AV$5:$BA$12,MATCH($D153,$AR$5:$AR$12,0),4))^$I153)/((EXP(-$G153/INDEX($AV$5:$BA$12,MATCH($D153,$AR$5:$AR$12,0),1))*($G153/INDEX($AV$5:$BA$12,MATCH($D153,$AR$5:$AR$12,0),1))^$I153)+(EXP(-$G153/INDEX($AV$5:$BA$12,MATCH($D153,$AR$5:$AR$12,0),2))*($G153/INDEX($AV$5:$BA$12,MATCH($D153,$AR$5:$AR$12,0),2))^$I153)+(EXP(-$G153/INDEX($AV$5:$BA$12,MATCH($D153,$AR$5:$AR$12,0),3))*($G153/INDEX($AV$5:$BA$12,MATCH($D153,$AR$5:$AR$12,0),3))^$I153)+(EXP(-$G153/INDEX($AV$5:$BA$12,MATCH($D153,$AR$5:$AR$12,0),4))*($G153/INDEX($AV$5:$BA$12,MATCH($D153,$AR$5:$AR$12,0),4))^$I153)+(EXP(-$G153/INDEX($AV$5:$BA$12,MATCH($D153,$AR$5:$AR$12,0),5))*($G153/INDEX($AV$5:$BA$12,MATCH($D153,$AR$5:$AR$12,0),5))^$I153)+(EXP(-$G153/INDEX($AV$5:$BA$12,MATCH($D153,$AR$5:$AR$12,0),6))*($G153/INDEX($AV$5:$BA$12,MATCH($D153,$AR$5:$AR$12,0),6))^$I153)),0)</x:f>
        <x:v>0</x:v>
      </x:c>
      <x:c r="AC153" s="979" t="n">
        <x:f>IFERROR((EXP(-$G153/INDEX($AV$5:$BA$12,MATCH($D153,$AR$5:$AR$12,0),5))*($G153/INDEX($AV$5:$BA$12,MATCH($D153,$AR$5:$AR$12,0),5))^$I153)/((EXP(-$G153/INDEX($AV$5:$BA$12,MATCH($D153,$AR$5:$AR$12,0),1))*($G153/INDEX($AV$5:$BA$12,MATCH($D153,$AR$5:$AR$12,0),1))^$I153)+(EXP(-$G153/INDEX($AV$5:$BA$12,MATCH($D153,$AR$5:$AR$12,0),2))*($G153/INDEX($AV$5:$BA$12,MATCH($D153,$AR$5:$AR$12,0),2))^$I153)+(EXP(-$G153/INDEX($AV$5:$BA$12,MATCH($D153,$AR$5:$AR$12,0),3))*($G153/INDEX($AV$5:$BA$12,MATCH($D153,$AR$5:$AR$12,0),3))^$I153)+(EXP(-$G153/INDEX($AV$5:$BA$12,MATCH($D153,$AR$5:$AR$12,0),4))*($G153/INDEX($AV$5:$BA$12,MATCH($D153,$AR$5:$AR$12,0),4))^$I153)+(EXP(-$G153/INDEX($AV$5:$BA$12,MATCH($D153,$AR$5:$AR$12,0),5))*($G153/INDEX($AV$5:$BA$12,MATCH($D153,$AR$5:$AR$12,0),5))^$I153)+(EXP(-$G153/INDEX($AV$5:$BA$12,MATCH($D153,$AR$5:$AR$12,0),6))*($G153/INDEX($AV$5:$BA$12,MATCH($D153,$AR$5:$AR$12,0),6))^$I153)),0)</x:f>
        <x:v>0</x:v>
      </x:c>
      <x:c r="AD153" s="979" t="n">
        <x:f>IFERROR((EXP(-$G153/INDEX($AV$5:$BA$12,MATCH($D153,$AR$5:$AR$12,0),6))*($G153/INDEX($AV$5:$BA$12,MATCH($D153,$AR$5:$AR$12,0),6))^$I153)/((EXP(-$G153/INDEX($AV$5:$BA$12,MATCH($D153,$AR$5:$AR$12,0),1))*($G153/INDEX($AV$5:$BA$12,MATCH($D153,$AR$5:$AR$12,0),1))^$I153)+(EXP(-$G153/INDEX($AV$5:$BA$12,MATCH($D153,$AR$5:$AR$12,0),2))*($G153/INDEX($AV$5:$BA$12,MATCH($D153,$AR$5:$AR$12,0),2))^$I153)+(EXP(-$G153/INDEX($AV$5:$BA$12,MATCH($D153,$AR$5:$AR$12,0),3))*($G153/INDEX($AV$5:$BA$12,MATCH($D153,$AR$5:$AR$12,0),3))^$I153)+(EXP(-$G153/INDEX($AV$5:$BA$12,MATCH($D153,$AR$5:$AR$12,0),4))*($G153/INDEX($AV$5:$BA$12,MATCH($D153,$AR$5:$AR$12,0),4))^$I153)+(EXP(-$G153/INDEX($AV$5:$BA$12,MATCH($D153,$AR$5:$AR$12,0),5))*($G153/INDEX($AV$5:$BA$12,MATCH($D153,$AR$5:$AR$12,0),5))^$I153)+(EXP(-$G153/INDEX($AV$5:$BA$12,MATCH($D153,$AR$5:$AR$12,0),6))*($G153/INDEX($AV$5:$BA$12,MATCH($D153,$AR$5:$AR$12,0),6))^$I153)),0)</x:f>
        <x:v>0</x:v>
      </x:c>
      <x:c r="AE153" s="979" t="n">
        <x:f>IFERROR((EXP(-$G153/INDEX($BB$5:$BG$12,MATCH($D153,$AR$5:$AR$12,0),1))*($G153/INDEX($BB$5:$BG$12,MATCH($D153,$AR$5:$AR$12,0),1))^$J153)/((EXP(-$G153/INDEX($BB$5:$BG$12,MATCH($D153,$AR$5:$AR$12,0),1))*($G153/INDEX($BB$5:$BG$12,MATCH($D153,$AR$5:$AR$12,0),1))^$J153)+(EXP(-$G153/INDEX($BB$5:$BG$12,MATCH($D153,$AR$5:$AR$12,0),2))*($G153/INDEX($BB$5:$BG$12,MATCH($D153,$AR$5:$AR$12,0),2))^$J153)+(EXP(-$G153/INDEX($BB$5:$BG$12,MATCH($D153,$AR$5:$AR$12,0),3))*($G153/INDEX($BB$5:$BG$12,MATCH($D153,$AR$5:$AR$12,0),3))^$J153)+(EXP(-$G153/INDEX($BB$5:$BG$12,MATCH($D153,$AR$5:$AR$12,0),4))*($G153/INDEX($BB$5:$BG$12,MATCH($D153,$AR$5:$AR$12,0),4))^$J153)+(EXP(-$G153/INDEX($BB$5:$BG$12,MATCH($D153,$AR$5:$AR$12,0),5))*($G153/INDEX($BB$5:$BG$12,MATCH($D153,$AR$5:$AR$12,0),5))^$J153)+(EXP(-$G153/INDEX($BB$5:$BG$12,MATCH($D153,$AR$5:$AR$12,0),6))*($G153/INDEX($BB$5:$BG$12,MATCH($D153,$AR$5:$AR$12,0),6))^$J153)),0)</x:f>
        <x:v>0</x:v>
      </x:c>
      <x:c r="AF153" s="979" t="n">
        <x:f>IFERROR((EXP(-$G153/INDEX($BB$5:$BG$12,MATCH($D153,$AR$5:$AR$12,0),2))*($G153/INDEX($BB$5:$BG$12,MATCH($D153,$AR$5:$AR$12,0),2))^$J153)/((EXP(-$G153/INDEX($BB$5:$BG$12,MATCH($D153,$AR$5:$AR$12,0),1))*($G153/INDEX($BB$5:$BG$12,MATCH($D153,$AR$5:$AR$12,0),1))^$J153)+(EXP(-$G153/INDEX($BB$5:$BG$12,MATCH($D153,$AR$5:$AR$12,0),2))*($G153/INDEX($BB$5:$BG$12,MATCH($D153,$AR$5:$AR$12,0),2))^$J153)+(EXP(-$G153/INDEX($BB$5:$BG$12,MATCH($D153,$AR$5:$AR$12,0),3))*($G153/INDEX($BB$5:$BG$12,MATCH($D153,$AR$5:$AR$12,0),3))^$J153)+(EXP(-$G153/INDEX($BB$5:$BG$12,MATCH($D153,$AR$5:$AR$12,0),4))*($G153/INDEX($BB$5:$BG$12,MATCH($D153,$AR$5:$AR$12,0),4))^$J153)+(EXP(-$G153/INDEX($BB$5:$BG$12,MATCH($D153,$AR$5:$AR$12,0),5))*($G153/INDEX($BB$5:$BG$12,MATCH($D153,$AR$5:$AR$12,0),5))^$J153)+(EXP(-$G153/INDEX($BB$5:$BG$12,MATCH($D153,$AR$5:$AR$12,0),6))*($G153/INDEX($BB$5:$BG$12,MATCH($D153,$AR$5:$AR$12,0),6))^$J153)),0)</x:f>
        <x:v>0</x:v>
      </x:c>
      <x:c r="AG153" s="979" t="n">
        <x:f>IFERROR((EXP(-$G153/INDEX($BB$5:$BG$12,MATCH($D153,$AR$5:$AR$12,0),3))*($G153/INDEX($BB$5:$BG$12,MATCH($D153,$AR$5:$AR$12,0),3))^$J153)/((EXP(-$G153/INDEX($BB$5:$BG$12,MATCH($D153,$AR$5:$AR$12,0),1))*($G153/INDEX($BB$5:$BG$12,MATCH($D153,$AR$5:$AR$12,0),1))^$J153)+(EXP(-$G153/INDEX($BB$5:$BG$12,MATCH($D153,$AR$5:$AR$12,0),2))*($G153/INDEX($BB$5:$BG$12,MATCH($D153,$AR$5:$AR$12,0),2))^$J153)+(EXP(-$G153/INDEX($BB$5:$BG$12,MATCH($D153,$AR$5:$AR$12,0),3))*($G153/INDEX($BB$5:$BG$12,MATCH($D153,$AR$5:$AR$12,0),3))^$J153)+(EXP(-$G153/INDEX($BB$5:$BG$12,MATCH($D153,$AR$5:$AR$12,0),4))*($G153/INDEX($BB$5:$BG$12,MATCH($D153,$AR$5:$AR$12,0),4))^$J153)+(EXP(-$G153/INDEX($BB$5:$BG$12,MATCH($D153,$AR$5:$AR$12,0),5))*($G153/INDEX($BB$5:$BG$12,MATCH($D153,$AR$5:$AR$12,0),5))^$J153)+(EXP(-$G153/INDEX($BB$5:$BG$12,MATCH($D153,$AR$5:$AR$12,0),6))*($G153/INDEX($BB$5:$BG$12,MATCH($D153,$AR$5:$AR$12,0),6))^$J153)),0)</x:f>
        <x:v>0</x:v>
      </x:c>
      <x:c r="AH153" s="979" t="n">
        <x:f>IFERROR((EXP(-$G153/INDEX($BB$5:$BG$12,MATCH($D153,$AR$5:$AR$12,0),4))*($G153/INDEX($BB$5:$BG$12,MATCH($D153,$AR$5:$AR$12,0),4))^$J153)/((EXP(-$G153/INDEX($BB$5:$BG$12,MATCH($D153,$AR$5:$AR$12,0),1))*($G153/INDEX($BB$5:$BG$12,MATCH($D153,$AR$5:$AR$12,0),1))^$J153)+(EXP(-$G153/INDEX($BB$5:$BG$12,MATCH($D153,$AR$5:$AR$12,0),2))*($G153/INDEX($BB$5:$BG$12,MATCH($D153,$AR$5:$AR$12,0),2))^$J153)+(EXP(-$G153/INDEX($BB$5:$BG$12,MATCH($D153,$AR$5:$AR$12,0),3))*($G153/INDEX($BB$5:$BG$12,MATCH($D153,$AR$5:$AR$12,0),3))^$J153)+(EXP(-$G153/INDEX($BB$5:$BG$12,MATCH($D153,$AR$5:$AR$12,0),4))*($G153/INDEX($BB$5:$BG$12,MATCH($D153,$AR$5:$AR$12,0),4))^$J153)+(EXP(-$G153/INDEX($BB$5:$BG$12,MATCH($D153,$AR$5:$AR$12,0),5))*($G153/INDEX($BB$5:$BG$12,MATCH($D153,$AR$5:$AR$12,0),5))^$J153)+(EXP(-$G153/INDEX($BB$5:$BG$12,MATCH($D153,$AR$5:$AR$12,0),6))*($G153/INDEX($BB$5:$BG$12,MATCH($D153,$AR$5:$AR$12,0),6))^$J153)),0)</x:f>
        <x:v>0</x:v>
      </x:c>
      <x:c r="AI153" s="979" t="n">
        <x:f>IFERROR((EXP(-$G153/INDEX($BB$5:$BG$12,MATCH($D153,$AR$5:$AR$12,0),5))*($G153/INDEX($BB$5:$BG$12,MATCH($D153,$AR$5:$AR$12,0),5))^$J153)/((EXP(-$G153/INDEX($BB$5:$BG$12,MATCH($D153,$AR$5:$AR$12,0),1))*($G153/INDEX($BB$5:$BG$12,MATCH($D153,$AR$5:$AR$12,0),1))^$J153)+(EXP(-$G153/INDEX($BB$5:$BG$12,MATCH($D153,$AR$5:$AR$12,0),2))*($G153/INDEX($BB$5:$BG$12,MATCH($D153,$AR$5:$AR$12,0),2))^$J153)+(EXP(-$G153/INDEX($BB$5:$BG$12,MATCH($D153,$AR$5:$AR$12,0),3))*($G153/INDEX($BB$5:$BG$12,MATCH($D153,$AR$5:$AR$12,0),3))^$J153)+(EXP(-$G153/INDEX($BB$5:$BG$12,MATCH($D153,$AR$5:$AR$12,0),4))*($G153/INDEX($BB$5:$BG$12,MATCH($D153,$AR$5:$AR$12,0),4))^$J153)+(EXP(-$G153/INDEX($BB$5:$BG$12,MATCH($D153,$AR$5:$AR$12,0),5))*($G153/INDEX($BB$5:$BG$12,MATCH($D153,$AR$5:$AR$12,0),5))^$J153)+(EXP(-$G153/INDEX($BB$5:$BG$12,MATCH($D153,$AR$5:$AR$12,0),6))*($G153/INDEX($BB$5:$BG$12,MATCH($D153,$AR$5:$AR$12,0),6))^$J153)),0)</x:f>
        <x:v>0</x:v>
      </x:c>
      <x:c r="AJ153" s="979" t="n">
        <x:f>IFERROR((EXP(-$G153/INDEX($BB$5:$BG$12,MATCH($D153,$AR$5:$AR$12,0),6))*($G153/INDEX($BB$5:$BG$12,MATCH($D153,$AR$5:$AR$12,0),6))^$J153)/((EXP(-$G153/INDEX($BB$5:$BG$12,MATCH($D153,$AR$5:$AR$12,0),1))*($G153/INDEX($BB$5:$BG$12,MATCH($D153,$AR$5:$AR$12,0),1))^$J153)+(EXP(-$G153/INDEX($BB$5:$BG$12,MATCH($D153,$AR$5:$AR$12,0),2))*($G153/INDEX($BB$5:$BG$12,MATCH($D153,$AR$5:$AR$12,0),2))^$J153)+(EXP(-$G153/INDEX($BB$5:$BG$12,MATCH($D153,$AR$5:$AR$12,0),3))*($G153/INDEX($BB$5:$BG$12,MATCH($D153,$AR$5:$AR$12,0),3))^$J153)+(EXP(-$G153/INDEX($BB$5:$BG$12,MATCH($D153,$AR$5:$AR$12,0),4))*($G153/INDEX($BB$5:$BG$12,MATCH($D153,$AR$5:$AR$12,0),4))^$J153)+(EXP(-$G153/INDEX($BB$5:$BG$12,MATCH($D153,$AR$5:$AR$12,0),5))*($G153/INDEX($BB$5:$BG$12,MATCH($D153,$AR$5:$AR$12,0),5))^$J153)+(EXP(-$G153/INDEX($BB$5:$BG$12,MATCH($D153,$AR$5:$AR$12,0),6))*($G153/INDEX($BB$5:$BG$12,MATCH($D153,$AR$5:$AR$12,0),6))^$J153)),0)</x:f>
        <x:v>0</x:v>
      </x:c>
      <x:c r="BJ153"/>
      <x:c r="BK153"/>
      <x:c r="BL153"/>
      <x:c r="BM153"/>
      <x:c r="BN153"/>
      <x:c r="BO153"/>
      <x:c r="BP153"/>
      <x:c r="BQ153"/>
      <x:c r="BR153"/>
      <x:c r="BS153"/>
      <x:c r="BT153"/>
      <x:c r="BU153"/>
      <x:c r="BV153"/>
      <x:c r="BW153"/>
      <x:c r="BX153"/>
      <x:c r="BY153"/>
      <x:c r="BZ153"/>
    </x:row>
    <x:row r="154">
      <x:c r="A154" s="975" t="n">
        <x:f>'対象台データ'!A152</x:f>
        <x:v>46278</x:v>
      </x:c>
      <x:c r="B154" s="1003" t="str">
        <x:f>'対象台データ'!B152</x:f>
        <x:v>日</x:v>
      </x:c>
      <x:c r="C154" s="1003" t="str">
        <x:f>'対象台データ'!C152</x:f>
        <x:v>9/13</x:v>
      </x:c>
      <x:c r="D154" s="963" t="str">
        <x:f>'対象台データ'!D152</x:f>
        <x:v>カバネリ 海門決戦</x:v>
      </x:c>
      <x:c r="E154" s="1014" t="n">
        <x:f>IF($X154="A",MIN(100,MAX(0,55+(V154-55)*(1+0.4*SQRT(MIN(G154/8000,1))))),MIN(100,MAX(0,V154)))</x:f>
        <x:v>66.655214707571</x:v>
      </x:c>
      <x:c r="F154" s="1016" t="n">
        <x:f>'対象台データ'!E152</x:f>
        <x:v>545</x:v>
      </x:c>
      <x:c r="G154" s="1005" t="n">
        <x:f>'対象台データ'!F152</x:f>
        <x:v>4529</x:v>
      </x:c>
      <x:c r="H154" s="1005" t="n">
        <x:f>'対象台データ'!G152</x:f>
        <x:v>3742</x:v>
      </x:c>
      <x:c r="I154" s="1005" t="n">
        <x:f>'対象台データ'!H152</x:f>
        <x:v>0</x:v>
      </x:c>
      <x:c r="J154" s="1005" t="n">
        <x:f>'対象台データ'!I152</x:f>
        <x:v>27</x:v>
      </x:c>
      <x:c r="K154" s="979" t="n">
        <x:f>'対象台データ'!K152</x:f>
        <x:v>1.2754103186869803</x:v>
      </x:c>
      <x:c r="L154" s="1006" t="n">
        <x:f>IF(G154&lt;=0,5,IF(G154&lt;1500,5+(G154-0)*(20-5)/(1500-0),IF(G154&lt;3000,20+(G154-1500)*(40-20)/(3000-1500),IF(G154&lt;4500,40+(G154-3000)*(58-40)/(4500-3000),IF(G154&lt;6000,58+(G154-4500)*(72-58)/(6000-4500),IF(G154&lt;7500,72+(G154-6000)*(84-72)/(7500-6000),IF(G154&lt;9000,84+(G154-7500)*(93-84)/(9000-7500),IF(G154&lt;11000,93+(G154-9000)*(100-93)/(11000-9000),100))))))))</x:f>
        <x:v>58.27066666666666</x:v>
      </x:c>
      <x:c r="M154" s="978" t="n">
        <x:v>1</x:v>
      </x:c>
      <x:c r="N154" s="978" t="n">
        <x:f>MIN(100,L154*M154)</x:f>
        <x:v>58.27066666666666</x:v>
      </x:c>
      <x:c r="O154" s="978" t="n">
        <x:f>IF(K154&lt;=0.8,0,IF(K154&lt;0.9,0+(K154-0.8)*(10-0)/(0.9-0.8),IF(K154&lt;1,10+(K154-0.9)*(35-10)/(1-0.9),IF(K154&lt;1.2,35+(K154-1)*(87-35)/(1.2-1),IF(K154&lt;1.3,87+(K154-1.2)*(96-87)/(1.3-1.2),IF(K154&lt;1.45,96+(K154-1.3)*(100-96)/(1.45-1.3),100))))))</x:f>
        <x:v>93.78692868182823</x:v>
      </x:c>
      <x:c r="P154" s="979" t="n">
        <x:f>MIN(1,SQRT(G154/8000))</x:f>
        <x:v>0.7524127856436252</x:v>
      </x:c>
      <x:c r="Q154" s="978" t="n">
        <x:f>35+(O154-35)*P154</x:f>
        <x:v>79.23203676892751</x:v>
      </x:c>
      <x:c r="R154" s="978" t="n">
        <x:f>IF(K154&lt;0.95,MIN(25,(0.95-K154)*250),0)</x:f>
        <x:v>0</x:v>
      </x:c>
      <x:c r="S154" s="978" t="n">
        <x:f>IF($X154="A",Y154*5+Z154*15+AA154*30+AB154*60+AC154*80+AD154*100,0)</x:f>
        <x:v>0</x:v>
      </x:c>
      <x:c r="T154" s="978" t="n">
        <x:f>IF($X154="A",AE154*5+AF154*15+AG154*30+AH154*60+AI154*80+AJ154*100,0)</x:f>
        <x:v>0</x:v>
      </x:c>
      <x:c r="U154" s="978" t="n">
        <x:f>IF($X154="A",S154*15%+T154*30%+Q154*55%,0)</x:f>
        <x:v>0</x:v>
      </x:c>
      <x:c r="V154" s="1018" t="n">
        <x:f>IF($X154="A",U154*80%+N154*20%,N154*IFERROR(INDEX($AT$5:$AT$60,MATCH($D154,$AR$5:$AR$60,0)),0.6)+Q154*IFERROR(INDEX($AU$5:$AU$60,MATCH($D154,$AR$5:$AR$60,0)),0.4)-R154)</x:f>
        <x:v>66.655214707571</x:v>
      </x:c>
      <x:c r="W154" s="1008" t="str">
        <x:f>IF(E154&gt;=90,"設定6級候補",IF(E154&gt;=75,"設定4以上強候補",IF(E154&gt;=60,"設定4以上を疑う","要観察")))</x:f>
        <x:v>設定4以上を疑う</x:v>
      </x:c>
      <x:c r="X154" s="1003" t="str">
        <x:f>IFERROR(INDEX($AS$5:$AS$60,MATCH($D154,$AR$5:$AR$60,0)),"AT")</x:f>
        <x:v>AT</x:v>
      </x:c>
      <x:c r="Y154" s="979" t="n">
        <x:f>IFERROR((EXP(-$G154/INDEX($AV$5:$BA$12,MATCH($D154,$AR$5:$AR$12,0),1))*($G154/INDEX($AV$5:$BA$12,MATCH($D154,$AR$5:$AR$12,0),1))^$I154)/((EXP(-$G154/INDEX($AV$5:$BA$12,MATCH($D154,$AR$5:$AR$12,0),1))*($G154/INDEX($AV$5:$BA$12,MATCH($D154,$AR$5:$AR$12,0),1))^$I154)+(EXP(-$G154/INDEX($AV$5:$BA$12,MATCH($D154,$AR$5:$AR$12,0),2))*($G154/INDEX($AV$5:$BA$12,MATCH($D154,$AR$5:$AR$12,0),2))^$I154)+(EXP(-$G154/INDEX($AV$5:$BA$12,MATCH($D154,$AR$5:$AR$12,0),3))*($G154/INDEX($AV$5:$BA$12,MATCH($D154,$AR$5:$AR$12,0),3))^$I154)+(EXP(-$G154/INDEX($AV$5:$BA$12,MATCH($D154,$AR$5:$AR$12,0),4))*($G154/INDEX($AV$5:$BA$12,MATCH($D154,$AR$5:$AR$12,0),4))^$I154)+(EXP(-$G154/INDEX($AV$5:$BA$12,MATCH($D154,$AR$5:$AR$12,0),5))*($G154/INDEX($AV$5:$BA$12,MATCH($D154,$AR$5:$AR$12,0),5))^$I154)+(EXP(-$G154/INDEX($AV$5:$BA$12,MATCH($D154,$AR$5:$AR$12,0),6))*($G154/INDEX($AV$5:$BA$12,MATCH($D154,$AR$5:$AR$12,0),6))^$I154)),0)</x:f>
        <x:v>0</x:v>
      </x:c>
      <x:c r="Z154" s="979" t="n">
        <x:f>IFERROR((EXP(-$G154/INDEX($AV$5:$BA$12,MATCH($D154,$AR$5:$AR$12,0),2))*($G154/INDEX($AV$5:$BA$12,MATCH($D154,$AR$5:$AR$12,0),2))^$I154)/((EXP(-$G154/INDEX($AV$5:$BA$12,MATCH($D154,$AR$5:$AR$12,0),1))*($G154/INDEX($AV$5:$BA$12,MATCH($D154,$AR$5:$AR$12,0),1))^$I154)+(EXP(-$G154/INDEX($AV$5:$BA$12,MATCH($D154,$AR$5:$AR$12,0),2))*($G154/INDEX($AV$5:$BA$12,MATCH($D154,$AR$5:$AR$12,0),2))^$I154)+(EXP(-$G154/INDEX($AV$5:$BA$12,MATCH($D154,$AR$5:$AR$12,0),3))*($G154/INDEX($AV$5:$BA$12,MATCH($D154,$AR$5:$AR$12,0),3))^$I154)+(EXP(-$G154/INDEX($AV$5:$BA$12,MATCH($D154,$AR$5:$AR$12,0),4))*($G154/INDEX($AV$5:$BA$12,MATCH($D154,$AR$5:$AR$12,0),4))^$I154)+(EXP(-$G154/INDEX($AV$5:$BA$12,MATCH($D154,$AR$5:$AR$12,0),5))*($G154/INDEX($AV$5:$BA$12,MATCH($D154,$AR$5:$AR$12,0),5))^$I154)+(EXP(-$G154/INDEX($AV$5:$BA$12,MATCH($D154,$AR$5:$AR$12,0),6))*($G154/INDEX($AV$5:$BA$12,MATCH($D154,$AR$5:$AR$12,0),6))^$I154)),0)</x:f>
        <x:v>0</x:v>
      </x:c>
      <x:c r="AA154" s="979" t="n">
        <x:f>IFERROR((EXP(-$G154/INDEX($AV$5:$BA$12,MATCH($D154,$AR$5:$AR$12,0),3))*($G154/INDEX($AV$5:$BA$12,MATCH($D154,$AR$5:$AR$12,0),3))^$I154)/((EXP(-$G154/INDEX($AV$5:$BA$12,MATCH($D154,$AR$5:$AR$12,0),1))*($G154/INDEX($AV$5:$BA$12,MATCH($D154,$AR$5:$AR$12,0),1))^$I154)+(EXP(-$G154/INDEX($AV$5:$BA$12,MATCH($D154,$AR$5:$AR$12,0),2))*($G154/INDEX($AV$5:$BA$12,MATCH($D154,$AR$5:$AR$12,0),2))^$I154)+(EXP(-$G154/INDEX($AV$5:$BA$12,MATCH($D154,$AR$5:$AR$12,0),3))*($G154/INDEX($AV$5:$BA$12,MATCH($D154,$AR$5:$AR$12,0),3))^$I154)+(EXP(-$G154/INDEX($AV$5:$BA$12,MATCH($D154,$AR$5:$AR$12,0),4))*($G154/INDEX($AV$5:$BA$12,MATCH($D154,$AR$5:$AR$12,0),4))^$I154)+(EXP(-$G154/INDEX($AV$5:$BA$12,MATCH($D154,$AR$5:$AR$12,0),5))*($G154/INDEX($AV$5:$BA$12,MATCH($D154,$AR$5:$AR$12,0),5))^$I154)+(EXP(-$G154/INDEX($AV$5:$BA$12,MATCH($D154,$AR$5:$AR$12,0),6))*($G154/INDEX($AV$5:$BA$12,MATCH($D154,$AR$5:$AR$12,0),6))^$I154)),0)</x:f>
        <x:v>0</x:v>
      </x:c>
      <x:c r="AB154" s="979" t="n">
        <x:f>IFERROR((EXP(-$G154/INDEX($AV$5:$BA$12,MATCH($D154,$AR$5:$AR$12,0),4))*($G154/INDEX($AV$5:$BA$12,MATCH($D154,$AR$5:$AR$12,0),4))^$I154)/((EXP(-$G154/INDEX($AV$5:$BA$12,MATCH($D154,$AR$5:$AR$12,0),1))*($G154/INDEX($AV$5:$BA$12,MATCH($D154,$AR$5:$AR$12,0),1))^$I154)+(EXP(-$G154/INDEX($AV$5:$BA$12,MATCH($D154,$AR$5:$AR$12,0),2))*($G154/INDEX($AV$5:$BA$12,MATCH($D154,$AR$5:$AR$12,0),2))^$I154)+(EXP(-$G154/INDEX($AV$5:$BA$12,MATCH($D154,$AR$5:$AR$12,0),3))*($G154/INDEX($AV$5:$BA$12,MATCH($D154,$AR$5:$AR$12,0),3))^$I154)+(EXP(-$G154/INDEX($AV$5:$BA$12,MATCH($D154,$AR$5:$AR$12,0),4))*($G154/INDEX($AV$5:$BA$12,MATCH($D154,$AR$5:$AR$12,0),4))^$I154)+(EXP(-$G154/INDEX($AV$5:$BA$12,MATCH($D154,$AR$5:$AR$12,0),5))*($G154/INDEX($AV$5:$BA$12,MATCH($D154,$AR$5:$AR$12,0),5))^$I154)+(EXP(-$G154/INDEX($AV$5:$BA$12,MATCH($D154,$AR$5:$AR$12,0),6))*($G154/INDEX($AV$5:$BA$12,MATCH($D154,$AR$5:$AR$12,0),6))^$I154)),0)</x:f>
        <x:v>0</x:v>
      </x:c>
      <x:c r="AC154" s="979" t="n">
        <x:f>IFERROR((EXP(-$G154/INDEX($AV$5:$BA$12,MATCH($D154,$AR$5:$AR$12,0),5))*($G154/INDEX($AV$5:$BA$12,MATCH($D154,$AR$5:$AR$12,0),5))^$I154)/((EXP(-$G154/INDEX($AV$5:$BA$12,MATCH($D154,$AR$5:$AR$12,0),1))*($G154/INDEX($AV$5:$BA$12,MATCH($D154,$AR$5:$AR$12,0),1))^$I154)+(EXP(-$G154/INDEX($AV$5:$BA$12,MATCH($D154,$AR$5:$AR$12,0),2))*($G154/INDEX($AV$5:$BA$12,MATCH($D154,$AR$5:$AR$12,0),2))^$I154)+(EXP(-$G154/INDEX($AV$5:$BA$12,MATCH($D154,$AR$5:$AR$12,0),3))*($G154/INDEX($AV$5:$BA$12,MATCH($D154,$AR$5:$AR$12,0),3))^$I154)+(EXP(-$G154/INDEX($AV$5:$BA$12,MATCH($D154,$AR$5:$AR$12,0),4))*($G154/INDEX($AV$5:$BA$12,MATCH($D154,$AR$5:$AR$12,0),4))^$I154)+(EXP(-$G154/INDEX($AV$5:$BA$12,MATCH($D154,$AR$5:$AR$12,0),5))*($G154/INDEX($AV$5:$BA$12,MATCH($D154,$AR$5:$AR$12,0),5))^$I154)+(EXP(-$G154/INDEX($AV$5:$BA$12,MATCH($D154,$AR$5:$AR$12,0),6))*($G154/INDEX($AV$5:$BA$12,MATCH($D154,$AR$5:$AR$12,0),6))^$I154)),0)</x:f>
        <x:v>0</x:v>
      </x:c>
      <x:c r="AD154" s="979" t="n">
        <x:f>IFERROR((EXP(-$G154/INDEX($AV$5:$BA$12,MATCH($D154,$AR$5:$AR$12,0),6))*($G154/INDEX($AV$5:$BA$12,MATCH($D154,$AR$5:$AR$12,0),6))^$I154)/((EXP(-$G154/INDEX($AV$5:$BA$12,MATCH($D154,$AR$5:$AR$12,0),1))*($G154/INDEX($AV$5:$BA$12,MATCH($D154,$AR$5:$AR$12,0),1))^$I154)+(EXP(-$G154/INDEX($AV$5:$BA$12,MATCH($D154,$AR$5:$AR$12,0),2))*($G154/INDEX($AV$5:$BA$12,MATCH($D154,$AR$5:$AR$12,0),2))^$I154)+(EXP(-$G154/INDEX($AV$5:$BA$12,MATCH($D154,$AR$5:$AR$12,0),3))*($G154/INDEX($AV$5:$BA$12,MATCH($D154,$AR$5:$AR$12,0),3))^$I154)+(EXP(-$G154/INDEX($AV$5:$BA$12,MATCH($D154,$AR$5:$AR$12,0),4))*($G154/INDEX($AV$5:$BA$12,MATCH($D154,$AR$5:$AR$12,0),4))^$I154)+(EXP(-$G154/INDEX($AV$5:$BA$12,MATCH($D154,$AR$5:$AR$12,0),5))*($G154/INDEX($AV$5:$BA$12,MATCH($D154,$AR$5:$AR$12,0),5))^$I154)+(EXP(-$G154/INDEX($AV$5:$BA$12,MATCH($D154,$AR$5:$AR$12,0),6))*($G154/INDEX($AV$5:$BA$12,MATCH($D154,$AR$5:$AR$12,0),6))^$I154)),0)</x:f>
        <x:v>0</x:v>
      </x:c>
      <x:c r="AE154" s="979" t="n">
        <x:f>IFERROR((EXP(-$G154/INDEX($BB$5:$BG$12,MATCH($D154,$AR$5:$AR$12,0),1))*($G154/INDEX($BB$5:$BG$12,MATCH($D154,$AR$5:$AR$12,0),1))^$J154)/((EXP(-$G154/INDEX($BB$5:$BG$12,MATCH($D154,$AR$5:$AR$12,0),1))*($G154/INDEX($BB$5:$BG$12,MATCH($D154,$AR$5:$AR$12,0),1))^$J154)+(EXP(-$G154/INDEX($BB$5:$BG$12,MATCH($D154,$AR$5:$AR$12,0),2))*($G154/INDEX($BB$5:$BG$12,MATCH($D154,$AR$5:$AR$12,0),2))^$J154)+(EXP(-$G154/INDEX($BB$5:$BG$12,MATCH($D154,$AR$5:$AR$12,0),3))*($G154/INDEX($BB$5:$BG$12,MATCH($D154,$AR$5:$AR$12,0),3))^$J154)+(EXP(-$G154/INDEX($BB$5:$BG$12,MATCH($D154,$AR$5:$AR$12,0),4))*($G154/INDEX($BB$5:$BG$12,MATCH($D154,$AR$5:$AR$12,0),4))^$J154)+(EXP(-$G154/INDEX($BB$5:$BG$12,MATCH($D154,$AR$5:$AR$12,0),5))*($G154/INDEX($BB$5:$BG$12,MATCH($D154,$AR$5:$AR$12,0),5))^$J154)+(EXP(-$G154/INDEX($BB$5:$BG$12,MATCH($D154,$AR$5:$AR$12,0),6))*($G154/INDEX($BB$5:$BG$12,MATCH($D154,$AR$5:$AR$12,0),6))^$J154)),0)</x:f>
        <x:v>0</x:v>
      </x:c>
      <x:c r="AF154" s="979" t="n">
        <x:f>IFERROR((EXP(-$G154/INDEX($BB$5:$BG$12,MATCH($D154,$AR$5:$AR$12,0),2))*($G154/INDEX($BB$5:$BG$12,MATCH($D154,$AR$5:$AR$12,0),2))^$J154)/((EXP(-$G154/INDEX($BB$5:$BG$12,MATCH($D154,$AR$5:$AR$12,0),1))*($G154/INDEX($BB$5:$BG$12,MATCH($D154,$AR$5:$AR$12,0),1))^$J154)+(EXP(-$G154/INDEX($BB$5:$BG$12,MATCH($D154,$AR$5:$AR$12,0),2))*($G154/INDEX($BB$5:$BG$12,MATCH($D154,$AR$5:$AR$12,0),2))^$J154)+(EXP(-$G154/INDEX($BB$5:$BG$12,MATCH($D154,$AR$5:$AR$12,0),3))*($G154/INDEX($BB$5:$BG$12,MATCH($D154,$AR$5:$AR$12,0),3))^$J154)+(EXP(-$G154/INDEX($BB$5:$BG$12,MATCH($D154,$AR$5:$AR$12,0),4))*($G154/INDEX($BB$5:$BG$12,MATCH($D154,$AR$5:$AR$12,0),4))^$J154)+(EXP(-$G154/INDEX($BB$5:$BG$12,MATCH($D154,$AR$5:$AR$12,0),5))*($G154/INDEX($BB$5:$BG$12,MATCH($D154,$AR$5:$AR$12,0),5))^$J154)+(EXP(-$G154/INDEX($BB$5:$BG$12,MATCH($D154,$AR$5:$AR$12,0),6))*($G154/INDEX($BB$5:$BG$12,MATCH($D154,$AR$5:$AR$12,0),6))^$J154)),0)</x:f>
        <x:v>0</x:v>
      </x:c>
      <x:c r="AG154" s="979" t="n">
        <x:f>IFERROR((EXP(-$G154/INDEX($BB$5:$BG$12,MATCH($D154,$AR$5:$AR$12,0),3))*($G154/INDEX($BB$5:$BG$12,MATCH($D154,$AR$5:$AR$12,0),3))^$J154)/((EXP(-$G154/INDEX($BB$5:$BG$12,MATCH($D154,$AR$5:$AR$12,0),1))*($G154/INDEX($BB$5:$BG$12,MATCH($D154,$AR$5:$AR$12,0),1))^$J154)+(EXP(-$G154/INDEX($BB$5:$BG$12,MATCH($D154,$AR$5:$AR$12,0),2))*($G154/INDEX($BB$5:$BG$12,MATCH($D154,$AR$5:$AR$12,0),2))^$J154)+(EXP(-$G154/INDEX($BB$5:$BG$12,MATCH($D154,$AR$5:$AR$12,0),3))*($G154/INDEX($BB$5:$BG$12,MATCH($D154,$AR$5:$AR$12,0),3))^$J154)+(EXP(-$G154/INDEX($BB$5:$BG$12,MATCH($D154,$AR$5:$AR$12,0),4))*($G154/INDEX($BB$5:$BG$12,MATCH($D154,$AR$5:$AR$12,0),4))^$J154)+(EXP(-$G154/INDEX($BB$5:$BG$12,MATCH($D154,$AR$5:$AR$12,0),5))*($G154/INDEX($BB$5:$BG$12,MATCH($D154,$AR$5:$AR$12,0),5))^$J154)+(EXP(-$G154/INDEX($BB$5:$BG$12,MATCH($D154,$AR$5:$AR$12,0),6))*($G154/INDEX($BB$5:$BG$12,MATCH($D154,$AR$5:$AR$12,0),6))^$J154)),0)</x:f>
        <x:v>0</x:v>
      </x:c>
      <x:c r="AH154" s="979" t="n">
        <x:f>IFERROR((EXP(-$G154/INDEX($BB$5:$BG$12,MATCH($D154,$AR$5:$AR$12,0),4))*($G154/INDEX($BB$5:$BG$12,MATCH($D154,$AR$5:$AR$12,0),4))^$J154)/((EXP(-$G154/INDEX($BB$5:$BG$12,MATCH($D154,$AR$5:$AR$12,0),1))*($G154/INDEX($BB$5:$BG$12,MATCH($D154,$AR$5:$AR$12,0),1))^$J154)+(EXP(-$G154/INDEX($BB$5:$BG$12,MATCH($D154,$AR$5:$AR$12,0),2))*($G154/INDEX($BB$5:$BG$12,MATCH($D154,$AR$5:$AR$12,0),2))^$J154)+(EXP(-$G154/INDEX($BB$5:$BG$12,MATCH($D154,$AR$5:$AR$12,0),3))*($G154/INDEX($BB$5:$BG$12,MATCH($D154,$AR$5:$AR$12,0),3))^$J154)+(EXP(-$G154/INDEX($BB$5:$BG$12,MATCH($D154,$AR$5:$AR$12,0),4))*($G154/INDEX($BB$5:$BG$12,MATCH($D154,$AR$5:$AR$12,0),4))^$J154)+(EXP(-$G154/INDEX($BB$5:$BG$12,MATCH($D154,$AR$5:$AR$12,0),5))*($G154/INDEX($BB$5:$BG$12,MATCH($D154,$AR$5:$AR$12,0),5))^$J154)+(EXP(-$G154/INDEX($BB$5:$BG$12,MATCH($D154,$AR$5:$AR$12,0),6))*($G154/INDEX($BB$5:$BG$12,MATCH($D154,$AR$5:$AR$12,0),6))^$J154)),0)</x:f>
        <x:v>0</x:v>
      </x:c>
      <x:c r="AI154" s="979" t="n">
        <x:f>IFERROR((EXP(-$G154/INDEX($BB$5:$BG$12,MATCH($D154,$AR$5:$AR$12,0),5))*($G154/INDEX($BB$5:$BG$12,MATCH($D154,$AR$5:$AR$12,0),5))^$J154)/((EXP(-$G154/INDEX($BB$5:$BG$12,MATCH($D154,$AR$5:$AR$12,0),1))*($G154/INDEX($BB$5:$BG$12,MATCH($D154,$AR$5:$AR$12,0),1))^$J154)+(EXP(-$G154/INDEX($BB$5:$BG$12,MATCH($D154,$AR$5:$AR$12,0),2))*($G154/INDEX($BB$5:$BG$12,MATCH($D154,$AR$5:$AR$12,0),2))^$J154)+(EXP(-$G154/INDEX($BB$5:$BG$12,MATCH($D154,$AR$5:$AR$12,0),3))*($G154/INDEX($BB$5:$BG$12,MATCH($D154,$AR$5:$AR$12,0),3))^$J154)+(EXP(-$G154/INDEX($BB$5:$BG$12,MATCH($D154,$AR$5:$AR$12,0),4))*($G154/INDEX($BB$5:$BG$12,MATCH($D154,$AR$5:$AR$12,0),4))^$J154)+(EXP(-$G154/INDEX($BB$5:$BG$12,MATCH($D154,$AR$5:$AR$12,0),5))*($G154/INDEX($BB$5:$BG$12,MATCH($D154,$AR$5:$AR$12,0),5))^$J154)+(EXP(-$G154/INDEX($BB$5:$BG$12,MATCH($D154,$AR$5:$AR$12,0),6))*($G154/INDEX($BB$5:$BG$12,MATCH($D154,$AR$5:$AR$12,0),6))^$J154)),0)</x:f>
        <x:v>0</x:v>
      </x:c>
      <x:c r="AJ154" s="979" t="n">
        <x:f>IFERROR((EXP(-$G154/INDEX($BB$5:$BG$12,MATCH($D154,$AR$5:$AR$12,0),6))*($G154/INDEX($BB$5:$BG$12,MATCH($D154,$AR$5:$AR$12,0),6))^$J154)/((EXP(-$G154/INDEX($BB$5:$BG$12,MATCH($D154,$AR$5:$AR$12,0),1))*($G154/INDEX($BB$5:$BG$12,MATCH($D154,$AR$5:$AR$12,0),1))^$J154)+(EXP(-$G154/INDEX($BB$5:$BG$12,MATCH($D154,$AR$5:$AR$12,0),2))*($G154/INDEX($BB$5:$BG$12,MATCH($D154,$AR$5:$AR$12,0),2))^$J154)+(EXP(-$G154/INDEX($BB$5:$BG$12,MATCH($D154,$AR$5:$AR$12,0),3))*($G154/INDEX($BB$5:$BG$12,MATCH($D154,$AR$5:$AR$12,0),3))^$J154)+(EXP(-$G154/INDEX($BB$5:$BG$12,MATCH($D154,$AR$5:$AR$12,0),4))*($G154/INDEX($BB$5:$BG$12,MATCH($D154,$AR$5:$AR$12,0),4))^$J154)+(EXP(-$G154/INDEX($BB$5:$BG$12,MATCH($D154,$AR$5:$AR$12,0),5))*($G154/INDEX($BB$5:$BG$12,MATCH($D154,$AR$5:$AR$12,0),5))^$J154)+(EXP(-$G154/INDEX($BB$5:$BG$12,MATCH($D154,$AR$5:$AR$12,0),6))*($G154/INDEX($BB$5:$BG$12,MATCH($D154,$AR$5:$AR$12,0),6))^$J154)),0)</x:f>
        <x:v>0</x:v>
      </x:c>
      <x:c r="BJ154"/>
      <x:c r="BK154"/>
      <x:c r="BL154"/>
      <x:c r="BM154"/>
      <x:c r="BN154"/>
      <x:c r="BO154"/>
      <x:c r="BP154"/>
      <x:c r="BQ154"/>
      <x:c r="BR154"/>
      <x:c r="BS154"/>
      <x:c r="BT154"/>
      <x:c r="BU154"/>
      <x:c r="BV154"/>
      <x:c r="BW154"/>
      <x:c r="BX154"/>
      <x:c r="BY154"/>
      <x:c r="BZ154"/>
    </x:row>
    <x:row r="155">
      <x:c r="A155" s="975" t="n">
        <x:f>'対象台データ'!A153</x:f>
        <x:v>46278</x:v>
      </x:c>
      <x:c r="B155" s="1003" t="str">
        <x:f>'対象台データ'!B153</x:f>
        <x:v>日</x:v>
      </x:c>
      <x:c r="C155" s="1003" t="str">
        <x:f>'対象台データ'!C153</x:f>
        <x:v>9/13</x:v>
      </x:c>
      <x:c r="D155" s="963" t="str">
        <x:f>'対象台データ'!D153</x:f>
        <x:v>カバネリ 海門決戦</x:v>
      </x:c>
      <x:c r="E155" s="1014" t="n">
        <x:f>IF($X155="A",MIN(100,MAX(0,55+(V155-55)*(1+0.4*SQRT(MIN(G155/8000,1))))),MIN(100,MAX(0,V155)))</x:f>
        <x:v>62.82089155969131</x:v>
      </x:c>
      <x:c r="F155" s="1016" t="n">
        <x:f>'対象台データ'!E153</x:f>
        <x:v>546</x:v>
      </x:c>
      <x:c r="G155" s="1005" t="n">
        <x:f>'対象台データ'!F153</x:f>
        <x:v>4887</x:v>
      </x:c>
      <x:c r="H155" s="1005" t="n">
        <x:f>'対象台データ'!G153</x:f>
        <x:v>2138</x:v>
      </x:c>
      <x:c r="I155" s="1005" t="n">
        <x:f>'対象台データ'!H153</x:f>
        <x:v>0</x:v>
      </x:c>
      <x:c r="J155" s="1005" t="n">
        <x:f>'対象台データ'!I153</x:f>
        <x:v>23</x:v>
      </x:c>
      <x:c r="K155" s="979" t="n">
        <x:f>'対象台データ'!K153</x:f>
        <x:v>1.1458290703226246</x:v>
      </x:c>
      <x:c r="L155" s="1006" t="n">
        <x:f>IF(G155&lt;=0,5,IF(G155&lt;1500,5+(G155-0)*(20-5)/(1500-0),IF(G155&lt;3000,20+(G155-1500)*(40-20)/(3000-1500),IF(G155&lt;4500,40+(G155-3000)*(58-40)/(4500-3000),IF(G155&lt;6000,58+(G155-4500)*(72-58)/(6000-4500),IF(G155&lt;7500,72+(G155-6000)*(84-72)/(7500-6000),IF(G155&lt;9000,84+(G155-7500)*(93-84)/(9000-7500),IF(G155&lt;11000,93+(G155-9000)*(100-93)/(11000-9000),100))))))))</x:f>
        <x:v>61.612</x:v>
      </x:c>
      <x:c r="M155" s="978" t="n">
        <x:v>1</x:v>
      </x:c>
      <x:c r="N155" s="978" t="n">
        <x:f>MIN(100,L155*M155)</x:f>
        <x:v>61.612</x:v>
      </x:c>
      <x:c r="O155" s="978" t="n">
        <x:f>IF(K155&lt;=0.8,0,IF(K155&lt;0.9,0+(K155-0.8)*(10-0)/(0.9-0.8),IF(K155&lt;1,10+(K155-0.9)*(35-10)/(1-0.9),IF(K155&lt;1.2,35+(K155-1)*(87-35)/(1.2-1),IF(K155&lt;1.3,87+(K155-1.2)*(96-87)/(1.3-1.2),IF(K155&lt;1.45,96+(K155-1.3)*(100-96)/(1.45-1.3),100))))))</x:f>
        <x:v>72.9155582838824</x:v>
      </x:c>
      <x:c r="P155" s="979" t="n">
        <x:f>MIN(1,SQRT(G155/8000))</x:f>
        <x:v>0.7815849282067816</x:v>
      </x:c>
      <x:c r="Q155" s="978" t="n">
        <x:f>35+(O155-35)*P155</x:f>
        <x:v>64.63422889922828</x:v>
      </x:c>
      <x:c r="R155" s="978" t="n">
        <x:f>IF(K155&lt;0.95,MIN(25,(0.95-K155)*250),0)</x:f>
        <x:v>0</x:v>
      </x:c>
      <x:c r="S155" s="978" t="n">
        <x:f>IF($X155="A",Y155*5+Z155*15+AA155*30+AB155*60+AC155*80+AD155*100,0)</x:f>
        <x:v>0</x:v>
      </x:c>
      <x:c r="T155" s="978" t="n">
        <x:f>IF($X155="A",AE155*5+AF155*15+AG155*30+AH155*60+AI155*80+AJ155*100,0)</x:f>
        <x:v>0</x:v>
      </x:c>
      <x:c r="U155" s="978" t="n">
        <x:f>IF($X155="A",S155*15%+T155*30%+Q155*55%,0)</x:f>
        <x:v>0</x:v>
      </x:c>
      <x:c r="V155" s="1018" t="n">
        <x:f>IF($X155="A",U155*80%+N155*20%,N155*IFERROR(INDEX($AT$5:$AT$60,MATCH($D155,$AR$5:$AR$60,0)),0.6)+Q155*IFERROR(INDEX($AU$5:$AU$60,MATCH($D155,$AR$5:$AR$60,0)),0.4)-R155)</x:f>
        <x:v>62.82089155969131</x:v>
      </x:c>
      <x:c r="W155" s="1008" t="str">
        <x:f>IF(E155&gt;=90,"設定6級候補",IF(E155&gt;=75,"設定4以上強候補",IF(E155&gt;=60,"設定4以上を疑う","要観察")))</x:f>
        <x:v>設定4以上を疑う</x:v>
      </x:c>
      <x:c r="X155" s="1003" t="str">
        <x:f>IFERROR(INDEX($AS$5:$AS$60,MATCH($D155,$AR$5:$AR$60,0)),"AT")</x:f>
        <x:v>AT</x:v>
      </x:c>
      <x:c r="Y155" s="979" t="n">
        <x:f>IFERROR((EXP(-$G155/INDEX($AV$5:$BA$12,MATCH($D155,$AR$5:$AR$12,0),1))*($G155/INDEX($AV$5:$BA$12,MATCH($D155,$AR$5:$AR$12,0),1))^$I155)/((EXP(-$G155/INDEX($AV$5:$BA$12,MATCH($D155,$AR$5:$AR$12,0),1))*($G155/INDEX($AV$5:$BA$12,MATCH($D155,$AR$5:$AR$12,0),1))^$I155)+(EXP(-$G155/INDEX($AV$5:$BA$12,MATCH($D155,$AR$5:$AR$12,0),2))*($G155/INDEX($AV$5:$BA$12,MATCH($D155,$AR$5:$AR$12,0),2))^$I155)+(EXP(-$G155/INDEX($AV$5:$BA$12,MATCH($D155,$AR$5:$AR$12,0),3))*($G155/INDEX($AV$5:$BA$12,MATCH($D155,$AR$5:$AR$12,0),3))^$I155)+(EXP(-$G155/INDEX($AV$5:$BA$12,MATCH($D155,$AR$5:$AR$12,0),4))*($G155/INDEX($AV$5:$BA$12,MATCH($D155,$AR$5:$AR$12,0),4))^$I155)+(EXP(-$G155/INDEX($AV$5:$BA$12,MATCH($D155,$AR$5:$AR$12,0),5))*($G155/INDEX($AV$5:$BA$12,MATCH($D155,$AR$5:$AR$12,0),5))^$I155)+(EXP(-$G155/INDEX($AV$5:$BA$12,MATCH($D155,$AR$5:$AR$12,0),6))*($G155/INDEX($AV$5:$BA$12,MATCH($D155,$AR$5:$AR$12,0),6))^$I155)),0)</x:f>
        <x:v>0</x:v>
      </x:c>
      <x:c r="Z155" s="979" t="n">
        <x:f>IFERROR((EXP(-$G155/INDEX($AV$5:$BA$12,MATCH($D155,$AR$5:$AR$12,0),2))*($G155/INDEX($AV$5:$BA$12,MATCH($D155,$AR$5:$AR$12,0),2))^$I155)/((EXP(-$G155/INDEX($AV$5:$BA$12,MATCH($D155,$AR$5:$AR$12,0),1))*($G155/INDEX($AV$5:$BA$12,MATCH($D155,$AR$5:$AR$12,0),1))^$I155)+(EXP(-$G155/INDEX($AV$5:$BA$12,MATCH($D155,$AR$5:$AR$12,0),2))*($G155/INDEX($AV$5:$BA$12,MATCH($D155,$AR$5:$AR$12,0),2))^$I155)+(EXP(-$G155/INDEX($AV$5:$BA$12,MATCH($D155,$AR$5:$AR$12,0),3))*($G155/INDEX($AV$5:$BA$12,MATCH($D155,$AR$5:$AR$12,0),3))^$I155)+(EXP(-$G155/INDEX($AV$5:$BA$12,MATCH($D155,$AR$5:$AR$12,0),4))*($G155/INDEX($AV$5:$BA$12,MATCH($D155,$AR$5:$AR$12,0),4))^$I155)+(EXP(-$G155/INDEX($AV$5:$BA$12,MATCH($D155,$AR$5:$AR$12,0),5))*($G155/INDEX($AV$5:$BA$12,MATCH($D155,$AR$5:$AR$12,0),5))^$I155)+(EXP(-$G155/INDEX($AV$5:$BA$12,MATCH($D155,$AR$5:$AR$12,0),6))*($G155/INDEX($AV$5:$BA$12,MATCH($D155,$AR$5:$AR$12,0),6))^$I155)),0)</x:f>
        <x:v>0</x:v>
      </x:c>
      <x:c r="AA155" s="979" t="n">
        <x:f>IFERROR((EXP(-$G155/INDEX($AV$5:$BA$12,MATCH($D155,$AR$5:$AR$12,0),3))*($G155/INDEX($AV$5:$BA$12,MATCH($D155,$AR$5:$AR$12,0),3))^$I155)/((EXP(-$G155/INDEX($AV$5:$BA$12,MATCH($D155,$AR$5:$AR$12,0),1))*($G155/INDEX($AV$5:$BA$12,MATCH($D155,$AR$5:$AR$12,0),1))^$I155)+(EXP(-$G155/INDEX($AV$5:$BA$12,MATCH($D155,$AR$5:$AR$12,0),2))*($G155/INDEX($AV$5:$BA$12,MATCH($D155,$AR$5:$AR$12,0),2))^$I155)+(EXP(-$G155/INDEX($AV$5:$BA$12,MATCH($D155,$AR$5:$AR$12,0),3))*($G155/INDEX($AV$5:$BA$12,MATCH($D155,$AR$5:$AR$12,0),3))^$I155)+(EXP(-$G155/INDEX($AV$5:$BA$12,MATCH($D155,$AR$5:$AR$12,0),4))*($G155/INDEX($AV$5:$BA$12,MATCH($D155,$AR$5:$AR$12,0),4))^$I155)+(EXP(-$G155/INDEX($AV$5:$BA$12,MATCH($D155,$AR$5:$AR$12,0),5))*($G155/INDEX($AV$5:$BA$12,MATCH($D155,$AR$5:$AR$12,0),5))^$I155)+(EXP(-$G155/INDEX($AV$5:$BA$12,MATCH($D155,$AR$5:$AR$12,0),6))*($G155/INDEX($AV$5:$BA$12,MATCH($D155,$AR$5:$AR$12,0),6))^$I155)),0)</x:f>
        <x:v>0</x:v>
      </x:c>
      <x:c r="AB155" s="979" t="n">
        <x:f>IFERROR((EXP(-$G155/INDEX($AV$5:$BA$12,MATCH($D155,$AR$5:$AR$12,0),4))*($G155/INDEX($AV$5:$BA$12,MATCH($D155,$AR$5:$AR$12,0),4))^$I155)/((EXP(-$G155/INDEX($AV$5:$BA$12,MATCH($D155,$AR$5:$AR$12,0),1))*($G155/INDEX($AV$5:$BA$12,MATCH($D155,$AR$5:$AR$12,0),1))^$I155)+(EXP(-$G155/INDEX($AV$5:$BA$12,MATCH($D155,$AR$5:$AR$12,0),2))*($G155/INDEX($AV$5:$BA$12,MATCH($D155,$AR$5:$AR$12,0),2))^$I155)+(EXP(-$G155/INDEX($AV$5:$BA$12,MATCH($D155,$AR$5:$AR$12,0),3))*($G155/INDEX($AV$5:$BA$12,MATCH($D155,$AR$5:$AR$12,0),3))^$I155)+(EXP(-$G155/INDEX($AV$5:$BA$12,MATCH($D155,$AR$5:$AR$12,0),4))*($G155/INDEX($AV$5:$BA$12,MATCH($D155,$AR$5:$AR$12,0),4))^$I155)+(EXP(-$G155/INDEX($AV$5:$BA$12,MATCH($D155,$AR$5:$AR$12,0),5))*($G155/INDEX($AV$5:$BA$12,MATCH($D155,$AR$5:$AR$12,0),5))^$I155)+(EXP(-$G155/INDEX($AV$5:$BA$12,MATCH($D155,$AR$5:$AR$12,0),6))*($G155/INDEX($AV$5:$BA$12,MATCH($D155,$AR$5:$AR$12,0),6))^$I155)),0)</x:f>
        <x:v>0</x:v>
      </x:c>
      <x:c r="AC155" s="979" t="n">
        <x:f>IFERROR((EXP(-$G155/INDEX($AV$5:$BA$12,MATCH($D155,$AR$5:$AR$12,0),5))*($G155/INDEX($AV$5:$BA$12,MATCH($D155,$AR$5:$AR$12,0),5))^$I155)/((EXP(-$G155/INDEX($AV$5:$BA$12,MATCH($D155,$AR$5:$AR$12,0),1))*($G155/INDEX($AV$5:$BA$12,MATCH($D155,$AR$5:$AR$12,0),1))^$I155)+(EXP(-$G155/INDEX($AV$5:$BA$12,MATCH($D155,$AR$5:$AR$12,0),2))*($G155/INDEX($AV$5:$BA$12,MATCH($D155,$AR$5:$AR$12,0),2))^$I155)+(EXP(-$G155/INDEX($AV$5:$BA$12,MATCH($D155,$AR$5:$AR$12,0),3))*($G155/INDEX($AV$5:$BA$12,MATCH($D155,$AR$5:$AR$12,0),3))^$I155)+(EXP(-$G155/INDEX($AV$5:$BA$12,MATCH($D155,$AR$5:$AR$12,0),4))*($G155/INDEX($AV$5:$BA$12,MATCH($D155,$AR$5:$AR$12,0),4))^$I155)+(EXP(-$G155/INDEX($AV$5:$BA$12,MATCH($D155,$AR$5:$AR$12,0),5))*($G155/INDEX($AV$5:$BA$12,MATCH($D155,$AR$5:$AR$12,0),5))^$I155)+(EXP(-$G155/INDEX($AV$5:$BA$12,MATCH($D155,$AR$5:$AR$12,0),6))*($G155/INDEX($AV$5:$BA$12,MATCH($D155,$AR$5:$AR$12,0),6))^$I155)),0)</x:f>
        <x:v>0</x:v>
      </x:c>
      <x:c r="AD155" s="979" t="n">
        <x:f>IFERROR((EXP(-$G155/INDEX($AV$5:$BA$12,MATCH($D155,$AR$5:$AR$12,0),6))*($G155/INDEX($AV$5:$BA$12,MATCH($D155,$AR$5:$AR$12,0),6))^$I155)/((EXP(-$G155/INDEX($AV$5:$BA$12,MATCH($D155,$AR$5:$AR$12,0),1))*($G155/INDEX($AV$5:$BA$12,MATCH($D155,$AR$5:$AR$12,0),1))^$I155)+(EXP(-$G155/INDEX($AV$5:$BA$12,MATCH($D155,$AR$5:$AR$12,0),2))*($G155/INDEX($AV$5:$BA$12,MATCH($D155,$AR$5:$AR$12,0),2))^$I155)+(EXP(-$G155/INDEX($AV$5:$BA$12,MATCH($D155,$AR$5:$AR$12,0),3))*($G155/INDEX($AV$5:$BA$12,MATCH($D155,$AR$5:$AR$12,0),3))^$I155)+(EXP(-$G155/INDEX($AV$5:$BA$12,MATCH($D155,$AR$5:$AR$12,0),4))*($G155/INDEX($AV$5:$BA$12,MATCH($D155,$AR$5:$AR$12,0),4))^$I155)+(EXP(-$G155/INDEX($AV$5:$BA$12,MATCH($D155,$AR$5:$AR$12,0),5))*($G155/INDEX($AV$5:$BA$12,MATCH($D155,$AR$5:$AR$12,0),5))^$I155)+(EXP(-$G155/INDEX($AV$5:$BA$12,MATCH($D155,$AR$5:$AR$12,0),6))*($G155/INDEX($AV$5:$BA$12,MATCH($D155,$AR$5:$AR$12,0),6))^$I155)),0)</x:f>
        <x:v>0</x:v>
      </x:c>
      <x:c r="AE155" s="979" t="n">
        <x:f>IFERROR((EXP(-$G155/INDEX($BB$5:$BG$12,MATCH($D155,$AR$5:$AR$12,0),1))*($G155/INDEX($BB$5:$BG$12,MATCH($D155,$AR$5:$AR$12,0),1))^$J155)/((EXP(-$G155/INDEX($BB$5:$BG$12,MATCH($D155,$AR$5:$AR$12,0),1))*($G155/INDEX($BB$5:$BG$12,MATCH($D155,$AR$5:$AR$12,0),1))^$J155)+(EXP(-$G155/INDEX($BB$5:$BG$12,MATCH($D155,$AR$5:$AR$12,0),2))*($G155/INDEX($BB$5:$BG$12,MATCH($D155,$AR$5:$AR$12,0),2))^$J155)+(EXP(-$G155/INDEX($BB$5:$BG$12,MATCH($D155,$AR$5:$AR$12,0),3))*($G155/INDEX($BB$5:$BG$12,MATCH($D155,$AR$5:$AR$12,0),3))^$J155)+(EXP(-$G155/INDEX($BB$5:$BG$12,MATCH($D155,$AR$5:$AR$12,0),4))*($G155/INDEX($BB$5:$BG$12,MATCH($D155,$AR$5:$AR$12,0),4))^$J155)+(EXP(-$G155/INDEX($BB$5:$BG$12,MATCH($D155,$AR$5:$AR$12,0),5))*($G155/INDEX($BB$5:$BG$12,MATCH($D155,$AR$5:$AR$12,0),5))^$J155)+(EXP(-$G155/INDEX($BB$5:$BG$12,MATCH($D155,$AR$5:$AR$12,0),6))*($G155/INDEX($BB$5:$BG$12,MATCH($D155,$AR$5:$AR$12,0),6))^$J155)),0)</x:f>
        <x:v>0</x:v>
      </x:c>
      <x:c r="AF155" s="979" t="n">
        <x:f>IFERROR((EXP(-$G155/INDEX($BB$5:$BG$12,MATCH($D155,$AR$5:$AR$12,0),2))*($G155/INDEX($BB$5:$BG$12,MATCH($D155,$AR$5:$AR$12,0),2))^$J155)/((EXP(-$G155/INDEX($BB$5:$BG$12,MATCH($D155,$AR$5:$AR$12,0),1))*($G155/INDEX($BB$5:$BG$12,MATCH($D155,$AR$5:$AR$12,0),1))^$J155)+(EXP(-$G155/INDEX($BB$5:$BG$12,MATCH($D155,$AR$5:$AR$12,0),2))*($G155/INDEX($BB$5:$BG$12,MATCH($D155,$AR$5:$AR$12,0),2))^$J155)+(EXP(-$G155/INDEX($BB$5:$BG$12,MATCH($D155,$AR$5:$AR$12,0),3))*($G155/INDEX($BB$5:$BG$12,MATCH($D155,$AR$5:$AR$12,0),3))^$J155)+(EXP(-$G155/INDEX($BB$5:$BG$12,MATCH($D155,$AR$5:$AR$12,0),4))*($G155/INDEX($BB$5:$BG$12,MATCH($D155,$AR$5:$AR$12,0),4))^$J155)+(EXP(-$G155/INDEX($BB$5:$BG$12,MATCH($D155,$AR$5:$AR$12,0),5))*($G155/INDEX($BB$5:$BG$12,MATCH($D155,$AR$5:$AR$12,0),5))^$J155)+(EXP(-$G155/INDEX($BB$5:$BG$12,MATCH($D155,$AR$5:$AR$12,0),6))*($G155/INDEX($BB$5:$BG$12,MATCH($D155,$AR$5:$AR$12,0),6))^$J155)),0)</x:f>
        <x:v>0</x:v>
      </x:c>
      <x:c r="AG155" s="979" t="n">
        <x:f>IFERROR((EXP(-$G155/INDEX($BB$5:$BG$12,MATCH($D155,$AR$5:$AR$12,0),3))*($G155/INDEX($BB$5:$BG$12,MATCH($D155,$AR$5:$AR$12,0),3))^$J155)/((EXP(-$G155/INDEX($BB$5:$BG$12,MATCH($D155,$AR$5:$AR$12,0),1))*($G155/INDEX($BB$5:$BG$12,MATCH($D155,$AR$5:$AR$12,0),1))^$J155)+(EXP(-$G155/INDEX($BB$5:$BG$12,MATCH($D155,$AR$5:$AR$12,0),2))*($G155/INDEX($BB$5:$BG$12,MATCH($D155,$AR$5:$AR$12,0),2))^$J155)+(EXP(-$G155/INDEX($BB$5:$BG$12,MATCH($D155,$AR$5:$AR$12,0),3))*($G155/INDEX($BB$5:$BG$12,MATCH($D155,$AR$5:$AR$12,0),3))^$J155)+(EXP(-$G155/INDEX($BB$5:$BG$12,MATCH($D155,$AR$5:$AR$12,0),4))*($G155/INDEX($BB$5:$BG$12,MATCH($D155,$AR$5:$AR$12,0),4))^$J155)+(EXP(-$G155/INDEX($BB$5:$BG$12,MATCH($D155,$AR$5:$AR$12,0),5))*($G155/INDEX($BB$5:$BG$12,MATCH($D155,$AR$5:$AR$12,0),5))^$J155)+(EXP(-$G155/INDEX($BB$5:$BG$12,MATCH($D155,$AR$5:$AR$12,0),6))*($G155/INDEX($BB$5:$BG$12,MATCH($D155,$AR$5:$AR$12,0),6))^$J155)),0)</x:f>
        <x:v>0</x:v>
      </x:c>
      <x:c r="AH155" s="979" t="n">
        <x:f>IFERROR((EXP(-$G155/INDEX($BB$5:$BG$12,MATCH($D155,$AR$5:$AR$12,0),4))*($G155/INDEX($BB$5:$BG$12,MATCH($D155,$AR$5:$AR$12,0),4))^$J155)/((EXP(-$G155/INDEX($BB$5:$BG$12,MATCH($D155,$AR$5:$AR$12,0),1))*($G155/INDEX($BB$5:$BG$12,MATCH($D155,$AR$5:$AR$12,0),1))^$J155)+(EXP(-$G155/INDEX($BB$5:$BG$12,MATCH($D155,$AR$5:$AR$12,0),2))*($G155/INDEX($BB$5:$BG$12,MATCH($D155,$AR$5:$AR$12,0),2))^$J155)+(EXP(-$G155/INDEX($BB$5:$BG$12,MATCH($D155,$AR$5:$AR$12,0),3))*($G155/INDEX($BB$5:$BG$12,MATCH($D155,$AR$5:$AR$12,0),3))^$J155)+(EXP(-$G155/INDEX($BB$5:$BG$12,MATCH($D155,$AR$5:$AR$12,0),4))*($G155/INDEX($BB$5:$BG$12,MATCH($D155,$AR$5:$AR$12,0),4))^$J155)+(EXP(-$G155/INDEX($BB$5:$BG$12,MATCH($D155,$AR$5:$AR$12,0),5))*($G155/INDEX($BB$5:$BG$12,MATCH($D155,$AR$5:$AR$12,0),5))^$J155)+(EXP(-$G155/INDEX($BB$5:$BG$12,MATCH($D155,$AR$5:$AR$12,0),6))*($G155/INDEX($BB$5:$BG$12,MATCH($D155,$AR$5:$AR$12,0),6))^$J155)),0)</x:f>
        <x:v>0</x:v>
      </x:c>
      <x:c r="AI155" s="979" t="n">
        <x:f>IFERROR((EXP(-$G155/INDEX($BB$5:$BG$12,MATCH($D155,$AR$5:$AR$12,0),5))*($G155/INDEX($BB$5:$BG$12,MATCH($D155,$AR$5:$AR$12,0),5))^$J155)/((EXP(-$G155/INDEX($BB$5:$BG$12,MATCH($D155,$AR$5:$AR$12,0),1))*($G155/INDEX($BB$5:$BG$12,MATCH($D155,$AR$5:$AR$12,0),1))^$J155)+(EXP(-$G155/INDEX($BB$5:$BG$12,MATCH($D155,$AR$5:$AR$12,0),2))*($G155/INDEX($BB$5:$BG$12,MATCH($D155,$AR$5:$AR$12,0),2))^$J155)+(EXP(-$G155/INDEX($BB$5:$BG$12,MATCH($D155,$AR$5:$AR$12,0),3))*($G155/INDEX($BB$5:$BG$12,MATCH($D155,$AR$5:$AR$12,0),3))^$J155)+(EXP(-$G155/INDEX($BB$5:$BG$12,MATCH($D155,$AR$5:$AR$12,0),4))*($G155/INDEX($BB$5:$BG$12,MATCH($D155,$AR$5:$AR$12,0),4))^$J155)+(EXP(-$G155/INDEX($BB$5:$BG$12,MATCH($D155,$AR$5:$AR$12,0),5))*($G155/INDEX($BB$5:$BG$12,MATCH($D155,$AR$5:$AR$12,0),5))^$J155)+(EXP(-$G155/INDEX($BB$5:$BG$12,MATCH($D155,$AR$5:$AR$12,0),6))*($G155/INDEX($BB$5:$BG$12,MATCH($D155,$AR$5:$AR$12,0),6))^$J155)),0)</x:f>
        <x:v>0</x:v>
      </x:c>
      <x:c r="AJ155" s="979" t="n">
        <x:f>IFERROR((EXP(-$G155/INDEX($BB$5:$BG$12,MATCH($D155,$AR$5:$AR$12,0),6))*($G155/INDEX($BB$5:$BG$12,MATCH($D155,$AR$5:$AR$12,0),6))^$J155)/((EXP(-$G155/INDEX($BB$5:$BG$12,MATCH($D155,$AR$5:$AR$12,0),1))*($G155/INDEX($BB$5:$BG$12,MATCH($D155,$AR$5:$AR$12,0),1))^$J155)+(EXP(-$G155/INDEX($BB$5:$BG$12,MATCH($D155,$AR$5:$AR$12,0),2))*($G155/INDEX($BB$5:$BG$12,MATCH($D155,$AR$5:$AR$12,0),2))^$J155)+(EXP(-$G155/INDEX($BB$5:$BG$12,MATCH($D155,$AR$5:$AR$12,0),3))*($G155/INDEX($BB$5:$BG$12,MATCH($D155,$AR$5:$AR$12,0),3))^$J155)+(EXP(-$G155/INDEX($BB$5:$BG$12,MATCH($D155,$AR$5:$AR$12,0),4))*($G155/INDEX($BB$5:$BG$12,MATCH($D155,$AR$5:$AR$12,0),4))^$J155)+(EXP(-$G155/INDEX($BB$5:$BG$12,MATCH($D155,$AR$5:$AR$12,0),5))*($G155/INDEX($BB$5:$BG$12,MATCH($D155,$AR$5:$AR$12,0),5))^$J155)+(EXP(-$G155/INDEX($BB$5:$BG$12,MATCH($D155,$AR$5:$AR$12,0),6))*($G155/INDEX($BB$5:$BG$12,MATCH($D155,$AR$5:$AR$12,0),6))^$J155)),0)</x:f>
        <x:v>0</x:v>
      </x:c>
      <x:c r="BJ155"/>
      <x:c r="BK155"/>
      <x:c r="BL155"/>
      <x:c r="BM155"/>
      <x:c r="BN155"/>
      <x:c r="BO155"/>
      <x:c r="BP155"/>
      <x:c r="BQ155"/>
      <x:c r="BR155"/>
      <x:c r="BS155"/>
      <x:c r="BT155"/>
      <x:c r="BU155"/>
      <x:c r="BV155"/>
      <x:c r="BW155"/>
      <x:c r="BX155"/>
      <x:c r="BY155"/>
      <x:c r="BZ155"/>
    </x:row>
    <x:row r="156">
      <x:c r="A156" s="975" t="n">
        <x:f>'対象台データ'!A154</x:f>
        <x:v>46278</x:v>
      </x:c>
      <x:c r="B156" s="1003" t="str">
        <x:f>'対象台データ'!B154</x:f>
        <x:v>日</x:v>
      </x:c>
      <x:c r="C156" s="1003" t="str">
        <x:f>'対象台データ'!C154</x:f>
        <x:v>9/13</x:v>
      </x:c>
      <x:c r="D156" s="963" t="str">
        <x:f>'対象台データ'!D154</x:f>
        <x:v>カバネリ 海門決戦</x:v>
      </x:c>
      <x:c r="E156" s="1014" t="n">
        <x:f>IF($X156="A",MIN(100,MAX(0,55+(V156-55)*(1+0.4*SQRT(MIN(G156/8000,1))))),MIN(100,MAX(0,V156)))</x:f>
        <x:v>69.14515360879886</x:v>
      </x:c>
      <x:c r="F156" s="1016" t="n">
        <x:f>'対象台データ'!E154</x:f>
        <x:v>547</x:v>
      </x:c>
      <x:c r="G156" s="1005" t="n">
        <x:f>'対象台データ'!F154</x:f>
        <x:v>4609</x:v>
      </x:c>
      <x:c r="H156" s="1005" t="n">
        <x:f>'対象台データ'!G154</x:f>
        <x:v>6757</x:v>
      </x:c>
      <x:c r="I156" s="1005" t="n">
        <x:f>'対象台データ'!H154</x:f>
        <x:v>0</x:v>
      </x:c>
      <x:c r="J156" s="1005" t="n">
        <x:f>'対象台データ'!I154</x:f>
        <x:v>21</x:v>
      </x:c>
      <x:c r="K156" s="979" t="n">
        <x:f>'対象台データ'!K154</x:f>
        <x:v>1.48868156505388</x:v>
      </x:c>
      <x:c r="L156" s="1006" t="n">
        <x:f>IF(G156&lt;=0,5,IF(G156&lt;1500,5+(G156-0)*(20-5)/(1500-0),IF(G156&lt;3000,20+(G156-1500)*(40-20)/(3000-1500),IF(G156&lt;4500,40+(G156-3000)*(58-40)/(4500-3000),IF(G156&lt;6000,58+(G156-4500)*(72-58)/(6000-4500),IF(G156&lt;7500,72+(G156-6000)*(84-72)/(7500-6000),IF(G156&lt;9000,84+(G156-7500)*(93-84)/(9000-7500),IF(G156&lt;11000,93+(G156-9000)*(100-93)/(11000-9000),100))))))))</x:f>
        <x:v>59.01733333333333</x:v>
      </x:c>
      <x:c r="M156" s="978" t="n">
        <x:v>1</x:v>
      </x:c>
      <x:c r="N156" s="978" t="n">
        <x:f>MIN(100,L156*M156)</x:f>
        <x:v>59.01733333333333</x:v>
      </x:c>
      <x:c r="O156" s="978" t="n">
        <x:f>IF(K156&lt;=0.8,0,IF(K156&lt;0.9,0+(K156-0.8)*(10-0)/(0.9-0.8),IF(K156&lt;1,10+(K156-0.9)*(35-10)/(1-0.9),IF(K156&lt;1.2,35+(K156-1)*(87-35)/(1.2-1),IF(K156&lt;1.3,87+(K156-1.2)*(96-87)/(1.3-1.2),IF(K156&lt;1.45,96+(K156-1.3)*(100-96)/(1.45-1.3),100))))))</x:f>
        <x:v>100</x:v>
      </x:c>
      <x:c r="P156" s="979" t="n">
        <x:f>MIN(1,SQRT(G156/8000))</x:f>
        <x:v>0.7590289849538027</x:v>
      </x:c>
      <x:c r="Q156" s="978" t="n">
        <x:f>35+(O156-35)*P156</x:f>
        <x:v>84.33688402199718</x:v>
      </x:c>
      <x:c r="R156" s="978" t="n">
        <x:f>IF(K156&lt;0.95,MIN(25,(0.95-K156)*250),0)</x:f>
        <x:v>0</x:v>
      </x:c>
      <x:c r="S156" s="978" t="n">
        <x:f>IF($X156="A",Y156*5+Z156*15+AA156*30+AB156*60+AC156*80+AD156*100,0)</x:f>
        <x:v>0</x:v>
      </x:c>
      <x:c r="T156" s="978" t="n">
        <x:f>IF($X156="A",AE156*5+AF156*15+AG156*30+AH156*60+AI156*80+AJ156*100,0)</x:f>
        <x:v>0</x:v>
      </x:c>
      <x:c r="U156" s="978" t="n">
        <x:f>IF($X156="A",S156*15%+T156*30%+Q156*55%,0)</x:f>
        <x:v>0</x:v>
      </x:c>
      <x:c r="V156" s="1018" t="n">
        <x:f>IF($X156="A",U156*80%+N156*20%,N156*IFERROR(INDEX($AT$5:$AT$60,MATCH($D156,$AR$5:$AR$60,0)),0.6)+Q156*IFERROR(INDEX($AU$5:$AU$60,MATCH($D156,$AR$5:$AR$60,0)),0.4)-R156)</x:f>
        <x:v>69.14515360879886</x:v>
      </x:c>
      <x:c r="W156" s="1008" t="str">
        <x:f>IF(E156&gt;=90,"設定6級候補",IF(E156&gt;=75,"設定4以上強候補",IF(E156&gt;=60,"設定4以上を疑う","要観察")))</x:f>
        <x:v>設定4以上を疑う</x:v>
      </x:c>
      <x:c r="X156" s="1003" t="str">
        <x:f>IFERROR(INDEX($AS$5:$AS$60,MATCH($D156,$AR$5:$AR$60,0)),"AT")</x:f>
        <x:v>AT</x:v>
      </x:c>
      <x:c r="Y156" s="979" t="n">
        <x:f>IFERROR((EXP(-$G156/INDEX($AV$5:$BA$12,MATCH($D156,$AR$5:$AR$12,0),1))*($G156/INDEX($AV$5:$BA$12,MATCH($D156,$AR$5:$AR$12,0),1))^$I156)/((EXP(-$G156/INDEX($AV$5:$BA$12,MATCH($D156,$AR$5:$AR$12,0),1))*($G156/INDEX($AV$5:$BA$12,MATCH($D156,$AR$5:$AR$12,0),1))^$I156)+(EXP(-$G156/INDEX($AV$5:$BA$12,MATCH($D156,$AR$5:$AR$12,0),2))*($G156/INDEX($AV$5:$BA$12,MATCH($D156,$AR$5:$AR$12,0),2))^$I156)+(EXP(-$G156/INDEX($AV$5:$BA$12,MATCH($D156,$AR$5:$AR$12,0),3))*($G156/INDEX($AV$5:$BA$12,MATCH($D156,$AR$5:$AR$12,0),3))^$I156)+(EXP(-$G156/INDEX($AV$5:$BA$12,MATCH($D156,$AR$5:$AR$12,0),4))*($G156/INDEX($AV$5:$BA$12,MATCH($D156,$AR$5:$AR$12,0),4))^$I156)+(EXP(-$G156/INDEX($AV$5:$BA$12,MATCH($D156,$AR$5:$AR$12,0),5))*($G156/INDEX($AV$5:$BA$12,MATCH($D156,$AR$5:$AR$12,0),5))^$I156)+(EXP(-$G156/INDEX($AV$5:$BA$12,MATCH($D156,$AR$5:$AR$12,0),6))*($G156/INDEX($AV$5:$BA$12,MATCH($D156,$AR$5:$AR$12,0),6))^$I156)),0)</x:f>
        <x:v>0</x:v>
      </x:c>
      <x:c r="Z156" s="979" t="n">
        <x:f>IFERROR((EXP(-$G156/INDEX($AV$5:$BA$12,MATCH($D156,$AR$5:$AR$12,0),2))*($G156/INDEX($AV$5:$BA$12,MATCH($D156,$AR$5:$AR$12,0),2))^$I156)/((EXP(-$G156/INDEX($AV$5:$BA$12,MATCH($D156,$AR$5:$AR$12,0),1))*($G156/INDEX($AV$5:$BA$12,MATCH($D156,$AR$5:$AR$12,0),1))^$I156)+(EXP(-$G156/INDEX($AV$5:$BA$12,MATCH($D156,$AR$5:$AR$12,0),2))*($G156/INDEX($AV$5:$BA$12,MATCH($D156,$AR$5:$AR$12,0),2))^$I156)+(EXP(-$G156/INDEX($AV$5:$BA$12,MATCH($D156,$AR$5:$AR$12,0),3))*($G156/INDEX($AV$5:$BA$12,MATCH($D156,$AR$5:$AR$12,0),3))^$I156)+(EXP(-$G156/INDEX($AV$5:$BA$12,MATCH($D156,$AR$5:$AR$12,0),4))*($G156/INDEX($AV$5:$BA$12,MATCH($D156,$AR$5:$AR$12,0),4))^$I156)+(EXP(-$G156/INDEX($AV$5:$BA$12,MATCH($D156,$AR$5:$AR$12,0),5))*($G156/INDEX($AV$5:$BA$12,MATCH($D156,$AR$5:$AR$12,0),5))^$I156)+(EXP(-$G156/INDEX($AV$5:$BA$12,MATCH($D156,$AR$5:$AR$12,0),6))*($G156/INDEX($AV$5:$BA$12,MATCH($D156,$AR$5:$AR$12,0),6))^$I156)),0)</x:f>
        <x:v>0</x:v>
      </x:c>
      <x:c r="AA156" s="979" t="n">
        <x:f>IFERROR((EXP(-$G156/INDEX($AV$5:$BA$12,MATCH($D156,$AR$5:$AR$12,0),3))*($G156/INDEX($AV$5:$BA$12,MATCH($D156,$AR$5:$AR$12,0),3))^$I156)/((EXP(-$G156/INDEX($AV$5:$BA$12,MATCH($D156,$AR$5:$AR$12,0),1))*($G156/INDEX($AV$5:$BA$12,MATCH($D156,$AR$5:$AR$12,0),1))^$I156)+(EXP(-$G156/INDEX($AV$5:$BA$12,MATCH($D156,$AR$5:$AR$12,0),2))*($G156/INDEX($AV$5:$BA$12,MATCH($D156,$AR$5:$AR$12,0),2))^$I156)+(EXP(-$G156/INDEX($AV$5:$BA$12,MATCH($D156,$AR$5:$AR$12,0),3))*($G156/INDEX($AV$5:$BA$12,MATCH($D156,$AR$5:$AR$12,0),3))^$I156)+(EXP(-$G156/INDEX($AV$5:$BA$12,MATCH($D156,$AR$5:$AR$12,0),4))*($G156/INDEX($AV$5:$BA$12,MATCH($D156,$AR$5:$AR$12,0),4))^$I156)+(EXP(-$G156/INDEX($AV$5:$BA$12,MATCH($D156,$AR$5:$AR$12,0),5))*($G156/INDEX($AV$5:$BA$12,MATCH($D156,$AR$5:$AR$12,0),5))^$I156)+(EXP(-$G156/INDEX($AV$5:$BA$12,MATCH($D156,$AR$5:$AR$12,0),6))*($G156/INDEX($AV$5:$BA$12,MATCH($D156,$AR$5:$AR$12,0),6))^$I156)),0)</x:f>
        <x:v>0</x:v>
      </x:c>
      <x:c r="AB156" s="979" t="n">
        <x:f>IFERROR((EXP(-$G156/INDEX($AV$5:$BA$12,MATCH($D156,$AR$5:$AR$12,0),4))*($G156/INDEX($AV$5:$BA$12,MATCH($D156,$AR$5:$AR$12,0),4))^$I156)/((EXP(-$G156/INDEX($AV$5:$BA$12,MATCH($D156,$AR$5:$AR$12,0),1))*($G156/INDEX($AV$5:$BA$12,MATCH($D156,$AR$5:$AR$12,0),1))^$I156)+(EXP(-$G156/INDEX($AV$5:$BA$12,MATCH($D156,$AR$5:$AR$12,0),2))*($G156/INDEX($AV$5:$BA$12,MATCH($D156,$AR$5:$AR$12,0),2))^$I156)+(EXP(-$G156/INDEX($AV$5:$BA$12,MATCH($D156,$AR$5:$AR$12,0),3))*($G156/INDEX($AV$5:$BA$12,MATCH($D156,$AR$5:$AR$12,0),3))^$I156)+(EXP(-$G156/INDEX($AV$5:$BA$12,MATCH($D156,$AR$5:$AR$12,0),4))*($G156/INDEX($AV$5:$BA$12,MATCH($D156,$AR$5:$AR$12,0),4))^$I156)+(EXP(-$G156/INDEX($AV$5:$BA$12,MATCH($D156,$AR$5:$AR$12,0),5))*($G156/INDEX($AV$5:$BA$12,MATCH($D156,$AR$5:$AR$12,0),5))^$I156)+(EXP(-$G156/INDEX($AV$5:$BA$12,MATCH($D156,$AR$5:$AR$12,0),6))*($G156/INDEX($AV$5:$BA$12,MATCH($D156,$AR$5:$AR$12,0),6))^$I156)),0)</x:f>
        <x:v>0</x:v>
      </x:c>
      <x:c r="AC156" s="979" t="n">
        <x:f>IFERROR((EXP(-$G156/INDEX($AV$5:$BA$12,MATCH($D156,$AR$5:$AR$12,0),5))*($G156/INDEX($AV$5:$BA$12,MATCH($D156,$AR$5:$AR$12,0),5))^$I156)/((EXP(-$G156/INDEX($AV$5:$BA$12,MATCH($D156,$AR$5:$AR$12,0),1))*($G156/INDEX($AV$5:$BA$12,MATCH($D156,$AR$5:$AR$12,0),1))^$I156)+(EXP(-$G156/INDEX($AV$5:$BA$12,MATCH($D156,$AR$5:$AR$12,0),2))*($G156/INDEX($AV$5:$BA$12,MATCH($D156,$AR$5:$AR$12,0),2))^$I156)+(EXP(-$G156/INDEX($AV$5:$BA$12,MATCH($D156,$AR$5:$AR$12,0),3))*($G156/INDEX($AV$5:$BA$12,MATCH($D156,$AR$5:$AR$12,0),3))^$I156)+(EXP(-$G156/INDEX($AV$5:$BA$12,MATCH($D156,$AR$5:$AR$12,0),4))*($G156/INDEX($AV$5:$BA$12,MATCH($D156,$AR$5:$AR$12,0),4))^$I156)+(EXP(-$G156/INDEX($AV$5:$BA$12,MATCH($D156,$AR$5:$AR$12,0),5))*($G156/INDEX($AV$5:$BA$12,MATCH($D156,$AR$5:$AR$12,0),5))^$I156)+(EXP(-$G156/INDEX($AV$5:$BA$12,MATCH($D156,$AR$5:$AR$12,0),6))*($G156/INDEX($AV$5:$BA$12,MATCH($D156,$AR$5:$AR$12,0),6))^$I156)),0)</x:f>
        <x:v>0</x:v>
      </x:c>
      <x:c r="AD156" s="979" t="n">
        <x:f>IFERROR((EXP(-$G156/INDEX($AV$5:$BA$12,MATCH($D156,$AR$5:$AR$12,0),6))*($G156/INDEX($AV$5:$BA$12,MATCH($D156,$AR$5:$AR$12,0),6))^$I156)/((EXP(-$G156/INDEX($AV$5:$BA$12,MATCH($D156,$AR$5:$AR$12,0),1))*($G156/INDEX($AV$5:$BA$12,MATCH($D156,$AR$5:$AR$12,0),1))^$I156)+(EXP(-$G156/INDEX($AV$5:$BA$12,MATCH($D156,$AR$5:$AR$12,0),2))*($G156/INDEX($AV$5:$BA$12,MATCH($D156,$AR$5:$AR$12,0),2))^$I156)+(EXP(-$G156/INDEX($AV$5:$BA$12,MATCH($D156,$AR$5:$AR$12,0),3))*($G156/INDEX($AV$5:$BA$12,MATCH($D156,$AR$5:$AR$12,0),3))^$I156)+(EXP(-$G156/INDEX($AV$5:$BA$12,MATCH($D156,$AR$5:$AR$12,0),4))*($G156/INDEX($AV$5:$BA$12,MATCH($D156,$AR$5:$AR$12,0),4))^$I156)+(EXP(-$G156/INDEX($AV$5:$BA$12,MATCH($D156,$AR$5:$AR$12,0),5))*($G156/INDEX($AV$5:$BA$12,MATCH($D156,$AR$5:$AR$12,0),5))^$I156)+(EXP(-$G156/INDEX($AV$5:$BA$12,MATCH($D156,$AR$5:$AR$12,0),6))*($G156/INDEX($AV$5:$BA$12,MATCH($D156,$AR$5:$AR$12,0),6))^$I156)),0)</x:f>
        <x:v>0</x:v>
      </x:c>
      <x:c r="AE156" s="979" t="n">
        <x:f>IFERROR((EXP(-$G156/INDEX($BB$5:$BG$12,MATCH($D156,$AR$5:$AR$12,0),1))*($G156/INDEX($BB$5:$BG$12,MATCH($D156,$AR$5:$AR$12,0),1))^$J156)/((EXP(-$G156/INDEX($BB$5:$BG$12,MATCH($D156,$AR$5:$AR$12,0),1))*($G156/INDEX($BB$5:$BG$12,MATCH($D156,$AR$5:$AR$12,0),1))^$J156)+(EXP(-$G156/INDEX($BB$5:$BG$12,MATCH($D156,$AR$5:$AR$12,0),2))*($G156/INDEX($BB$5:$BG$12,MATCH($D156,$AR$5:$AR$12,0),2))^$J156)+(EXP(-$G156/INDEX($BB$5:$BG$12,MATCH($D156,$AR$5:$AR$12,0),3))*($G156/INDEX($BB$5:$BG$12,MATCH($D156,$AR$5:$AR$12,0),3))^$J156)+(EXP(-$G156/INDEX($BB$5:$BG$12,MATCH($D156,$AR$5:$AR$12,0),4))*($G156/INDEX($BB$5:$BG$12,MATCH($D156,$AR$5:$AR$12,0),4))^$J156)+(EXP(-$G156/INDEX($BB$5:$BG$12,MATCH($D156,$AR$5:$AR$12,0),5))*($G156/INDEX($BB$5:$BG$12,MATCH($D156,$AR$5:$AR$12,0),5))^$J156)+(EXP(-$G156/INDEX($BB$5:$BG$12,MATCH($D156,$AR$5:$AR$12,0),6))*($G156/INDEX($BB$5:$BG$12,MATCH($D156,$AR$5:$AR$12,0),6))^$J156)),0)</x:f>
        <x:v>0</x:v>
      </x:c>
      <x:c r="AF156" s="979" t="n">
        <x:f>IFERROR((EXP(-$G156/INDEX($BB$5:$BG$12,MATCH($D156,$AR$5:$AR$12,0),2))*($G156/INDEX($BB$5:$BG$12,MATCH($D156,$AR$5:$AR$12,0),2))^$J156)/((EXP(-$G156/INDEX($BB$5:$BG$12,MATCH($D156,$AR$5:$AR$12,0),1))*($G156/INDEX($BB$5:$BG$12,MATCH($D156,$AR$5:$AR$12,0),1))^$J156)+(EXP(-$G156/INDEX($BB$5:$BG$12,MATCH($D156,$AR$5:$AR$12,0),2))*($G156/INDEX($BB$5:$BG$12,MATCH($D156,$AR$5:$AR$12,0),2))^$J156)+(EXP(-$G156/INDEX($BB$5:$BG$12,MATCH($D156,$AR$5:$AR$12,0),3))*($G156/INDEX($BB$5:$BG$12,MATCH($D156,$AR$5:$AR$12,0),3))^$J156)+(EXP(-$G156/INDEX($BB$5:$BG$12,MATCH($D156,$AR$5:$AR$12,0),4))*($G156/INDEX($BB$5:$BG$12,MATCH($D156,$AR$5:$AR$12,0),4))^$J156)+(EXP(-$G156/INDEX($BB$5:$BG$12,MATCH($D156,$AR$5:$AR$12,0),5))*($G156/INDEX($BB$5:$BG$12,MATCH($D156,$AR$5:$AR$12,0),5))^$J156)+(EXP(-$G156/INDEX($BB$5:$BG$12,MATCH($D156,$AR$5:$AR$12,0),6))*($G156/INDEX($BB$5:$BG$12,MATCH($D156,$AR$5:$AR$12,0),6))^$J156)),0)</x:f>
        <x:v>0</x:v>
      </x:c>
      <x:c r="AG156" s="979" t="n">
        <x:f>IFERROR((EXP(-$G156/INDEX($BB$5:$BG$12,MATCH($D156,$AR$5:$AR$12,0),3))*($G156/INDEX($BB$5:$BG$12,MATCH($D156,$AR$5:$AR$12,0),3))^$J156)/((EXP(-$G156/INDEX($BB$5:$BG$12,MATCH($D156,$AR$5:$AR$12,0),1))*($G156/INDEX($BB$5:$BG$12,MATCH($D156,$AR$5:$AR$12,0),1))^$J156)+(EXP(-$G156/INDEX($BB$5:$BG$12,MATCH($D156,$AR$5:$AR$12,0),2))*($G156/INDEX($BB$5:$BG$12,MATCH($D156,$AR$5:$AR$12,0),2))^$J156)+(EXP(-$G156/INDEX($BB$5:$BG$12,MATCH($D156,$AR$5:$AR$12,0),3))*($G156/INDEX($BB$5:$BG$12,MATCH($D156,$AR$5:$AR$12,0),3))^$J156)+(EXP(-$G156/INDEX($BB$5:$BG$12,MATCH($D156,$AR$5:$AR$12,0),4))*($G156/INDEX($BB$5:$BG$12,MATCH($D156,$AR$5:$AR$12,0),4))^$J156)+(EXP(-$G156/INDEX($BB$5:$BG$12,MATCH($D156,$AR$5:$AR$12,0),5))*($G156/INDEX($BB$5:$BG$12,MATCH($D156,$AR$5:$AR$12,0),5))^$J156)+(EXP(-$G156/INDEX($BB$5:$BG$12,MATCH($D156,$AR$5:$AR$12,0),6))*($G156/INDEX($BB$5:$BG$12,MATCH($D156,$AR$5:$AR$12,0),6))^$J156)),0)</x:f>
        <x:v>0</x:v>
      </x:c>
      <x:c r="AH156" s="979" t="n">
        <x:f>IFERROR((EXP(-$G156/INDEX($BB$5:$BG$12,MATCH($D156,$AR$5:$AR$12,0),4))*($G156/INDEX($BB$5:$BG$12,MATCH($D156,$AR$5:$AR$12,0),4))^$J156)/((EXP(-$G156/INDEX($BB$5:$BG$12,MATCH($D156,$AR$5:$AR$12,0),1))*($G156/INDEX($BB$5:$BG$12,MATCH($D156,$AR$5:$AR$12,0),1))^$J156)+(EXP(-$G156/INDEX($BB$5:$BG$12,MATCH($D156,$AR$5:$AR$12,0),2))*($G156/INDEX($BB$5:$BG$12,MATCH($D156,$AR$5:$AR$12,0),2))^$J156)+(EXP(-$G156/INDEX($BB$5:$BG$12,MATCH($D156,$AR$5:$AR$12,0),3))*($G156/INDEX($BB$5:$BG$12,MATCH($D156,$AR$5:$AR$12,0),3))^$J156)+(EXP(-$G156/INDEX($BB$5:$BG$12,MATCH($D156,$AR$5:$AR$12,0),4))*($G156/INDEX($BB$5:$BG$12,MATCH($D156,$AR$5:$AR$12,0),4))^$J156)+(EXP(-$G156/INDEX($BB$5:$BG$12,MATCH($D156,$AR$5:$AR$12,0),5))*($G156/INDEX($BB$5:$BG$12,MATCH($D156,$AR$5:$AR$12,0),5))^$J156)+(EXP(-$G156/INDEX($BB$5:$BG$12,MATCH($D156,$AR$5:$AR$12,0),6))*($G156/INDEX($BB$5:$BG$12,MATCH($D156,$AR$5:$AR$12,0),6))^$J156)),0)</x:f>
        <x:v>0</x:v>
      </x:c>
      <x:c r="AI156" s="979" t="n">
        <x:f>IFERROR((EXP(-$G156/INDEX($BB$5:$BG$12,MATCH($D156,$AR$5:$AR$12,0),5))*($G156/INDEX($BB$5:$BG$12,MATCH($D156,$AR$5:$AR$12,0),5))^$J156)/((EXP(-$G156/INDEX($BB$5:$BG$12,MATCH($D156,$AR$5:$AR$12,0),1))*($G156/INDEX($BB$5:$BG$12,MATCH($D156,$AR$5:$AR$12,0),1))^$J156)+(EXP(-$G156/INDEX($BB$5:$BG$12,MATCH($D156,$AR$5:$AR$12,0),2))*($G156/INDEX($BB$5:$BG$12,MATCH($D156,$AR$5:$AR$12,0),2))^$J156)+(EXP(-$G156/INDEX($BB$5:$BG$12,MATCH($D156,$AR$5:$AR$12,0),3))*($G156/INDEX($BB$5:$BG$12,MATCH($D156,$AR$5:$AR$12,0),3))^$J156)+(EXP(-$G156/INDEX($BB$5:$BG$12,MATCH($D156,$AR$5:$AR$12,0),4))*($G156/INDEX($BB$5:$BG$12,MATCH($D156,$AR$5:$AR$12,0),4))^$J156)+(EXP(-$G156/INDEX($BB$5:$BG$12,MATCH($D156,$AR$5:$AR$12,0),5))*($G156/INDEX($BB$5:$BG$12,MATCH($D156,$AR$5:$AR$12,0),5))^$J156)+(EXP(-$G156/INDEX($BB$5:$BG$12,MATCH($D156,$AR$5:$AR$12,0),6))*($G156/INDEX($BB$5:$BG$12,MATCH($D156,$AR$5:$AR$12,0),6))^$J156)),0)</x:f>
        <x:v>0</x:v>
      </x:c>
      <x:c r="AJ156" s="979" t="n">
        <x:f>IFERROR((EXP(-$G156/INDEX($BB$5:$BG$12,MATCH($D156,$AR$5:$AR$12,0),6))*($G156/INDEX($BB$5:$BG$12,MATCH($D156,$AR$5:$AR$12,0),6))^$J156)/((EXP(-$G156/INDEX($BB$5:$BG$12,MATCH($D156,$AR$5:$AR$12,0),1))*($G156/INDEX($BB$5:$BG$12,MATCH($D156,$AR$5:$AR$12,0),1))^$J156)+(EXP(-$G156/INDEX($BB$5:$BG$12,MATCH($D156,$AR$5:$AR$12,0),2))*($G156/INDEX($BB$5:$BG$12,MATCH($D156,$AR$5:$AR$12,0),2))^$J156)+(EXP(-$G156/INDEX($BB$5:$BG$12,MATCH($D156,$AR$5:$AR$12,0),3))*($G156/INDEX($BB$5:$BG$12,MATCH($D156,$AR$5:$AR$12,0),3))^$J156)+(EXP(-$G156/INDEX($BB$5:$BG$12,MATCH($D156,$AR$5:$AR$12,0),4))*($G156/INDEX($BB$5:$BG$12,MATCH($D156,$AR$5:$AR$12,0),4))^$J156)+(EXP(-$G156/INDEX($BB$5:$BG$12,MATCH($D156,$AR$5:$AR$12,0),5))*($G156/INDEX($BB$5:$BG$12,MATCH($D156,$AR$5:$AR$12,0),5))^$J156)+(EXP(-$G156/INDEX($BB$5:$BG$12,MATCH($D156,$AR$5:$AR$12,0),6))*($G156/INDEX($BB$5:$BG$12,MATCH($D156,$AR$5:$AR$12,0),6))^$J156)),0)</x:f>
        <x:v>0</x:v>
      </x:c>
      <x:c r="BJ156"/>
      <x:c r="BK156"/>
      <x:c r="BL156"/>
      <x:c r="BM156"/>
      <x:c r="BN156"/>
      <x:c r="BO156"/>
      <x:c r="BP156"/>
      <x:c r="BQ156"/>
      <x:c r="BR156"/>
      <x:c r="BS156"/>
      <x:c r="BT156"/>
      <x:c r="BU156"/>
      <x:c r="BV156"/>
      <x:c r="BW156"/>
      <x:c r="BX156"/>
      <x:c r="BY156"/>
      <x:c r="BZ156"/>
    </x:row>
    <x:row r="157">
      <x:c r="A157" s="975" t="n">
        <x:f>'対象台データ'!A155</x:f>
        <x:v>46278</x:v>
      </x:c>
      <x:c r="B157" s="1003" t="str">
        <x:f>'対象台データ'!B155</x:f>
        <x:v>日</x:v>
      </x:c>
      <x:c r="C157" s="1003" t="str">
        <x:f>'対象台データ'!C155</x:f>
        <x:v>9/13</x:v>
      </x:c>
      <x:c r="D157" s="963" t="str">
        <x:f>'対象台データ'!D155</x:f>
        <x:v>カバネリ 海門決戦</x:v>
      </x:c>
      <x:c r="E157" s="1014" t="n">
        <x:f>IF($X157="A",MIN(100,MAX(0,55+(V157-55)*(1+0.4*SQRT(MIN(G157/8000,1))))),MIN(100,MAX(0,V157)))</x:f>
        <x:v>70.47298110799036</x:v>
      </x:c>
      <x:c r="F157" s="1016" t="n">
        <x:f>'対象台データ'!E155</x:f>
        <x:v>548</x:v>
      </x:c>
      <x:c r="G157" s="1005" t="n">
        <x:f>'対象台データ'!F155</x:f>
        <x:v>4918</x:v>
      </x:c>
      <x:c r="H157" s="1005" t="n">
        <x:f>'対象台データ'!G155</x:f>
        <x:v>4781</x:v>
      </x:c>
      <x:c r="I157" s="1005" t="n">
        <x:f>'対象台データ'!H155</x:f>
        <x:v>0</x:v>
      </x:c>
      <x:c r="J157" s="1005" t="n">
        <x:f>'対象台データ'!I155</x:f>
        <x:v>30</x:v>
      </x:c>
      <x:c r="K157" s="979" t="n">
        <x:f>'対象台データ'!K155</x:f>
        <x:v>1.3240477158736614</x:v>
      </x:c>
      <x:c r="L157" s="1006" t="n">
        <x:f>IF(G157&lt;=0,5,IF(G157&lt;1500,5+(G157-0)*(20-5)/(1500-0),IF(G157&lt;3000,20+(G157-1500)*(40-20)/(3000-1500),IF(G157&lt;4500,40+(G157-3000)*(58-40)/(4500-3000),IF(G157&lt;6000,58+(G157-4500)*(72-58)/(6000-4500),IF(G157&lt;7500,72+(G157-6000)*(84-72)/(7500-6000),IF(G157&lt;9000,84+(G157-7500)*(93-84)/(9000-7500),IF(G157&lt;11000,93+(G157-9000)*(100-93)/(11000-9000),100))))))))</x:f>
        <x:v>61.90133333333333</x:v>
      </x:c>
      <x:c r="M157" s="978" t="n">
        <x:v>1</x:v>
      </x:c>
      <x:c r="N157" s="978" t="n">
        <x:f>MIN(100,L157*M157)</x:f>
        <x:v>61.90133333333333</x:v>
      </x:c>
      <x:c r="O157" s="978" t="n">
        <x:f>IF(K157&lt;=0.8,0,IF(K157&lt;0.9,0+(K157-0.8)*(10-0)/(0.9-0.8),IF(K157&lt;1,10+(K157-0.9)*(35-10)/(1-0.9),IF(K157&lt;1.2,35+(K157-1)*(87-35)/(1.2-1),IF(K157&lt;1.3,87+(K157-1.2)*(96-87)/(1.3-1.2),IF(K157&lt;1.45,96+(K157-1.3)*(100-96)/(1.45-1.3),100))))))</x:f>
        <x:v>96.64127242329764</x:v>
      </x:c>
      <x:c r="P157" s="979" t="n">
        <x:f>MIN(1,SQRT(G157/8000))</x:f>
        <x:v>0.7840599466877517</x:v>
      </x:c>
      <x:c r="Q157" s="978" t="n">
        <x:f>35+(O157-35)*P157</x:f>
        <x:v>83.33045276997592</x:v>
      </x:c>
      <x:c r="R157" s="978" t="n">
        <x:f>IF(K157&lt;0.95,MIN(25,(0.95-K157)*250),0)</x:f>
        <x:v>0</x:v>
      </x:c>
      <x:c r="S157" s="978" t="n">
        <x:f>IF($X157="A",Y157*5+Z157*15+AA157*30+AB157*60+AC157*80+AD157*100,0)</x:f>
        <x:v>0</x:v>
      </x:c>
      <x:c r="T157" s="978" t="n">
        <x:f>IF($X157="A",AE157*5+AF157*15+AG157*30+AH157*60+AI157*80+AJ157*100,0)</x:f>
        <x:v>0</x:v>
      </x:c>
      <x:c r="U157" s="978" t="n">
        <x:f>IF($X157="A",S157*15%+T157*30%+Q157*55%,0)</x:f>
        <x:v>0</x:v>
      </x:c>
      <x:c r="V157" s="1018" t="n">
        <x:f>IF($X157="A",U157*80%+N157*20%,N157*IFERROR(INDEX($AT$5:$AT$60,MATCH($D157,$AR$5:$AR$60,0)),0.6)+Q157*IFERROR(INDEX($AU$5:$AU$60,MATCH($D157,$AR$5:$AR$60,0)),0.4)-R157)</x:f>
        <x:v>70.47298110799036</x:v>
      </x:c>
      <x:c r="W157" s="1008" t="str">
        <x:f>IF(E157&gt;=90,"設定6級候補",IF(E157&gt;=75,"設定4以上強候補",IF(E157&gt;=60,"設定4以上を疑う","要観察")))</x:f>
        <x:v>設定4以上を疑う</x:v>
      </x:c>
      <x:c r="X157" s="1003" t="str">
        <x:f>IFERROR(INDEX($AS$5:$AS$60,MATCH($D157,$AR$5:$AR$60,0)),"AT")</x:f>
        <x:v>AT</x:v>
      </x:c>
      <x:c r="Y157" s="979" t="n">
        <x:f>IFERROR((EXP(-$G157/INDEX($AV$5:$BA$12,MATCH($D157,$AR$5:$AR$12,0),1))*($G157/INDEX($AV$5:$BA$12,MATCH($D157,$AR$5:$AR$12,0),1))^$I157)/((EXP(-$G157/INDEX($AV$5:$BA$12,MATCH($D157,$AR$5:$AR$12,0),1))*($G157/INDEX($AV$5:$BA$12,MATCH($D157,$AR$5:$AR$12,0),1))^$I157)+(EXP(-$G157/INDEX($AV$5:$BA$12,MATCH($D157,$AR$5:$AR$12,0),2))*($G157/INDEX($AV$5:$BA$12,MATCH($D157,$AR$5:$AR$12,0),2))^$I157)+(EXP(-$G157/INDEX($AV$5:$BA$12,MATCH($D157,$AR$5:$AR$12,0),3))*($G157/INDEX($AV$5:$BA$12,MATCH($D157,$AR$5:$AR$12,0),3))^$I157)+(EXP(-$G157/INDEX($AV$5:$BA$12,MATCH($D157,$AR$5:$AR$12,0),4))*($G157/INDEX($AV$5:$BA$12,MATCH($D157,$AR$5:$AR$12,0),4))^$I157)+(EXP(-$G157/INDEX($AV$5:$BA$12,MATCH($D157,$AR$5:$AR$12,0),5))*($G157/INDEX($AV$5:$BA$12,MATCH($D157,$AR$5:$AR$12,0),5))^$I157)+(EXP(-$G157/INDEX($AV$5:$BA$12,MATCH($D157,$AR$5:$AR$12,0),6))*($G157/INDEX($AV$5:$BA$12,MATCH($D157,$AR$5:$AR$12,0),6))^$I157)),0)</x:f>
        <x:v>0</x:v>
      </x:c>
      <x:c r="Z157" s="979" t="n">
        <x:f>IFERROR((EXP(-$G157/INDEX($AV$5:$BA$12,MATCH($D157,$AR$5:$AR$12,0),2))*($G157/INDEX($AV$5:$BA$12,MATCH($D157,$AR$5:$AR$12,0),2))^$I157)/((EXP(-$G157/INDEX($AV$5:$BA$12,MATCH($D157,$AR$5:$AR$12,0),1))*($G157/INDEX($AV$5:$BA$12,MATCH($D157,$AR$5:$AR$12,0),1))^$I157)+(EXP(-$G157/INDEX($AV$5:$BA$12,MATCH($D157,$AR$5:$AR$12,0),2))*($G157/INDEX($AV$5:$BA$12,MATCH($D157,$AR$5:$AR$12,0),2))^$I157)+(EXP(-$G157/INDEX($AV$5:$BA$12,MATCH($D157,$AR$5:$AR$12,0),3))*($G157/INDEX($AV$5:$BA$12,MATCH($D157,$AR$5:$AR$12,0),3))^$I157)+(EXP(-$G157/INDEX($AV$5:$BA$12,MATCH($D157,$AR$5:$AR$12,0),4))*($G157/INDEX($AV$5:$BA$12,MATCH($D157,$AR$5:$AR$12,0),4))^$I157)+(EXP(-$G157/INDEX($AV$5:$BA$12,MATCH($D157,$AR$5:$AR$12,0),5))*($G157/INDEX($AV$5:$BA$12,MATCH($D157,$AR$5:$AR$12,0),5))^$I157)+(EXP(-$G157/INDEX($AV$5:$BA$12,MATCH($D157,$AR$5:$AR$12,0),6))*($G157/INDEX($AV$5:$BA$12,MATCH($D157,$AR$5:$AR$12,0),6))^$I157)),0)</x:f>
        <x:v>0</x:v>
      </x:c>
      <x:c r="AA157" s="979" t="n">
        <x:f>IFERROR((EXP(-$G157/INDEX($AV$5:$BA$12,MATCH($D157,$AR$5:$AR$12,0),3))*($G157/INDEX($AV$5:$BA$12,MATCH($D157,$AR$5:$AR$12,0),3))^$I157)/((EXP(-$G157/INDEX($AV$5:$BA$12,MATCH($D157,$AR$5:$AR$12,0),1))*($G157/INDEX($AV$5:$BA$12,MATCH($D157,$AR$5:$AR$12,0),1))^$I157)+(EXP(-$G157/INDEX($AV$5:$BA$12,MATCH($D157,$AR$5:$AR$12,0),2))*($G157/INDEX($AV$5:$BA$12,MATCH($D157,$AR$5:$AR$12,0),2))^$I157)+(EXP(-$G157/INDEX($AV$5:$BA$12,MATCH($D157,$AR$5:$AR$12,0),3))*($G157/INDEX($AV$5:$BA$12,MATCH($D157,$AR$5:$AR$12,0),3))^$I157)+(EXP(-$G157/INDEX($AV$5:$BA$12,MATCH($D157,$AR$5:$AR$12,0),4))*($G157/INDEX($AV$5:$BA$12,MATCH($D157,$AR$5:$AR$12,0),4))^$I157)+(EXP(-$G157/INDEX($AV$5:$BA$12,MATCH($D157,$AR$5:$AR$12,0),5))*($G157/INDEX($AV$5:$BA$12,MATCH($D157,$AR$5:$AR$12,0),5))^$I157)+(EXP(-$G157/INDEX($AV$5:$BA$12,MATCH($D157,$AR$5:$AR$12,0),6))*($G157/INDEX($AV$5:$BA$12,MATCH($D157,$AR$5:$AR$12,0),6))^$I157)),0)</x:f>
        <x:v>0</x:v>
      </x:c>
      <x:c r="AB157" s="979" t="n">
        <x:f>IFERROR((EXP(-$G157/INDEX($AV$5:$BA$12,MATCH($D157,$AR$5:$AR$12,0),4))*($G157/INDEX($AV$5:$BA$12,MATCH($D157,$AR$5:$AR$12,0),4))^$I157)/((EXP(-$G157/INDEX($AV$5:$BA$12,MATCH($D157,$AR$5:$AR$12,0),1))*($G157/INDEX($AV$5:$BA$12,MATCH($D157,$AR$5:$AR$12,0),1))^$I157)+(EXP(-$G157/INDEX($AV$5:$BA$12,MATCH($D157,$AR$5:$AR$12,0),2))*($G157/INDEX($AV$5:$BA$12,MATCH($D157,$AR$5:$AR$12,0),2))^$I157)+(EXP(-$G157/INDEX($AV$5:$BA$12,MATCH($D157,$AR$5:$AR$12,0),3))*($G157/INDEX($AV$5:$BA$12,MATCH($D157,$AR$5:$AR$12,0),3))^$I157)+(EXP(-$G157/INDEX($AV$5:$BA$12,MATCH($D157,$AR$5:$AR$12,0),4))*($G157/INDEX($AV$5:$BA$12,MATCH($D157,$AR$5:$AR$12,0),4))^$I157)+(EXP(-$G157/INDEX($AV$5:$BA$12,MATCH($D157,$AR$5:$AR$12,0),5))*($G157/INDEX($AV$5:$BA$12,MATCH($D157,$AR$5:$AR$12,0),5))^$I157)+(EXP(-$G157/INDEX($AV$5:$BA$12,MATCH($D157,$AR$5:$AR$12,0),6))*($G157/INDEX($AV$5:$BA$12,MATCH($D157,$AR$5:$AR$12,0),6))^$I157)),0)</x:f>
        <x:v>0</x:v>
      </x:c>
      <x:c r="AC157" s="979" t="n">
        <x:f>IFERROR((EXP(-$G157/INDEX($AV$5:$BA$12,MATCH($D157,$AR$5:$AR$12,0),5))*($G157/INDEX($AV$5:$BA$12,MATCH($D157,$AR$5:$AR$12,0),5))^$I157)/((EXP(-$G157/INDEX($AV$5:$BA$12,MATCH($D157,$AR$5:$AR$12,0),1))*($G157/INDEX($AV$5:$BA$12,MATCH($D157,$AR$5:$AR$12,0),1))^$I157)+(EXP(-$G157/INDEX($AV$5:$BA$12,MATCH($D157,$AR$5:$AR$12,0),2))*($G157/INDEX($AV$5:$BA$12,MATCH($D157,$AR$5:$AR$12,0),2))^$I157)+(EXP(-$G157/INDEX($AV$5:$BA$12,MATCH($D157,$AR$5:$AR$12,0),3))*($G157/INDEX($AV$5:$BA$12,MATCH($D157,$AR$5:$AR$12,0),3))^$I157)+(EXP(-$G157/INDEX($AV$5:$BA$12,MATCH($D157,$AR$5:$AR$12,0),4))*($G157/INDEX($AV$5:$BA$12,MATCH($D157,$AR$5:$AR$12,0),4))^$I157)+(EXP(-$G157/INDEX($AV$5:$BA$12,MATCH($D157,$AR$5:$AR$12,0),5))*($G157/INDEX($AV$5:$BA$12,MATCH($D157,$AR$5:$AR$12,0),5))^$I157)+(EXP(-$G157/INDEX($AV$5:$BA$12,MATCH($D157,$AR$5:$AR$12,0),6))*($G157/INDEX($AV$5:$BA$12,MATCH($D157,$AR$5:$AR$12,0),6))^$I157)),0)</x:f>
        <x:v>0</x:v>
      </x:c>
      <x:c r="AD157" s="979" t="n">
        <x:f>IFERROR((EXP(-$G157/INDEX($AV$5:$BA$12,MATCH($D157,$AR$5:$AR$12,0),6))*($G157/INDEX($AV$5:$BA$12,MATCH($D157,$AR$5:$AR$12,0),6))^$I157)/((EXP(-$G157/INDEX($AV$5:$BA$12,MATCH($D157,$AR$5:$AR$12,0),1))*($G157/INDEX($AV$5:$BA$12,MATCH($D157,$AR$5:$AR$12,0),1))^$I157)+(EXP(-$G157/INDEX($AV$5:$BA$12,MATCH($D157,$AR$5:$AR$12,0),2))*($G157/INDEX($AV$5:$BA$12,MATCH($D157,$AR$5:$AR$12,0),2))^$I157)+(EXP(-$G157/INDEX($AV$5:$BA$12,MATCH($D157,$AR$5:$AR$12,0),3))*($G157/INDEX($AV$5:$BA$12,MATCH($D157,$AR$5:$AR$12,0),3))^$I157)+(EXP(-$G157/INDEX($AV$5:$BA$12,MATCH($D157,$AR$5:$AR$12,0),4))*($G157/INDEX($AV$5:$BA$12,MATCH($D157,$AR$5:$AR$12,0),4))^$I157)+(EXP(-$G157/INDEX($AV$5:$BA$12,MATCH($D157,$AR$5:$AR$12,0),5))*($G157/INDEX($AV$5:$BA$12,MATCH($D157,$AR$5:$AR$12,0),5))^$I157)+(EXP(-$G157/INDEX($AV$5:$BA$12,MATCH($D157,$AR$5:$AR$12,0),6))*($G157/INDEX($AV$5:$BA$12,MATCH($D157,$AR$5:$AR$12,0),6))^$I157)),0)</x:f>
        <x:v>0</x:v>
      </x:c>
      <x:c r="AE157" s="979" t="n">
        <x:f>IFERROR((EXP(-$G157/INDEX($BB$5:$BG$12,MATCH($D157,$AR$5:$AR$12,0),1))*($G157/INDEX($BB$5:$BG$12,MATCH($D157,$AR$5:$AR$12,0),1))^$J157)/((EXP(-$G157/INDEX($BB$5:$BG$12,MATCH($D157,$AR$5:$AR$12,0),1))*($G157/INDEX($BB$5:$BG$12,MATCH($D157,$AR$5:$AR$12,0),1))^$J157)+(EXP(-$G157/INDEX($BB$5:$BG$12,MATCH($D157,$AR$5:$AR$12,0),2))*($G157/INDEX($BB$5:$BG$12,MATCH($D157,$AR$5:$AR$12,0),2))^$J157)+(EXP(-$G157/INDEX($BB$5:$BG$12,MATCH($D157,$AR$5:$AR$12,0),3))*($G157/INDEX($BB$5:$BG$12,MATCH($D157,$AR$5:$AR$12,0),3))^$J157)+(EXP(-$G157/INDEX($BB$5:$BG$12,MATCH($D157,$AR$5:$AR$12,0),4))*($G157/INDEX($BB$5:$BG$12,MATCH($D157,$AR$5:$AR$12,0),4))^$J157)+(EXP(-$G157/INDEX($BB$5:$BG$12,MATCH($D157,$AR$5:$AR$12,0),5))*($G157/INDEX($BB$5:$BG$12,MATCH($D157,$AR$5:$AR$12,0),5))^$J157)+(EXP(-$G157/INDEX($BB$5:$BG$12,MATCH($D157,$AR$5:$AR$12,0),6))*($G157/INDEX($BB$5:$BG$12,MATCH($D157,$AR$5:$AR$12,0),6))^$J157)),0)</x:f>
        <x:v>0</x:v>
      </x:c>
      <x:c r="AF157" s="979" t="n">
        <x:f>IFERROR((EXP(-$G157/INDEX($BB$5:$BG$12,MATCH($D157,$AR$5:$AR$12,0),2))*($G157/INDEX($BB$5:$BG$12,MATCH($D157,$AR$5:$AR$12,0),2))^$J157)/((EXP(-$G157/INDEX($BB$5:$BG$12,MATCH($D157,$AR$5:$AR$12,0),1))*($G157/INDEX($BB$5:$BG$12,MATCH($D157,$AR$5:$AR$12,0),1))^$J157)+(EXP(-$G157/INDEX($BB$5:$BG$12,MATCH($D157,$AR$5:$AR$12,0),2))*($G157/INDEX($BB$5:$BG$12,MATCH($D157,$AR$5:$AR$12,0),2))^$J157)+(EXP(-$G157/INDEX($BB$5:$BG$12,MATCH($D157,$AR$5:$AR$12,0),3))*($G157/INDEX($BB$5:$BG$12,MATCH($D157,$AR$5:$AR$12,0),3))^$J157)+(EXP(-$G157/INDEX($BB$5:$BG$12,MATCH($D157,$AR$5:$AR$12,0),4))*($G157/INDEX($BB$5:$BG$12,MATCH($D157,$AR$5:$AR$12,0),4))^$J157)+(EXP(-$G157/INDEX($BB$5:$BG$12,MATCH($D157,$AR$5:$AR$12,0),5))*($G157/INDEX($BB$5:$BG$12,MATCH($D157,$AR$5:$AR$12,0),5))^$J157)+(EXP(-$G157/INDEX($BB$5:$BG$12,MATCH($D157,$AR$5:$AR$12,0),6))*($G157/INDEX($BB$5:$BG$12,MATCH($D157,$AR$5:$AR$12,0),6))^$J157)),0)</x:f>
        <x:v>0</x:v>
      </x:c>
      <x:c r="AG157" s="979" t="n">
        <x:f>IFERROR((EXP(-$G157/INDEX($BB$5:$BG$12,MATCH($D157,$AR$5:$AR$12,0),3))*($G157/INDEX($BB$5:$BG$12,MATCH($D157,$AR$5:$AR$12,0),3))^$J157)/((EXP(-$G157/INDEX($BB$5:$BG$12,MATCH($D157,$AR$5:$AR$12,0),1))*($G157/INDEX($BB$5:$BG$12,MATCH($D157,$AR$5:$AR$12,0),1))^$J157)+(EXP(-$G157/INDEX($BB$5:$BG$12,MATCH($D157,$AR$5:$AR$12,0),2))*($G157/INDEX($BB$5:$BG$12,MATCH($D157,$AR$5:$AR$12,0),2))^$J157)+(EXP(-$G157/INDEX($BB$5:$BG$12,MATCH($D157,$AR$5:$AR$12,0),3))*($G157/INDEX($BB$5:$BG$12,MATCH($D157,$AR$5:$AR$12,0),3))^$J157)+(EXP(-$G157/INDEX($BB$5:$BG$12,MATCH($D157,$AR$5:$AR$12,0),4))*($G157/INDEX($BB$5:$BG$12,MATCH($D157,$AR$5:$AR$12,0),4))^$J157)+(EXP(-$G157/INDEX($BB$5:$BG$12,MATCH($D157,$AR$5:$AR$12,0),5))*($G157/INDEX($BB$5:$BG$12,MATCH($D157,$AR$5:$AR$12,0),5))^$J157)+(EXP(-$G157/INDEX($BB$5:$BG$12,MATCH($D157,$AR$5:$AR$12,0),6))*($G157/INDEX($BB$5:$BG$12,MATCH($D157,$AR$5:$AR$12,0),6))^$J157)),0)</x:f>
        <x:v>0</x:v>
      </x:c>
      <x:c r="AH157" s="979" t="n">
        <x:f>IFERROR((EXP(-$G157/INDEX($BB$5:$BG$12,MATCH($D157,$AR$5:$AR$12,0),4))*($G157/INDEX($BB$5:$BG$12,MATCH($D157,$AR$5:$AR$12,0),4))^$J157)/((EXP(-$G157/INDEX($BB$5:$BG$12,MATCH($D157,$AR$5:$AR$12,0),1))*($G157/INDEX($BB$5:$BG$12,MATCH($D157,$AR$5:$AR$12,0),1))^$J157)+(EXP(-$G157/INDEX($BB$5:$BG$12,MATCH($D157,$AR$5:$AR$12,0),2))*($G157/INDEX($BB$5:$BG$12,MATCH($D157,$AR$5:$AR$12,0),2))^$J157)+(EXP(-$G157/INDEX($BB$5:$BG$12,MATCH($D157,$AR$5:$AR$12,0),3))*($G157/INDEX($BB$5:$BG$12,MATCH($D157,$AR$5:$AR$12,0),3))^$J157)+(EXP(-$G157/INDEX($BB$5:$BG$12,MATCH($D157,$AR$5:$AR$12,0),4))*($G157/INDEX($BB$5:$BG$12,MATCH($D157,$AR$5:$AR$12,0),4))^$J157)+(EXP(-$G157/INDEX($BB$5:$BG$12,MATCH($D157,$AR$5:$AR$12,0),5))*($G157/INDEX($BB$5:$BG$12,MATCH($D157,$AR$5:$AR$12,0),5))^$J157)+(EXP(-$G157/INDEX($BB$5:$BG$12,MATCH($D157,$AR$5:$AR$12,0),6))*($G157/INDEX($BB$5:$BG$12,MATCH($D157,$AR$5:$AR$12,0),6))^$J157)),0)</x:f>
        <x:v>0</x:v>
      </x:c>
      <x:c r="AI157" s="979" t="n">
        <x:f>IFERROR((EXP(-$G157/INDEX($BB$5:$BG$12,MATCH($D157,$AR$5:$AR$12,0),5))*($G157/INDEX($BB$5:$BG$12,MATCH($D157,$AR$5:$AR$12,0),5))^$J157)/((EXP(-$G157/INDEX($BB$5:$BG$12,MATCH($D157,$AR$5:$AR$12,0),1))*($G157/INDEX($BB$5:$BG$12,MATCH($D157,$AR$5:$AR$12,0),1))^$J157)+(EXP(-$G157/INDEX($BB$5:$BG$12,MATCH($D157,$AR$5:$AR$12,0),2))*($G157/INDEX($BB$5:$BG$12,MATCH($D157,$AR$5:$AR$12,0),2))^$J157)+(EXP(-$G157/INDEX($BB$5:$BG$12,MATCH($D157,$AR$5:$AR$12,0),3))*($G157/INDEX($BB$5:$BG$12,MATCH($D157,$AR$5:$AR$12,0),3))^$J157)+(EXP(-$G157/INDEX($BB$5:$BG$12,MATCH($D157,$AR$5:$AR$12,0),4))*($G157/INDEX($BB$5:$BG$12,MATCH($D157,$AR$5:$AR$12,0),4))^$J157)+(EXP(-$G157/INDEX($BB$5:$BG$12,MATCH($D157,$AR$5:$AR$12,0),5))*($G157/INDEX($BB$5:$BG$12,MATCH($D157,$AR$5:$AR$12,0),5))^$J157)+(EXP(-$G157/INDEX($BB$5:$BG$12,MATCH($D157,$AR$5:$AR$12,0),6))*($G157/INDEX($BB$5:$BG$12,MATCH($D157,$AR$5:$AR$12,0),6))^$J157)),0)</x:f>
        <x:v>0</x:v>
      </x:c>
      <x:c r="AJ157" s="979" t="n">
        <x:f>IFERROR((EXP(-$G157/INDEX($BB$5:$BG$12,MATCH($D157,$AR$5:$AR$12,0),6))*($G157/INDEX($BB$5:$BG$12,MATCH($D157,$AR$5:$AR$12,0),6))^$J157)/((EXP(-$G157/INDEX($BB$5:$BG$12,MATCH($D157,$AR$5:$AR$12,0),1))*($G157/INDEX($BB$5:$BG$12,MATCH($D157,$AR$5:$AR$12,0),1))^$J157)+(EXP(-$G157/INDEX($BB$5:$BG$12,MATCH($D157,$AR$5:$AR$12,0),2))*($G157/INDEX($BB$5:$BG$12,MATCH($D157,$AR$5:$AR$12,0),2))^$J157)+(EXP(-$G157/INDEX($BB$5:$BG$12,MATCH($D157,$AR$5:$AR$12,0),3))*($G157/INDEX($BB$5:$BG$12,MATCH($D157,$AR$5:$AR$12,0),3))^$J157)+(EXP(-$G157/INDEX($BB$5:$BG$12,MATCH($D157,$AR$5:$AR$12,0),4))*($G157/INDEX($BB$5:$BG$12,MATCH($D157,$AR$5:$AR$12,0),4))^$J157)+(EXP(-$G157/INDEX($BB$5:$BG$12,MATCH($D157,$AR$5:$AR$12,0),5))*($G157/INDEX($BB$5:$BG$12,MATCH($D157,$AR$5:$AR$12,0),5))^$J157)+(EXP(-$G157/INDEX($BB$5:$BG$12,MATCH($D157,$AR$5:$AR$12,0),6))*($G157/INDEX($BB$5:$BG$12,MATCH($D157,$AR$5:$AR$12,0),6))^$J157)),0)</x:f>
        <x:v>0</x:v>
      </x:c>
      <x:c r="BJ157"/>
      <x:c r="BK157"/>
      <x:c r="BL157"/>
      <x:c r="BM157"/>
      <x:c r="BN157"/>
      <x:c r="BO157"/>
      <x:c r="BP157"/>
      <x:c r="BQ157"/>
      <x:c r="BR157"/>
      <x:c r="BS157"/>
      <x:c r="BT157"/>
      <x:c r="BU157"/>
      <x:c r="BV157"/>
      <x:c r="BW157"/>
      <x:c r="BX157"/>
      <x:c r="BY157"/>
      <x:c r="BZ157"/>
    </x:row>
    <x:row r="158">
      <x:c r="A158" s="975" t="n">
        <x:f>'対象台データ'!A156</x:f>
        <x:v>46278</x:v>
      </x:c>
      <x:c r="B158" s="1003" t="str">
        <x:f>'対象台データ'!B156</x:f>
        <x:v>日</x:v>
      </x:c>
      <x:c r="C158" s="1003" t="str">
        <x:f>'対象台データ'!C156</x:f>
        <x:v>9/13</x:v>
      </x:c>
      <x:c r="D158" s="963" t="str">
        <x:f>'対象台データ'!D156</x:f>
        <x:v>カバネリ 海門決戦</x:v>
      </x:c>
      <x:c r="E158" s="1014" t="n">
        <x:f>IF($X158="A",MIN(100,MAX(0,55+(V158-55)*(1+0.4*SQRT(MIN(G158/8000,1))))),MIN(100,MAX(0,V158)))</x:f>
        <x:v>65.49767466232979</x:v>
      </x:c>
      <x:c r="F158" s="1016" t="n">
        <x:f>'対象台データ'!E156</x:f>
        <x:v>549</x:v>
      </x:c>
      <x:c r="G158" s="1005" t="n">
        <x:f>'対象台データ'!F156</x:f>
        <x:v>4202</x:v>
      </x:c>
      <x:c r="H158" s="1005" t="n">
        <x:f>'対象台データ'!G156</x:f>
        <x:v>5932</x:v>
      </x:c>
      <x:c r="I158" s="1005" t="n">
        <x:f>'対象台データ'!H156</x:f>
        <x:v>0</x:v>
      </x:c>
      <x:c r="J158" s="1005" t="n">
        <x:f>'対象台データ'!I156</x:f>
        <x:v>24</x:v>
      </x:c>
      <x:c r="K158" s="979" t="n">
        <x:f>'対象台データ'!K156</x:f>
        <x:v>1.4705695700460097</x:v>
      </x:c>
      <x:c r="L158" s="1006" t="n">
        <x:f>IF(G158&lt;=0,5,IF(G158&lt;1500,5+(G158-0)*(20-5)/(1500-0),IF(G158&lt;3000,20+(G158-1500)*(40-20)/(3000-1500),IF(G158&lt;4500,40+(G158-3000)*(58-40)/(4500-3000),IF(G158&lt;6000,58+(G158-4500)*(72-58)/(6000-4500),IF(G158&lt;7500,72+(G158-6000)*(84-72)/(7500-6000),IF(G158&lt;9000,84+(G158-7500)*(93-84)/(9000-7500),IF(G158&lt;11000,93+(G158-9000)*(100-93)/(11000-9000),100))))))))</x:f>
        <x:v>54.424</x:v>
      </x:c>
      <x:c r="M158" s="978" t="n">
        <x:v>1</x:v>
      </x:c>
      <x:c r="N158" s="978" t="n">
        <x:f>MIN(100,L158*M158)</x:f>
        <x:v>54.424</x:v>
      </x:c>
      <x:c r="O158" s="978" t="n">
        <x:f>IF(K158&lt;=0.8,0,IF(K158&lt;0.9,0+(K158-0.8)*(10-0)/(0.9-0.8),IF(K158&lt;1,10+(K158-0.9)*(35-10)/(1-0.9),IF(K158&lt;1.2,35+(K158-1)*(87-35)/(1.2-1),IF(K158&lt;1.3,87+(K158-1.2)*(96-87)/(1.3-1.2),IF(K158&lt;1.45,96+(K158-1.3)*(100-96)/(1.45-1.3),100))))))</x:f>
        <x:v>100</x:v>
      </x:c>
      <x:c r="P158" s="979" t="n">
        <x:f>MIN(1,SQRT(G158/8000))</x:f>
        <x:v>0.7247413331665306</x:v>
      </x:c>
      <x:c r="Q158" s="978" t="n">
        <x:f>35+(O158-35)*P158</x:f>
        <x:v>82.10818665582448</x:v>
      </x:c>
      <x:c r="R158" s="978" t="n">
        <x:f>IF(K158&lt;0.95,MIN(25,(0.95-K158)*250),0)</x:f>
        <x:v>0</x:v>
      </x:c>
      <x:c r="S158" s="978" t="n">
        <x:f>IF($X158="A",Y158*5+Z158*15+AA158*30+AB158*60+AC158*80+AD158*100,0)</x:f>
        <x:v>0</x:v>
      </x:c>
      <x:c r="T158" s="978" t="n">
        <x:f>IF($X158="A",AE158*5+AF158*15+AG158*30+AH158*60+AI158*80+AJ158*100,0)</x:f>
        <x:v>0</x:v>
      </x:c>
      <x:c r="U158" s="978" t="n">
        <x:f>IF($X158="A",S158*15%+T158*30%+Q158*55%,0)</x:f>
        <x:v>0</x:v>
      </x:c>
      <x:c r="V158" s="1018" t="n">
        <x:f>IF($X158="A",U158*80%+N158*20%,N158*IFERROR(INDEX($AT$5:$AT$60,MATCH($D158,$AR$5:$AR$60,0)),0.6)+Q158*IFERROR(INDEX($AU$5:$AU$60,MATCH($D158,$AR$5:$AR$60,0)),0.4)-R158)</x:f>
        <x:v>65.49767466232979</x:v>
      </x:c>
      <x:c r="W158" s="1008" t="str">
        <x:f>IF(E158&gt;=90,"設定6級候補",IF(E158&gt;=75,"設定4以上強候補",IF(E158&gt;=60,"設定4以上を疑う","要観察")))</x:f>
        <x:v>設定4以上を疑う</x:v>
      </x:c>
      <x:c r="X158" s="1003" t="str">
        <x:f>IFERROR(INDEX($AS$5:$AS$60,MATCH($D158,$AR$5:$AR$60,0)),"AT")</x:f>
        <x:v>AT</x:v>
      </x:c>
      <x:c r="Y158" s="979" t="n">
        <x:f>IFERROR((EXP(-$G158/INDEX($AV$5:$BA$12,MATCH($D158,$AR$5:$AR$12,0),1))*($G158/INDEX($AV$5:$BA$12,MATCH($D158,$AR$5:$AR$12,0),1))^$I158)/((EXP(-$G158/INDEX($AV$5:$BA$12,MATCH($D158,$AR$5:$AR$12,0),1))*($G158/INDEX($AV$5:$BA$12,MATCH($D158,$AR$5:$AR$12,0),1))^$I158)+(EXP(-$G158/INDEX($AV$5:$BA$12,MATCH($D158,$AR$5:$AR$12,0),2))*($G158/INDEX($AV$5:$BA$12,MATCH($D158,$AR$5:$AR$12,0),2))^$I158)+(EXP(-$G158/INDEX($AV$5:$BA$12,MATCH($D158,$AR$5:$AR$12,0),3))*($G158/INDEX($AV$5:$BA$12,MATCH($D158,$AR$5:$AR$12,0),3))^$I158)+(EXP(-$G158/INDEX($AV$5:$BA$12,MATCH($D158,$AR$5:$AR$12,0),4))*($G158/INDEX($AV$5:$BA$12,MATCH($D158,$AR$5:$AR$12,0),4))^$I158)+(EXP(-$G158/INDEX($AV$5:$BA$12,MATCH($D158,$AR$5:$AR$12,0),5))*($G158/INDEX($AV$5:$BA$12,MATCH($D158,$AR$5:$AR$12,0),5))^$I158)+(EXP(-$G158/INDEX($AV$5:$BA$12,MATCH($D158,$AR$5:$AR$12,0),6))*($G158/INDEX($AV$5:$BA$12,MATCH($D158,$AR$5:$AR$12,0),6))^$I158)),0)</x:f>
        <x:v>0</x:v>
      </x:c>
      <x:c r="Z158" s="979" t="n">
        <x:f>IFERROR((EXP(-$G158/INDEX($AV$5:$BA$12,MATCH($D158,$AR$5:$AR$12,0),2))*($G158/INDEX($AV$5:$BA$12,MATCH($D158,$AR$5:$AR$12,0),2))^$I158)/((EXP(-$G158/INDEX($AV$5:$BA$12,MATCH($D158,$AR$5:$AR$12,0),1))*($G158/INDEX($AV$5:$BA$12,MATCH($D158,$AR$5:$AR$12,0),1))^$I158)+(EXP(-$G158/INDEX($AV$5:$BA$12,MATCH($D158,$AR$5:$AR$12,0),2))*($G158/INDEX($AV$5:$BA$12,MATCH($D158,$AR$5:$AR$12,0),2))^$I158)+(EXP(-$G158/INDEX($AV$5:$BA$12,MATCH($D158,$AR$5:$AR$12,0),3))*($G158/INDEX($AV$5:$BA$12,MATCH($D158,$AR$5:$AR$12,0),3))^$I158)+(EXP(-$G158/INDEX($AV$5:$BA$12,MATCH($D158,$AR$5:$AR$12,0),4))*($G158/INDEX($AV$5:$BA$12,MATCH($D158,$AR$5:$AR$12,0),4))^$I158)+(EXP(-$G158/INDEX($AV$5:$BA$12,MATCH($D158,$AR$5:$AR$12,0),5))*($G158/INDEX($AV$5:$BA$12,MATCH($D158,$AR$5:$AR$12,0),5))^$I158)+(EXP(-$G158/INDEX($AV$5:$BA$12,MATCH($D158,$AR$5:$AR$12,0),6))*($G158/INDEX($AV$5:$BA$12,MATCH($D158,$AR$5:$AR$12,0),6))^$I158)),0)</x:f>
        <x:v>0</x:v>
      </x:c>
      <x:c r="AA158" s="979" t="n">
        <x:f>IFERROR((EXP(-$G158/INDEX($AV$5:$BA$12,MATCH($D158,$AR$5:$AR$12,0),3))*($G158/INDEX($AV$5:$BA$12,MATCH($D158,$AR$5:$AR$12,0),3))^$I158)/((EXP(-$G158/INDEX($AV$5:$BA$12,MATCH($D158,$AR$5:$AR$12,0),1))*($G158/INDEX($AV$5:$BA$12,MATCH($D158,$AR$5:$AR$12,0),1))^$I158)+(EXP(-$G158/INDEX($AV$5:$BA$12,MATCH($D158,$AR$5:$AR$12,0),2))*($G158/INDEX($AV$5:$BA$12,MATCH($D158,$AR$5:$AR$12,0),2))^$I158)+(EXP(-$G158/INDEX($AV$5:$BA$12,MATCH($D158,$AR$5:$AR$12,0),3))*($G158/INDEX($AV$5:$BA$12,MATCH($D158,$AR$5:$AR$12,0),3))^$I158)+(EXP(-$G158/INDEX($AV$5:$BA$12,MATCH($D158,$AR$5:$AR$12,0),4))*($G158/INDEX($AV$5:$BA$12,MATCH($D158,$AR$5:$AR$12,0),4))^$I158)+(EXP(-$G158/INDEX($AV$5:$BA$12,MATCH($D158,$AR$5:$AR$12,0),5))*($G158/INDEX($AV$5:$BA$12,MATCH($D158,$AR$5:$AR$12,0),5))^$I158)+(EXP(-$G158/INDEX($AV$5:$BA$12,MATCH($D158,$AR$5:$AR$12,0),6))*($G158/INDEX($AV$5:$BA$12,MATCH($D158,$AR$5:$AR$12,0),6))^$I158)),0)</x:f>
        <x:v>0</x:v>
      </x:c>
      <x:c r="AB158" s="979" t="n">
        <x:f>IFERROR((EXP(-$G158/INDEX($AV$5:$BA$12,MATCH($D158,$AR$5:$AR$12,0),4))*($G158/INDEX($AV$5:$BA$12,MATCH($D158,$AR$5:$AR$12,0),4))^$I158)/((EXP(-$G158/INDEX($AV$5:$BA$12,MATCH($D158,$AR$5:$AR$12,0),1))*($G158/INDEX($AV$5:$BA$12,MATCH($D158,$AR$5:$AR$12,0),1))^$I158)+(EXP(-$G158/INDEX($AV$5:$BA$12,MATCH($D158,$AR$5:$AR$12,0),2))*($G158/INDEX($AV$5:$BA$12,MATCH($D158,$AR$5:$AR$12,0),2))^$I158)+(EXP(-$G158/INDEX($AV$5:$BA$12,MATCH($D158,$AR$5:$AR$12,0),3))*($G158/INDEX($AV$5:$BA$12,MATCH($D158,$AR$5:$AR$12,0),3))^$I158)+(EXP(-$G158/INDEX($AV$5:$BA$12,MATCH($D158,$AR$5:$AR$12,0),4))*($G158/INDEX($AV$5:$BA$12,MATCH($D158,$AR$5:$AR$12,0),4))^$I158)+(EXP(-$G158/INDEX($AV$5:$BA$12,MATCH($D158,$AR$5:$AR$12,0),5))*($G158/INDEX($AV$5:$BA$12,MATCH($D158,$AR$5:$AR$12,0),5))^$I158)+(EXP(-$G158/INDEX($AV$5:$BA$12,MATCH($D158,$AR$5:$AR$12,0),6))*($G158/INDEX($AV$5:$BA$12,MATCH($D158,$AR$5:$AR$12,0),6))^$I158)),0)</x:f>
        <x:v>0</x:v>
      </x:c>
      <x:c r="AC158" s="979" t="n">
        <x:f>IFERROR((EXP(-$G158/INDEX($AV$5:$BA$12,MATCH($D158,$AR$5:$AR$12,0),5))*($G158/INDEX($AV$5:$BA$12,MATCH($D158,$AR$5:$AR$12,0),5))^$I158)/((EXP(-$G158/INDEX($AV$5:$BA$12,MATCH($D158,$AR$5:$AR$12,0),1))*($G158/INDEX($AV$5:$BA$12,MATCH($D158,$AR$5:$AR$12,0),1))^$I158)+(EXP(-$G158/INDEX($AV$5:$BA$12,MATCH($D158,$AR$5:$AR$12,0),2))*($G158/INDEX($AV$5:$BA$12,MATCH($D158,$AR$5:$AR$12,0),2))^$I158)+(EXP(-$G158/INDEX($AV$5:$BA$12,MATCH($D158,$AR$5:$AR$12,0),3))*($G158/INDEX($AV$5:$BA$12,MATCH($D158,$AR$5:$AR$12,0),3))^$I158)+(EXP(-$G158/INDEX($AV$5:$BA$12,MATCH($D158,$AR$5:$AR$12,0),4))*($G158/INDEX($AV$5:$BA$12,MATCH($D158,$AR$5:$AR$12,0),4))^$I158)+(EXP(-$G158/INDEX($AV$5:$BA$12,MATCH($D158,$AR$5:$AR$12,0),5))*($G158/INDEX($AV$5:$BA$12,MATCH($D158,$AR$5:$AR$12,0),5))^$I158)+(EXP(-$G158/INDEX($AV$5:$BA$12,MATCH($D158,$AR$5:$AR$12,0),6))*($G158/INDEX($AV$5:$BA$12,MATCH($D158,$AR$5:$AR$12,0),6))^$I158)),0)</x:f>
        <x:v>0</x:v>
      </x:c>
      <x:c r="AD158" s="979" t="n">
        <x:f>IFERROR((EXP(-$G158/INDEX($AV$5:$BA$12,MATCH($D158,$AR$5:$AR$12,0),6))*($G158/INDEX($AV$5:$BA$12,MATCH($D158,$AR$5:$AR$12,0),6))^$I158)/((EXP(-$G158/INDEX($AV$5:$BA$12,MATCH($D158,$AR$5:$AR$12,0),1))*($G158/INDEX($AV$5:$BA$12,MATCH($D158,$AR$5:$AR$12,0),1))^$I158)+(EXP(-$G158/INDEX($AV$5:$BA$12,MATCH($D158,$AR$5:$AR$12,0),2))*($G158/INDEX($AV$5:$BA$12,MATCH($D158,$AR$5:$AR$12,0),2))^$I158)+(EXP(-$G158/INDEX($AV$5:$BA$12,MATCH($D158,$AR$5:$AR$12,0),3))*($G158/INDEX($AV$5:$BA$12,MATCH($D158,$AR$5:$AR$12,0),3))^$I158)+(EXP(-$G158/INDEX($AV$5:$BA$12,MATCH($D158,$AR$5:$AR$12,0),4))*($G158/INDEX($AV$5:$BA$12,MATCH($D158,$AR$5:$AR$12,0),4))^$I158)+(EXP(-$G158/INDEX($AV$5:$BA$12,MATCH($D158,$AR$5:$AR$12,0),5))*($G158/INDEX($AV$5:$BA$12,MATCH($D158,$AR$5:$AR$12,0),5))^$I158)+(EXP(-$G158/INDEX($AV$5:$BA$12,MATCH($D158,$AR$5:$AR$12,0),6))*($G158/INDEX($AV$5:$BA$12,MATCH($D158,$AR$5:$AR$12,0),6))^$I158)),0)</x:f>
        <x:v>0</x:v>
      </x:c>
      <x:c r="AE158" s="979" t="n">
        <x:f>IFERROR((EXP(-$G158/INDEX($BB$5:$BG$12,MATCH($D158,$AR$5:$AR$12,0),1))*($G158/INDEX($BB$5:$BG$12,MATCH($D158,$AR$5:$AR$12,0),1))^$J158)/((EXP(-$G158/INDEX($BB$5:$BG$12,MATCH($D158,$AR$5:$AR$12,0),1))*($G158/INDEX($BB$5:$BG$12,MATCH($D158,$AR$5:$AR$12,0),1))^$J158)+(EXP(-$G158/INDEX($BB$5:$BG$12,MATCH($D158,$AR$5:$AR$12,0),2))*($G158/INDEX($BB$5:$BG$12,MATCH($D158,$AR$5:$AR$12,0),2))^$J158)+(EXP(-$G158/INDEX($BB$5:$BG$12,MATCH($D158,$AR$5:$AR$12,0),3))*($G158/INDEX($BB$5:$BG$12,MATCH($D158,$AR$5:$AR$12,0),3))^$J158)+(EXP(-$G158/INDEX($BB$5:$BG$12,MATCH($D158,$AR$5:$AR$12,0),4))*($G158/INDEX($BB$5:$BG$12,MATCH($D158,$AR$5:$AR$12,0),4))^$J158)+(EXP(-$G158/INDEX($BB$5:$BG$12,MATCH($D158,$AR$5:$AR$12,0),5))*($G158/INDEX($BB$5:$BG$12,MATCH($D158,$AR$5:$AR$12,0),5))^$J158)+(EXP(-$G158/INDEX($BB$5:$BG$12,MATCH($D158,$AR$5:$AR$12,0),6))*($G158/INDEX($BB$5:$BG$12,MATCH($D158,$AR$5:$AR$12,0),6))^$J158)),0)</x:f>
        <x:v>0</x:v>
      </x:c>
      <x:c r="AF158" s="979" t="n">
        <x:f>IFERROR((EXP(-$G158/INDEX($BB$5:$BG$12,MATCH($D158,$AR$5:$AR$12,0),2))*($G158/INDEX($BB$5:$BG$12,MATCH($D158,$AR$5:$AR$12,0),2))^$J158)/((EXP(-$G158/INDEX($BB$5:$BG$12,MATCH($D158,$AR$5:$AR$12,0),1))*($G158/INDEX($BB$5:$BG$12,MATCH($D158,$AR$5:$AR$12,0),1))^$J158)+(EXP(-$G158/INDEX($BB$5:$BG$12,MATCH($D158,$AR$5:$AR$12,0),2))*($G158/INDEX($BB$5:$BG$12,MATCH($D158,$AR$5:$AR$12,0),2))^$J158)+(EXP(-$G158/INDEX($BB$5:$BG$12,MATCH($D158,$AR$5:$AR$12,0),3))*($G158/INDEX($BB$5:$BG$12,MATCH($D158,$AR$5:$AR$12,0),3))^$J158)+(EXP(-$G158/INDEX($BB$5:$BG$12,MATCH($D158,$AR$5:$AR$12,0),4))*($G158/INDEX($BB$5:$BG$12,MATCH($D158,$AR$5:$AR$12,0),4))^$J158)+(EXP(-$G158/INDEX($BB$5:$BG$12,MATCH($D158,$AR$5:$AR$12,0),5))*($G158/INDEX($BB$5:$BG$12,MATCH($D158,$AR$5:$AR$12,0),5))^$J158)+(EXP(-$G158/INDEX($BB$5:$BG$12,MATCH($D158,$AR$5:$AR$12,0),6))*($G158/INDEX($BB$5:$BG$12,MATCH($D158,$AR$5:$AR$12,0),6))^$J158)),0)</x:f>
        <x:v>0</x:v>
      </x:c>
      <x:c r="AG158" s="979" t="n">
        <x:f>IFERROR((EXP(-$G158/INDEX($BB$5:$BG$12,MATCH($D158,$AR$5:$AR$12,0),3))*($G158/INDEX($BB$5:$BG$12,MATCH($D158,$AR$5:$AR$12,0),3))^$J158)/((EXP(-$G158/INDEX($BB$5:$BG$12,MATCH($D158,$AR$5:$AR$12,0),1))*($G158/INDEX($BB$5:$BG$12,MATCH($D158,$AR$5:$AR$12,0),1))^$J158)+(EXP(-$G158/INDEX($BB$5:$BG$12,MATCH($D158,$AR$5:$AR$12,0),2))*($G158/INDEX($BB$5:$BG$12,MATCH($D158,$AR$5:$AR$12,0),2))^$J158)+(EXP(-$G158/INDEX($BB$5:$BG$12,MATCH($D158,$AR$5:$AR$12,0),3))*($G158/INDEX($BB$5:$BG$12,MATCH($D158,$AR$5:$AR$12,0),3))^$J158)+(EXP(-$G158/INDEX($BB$5:$BG$12,MATCH($D158,$AR$5:$AR$12,0),4))*($G158/INDEX($BB$5:$BG$12,MATCH($D158,$AR$5:$AR$12,0),4))^$J158)+(EXP(-$G158/INDEX($BB$5:$BG$12,MATCH($D158,$AR$5:$AR$12,0),5))*($G158/INDEX($BB$5:$BG$12,MATCH($D158,$AR$5:$AR$12,0),5))^$J158)+(EXP(-$G158/INDEX($BB$5:$BG$12,MATCH($D158,$AR$5:$AR$12,0),6))*($G158/INDEX($BB$5:$BG$12,MATCH($D158,$AR$5:$AR$12,0),6))^$J158)),0)</x:f>
        <x:v>0</x:v>
      </x:c>
      <x:c r="AH158" s="979" t="n">
        <x:f>IFERROR((EXP(-$G158/INDEX($BB$5:$BG$12,MATCH($D158,$AR$5:$AR$12,0),4))*($G158/INDEX($BB$5:$BG$12,MATCH($D158,$AR$5:$AR$12,0),4))^$J158)/((EXP(-$G158/INDEX($BB$5:$BG$12,MATCH($D158,$AR$5:$AR$12,0),1))*($G158/INDEX($BB$5:$BG$12,MATCH($D158,$AR$5:$AR$12,0),1))^$J158)+(EXP(-$G158/INDEX($BB$5:$BG$12,MATCH($D158,$AR$5:$AR$12,0),2))*($G158/INDEX($BB$5:$BG$12,MATCH($D158,$AR$5:$AR$12,0),2))^$J158)+(EXP(-$G158/INDEX($BB$5:$BG$12,MATCH($D158,$AR$5:$AR$12,0),3))*($G158/INDEX($BB$5:$BG$12,MATCH($D158,$AR$5:$AR$12,0),3))^$J158)+(EXP(-$G158/INDEX($BB$5:$BG$12,MATCH($D158,$AR$5:$AR$12,0),4))*($G158/INDEX($BB$5:$BG$12,MATCH($D158,$AR$5:$AR$12,0),4))^$J158)+(EXP(-$G158/INDEX($BB$5:$BG$12,MATCH($D158,$AR$5:$AR$12,0),5))*($G158/INDEX($BB$5:$BG$12,MATCH($D158,$AR$5:$AR$12,0),5))^$J158)+(EXP(-$G158/INDEX($BB$5:$BG$12,MATCH($D158,$AR$5:$AR$12,0),6))*($G158/INDEX($BB$5:$BG$12,MATCH($D158,$AR$5:$AR$12,0),6))^$J158)),0)</x:f>
        <x:v>0</x:v>
      </x:c>
      <x:c r="AI158" s="979" t="n">
        <x:f>IFERROR((EXP(-$G158/INDEX($BB$5:$BG$12,MATCH($D158,$AR$5:$AR$12,0),5))*($G158/INDEX($BB$5:$BG$12,MATCH($D158,$AR$5:$AR$12,0),5))^$J158)/((EXP(-$G158/INDEX($BB$5:$BG$12,MATCH($D158,$AR$5:$AR$12,0),1))*($G158/INDEX($BB$5:$BG$12,MATCH($D158,$AR$5:$AR$12,0),1))^$J158)+(EXP(-$G158/INDEX($BB$5:$BG$12,MATCH($D158,$AR$5:$AR$12,0),2))*($G158/INDEX($BB$5:$BG$12,MATCH($D158,$AR$5:$AR$12,0),2))^$J158)+(EXP(-$G158/INDEX($BB$5:$BG$12,MATCH($D158,$AR$5:$AR$12,0),3))*($G158/INDEX($BB$5:$BG$12,MATCH($D158,$AR$5:$AR$12,0),3))^$J158)+(EXP(-$G158/INDEX($BB$5:$BG$12,MATCH($D158,$AR$5:$AR$12,0),4))*($G158/INDEX($BB$5:$BG$12,MATCH($D158,$AR$5:$AR$12,0),4))^$J158)+(EXP(-$G158/INDEX($BB$5:$BG$12,MATCH($D158,$AR$5:$AR$12,0),5))*($G158/INDEX($BB$5:$BG$12,MATCH($D158,$AR$5:$AR$12,0),5))^$J158)+(EXP(-$G158/INDEX($BB$5:$BG$12,MATCH($D158,$AR$5:$AR$12,0),6))*($G158/INDEX($BB$5:$BG$12,MATCH($D158,$AR$5:$AR$12,0),6))^$J158)),0)</x:f>
        <x:v>0</x:v>
      </x:c>
      <x:c r="AJ158" s="979" t="n">
        <x:f>IFERROR((EXP(-$G158/INDEX($BB$5:$BG$12,MATCH($D158,$AR$5:$AR$12,0),6))*($G158/INDEX($BB$5:$BG$12,MATCH($D158,$AR$5:$AR$12,0),6))^$J158)/((EXP(-$G158/INDEX($BB$5:$BG$12,MATCH($D158,$AR$5:$AR$12,0),1))*($G158/INDEX($BB$5:$BG$12,MATCH($D158,$AR$5:$AR$12,0),1))^$J158)+(EXP(-$G158/INDEX($BB$5:$BG$12,MATCH($D158,$AR$5:$AR$12,0),2))*($G158/INDEX($BB$5:$BG$12,MATCH($D158,$AR$5:$AR$12,0),2))^$J158)+(EXP(-$G158/INDEX($BB$5:$BG$12,MATCH($D158,$AR$5:$AR$12,0),3))*($G158/INDEX($BB$5:$BG$12,MATCH($D158,$AR$5:$AR$12,0),3))^$J158)+(EXP(-$G158/INDEX($BB$5:$BG$12,MATCH($D158,$AR$5:$AR$12,0),4))*($G158/INDEX($BB$5:$BG$12,MATCH($D158,$AR$5:$AR$12,0),4))^$J158)+(EXP(-$G158/INDEX($BB$5:$BG$12,MATCH($D158,$AR$5:$AR$12,0),5))*($G158/INDEX($BB$5:$BG$12,MATCH($D158,$AR$5:$AR$12,0),5))^$J158)+(EXP(-$G158/INDEX($BB$5:$BG$12,MATCH($D158,$AR$5:$AR$12,0),6))*($G158/INDEX($BB$5:$BG$12,MATCH($D158,$AR$5:$AR$12,0),6))^$J158)),0)</x:f>
        <x:v>0</x:v>
      </x:c>
      <x:c r="BJ158"/>
      <x:c r="BK158"/>
      <x:c r="BL158"/>
      <x:c r="BM158"/>
      <x:c r="BN158"/>
      <x:c r="BO158"/>
      <x:c r="BP158"/>
      <x:c r="BQ158"/>
      <x:c r="BR158"/>
      <x:c r="BS158"/>
      <x:c r="BT158"/>
      <x:c r="BU158"/>
      <x:c r="BV158"/>
      <x:c r="BW158"/>
      <x:c r="BX158"/>
      <x:c r="BY158"/>
      <x:c r="BZ158"/>
    </x:row>
    <x:row r="159">
      <x:c r="A159" s="975" t="n">
        <x:f>'対象台データ'!A157</x:f>
        <x:v>46278</x:v>
      </x:c>
      <x:c r="B159" s="1003" t="str">
        <x:f>'対象台データ'!B157</x:f>
        <x:v>日</x:v>
      </x:c>
      <x:c r="C159" s="1003" t="str">
        <x:f>'対象台データ'!C157</x:f>
        <x:v>9/13</x:v>
      </x:c>
      <x:c r="D159" s="963" t="str">
        <x:f>'対象台データ'!D157</x:f>
        <x:v>カバネリ 海門決戦</x:v>
      </x:c>
      <x:c r="E159" s="1014" t="n">
        <x:f>IF($X159="A",MIN(100,MAX(0,55+(V159-55)*(1+0.4*SQRT(MIN(G159/8000,1))))),MIN(100,MAX(0,V159)))</x:f>
        <x:v>67.65012021252076</x:v>
      </x:c>
      <x:c r="F159" s="1016" t="n">
        <x:f>'対象台データ'!E157</x:f>
        <x:v>550</x:v>
      </x:c>
      <x:c r="G159" s="1005" t="n">
        <x:f>'対象台データ'!F157</x:f>
        <x:v>5710</x:v>
      </x:c>
      <x:c r="H159" s="1005" t="n">
        <x:f>'対象台データ'!G157</x:f>
        <x:v>2354</x:v>
      </x:c>
      <x:c r="I159" s="1005" t="n">
        <x:f>'対象台データ'!H157</x:f>
        <x:v>0</x:v>
      </x:c>
      <x:c r="J159" s="1005" t="n">
        <x:f>'対象台データ'!I157</x:f>
        <x:v>33</x:v>
      </x:c>
      <x:c r="K159" s="979" t="n">
        <x:f>'対象台データ'!K157</x:f>
        <x:v>1.1374197314652656</x:v>
      </x:c>
      <x:c r="L159" s="1006" t="n">
        <x:f>IF(G159&lt;=0,5,IF(G159&lt;1500,5+(G159-0)*(20-5)/(1500-0),IF(G159&lt;3000,20+(G159-1500)*(40-20)/(3000-1500),IF(G159&lt;4500,40+(G159-3000)*(58-40)/(4500-3000),IF(G159&lt;6000,58+(G159-4500)*(72-58)/(6000-4500),IF(G159&lt;7500,72+(G159-6000)*(84-72)/(7500-6000),IF(G159&lt;9000,84+(G159-7500)*(93-84)/(9000-7500),IF(G159&lt;11000,93+(G159-9000)*(100-93)/(11000-9000),100))))))))</x:f>
        <x:v>69.29333333333334</x:v>
      </x:c>
      <x:c r="M159" s="978" t="n">
        <x:v>1</x:v>
      </x:c>
      <x:c r="N159" s="978" t="n">
        <x:f>MIN(100,L159*M159)</x:f>
        <x:v>69.29333333333334</x:v>
      </x:c>
      <x:c r="O159" s="978" t="n">
        <x:f>IF(K159&lt;=0.8,0,IF(K159&lt;0.9,0+(K159-0.8)*(10-0)/(0.9-0.8),IF(K159&lt;1,10+(K159-0.9)*(35-10)/(1-0.9),IF(K159&lt;1.2,35+(K159-1)*(87-35)/(1.2-1),IF(K159&lt;1.3,87+(K159-1.2)*(96-87)/(1.3-1.2),IF(K159&lt;1.45,96+(K159-1.3)*(100-96)/(1.45-1.3),100))))))</x:f>
        <x:v>70.72913018096908</x:v>
      </x:c>
      <x:c r="P159" s="979" t="n">
        <x:f>MIN(1,SQRT(G159/8000))</x:f>
        <x:v>0.84483726243579</x:v>
      </x:c>
      <x:c r="Q159" s="978" t="n">
        <x:f>35+(O159-35)*P159</x:f>
        <x:v>65.18530053130188</x:v>
      </x:c>
      <x:c r="R159" s="978" t="n">
        <x:f>IF(K159&lt;0.95,MIN(25,(0.95-K159)*250),0)</x:f>
        <x:v>0</x:v>
      </x:c>
      <x:c r="S159" s="978" t="n">
        <x:f>IF($X159="A",Y159*5+Z159*15+AA159*30+AB159*60+AC159*80+AD159*100,0)</x:f>
        <x:v>0</x:v>
      </x:c>
      <x:c r="T159" s="978" t="n">
        <x:f>IF($X159="A",AE159*5+AF159*15+AG159*30+AH159*60+AI159*80+AJ159*100,0)</x:f>
        <x:v>0</x:v>
      </x:c>
      <x:c r="U159" s="978" t="n">
        <x:f>IF($X159="A",S159*15%+T159*30%+Q159*55%,0)</x:f>
        <x:v>0</x:v>
      </x:c>
      <x:c r="V159" s="1018" t="n">
        <x:f>IF($X159="A",U159*80%+N159*20%,N159*IFERROR(INDEX($AT$5:$AT$60,MATCH($D159,$AR$5:$AR$60,0)),0.6)+Q159*IFERROR(INDEX($AU$5:$AU$60,MATCH($D159,$AR$5:$AR$60,0)),0.4)-R159)</x:f>
        <x:v>67.65012021252076</x:v>
      </x:c>
      <x:c r="W159" s="1008" t="str">
        <x:f>IF(E159&gt;=90,"設定6級候補",IF(E159&gt;=75,"設定4以上強候補",IF(E159&gt;=60,"設定4以上を疑う","要観察")))</x:f>
        <x:v>設定4以上を疑う</x:v>
      </x:c>
      <x:c r="X159" s="1003" t="str">
        <x:f>IFERROR(INDEX($AS$5:$AS$60,MATCH($D159,$AR$5:$AR$60,0)),"AT")</x:f>
        <x:v>AT</x:v>
      </x:c>
      <x:c r="Y159" s="979" t="n">
        <x:f>IFERROR((EXP(-$G159/INDEX($AV$5:$BA$12,MATCH($D159,$AR$5:$AR$12,0),1))*($G159/INDEX($AV$5:$BA$12,MATCH($D159,$AR$5:$AR$12,0),1))^$I159)/((EXP(-$G159/INDEX($AV$5:$BA$12,MATCH($D159,$AR$5:$AR$12,0),1))*($G159/INDEX($AV$5:$BA$12,MATCH($D159,$AR$5:$AR$12,0),1))^$I159)+(EXP(-$G159/INDEX($AV$5:$BA$12,MATCH($D159,$AR$5:$AR$12,0),2))*($G159/INDEX($AV$5:$BA$12,MATCH($D159,$AR$5:$AR$12,0),2))^$I159)+(EXP(-$G159/INDEX($AV$5:$BA$12,MATCH($D159,$AR$5:$AR$12,0),3))*($G159/INDEX($AV$5:$BA$12,MATCH($D159,$AR$5:$AR$12,0),3))^$I159)+(EXP(-$G159/INDEX($AV$5:$BA$12,MATCH($D159,$AR$5:$AR$12,0),4))*($G159/INDEX($AV$5:$BA$12,MATCH($D159,$AR$5:$AR$12,0),4))^$I159)+(EXP(-$G159/INDEX($AV$5:$BA$12,MATCH($D159,$AR$5:$AR$12,0),5))*($G159/INDEX($AV$5:$BA$12,MATCH($D159,$AR$5:$AR$12,0),5))^$I159)+(EXP(-$G159/INDEX($AV$5:$BA$12,MATCH($D159,$AR$5:$AR$12,0),6))*($G159/INDEX($AV$5:$BA$12,MATCH($D159,$AR$5:$AR$12,0),6))^$I159)),0)</x:f>
        <x:v>0</x:v>
      </x:c>
      <x:c r="Z159" s="979" t="n">
        <x:f>IFERROR((EXP(-$G159/INDEX($AV$5:$BA$12,MATCH($D159,$AR$5:$AR$12,0),2))*($G159/INDEX($AV$5:$BA$12,MATCH($D159,$AR$5:$AR$12,0),2))^$I159)/((EXP(-$G159/INDEX($AV$5:$BA$12,MATCH($D159,$AR$5:$AR$12,0),1))*($G159/INDEX($AV$5:$BA$12,MATCH($D159,$AR$5:$AR$12,0),1))^$I159)+(EXP(-$G159/INDEX($AV$5:$BA$12,MATCH($D159,$AR$5:$AR$12,0),2))*($G159/INDEX($AV$5:$BA$12,MATCH($D159,$AR$5:$AR$12,0),2))^$I159)+(EXP(-$G159/INDEX($AV$5:$BA$12,MATCH($D159,$AR$5:$AR$12,0),3))*($G159/INDEX($AV$5:$BA$12,MATCH($D159,$AR$5:$AR$12,0),3))^$I159)+(EXP(-$G159/INDEX($AV$5:$BA$12,MATCH($D159,$AR$5:$AR$12,0),4))*($G159/INDEX($AV$5:$BA$12,MATCH($D159,$AR$5:$AR$12,0),4))^$I159)+(EXP(-$G159/INDEX($AV$5:$BA$12,MATCH($D159,$AR$5:$AR$12,0),5))*($G159/INDEX($AV$5:$BA$12,MATCH($D159,$AR$5:$AR$12,0),5))^$I159)+(EXP(-$G159/INDEX($AV$5:$BA$12,MATCH($D159,$AR$5:$AR$12,0),6))*($G159/INDEX($AV$5:$BA$12,MATCH($D159,$AR$5:$AR$12,0),6))^$I159)),0)</x:f>
        <x:v>0</x:v>
      </x:c>
      <x:c r="AA159" s="979" t="n">
        <x:f>IFERROR((EXP(-$G159/INDEX($AV$5:$BA$12,MATCH($D159,$AR$5:$AR$12,0),3))*($G159/INDEX($AV$5:$BA$12,MATCH($D159,$AR$5:$AR$12,0),3))^$I159)/((EXP(-$G159/INDEX($AV$5:$BA$12,MATCH($D159,$AR$5:$AR$12,0),1))*($G159/INDEX($AV$5:$BA$12,MATCH($D159,$AR$5:$AR$12,0),1))^$I159)+(EXP(-$G159/INDEX($AV$5:$BA$12,MATCH($D159,$AR$5:$AR$12,0),2))*($G159/INDEX($AV$5:$BA$12,MATCH($D159,$AR$5:$AR$12,0),2))^$I159)+(EXP(-$G159/INDEX($AV$5:$BA$12,MATCH($D159,$AR$5:$AR$12,0),3))*($G159/INDEX($AV$5:$BA$12,MATCH($D159,$AR$5:$AR$12,0),3))^$I159)+(EXP(-$G159/INDEX($AV$5:$BA$12,MATCH($D159,$AR$5:$AR$12,0),4))*($G159/INDEX($AV$5:$BA$12,MATCH($D159,$AR$5:$AR$12,0),4))^$I159)+(EXP(-$G159/INDEX($AV$5:$BA$12,MATCH($D159,$AR$5:$AR$12,0),5))*($G159/INDEX($AV$5:$BA$12,MATCH($D159,$AR$5:$AR$12,0),5))^$I159)+(EXP(-$G159/INDEX($AV$5:$BA$12,MATCH($D159,$AR$5:$AR$12,0),6))*($G159/INDEX($AV$5:$BA$12,MATCH($D159,$AR$5:$AR$12,0),6))^$I159)),0)</x:f>
        <x:v>0</x:v>
      </x:c>
      <x:c r="AB159" s="979" t="n">
        <x:f>IFERROR((EXP(-$G159/INDEX($AV$5:$BA$12,MATCH($D159,$AR$5:$AR$12,0),4))*($G159/INDEX($AV$5:$BA$12,MATCH($D159,$AR$5:$AR$12,0),4))^$I159)/((EXP(-$G159/INDEX($AV$5:$BA$12,MATCH($D159,$AR$5:$AR$12,0),1))*($G159/INDEX($AV$5:$BA$12,MATCH($D159,$AR$5:$AR$12,0),1))^$I159)+(EXP(-$G159/INDEX($AV$5:$BA$12,MATCH($D159,$AR$5:$AR$12,0),2))*($G159/INDEX($AV$5:$BA$12,MATCH($D159,$AR$5:$AR$12,0),2))^$I159)+(EXP(-$G159/INDEX($AV$5:$BA$12,MATCH($D159,$AR$5:$AR$12,0),3))*($G159/INDEX($AV$5:$BA$12,MATCH($D159,$AR$5:$AR$12,0),3))^$I159)+(EXP(-$G159/INDEX($AV$5:$BA$12,MATCH($D159,$AR$5:$AR$12,0),4))*($G159/INDEX($AV$5:$BA$12,MATCH($D159,$AR$5:$AR$12,0),4))^$I159)+(EXP(-$G159/INDEX($AV$5:$BA$12,MATCH($D159,$AR$5:$AR$12,0),5))*($G159/INDEX($AV$5:$BA$12,MATCH($D159,$AR$5:$AR$12,0),5))^$I159)+(EXP(-$G159/INDEX($AV$5:$BA$12,MATCH($D159,$AR$5:$AR$12,0),6))*($G159/INDEX($AV$5:$BA$12,MATCH($D159,$AR$5:$AR$12,0),6))^$I159)),0)</x:f>
        <x:v>0</x:v>
      </x:c>
      <x:c r="AC159" s="979" t="n">
        <x:f>IFERROR((EXP(-$G159/INDEX($AV$5:$BA$12,MATCH($D159,$AR$5:$AR$12,0),5))*($G159/INDEX($AV$5:$BA$12,MATCH($D159,$AR$5:$AR$12,0),5))^$I159)/((EXP(-$G159/INDEX($AV$5:$BA$12,MATCH($D159,$AR$5:$AR$12,0),1))*($G159/INDEX($AV$5:$BA$12,MATCH($D159,$AR$5:$AR$12,0),1))^$I159)+(EXP(-$G159/INDEX($AV$5:$BA$12,MATCH($D159,$AR$5:$AR$12,0),2))*($G159/INDEX($AV$5:$BA$12,MATCH($D159,$AR$5:$AR$12,0),2))^$I159)+(EXP(-$G159/INDEX($AV$5:$BA$12,MATCH($D159,$AR$5:$AR$12,0),3))*($G159/INDEX($AV$5:$BA$12,MATCH($D159,$AR$5:$AR$12,0),3))^$I159)+(EXP(-$G159/INDEX($AV$5:$BA$12,MATCH($D159,$AR$5:$AR$12,0),4))*($G159/INDEX($AV$5:$BA$12,MATCH($D159,$AR$5:$AR$12,0),4))^$I159)+(EXP(-$G159/INDEX($AV$5:$BA$12,MATCH($D159,$AR$5:$AR$12,0),5))*($G159/INDEX($AV$5:$BA$12,MATCH($D159,$AR$5:$AR$12,0),5))^$I159)+(EXP(-$G159/INDEX($AV$5:$BA$12,MATCH($D159,$AR$5:$AR$12,0),6))*($G159/INDEX($AV$5:$BA$12,MATCH($D159,$AR$5:$AR$12,0),6))^$I159)),0)</x:f>
        <x:v>0</x:v>
      </x:c>
      <x:c r="AD159" s="979" t="n">
        <x:f>IFERROR((EXP(-$G159/INDEX($AV$5:$BA$12,MATCH($D159,$AR$5:$AR$12,0),6))*($G159/INDEX($AV$5:$BA$12,MATCH($D159,$AR$5:$AR$12,0),6))^$I159)/((EXP(-$G159/INDEX($AV$5:$BA$12,MATCH($D159,$AR$5:$AR$12,0),1))*($G159/INDEX($AV$5:$BA$12,MATCH($D159,$AR$5:$AR$12,0),1))^$I159)+(EXP(-$G159/INDEX($AV$5:$BA$12,MATCH($D159,$AR$5:$AR$12,0),2))*($G159/INDEX($AV$5:$BA$12,MATCH($D159,$AR$5:$AR$12,0),2))^$I159)+(EXP(-$G159/INDEX($AV$5:$BA$12,MATCH($D159,$AR$5:$AR$12,0),3))*($G159/INDEX($AV$5:$BA$12,MATCH($D159,$AR$5:$AR$12,0),3))^$I159)+(EXP(-$G159/INDEX($AV$5:$BA$12,MATCH($D159,$AR$5:$AR$12,0),4))*($G159/INDEX($AV$5:$BA$12,MATCH($D159,$AR$5:$AR$12,0),4))^$I159)+(EXP(-$G159/INDEX($AV$5:$BA$12,MATCH($D159,$AR$5:$AR$12,0),5))*($G159/INDEX($AV$5:$BA$12,MATCH($D159,$AR$5:$AR$12,0),5))^$I159)+(EXP(-$G159/INDEX($AV$5:$BA$12,MATCH($D159,$AR$5:$AR$12,0),6))*($G159/INDEX($AV$5:$BA$12,MATCH($D159,$AR$5:$AR$12,0),6))^$I159)),0)</x:f>
        <x:v>0</x:v>
      </x:c>
      <x:c r="AE159" s="979" t="n">
        <x:f>IFERROR((EXP(-$G159/INDEX($BB$5:$BG$12,MATCH($D159,$AR$5:$AR$12,0),1))*($G159/INDEX($BB$5:$BG$12,MATCH($D159,$AR$5:$AR$12,0),1))^$J159)/((EXP(-$G159/INDEX($BB$5:$BG$12,MATCH($D159,$AR$5:$AR$12,0),1))*($G159/INDEX($BB$5:$BG$12,MATCH($D159,$AR$5:$AR$12,0),1))^$J159)+(EXP(-$G159/INDEX($BB$5:$BG$12,MATCH($D159,$AR$5:$AR$12,0),2))*($G159/INDEX($BB$5:$BG$12,MATCH($D159,$AR$5:$AR$12,0),2))^$J159)+(EXP(-$G159/INDEX($BB$5:$BG$12,MATCH($D159,$AR$5:$AR$12,0),3))*($G159/INDEX($BB$5:$BG$12,MATCH($D159,$AR$5:$AR$12,0),3))^$J159)+(EXP(-$G159/INDEX($BB$5:$BG$12,MATCH($D159,$AR$5:$AR$12,0),4))*($G159/INDEX($BB$5:$BG$12,MATCH($D159,$AR$5:$AR$12,0),4))^$J159)+(EXP(-$G159/INDEX($BB$5:$BG$12,MATCH($D159,$AR$5:$AR$12,0),5))*($G159/INDEX($BB$5:$BG$12,MATCH($D159,$AR$5:$AR$12,0),5))^$J159)+(EXP(-$G159/INDEX($BB$5:$BG$12,MATCH($D159,$AR$5:$AR$12,0),6))*($G159/INDEX($BB$5:$BG$12,MATCH($D159,$AR$5:$AR$12,0),6))^$J159)),0)</x:f>
        <x:v>0</x:v>
      </x:c>
      <x:c r="AF159" s="979" t="n">
        <x:f>IFERROR((EXP(-$G159/INDEX($BB$5:$BG$12,MATCH($D159,$AR$5:$AR$12,0),2))*($G159/INDEX($BB$5:$BG$12,MATCH($D159,$AR$5:$AR$12,0),2))^$J159)/((EXP(-$G159/INDEX($BB$5:$BG$12,MATCH($D159,$AR$5:$AR$12,0),1))*($G159/INDEX($BB$5:$BG$12,MATCH($D159,$AR$5:$AR$12,0),1))^$J159)+(EXP(-$G159/INDEX($BB$5:$BG$12,MATCH($D159,$AR$5:$AR$12,0),2))*($G159/INDEX($BB$5:$BG$12,MATCH($D159,$AR$5:$AR$12,0),2))^$J159)+(EXP(-$G159/INDEX($BB$5:$BG$12,MATCH($D159,$AR$5:$AR$12,0),3))*($G159/INDEX($BB$5:$BG$12,MATCH($D159,$AR$5:$AR$12,0),3))^$J159)+(EXP(-$G159/INDEX($BB$5:$BG$12,MATCH($D159,$AR$5:$AR$12,0),4))*($G159/INDEX($BB$5:$BG$12,MATCH($D159,$AR$5:$AR$12,0),4))^$J159)+(EXP(-$G159/INDEX($BB$5:$BG$12,MATCH($D159,$AR$5:$AR$12,0),5))*($G159/INDEX($BB$5:$BG$12,MATCH($D159,$AR$5:$AR$12,0),5))^$J159)+(EXP(-$G159/INDEX($BB$5:$BG$12,MATCH($D159,$AR$5:$AR$12,0),6))*($G159/INDEX($BB$5:$BG$12,MATCH($D159,$AR$5:$AR$12,0),6))^$J159)),0)</x:f>
        <x:v>0</x:v>
      </x:c>
      <x:c r="AG159" s="979" t="n">
        <x:f>IFERROR((EXP(-$G159/INDEX($BB$5:$BG$12,MATCH($D159,$AR$5:$AR$12,0),3))*($G159/INDEX($BB$5:$BG$12,MATCH($D159,$AR$5:$AR$12,0),3))^$J159)/((EXP(-$G159/INDEX($BB$5:$BG$12,MATCH($D159,$AR$5:$AR$12,0),1))*($G159/INDEX($BB$5:$BG$12,MATCH($D159,$AR$5:$AR$12,0),1))^$J159)+(EXP(-$G159/INDEX($BB$5:$BG$12,MATCH($D159,$AR$5:$AR$12,0),2))*($G159/INDEX($BB$5:$BG$12,MATCH($D159,$AR$5:$AR$12,0),2))^$J159)+(EXP(-$G159/INDEX($BB$5:$BG$12,MATCH($D159,$AR$5:$AR$12,0),3))*($G159/INDEX($BB$5:$BG$12,MATCH($D159,$AR$5:$AR$12,0),3))^$J159)+(EXP(-$G159/INDEX($BB$5:$BG$12,MATCH($D159,$AR$5:$AR$12,0),4))*($G159/INDEX($BB$5:$BG$12,MATCH($D159,$AR$5:$AR$12,0),4))^$J159)+(EXP(-$G159/INDEX($BB$5:$BG$12,MATCH($D159,$AR$5:$AR$12,0),5))*($G159/INDEX($BB$5:$BG$12,MATCH($D159,$AR$5:$AR$12,0),5))^$J159)+(EXP(-$G159/INDEX($BB$5:$BG$12,MATCH($D159,$AR$5:$AR$12,0),6))*($G159/INDEX($BB$5:$BG$12,MATCH($D159,$AR$5:$AR$12,0),6))^$J159)),0)</x:f>
        <x:v>0</x:v>
      </x:c>
      <x:c r="AH159" s="979" t="n">
        <x:f>IFERROR((EXP(-$G159/INDEX($BB$5:$BG$12,MATCH($D159,$AR$5:$AR$12,0),4))*($G159/INDEX($BB$5:$BG$12,MATCH($D159,$AR$5:$AR$12,0),4))^$J159)/((EXP(-$G159/INDEX($BB$5:$BG$12,MATCH($D159,$AR$5:$AR$12,0),1))*($G159/INDEX($BB$5:$BG$12,MATCH($D159,$AR$5:$AR$12,0),1))^$J159)+(EXP(-$G159/INDEX($BB$5:$BG$12,MATCH($D159,$AR$5:$AR$12,0),2))*($G159/INDEX($BB$5:$BG$12,MATCH($D159,$AR$5:$AR$12,0),2))^$J159)+(EXP(-$G159/INDEX($BB$5:$BG$12,MATCH($D159,$AR$5:$AR$12,0),3))*($G159/INDEX($BB$5:$BG$12,MATCH($D159,$AR$5:$AR$12,0),3))^$J159)+(EXP(-$G159/INDEX($BB$5:$BG$12,MATCH($D159,$AR$5:$AR$12,0),4))*($G159/INDEX($BB$5:$BG$12,MATCH($D159,$AR$5:$AR$12,0),4))^$J159)+(EXP(-$G159/INDEX($BB$5:$BG$12,MATCH($D159,$AR$5:$AR$12,0),5))*($G159/INDEX($BB$5:$BG$12,MATCH($D159,$AR$5:$AR$12,0),5))^$J159)+(EXP(-$G159/INDEX($BB$5:$BG$12,MATCH($D159,$AR$5:$AR$12,0),6))*($G159/INDEX($BB$5:$BG$12,MATCH($D159,$AR$5:$AR$12,0),6))^$J159)),0)</x:f>
        <x:v>0</x:v>
      </x:c>
      <x:c r="AI159" s="979" t="n">
        <x:f>IFERROR((EXP(-$G159/INDEX($BB$5:$BG$12,MATCH($D159,$AR$5:$AR$12,0),5))*($G159/INDEX($BB$5:$BG$12,MATCH($D159,$AR$5:$AR$12,0),5))^$J159)/((EXP(-$G159/INDEX($BB$5:$BG$12,MATCH($D159,$AR$5:$AR$12,0),1))*($G159/INDEX($BB$5:$BG$12,MATCH($D159,$AR$5:$AR$12,0),1))^$J159)+(EXP(-$G159/INDEX($BB$5:$BG$12,MATCH($D159,$AR$5:$AR$12,0),2))*($G159/INDEX($BB$5:$BG$12,MATCH($D159,$AR$5:$AR$12,0),2))^$J159)+(EXP(-$G159/INDEX($BB$5:$BG$12,MATCH($D159,$AR$5:$AR$12,0),3))*($G159/INDEX($BB$5:$BG$12,MATCH($D159,$AR$5:$AR$12,0),3))^$J159)+(EXP(-$G159/INDEX($BB$5:$BG$12,MATCH($D159,$AR$5:$AR$12,0),4))*($G159/INDEX($BB$5:$BG$12,MATCH($D159,$AR$5:$AR$12,0),4))^$J159)+(EXP(-$G159/INDEX($BB$5:$BG$12,MATCH($D159,$AR$5:$AR$12,0),5))*($G159/INDEX($BB$5:$BG$12,MATCH($D159,$AR$5:$AR$12,0),5))^$J159)+(EXP(-$G159/INDEX($BB$5:$BG$12,MATCH($D159,$AR$5:$AR$12,0),6))*($G159/INDEX($BB$5:$BG$12,MATCH($D159,$AR$5:$AR$12,0),6))^$J159)),0)</x:f>
        <x:v>0</x:v>
      </x:c>
      <x:c r="AJ159" s="979" t="n">
        <x:f>IFERROR((EXP(-$G159/INDEX($BB$5:$BG$12,MATCH($D159,$AR$5:$AR$12,0),6))*($G159/INDEX($BB$5:$BG$12,MATCH($D159,$AR$5:$AR$12,0),6))^$J159)/((EXP(-$G159/INDEX($BB$5:$BG$12,MATCH($D159,$AR$5:$AR$12,0),1))*($G159/INDEX($BB$5:$BG$12,MATCH($D159,$AR$5:$AR$12,0),1))^$J159)+(EXP(-$G159/INDEX($BB$5:$BG$12,MATCH($D159,$AR$5:$AR$12,0),2))*($G159/INDEX($BB$5:$BG$12,MATCH($D159,$AR$5:$AR$12,0),2))^$J159)+(EXP(-$G159/INDEX($BB$5:$BG$12,MATCH($D159,$AR$5:$AR$12,0),3))*($G159/INDEX($BB$5:$BG$12,MATCH($D159,$AR$5:$AR$12,0),3))^$J159)+(EXP(-$G159/INDEX($BB$5:$BG$12,MATCH($D159,$AR$5:$AR$12,0),4))*($G159/INDEX($BB$5:$BG$12,MATCH($D159,$AR$5:$AR$12,0),4))^$J159)+(EXP(-$G159/INDEX($BB$5:$BG$12,MATCH($D159,$AR$5:$AR$12,0),5))*($G159/INDEX($BB$5:$BG$12,MATCH($D159,$AR$5:$AR$12,0),5))^$J159)+(EXP(-$G159/INDEX($BB$5:$BG$12,MATCH($D159,$AR$5:$AR$12,0),6))*($G159/INDEX($BB$5:$BG$12,MATCH($D159,$AR$5:$AR$12,0),6))^$J159)),0)</x:f>
        <x:v>0</x:v>
      </x:c>
      <x:c r="BJ159"/>
      <x:c r="BK159"/>
      <x:c r="BL159"/>
      <x:c r="BM159"/>
      <x:c r="BN159"/>
      <x:c r="BO159"/>
      <x:c r="BP159"/>
      <x:c r="BQ159"/>
      <x:c r="BR159"/>
      <x:c r="BS159"/>
      <x:c r="BT159"/>
      <x:c r="BU159"/>
      <x:c r="BV159"/>
      <x:c r="BW159"/>
      <x:c r="BX159"/>
      <x:c r="BY159"/>
      <x:c r="BZ159"/>
    </x:row>
    <x:row r="160">
      <x:c r="A160" s="975" t="n">
        <x:f>'対象台データ'!A158</x:f>
        <x:v>46278</x:v>
      </x:c>
      <x:c r="B160" s="1003" t="str">
        <x:f>'対象台データ'!B158</x:f>
        <x:v>日</x:v>
      </x:c>
      <x:c r="C160" s="1003" t="str">
        <x:f>'対象台データ'!C158</x:f>
        <x:v>9/13</x:v>
      </x:c>
      <x:c r="D160" s="963" t="str">
        <x:f>'対象台データ'!D158</x:f>
        <x:v>カバネリ 海門決戦</x:v>
      </x:c>
      <x:c r="E160" s="1014" t="n">
        <x:f>IF($X160="A",MIN(100,MAX(0,55+(V160-55)*(1+0.4*SQRT(MIN(G160/8000,1))))),MIN(100,MAX(0,V160)))</x:f>
        <x:v>66.28990121735664</x:v>
      </x:c>
      <x:c r="F160" s="1016" t="n">
        <x:f>'対象台データ'!E158</x:f>
        <x:v>551</x:v>
      </x:c>
      <x:c r="G160" s="1005" t="n">
        <x:f>'対象台データ'!F158</x:f>
        <x:v>5507</x:v>
      </x:c>
      <x:c r="H160" s="1005" t="n">
        <x:f>'対象台データ'!G158</x:f>
        <x:v>2269</x:v>
      </x:c>
      <x:c r="I160" s="1005" t="n">
        <x:f>'対象台データ'!H158</x:f>
        <x:v>0</x:v>
      </x:c>
      <x:c r="J160" s="1005" t="n">
        <x:f>'対象台データ'!I158</x:f>
        <x:v>27</x:v>
      </x:c>
      <x:c r="K160" s="979" t="n">
        <x:f>'対象台データ'!K158</x:f>
        <x:v>1.1373403547000787</x:v>
      </x:c>
      <x:c r="L160" s="1006" t="n">
        <x:f>IF(G160&lt;=0,5,IF(G160&lt;1500,5+(G160-0)*(20-5)/(1500-0),IF(G160&lt;3000,20+(G160-1500)*(40-20)/(3000-1500),IF(G160&lt;4500,40+(G160-3000)*(58-40)/(4500-3000),IF(G160&lt;6000,58+(G160-4500)*(72-58)/(6000-4500),IF(G160&lt;7500,72+(G160-6000)*(84-72)/(7500-6000),IF(G160&lt;9000,84+(G160-7500)*(93-84)/(9000-7500),IF(G160&lt;11000,93+(G160-9000)*(100-93)/(11000-9000),100))))))))</x:f>
        <x:v>67.39866666666667</x:v>
      </x:c>
      <x:c r="M160" s="978" t="n">
        <x:v>1</x:v>
      </x:c>
      <x:c r="N160" s="978" t="n">
        <x:f>MIN(100,L160*M160)</x:f>
        <x:v>67.39866666666667</x:v>
      </x:c>
      <x:c r="O160" s="978" t="n">
        <x:f>IF(K160&lt;=0.8,0,IF(K160&lt;0.9,0+(K160-0.8)*(10-0)/(0.9-0.8),IF(K160&lt;1,10+(K160-0.9)*(35-10)/(1-0.9),IF(K160&lt;1.2,35+(K160-1)*(87-35)/(1.2-1),IF(K160&lt;1.3,87+(K160-1.2)*(96-87)/(1.3-1.2),IF(K160&lt;1.45,96+(K160-1.3)*(100-96)/(1.45-1.3),100))))))</x:f>
        <x:v>70.70849222202045</x:v>
      </x:c>
      <x:c r="P160" s="979" t="n">
        <x:f>MIN(1,SQRT(G160/8000))</x:f>
        <x:v>0.8296836746616146</x:v>
      </x:c>
      <x:c r="Q160" s="978" t="n">
        <x:f>35+(O160-35)*P160</x:f>
        <x:v>64.62675304339162</x:v>
      </x:c>
      <x:c r="R160" s="978" t="n">
        <x:f>IF(K160&lt;0.95,MIN(25,(0.95-K160)*250),0)</x:f>
        <x:v>0</x:v>
      </x:c>
      <x:c r="S160" s="978" t="n">
        <x:f>IF($X160="A",Y160*5+Z160*15+AA160*30+AB160*60+AC160*80+AD160*100,0)</x:f>
        <x:v>0</x:v>
      </x:c>
      <x:c r="T160" s="978" t="n">
        <x:f>IF($X160="A",AE160*5+AF160*15+AG160*30+AH160*60+AI160*80+AJ160*100,0)</x:f>
        <x:v>0</x:v>
      </x:c>
      <x:c r="U160" s="978" t="n">
        <x:f>IF($X160="A",S160*15%+T160*30%+Q160*55%,0)</x:f>
        <x:v>0</x:v>
      </x:c>
      <x:c r="V160" s="1018" t="n">
        <x:f>IF($X160="A",U160*80%+N160*20%,N160*IFERROR(INDEX($AT$5:$AT$60,MATCH($D160,$AR$5:$AR$60,0)),0.6)+Q160*IFERROR(INDEX($AU$5:$AU$60,MATCH($D160,$AR$5:$AR$60,0)),0.4)-R160)</x:f>
        <x:v>66.28990121735664</x:v>
      </x:c>
      <x:c r="W160" s="1008" t="str">
        <x:f>IF(E160&gt;=90,"設定6級候補",IF(E160&gt;=75,"設定4以上強候補",IF(E160&gt;=60,"設定4以上を疑う","要観察")))</x:f>
        <x:v>設定4以上を疑う</x:v>
      </x:c>
      <x:c r="X160" s="1003" t="str">
        <x:f>IFERROR(INDEX($AS$5:$AS$60,MATCH($D160,$AR$5:$AR$60,0)),"AT")</x:f>
        <x:v>AT</x:v>
      </x:c>
      <x:c r="Y160" s="979" t="n">
        <x:f>IFERROR((EXP(-$G160/INDEX($AV$5:$BA$12,MATCH($D160,$AR$5:$AR$12,0),1))*($G160/INDEX($AV$5:$BA$12,MATCH($D160,$AR$5:$AR$12,0),1))^$I160)/((EXP(-$G160/INDEX($AV$5:$BA$12,MATCH($D160,$AR$5:$AR$12,0),1))*($G160/INDEX($AV$5:$BA$12,MATCH($D160,$AR$5:$AR$12,0),1))^$I160)+(EXP(-$G160/INDEX($AV$5:$BA$12,MATCH($D160,$AR$5:$AR$12,0),2))*($G160/INDEX($AV$5:$BA$12,MATCH($D160,$AR$5:$AR$12,0),2))^$I160)+(EXP(-$G160/INDEX($AV$5:$BA$12,MATCH($D160,$AR$5:$AR$12,0),3))*($G160/INDEX($AV$5:$BA$12,MATCH($D160,$AR$5:$AR$12,0),3))^$I160)+(EXP(-$G160/INDEX($AV$5:$BA$12,MATCH($D160,$AR$5:$AR$12,0),4))*($G160/INDEX($AV$5:$BA$12,MATCH($D160,$AR$5:$AR$12,0),4))^$I160)+(EXP(-$G160/INDEX($AV$5:$BA$12,MATCH($D160,$AR$5:$AR$12,0),5))*($G160/INDEX($AV$5:$BA$12,MATCH($D160,$AR$5:$AR$12,0),5))^$I160)+(EXP(-$G160/INDEX($AV$5:$BA$12,MATCH($D160,$AR$5:$AR$12,0),6))*($G160/INDEX($AV$5:$BA$12,MATCH($D160,$AR$5:$AR$12,0),6))^$I160)),0)</x:f>
        <x:v>0</x:v>
      </x:c>
      <x:c r="Z160" s="979" t="n">
        <x:f>IFERROR((EXP(-$G160/INDEX($AV$5:$BA$12,MATCH($D160,$AR$5:$AR$12,0),2))*($G160/INDEX($AV$5:$BA$12,MATCH($D160,$AR$5:$AR$12,0),2))^$I160)/((EXP(-$G160/INDEX($AV$5:$BA$12,MATCH($D160,$AR$5:$AR$12,0),1))*($G160/INDEX($AV$5:$BA$12,MATCH($D160,$AR$5:$AR$12,0),1))^$I160)+(EXP(-$G160/INDEX($AV$5:$BA$12,MATCH($D160,$AR$5:$AR$12,0),2))*($G160/INDEX($AV$5:$BA$12,MATCH($D160,$AR$5:$AR$12,0),2))^$I160)+(EXP(-$G160/INDEX($AV$5:$BA$12,MATCH($D160,$AR$5:$AR$12,0),3))*($G160/INDEX($AV$5:$BA$12,MATCH($D160,$AR$5:$AR$12,0),3))^$I160)+(EXP(-$G160/INDEX($AV$5:$BA$12,MATCH($D160,$AR$5:$AR$12,0),4))*($G160/INDEX($AV$5:$BA$12,MATCH($D160,$AR$5:$AR$12,0),4))^$I160)+(EXP(-$G160/INDEX($AV$5:$BA$12,MATCH($D160,$AR$5:$AR$12,0),5))*($G160/INDEX($AV$5:$BA$12,MATCH($D160,$AR$5:$AR$12,0),5))^$I160)+(EXP(-$G160/INDEX($AV$5:$BA$12,MATCH($D160,$AR$5:$AR$12,0),6))*($G160/INDEX($AV$5:$BA$12,MATCH($D160,$AR$5:$AR$12,0),6))^$I160)),0)</x:f>
        <x:v>0</x:v>
      </x:c>
      <x:c r="AA160" s="979" t="n">
        <x:f>IFERROR((EXP(-$G160/INDEX($AV$5:$BA$12,MATCH($D160,$AR$5:$AR$12,0),3))*($G160/INDEX($AV$5:$BA$12,MATCH($D160,$AR$5:$AR$12,0),3))^$I160)/((EXP(-$G160/INDEX($AV$5:$BA$12,MATCH($D160,$AR$5:$AR$12,0),1))*($G160/INDEX($AV$5:$BA$12,MATCH($D160,$AR$5:$AR$12,0),1))^$I160)+(EXP(-$G160/INDEX($AV$5:$BA$12,MATCH($D160,$AR$5:$AR$12,0),2))*($G160/INDEX($AV$5:$BA$12,MATCH($D160,$AR$5:$AR$12,0),2))^$I160)+(EXP(-$G160/INDEX($AV$5:$BA$12,MATCH($D160,$AR$5:$AR$12,0),3))*($G160/INDEX($AV$5:$BA$12,MATCH($D160,$AR$5:$AR$12,0),3))^$I160)+(EXP(-$G160/INDEX($AV$5:$BA$12,MATCH($D160,$AR$5:$AR$12,0),4))*($G160/INDEX($AV$5:$BA$12,MATCH($D160,$AR$5:$AR$12,0),4))^$I160)+(EXP(-$G160/INDEX($AV$5:$BA$12,MATCH($D160,$AR$5:$AR$12,0),5))*($G160/INDEX($AV$5:$BA$12,MATCH($D160,$AR$5:$AR$12,0),5))^$I160)+(EXP(-$G160/INDEX($AV$5:$BA$12,MATCH($D160,$AR$5:$AR$12,0),6))*($G160/INDEX($AV$5:$BA$12,MATCH($D160,$AR$5:$AR$12,0),6))^$I160)),0)</x:f>
        <x:v>0</x:v>
      </x:c>
      <x:c r="AB160" s="979" t="n">
        <x:f>IFERROR((EXP(-$G160/INDEX($AV$5:$BA$12,MATCH($D160,$AR$5:$AR$12,0),4))*($G160/INDEX($AV$5:$BA$12,MATCH($D160,$AR$5:$AR$12,0),4))^$I160)/((EXP(-$G160/INDEX($AV$5:$BA$12,MATCH($D160,$AR$5:$AR$12,0),1))*($G160/INDEX($AV$5:$BA$12,MATCH($D160,$AR$5:$AR$12,0),1))^$I160)+(EXP(-$G160/INDEX($AV$5:$BA$12,MATCH($D160,$AR$5:$AR$12,0),2))*($G160/INDEX($AV$5:$BA$12,MATCH($D160,$AR$5:$AR$12,0),2))^$I160)+(EXP(-$G160/INDEX($AV$5:$BA$12,MATCH($D160,$AR$5:$AR$12,0),3))*($G160/INDEX($AV$5:$BA$12,MATCH($D160,$AR$5:$AR$12,0),3))^$I160)+(EXP(-$G160/INDEX($AV$5:$BA$12,MATCH($D160,$AR$5:$AR$12,0),4))*($G160/INDEX($AV$5:$BA$12,MATCH($D160,$AR$5:$AR$12,0),4))^$I160)+(EXP(-$G160/INDEX($AV$5:$BA$12,MATCH($D160,$AR$5:$AR$12,0),5))*($G160/INDEX($AV$5:$BA$12,MATCH($D160,$AR$5:$AR$12,0),5))^$I160)+(EXP(-$G160/INDEX($AV$5:$BA$12,MATCH($D160,$AR$5:$AR$12,0),6))*($G160/INDEX($AV$5:$BA$12,MATCH($D160,$AR$5:$AR$12,0),6))^$I160)),0)</x:f>
        <x:v>0</x:v>
      </x:c>
      <x:c r="AC160" s="979" t="n">
        <x:f>IFERROR((EXP(-$G160/INDEX($AV$5:$BA$12,MATCH($D160,$AR$5:$AR$12,0),5))*($G160/INDEX($AV$5:$BA$12,MATCH($D160,$AR$5:$AR$12,0),5))^$I160)/((EXP(-$G160/INDEX($AV$5:$BA$12,MATCH($D160,$AR$5:$AR$12,0),1))*($G160/INDEX($AV$5:$BA$12,MATCH($D160,$AR$5:$AR$12,0),1))^$I160)+(EXP(-$G160/INDEX($AV$5:$BA$12,MATCH($D160,$AR$5:$AR$12,0),2))*($G160/INDEX($AV$5:$BA$12,MATCH($D160,$AR$5:$AR$12,0),2))^$I160)+(EXP(-$G160/INDEX($AV$5:$BA$12,MATCH($D160,$AR$5:$AR$12,0),3))*($G160/INDEX($AV$5:$BA$12,MATCH($D160,$AR$5:$AR$12,0),3))^$I160)+(EXP(-$G160/INDEX($AV$5:$BA$12,MATCH($D160,$AR$5:$AR$12,0),4))*($G160/INDEX($AV$5:$BA$12,MATCH($D160,$AR$5:$AR$12,0),4))^$I160)+(EXP(-$G160/INDEX($AV$5:$BA$12,MATCH($D160,$AR$5:$AR$12,0),5))*($G160/INDEX($AV$5:$BA$12,MATCH($D160,$AR$5:$AR$12,0),5))^$I160)+(EXP(-$G160/INDEX($AV$5:$BA$12,MATCH($D160,$AR$5:$AR$12,0),6))*($G160/INDEX($AV$5:$BA$12,MATCH($D160,$AR$5:$AR$12,0),6))^$I160)),0)</x:f>
        <x:v>0</x:v>
      </x:c>
      <x:c r="AD160" s="979" t="n">
        <x:f>IFERROR((EXP(-$G160/INDEX($AV$5:$BA$12,MATCH($D160,$AR$5:$AR$12,0),6))*($G160/INDEX($AV$5:$BA$12,MATCH($D160,$AR$5:$AR$12,0),6))^$I160)/((EXP(-$G160/INDEX($AV$5:$BA$12,MATCH($D160,$AR$5:$AR$12,0),1))*($G160/INDEX($AV$5:$BA$12,MATCH($D160,$AR$5:$AR$12,0),1))^$I160)+(EXP(-$G160/INDEX($AV$5:$BA$12,MATCH($D160,$AR$5:$AR$12,0),2))*($G160/INDEX($AV$5:$BA$12,MATCH($D160,$AR$5:$AR$12,0),2))^$I160)+(EXP(-$G160/INDEX($AV$5:$BA$12,MATCH($D160,$AR$5:$AR$12,0),3))*($G160/INDEX($AV$5:$BA$12,MATCH($D160,$AR$5:$AR$12,0),3))^$I160)+(EXP(-$G160/INDEX($AV$5:$BA$12,MATCH($D160,$AR$5:$AR$12,0),4))*($G160/INDEX($AV$5:$BA$12,MATCH($D160,$AR$5:$AR$12,0),4))^$I160)+(EXP(-$G160/INDEX($AV$5:$BA$12,MATCH($D160,$AR$5:$AR$12,0),5))*($G160/INDEX($AV$5:$BA$12,MATCH($D160,$AR$5:$AR$12,0),5))^$I160)+(EXP(-$G160/INDEX($AV$5:$BA$12,MATCH($D160,$AR$5:$AR$12,0),6))*($G160/INDEX($AV$5:$BA$12,MATCH($D160,$AR$5:$AR$12,0),6))^$I160)),0)</x:f>
        <x:v>0</x:v>
      </x:c>
      <x:c r="AE160" s="979" t="n">
        <x:f>IFERROR((EXP(-$G160/INDEX($BB$5:$BG$12,MATCH($D160,$AR$5:$AR$12,0),1))*($G160/INDEX($BB$5:$BG$12,MATCH($D160,$AR$5:$AR$12,0),1))^$J160)/((EXP(-$G160/INDEX($BB$5:$BG$12,MATCH($D160,$AR$5:$AR$12,0),1))*($G160/INDEX($BB$5:$BG$12,MATCH($D160,$AR$5:$AR$12,0),1))^$J160)+(EXP(-$G160/INDEX($BB$5:$BG$12,MATCH($D160,$AR$5:$AR$12,0),2))*($G160/INDEX($BB$5:$BG$12,MATCH($D160,$AR$5:$AR$12,0),2))^$J160)+(EXP(-$G160/INDEX($BB$5:$BG$12,MATCH($D160,$AR$5:$AR$12,0),3))*($G160/INDEX($BB$5:$BG$12,MATCH($D160,$AR$5:$AR$12,0),3))^$J160)+(EXP(-$G160/INDEX($BB$5:$BG$12,MATCH($D160,$AR$5:$AR$12,0),4))*($G160/INDEX($BB$5:$BG$12,MATCH($D160,$AR$5:$AR$12,0),4))^$J160)+(EXP(-$G160/INDEX($BB$5:$BG$12,MATCH($D160,$AR$5:$AR$12,0),5))*($G160/INDEX($BB$5:$BG$12,MATCH($D160,$AR$5:$AR$12,0),5))^$J160)+(EXP(-$G160/INDEX($BB$5:$BG$12,MATCH($D160,$AR$5:$AR$12,0),6))*($G160/INDEX($BB$5:$BG$12,MATCH($D160,$AR$5:$AR$12,0),6))^$J160)),0)</x:f>
        <x:v>0</x:v>
      </x:c>
      <x:c r="AF160" s="979" t="n">
        <x:f>IFERROR((EXP(-$G160/INDEX($BB$5:$BG$12,MATCH($D160,$AR$5:$AR$12,0),2))*($G160/INDEX($BB$5:$BG$12,MATCH($D160,$AR$5:$AR$12,0),2))^$J160)/((EXP(-$G160/INDEX($BB$5:$BG$12,MATCH($D160,$AR$5:$AR$12,0),1))*($G160/INDEX($BB$5:$BG$12,MATCH($D160,$AR$5:$AR$12,0),1))^$J160)+(EXP(-$G160/INDEX($BB$5:$BG$12,MATCH($D160,$AR$5:$AR$12,0),2))*($G160/INDEX($BB$5:$BG$12,MATCH($D160,$AR$5:$AR$12,0),2))^$J160)+(EXP(-$G160/INDEX($BB$5:$BG$12,MATCH($D160,$AR$5:$AR$12,0),3))*($G160/INDEX($BB$5:$BG$12,MATCH($D160,$AR$5:$AR$12,0),3))^$J160)+(EXP(-$G160/INDEX($BB$5:$BG$12,MATCH($D160,$AR$5:$AR$12,0),4))*($G160/INDEX($BB$5:$BG$12,MATCH($D160,$AR$5:$AR$12,0),4))^$J160)+(EXP(-$G160/INDEX($BB$5:$BG$12,MATCH($D160,$AR$5:$AR$12,0),5))*($G160/INDEX($BB$5:$BG$12,MATCH($D160,$AR$5:$AR$12,0),5))^$J160)+(EXP(-$G160/INDEX($BB$5:$BG$12,MATCH($D160,$AR$5:$AR$12,0),6))*($G160/INDEX($BB$5:$BG$12,MATCH($D160,$AR$5:$AR$12,0),6))^$J160)),0)</x:f>
        <x:v>0</x:v>
      </x:c>
      <x:c r="AG160" s="979" t="n">
        <x:f>IFERROR((EXP(-$G160/INDEX($BB$5:$BG$12,MATCH($D160,$AR$5:$AR$12,0),3))*($G160/INDEX($BB$5:$BG$12,MATCH($D160,$AR$5:$AR$12,0),3))^$J160)/((EXP(-$G160/INDEX($BB$5:$BG$12,MATCH($D160,$AR$5:$AR$12,0),1))*($G160/INDEX($BB$5:$BG$12,MATCH($D160,$AR$5:$AR$12,0),1))^$J160)+(EXP(-$G160/INDEX($BB$5:$BG$12,MATCH($D160,$AR$5:$AR$12,0),2))*($G160/INDEX($BB$5:$BG$12,MATCH($D160,$AR$5:$AR$12,0),2))^$J160)+(EXP(-$G160/INDEX($BB$5:$BG$12,MATCH($D160,$AR$5:$AR$12,0),3))*($G160/INDEX($BB$5:$BG$12,MATCH($D160,$AR$5:$AR$12,0),3))^$J160)+(EXP(-$G160/INDEX($BB$5:$BG$12,MATCH($D160,$AR$5:$AR$12,0),4))*($G160/INDEX($BB$5:$BG$12,MATCH($D160,$AR$5:$AR$12,0),4))^$J160)+(EXP(-$G160/INDEX($BB$5:$BG$12,MATCH($D160,$AR$5:$AR$12,0),5))*($G160/INDEX($BB$5:$BG$12,MATCH($D160,$AR$5:$AR$12,0),5))^$J160)+(EXP(-$G160/INDEX($BB$5:$BG$12,MATCH($D160,$AR$5:$AR$12,0),6))*($G160/INDEX($BB$5:$BG$12,MATCH($D160,$AR$5:$AR$12,0),6))^$J160)),0)</x:f>
        <x:v>0</x:v>
      </x:c>
      <x:c r="AH160" s="979" t="n">
        <x:f>IFERROR((EXP(-$G160/INDEX($BB$5:$BG$12,MATCH($D160,$AR$5:$AR$12,0),4))*($G160/INDEX($BB$5:$BG$12,MATCH($D160,$AR$5:$AR$12,0),4))^$J160)/((EXP(-$G160/INDEX($BB$5:$BG$12,MATCH($D160,$AR$5:$AR$12,0),1))*($G160/INDEX($BB$5:$BG$12,MATCH($D160,$AR$5:$AR$12,0),1))^$J160)+(EXP(-$G160/INDEX($BB$5:$BG$12,MATCH($D160,$AR$5:$AR$12,0),2))*($G160/INDEX($BB$5:$BG$12,MATCH($D160,$AR$5:$AR$12,0),2))^$J160)+(EXP(-$G160/INDEX($BB$5:$BG$12,MATCH($D160,$AR$5:$AR$12,0),3))*($G160/INDEX($BB$5:$BG$12,MATCH($D160,$AR$5:$AR$12,0),3))^$J160)+(EXP(-$G160/INDEX($BB$5:$BG$12,MATCH($D160,$AR$5:$AR$12,0),4))*($G160/INDEX($BB$5:$BG$12,MATCH($D160,$AR$5:$AR$12,0),4))^$J160)+(EXP(-$G160/INDEX($BB$5:$BG$12,MATCH($D160,$AR$5:$AR$12,0),5))*($G160/INDEX($BB$5:$BG$12,MATCH($D160,$AR$5:$AR$12,0),5))^$J160)+(EXP(-$G160/INDEX($BB$5:$BG$12,MATCH($D160,$AR$5:$AR$12,0),6))*($G160/INDEX($BB$5:$BG$12,MATCH($D160,$AR$5:$AR$12,0),6))^$J160)),0)</x:f>
        <x:v>0</x:v>
      </x:c>
      <x:c r="AI160" s="979" t="n">
        <x:f>IFERROR((EXP(-$G160/INDEX($BB$5:$BG$12,MATCH($D160,$AR$5:$AR$12,0),5))*($G160/INDEX($BB$5:$BG$12,MATCH($D160,$AR$5:$AR$12,0),5))^$J160)/((EXP(-$G160/INDEX($BB$5:$BG$12,MATCH($D160,$AR$5:$AR$12,0),1))*($G160/INDEX($BB$5:$BG$12,MATCH($D160,$AR$5:$AR$12,0),1))^$J160)+(EXP(-$G160/INDEX($BB$5:$BG$12,MATCH($D160,$AR$5:$AR$12,0),2))*($G160/INDEX($BB$5:$BG$12,MATCH($D160,$AR$5:$AR$12,0),2))^$J160)+(EXP(-$G160/INDEX($BB$5:$BG$12,MATCH($D160,$AR$5:$AR$12,0),3))*($G160/INDEX($BB$5:$BG$12,MATCH($D160,$AR$5:$AR$12,0),3))^$J160)+(EXP(-$G160/INDEX($BB$5:$BG$12,MATCH($D160,$AR$5:$AR$12,0),4))*($G160/INDEX($BB$5:$BG$12,MATCH($D160,$AR$5:$AR$12,0),4))^$J160)+(EXP(-$G160/INDEX($BB$5:$BG$12,MATCH($D160,$AR$5:$AR$12,0),5))*($G160/INDEX($BB$5:$BG$12,MATCH($D160,$AR$5:$AR$12,0),5))^$J160)+(EXP(-$G160/INDEX($BB$5:$BG$12,MATCH($D160,$AR$5:$AR$12,0),6))*($G160/INDEX($BB$5:$BG$12,MATCH($D160,$AR$5:$AR$12,0),6))^$J160)),0)</x:f>
        <x:v>0</x:v>
      </x:c>
      <x:c r="AJ160" s="979" t="n">
        <x:f>IFERROR((EXP(-$G160/INDEX($BB$5:$BG$12,MATCH($D160,$AR$5:$AR$12,0),6))*($G160/INDEX($BB$5:$BG$12,MATCH($D160,$AR$5:$AR$12,0),6))^$J160)/((EXP(-$G160/INDEX($BB$5:$BG$12,MATCH($D160,$AR$5:$AR$12,0),1))*($G160/INDEX($BB$5:$BG$12,MATCH($D160,$AR$5:$AR$12,0),1))^$J160)+(EXP(-$G160/INDEX($BB$5:$BG$12,MATCH($D160,$AR$5:$AR$12,0),2))*($G160/INDEX($BB$5:$BG$12,MATCH($D160,$AR$5:$AR$12,0),2))^$J160)+(EXP(-$G160/INDEX($BB$5:$BG$12,MATCH($D160,$AR$5:$AR$12,0),3))*($G160/INDEX($BB$5:$BG$12,MATCH($D160,$AR$5:$AR$12,0),3))^$J160)+(EXP(-$G160/INDEX($BB$5:$BG$12,MATCH($D160,$AR$5:$AR$12,0),4))*($G160/INDEX($BB$5:$BG$12,MATCH($D160,$AR$5:$AR$12,0),4))^$J160)+(EXP(-$G160/INDEX($BB$5:$BG$12,MATCH($D160,$AR$5:$AR$12,0),5))*($G160/INDEX($BB$5:$BG$12,MATCH($D160,$AR$5:$AR$12,0),5))^$J160)+(EXP(-$G160/INDEX($BB$5:$BG$12,MATCH($D160,$AR$5:$AR$12,0),6))*($G160/INDEX($BB$5:$BG$12,MATCH($D160,$AR$5:$AR$12,0),6))^$J160)),0)</x:f>
        <x:v>0</x:v>
      </x:c>
      <x:c r="BJ160"/>
      <x:c r="BK160"/>
      <x:c r="BL160"/>
      <x:c r="BM160"/>
      <x:c r="BN160"/>
      <x:c r="BO160"/>
      <x:c r="BP160"/>
      <x:c r="BQ160"/>
      <x:c r="BR160"/>
      <x:c r="BS160"/>
      <x:c r="BT160"/>
      <x:c r="BU160"/>
      <x:c r="BV160"/>
      <x:c r="BW160"/>
      <x:c r="BX160"/>
      <x:c r="BY160"/>
      <x:c r="BZ160"/>
    </x:row>
    <x:row r="161">
      <x:c r="A161" s="975" t="n">
        <x:f>'対象台データ'!A159</x:f>
        <x:v>46278</x:v>
      </x:c>
      <x:c r="B161" s="1003" t="str">
        <x:f>'対象台データ'!B159</x:f>
        <x:v>日</x:v>
      </x:c>
      <x:c r="C161" s="1003" t="str">
        <x:f>'対象台データ'!C159</x:f>
        <x:v>9/13</x:v>
      </x:c>
      <x:c r="D161" s="963" t="str">
        <x:f>'対象台データ'!D159</x:f>
        <x:v>カバネリ 海門決戦</x:v>
      </x:c>
      <x:c r="E161" s="1014" t="n">
        <x:f>IF($X161="A",MIN(100,MAX(0,55+(V161-55)*(1+0.4*SQRT(MIN(G161/8000,1))))),MIN(100,MAX(0,V161)))</x:f>
        <x:v>49.60371725335683</x:v>
      </x:c>
      <x:c r="F161" s="1016" t="n">
        <x:f>'対象台データ'!E159</x:f>
        <x:v>552</x:v>
      </x:c>
      <x:c r="G161" s="1005" t="n">
        <x:f>'対象台データ'!F159</x:f>
        <x:v>6025</x:v>
      </x:c>
      <x:c r="H161" s="1005" t="n">
        <x:f>'対象台データ'!G159</x:f>
        <x:v>-1085</x:v>
      </x:c>
      <x:c r="I161" s="1005" t="n">
        <x:f>'対象台データ'!H159</x:f>
        <x:v>0</x:v>
      </x:c>
      <x:c r="J161" s="1005" t="n">
        <x:f>'対象台データ'!I159</x:f>
        <x:v>25</x:v>
      </x:c>
      <x:c r="K161" s="979" t="n">
        <x:f>'対象台データ'!K159</x:f>
        <x:v>0.9399723374827109</x:v>
      </x:c>
      <x:c r="L161" s="1006" t="n">
        <x:f>IF(G161&lt;=0,5,IF(G161&lt;1500,5+(G161-0)*(20-5)/(1500-0),IF(G161&lt;3000,20+(G161-1500)*(40-20)/(3000-1500),IF(G161&lt;4500,40+(G161-3000)*(58-40)/(4500-3000),IF(G161&lt;6000,58+(G161-4500)*(72-58)/(6000-4500),IF(G161&lt;7500,72+(G161-6000)*(84-72)/(7500-6000),IF(G161&lt;9000,84+(G161-7500)*(93-84)/(9000-7500),IF(G161&lt;11000,93+(G161-9000)*(100-93)/(11000-9000),100))))))))</x:f>
        <x:v>72.2</x:v>
      </x:c>
      <x:c r="M161" s="978" t="n">
        <x:v>1</x:v>
      </x:c>
      <x:c r="N161" s="978" t="n">
        <x:f>MIN(100,L161*M161)</x:f>
        <x:v>72.2</x:v>
      </x:c>
      <x:c r="O161" s="978" t="n">
        <x:f>IF(K161&lt;=0.8,0,IF(K161&lt;0.9,0+(K161-0.8)*(10-0)/(0.9-0.8),IF(K161&lt;1,10+(K161-0.9)*(35-10)/(1-0.9),IF(K161&lt;1.2,35+(K161-1)*(87-35)/(1.2-1),IF(K161&lt;1.3,87+(K161-1.2)*(96-87)/(1.3-1.2),IF(K161&lt;1.45,96+(K161-1.3)*(100-96)/(1.45-1.3),100))))))</x:f>
        <x:v>19.993084370677728</x:v>
      </x:c>
      <x:c r="P161" s="979" t="n">
        <x:f>MIN(1,SQRT(G161/8000))</x:f>
        <x:v>0.8678277478854891</x:v>
      </x:c>
      <x:c r="Q161" s="978" t="n">
        <x:f>35+(O161-35)*P161</x:f>
        <x:v>21.976582206697707</x:v>
      </x:c>
      <x:c r="R161" s="978" t="n">
        <x:f>IF(K161&lt;0.95,MIN(25,(0.95-K161)*250),0)</x:f>
        <x:v>2.5069156293222594</x:v>
      </x:c>
      <x:c r="S161" s="978" t="n">
        <x:f>IF($X161="A",Y161*5+Z161*15+AA161*30+AB161*60+AC161*80+AD161*100,0)</x:f>
        <x:v>0</x:v>
      </x:c>
      <x:c r="T161" s="978" t="n">
        <x:f>IF($X161="A",AE161*5+AF161*15+AG161*30+AH161*60+AI161*80+AJ161*100,0)</x:f>
        <x:v>0</x:v>
      </x:c>
      <x:c r="U161" s="978" t="n">
        <x:f>IF($X161="A",S161*15%+T161*30%+Q161*55%,0)</x:f>
        <x:v>0</x:v>
      </x:c>
      <x:c r="V161" s="1018" t="n">
        <x:f>IF($X161="A",U161*80%+N161*20%,N161*IFERROR(INDEX($AT$5:$AT$60,MATCH($D161,$AR$5:$AR$60,0)),0.6)+Q161*IFERROR(INDEX($AU$5:$AU$60,MATCH($D161,$AR$5:$AR$60,0)),0.4)-R161)</x:f>
        <x:v>49.60371725335683</x:v>
      </x:c>
      <x:c r="W161" s="1008" t="str">
        <x:f>IF(E161&gt;=90,"設定6級候補",IF(E161&gt;=75,"設定4以上強候補",IF(E161&gt;=60,"設定4以上を疑う","要観察")))</x:f>
        <x:v>要観察</x:v>
      </x:c>
      <x:c r="X161" s="1003" t="str">
        <x:f>IFERROR(INDEX($AS$5:$AS$60,MATCH($D161,$AR$5:$AR$60,0)),"AT")</x:f>
        <x:v>AT</x:v>
      </x:c>
      <x:c r="Y161" s="979" t="n">
        <x:f>IFERROR((EXP(-$G161/INDEX($AV$5:$BA$12,MATCH($D161,$AR$5:$AR$12,0),1))*($G161/INDEX($AV$5:$BA$12,MATCH($D161,$AR$5:$AR$12,0),1))^$I161)/((EXP(-$G161/INDEX($AV$5:$BA$12,MATCH($D161,$AR$5:$AR$12,0),1))*($G161/INDEX($AV$5:$BA$12,MATCH($D161,$AR$5:$AR$12,0),1))^$I161)+(EXP(-$G161/INDEX($AV$5:$BA$12,MATCH($D161,$AR$5:$AR$12,0),2))*($G161/INDEX($AV$5:$BA$12,MATCH($D161,$AR$5:$AR$12,0),2))^$I161)+(EXP(-$G161/INDEX($AV$5:$BA$12,MATCH($D161,$AR$5:$AR$12,0),3))*($G161/INDEX($AV$5:$BA$12,MATCH($D161,$AR$5:$AR$12,0),3))^$I161)+(EXP(-$G161/INDEX($AV$5:$BA$12,MATCH($D161,$AR$5:$AR$12,0),4))*($G161/INDEX($AV$5:$BA$12,MATCH($D161,$AR$5:$AR$12,0),4))^$I161)+(EXP(-$G161/INDEX($AV$5:$BA$12,MATCH($D161,$AR$5:$AR$12,0),5))*($G161/INDEX($AV$5:$BA$12,MATCH($D161,$AR$5:$AR$12,0),5))^$I161)+(EXP(-$G161/INDEX($AV$5:$BA$12,MATCH($D161,$AR$5:$AR$12,0),6))*($G161/INDEX($AV$5:$BA$12,MATCH($D161,$AR$5:$AR$12,0),6))^$I161)),0)</x:f>
        <x:v>0</x:v>
      </x:c>
      <x:c r="Z161" s="979" t="n">
        <x:f>IFERROR((EXP(-$G161/INDEX($AV$5:$BA$12,MATCH($D161,$AR$5:$AR$12,0),2))*($G161/INDEX($AV$5:$BA$12,MATCH($D161,$AR$5:$AR$12,0),2))^$I161)/((EXP(-$G161/INDEX($AV$5:$BA$12,MATCH($D161,$AR$5:$AR$12,0),1))*($G161/INDEX($AV$5:$BA$12,MATCH($D161,$AR$5:$AR$12,0),1))^$I161)+(EXP(-$G161/INDEX($AV$5:$BA$12,MATCH($D161,$AR$5:$AR$12,0),2))*($G161/INDEX($AV$5:$BA$12,MATCH($D161,$AR$5:$AR$12,0),2))^$I161)+(EXP(-$G161/INDEX($AV$5:$BA$12,MATCH($D161,$AR$5:$AR$12,0),3))*($G161/INDEX($AV$5:$BA$12,MATCH($D161,$AR$5:$AR$12,0),3))^$I161)+(EXP(-$G161/INDEX($AV$5:$BA$12,MATCH($D161,$AR$5:$AR$12,0),4))*($G161/INDEX($AV$5:$BA$12,MATCH($D161,$AR$5:$AR$12,0),4))^$I161)+(EXP(-$G161/INDEX($AV$5:$BA$12,MATCH($D161,$AR$5:$AR$12,0),5))*($G161/INDEX($AV$5:$BA$12,MATCH($D161,$AR$5:$AR$12,0),5))^$I161)+(EXP(-$G161/INDEX($AV$5:$BA$12,MATCH($D161,$AR$5:$AR$12,0),6))*($G161/INDEX($AV$5:$BA$12,MATCH($D161,$AR$5:$AR$12,0),6))^$I161)),0)</x:f>
        <x:v>0</x:v>
      </x:c>
      <x:c r="AA161" s="979" t="n">
        <x:f>IFERROR((EXP(-$G161/INDEX($AV$5:$BA$12,MATCH($D161,$AR$5:$AR$12,0),3))*($G161/INDEX($AV$5:$BA$12,MATCH($D161,$AR$5:$AR$12,0),3))^$I161)/((EXP(-$G161/INDEX($AV$5:$BA$12,MATCH($D161,$AR$5:$AR$12,0),1))*($G161/INDEX($AV$5:$BA$12,MATCH($D161,$AR$5:$AR$12,0),1))^$I161)+(EXP(-$G161/INDEX($AV$5:$BA$12,MATCH($D161,$AR$5:$AR$12,0),2))*($G161/INDEX($AV$5:$BA$12,MATCH($D161,$AR$5:$AR$12,0),2))^$I161)+(EXP(-$G161/INDEX($AV$5:$BA$12,MATCH($D161,$AR$5:$AR$12,0),3))*($G161/INDEX($AV$5:$BA$12,MATCH($D161,$AR$5:$AR$12,0),3))^$I161)+(EXP(-$G161/INDEX($AV$5:$BA$12,MATCH($D161,$AR$5:$AR$12,0),4))*($G161/INDEX($AV$5:$BA$12,MATCH($D161,$AR$5:$AR$12,0),4))^$I161)+(EXP(-$G161/INDEX($AV$5:$BA$12,MATCH($D161,$AR$5:$AR$12,0),5))*($G161/INDEX($AV$5:$BA$12,MATCH($D161,$AR$5:$AR$12,0),5))^$I161)+(EXP(-$G161/INDEX($AV$5:$BA$12,MATCH($D161,$AR$5:$AR$12,0),6))*($G161/INDEX($AV$5:$BA$12,MATCH($D161,$AR$5:$AR$12,0),6))^$I161)),0)</x:f>
        <x:v>0</x:v>
      </x:c>
      <x:c r="AB161" s="979" t="n">
        <x:f>IFERROR((EXP(-$G161/INDEX($AV$5:$BA$12,MATCH($D161,$AR$5:$AR$12,0),4))*($G161/INDEX($AV$5:$BA$12,MATCH($D161,$AR$5:$AR$12,0),4))^$I161)/((EXP(-$G161/INDEX($AV$5:$BA$12,MATCH($D161,$AR$5:$AR$12,0),1))*($G161/INDEX($AV$5:$BA$12,MATCH($D161,$AR$5:$AR$12,0),1))^$I161)+(EXP(-$G161/INDEX($AV$5:$BA$12,MATCH($D161,$AR$5:$AR$12,0),2))*($G161/INDEX($AV$5:$BA$12,MATCH($D161,$AR$5:$AR$12,0),2))^$I161)+(EXP(-$G161/INDEX($AV$5:$BA$12,MATCH($D161,$AR$5:$AR$12,0),3))*($G161/INDEX($AV$5:$BA$12,MATCH($D161,$AR$5:$AR$12,0),3))^$I161)+(EXP(-$G161/INDEX($AV$5:$BA$12,MATCH($D161,$AR$5:$AR$12,0),4))*($G161/INDEX($AV$5:$BA$12,MATCH($D161,$AR$5:$AR$12,0),4))^$I161)+(EXP(-$G161/INDEX($AV$5:$BA$12,MATCH($D161,$AR$5:$AR$12,0),5))*($G161/INDEX($AV$5:$BA$12,MATCH($D161,$AR$5:$AR$12,0),5))^$I161)+(EXP(-$G161/INDEX($AV$5:$BA$12,MATCH($D161,$AR$5:$AR$12,0),6))*($G161/INDEX($AV$5:$BA$12,MATCH($D161,$AR$5:$AR$12,0),6))^$I161)),0)</x:f>
        <x:v>0</x:v>
      </x:c>
      <x:c r="AC161" s="979" t="n">
        <x:f>IFERROR((EXP(-$G161/INDEX($AV$5:$BA$12,MATCH($D161,$AR$5:$AR$12,0),5))*($G161/INDEX($AV$5:$BA$12,MATCH($D161,$AR$5:$AR$12,0),5))^$I161)/((EXP(-$G161/INDEX($AV$5:$BA$12,MATCH($D161,$AR$5:$AR$12,0),1))*($G161/INDEX($AV$5:$BA$12,MATCH($D161,$AR$5:$AR$12,0),1))^$I161)+(EXP(-$G161/INDEX($AV$5:$BA$12,MATCH($D161,$AR$5:$AR$12,0),2))*($G161/INDEX($AV$5:$BA$12,MATCH($D161,$AR$5:$AR$12,0),2))^$I161)+(EXP(-$G161/INDEX($AV$5:$BA$12,MATCH($D161,$AR$5:$AR$12,0),3))*($G161/INDEX($AV$5:$BA$12,MATCH($D161,$AR$5:$AR$12,0),3))^$I161)+(EXP(-$G161/INDEX($AV$5:$BA$12,MATCH($D161,$AR$5:$AR$12,0),4))*($G161/INDEX($AV$5:$BA$12,MATCH($D161,$AR$5:$AR$12,0),4))^$I161)+(EXP(-$G161/INDEX($AV$5:$BA$12,MATCH($D161,$AR$5:$AR$12,0),5))*($G161/INDEX($AV$5:$BA$12,MATCH($D161,$AR$5:$AR$12,0),5))^$I161)+(EXP(-$G161/INDEX($AV$5:$BA$12,MATCH($D161,$AR$5:$AR$12,0),6))*($G161/INDEX($AV$5:$BA$12,MATCH($D161,$AR$5:$AR$12,0),6))^$I161)),0)</x:f>
        <x:v>0</x:v>
      </x:c>
      <x:c r="AD161" s="979" t="n">
        <x:f>IFERROR((EXP(-$G161/INDEX($AV$5:$BA$12,MATCH($D161,$AR$5:$AR$12,0),6))*($G161/INDEX($AV$5:$BA$12,MATCH($D161,$AR$5:$AR$12,0),6))^$I161)/((EXP(-$G161/INDEX($AV$5:$BA$12,MATCH($D161,$AR$5:$AR$12,0),1))*($G161/INDEX($AV$5:$BA$12,MATCH($D161,$AR$5:$AR$12,0),1))^$I161)+(EXP(-$G161/INDEX($AV$5:$BA$12,MATCH($D161,$AR$5:$AR$12,0),2))*($G161/INDEX($AV$5:$BA$12,MATCH($D161,$AR$5:$AR$12,0),2))^$I161)+(EXP(-$G161/INDEX($AV$5:$BA$12,MATCH($D161,$AR$5:$AR$12,0),3))*($G161/INDEX($AV$5:$BA$12,MATCH($D161,$AR$5:$AR$12,0),3))^$I161)+(EXP(-$G161/INDEX($AV$5:$BA$12,MATCH($D161,$AR$5:$AR$12,0),4))*($G161/INDEX($AV$5:$BA$12,MATCH($D161,$AR$5:$AR$12,0),4))^$I161)+(EXP(-$G161/INDEX($AV$5:$BA$12,MATCH($D161,$AR$5:$AR$12,0),5))*($G161/INDEX($AV$5:$BA$12,MATCH($D161,$AR$5:$AR$12,0),5))^$I161)+(EXP(-$G161/INDEX($AV$5:$BA$12,MATCH($D161,$AR$5:$AR$12,0),6))*($G161/INDEX($AV$5:$BA$12,MATCH($D161,$AR$5:$AR$12,0),6))^$I161)),0)</x:f>
        <x:v>0</x:v>
      </x:c>
      <x:c r="AE161" s="979" t="n">
        <x:f>IFERROR((EXP(-$G161/INDEX($BB$5:$BG$12,MATCH($D161,$AR$5:$AR$12,0),1))*($G161/INDEX($BB$5:$BG$12,MATCH($D161,$AR$5:$AR$12,0),1))^$J161)/((EXP(-$G161/INDEX($BB$5:$BG$12,MATCH($D161,$AR$5:$AR$12,0),1))*($G161/INDEX($BB$5:$BG$12,MATCH($D161,$AR$5:$AR$12,0),1))^$J161)+(EXP(-$G161/INDEX($BB$5:$BG$12,MATCH($D161,$AR$5:$AR$12,0),2))*($G161/INDEX($BB$5:$BG$12,MATCH($D161,$AR$5:$AR$12,0),2))^$J161)+(EXP(-$G161/INDEX($BB$5:$BG$12,MATCH($D161,$AR$5:$AR$12,0),3))*($G161/INDEX($BB$5:$BG$12,MATCH($D161,$AR$5:$AR$12,0),3))^$J161)+(EXP(-$G161/INDEX($BB$5:$BG$12,MATCH($D161,$AR$5:$AR$12,0),4))*($G161/INDEX($BB$5:$BG$12,MATCH($D161,$AR$5:$AR$12,0),4))^$J161)+(EXP(-$G161/INDEX($BB$5:$BG$12,MATCH($D161,$AR$5:$AR$12,0),5))*($G161/INDEX($BB$5:$BG$12,MATCH($D161,$AR$5:$AR$12,0),5))^$J161)+(EXP(-$G161/INDEX($BB$5:$BG$12,MATCH($D161,$AR$5:$AR$12,0),6))*($G161/INDEX($BB$5:$BG$12,MATCH($D161,$AR$5:$AR$12,0),6))^$J161)),0)</x:f>
        <x:v>0</x:v>
      </x:c>
      <x:c r="AF161" s="979" t="n">
        <x:f>IFERROR((EXP(-$G161/INDEX($BB$5:$BG$12,MATCH($D161,$AR$5:$AR$12,0),2))*($G161/INDEX($BB$5:$BG$12,MATCH($D161,$AR$5:$AR$12,0),2))^$J161)/((EXP(-$G161/INDEX($BB$5:$BG$12,MATCH($D161,$AR$5:$AR$12,0),1))*($G161/INDEX($BB$5:$BG$12,MATCH($D161,$AR$5:$AR$12,0),1))^$J161)+(EXP(-$G161/INDEX($BB$5:$BG$12,MATCH($D161,$AR$5:$AR$12,0),2))*($G161/INDEX($BB$5:$BG$12,MATCH($D161,$AR$5:$AR$12,0),2))^$J161)+(EXP(-$G161/INDEX($BB$5:$BG$12,MATCH($D161,$AR$5:$AR$12,0),3))*($G161/INDEX($BB$5:$BG$12,MATCH($D161,$AR$5:$AR$12,0),3))^$J161)+(EXP(-$G161/INDEX($BB$5:$BG$12,MATCH($D161,$AR$5:$AR$12,0),4))*($G161/INDEX($BB$5:$BG$12,MATCH($D161,$AR$5:$AR$12,0),4))^$J161)+(EXP(-$G161/INDEX($BB$5:$BG$12,MATCH($D161,$AR$5:$AR$12,0),5))*($G161/INDEX($BB$5:$BG$12,MATCH($D161,$AR$5:$AR$12,0),5))^$J161)+(EXP(-$G161/INDEX($BB$5:$BG$12,MATCH($D161,$AR$5:$AR$12,0),6))*($G161/INDEX($BB$5:$BG$12,MATCH($D161,$AR$5:$AR$12,0),6))^$J161)),0)</x:f>
        <x:v>0</x:v>
      </x:c>
      <x:c r="AG161" s="979" t="n">
        <x:f>IFERROR((EXP(-$G161/INDEX($BB$5:$BG$12,MATCH($D161,$AR$5:$AR$12,0),3))*($G161/INDEX($BB$5:$BG$12,MATCH($D161,$AR$5:$AR$12,0),3))^$J161)/((EXP(-$G161/INDEX($BB$5:$BG$12,MATCH($D161,$AR$5:$AR$12,0),1))*($G161/INDEX($BB$5:$BG$12,MATCH($D161,$AR$5:$AR$12,0),1))^$J161)+(EXP(-$G161/INDEX($BB$5:$BG$12,MATCH($D161,$AR$5:$AR$12,0),2))*($G161/INDEX($BB$5:$BG$12,MATCH($D161,$AR$5:$AR$12,0),2))^$J161)+(EXP(-$G161/INDEX($BB$5:$BG$12,MATCH($D161,$AR$5:$AR$12,0),3))*($G161/INDEX($BB$5:$BG$12,MATCH($D161,$AR$5:$AR$12,0),3))^$J161)+(EXP(-$G161/INDEX($BB$5:$BG$12,MATCH($D161,$AR$5:$AR$12,0),4))*($G161/INDEX($BB$5:$BG$12,MATCH($D161,$AR$5:$AR$12,0),4))^$J161)+(EXP(-$G161/INDEX($BB$5:$BG$12,MATCH($D161,$AR$5:$AR$12,0),5))*($G161/INDEX($BB$5:$BG$12,MATCH($D161,$AR$5:$AR$12,0),5))^$J161)+(EXP(-$G161/INDEX($BB$5:$BG$12,MATCH($D161,$AR$5:$AR$12,0),6))*($G161/INDEX($BB$5:$BG$12,MATCH($D161,$AR$5:$AR$12,0),6))^$J161)),0)</x:f>
        <x:v>0</x:v>
      </x:c>
      <x:c r="AH161" s="979" t="n">
        <x:f>IFERROR((EXP(-$G161/INDEX($BB$5:$BG$12,MATCH($D161,$AR$5:$AR$12,0),4))*($G161/INDEX($BB$5:$BG$12,MATCH($D161,$AR$5:$AR$12,0),4))^$J161)/((EXP(-$G161/INDEX($BB$5:$BG$12,MATCH($D161,$AR$5:$AR$12,0),1))*($G161/INDEX($BB$5:$BG$12,MATCH($D161,$AR$5:$AR$12,0),1))^$J161)+(EXP(-$G161/INDEX($BB$5:$BG$12,MATCH($D161,$AR$5:$AR$12,0),2))*($G161/INDEX($BB$5:$BG$12,MATCH($D161,$AR$5:$AR$12,0),2))^$J161)+(EXP(-$G161/INDEX($BB$5:$BG$12,MATCH($D161,$AR$5:$AR$12,0),3))*($G161/INDEX($BB$5:$BG$12,MATCH($D161,$AR$5:$AR$12,0),3))^$J161)+(EXP(-$G161/INDEX($BB$5:$BG$12,MATCH($D161,$AR$5:$AR$12,0),4))*($G161/INDEX($BB$5:$BG$12,MATCH($D161,$AR$5:$AR$12,0),4))^$J161)+(EXP(-$G161/INDEX($BB$5:$BG$12,MATCH($D161,$AR$5:$AR$12,0),5))*($G161/INDEX($BB$5:$BG$12,MATCH($D161,$AR$5:$AR$12,0),5))^$J161)+(EXP(-$G161/INDEX($BB$5:$BG$12,MATCH($D161,$AR$5:$AR$12,0),6))*($G161/INDEX($BB$5:$BG$12,MATCH($D161,$AR$5:$AR$12,0),6))^$J161)),0)</x:f>
        <x:v>0</x:v>
      </x:c>
      <x:c r="AI161" s="979" t="n">
        <x:f>IFERROR((EXP(-$G161/INDEX($BB$5:$BG$12,MATCH($D161,$AR$5:$AR$12,0),5))*($G161/INDEX($BB$5:$BG$12,MATCH($D161,$AR$5:$AR$12,0),5))^$J161)/((EXP(-$G161/INDEX($BB$5:$BG$12,MATCH($D161,$AR$5:$AR$12,0),1))*($G161/INDEX($BB$5:$BG$12,MATCH($D161,$AR$5:$AR$12,0),1))^$J161)+(EXP(-$G161/INDEX($BB$5:$BG$12,MATCH($D161,$AR$5:$AR$12,0),2))*($G161/INDEX($BB$5:$BG$12,MATCH($D161,$AR$5:$AR$12,0),2))^$J161)+(EXP(-$G161/INDEX($BB$5:$BG$12,MATCH($D161,$AR$5:$AR$12,0),3))*($G161/INDEX($BB$5:$BG$12,MATCH($D161,$AR$5:$AR$12,0),3))^$J161)+(EXP(-$G161/INDEX($BB$5:$BG$12,MATCH($D161,$AR$5:$AR$12,0),4))*($G161/INDEX($BB$5:$BG$12,MATCH($D161,$AR$5:$AR$12,0),4))^$J161)+(EXP(-$G161/INDEX($BB$5:$BG$12,MATCH($D161,$AR$5:$AR$12,0),5))*($G161/INDEX($BB$5:$BG$12,MATCH($D161,$AR$5:$AR$12,0),5))^$J161)+(EXP(-$G161/INDEX($BB$5:$BG$12,MATCH($D161,$AR$5:$AR$12,0),6))*($G161/INDEX($BB$5:$BG$12,MATCH($D161,$AR$5:$AR$12,0),6))^$J161)),0)</x:f>
        <x:v>0</x:v>
      </x:c>
      <x:c r="AJ161" s="979" t="n">
        <x:f>IFERROR((EXP(-$G161/INDEX($BB$5:$BG$12,MATCH($D161,$AR$5:$AR$12,0),6))*($G161/INDEX($BB$5:$BG$12,MATCH($D161,$AR$5:$AR$12,0),6))^$J161)/((EXP(-$G161/INDEX($BB$5:$BG$12,MATCH($D161,$AR$5:$AR$12,0),1))*($G161/INDEX($BB$5:$BG$12,MATCH($D161,$AR$5:$AR$12,0),1))^$J161)+(EXP(-$G161/INDEX($BB$5:$BG$12,MATCH($D161,$AR$5:$AR$12,0),2))*($G161/INDEX($BB$5:$BG$12,MATCH($D161,$AR$5:$AR$12,0),2))^$J161)+(EXP(-$G161/INDEX($BB$5:$BG$12,MATCH($D161,$AR$5:$AR$12,0),3))*($G161/INDEX($BB$5:$BG$12,MATCH($D161,$AR$5:$AR$12,0),3))^$J161)+(EXP(-$G161/INDEX($BB$5:$BG$12,MATCH($D161,$AR$5:$AR$12,0),4))*($G161/INDEX($BB$5:$BG$12,MATCH($D161,$AR$5:$AR$12,0),4))^$J161)+(EXP(-$G161/INDEX($BB$5:$BG$12,MATCH($D161,$AR$5:$AR$12,0),5))*($G161/INDEX($BB$5:$BG$12,MATCH($D161,$AR$5:$AR$12,0),5))^$J161)+(EXP(-$G161/INDEX($BB$5:$BG$12,MATCH($D161,$AR$5:$AR$12,0),6))*($G161/INDEX($BB$5:$BG$12,MATCH($D161,$AR$5:$AR$12,0),6))^$J161)),0)</x:f>
        <x:v>0</x:v>
      </x:c>
      <x:c r="BJ161"/>
      <x:c r="BK161"/>
      <x:c r="BL161"/>
      <x:c r="BM161"/>
      <x:c r="BN161"/>
      <x:c r="BO161"/>
      <x:c r="BP161"/>
      <x:c r="BQ161"/>
      <x:c r="BR161"/>
      <x:c r="BS161"/>
      <x:c r="BT161"/>
      <x:c r="BU161"/>
      <x:c r="BV161"/>
      <x:c r="BW161"/>
      <x:c r="BX161"/>
      <x:c r="BY161"/>
      <x:c r="BZ161"/>
    </x:row>
    <x:row r="162">
      <x:c r="A162" s="975" t="n">
        <x:f>'対象台データ'!A160</x:f>
        <x:v>46278</x:v>
      </x:c>
      <x:c r="B162" s="1003" t="str">
        <x:f>'対象台データ'!B160</x:f>
        <x:v>日</x:v>
      </x:c>
      <x:c r="C162" s="1003" t="str">
        <x:f>'対象台データ'!C160</x:f>
        <x:v>9/13</x:v>
      </x:c>
      <x:c r="D162" s="963" t="str">
        <x:f>'対象台データ'!D160</x:f>
        <x:v>カバネリ 海門決戦</x:v>
      </x:c>
      <x:c r="E162" s="1014" t="n">
        <x:f>IF($X162="A",MIN(100,MAX(0,55+(V162-55)*(1+0.4*SQRT(MIN(G162/8000,1))))),MIN(100,MAX(0,V162)))</x:f>
        <x:v>70.30988001058522</x:v>
      </x:c>
      <x:c r="F162" s="1016" t="n">
        <x:f>'対象台データ'!E160</x:f>
        <x:v>553</x:v>
      </x:c>
      <x:c r="G162" s="1005" t="n">
        <x:f>'対象台データ'!F160</x:f>
        <x:v>5470</x:v>
      </x:c>
      <x:c r="H162" s="1005" t="n">
        <x:f>'対象台データ'!G160</x:f>
        <x:v>3068</x:v>
      </x:c>
      <x:c r="I162" s="1005" t="n">
        <x:f>'対象台データ'!H160</x:f>
        <x:v>0</x:v>
      </x:c>
      <x:c r="J162" s="1005" t="n">
        <x:f>'対象台データ'!I160</x:f>
        <x:v>26</x:v>
      </x:c>
      <x:c r="K162" s="979" t="n">
        <x:f>'対象台データ'!K160</x:f>
        <x:v>1.1869591712370506</x:v>
      </x:c>
      <x:c r="L162" s="1006" t="n">
        <x:f>IF(G162&lt;=0,5,IF(G162&lt;1500,5+(G162-0)*(20-5)/(1500-0),IF(G162&lt;3000,20+(G162-1500)*(40-20)/(3000-1500),IF(G162&lt;4500,40+(G162-3000)*(58-40)/(4500-3000),IF(G162&lt;6000,58+(G162-4500)*(72-58)/(6000-4500),IF(G162&lt;7500,72+(G162-6000)*(84-72)/(7500-6000),IF(G162&lt;9000,84+(G162-7500)*(93-84)/(9000-7500),IF(G162&lt;11000,93+(G162-9000)*(100-93)/(11000-9000),100))))))))</x:f>
        <x:v>67.05333333333333</x:v>
      </x:c>
      <x:c r="M162" s="978" t="n">
        <x:v>1</x:v>
      </x:c>
      <x:c r="N162" s="978" t="n">
        <x:f>MIN(100,L162*M162)</x:f>
        <x:v>67.05333333333333</x:v>
      </x:c>
      <x:c r="O162" s="978" t="n">
        <x:f>IF(K162&lt;=0.8,0,IF(K162&lt;0.9,0+(K162-0.8)*(10-0)/(0.9-0.8),IF(K162&lt;1,10+(K162-0.9)*(35-10)/(1-0.9),IF(K162&lt;1.2,35+(K162-1)*(87-35)/(1.2-1),IF(K162&lt;1.3,87+(K162-1.2)*(96-87)/(1.3-1.2),IF(K162&lt;1.45,96+(K162-1.3)*(100-96)/(1.45-1.3),100))))))</x:f>
        <x:v>83.60938452163317</x:v>
      </x:c>
      <x:c r="P162" s="979" t="n">
        <x:f>MIN(1,SQRT(G162/8000))</x:f>
        <x:v>0.8268917704270614</x:v>
      </x:c>
      <x:c r="Q162" s="978" t="n">
        <x:f>35+(O162-35)*P162</x:f>
        <x:v>75.19470002646305</x:v>
      </x:c>
      <x:c r="R162" s="978" t="n">
        <x:f>IF(K162&lt;0.95,MIN(25,(0.95-K162)*250),0)</x:f>
        <x:v>0</x:v>
      </x:c>
      <x:c r="S162" s="978" t="n">
        <x:f>IF($X162="A",Y162*5+Z162*15+AA162*30+AB162*60+AC162*80+AD162*100,0)</x:f>
        <x:v>0</x:v>
      </x:c>
      <x:c r="T162" s="978" t="n">
        <x:f>IF($X162="A",AE162*5+AF162*15+AG162*30+AH162*60+AI162*80+AJ162*100,0)</x:f>
        <x:v>0</x:v>
      </x:c>
      <x:c r="U162" s="978" t="n">
        <x:f>IF($X162="A",S162*15%+T162*30%+Q162*55%,0)</x:f>
        <x:v>0</x:v>
      </x:c>
      <x:c r="V162" s="1018" t="n">
        <x:f>IF($X162="A",U162*80%+N162*20%,N162*IFERROR(INDEX($AT$5:$AT$60,MATCH($D162,$AR$5:$AR$60,0)),0.6)+Q162*IFERROR(INDEX($AU$5:$AU$60,MATCH($D162,$AR$5:$AR$60,0)),0.4)-R162)</x:f>
        <x:v>70.30988001058522</x:v>
      </x:c>
      <x:c r="W162" s="1008" t="str">
        <x:f>IF(E162&gt;=90,"設定6級候補",IF(E162&gt;=75,"設定4以上強候補",IF(E162&gt;=60,"設定4以上を疑う","要観察")))</x:f>
        <x:v>設定4以上を疑う</x:v>
      </x:c>
      <x:c r="X162" s="1003" t="str">
        <x:f>IFERROR(INDEX($AS$5:$AS$60,MATCH($D162,$AR$5:$AR$60,0)),"AT")</x:f>
        <x:v>AT</x:v>
      </x:c>
      <x:c r="Y162" s="979" t="n">
        <x:f>IFERROR((EXP(-$G162/INDEX($AV$5:$BA$12,MATCH($D162,$AR$5:$AR$12,0),1))*($G162/INDEX($AV$5:$BA$12,MATCH($D162,$AR$5:$AR$12,0),1))^$I162)/((EXP(-$G162/INDEX($AV$5:$BA$12,MATCH($D162,$AR$5:$AR$12,0),1))*($G162/INDEX($AV$5:$BA$12,MATCH($D162,$AR$5:$AR$12,0),1))^$I162)+(EXP(-$G162/INDEX($AV$5:$BA$12,MATCH($D162,$AR$5:$AR$12,0),2))*($G162/INDEX($AV$5:$BA$12,MATCH($D162,$AR$5:$AR$12,0),2))^$I162)+(EXP(-$G162/INDEX($AV$5:$BA$12,MATCH($D162,$AR$5:$AR$12,0),3))*($G162/INDEX($AV$5:$BA$12,MATCH($D162,$AR$5:$AR$12,0),3))^$I162)+(EXP(-$G162/INDEX($AV$5:$BA$12,MATCH($D162,$AR$5:$AR$12,0),4))*($G162/INDEX($AV$5:$BA$12,MATCH($D162,$AR$5:$AR$12,0),4))^$I162)+(EXP(-$G162/INDEX($AV$5:$BA$12,MATCH($D162,$AR$5:$AR$12,0),5))*($G162/INDEX($AV$5:$BA$12,MATCH($D162,$AR$5:$AR$12,0),5))^$I162)+(EXP(-$G162/INDEX($AV$5:$BA$12,MATCH($D162,$AR$5:$AR$12,0),6))*($G162/INDEX($AV$5:$BA$12,MATCH($D162,$AR$5:$AR$12,0),6))^$I162)),0)</x:f>
        <x:v>0</x:v>
      </x:c>
      <x:c r="Z162" s="979" t="n">
        <x:f>IFERROR((EXP(-$G162/INDEX($AV$5:$BA$12,MATCH($D162,$AR$5:$AR$12,0),2))*($G162/INDEX($AV$5:$BA$12,MATCH($D162,$AR$5:$AR$12,0),2))^$I162)/((EXP(-$G162/INDEX($AV$5:$BA$12,MATCH($D162,$AR$5:$AR$12,0),1))*($G162/INDEX($AV$5:$BA$12,MATCH($D162,$AR$5:$AR$12,0),1))^$I162)+(EXP(-$G162/INDEX($AV$5:$BA$12,MATCH($D162,$AR$5:$AR$12,0),2))*($G162/INDEX($AV$5:$BA$12,MATCH($D162,$AR$5:$AR$12,0),2))^$I162)+(EXP(-$G162/INDEX($AV$5:$BA$12,MATCH($D162,$AR$5:$AR$12,0),3))*($G162/INDEX($AV$5:$BA$12,MATCH($D162,$AR$5:$AR$12,0),3))^$I162)+(EXP(-$G162/INDEX($AV$5:$BA$12,MATCH($D162,$AR$5:$AR$12,0),4))*($G162/INDEX($AV$5:$BA$12,MATCH($D162,$AR$5:$AR$12,0),4))^$I162)+(EXP(-$G162/INDEX($AV$5:$BA$12,MATCH($D162,$AR$5:$AR$12,0),5))*($G162/INDEX($AV$5:$BA$12,MATCH($D162,$AR$5:$AR$12,0),5))^$I162)+(EXP(-$G162/INDEX($AV$5:$BA$12,MATCH($D162,$AR$5:$AR$12,0),6))*($G162/INDEX($AV$5:$BA$12,MATCH($D162,$AR$5:$AR$12,0),6))^$I162)),0)</x:f>
        <x:v>0</x:v>
      </x:c>
      <x:c r="AA162" s="979" t="n">
        <x:f>IFERROR((EXP(-$G162/INDEX($AV$5:$BA$12,MATCH($D162,$AR$5:$AR$12,0),3))*($G162/INDEX($AV$5:$BA$12,MATCH($D162,$AR$5:$AR$12,0),3))^$I162)/((EXP(-$G162/INDEX($AV$5:$BA$12,MATCH($D162,$AR$5:$AR$12,0),1))*($G162/INDEX($AV$5:$BA$12,MATCH($D162,$AR$5:$AR$12,0),1))^$I162)+(EXP(-$G162/INDEX($AV$5:$BA$12,MATCH($D162,$AR$5:$AR$12,0),2))*($G162/INDEX($AV$5:$BA$12,MATCH($D162,$AR$5:$AR$12,0),2))^$I162)+(EXP(-$G162/INDEX($AV$5:$BA$12,MATCH($D162,$AR$5:$AR$12,0),3))*($G162/INDEX($AV$5:$BA$12,MATCH($D162,$AR$5:$AR$12,0),3))^$I162)+(EXP(-$G162/INDEX($AV$5:$BA$12,MATCH($D162,$AR$5:$AR$12,0),4))*($G162/INDEX($AV$5:$BA$12,MATCH($D162,$AR$5:$AR$12,0),4))^$I162)+(EXP(-$G162/INDEX($AV$5:$BA$12,MATCH($D162,$AR$5:$AR$12,0),5))*($G162/INDEX($AV$5:$BA$12,MATCH($D162,$AR$5:$AR$12,0),5))^$I162)+(EXP(-$G162/INDEX($AV$5:$BA$12,MATCH($D162,$AR$5:$AR$12,0),6))*($G162/INDEX($AV$5:$BA$12,MATCH($D162,$AR$5:$AR$12,0),6))^$I162)),0)</x:f>
        <x:v>0</x:v>
      </x:c>
      <x:c r="AB162" s="979" t="n">
        <x:f>IFERROR((EXP(-$G162/INDEX($AV$5:$BA$12,MATCH($D162,$AR$5:$AR$12,0),4))*($G162/INDEX($AV$5:$BA$12,MATCH($D162,$AR$5:$AR$12,0),4))^$I162)/((EXP(-$G162/INDEX($AV$5:$BA$12,MATCH($D162,$AR$5:$AR$12,0),1))*($G162/INDEX($AV$5:$BA$12,MATCH($D162,$AR$5:$AR$12,0),1))^$I162)+(EXP(-$G162/INDEX($AV$5:$BA$12,MATCH($D162,$AR$5:$AR$12,0),2))*($G162/INDEX($AV$5:$BA$12,MATCH($D162,$AR$5:$AR$12,0),2))^$I162)+(EXP(-$G162/INDEX($AV$5:$BA$12,MATCH($D162,$AR$5:$AR$12,0),3))*($G162/INDEX($AV$5:$BA$12,MATCH($D162,$AR$5:$AR$12,0),3))^$I162)+(EXP(-$G162/INDEX($AV$5:$BA$12,MATCH($D162,$AR$5:$AR$12,0),4))*($G162/INDEX($AV$5:$BA$12,MATCH($D162,$AR$5:$AR$12,0),4))^$I162)+(EXP(-$G162/INDEX($AV$5:$BA$12,MATCH($D162,$AR$5:$AR$12,0),5))*($G162/INDEX($AV$5:$BA$12,MATCH($D162,$AR$5:$AR$12,0),5))^$I162)+(EXP(-$G162/INDEX($AV$5:$BA$12,MATCH($D162,$AR$5:$AR$12,0),6))*($G162/INDEX($AV$5:$BA$12,MATCH($D162,$AR$5:$AR$12,0),6))^$I162)),0)</x:f>
        <x:v>0</x:v>
      </x:c>
      <x:c r="AC162" s="979" t="n">
        <x:f>IFERROR((EXP(-$G162/INDEX($AV$5:$BA$12,MATCH($D162,$AR$5:$AR$12,0),5))*($G162/INDEX($AV$5:$BA$12,MATCH($D162,$AR$5:$AR$12,0),5))^$I162)/((EXP(-$G162/INDEX($AV$5:$BA$12,MATCH($D162,$AR$5:$AR$12,0),1))*($G162/INDEX($AV$5:$BA$12,MATCH($D162,$AR$5:$AR$12,0),1))^$I162)+(EXP(-$G162/INDEX($AV$5:$BA$12,MATCH($D162,$AR$5:$AR$12,0),2))*($G162/INDEX($AV$5:$BA$12,MATCH($D162,$AR$5:$AR$12,0),2))^$I162)+(EXP(-$G162/INDEX($AV$5:$BA$12,MATCH($D162,$AR$5:$AR$12,0),3))*($G162/INDEX($AV$5:$BA$12,MATCH($D162,$AR$5:$AR$12,0),3))^$I162)+(EXP(-$G162/INDEX($AV$5:$BA$12,MATCH($D162,$AR$5:$AR$12,0),4))*($G162/INDEX($AV$5:$BA$12,MATCH($D162,$AR$5:$AR$12,0),4))^$I162)+(EXP(-$G162/INDEX($AV$5:$BA$12,MATCH($D162,$AR$5:$AR$12,0),5))*($G162/INDEX($AV$5:$BA$12,MATCH($D162,$AR$5:$AR$12,0),5))^$I162)+(EXP(-$G162/INDEX($AV$5:$BA$12,MATCH($D162,$AR$5:$AR$12,0),6))*($G162/INDEX($AV$5:$BA$12,MATCH($D162,$AR$5:$AR$12,0),6))^$I162)),0)</x:f>
        <x:v>0</x:v>
      </x:c>
      <x:c r="AD162" s="979" t="n">
        <x:f>IFERROR((EXP(-$G162/INDEX($AV$5:$BA$12,MATCH($D162,$AR$5:$AR$12,0),6))*($G162/INDEX($AV$5:$BA$12,MATCH($D162,$AR$5:$AR$12,0),6))^$I162)/((EXP(-$G162/INDEX($AV$5:$BA$12,MATCH($D162,$AR$5:$AR$12,0),1))*($G162/INDEX($AV$5:$BA$12,MATCH($D162,$AR$5:$AR$12,0),1))^$I162)+(EXP(-$G162/INDEX($AV$5:$BA$12,MATCH($D162,$AR$5:$AR$12,0),2))*($G162/INDEX($AV$5:$BA$12,MATCH($D162,$AR$5:$AR$12,0),2))^$I162)+(EXP(-$G162/INDEX($AV$5:$BA$12,MATCH($D162,$AR$5:$AR$12,0),3))*($G162/INDEX($AV$5:$BA$12,MATCH($D162,$AR$5:$AR$12,0),3))^$I162)+(EXP(-$G162/INDEX($AV$5:$BA$12,MATCH($D162,$AR$5:$AR$12,0),4))*($G162/INDEX($AV$5:$BA$12,MATCH($D162,$AR$5:$AR$12,0),4))^$I162)+(EXP(-$G162/INDEX($AV$5:$BA$12,MATCH($D162,$AR$5:$AR$12,0),5))*($G162/INDEX($AV$5:$BA$12,MATCH($D162,$AR$5:$AR$12,0),5))^$I162)+(EXP(-$G162/INDEX($AV$5:$BA$12,MATCH($D162,$AR$5:$AR$12,0),6))*($G162/INDEX($AV$5:$BA$12,MATCH($D162,$AR$5:$AR$12,0),6))^$I162)),0)</x:f>
        <x:v>0</x:v>
      </x:c>
      <x:c r="AE162" s="979" t="n">
        <x:f>IFERROR((EXP(-$G162/INDEX($BB$5:$BG$12,MATCH($D162,$AR$5:$AR$12,0),1))*($G162/INDEX($BB$5:$BG$12,MATCH($D162,$AR$5:$AR$12,0),1))^$J162)/((EXP(-$G162/INDEX($BB$5:$BG$12,MATCH($D162,$AR$5:$AR$12,0),1))*($G162/INDEX($BB$5:$BG$12,MATCH($D162,$AR$5:$AR$12,0),1))^$J162)+(EXP(-$G162/INDEX($BB$5:$BG$12,MATCH($D162,$AR$5:$AR$12,0),2))*($G162/INDEX($BB$5:$BG$12,MATCH($D162,$AR$5:$AR$12,0),2))^$J162)+(EXP(-$G162/INDEX($BB$5:$BG$12,MATCH($D162,$AR$5:$AR$12,0),3))*($G162/INDEX($BB$5:$BG$12,MATCH($D162,$AR$5:$AR$12,0),3))^$J162)+(EXP(-$G162/INDEX($BB$5:$BG$12,MATCH($D162,$AR$5:$AR$12,0),4))*($G162/INDEX($BB$5:$BG$12,MATCH($D162,$AR$5:$AR$12,0),4))^$J162)+(EXP(-$G162/INDEX($BB$5:$BG$12,MATCH($D162,$AR$5:$AR$12,0),5))*($G162/INDEX($BB$5:$BG$12,MATCH($D162,$AR$5:$AR$12,0),5))^$J162)+(EXP(-$G162/INDEX($BB$5:$BG$12,MATCH($D162,$AR$5:$AR$12,0),6))*($G162/INDEX($BB$5:$BG$12,MATCH($D162,$AR$5:$AR$12,0),6))^$J162)),0)</x:f>
        <x:v>0</x:v>
      </x:c>
      <x:c r="AF162" s="979" t="n">
        <x:f>IFERROR((EXP(-$G162/INDEX($BB$5:$BG$12,MATCH($D162,$AR$5:$AR$12,0),2))*($G162/INDEX($BB$5:$BG$12,MATCH($D162,$AR$5:$AR$12,0),2))^$J162)/((EXP(-$G162/INDEX($BB$5:$BG$12,MATCH($D162,$AR$5:$AR$12,0),1))*($G162/INDEX($BB$5:$BG$12,MATCH($D162,$AR$5:$AR$12,0),1))^$J162)+(EXP(-$G162/INDEX($BB$5:$BG$12,MATCH($D162,$AR$5:$AR$12,0),2))*($G162/INDEX($BB$5:$BG$12,MATCH($D162,$AR$5:$AR$12,0),2))^$J162)+(EXP(-$G162/INDEX($BB$5:$BG$12,MATCH($D162,$AR$5:$AR$12,0),3))*($G162/INDEX($BB$5:$BG$12,MATCH($D162,$AR$5:$AR$12,0),3))^$J162)+(EXP(-$G162/INDEX($BB$5:$BG$12,MATCH($D162,$AR$5:$AR$12,0),4))*($G162/INDEX($BB$5:$BG$12,MATCH($D162,$AR$5:$AR$12,0),4))^$J162)+(EXP(-$G162/INDEX($BB$5:$BG$12,MATCH($D162,$AR$5:$AR$12,0),5))*($G162/INDEX($BB$5:$BG$12,MATCH($D162,$AR$5:$AR$12,0),5))^$J162)+(EXP(-$G162/INDEX($BB$5:$BG$12,MATCH($D162,$AR$5:$AR$12,0),6))*($G162/INDEX($BB$5:$BG$12,MATCH($D162,$AR$5:$AR$12,0),6))^$J162)),0)</x:f>
        <x:v>0</x:v>
      </x:c>
      <x:c r="AG162" s="979" t="n">
        <x:f>IFERROR((EXP(-$G162/INDEX($BB$5:$BG$12,MATCH($D162,$AR$5:$AR$12,0),3))*($G162/INDEX($BB$5:$BG$12,MATCH($D162,$AR$5:$AR$12,0),3))^$J162)/((EXP(-$G162/INDEX($BB$5:$BG$12,MATCH($D162,$AR$5:$AR$12,0),1))*($G162/INDEX($BB$5:$BG$12,MATCH($D162,$AR$5:$AR$12,0),1))^$J162)+(EXP(-$G162/INDEX($BB$5:$BG$12,MATCH($D162,$AR$5:$AR$12,0),2))*($G162/INDEX($BB$5:$BG$12,MATCH($D162,$AR$5:$AR$12,0),2))^$J162)+(EXP(-$G162/INDEX($BB$5:$BG$12,MATCH($D162,$AR$5:$AR$12,0),3))*($G162/INDEX($BB$5:$BG$12,MATCH($D162,$AR$5:$AR$12,0),3))^$J162)+(EXP(-$G162/INDEX($BB$5:$BG$12,MATCH($D162,$AR$5:$AR$12,0),4))*($G162/INDEX($BB$5:$BG$12,MATCH($D162,$AR$5:$AR$12,0),4))^$J162)+(EXP(-$G162/INDEX($BB$5:$BG$12,MATCH($D162,$AR$5:$AR$12,0),5))*($G162/INDEX($BB$5:$BG$12,MATCH($D162,$AR$5:$AR$12,0),5))^$J162)+(EXP(-$G162/INDEX($BB$5:$BG$12,MATCH($D162,$AR$5:$AR$12,0),6))*($G162/INDEX($BB$5:$BG$12,MATCH($D162,$AR$5:$AR$12,0),6))^$J162)),0)</x:f>
        <x:v>0</x:v>
      </x:c>
      <x:c r="AH162" s="979" t="n">
        <x:f>IFERROR((EXP(-$G162/INDEX($BB$5:$BG$12,MATCH($D162,$AR$5:$AR$12,0),4))*($G162/INDEX($BB$5:$BG$12,MATCH($D162,$AR$5:$AR$12,0),4))^$J162)/((EXP(-$G162/INDEX($BB$5:$BG$12,MATCH($D162,$AR$5:$AR$12,0),1))*($G162/INDEX($BB$5:$BG$12,MATCH($D162,$AR$5:$AR$12,0),1))^$J162)+(EXP(-$G162/INDEX($BB$5:$BG$12,MATCH($D162,$AR$5:$AR$12,0),2))*($G162/INDEX($BB$5:$BG$12,MATCH($D162,$AR$5:$AR$12,0),2))^$J162)+(EXP(-$G162/INDEX($BB$5:$BG$12,MATCH($D162,$AR$5:$AR$12,0),3))*($G162/INDEX($BB$5:$BG$12,MATCH($D162,$AR$5:$AR$12,0),3))^$J162)+(EXP(-$G162/INDEX($BB$5:$BG$12,MATCH($D162,$AR$5:$AR$12,0),4))*($G162/INDEX($BB$5:$BG$12,MATCH($D162,$AR$5:$AR$12,0),4))^$J162)+(EXP(-$G162/INDEX($BB$5:$BG$12,MATCH($D162,$AR$5:$AR$12,0),5))*($G162/INDEX($BB$5:$BG$12,MATCH($D162,$AR$5:$AR$12,0),5))^$J162)+(EXP(-$G162/INDEX($BB$5:$BG$12,MATCH($D162,$AR$5:$AR$12,0),6))*($G162/INDEX($BB$5:$BG$12,MATCH($D162,$AR$5:$AR$12,0),6))^$J162)),0)</x:f>
        <x:v>0</x:v>
      </x:c>
      <x:c r="AI162" s="979" t="n">
        <x:f>IFERROR((EXP(-$G162/INDEX($BB$5:$BG$12,MATCH($D162,$AR$5:$AR$12,0),5))*($G162/INDEX($BB$5:$BG$12,MATCH($D162,$AR$5:$AR$12,0),5))^$J162)/((EXP(-$G162/INDEX($BB$5:$BG$12,MATCH($D162,$AR$5:$AR$12,0),1))*($G162/INDEX($BB$5:$BG$12,MATCH($D162,$AR$5:$AR$12,0),1))^$J162)+(EXP(-$G162/INDEX($BB$5:$BG$12,MATCH($D162,$AR$5:$AR$12,0),2))*($G162/INDEX($BB$5:$BG$12,MATCH($D162,$AR$5:$AR$12,0),2))^$J162)+(EXP(-$G162/INDEX($BB$5:$BG$12,MATCH($D162,$AR$5:$AR$12,0),3))*($G162/INDEX($BB$5:$BG$12,MATCH($D162,$AR$5:$AR$12,0),3))^$J162)+(EXP(-$G162/INDEX($BB$5:$BG$12,MATCH($D162,$AR$5:$AR$12,0),4))*($G162/INDEX($BB$5:$BG$12,MATCH($D162,$AR$5:$AR$12,0),4))^$J162)+(EXP(-$G162/INDEX($BB$5:$BG$12,MATCH($D162,$AR$5:$AR$12,0),5))*($G162/INDEX($BB$5:$BG$12,MATCH($D162,$AR$5:$AR$12,0),5))^$J162)+(EXP(-$G162/INDEX($BB$5:$BG$12,MATCH($D162,$AR$5:$AR$12,0),6))*($G162/INDEX($BB$5:$BG$12,MATCH($D162,$AR$5:$AR$12,0),6))^$J162)),0)</x:f>
        <x:v>0</x:v>
      </x:c>
      <x:c r="AJ162" s="979" t="n">
        <x:f>IFERROR((EXP(-$G162/INDEX($BB$5:$BG$12,MATCH($D162,$AR$5:$AR$12,0),6))*($G162/INDEX($BB$5:$BG$12,MATCH($D162,$AR$5:$AR$12,0),6))^$J162)/((EXP(-$G162/INDEX($BB$5:$BG$12,MATCH($D162,$AR$5:$AR$12,0),1))*($G162/INDEX($BB$5:$BG$12,MATCH($D162,$AR$5:$AR$12,0),1))^$J162)+(EXP(-$G162/INDEX($BB$5:$BG$12,MATCH($D162,$AR$5:$AR$12,0),2))*($G162/INDEX($BB$5:$BG$12,MATCH($D162,$AR$5:$AR$12,0),2))^$J162)+(EXP(-$G162/INDEX($BB$5:$BG$12,MATCH($D162,$AR$5:$AR$12,0),3))*($G162/INDEX($BB$5:$BG$12,MATCH($D162,$AR$5:$AR$12,0),3))^$J162)+(EXP(-$G162/INDEX($BB$5:$BG$12,MATCH($D162,$AR$5:$AR$12,0),4))*($G162/INDEX($BB$5:$BG$12,MATCH($D162,$AR$5:$AR$12,0),4))^$J162)+(EXP(-$G162/INDEX($BB$5:$BG$12,MATCH($D162,$AR$5:$AR$12,0),5))*($G162/INDEX($BB$5:$BG$12,MATCH($D162,$AR$5:$AR$12,0),5))^$J162)+(EXP(-$G162/INDEX($BB$5:$BG$12,MATCH($D162,$AR$5:$AR$12,0),6))*($G162/INDEX($BB$5:$BG$12,MATCH($D162,$AR$5:$AR$12,0),6))^$J162)),0)</x:f>
        <x:v>0</x:v>
      </x:c>
      <x:c r="BJ162"/>
      <x:c r="BK162"/>
      <x:c r="BL162"/>
      <x:c r="BM162"/>
      <x:c r="BN162"/>
      <x:c r="BO162"/>
      <x:c r="BP162"/>
      <x:c r="BQ162"/>
      <x:c r="BR162"/>
      <x:c r="BS162"/>
      <x:c r="BT162"/>
      <x:c r="BU162"/>
      <x:c r="BV162"/>
      <x:c r="BW162"/>
      <x:c r="BX162"/>
      <x:c r="BY162"/>
      <x:c r="BZ162"/>
    </x:row>
    <x:row r="163">
      <x:c r="A163" s="975" t="n">
        <x:f>'対象台データ'!A161</x:f>
        <x:v>46278</x:v>
      </x:c>
      <x:c r="B163" s="1003" t="str">
        <x:f>'対象台データ'!B161</x:f>
        <x:v>日</x:v>
      </x:c>
      <x:c r="C163" s="1003" t="str">
        <x:f>'対象台データ'!C161</x:f>
        <x:v>9/13</x:v>
      </x:c>
      <x:c r="D163" s="963" t="str">
        <x:f>'対象台データ'!D161</x:f>
        <x:v>カバネリ 海門決戦</x:v>
      </x:c>
      <x:c r="E163" s="1014" t="n">
        <x:f>IF($X163="A",MIN(100,MAX(0,55+(V163-55)*(1+0.4*SQRT(MIN(G163/8000,1))))),MIN(100,MAX(0,V163)))</x:f>
        <x:v>51.43421170055263</x:v>
      </x:c>
      <x:c r="F163" s="1016" t="n">
        <x:f>'対象台データ'!E161</x:f>
        <x:v>554</x:v>
      </x:c>
      <x:c r="G163" s="1005" t="n">
        <x:f>'対象台データ'!F161</x:f>
        <x:v>6176</x:v>
      </x:c>
      <x:c r="H163" s="1005" t="n">
        <x:f>'対象台データ'!G161</x:f>
        <x:v>-1048</x:v>
      </x:c>
      <x:c r="I163" s="1005" t="n">
        <x:f>'対象台データ'!H161</x:f>
        <x:v>0</x:v>
      </x:c>
      <x:c r="J163" s="1005" t="n">
        <x:f>'対象台データ'!I161</x:f>
        <x:v>25</x:v>
      </x:c>
      <x:c r="K163" s="979" t="n">
        <x:f>'対象台データ'!K161</x:f>
        <x:v>0.9434369602763385</x:v>
      </x:c>
      <x:c r="L163" s="1006" t="n">
        <x:f>IF(G163&lt;=0,5,IF(G163&lt;1500,5+(G163-0)*(20-5)/(1500-0),IF(G163&lt;3000,20+(G163-1500)*(40-20)/(3000-1500),IF(G163&lt;4500,40+(G163-3000)*(58-40)/(4500-3000),IF(G163&lt;6000,58+(G163-4500)*(72-58)/(6000-4500),IF(G163&lt;7500,72+(G163-6000)*(84-72)/(7500-6000),IF(G163&lt;9000,84+(G163-7500)*(93-84)/(9000-7500),IF(G163&lt;11000,93+(G163-9000)*(100-93)/(11000-9000),100))))))))</x:f>
        <x:v>73.408</x:v>
      </x:c>
      <x:c r="M163" s="978" t="n">
        <x:v>1</x:v>
      </x:c>
      <x:c r="N163" s="978" t="n">
        <x:f>MIN(100,L163*M163)</x:f>
        <x:v>73.408</x:v>
      </x:c>
      <x:c r="O163" s="978" t="n">
        <x:f>IF(K163&lt;=0.8,0,IF(K163&lt;0.9,0+(K163-0.8)*(10-0)/(0.9-0.8),IF(K163&lt;1,10+(K163-0.9)*(35-10)/(1-0.9),IF(K163&lt;1.2,35+(K163-1)*(87-35)/(1.2-1),IF(K163&lt;1.3,87+(K163-1.2)*(96-87)/(1.3-1.2),IF(K163&lt;1.45,96+(K163-1.3)*(100-96)/(1.45-1.3),100))))))</x:f>
        <x:v>20.85924006908462</x:v>
      </x:c>
      <x:c r="P163" s="979" t="n">
        <x:f>MIN(1,SQRT(G163/8000))</x:f>
        <x:v>0.8786353054595518</x:v>
      </x:c>
      <x:c r="Q163" s="978" t="n">
        <x:f>35+(O163-35)*P163</x:f>
        <x:v>22.575429078669977</x:v>
      </x:c>
      <x:c r="R163" s="978" t="n">
        <x:f>IF(K163&lt;0.95,MIN(25,(0.95-K163)*250),0)</x:f>
        <x:v>1.6407599309153642</x:v>
      </x:c>
      <x:c r="S163" s="978" t="n">
        <x:f>IF($X163="A",Y163*5+Z163*15+AA163*30+AB163*60+AC163*80+AD163*100,0)</x:f>
        <x:v>0</x:v>
      </x:c>
      <x:c r="T163" s="978" t="n">
        <x:f>IF($X163="A",AE163*5+AF163*15+AG163*30+AH163*60+AI163*80+AJ163*100,0)</x:f>
        <x:v>0</x:v>
      </x:c>
      <x:c r="U163" s="978" t="n">
        <x:f>IF($X163="A",S163*15%+T163*30%+Q163*55%,0)</x:f>
        <x:v>0</x:v>
      </x:c>
      <x:c r="V163" s="1018" t="n">
        <x:f>IF($X163="A",U163*80%+N163*20%,N163*IFERROR(INDEX($AT$5:$AT$60,MATCH($D163,$AR$5:$AR$60,0)),0.6)+Q163*IFERROR(INDEX($AU$5:$AU$60,MATCH($D163,$AR$5:$AR$60,0)),0.4)-R163)</x:f>
        <x:v>51.43421170055263</x:v>
      </x:c>
      <x:c r="W163" s="1008" t="str">
        <x:f>IF(E163&gt;=90,"設定6級候補",IF(E163&gt;=75,"設定4以上強候補",IF(E163&gt;=60,"設定4以上を疑う","要観察")))</x:f>
        <x:v>要観察</x:v>
      </x:c>
      <x:c r="X163" s="1003" t="str">
        <x:f>IFERROR(INDEX($AS$5:$AS$60,MATCH($D163,$AR$5:$AR$60,0)),"AT")</x:f>
        <x:v>AT</x:v>
      </x:c>
      <x:c r="Y163" s="979" t="n">
        <x:f>IFERROR((EXP(-$G163/INDEX($AV$5:$BA$12,MATCH($D163,$AR$5:$AR$12,0),1))*($G163/INDEX($AV$5:$BA$12,MATCH($D163,$AR$5:$AR$12,0),1))^$I163)/((EXP(-$G163/INDEX($AV$5:$BA$12,MATCH($D163,$AR$5:$AR$12,0),1))*($G163/INDEX($AV$5:$BA$12,MATCH($D163,$AR$5:$AR$12,0),1))^$I163)+(EXP(-$G163/INDEX($AV$5:$BA$12,MATCH($D163,$AR$5:$AR$12,0),2))*($G163/INDEX($AV$5:$BA$12,MATCH($D163,$AR$5:$AR$12,0),2))^$I163)+(EXP(-$G163/INDEX($AV$5:$BA$12,MATCH($D163,$AR$5:$AR$12,0),3))*($G163/INDEX($AV$5:$BA$12,MATCH($D163,$AR$5:$AR$12,0),3))^$I163)+(EXP(-$G163/INDEX($AV$5:$BA$12,MATCH($D163,$AR$5:$AR$12,0),4))*($G163/INDEX($AV$5:$BA$12,MATCH($D163,$AR$5:$AR$12,0),4))^$I163)+(EXP(-$G163/INDEX($AV$5:$BA$12,MATCH($D163,$AR$5:$AR$12,0),5))*($G163/INDEX($AV$5:$BA$12,MATCH($D163,$AR$5:$AR$12,0),5))^$I163)+(EXP(-$G163/INDEX($AV$5:$BA$12,MATCH($D163,$AR$5:$AR$12,0),6))*($G163/INDEX($AV$5:$BA$12,MATCH($D163,$AR$5:$AR$12,0),6))^$I163)),0)</x:f>
        <x:v>0</x:v>
      </x:c>
      <x:c r="Z163" s="979" t="n">
        <x:f>IFERROR((EXP(-$G163/INDEX($AV$5:$BA$12,MATCH($D163,$AR$5:$AR$12,0),2))*($G163/INDEX($AV$5:$BA$12,MATCH($D163,$AR$5:$AR$12,0),2))^$I163)/((EXP(-$G163/INDEX($AV$5:$BA$12,MATCH($D163,$AR$5:$AR$12,0),1))*($G163/INDEX($AV$5:$BA$12,MATCH($D163,$AR$5:$AR$12,0),1))^$I163)+(EXP(-$G163/INDEX($AV$5:$BA$12,MATCH($D163,$AR$5:$AR$12,0),2))*($G163/INDEX($AV$5:$BA$12,MATCH($D163,$AR$5:$AR$12,0),2))^$I163)+(EXP(-$G163/INDEX($AV$5:$BA$12,MATCH($D163,$AR$5:$AR$12,0),3))*($G163/INDEX($AV$5:$BA$12,MATCH($D163,$AR$5:$AR$12,0),3))^$I163)+(EXP(-$G163/INDEX($AV$5:$BA$12,MATCH($D163,$AR$5:$AR$12,0),4))*($G163/INDEX($AV$5:$BA$12,MATCH($D163,$AR$5:$AR$12,0),4))^$I163)+(EXP(-$G163/INDEX($AV$5:$BA$12,MATCH($D163,$AR$5:$AR$12,0),5))*($G163/INDEX($AV$5:$BA$12,MATCH($D163,$AR$5:$AR$12,0),5))^$I163)+(EXP(-$G163/INDEX($AV$5:$BA$12,MATCH($D163,$AR$5:$AR$12,0),6))*($G163/INDEX($AV$5:$BA$12,MATCH($D163,$AR$5:$AR$12,0),6))^$I163)),0)</x:f>
        <x:v>0</x:v>
      </x:c>
      <x:c r="AA163" s="979" t="n">
        <x:f>IFERROR((EXP(-$G163/INDEX($AV$5:$BA$12,MATCH($D163,$AR$5:$AR$12,0),3))*($G163/INDEX($AV$5:$BA$12,MATCH($D163,$AR$5:$AR$12,0),3))^$I163)/((EXP(-$G163/INDEX($AV$5:$BA$12,MATCH($D163,$AR$5:$AR$12,0),1))*($G163/INDEX($AV$5:$BA$12,MATCH($D163,$AR$5:$AR$12,0),1))^$I163)+(EXP(-$G163/INDEX($AV$5:$BA$12,MATCH($D163,$AR$5:$AR$12,0),2))*($G163/INDEX($AV$5:$BA$12,MATCH($D163,$AR$5:$AR$12,0),2))^$I163)+(EXP(-$G163/INDEX($AV$5:$BA$12,MATCH($D163,$AR$5:$AR$12,0),3))*($G163/INDEX($AV$5:$BA$12,MATCH($D163,$AR$5:$AR$12,0),3))^$I163)+(EXP(-$G163/INDEX($AV$5:$BA$12,MATCH($D163,$AR$5:$AR$12,0),4))*($G163/INDEX($AV$5:$BA$12,MATCH($D163,$AR$5:$AR$12,0),4))^$I163)+(EXP(-$G163/INDEX($AV$5:$BA$12,MATCH($D163,$AR$5:$AR$12,0),5))*($G163/INDEX($AV$5:$BA$12,MATCH($D163,$AR$5:$AR$12,0),5))^$I163)+(EXP(-$G163/INDEX($AV$5:$BA$12,MATCH($D163,$AR$5:$AR$12,0),6))*($G163/INDEX($AV$5:$BA$12,MATCH($D163,$AR$5:$AR$12,0),6))^$I163)),0)</x:f>
        <x:v>0</x:v>
      </x:c>
      <x:c r="AB163" s="979" t="n">
        <x:f>IFERROR((EXP(-$G163/INDEX($AV$5:$BA$12,MATCH($D163,$AR$5:$AR$12,0),4))*($G163/INDEX($AV$5:$BA$12,MATCH($D163,$AR$5:$AR$12,0),4))^$I163)/((EXP(-$G163/INDEX($AV$5:$BA$12,MATCH($D163,$AR$5:$AR$12,0),1))*($G163/INDEX($AV$5:$BA$12,MATCH($D163,$AR$5:$AR$12,0),1))^$I163)+(EXP(-$G163/INDEX($AV$5:$BA$12,MATCH($D163,$AR$5:$AR$12,0),2))*($G163/INDEX($AV$5:$BA$12,MATCH($D163,$AR$5:$AR$12,0),2))^$I163)+(EXP(-$G163/INDEX($AV$5:$BA$12,MATCH($D163,$AR$5:$AR$12,0),3))*($G163/INDEX($AV$5:$BA$12,MATCH($D163,$AR$5:$AR$12,0),3))^$I163)+(EXP(-$G163/INDEX($AV$5:$BA$12,MATCH($D163,$AR$5:$AR$12,0),4))*($G163/INDEX($AV$5:$BA$12,MATCH($D163,$AR$5:$AR$12,0),4))^$I163)+(EXP(-$G163/INDEX($AV$5:$BA$12,MATCH($D163,$AR$5:$AR$12,0),5))*($G163/INDEX($AV$5:$BA$12,MATCH($D163,$AR$5:$AR$12,0),5))^$I163)+(EXP(-$G163/INDEX($AV$5:$BA$12,MATCH($D163,$AR$5:$AR$12,0),6))*($G163/INDEX($AV$5:$BA$12,MATCH($D163,$AR$5:$AR$12,0),6))^$I163)),0)</x:f>
        <x:v>0</x:v>
      </x:c>
      <x:c r="AC163" s="979" t="n">
        <x:f>IFERROR((EXP(-$G163/INDEX($AV$5:$BA$12,MATCH($D163,$AR$5:$AR$12,0),5))*($G163/INDEX($AV$5:$BA$12,MATCH($D163,$AR$5:$AR$12,0),5))^$I163)/((EXP(-$G163/INDEX($AV$5:$BA$12,MATCH($D163,$AR$5:$AR$12,0),1))*($G163/INDEX($AV$5:$BA$12,MATCH($D163,$AR$5:$AR$12,0),1))^$I163)+(EXP(-$G163/INDEX($AV$5:$BA$12,MATCH($D163,$AR$5:$AR$12,0),2))*($G163/INDEX($AV$5:$BA$12,MATCH($D163,$AR$5:$AR$12,0),2))^$I163)+(EXP(-$G163/INDEX($AV$5:$BA$12,MATCH($D163,$AR$5:$AR$12,0),3))*($G163/INDEX($AV$5:$BA$12,MATCH($D163,$AR$5:$AR$12,0),3))^$I163)+(EXP(-$G163/INDEX($AV$5:$BA$12,MATCH($D163,$AR$5:$AR$12,0),4))*($G163/INDEX($AV$5:$BA$12,MATCH($D163,$AR$5:$AR$12,0),4))^$I163)+(EXP(-$G163/INDEX($AV$5:$BA$12,MATCH($D163,$AR$5:$AR$12,0),5))*($G163/INDEX($AV$5:$BA$12,MATCH($D163,$AR$5:$AR$12,0),5))^$I163)+(EXP(-$G163/INDEX($AV$5:$BA$12,MATCH($D163,$AR$5:$AR$12,0),6))*($G163/INDEX($AV$5:$BA$12,MATCH($D163,$AR$5:$AR$12,0),6))^$I163)),0)</x:f>
        <x:v>0</x:v>
      </x:c>
      <x:c r="AD163" s="979" t="n">
        <x:f>IFERROR((EXP(-$G163/INDEX($AV$5:$BA$12,MATCH($D163,$AR$5:$AR$12,0),6))*($G163/INDEX($AV$5:$BA$12,MATCH($D163,$AR$5:$AR$12,0),6))^$I163)/((EXP(-$G163/INDEX($AV$5:$BA$12,MATCH($D163,$AR$5:$AR$12,0),1))*($G163/INDEX($AV$5:$BA$12,MATCH($D163,$AR$5:$AR$12,0),1))^$I163)+(EXP(-$G163/INDEX($AV$5:$BA$12,MATCH($D163,$AR$5:$AR$12,0),2))*($G163/INDEX($AV$5:$BA$12,MATCH($D163,$AR$5:$AR$12,0),2))^$I163)+(EXP(-$G163/INDEX($AV$5:$BA$12,MATCH($D163,$AR$5:$AR$12,0),3))*($G163/INDEX($AV$5:$BA$12,MATCH($D163,$AR$5:$AR$12,0),3))^$I163)+(EXP(-$G163/INDEX($AV$5:$BA$12,MATCH($D163,$AR$5:$AR$12,0),4))*($G163/INDEX($AV$5:$BA$12,MATCH($D163,$AR$5:$AR$12,0),4))^$I163)+(EXP(-$G163/INDEX($AV$5:$BA$12,MATCH($D163,$AR$5:$AR$12,0),5))*($G163/INDEX($AV$5:$BA$12,MATCH($D163,$AR$5:$AR$12,0),5))^$I163)+(EXP(-$G163/INDEX($AV$5:$BA$12,MATCH($D163,$AR$5:$AR$12,0),6))*($G163/INDEX($AV$5:$BA$12,MATCH($D163,$AR$5:$AR$12,0),6))^$I163)),0)</x:f>
        <x:v>0</x:v>
      </x:c>
      <x:c r="AE163" s="979" t="n">
        <x:f>IFERROR((EXP(-$G163/INDEX($BB$5:$BG$12,MATCH($D163,$AR$5:$AR$12,0),1))*($G163/INDEX($BB$5:$BG$12,MATCH($D163,$AR$5:$AR$12,0),1))^$J163)/((EXP(-$G163/INDEX($BB$5:$BG$12,MATCH($D163,$AR$5:$AR$12,0),1))*($G163/INDEX($BB$5:$BG$12,MATCH($D163,$AR$5:$AR$12,0),1))^$J163)+(EXP(-$G163/INDEX($BB$5:$BG$12,MATCH($D163,$AR$5:$AR$12,0),2))*($G163/INDEX($BB$5:$BG$12,MATCH($D163,$AR$5:$AR$12,0),2))^$J163)+(EXP(-$G163/INDEX($BB$5:$BG$12,MATCH($D163,$AR$5:$AR$12,0),3))*($G163/INDEX($BB$5:$BG$12,MATCH($D163,$AR$5:$AR$12,0),3))^$J163)+(EXP(-$G163/INDEX($BB$5:$BG$12,MATCH($D163,$AR$5:$AR$12,0),4))*($G163/INDEX($BB$5:$BG$12,MATCH($D163,$AR$5:$AR$12,0),4))^$J163)+(EXP(-$G163/INDEX($BB$5:$BG$12,MATCH($D163,$AR$5:$AR$12,0),5))*($G163/INDEX($BB$5:$BG$12,MATCH($D163,$AR$5:$AR$12,0),5))^$J163)+(EXP(-$G163/INDEX($BB$5:$BG$12,MATCH($D163,$AR$5:$AR$12,0),6))*($G163/INDEX($BB$5:$BG$12,MATCH($D163,$AR$5:$AR$12,0),6))^$J163)),0)</x:f>
        <x:v>0</x:v>
      </x:c>
      <x:c r="AF163" s="979" t="n">
        <x:f>IFERROR((EXP(-$G163/INDEX($BB$5:$BG$12,MATCH($D163,$AR$5:$AR$12,0),2))*($G163/INDEX($BB$5:$BG$12,MATCH($D163,$AR$5:$AR$12,0),2))^$J163)/((EXP(-$G163/INDEX($BB$5:$BG$12,MATCH($D163,$AR$5:$AR$12,0),1))*($G163/INDEX($BB$5:$BG$12,MATCH($D163,$AR$5:$AR$12,0),1))^$J163)+(EXP(-$G163/INDEX($BB$5:$BG$12,MATCH($D163,$AR$5:$AR$12,0),2))*($G163/INDEX($BB$5:$BG$12,MATCH($D163,$AR$5:$AR$12,0),2))^$J163)+(EXP(-$G163/INDEX($BB$5:$BG$12,MATCH($D163,$AR$5:$AR$12,0),3))*($G163/INDEX($BB$5:$BG$12,MATCH($D163,$AR$5:$AR$12,0),3))^$J163)+(EXP(-$G163/INDEX($BB$5:$BG$12,MATCH($D163,$AR$5:$AR$12,0),4))*($G163/INDEX($BB$5:$BG$12,MATCH($D163,$AR$5:$AR$12,0),4))^$J163)+(EXP(-$G163/INDEX($BB$5:$BG$12,MATCH($D163,$AR$5:$AR$12,0),5))*($G163/INDEX($BB$5:$BG$12,MATCH($D163,$AR$5:$AR$12,0),5))^$J163)+(EXP(-$G163/INDEX($BB$5:$BG$12,MATCH($D163,$AR$5:$AR$12,0),6))*($G163/INDEX($BB$5:$BG$12,MATCH($D163,$AR$5:$AR$12,0),6))^$J163)),0)</x:f>
        <x:v>0</x:v>
      </x:c>
      <x:c r="AG163" s="979" t="n">
        <x:f>IFERROR((EXP(-$G163/INDEX($BB$5:$BG$12,MATCH($D163,$AR$5:$AR$12,0),3))*($G163/INDEX($BB$5:$BG$12,MATCH($D163,$AR$5:$AR$12,0),3))^$J163)/((EXP(-$G163/INDEX($BB$5:$BG$12,MATCH($D163,$AR$5:$AR$12,0),1))*($G163/INDEX($BB$5:$BG$12,MATCH($D163,$AR$5:$AR$12,0),1))^$J163)+(EXP(-$G163/INDEX($BB$5:$BG$12,MATCH($D163,$AR$5:$AR$12,0),2))*($G163/INDEX($BB$5:$BG$12,MATCH($D163,$AR$5:$AR$12,0),2))^$J163)+(EXP(-$G163/INDEX($BB$5:$BG$12,MATCH($D163,$AR$5:$AR$12,0),3))*($G163/INDEX($BB$5:$BG$12,MATCH($D163,$AR$5:$AR$12,0),3))^$J163)+(EXP(-$G163/INDEX($BB$5:$BG$12,MATCH($D163,$AR$5:$AR$12,0),4))*($G163/INDEX($BB$5:$BG$12,MATCH($D163,$AR$5:$AR$12,0),4))^$J163)+(EXP(-$G163/INDEX($BB$5:$BG$12,MATCH($D163,$AR$5:$AR$12,0),5))*($G163/INDEX($BB$5:$BG$12,MATCH($D163,$AR$5:$AR$12,0),5))^$J163)+(EXP(-$G163/INDEX($BB$5:$BG$12,MATCH($D163,$AR$5:$AR$12,0),6))*($G163/INDEX($BB$5:$BG$12,MATCH($D163,$AR$5:$AR$12,0),6))^$J163)),0)</x:f>
        <x:v>0</x:v>
      </x:c>
      <x:c r="AH163" s="979" t="n">
        <x:f>IFERROR((EXP(-$G163/INDEX($BB$5:$BG$12,MATCH($D163,$AR$5:$AR$12,0),4))*($G163/INDEX($BB$5:$BG$12,MATCH($D163,$AR$5:$AR$12,0),4))^$J163)/((EXP(-$G163/INDEX($BB$5:$BG$12,MATCH($D163,$AR$5:$AR$12,0),1))*($G163/INDEX($BB$5:$BG$12,MATCH($D163,$AR$5:$AR$12,0),1))^$J163)+(EXP(-$G163/INDEX($BB$5:$BG$12,MATCH($D163,$AR$5:$AR$12,0),2))*($G163/INDEX($BB$5:$BG$12,MATCH($D163,$AR$5:$AR$12,0),2))^$J163)+(EXP(-$G163/INDEX($BB$5:$BG$12,MATCH($D163,$AR$5:$AR$12,0),3))*($G163/INDEX($BB$5:$BG$12,MATCH($D163,$AR$5:$AR$12,0),3))^$J163)+(EXP(-$G163/INDEX($BB$5:$BG$12,MATCH($D163,$AR$5:$AR$12,0),4))*($G163/INDEX($BB$5:$BG$12,MATCH($D163,$AR$5:$AR$12,0),4))^$J163)+(EXP(-$G163/INDEX($BB$5:$BG$12,MATCH($D163,$AR$5:$AR$12,0),5))*($G163/INDEX($BB$5:$BG$12,MATCH($D163,$AR$5:$AR$12,0),5))^$J163)+(EXP(-$G163/INDEX($BB$5:$BG$12,MATCH($D163,$AR$5:$AR$12,0),6))*($G163/INDEX($BB$5:$BG$12,MATCH($D163,$AR$5:$AR$12,0),6))^$J163)),0)</x:f>
        <x:v>0</x:v>
      </x:c>
      <x:c r="AI163" s="979" t="n">
        <x:f>IFERROR((EXP(-$G163/INDEX($BB$5:$BG$12,MATCH($D163,$AR$5:$AR$12,0),5))*($G163/INDEX($BB$5:$BG$12,MATCH($D163,$AR$5:$AR$12,0),5))^$J163)/((EXP(-$G163/INDEX($BB$5:$BG$12,MATCH($D163,$AR$5:$AR$12,0),1))*($G163/INDEX($BB$5:$BG$12,MATCH($D163,$AR$5:$AR$12,0),1))^$J163)+(EXP(-$G163/INDEX($BB$5:$BG$12,MATCH($D163,$AR$5:$AR$12,0),2))*($G163/INDEX($BB$5:$BG$12,MATCH($D163,$AR$5:$AR$12,0),2))^$J163)+(EXP(-$G163/INDEX($BB$5:$BG$12,MATCH($D163,$AR$5:$AR$12,0),3))*($G163/INDEX($BB$5:$BG$12,MATCH($D163,$AR$5:$AR$12,0),3))^$J163)+(EXP(-$G163/INDEX($BB$5:$BG$12,MATCH($D163,$AR$5:$AR$12,0),4))*($G163/INDEX($BB$5:$BG$12,MATCH($D163,$AR$5:$AR$12,0),4))^$J163)+(EXP(-$G163/INDEX($BB$5:$BG$12,MATCH($D163,$AR$5:$AR$12,0),5))*($G163/INDEX($BB$5:$BG$12,MATCH($D163,$AR$5:$AR$12,0),5))^$J163)+(EXP(-$G163/INDEX($BB$5:$BG$12,MATCH($D163,$AR$5:$AR$12,0),6))*($G163/INDEX($BB$5:$BG$12,MATCH($D163,$AR$5:$AR$12,0),6))^$J163)),0)</x:f>
        <x:v>0</x:v>
      </x:c>
      <x:c r="AJ163" s="979" t="n">
        <x:f>IFERROR((EXP(-$G163/INDEX($BB$5:$BG$12,MATCH($D163,$AR$5:$AR$12,0),6))*($G163/INDEX($BB$5:$BG$12,MATCH($D163,$AR$5:$AR$12,0),6))^$J163)/((EXP(-$G163/INDEX($BB$5:$BG$12,MATCH($D163,$AR$5:$AR$12,0),1))*($G163/INDEX($BB$5:$BG$12,MATCH($D163,$AR$5:$AR$12,0),1))^$J163)+(EXP(-$G163/INDEX($BB$5:$BG$12,MATCH($D163,$AR$5:$AR$12,0),2))*($G163/INDEX($BB$5:$BG$12,MATCH($D163,$AR$5:$AR$12,0),2))^$J163)+(EXP(-$G163/INDEX($BB$5:$BG$12,MATCH($D163,$AR$5:$AR$12,0),3))*($G163/INDEX($BB$5:$BG$12,MATCH($D163,$AR$5:$AR$12,0),3))^$J163)+(EXP(-$G163/INDEX($BB$5:$BG$12,MATCH($D163,$AR$5:$AR$12,0),4))*($G163/INDEX($BB$5:$BG$12,MATCH($D163,$AR$5:$AR$12,0),4))^$J163)+(EXP(-$G163/INDEX($BB$5:$BG$12,MATCH($D163,$AR$5:$AR$12,0),5))*($G163/INDEX($BB$5:$BG$12,MATCH($D163,$AR$5:$AR$12,0),5))^$J163)+(EXP(-$G163/INDEX($BB$5:$BG$12,MATCH($D163,$AR$5:$AR$12,0),6))*($G163/INDEX($BB$5:$BG$12,MATCH($D163,$AR$5:$AR$12,0),6))^$J163)),0)</x:f>
        <x:v>0</x:v>
      </x:c>
      <x:c r="BJ163"/>
      <x:c r="BK163"/>
      <x:c r="BL163"/>
      <x:c r="BM163"/>
      <x:c r="BN163"/>
      <x:c r="BO163"/>
      <x:c r="BP163"/>
      <x:c r="BQ163"/>
      <x:c r="BR163"/>
      <x:c r="BS163"/>
      <x:c r="BT163"/>
      <x:c r="BU163"/>
      <x:c r="BV163"/>
      <x:c r="BW163"/>
      <x:c r="BX163"/>
      <x:c r="BY163"/>
      <x:c r="BZ163"/>
    </x:row>
    <x:row r="164">
      <x:c r="A164" s="975" t="n">
        <x:f>'対象台データ'!A162</x:f>
        <x:v>46278</x:v>
      </x:c>
      <x:c r="B164" s="1003" t="str">
        <x:f>'対象台データ'!B162</x:f>
        <x:v>日</x:v>
      </x:c>
      <x:c r="C164" s="1003" t="str">
        <x:f>'対象台データ'!C162</x:f>
        <x:v>9/13</x:v>
      </x:c>
      <x:c r="D164" s="963" t="str">
        <x:f>'対象台データ'!D162</x:f>
        <x:v>カバネリ 海門決戦</x:v>
      </x:c>
      <x:c r="E164" s="1014" t="n">
        <x:f>IF($X164="A",MIN(100,MAX(0,55+(V164-55)*(1+0.4*SQRT(MIN(G164/8000,1))))),MIN(100,MAX(0,V164)))</x:f>
        <x:v>54.50875863365043</x:v>
      </x:c>
      <x:c r="F164" s="1016" t="n">
        <x:f>'対象台データ'!E162</x:f>
        <x:v>555</x:v>
      </x:c>
      <x:c r="G164" s="1005" t="n">
        <x:f>'対象台データ'!F162</x:f>
        <x:v>5681</x:v>
      </x:c>
      <x:c r="H164" s="1005" t="n">
        <x:f>'対象台データ'!G162</x:f>
        <x:v>-183</x:v>
      </x:c>
      <x:c r="I164" s="1005" t="n">
        <x:f>'対象台データ'!H162</x:f>
        <x:v>0</x:v>
      </x:c>
      <x:c r="J164" s="1005" t="n">
        <x:f>'対象台データ'!I162</x:f>
        <x:v>28</x:v>
      </x:c>
      <x:c r="K164" s="979" t="n">
        <x:f>'対象台データ'!K162</x:f>
        <x:v>0.9892624537933462</x:v>
      </x:c>
      <x:c r="L164" s="1006" t="n">
        <x:f>IF(G164&lt;=0,5,IF(G164&lt;1500,5+(G164-0)*(20-5)/(1500-0),IF(G164&lt;3000,20+(G164-1500)*(40-20)/(3000-1500),IF(G164&lt;4500,40+(G164-3000)*(58-40)/(4500-3000),IF(G164&lt;6000,58+(G164-4500)*(72-58)/(6000-4500),IF(G164&lt;7500,72+(G164-6000)*(84-72)/(7500-6000),IF(G164&lt;9000,84+(G164-7500)*(93-84)/(9000-7500),IF(G164&lt;11000,93+(G164-9000)*(100-93)/(11000-9000),100))))))))</x:f>
        <x:v>69.02266666666667</x:v>
      </x:c>
      <x:c r="M164" s="978" t="n">
        <x:v>1</x:v>
      </x:c>
      <x:c r="N164" s="978" t="n">
        <x:f>MIN(100,L164*M164)</x:f>
        <x:v>69.02266666666667</x:v>
      </x:c>
      <x:c r="O164" s="978" t="n">
        <x:f>IF(K164&lt;=0.8,0,IF(K164&lt;0.9,0+(K164-0.8)*(10-0)/(0.9-0.8),IF(K164&lt;1,10+(K164-0.9)*(35-10)/(1-0.9),IF(K164&lt;1.2,35+(K164-1)*(87-35)/(1.2-1),IF(K164&lt;1.3,87+(K164-1.2)*(96-87)/(1.3-1.2),IF(K164&lt;1.45,96+(K164-1.3)*(100-96)/(1.45-1.3),100))))))</x:f>
        <x:v>32.31561344833655</x:v>
      </x:c>
      <x:c r="P164" s="979" t="n">
        <x:f>MIN(1,SQRT(G164/8000))</x:f>
        <x:v>0.8426891479068661</x:v>
      </x:c>
      <x:c r="Q164" s="978" t="n">
        <x:f>35+(O164-35)*P164</x:f>
        <x:v>32.73789658412608</x:v>
      </x:c>
      <x:c r="R164" s="978" t="n">
        <x:f>IF(K164&lt;0.95,MIN(25,(0.95-K164)*250),0)</x:f>
        <x:v>0</x:v>
      </x:c>
      <x:c r="S164" s="978" t="n">
        <x:f>IF($X164="A",Y164*5+Z164*15+AA164*30+AB164*60+AC164*80+AD164*100,0)</x:f>
        <x:v>0</x:v>
      </x:c>
      <x:c r="T164" s="978" t="n">
        <x:f>IF($X164="A",AE164*5+AF164*15+AG164*30+AH164*60+AI164*80+AJ164*100,0)</x:f>
        <x:v>0</x:v>
      </x:c>
      <x:c r="U164" s="978" t="n">
        <x:f>IF($X164="A",S164*15%+T164*30%+Q164*55%,0)</x:f>
        <x:v>0</x:v>
      </x:c>
      <x:c r="V164" s="1018" t="n">
        <x:f>IF($X164="A",U164*80%+N164*20%,N164*IFERROR(INDEX($AT$5:$AT$60,MATCH($D164,$AR$5:$AR$60,0)),0.6)+Q164*IFERROR(INDEX($AU$5:$AU$60,MATCH($D164,$AR$5:$AR$60,0)),0.4)-R164)</x:f>
        <x:v>54.50875863365043</x:v>
      </x:c>
      <x:c r="W164" s="1008" t="str">
        <x:f>IF(E164&gt;=90,"設定6級候補",IF(E164&gt;=75,"設定4以上強候補",IF(E164&gt;=60,"設定4以上を疑う","要観察")))</x:f>
        <x:v>要観察</x:v>
      </x:c>
      <x:c r="X164" s="1003" t="str">
        <x:f>IFERROR(INDEX($AS$5:$AS$60,MATCH($D164,$AR$5:$AR$60,0)),"AT")</x:f>
        <x:v>AT</x:v>
      </x:c>
      <x:c r="Y164" s="979" t="n">
        <x:f>IFERROR((EXP(-$G164/INDEX($AV$5:$BA$12,MATCH($D164,$AR$5:$AR$12,0),1))*($G164/INDEX($AV$5:$BA$12,MATCH($D164,$AR$5:$AR$12,0),1))^$I164)/((EXP(-$G164/INDEX($AV$5:$BA$12,MATCH($D164,$AR$5:$AR$12,0),1))*($G164/INDEX($AV$5:$BA$12,MATCH($D164,$AR$5:$AR$12,0),1))^$I164)+(EXP(-$G164/INDEX($AV$5:$BA$12,MATCH($D164,$AR$5:$AR$12,0),2))*($G164/INDEX($AV$5:$BA$12,MATCH($D164,$AR$5:$AR$12,0),2))^$I164)+(EXP(-$G164/INDEX($AV$5:$BA$12,MATCH($D164,$AR$5:$AR$12,0),3))*($G164/INDEX($AV$5:$BA$12,MATCH($D164,$AR$5:$AR$12,0),3))^$I164)+(EXP(-$G164/INDEX($AV$5:$BA$12,MATCH($D164,$AR$5:$AR$12,0),4))*($G164/INDEX($AV$5:$BA$12,MATCH($D164,$AR$5:$AR$12,0),4))^$I164)+(EXP(-$G164/INDEX($AV$5:$BA$12,MATCH($D164,$AR$5:$AR$12,0),5))*($G164/INDEX($AV$5:$BA$12,MATCH($D164,$AR$5:$AR$12,0),5))^$I164)+(EXP(-$G164/INDEX($AV$5:$BA$12,MATCH($D164,$AR$5:$AR$12,0),6))*($G164/INDEX($AV$5:$BA$12,MATCH($D164,$AR$5:$AR$12,0),6))^$I164)),0)</x:f>
        <x:v>0</x:v>
      </x:c>
      <x:c r="Z164" s="979" t="n">
        <x:f>IFERROR((EXP(-$G164/INDEX($AV$5:$BA$12,MATCH($D164,$AR$5:$AR$12,0),2))*($G164/INDEX($AV$5:$BA$12,MATCH($D164,$AR$5:$AR$12,0),2))^$I164)/((EXP(-$G164/INDEX($AV$5:$BA$12,MATCH($D164,$AR$5:$AR$12,0),1))*($G164/INDEX($AV$5:$BA$12,MATCH($D164,$AR$5:$AR$12,0),1))^$I164)+(EXP(-$G164/INDEX($AV$5:$BA$12,MATCH($D164,$AR$5:$AR$12,0),2))*($G164/INDEX($AV$5:$BA$12,MATCH($D164,$AR$5:$AR$12,0),2))^$I164)+(EXP(-$G164/INDEX($AV$5:$BA$12,MATCH($D164,$AR$5:$AR$12,0),3))*($G164/INDEX($AV$5:$BA$12,MATCH($D164,$AR$5:$AR$12,0),3))^$I164)+(EXP(-$G164/INDEX($AV$5:$BA$12,MATCH($D164,$AR$5:$AR$12,0),4))*($G164/INDEX($AV$5:$BA$12,MATCH($D164,$AR$5:$AR$12,0),4))^$I164)+(EXP(-$G164/INDEX($AV$5:$BA$12,MATCH($D164,$AR$5:$AR$12,0),5))*($G164/INDEX($AV$5:$BA$12,MATCH($D164,$AR$5:$AR$12,0),5))^$I164)+(EXP(-$G164/INDEX($AV$5:$BA$12,MATCH($D164,$AR$5:$AR$12,0),6))*($G164/INDEX($AV$5:$BA$12,MATCH($D164,$AR$5:$AR$12,0),6))^$I164)),0)</x:f>
        <x:v>0</x:v>
      </x:c>
      <x:c r="AA164" s="979" t="n">
        <x:f>IFERROR((EXP(-$G164/INDEX($AV$5:$BA$12,MATCH($D164,$AR$5:$AR$12,0),3))*($G164/INDEX($AV$5:$BA$12,MATCH($D164,$AR$5:$AR$12,0),3))^$I164)/((EXP(-$G164/INDEX($AV$5:$BA$12,MATCH($D164,$AR$5:$AR$12,0),1))*($G164/INDEX($AV$5:$BA$12,MATCH($D164,$AR$5:$AR$12,0),1))^$I164)+(EXP(-$G164/INDEX($AV$5:$BA$12,MATCH($D164,$AR$5:$AR$12,0),2))*($G164/INDEX($AV$5:$BA$12,MATCH($D164,$AR$5:$AR$12,0),2))^$I164)+(EXP(-$G164/INDEX($AV$5:$BA$12,MATCH($D164,$AR$5:$AR$12,0),3))*($G164/INDEX($AV$5:$BA$12,MATCH($D164,$AR$5:$AR$12,0),3))^$I164)+(EXP(-$G164/INDEX($AV$5:$BA$12,MATCH($D164,$AR$5:$AR$12,0),4))*($G164/INDEX($AV$5:$BA$12,MATCH($D164,$AR$5:$AR$12,0),4))^$I164)+(EXP(-$G164/INDEX($AV$5:$BA$12,MATCH($D164,$AR$5:$AR$12,0),5))*($G164/INDEX($AV$5:$BA$12,MATCH($D164,$AR$5:$AR$12,0),5))^$I164)+(EXP(-$G164/INDEX($AV$5:$BA$12,MATCH($D164,$AR$5:$AR$12,0),6))*($G164/INDEX($AV$5:$BA$12,MATCH($D164,$AR$5:$AR$12,0),6))^$I164)),0)</x:f>
        <x:v>0</x:v>
      </x:c>
      <x:c r="AB164" s="979" t="n">
        <x:f>IFERROR((EXP(-$G164/INDEX($AV$5:$BA$12,MATCH($D164,$AR$5:$AR$12,0),4))*($G164/INDEX($AV$5:$BA$12,MATCH($D164,$AR$5:$AR$12,0),4))^$I164)/((EXP(-$G164/INDEX($AV$5:$BA$12,MATCH($D164,$AR$5:$AR$12,0),1))*($G164/INDEX($AV$5:$BA$12,MATCH($D164,$AR$5:$AR$12,0),1))^$I164)+(EXP(-$G164/INDEX($AV$5:$BA$12,MATCH($D164,$AR$5:$AR$12,0),2))*($G164/INDEX($AV$5:$BA$12,MATCH($D164,$AR$5:$AR$12,0),2))^$I164)+(EXP(-$G164/INDEX($AV$5:$BA$12,MATCH($D164,$AR$5:$AR$12,0),3))*($G164/INDEX($AV$5:$BA$12,MATCH($D164,$AR$5:$AR$12,0),3))^$I164)+(EXP(-$G164/INDEX($AV$5:$BA$12,MATCH($D164,$AR$5:$AR$12,0),4))*($G164/INDEX($AV$5:$BA$12,MATCH($D164,$AR$5:$AR$12,0),4))^$I164)+(EXP(-$G164/INDEX($AV$5:$BA$12,MATCH($D164,$AR$5:$AR$12,0),5))*($G164/INDEX($AV$5:$BA$12,MATCH($D164,$AR$5:$AR$12,0),5))^$I164)+(EXP(-$G164/INDEX($AV$5:$BA$12,MATCH($D164,$AR$5:$AR$12,0),6))*($G164/INDEX($AV$5:$BA$12,MATCH($D164,$AR$5:$AR$12,0),6))^$I164)),0)</x:f>
        <x:v>0</x:v>
      </x:c>
      <x:c r="AC164" s="979" t="n">
        <x:f>IFERROR((EXP(-$G164/INDEX($AV$5:$BA$12,MATCH($D164,$AR$5:$AR$12,0),5))*($G164/INDEX($AV$5:$BA$12,MATCH($D164,$AR$5:$AR$12,0),5))^$I164)/((EXP(-$G164/INDEX($AV$5:$BA$12,MATCH($D164,$AR$5:$AR$12,0),1))*($G164/INDEX($AV$5:$BA$12,MATCH($D164,$AR$5:$AR$12,0),1))^$I164)+(EXP(-$G164/INDEX($AV$5:$BA$12,MATCH($D164,$AR$5:$AR$12,0),2))*($G164/INDEX($AV$5:$BA$12,MATCH($D164,$AR$5:$AR$12,0),2))^$I164)+(EXP(-$G164/INDEX($AV$5:$BA$12,MATCH($D164,$AR$5:$AR$12,0),3))*($G164/INDEX($AV$5:$BA$12,MATCH($D164,$AR$5:$AR$12,0),3))^$I164)+(EXP(-$G164/INDEX($AV$5:$BA$12,MATCH($D164,$AR$5:$AR$12,0),4))*($G164/INDEX($AV$5:$BA$12,MATCH($D164,$AR$5:$AR$12,0),4))^$I164)+(EXP(-$G164/INDEX($AV$5:$BA$12,MATCH($D164,$AR$5:$AR$12,0),5))*($G164/INDEX($AV$5:$BA$12,MATCH($D164,$AR$5:$AR$12,0),5))^$I164)+(EXP(-$G164/INDEX($AV$5:$BA$12,MATCH($D164,$AR$5:$AR$12,0),6))*($G164/INDEX($AV$5:$BA$12,MATCH($D164,$AR$5:$AR$12,0),6))^$I164)),0)</x:f>
        <x:v>0</x:v>
      </x:c>
      <x:c r="AD164" s="979" t="n">
        <x:f>IFERROR((EXP(-$G164/INDEX($AV$5:$BA$12,MATCH($D164,$AR$5:$AR$12,0),6))*($G164/INDEX($AV$5:$BA$12,MATCH($D164,$AR$5:$AR$12,0),6))^$I164)/((EXP(-$G164/INDEX($AV$5:$BA$12,MATCH($D164,$AR$5:$AR$12,0),1))*($G164/INDEX($AV$5:$BA$12,MATCH($D164,$AR$5:$AR$12,0),1))^$I164)+(EXP(-$G164/INDEX($AV$5:$BA$12,MATCH($D164,$AR$5:$AR$12,0),2))*($G164/INDEX($AV$5:$BA$12,MATCH($D164,$AR$5:$AR$12,0),2))^$I164)+(EXP(-$G164/INDEX($AV$5:$BA$12,MATCH($D164,$AR$5:$AR$12,0),3))*($G164/INDEX($AV$5:$BA$12,MATCH($D164,$AR$5:$AR$12,0),3))^$I164)+(EXP(-$G164/INDEX($AV$5:$BA$12,MATCH($D164,$AR$5:$AR$12,0),4))*($G164/INDEX($AV$5:$BA$12,MATCH($D164,$AR$5:$AR$12,0),4))^$I164)+(EXP(-$G164/INDEX($AV$5:$BA$12,MATCH($D164,$AR$5:$AR$12,0),5))*($G164/INDEX($AV$5:$BA$12,MATCH($D164,$AR$5:$AR$12,0),5))^$I164)+(EXP(-$G164/INDEX($AV$5:$BA$12,MATCH($D164,$AR$5:$AR$12,0),6))*($G164/INDEX($AV$5:$BA$12,MATCH($D164,$AR$5:$AR$12,0),6))^$I164)),0)</x:f>
        <x:v>0</x:v>
      </x:c>
      <x:c r="AE164" s="979" t="n">
        <x:f>IFERROR((EXP(-$G164/INDEX($BB$5:$BG$12,MATCH($D164,$AR$5:$AR$12,0),1))*($G164/INDEX($BB$5:$BG$12,MATCH($D164,$AR$5:$AR$12,0),1))^$J164)/((EXP(-$G164/INDEX($BB$5:$BG$12,MATCH($D164,$AR$5:$AR$12,0),1))*($G164/INDEX($BB$5:$BG$12,MATCH($D164,$AR$5:$AR$12,0),1))^$J164)+(EXP(-$G164/INDEX($BB$5:$BG$12,MATCH($D164,$AR$5:$AR$12,0),2))*($G164/INDEX($BB$5:$BG$12,MATCH($D164,$AR$5:$AR$12,0),2))^$J164)+(EXP(-$G164/INDEX($BB$5:$BG$12,MATCH($D164,$AR$5:$AR$12,0),3))*($G164/INDEX($BB$5:$BG$12,MATCH($D164,$AR$5:$AR$12,0),3))^$J164)+(EXP(-$G164/INDEX($BB$5:$BG$12,MATCH($D164,$AR$5:$AR$12,0),4))*($G164/INDEX($BB$5:$BG$12,MATCH($D164,$AR$5:$AR$12,0),4))^$J164)+(EXP(-$G164/INDEX($BB$5:$BG$12,MATCH($D164,$AR$5:$AR$12,0),5))*($G164/INDEX($BB$5:$BG$12,MATCH($D164,$AR$5:$AR$12,0),5))^$J164)+(EXP(-$G164/INDEX($BB$5:$BG$12,MATCH($D164,$AR$5:$AR$12,0),6))*($G164/INDEX($BB$5:$BG$12,MATCH($D164,$AR$5:$AR$12,0),6))^$J164)),0)</x:f>
        <x:v>0</x:v>
      </x:c>
      <x:c r="AF164" s="979" t="n">
        <x:f>IFERROR((EXP(-$G164/INDEX($BB$5:$BG$12,MATCH($D164,$AR$5:$AR$12,0),2))*($G164/INDEX($BB$5:$BG$12,MATCH($D164,$AR$5:$AR$12,0),2))^$J164)/((EXP(-$G164/INDEX($BB$5:$BG$12,MATCH($D164,$AR$5:$AR$12,0),1))*($G164/INDEX($BB$5:$BG$12,MATCH($D164,$AR$5:$AR$12,0),1))^$J164)+(EXP(-$G164/INDEX($BB$5:$BG$12,MATCH($D164,$AR$5:$AR$12,0),2))*($G164/INDEX($BB$5:$BG$12,MATCH($D164,$AR$5:$AR$12,0),2))^$J164)+(EXP(-$G164/INDEX($BB$5:$BG$12,MATCH($D164,$AR$5:$AR$12,0),3))*($G164/INDEX($BB$5:$BG$12,MATCH($D164,$AR$5:$AR$12,0),3))^$J164)+(EXP(-$G164/INDEX($BB$5:$BG$12,MATCH($D164,$AR$5:$AR$12,0),4))*($G164/INDEX($BB$5:$BG$12,MATCH($D164,$AR$5:$AR$12,0),4))^$J164)+(EXP(-$G164/INDEX($BB$5:$BG$12,MATCH($D164,$AR$5:$AR$12,0),5))*($G164/INDEX($BB$5:$BG$12,MATCH($D164,$AR$5:$AR$12,0),5))^$J164)+(EXP(-$G164/INDEX($BB$5:$BG$12,MATCH($D164,$AR$5:$AR$12,0),6))*($G164/INDEX($BB$5:$BG$12,MATCH($D164,$AR$5:$AR$12,0),6))^$J164)),0)</x:f>
        <x:v>0</x:v>
      </x:c>
      <x:c r="AG164" s="979" t="n">
        <x:f>IFERROR((EXP(-$G164/INDEX($BB$5:$BG$12,MATCH($D164,$AR$5:$AR$12,0),3))*($G164/INDEX($BB$5:$BG$12,MATCH($D164,$AR$5:$AR$12,0),3))^$J164)/((EXP(-$G164/INDEX($BB$5:$BG$12,MATCH($D164,$AR$5:$AR$12,0),1))*($G164/INDEX($BB$5:$BG$12,MATCH($D164,$AR$5:$AR$12,0),1))^$J164)+(EXP(-$G164/INDEX($BB$5:$BG$12,MATCH($D164,$AR$5:$AR$12,0),2))*($G164/INDEX($BB$5:$BG$12,MATCH($D164,$AR$5:$AR$12,0),2))^$J164)+(EXP(-$G164/INDEX($BB$5:$BG$12,MATCH($D164,$AR$5:$AR$12,0),3))*($G164/INDEX($BB$5:$BG$12,MATCH($D164,$AR$5:$AR$12,0),3))^$J164)+(EXP(-$G164/INDEX($BB$5:$BG$12,MATCH($D164,$AR$5:$AR$12,0),4))*($G164/INDEX($BB$5:$BG$12,MATCH($D164,$AR$5:$AR$12,0),4))^$J164)+(EXP(-$G164/INDEX($BB$5:$BG$12,MATCH($D164,$AR$5:$AR$12,0),5))*($G164/INDEX($BB$5:$BG$12,MATCH($D164,$AR$5:$AR$12,0),5))^$J164)+(EXP(-$G164/INDEX($BB$5:$BG$12,MATCH($D164,$AR$5:$AR$12,0),6))*($G164/INDEX($BB$5:$BG$12,MATCH($D164,$AR$5:$AR$12,0),6))^$J164)),0)</x:f>
        <x:v>0</x:v>
      </x:c>
      <x:c r="AH164" s="979" t="n">
        <x:f>IFERROR((EXP(-$G164/INDEX($BB$5:$BG$12,MATCH($D164,$AR$5:$AR$12,0),4))*($G164/INDEX($BB$5:$BG$12,MATCH($D164,$AR$5:$AR$12,0),4))^$J164)/((EXP(-$G164/INDEX($BB$5:$BG$12,MATCH($D164,$AR$5:$AR$12,0),1))*($G164/INDEX($BB$5:$BG$12,MATCH($D164,$AR$5:$AR$12,0),1))^$J164)+(EXP(-$G164/INDEX($BB$5:$BG$12,MATCH($D164,$AR$5:$AR$12,0),2))*($G164/INDEX($BB$5:$BG$12,MATCH($D164,$AR$5:$AR$12,0),2))^$J164)+(EXP(-$G164/INDEX($BB$5:$BG$12,MATCH($D164,$AR$5:$AR$12,0),3))*($G164/INDEX($BB$5:$BG$12,MATCH($D164,$AR$5:$AR$12,0),3))^$J164)+(EXP(-$G164/INDEX($BB$5:$BG$12,MATCH($D164,$AR$5:$AR$12,0),4))*($G164/INDEX($BB$5:$BG$12,MATCH($D164,$AR$5:$AR$12,0),4))^$J164)+(EXP(-$G164/INDEX($BB$5:$BG$12,MATCH($D164,$AR$5:$AR$12,0),5))*($G164/INDEX($BB$5:$BG$12,MATCH($D164,$AR$5:$AR$12,0),5))^$J164)+(EXP(-$G164/INDEX($BB$5:$BG$12,MATCH($D164,$AR$5:$AR$12,0),6))*($G164/INDEX($BB$5:$BG$12,MATCH($D164,$AR$5:$AR$12,0),6))^$J164)),0)</x:f>
        <x:v>0</x:v>
      </x:c>
      <x:c r="AI164" s="979" t="n">
        <x:f>IFERROR((EXP(-$G164/INDEX($BB$5:$BG$12,MATCH($D164,$AR$5:$AR$12,0),5))*($G164/INDEX($BB$5:$BG$12,MATCH($D164,$AR$5:$AR$12,0),5))^$J164)/((EXP(-$G164/INDEX($BB$5:$BG$12,MATCH($D164,$AR$5:$AR$12,0),1))*($G164/INDEX($BB$5:$BG$12,MATCH($D164,$AR$5:$AR$12,0),1))^$J164)+(EXP(-$G164/INDEX($BB$5:$BG$12,MATCH($D164,$AR$5:$AR$12,0),2))*($G164/INDEX($BB$5:$BG$12,MATCH($D164,$AR$5:$AR$12,0),2))^$J164)+(EXP(-$G164/INDEX($BB$5:$BG$12,MATCH($D164,$AR$5:$AR$12,0),3))*($G164/INDEX($BB$5:$BG$12,MATCH($D164,$AR$5:$AR$12,0),3))^$J164)+(EXP(-$G164/INDEX($BB$5:$BG$12,MATCH($D164,$AR$5:$AR$12,0),4))*($G164/INDEX($BB$5:$BG$12,MATCH($D164,$AR$5:$AR$12,0),4))^$J164)+(EXP(-$G164/INDEX($BB$5:$BG$12,MATCH($D164,$AR$5:$AR$12,0),5))*($G164/INDEX($BB$5:$BG$12,MATCH($D164,$AR$5:$AR$12,0),5))^$J164)+(EXP(-$G164/INDEX($BB$5:$BG$12,MATCH($D164,$AR$5:$AR$12,0),6))*($G164/INDEX($BB$5:$BG$12,MATCH($D164,$AR$5:$AR$12,0),6))^$J164)),0)</x:f>
        <x:v>0</x:v>
      </x:c>
      <x:c r="AJ164" s="979" t="n">
        <x:f>IFERROR((EXP(-$G164/INDEX($BB$5:$BG$12,MATCH($D164,$AR$5:$AR$12,0),6))*($G164/INDEX($BB$5:$BG$12,MATCH($D164,$AR$5:$AR$12,0),6))^$J164)/((EXP(-$G164/INDEX($BB$5:$BG$12,MATCH($D164,$AR$5:$AR$12,0),1))*($G164/INDEX($BB$5:$BG$12,MATCH($D164,$AR$5:$AR$12,0),1))^$J164)+(EXP(-$G164/INDEX($BB$5:$BG$12,MATCH($D164,$AR$5:$AR$12,0),2))*($G164/INDEX($BB$5:$BG$12,MATCH($D164,$AR$5:$AR$12,0),2))^$J164)+(EXP(-$G164/INDEX($BB$5:$BG$12,MATCH($D164,$AR$5:$AR$12,0),3))*($G164/INDEX($BB$5:$BG$12,MATCH($D164,$AR$5:$AR$12,0),3))^$J164)+(EXP(-$G164/INDEX($BB$5:$BG$12,MATCH($D164,$AR$5:$AR$12,0),4))*($G164/INDEX($BB$5:$BG$12,MATCH($D164,$AR$5:$AR$12,0),4))^$J164)+(EXP(-$G164/INDEX($BB$5:$BG$12,MATCH($D164,$AR$5:$AR$12,0),5))*($G164/INDEX($BB$5:$BG$12,MATCH($D164,$AR$5:$AR$12,0),5))^$J164)+(EXP(-$G164/INDEX($BB$5:$BG$12,MATCH($D164,$AR$5:$AR$12,0),6))*($G164/INDEX($BB$5:$BG$12,MATCH($D164,$AR$5:$AR$12,0),6))^$J164)),0)</x:f>
        <x:v>0</x:v>
      </x:c>
      <x:c r="BJ164"/>
      <x:c r="BK164"/>
      <x:c r="BL164"/>
      <x:c r="BM164"/>
      <x:c r="BN164"/>
      <x:c r="BO164"/>
      <x:c r="BP164"/>
      <x:c r="BQ164"/>
      <x:c r="BR164"/>
      <x:c r="BS164"/>
      <x:c r="BT164"/>
      <x:c r="BU164"/>
      <x:c r="BV164"/>
      <x:c r="BW164"/>
      <x:c r="BX164"/>
      <x:c r="BY164"/>
      <x:c r="BZ164"/>
    </x:row>
    <x:row r="165">
      <x:c r="A165" s="975" t="n">
        <x:f>'対象台データ'!A163</x:f>
        <x:v>46278</x:v>
      </x:c>
      <x:c r="B165" s="1003" t="str">
        <x:f>'対象台データ'!B163</x:f>
        <x:v>日</x:v>
      </x:c>
      <x:c r="C165" s="1003" t="str">
        <x:f>'対象台データ'!C163</x:f>
        <x:v>9/13</x:v>
      </x:c>
      <x:c r="D165" s="963" t="str">
        <x:f>'対象台データ'!D163</x:f>
        <x:v>カバネリ 海門決戦</x:v>
      </x:c>
      <x:c r="E165" s="1014" t="n">
        <x:f>IF($X165="A",MIN(100,MAX(0,55+(V165-55)*(1+0.4*SQRT(MIN(G165/8000,1))))),MIN(100,MAX(0,V165)))</x:f>
        <x:v>73.13493181186121</x:v>
      </x:c>
      <x:c r="F165" s="1016" t="n">
        <x:f>'対象台データ'!E163</x:f>
        <x:v>556</x:v>
      </x:c>
      <x:c r="G165" s="1005" t="n">
        <x:f>'対象台データ'!F163</x:f>
        <x:v>5638</x:v>
      </x:c>
      <x:c r="H165" s="1005" t="n">
        <x:f>'対象台データ'!G163</x:f>
        <x:v>3663</x:v>
      </x:c>
      <x:c r="I165" s="1005" t="n">
        <x:f>'対象台データ'!H163</x:f>
        <x:v>0</x:v>
      </x:c>
      <x:c r="J165" s="1005" t="n">
        <x:f>'対象台データ'!I163</x:f>
        <x:v>32</x:v>
      </x:c>
      <x:c r="K165" s="979" t="n">
        <x:f>'対象台データ'!K163</x:f>
        <x:v>1.2165661582121319</x:v>
      </x:c>
      <x:c r="L165" s="1006" t="n">
        <x:f>IF(G165&lt;=0,5,IF(G165&lt;1500,5+(G165-0)*(20-5)/(1500-0),IF(G165&lt;3000,20+(G165-1500)*(40-20)/(3000-1500),IF(G165&lt;4500,40+(G165-3000)*(58-40)/(4500-3000),IF(G165&lt;6000,58+(G165-4500)*(72-58)/(6000-4500),IF(G165&lt;7500,72+(G165-6000)*(84-72)/(7500-6000),IF(G165&lt;9000,84+(G165-7500)*(93-84)/(9000-7500),IF(G165&lt;11000,93+(G165-9000)*(100-93)/(11000-9000),100))))))))</x:f>
        <x:v>68.62133333333334</x:v>
      </x:c>
      <x:c r="M165" s="978" t="n">
        <x:v>1</x:v>
      </x:c>
      <x:c r="N165" s="978" t="n">
        <x:f>MIN(100,L165*M165)</x:f>
        <x:v>68.62133333333334</x:v>
      </x:c>
      <x:c r="O165" s="978" t="n">
        <x:f>IF(K165&lt;=0.8,0,IF(K165&lt;0.9,0+(K165-0.8)*(10-0)/(0.9-0.8),IF(K165&lt;1,10+(K165-0.9)*(35-10)/(1-0.9),IF(K165&lt;1.2,35+(K165-1)*(87-35)/(1.2-1),IF(K165&lt;1.3,87+(K165-1.2)*(96-87)/(1.3-1.2),IF(K165&lt;1.45,96+(K165-1.3)*(100-96)/(1.45-1.3),100))))))</x:f>
        <x:v>88.49095423909188</x:v>
      </x:c>
      <x:c r="P165" s="979" t="n">
        <x:f>MIN(1,SQRT(G165/8000))</x:f>
        <x:v>0.8394938951535026</x:v>
      </x:c>
      <x:c r="Q165" s="978" t="n">
        <x:f>35+(O165-35)*P165</x:f>
        <x:v>79.905329529653</x:v>
      </x:c>
      <x:c r="R165" s="978" t="n">
        <x:f>IF(K165&lt;0.95,MIN(25,(0.95-K165)*250),0)</x:f>
        <x:v>0</x:v>
      </x:c>
      <x:c r="S165" s="978" t="n">
        <x:f>IF($X165="A",Y165*5+Z165*15+AA165*30+AB165*60+AC165*80+AD165*100,0)</x:f>
        <x:v>0</x:v>
      </x:c>
      <x:c r="T165" s="978" t="n">
        <x:f>IF($X165="A",AE165*5+AF165*15+AG165*30+AH165*60+AI165*80+AJ165*100,0)</x:f>
        <x:v>0</x:v>
      </x:c>
      <x:c r="U165" s="978" t="n">
        <x:f>IF($X165="A",S165*15%+T165*30%+Q165*55%,0)</x:f>
        <x:v>0</x:v>
      </x:c>
      <x:c r="V165" s="1018" t="n">
        <x:f>IF($X165="A",U165*80%+N165*20%,N165*IFERROR(INDEX($AT$5:$AT$60,MATCH($D165,$AR$5:$AR$60,0)),0.6)+Q165*IFERROR(INDEX($AU$5:$AU$60,MATCH($D165,$AR$5:$AR$60,0)),0.4)-R165)</x:f>
        <x:v>73.13493181186121</x:v>
      </x:c>
      <x:c r="W165" s="1008" t="str">
        <x:f>IF(E165&gt;=90,"設定6級候補",IF(E165&gt;=75,"設定4以上強候補",IF(E165&gt;=60,"設定4以上を疑う","要観察")))</x:f>
        <x:v>設定4以上を疑う</x:v>
      </x:c>
      <x:c r="X165" s="1003" t="str">
        <x:f>IFERROR(INDEX($AS$5:$AS$60,MATCH($D165,$AR$5:$AR$60,0)),"AT")</x:f>
        <x:v>AT</x:v>
      </x:c>
      <x:c r="Y165" s="979" t="n">
        <x:f>IFERROR((EXP(-$G165/INDEX($AV$5:$BA$12,MATCH($D165,$AR$5:$AR$12,0),1))*($G165/INDEX($AV$5:$BA$12,MATCH($D165,$AR$5:$AR$12,0),1))^$I165)/((EXP(-$G165/INDEX($AV$5:$BA$12,MATCH($D165,$AR$5:$AR$12,0),1))*($G165/INDEX($AV$5:$BA$12,MATCH($D165,$AR$5:$AR$12,0),1))^$I165)+(EXP(-$G165/INDEX($AV$5:$BA$12,MATCH($D165,$AR$5:$AR$12,0),2))*($G165/INDEX($AV$5:$BA$12,MATCH($D165,$AR$5:$AR$12,0),2))^$I165)+(EXP(-$G165/INDEX($AV$5:$BA$12,MATCH($D165,$AR$5:$AR$12,0),3))*($G165/INDEX($AV$5:$BA$12,MATCH($D165,$AR$5:$AR$12,0),3))^$I165)+(EXP(-$G165/INDEX($AV$5:$BA$12,MATCH($D165,$AR$5:$AR$12,0),4))*($G165/INDEX($AV$5:$BA$12,MATCH($D165,$AR$5:$AR$12,0),4))^$I165)+(EXP(-$G165/INDEX($AV$5:$BA$12,MATCH($D165,$AR$5:$AR$12,0),5))*($G165/INDEX($AV$5:$BA$12,MATCH($D165,$AR$5:$AR$12,0),5))^$I165)+(EXP(-$G165/INDEX($AV$5:$BA$12,MATCH($D165,$AR$5:$AR$12,0),6))*($G165/INDEX($AV$5:$BA$12,MATCH($D165,$AR$5:$AR$12,0),6))^$I165)),0)</x:f>
        <x:v>0</x:v>
      </x:c>
      <x:c r="Z165" s="979" t="n">
        <x:f>IFERROR((EXP(-$G165/INDEX($AV$5:$BA$12,MATCH($D165,$AR$5:$AR$12,0),2))*($G165/INDEX($AV$5:$BA$12,MATCH($D165,$AR$5:$AR$12,0),2))^$I165)/((EXP(-$G165/INDEX($AV$5:$BA$12,MATCH($D165,$AR$5:$AR$12,0),1))*($G165/INDEX($AV$5:$BA$12,MATCH($D165,$AR$5:$AR$12,0),1))^$I165)+(EXP(-$G165/INDEX($AV$5:$BA$12,MATCH($D165,$AR$5:$AR$12,0),2))*($G165/INDEX($AV$5:$BA$12,MATCH($D165,$AR$5:$AR$12,0),2))^$I165)+(EXP(-$G165/INDEX($AV$5:$BA$12,MATCH($D165,$AR$5:$AR$12,0),3))*($G165/INDEX($AV$5:$BA$12,MATCH($D165,$AR$5:$AR$12,0),3))^$I165)+(EXP(-$G165/INDEX($AV$5:$BA$12,MATCH($D165,$AR$5:$AR$12,0),4))*($G165/INDEX($AV$5:$BA$12,MATCH($D165,$AR$5:$AR$12,0),4))^$I165)+(EXP(-$G165/INDEX($AV$5:$BA$12,MATCH($D165,$AR$5:$AR$12,0),5))*($G165/INDEX($AV$5:$BA$12,MATCH($D165,$AR$5:$AR$12,0),5))^$I165)+(EXP(-$G165/INDEX($AV$5:$BA$12,MATCH($D165,$AR$5:$AR$12,0),6))*($G165/INDEX($AV$5:$BA$12,MATCH($D165,$AR$5:$AR$12,0),6))^$I165)),0)</x:f>
        <x:v>0</x:v>
      </x:c>
      <x:c r="AA165" s="979" t="n">
        <x:f>IFERROR((EXP(-$G165/INDEX($AV$5:$BA$12,MATCH($D165,$AR$5:$AR$12,0),3))*($G165/INDEX($AV$5:$BA$12,MATCH($D165,$AR$5:$AR$12,0),3))^$I165)/((EXP(-$G165/INDEX($AV$5:$BA$12,MATCH($D165,$AR$5:$AR$12,0),1))*($G165/INDEX($AV$5:$BA$12,MATCH($D165,$AR$5:$AR$12,0),1))^$I165)+(EXP(-$G165/INDEX($AV$5:$BA$12,MATCH($D165,$AR$5:$AR$12,0),2))*($G165/INDEX($AV$5:$BA$12,MATCH($D165,$AR$5:$AR$12,0),2))^$I165)+(EXP(-$G165/INDEX($AV$5:$BA$12,MATCH($D165,$AR$5:$AR$12,0),3))*($G165/INDEX($AV$5:$BA$12,MATCH($D165,$AR$5:$AR$12,0),3))^$I165)+(EXP(-$G165/INDEX($AV$5:$BA$12,MATCH($D165,$AR$5:$AR$12,0),4))*($G165/INDEX($AV$5:$BA$12,MATCH($D165,$AR$5:$AR$12,0),4))^$I165)+(EXP(-$G165/INDEX($AV$5:$BA$12,MATCH($D165,$AR$5:$AR$12,0),5))*($G165/INDEX($AV$5:$BA$12,MATCH($D165,$AR$5:$AR$12,0),5))^$I165)+(EXP(-$G165/INDEX($AV$5:$BA$12,MATCH($D165,$AR$5:$AR$12,0),6))*($G165/INDEX($AV$5:$BA$12,MATCH($D165,$AR$5:$AR$12,0),6))^$I165)),0)</x:f>
        <x:v>0</x:v>
      </x:c>
      <x:c r="AB165" s="979" t="n">
        <x:f>IFERROR((EXP(-$G165/INDEX($AV$5:$BA$12,MATCH($D165,$AR$5:$AR$12,0),4))*($G165/INDEX($AV$5:$BA$12,MATCH($D165,$AR$5:$AR$12,0),4))^$I165)/((EXP(-$G165/INDEX($AV$5:$BA$12,MATCH($D165,$AR$5:$AR$12,0),1))*($G165/INDEX($AV$5:$BA$12,MATCH($D165,$AR$5:$AR$12,0),1))^$I165)+(EXP(-$G165/INDEX($AV$5:$BA$12,MATCH($D165,$AR$5:$AR$12,0),2))*($G165/INDEX($AV$5:$BA$12,MATCH($D165,$AR$5:$AR$12,0),2))^$I165)+(EXP(-$G165/INDEX($AV$5:$BA$12,MATCH($D165,$AR$5:$AR$12,0),3))*($G165/INDEX($AV$5:$BA$12,MATCH($D165,$AR$5:$AR$12,0),3))^$I165)+(EXP(-$G165/INDEX($AV$5:$BA$12,MATCH($D165,$AR$5:$AR$12,0),4))*($G165/INDEX($AV$5:$BA$12,MATCH($D165,$AR$5:$AR$12,0),4))^$I165)+(EXP(-$G165/INDEX($AV$5:$BA$12,MATCH($D165,$AR$5:$AR$12,0),5))*($G165/INDEX($AV$5:$BA$12,MATCH($D165,$AR$5:$AR$12,0),5))^$I165)+(EXP(-$G165/INDEX($AV$5:$BA$12,MATCH($D165,$AR$5:$AR$12,0),6))*($G165/INDEX($AV$5:$BA$12,MATCH($D165,$AR$5:$AR$12,0),6))^$I165)),0)</x:f>
        <x:v>0</x:v>
      </x:c>
      <x:c r="AC165" s="979" t="n">
        <x:f>IFERROR((EXP(-$G165/INDEX($AV$5:$BA$12,MATCH($D165,$AR$5:$AR$12,0),5))*($G165/INDEX($AV$5:$BA$12,MATCH($D165,$AR$5:$AR$12,0),5))^$I165)/((EXP(-$G165/INDEX($AV$5:$BA$12,MATCH($D165,$AR$5:$AR$12,0),1))*($G165/INDEX($AV$5:$BA$12,MATCH($D165,$AR$5:$AR$12,0),1))^$I165)+(EXP(-$G165/INDEX($AV$5:$BA$12,MATCH($D165,$AR$5:$AR$12,0),2))*($G165/INDEX($AV$5:$BA$12,MATCH($D165,$AR$5:$AR$12,0),2))^$I165)+(EXP(-$G165/INDEX($AV$5:$BA$12,MATCH($D165,$AR$5:$AR$12,0),3))*($G165/INDEX($AV$5:$BA$12,MATCH($D165,$AR$5:$AR$12,0),3))^$I165)+(EXP(-$G165/INDEX($AV$5:$BA$12,MATCH($D165,$AR$5:$AR$12,0),4))*($G165/INDEX($AV$5:$BA$12,MATCH($D165,$AR$5:$AR$12,0),4))^$I165)+(EXP(-$G165/INDEX($AV$5:$BA$12,MATCH($D165,$AR$5:$AR$12,0),5))*($G165/INDEX($AV$5:$BA$12,MATCH($D165,$AR$5:$AR$12,0),5))^$I165)+(EXP(-$G165/INDEX($AV$5:$BA$12,MATCH($D165,$AR$5:$AR$12,0),6))*($G165/INDEX($AV$5:$BA$12,MATCH($D165,$AR$5:$AR$12,0),6))^$I165)),0)</x:f>
        <x:v>0</x:v>
      </x:c>
      <x:c r="AD165" s="979" t="n">
        <x:f>IFERROR((EXP(-$G165/INDEX($AV$5:$BA$12,MATCH($D165,$AR$5:$AR$12,0),6))*($G165/INDEX($AV$5:$BA$12,MATCH($D165,$AR$5:$AR$12,0),6))^$I165)/((EXP(-$G165/INDEX($AV$5:$BA$12,MATCH($D165,$AR$5:$AR$12,0),1))*($G165/INDEX($AV$5:$BA$12,MATCH($D165,$AR$5:$AR$12,0),1))^$I165)+(EXP(-$G165/INDEX($AV$5:$BA$12,MATCH($D165,$AR$5:$AR$12,0),2))*($G165/INDEX($AV$5:$BA$12,MATCH($D165,$AR$5:$AR$12,0),2))^$I165)+(EXP(-$G165/INDEX($AV$5:$BA$12,MATCH($D165,$AR$5:$AR$12,0),3))*($G165/INDEX($AV$5:$BA$12,MATCH($D165,$AR$5:$AR$12,0),3))^$I165)+(EXP(-$G165/INDEX($AV$5:$BA$12,MATCH($D165,$AR$5:$AR$12,0),4))*($G165/INDEX($AV$5:$BA$12,MATCH($D165,$AR$5:$AR$12,0),4))^$I165)+(EXP(-$G165/INDEX($AV$5:$BA$12,MATCH($D165,$AR$5:$AR$12,0),5))*($G165/INDEX($AV$5:$BA$12,MATCH($D165,$AR$5:$AR$12,0),5))^$I165)+(EXP(-$G165/INDEX($AV$5:$BA$12,MATCH($D165,$AR$5:$AR$12,0),6))*($G165/INDEX($AV$5:$BA$12,MATCH($D165,$AR$5:$AR$12,0),6))^$I165)),0)</x:f>
        <x:v>0</x:v>
      </x:c>
      <x:c r="AE165" s="979" t="n">
        <x:f>IFERROR((EXP(-$G165/INDEX($BB$5:$BG$12,MATCH($D165,$AR$5:$AR$12,0),1))*($G165/INDEX($BB$5:$BG$12,MATCH($D165,$AR$5:$AR$12,0),1))^$J165)/((EXP(-$G165/INDEX($BB$5:$BG$12,MATCH($D165,$AR$5:$AR$12,0),1))*($G165/INDEX($BB$5:$BG$12,MATCH($D165,$AR$5:$AR$12,0),1))^$J165)+(EXP(-$G165/INDEX($BB$5:$BG$12,MATCH($D165,$AR$5:$AR$12,0),2))*($G165/INDEX($BB$5:$BG$12,MATCH($D165,$AR$5:$AR$12,0),2))^$J165)+(EXP(-$G165/INDEX($BB$5:$BG$12,MATCH($D165,$AR$5:$AR$12,0),3))*($G165/INDEX($BB$5:$BG$12,MATCH($D165,$AR$5:$AR$12,0),3))^$J165)+(EXP(-$G165/INDEX($BB$5:$BG$12,MATCH($D165,$AR$5:$AR$12,0),4))*($G165/INDEX($BB$5:$BG$12,MATCH($D165,$AR$5:$AR$12,0),4))^$J165)+(EXP(-$G165/INDEX($BB$5:$BG$12,MATCH($D165,$AR$5:$AR$12,0),5))*($G165/INDEX($BB$5:$BG$12,MATCH($D165,$AR$5:$AR$12,0),5))^$J165)+(EXP(-$G165/INDEX($BB$5:$BG$12,MATCH($D165,$AR$5:$AR$12,0),6))*($G165/INDEX($BB$5:$BG$12,MATCH($D165,$AR$5:$AR$12,0),6))^$J165)),0)</x:f>
        <x:v>0</x:v>
      </x:c>
      <x:c r="AF165" s="979" t="n">
        <x:f>IFERROR((EXP(-$G165/INDEX($BB$5:$BG$12,MATCH($D165,$AR$5:$AR$12,0),2))*($G165/INDEX($BB$5:$BG$12,MATCH($D165,$AR$5:$AR$12,0),2))^$J165)/((EXP(-$G165/INDEX($BB$5:$BG$12,MATCH($D165,$AR$5:$AR$12,0),1))*($G165/INDEX($BB$5:$BG$12,MATCH($D165,$AR$5:$AR$12,0),1))^$J165)+(EXP(-$G165/INDEX($BB$5:$BG$12,MATCH($D165,$AR$5:$AR$12,0),2))*($G165/INDEX($BB$5:$BG$12,MATCH($D165,$AR$5:$AR$12,0),2))^$J165)+(EXP(-$G165/INDEX($BB$5:$BG$12,MATCH($D165,$AR$5:$AR$12,0),3))*($G165/INDEX($BB$5:$BG$12,MATCH($D165,$AR$5:$AR$12,0),3))^$J165)+(EXP(-$G165/INDEX($BB$5:$BG$12,MATCH($D165,$AR$5:$AR$12,0),4))*($G165/INDEX($BB$5:$BG$12,MATCH($D165,$AR$5:$AR$12,0),4))^$J165)+(EXP(-$G165/INDEX($BB$5:$BG$12,MATCH($D165,$AR$5:$AR$12,0),5))*($G165/INDEX($BB$5:$BG$12,MATCH($D165,$AR$5:$AR$12,0),5))^$J165)+(EXP(-$G165/INDEX($BB$5:$BG$12,MATCH($D165,$AR$5:$AR$12,0),6))*($G165/INDEX($BB$5:$BG$12,MATCH($D165,$AR$5:$AR$12,0),6))^$J165)),0)</x:f>
        <x:v>0</x:v>
      </x:c>
      <x:c r="AG165" s="979" t="n">
        <x:f>IFERROR((EXP(-$G165/INDEX($BB$5:$BG$12,MATCH($D165,$AR$5:$AR$12,0),3))*($G165/INDEX($BB$5:$BG$12,MATCH($D165,$AR$5:$AR$12,0),3))^$J165)/((EXP(-$G165/INDEX($BB$5:$BG$12,MATCH($D165,$AR$5:$AR$12,0),1))*($G165/INDEX($BB$5:$BG$12,MATCH($D165,$AR$5:$AR$12,0),1))^$J165)+(EXP(-$G165/INDEX($BB$5:$BG$12,MATCH($D165,$AR$5:$AR$12,0),2))*($G165/INDEX($BB$5:$BG$12,MATCH($D165,$AR$5:$AR$12,0),2))^$J165)+(EXP(-$G165/INDEX($BB$5:$BG$12,MATCH($D165,$AR$5:$AR$12,0),3))*($G165/INDEX($BB$5:$BG$12,MATCH($D165,$AR$5:$AR$12,0),3))^$J165)+(EXP(-$G165/INDEX($BB$5:$BG$12,MATCH($D165,$AR$5:$AR$12,0),4))*($G165/INDEX($BB$5:$BG$12,MATCH($D165,$AR$5:$AR$12,0),4))^$J165)+(EXP(-$G165/INDEX($BB$5:$BG$12,MATCH($D165,$AR$5:$AR$12,0),5))*($G165/INDEX($BB$5:$BG$12,MATCH($D165,$AR$5:$AR$12,0),5))^$J165)+(EXP(-$G165/INDEX($BB$5:$BG$12,MATCH($D165,$AR$5:$AR$12,0),6))*($G165/INDEX($BB$5:$BG$12,MATCH($D165,$AR$5:$AR$12,0),6))^$J165)),0)</x:f>
        <x:v>0</x:v>
      </x:c>
      <x:c r="AH165" s="979" t="n">
        <x:f>IFERROR((EXP(-$G165/INDEX($BB$5:$BG$12,MATCH($D165,$AR$5:$AR$12,0),4))*($G165/INDEX($BB$5:$BG$12,MATCH($D165,$AR$5:$AR$12,0),4))^$J165)/((EXP(-$G165/INDEX($BB$5:$BG$12,MATCH($D165,$AR$5:$AR$12,0),1))*($G165/INDEX($BB$5:$BG$12,MATCH($D165,$AR$5:$AR$12,0),1))^$J165)+(EXP(-$G165/INDEX($BB$5:$BG$12,MATCH($D165,$AR$5:$AR$12,0),2))*($G165/INDEX($BB$5:$BG$12,MATCH($D165,$AR$5:$AR$12,0),2))^$J165)+(EXP(-$G165/INDEX($BB$5:$BG$12,MATCH($D165,$AR$5:$AR$12,0),3))*($G165/INDEX($BB$5:$BG$12,MATCH($D165,$AR$5:$AR$12,0),3))^$J165)+(EXP(-$G165/INDEX($BB$5:$BG$12,MATCH($D165,$AR$5:$AR$12,0),4))*($G165/INDEX($BB$5:$BG$12,MATCH($D165,$AR$5:$AR$12,0),4))^$J165)+(EXP(-$G165/INDEX($BB$5:$BG$12,MATCH($D165,$AR$5:$AR$12,0),5))*($G165/INDEX($BB$5:$BG$12,MATCH($D165,$AR$5:$AR$12,0),5))^$J165)+(EXP(-$G165/INDEX($BB$5:$BG$12,MATCH($D165,$AR$5:$AR$12,0),6))*($G165/INDEX($BB$5:$BG$12,MATCH($D165,$AR$5:$AR$12,0),6))^$J165)),0)</x:f>
        <x:v>0</x:v>
      </x:c>
      <x:c r="AI165" s="979" t="n">
        <x:f>IFERROR((EXP(-$G165/INDEX($BB$5:$BG$12,MATCH($D165,$AR$5:$AR$12,0),5))*($G165/INDEX($BB$5:$BG$12,MATCH($D165,$AR$5:$AR$12,0),5))^$J165)/((EXP(-$G165/INDEX($BB$5:$BG$12,MATCH($D165,$AR$5:$AR$12,0),1))*($G165/INDEX($BB$5:$BG$12,MATCH($D165,$AR$5:$AR$12,0),1))^$J165)+(EXP(-$G165/INDEX($BB$5:$BG$12,MATCH($D165,$AR$5:$AR$12,0),2))*($G165/INDEX($BB$5:$BG$12,MATCH($D165,$AR$5:$AR$12,0),2))^$J165)+(EXP(-$G165/INDEX($BB$5:$BG$12,MATCH($D165,$AR$5:$AR$12,0),3))*($G165/INDEX($BB$5:$BG$12,MATCH($D165,$AR$5:$AR$12,0),3))^$J165)+(EXP(-$G165/INDEX($BB$5:$BG$12,MATCH($D165,$AR$5:$AR$12,0),4))*($G165/INDEX($BB$5:$BG$12,MATCH($D165,$AR$5:$AR$12,0),4))^$J165)+(EXP(-$G165/INDEX($BB$5:$BG$12,MATCH($D165,$AR$5:$AR$12,0),5))*($G165/INDEX($BB$5:$BG$12,MATCH($D165,$AR$5:$AR$12,0),5))^$J165)+(EXP(-$G165/INDEX($BB$5:$BG$12,MATCH($D165,$AR$5:$AR$12,0),6))*($G165/INDEX($BB$5:$BG$12,MATCH($D165,$AR$5:$AR$12,0),6))^$J165)),0)</x:f>
        <x:v>0</x:v>
      </x:c>
      <x:c r="AJ165" s="979" t="n">
        <x:f>IFERROR((EXP(-$G165/INDEX($BB$5:$BG$12,MATCH($D165,$AR$5:$AR$12,0),6))*($G165/INDEX($BB$5:$BG$12,MATCH($D165,$AR$5:$AR$12,0),6))^$J165)/((EXP(-$G165/INDEX($BB$5:$BG$12,MATCH($D165,$AR$5:$AR$12,0),1))*($G165/INDEX($BB$5:$BG$12,MATCH($D165,$AR$5:$AR$12,0),1))^$J165)+(EXP(-$G165/INDEX($BB$5:$BG$12,MATCH($D165,$AR$5:$AR$12,0),2))*($G165/INDEX($BB$5:$BG$12,MATCH($D165,$AR$5:$AR$12,0),2))^$J165)+(EXP(-$G165/INDEX($BB$5:$BG$12,MATCH($D165,$AR$5:$AR$12,0),3))*($G165/INDEX($BB$5:$BG$12,MATCH($D165,$AR$5:$AR$12,0),3))^$J165)+(EXP(-$G165/INDEX($BB$5:$BG$12,MATCH($D165,$AR$5:$AR$12,0),4))*($G165/INDEX($BB$5:$BG$12,MATCH($D165,$AR$5:$AR$12,0),4))^$J165)+(EXP(-$G165/INDEX($BB$5:$BG$12,MATCH($D165,$AR$5:$AR$12,0),5))*($G165/INDEX($BB$5:$BG$12,MATCH($D165,$AR$5:$AR$12,0),5))^$J165)+(EXP(-$G165/INDEX($BB$5:$BG$12,MATCH($D165,$AR$5:$AR$12,0),6))*($G165/INDEX($BB$5:$BG$12,MATCH($D165,$AR$5:$AR$12,0),6))^$J165)),0)</x:f>
        <x:v>0</x:v>
      </x:c>
      <x:c r="BJ165"/>
      <x:c r="BK165"/>
      <x:c r="BL165"/>
      <x:c r="BM165"/>
      <x:c r="BN165"/>
      <x:c r="BO165"/>
      <x:c r="BP165"/>
      <x:c r="BQ165"/>
      <x:c r="BR165"/>
      <x:c r="BS165"/>
      <x:c r="BT165"/>
      <x:c r="BU165"/>
      <x:c r="BV165"/>
      <x:c r="BW165"/>
      <x:c r="BX165"/>
      <x:c r="BY165"/>
      <x:c r="BZ165"/>
    </x:row>
    <x:row r="166">
      <x:c r="A166" s="975" t="n">
        <x:f>'対象台データ'!A164</x:f>
        <x:v>46278</x:v>
      </x:c>
      <x:c r="B166" s="1003" t="str">
        <x:f>'対象台データ'!B164</x:f>
        <x:v>日</x:v>
      </x:c>
      <x:c r="C166" s="1003" t="str">
        <x:f>'対象台データ'!C164</x:f>
        <x:v>9/13</x:v>
      </x:c>
      <x:c r="D166" s="963" t="str">
        <x:f>'対象台データ'!D164</x:f>
        <x:v>カバネリ 海門決戦</x:v>
      </x:c>
      <x:c r="E166" s="1014" t="n">
        <x:f>IF($X166="A",MIN(100,MAX(0,55+(V166-55)*(1+0.4*SQRT(MIN(G166/8000,1))))),MIN(100,MAX(0,V166)))</x:f>
        <x:v>57.085772371011046</x:v>
      </x:c>
      <x:c r="F166" s="1016" t="n">
        <x:f>'対象台データ'!E164</x:f>
        <x:v>557</x:v>
      </x:c>
      <x:c r="G166" s="1005" t="n">
        <x:f>'対象台データ'!F164</x:f>
        <x:v>4943</x:v>
      </x:c>
      <x:c r="H166" s="1005" t="n">
        <x:f>'対象台データ'!G164</x:f>
        <x:v>1053</x:v>
      </x:c>
      <x:c r="I166" s="1005" t="n">
        <x:f>'対象台データ'!H164</x:f>
        <x:v>0</x:v>
      </x:c>
      <x:c r="J166" s="1005" t="n">
        <x:f>'対象台データ'!I164</x:f>
        <x:v>27</x:v>
      </x:c>
      <x:c r="K166" s="979" t="n">
        <x:f>'対象台データ'!K164</x:f>
        <x:v>1.0710095083957112</x:v>
      </x:c>
      <x:c r="L166" s="1006" t="n">
        <x:f>IF(G166&lt;=0,5,IF(G166&lt;1500,5+(G166-0)*(20-5)/(1500-0),IF(G166&lt;3000,20+(G166-1500)*(40-20)/(3000-1500),IF(G166&lt;4500,40+(G166-3000)*(58-40)/(4500-3000),IF(G166&lt;6000,58+(G166-4500)*(72-58)/(6000-4500),IF(G166&lt;7500,72+(G166-6000)*(84-72)/(7500-6000),IF(G166&lt;9000,84+(G166-7500)*(93-84)/(9000-7500),IF(G166&lt;11000,93+(G166-9000)*(100-93)/(11000-9000),100))))))))</x:f>
        <x:v>62.13466666666667</x:v>
      </x:c>
      <x:c r="M166" s="978" t="n">
        <x:v>1</x:v>
      </x:c>
      <x:c r="N166" s="978" t="n">
        <x:f>MIN(100,L166*M166)</x:f>
        <x:v>62.13466666666667</x:v>
      </x:c>
      <x:c r="O166" s="978" t="n">
        <x:f>IF(K166&lt;=0.8,0,IF(K166&lt;0.9,0+(K166-0.8)*(10-0)/(0.9-0.8),IF(K166&lt;1,10+(K166-0.9)*(35-10)/(1-0.9),IF(K166&lt;1.2,35+(K166-1)*(87-35)/(1.2-1),IF(K166&lt;1.3,87+(K166-1.2)*(96-87)/(1.3-1.2),IF(K166&lt;1.45,96+(K166-1.3)*(100-96)/(1.45-1.3),100))))))</x:f>
        <x:v>53.46247218288491</x:v>
      </x:c>
      <x:c r="P166" s="979" t="n">
        <x:f>MIN(1,SQRT(G166/8000))</x:f>
        <x:v>0.7860502528464703</x:v>
      </x:c>
      <x:c r="Q166" s="978" t="n">
        <x:f>35+(O166-35)*P166</x:f>
        <x:v>49.51243092752761</x:v>
      </x:c>
      <x:c r="R166" s="978" t="n">
        <x:f>IF(K166&lt;0.95,MIN(25,(0.95-K166)*250),0)</x:f>
        <x:v>0</x:v>
      </x:c>
      <x:c r="S166" s="978" t="n">
        <x:f>IF($X166="A",Y166*5+Z166*15+AA166*30+AB166*60+AC166*80+AD166*100,0)</x:f>
        <x:v>0</x:v>
      </x:c>
      <x:c r="T166" s="978" t="n">
        <x:f>IF($X166="A",AE166*5+AF166*15+AG166*30+AH166*60+AI166*80+AJ166*100,0)</x:f>
        <x:v>0</x:v>
      </x:c>
      <x:c r="U166" s="978" t="n">
        <x:f>IF($X166="A",S166*15%+T166*30%+Q166*55%,0)</x:f>
        <x:v>0</x:v>
      </x:c>
      <x:c r="V166" s="1018" t="n">
        <x:f>IF($X166="A",U166*80%+N166*20%,N166*IFERROR(INDEX($AT$5:$AT$60,MATCH($D166,$AR$5:$AR$60,0)),0.6)+Q166*IFERROR(INDEX($AU$5:$AU$60,MATCH($D166,$AR$5:$AR$60,0)),0.4)-R166)</x:f>
        <x:v>57.085772371011046</x:v>
      </x:c>
      <x:c r="W166" s="1008" t="str">
        <x:f>IF(E166&gt;=90,"設定6級候補",IF(E166&gt;=75,"設定4以上強候補",IF(E166&gt;=60,"設定4以上を疑う","要観察")))</x:f>
        <x:v>要観察</x:v>
      </x:c>
      <x:c r="X166" s="1003" t="str">
        <x:f>IFERROR(INDEX($AS$5:$AS$60,MATCH($D166,$AR$5:$AR$60,0)),"AT")</x:f>
        <x:v>AT</x:v>
      </x:c>
      <x:c r="Y166" s="979" t="n">
        <x:f>IFERROR((EXP(-$G166/INDEX($AV$5:$BA$12,MATCH($D166,$AR$5:$AR$12,0),1))*($G166/INDEX($AV$5:$BA$12,MATCH($D166,$AR$5:$AR$12,0),1))^$I166)/((EXP(-$G166/INDEX($AV$5:$BA$12,MATCH($D166,$AR$5:$AR$12,0),1))*($G166/INDEX($AV$5:$BA$12,MATCH($D166,$AR$5:$AR$12,0),1))^$I166)+(EXP(-$G166/INDEX($AV$5:$BA$12,MATCH($D166,$AR$5:$AR$12,0),2))*($G166/INDEX($AV$5:$BA$12,MATCH($D166,$AR$5:$AR$12,0),2))^$I166)+(EXP(-$G166/INDEX($AV$5:$BA$12,MATCH($D166,$AR$5:$AR$12,0),3))*($G166/INDEX($AV$5:$BA$12,MATCH($D166,$AR$5:$AR$12,0),3))^$I166)+(EXP(-$G166/INDEX($AV$5:$BA$12,MATCH($D166,$AR$5:$AR$12,0),4))*($G166/INDEX($AV$5:$BA$12,MATCH($D166,$AR$5:$AR$12,0),4))^$I166)+(EXP(-$G166/INDEX($AV$5:$BA$12,MATCH($D166,$AR$5:$AR$12,0),5))*($G166/INDEX($AV$5:$BA$12,MATCH($D166,$AR$5:$AR$12,0),5))^$I166)+(EXP(-$G166/INDEX($AV$5:$BA$12,MATCH($D166,$AR$5:$AR$12,0),6))*($G166/INDEX($AV$5:$BA$12,MATCH($D166,$AR$5:$AR$12,0),6))^$I166)),0)</x:f>
        <x:v>0</x:v>
      </x:c>
      <x:c r="Z166" s="979" t="n">
        <x:f>IFERROR((EXP(-$G166/INDEX($AV$5:$BA$12,MATCH($D166,$AR$5:$AR$12,0),2))*($G166/INDEX($AV$5:$BA$12,MATCH($D166,$AR$5:$AR$12,0),2))^$I166)/((EXP(-$G166/INDEX($AV$5:$BA$12,MATCH($D166,$AR$5:$AR$12,0),1))*($G166/INDEX($AV$5:$BA$12,MATCH($D166,$AR$5:$AR$12,0),1))^$I166)+(EXP(-$G166/INDEX($AV$5:$BA$12,MATCH($D166,$AR$5:$AR$12,0),2))*($G166/INDEX($AV$5:$BA$12,MATCH($D166,$AR$5:$AR$12,0),2))^$I166)+(EXP(-$G166/INDEX($AV$5:$BA$12,MATCH($D166,$AR$5:$AR$12,0),3))*($G166/INDEX($AV$5:$BA$12,MATCH($D166,$AR$5:$AR$12,0),3))^$I166)+(EXP(-$G166/INDEX($AV$5:$BA$12,MATCH($D166,$AR$5:$AR$12,0),4))*($G166/INDEX($AV$5:$BA$12,MATCH($D166,$AR$5:$AR$12,0),4))^$I166)+(EXP(-$G166/INDEX($AV$5:$BA$12,MATCH($D166,$AR$5:$AR$12,0),5))*($G166/INDEX($AV$5:$BA$12,MATCH($D166,$AR$5:$AR$12,0),5))^$I166)+(EXP(-$G166/INDEX($AV$5:$BA$12,MATCH($D166,$AR$5:$AR$12,0),6))*($G166/INDEX($AV$5:$BA$12,MATCH($D166,$AR$5:$AR$12,0),6))^$I166)),0)</x:f>
        <x:v>0</x:v>
      </x:c>
      <x:c r="AA166" s="979" t="n">
        <x:f>IFERROR((EXP(-$G166/INDEX($AV$5:$BA$12,MATCH($D166,$AR$5:$AR$12,0),3))*($G166/INDEX($AV$5:$BA$12,MATCH($D166,$AR$5:$AR$12,0),3))^$I166)/((EXP(-$G166/INDEX($AV$5:$BA$12,MATCH($D166,$AR$5:$AR$12,0),1))*($G166/INDEX($AV$5:$BA$12,MATCH($D166,$AR$5:$AR$12,0),1))^$I166)+(EXP(-$G166/INDEX($AV$5:$BA$12,MATCH($D166,$AR$5:$AR$12,0),2))*($G166/INDEX($AV$5:$BA$12,MATCH($D166,$AR$5:$AR$12,0),2))^$I166)+(EXP(-$G166/INDEX($AV$5:$BA$12,MATCH($D166,$AR$5:$AR$12,0),3))*($G166/INDEX($AV$5:$BA$12,MATCH($D166,$AR$5:$AR$12,0),3))^$I166)+(EXP(-$G166/INDEX($AV$5:$BA$12,MATCH($D166,$AR$5:$AR$12,0),4))*($G166/INDEX($AV$5:$BA$12,MATCH($D166,$AR$5:$AR$12,0),4))^$I166)+(EXP(-$G166/INDEX($AV$5:$BA$12,MATCH($D166,$AR$5:$AR$12,0),5))*($G166/INDEX($AV$5:$BA$12,MATCH($D166,$AR$5:$AR$12,0),5))^$I166)+(EXP(-$G166/INDEX($AV$5:$BA$12,MATCH($D166,$AR$5:$AR$12,0),6))*($G166/INDEX($AV$5:$BA$12,MATCH($D166,$AR$5:$AR$12,0),6))^$I166)),0)</x:f>
        <x:v>0</x:v>
      </x:c>
      <x:c r="AB166" s="979" t="n">
        <x:f>IFERROR((EXP(-$G166/INDEX($AV$5:$BA$12,MATCH($D166,$AR$5:$AR$12,0),4))*($G166/INDEX($AV$5:$BA$12,MATCH($D166,$AR$5:$AR$12,0),4))^$I166)/((EXP(-$G166/INDEX($AV$5:$BA$12,MATCH($D166,$AR$5:$AR$12,0),1))*($G166/INDEX($AV$5:$BA$12,MATCH($D166,$AR$5:$AR$12,0),1))^$I166)+(EXP(-$G166/INDEX($AV$5:$BA$12,MATCH($D166,$AR$5:$AR$12,0),2))*($G166/INDEX($AV$5:$BA$12,MATCH($D166,$AR$5:$AR$12,0),2))^$I166)+(EXP(-$G166/INDEX($AV$5:$BA$12,MATCH($D166,$AR$5:$AR$12,0),3))*($G166/INDEX($AV$5:$BA$12,MATCH($D166,$AR$5:$AR$12,0),3))^$I166)+(EXP(-$G166/INDEX($AV$5:$BA$12,MATCH($D166,$AR$5:$AR$12,0),4))*($G166/INDEX($AV$5:$BA$12,MATCH($D166,$AR$5:$AR$12,0),4))^$I166)+(EXP(-$G166/INDEX($AV$5:$BA$12,MATCH($D166,$AR$5:$AR$12,0),5))*($G166/INDEX($AV$5:$BA$12,MATCH($D166,$AR$5:$AR$12,0),5))^$I166)+(EXP(-$G166/INDEX($AV$5:$BA$12,MATCH($D166,$AR$5:$AR$12,0),6))*($G166/INDEX($AV$5:$BA$12,MATCH($D166,$AR$5:$AR$12,0),6))^$I166)),0)</x:f>
        <x:v>0</x:v>
      </x:c>
      <x:c r="AC166" s="979" t="n">
        <x:f>IFERROR((EXP(-$G166/INDEX($AV$5:$BA$12,MATCH($D166,$AR$5:$AR$12,0),5))*($G166/INDEX($AV$5:$BA$12,MATCH($D166,$AR$5:$AR$12,0),5))^$I166)/((EXP(-$G166/INDEX($AV$5:$BA$12,MATCH($D166,$AR$5:$AR$12,0),1))*($G166/INDEX($AV$5:$BA$12,MATCH($D166,$AR$5:$AR$12,0),1))^$I166)+(EXP(-$G166/INDEX($AV$5:$BA$12,MATCH($D166,$AR$5:$AR$12,0),2))*($G166/INDEX($AV$5:$BA$12,MATCH($D166,$AR$5:$AR$12,0),2))^$I166)+(EXP(-$G166/INDEX($AV$5:$BA$12,MATCH($D166,$AR$5:$AR$12,0),3))*($G166/INDEX($AV$5:$BA$12,MATCH($D166,$AR$5:$AR$12,0),3))^$I166)+(EXP(-$G166/INDEX($AV$5:$BA$12,MATCH($D166,$AR$5:$AR$12,0),4))*($G166/INDEX($AV$5:$BA$12,MATCH($D166,$AR$5:$AR$12,0),4))^$I166)+(EXP(-$G166/INDEX($AV$5:$BA$12,MATCH($D166,$AR$5:$AR$12,0),5))*($G166/INDEX($AV$5:$BA$12,MATCH($D166,$AR$5:$AR$12,0),5))^$I166)+(EXP(-$G166/INDEX($AV$5:$BA$12,MATCH($D166,$AR$5:$AR$12,0),6))*($G166/INDEX($AV$5:$BA$12,MATCH($D166,$AR$5:$AR$12,0),6))^$I166)),0)</x:f>
        <x:v>0</x:v>
      </x:c>
      <x:c r="AD166" s="979" t="n">
        <x:f>IFERROR((EXP(-$G166/INDEX($AV$5:$BA$12,MATCH($D166,$AR$5:$AR$12,0),6))*($G166/INDEX($AV$5:$BA$12,MATCH($D166,$AR$5:$AR$12,0),6))^$I166)/((EXP(-$G166/INDEX($AV$5:$BA$12,MATCH($D166,$AR$5:$AR$12,0),1))*($G166/INDEX($AV$5:$BA$12,MATCH($D166,$AR$5:$AR$12,0),1))^$I166)+(EXP(-$G166/INDEX($AV$5:$BA$12,MATCH($D166,$AR$5:$AR$12,0),2))*($G166/INDEX($AV$5:$BA$12,MATCH($D166,$AR$5:$AR$12,0),2))^$I166)+(EXP(-$G166/INDEX($AV$5:$BA$12,MATCH($D166,$AR$5:$AR$12,0),3))*($G166/INDEX($AV$5:$BA$12,MATCH($D166,$AR$5:$AR$12,0),3))^$I166)+(EXP(-$G166/INDEX($AV$5:$BA$12,MATCH($D166,$AR$5:$AR$12,0),4))*($G166/INDEX($AV$5:$BA$12,MATCH($D166,$AR$5:$AR$12,0),4))^$I166)+(EXP(-$G166/INDEX($AV$5:$BA$12,MATCH($D166,$AR$5:$AR$12,0),5))*($G166/INDEX($AV$5:$BA$12,MATCH($D166,$AR$5:$AR$12,0),5))^$I166)+(EXP(-$G166/INDEX($AV$5:$BA$12,MATCH($D166,$AR$5:$AR$12,0),6))*($G166/INDEX($AV$5:$BA$12,MATCH($D166,$AR$5:$AR$12,0),6))^$I166)),0)</x:f>
        <x:v>0</x:v>
      </x:c>
      <x:c r="AE166" s="979" t="n">
        <x:f>IFERROR((EXP(-$G166/INDEX($BB$5:$BG$12,MATCH($D166,$AR$5:$AR$12,0),1))*($G166/INDEX($BB$5:$BG$12,MATCH($D166,$AR$5:$AR$12,0),1))^$J166)/((EXP(-$G166/INDEX($BB$5:$BG$12,MATCH($D166,$AR$5:$AR$12,0),1))*($G166/INDEX($BB$5:$BG$12,MATCH($D166,$AR$5:$AR$12,0),1))^$J166)+(EXP(-$G166/INDEX($BB$5:$BG$12,MATCH($D166,$AR$5:$AR$12,0),2))*($G166/INDEX($BB$5:$BG$12,MATCH($D166,$AR$5:$AR$12,0),2))^$J166)+(EXP(-$G166/INDEX($BB$5:$BG$12,MATCH($D166,$AR$5:$AR$12,0),3))*($G166/INDEX($BB$5:$BG$12,MATCH($D166,$AR$5:$AR$12,0),3))^$J166)+(EXP(-$G166/INDEX($BB$5:$BG$12,MATCH($D166,$AR$5:$AR$12,0),4))*($G166/INDEX($BB$5:$BG$12,MATCH($D166,$AR$5:$AR$12,0),4))^$J166)+(EXP(-$G166/INDEX($BB$5:$BG$12,MATCH($D166,$AR$5:$AR$12,0),5))*($G166/INDEX($BB$5:$BG$12,MATCH($D166,$AR$5:$AR$12,0),5))^$J166)+(EXP(-$G166/INDEX($BB$5:$BG$12,MATCH($D166,$AR$5:$AR$12,0),6))*($G166/INDEX($BB$5:$BG$12,MATCH($D166,$AR$5:$AR$12,0),6))^$J166)),0)</x:f>
        <x:v>0</x:v>
      </x:c>
      <x:c r="AF166" s="979" t="n">
        <x:f>IFERROR((EXP(-$G166/INDEX($BB$5:$BG$12,MATCH($D166,$AR$5:$AR$12,0),2))*($G166/INDEX($BB$5:$BG$12,MATCH($D166,$AR$5:$AR$12,0),2))^$J166)/((EXP(-$G166/INDEX($BB$5:$BG$12,MATCH($D166,$AR$5:$AR$12,0),1))*($G166/INDEX($BB$5:$BG$12,MATCH($D166,$AR$5:$AR$12,0),1))^$J166)+(EXP(-$G166/INDEX($BB$5:$BG$12,MATCH($D166,$AR$5:$AR$12,0),2))*($G166/INDEX($BB$5:$BG$12,MATCH($D166,$AR$5:$AR$12,0),2))^$J166)+(EXP(-$G166/INDEX($BB$5:$BG$12,MATCH($D166,$AR$5:$AR$12,0),3))*($G166/INDEX($BB$5:$BG$12,MATCH($D166,$AR$5:$AR$12,0),3))^$J166)+(EXP(-$G166/INDEX($BB$5:$BG$12,MATCH($D166,$AR$5:$AR$12,0),4))*($G166/INDEX($BB$5:$BG$12,MATCH($D166,$AR$5:$AR$12,0),4))^$J166)+(EXP(-$G166/INDEX($BB$5:$BG$12,MATCH($D166,$AR$5:$AR$12,0),5))*($G166/INDEX($BB$5:$BG$12,MATCH($D166,$AR$5:$AR$12,0),5))^$J166)+(EXP(-$G166/INDEX($BB$5:$BG$12,MATCH($D166,$AR$5:$AR$12,0),6))*($G166/INDEX($BB$5:$BG$12,MATCH($D166,$AR$5:$AR$12,0),6))^$J166)),0)</x:f>
        <x:v>0</x:v>
      </x:c>
      <x:c r="AG166" s="979" t="n">
        <x:f>IFERROR((EXP(-$G166/INDEX($BB$5:$BG$12,MATCH($D166,$AR$5:$AR$12,0),3))*($G166/INDEX($BB$5:$BG$12,MATCH($D166,$AR$5:$AR$12,0),3))^$J166)/((EXP(-$G166/INDEX($BB$5:$BG$12,MATCH($D166,$AR$5:$AR$12,0),1))*($G166/INDEX($BB$5:$BG$12,MATCH($D166,$AR$5:$AR$12,0),1))^$J166)+(EXP(-$G166/INDEX($BB$5:$BG$12,MATCH($D166,$AR$5:$AR$12,0),2))*($G166/INDEX($BB$5:$BG$12,MATCH($D166,$AR$5:$AR$12,0),2))^$J166)+(EXP(-$G166/INDEX($BB$5:$BG$12,MATCH($D166,$AR$5:$AR$12,0),3))*($G166/INDEX($BB$5:$BG$12,MATCH($D166,$AR$5:$AR$12,0),3))^$J166)+(EXP(-$G166/INDEX($BB$5:$BG$12,MATCH($D166,$AR$5:$AR$12,0),4))*($G166/INDEX($BB$5:$BG$12,MATCH($D166,$AR$5:$AR$12,0),4))^$J166)+(EXP(-$G166/INDEX($BB$5:$BG$12,MATCH($D166,$AR$5:$AR$12,0),5))*($G166/INDEX($BB$5:$BG$12,MATCH($D166,$AR$5:$AR$12,0),5))^$J166)+(EXP(-$G166/INDEX($BB$5:$BG$12,MATCH($D166,$AR$5:$AR$12,0),6))*($G166/INDEX($BB$5:$BG$12,MATCH($D166,$AR$5:$AR$12,0),6))^$J166)),0)</x:f>
        <x:v>0</x:v>
      </x:c>
      <x:c r="AH166" s="979" t="n">
        <x:f>IFERROR((EXP(-$G166/INDEX($BB$5:$BG$12,MATCH($D166,$AR$5:$AR$12,0),4))*($G166/INDEX($BB$5:$BG$12,MATCH($D166,$AR$5:$AR$12,0),4))^$J166)/((EXP(-$G166/INDEX($BB$5:$BG$12,MATCH($D166,$AR$5:$AR$12,0),1))*($G166/INDEX($BB$5:$BG$12,MATCH($D166,$AR$5:$AR$12,0),1))^$J166)+(EXP(-$G166/INDEX($BB$5:$BG$12,MATCH($D166,$AR$5:$AR$12,0),2))*($G166/INDEX($BB$5:$BG$12,MATCH($D166,$AR$5:$AR$12,0),2))^$J166)+(EXP(-$G166/INDEX($BB$5:$BG$12,MATCH($D166,$AR$5:$AR$12,0),3))*($G166/INDEX($BB$5:$BG$12,MATCH($D166,$AR$5:$AR$12,0),3))^$J166)+(EXP(-$G166/INDEX($BB$5:$BG$12,MATCH($D166,$AR$5:$AR$12,0),4))*($G166/INDEX($BB$5:$BG$12,MATCH($D166,$AR$5:$AR$12,0),4))^$J166)+(EXP(-$G166/INDEX($BB$5:$BG$12,MATCH($D166,$AR$5:$AR$12,0),5))*($G166/INDEX($BB$5:$BG$12,MATCH($D166,$AR$5:$AR$12,0),5))^$J166)+(EXP(-$G166/INDEX($BB$5:$BG$12,MATCH($D166,$AR$5:$AR$12,0),6))*($G166/INDEX($BB$5:$BG$12,MATCH($D166,$AR$5:$AR$12,0),6))^$J166)),0)</x:f>
        <x:v>0</x:v>
      </x:c>
      <x:c r="AI166" s="979" t="n">
        <x:f>IFERROR((EXP(-$G166/INDEX($BB$5:$BG$12,MATCH($D166,$AR$5:$AR$12,0),5))*($G166/INDEX($BB$5:$BG$12,MATCH($D166,$AR$5:$AR$12,0),5))^$J166)/((EXP(-$G166/INDEX($BB$5:$BG$12,MATCH($D166,$AR$5:$AR$12,0),1))*($G166/INDEX($BB$5:$BG$12,MATCH($D166,$AR$5:$AR$12,0),1))^$J166)+(EXP(-$G166/INDEX($BB$5:$BG$12,MATCH($D166,$AR$5:$AR$12,0),2))*($G166/INDEX($BB$5:$BG$12,MATCH($D166,$AR$5:$AR$12,0),2))^$J166)+(EXP(-$G166/INDEX($BB$5:$BG$12,MATCH($D166,$AR$5:$AR$12,0),3))*($G166/INDEX($BB$5:$BG$12,MATCH($D166,$AR$5:$AR$12,0),3))^$J166)+(EXP(-$G166/INDEX($BB$5:$BG$12,MATCH($D166,$AR$5:$AR$12,0),4))*($G166/INDEX($BB$5:$BG$12,MATCH($D166,$AR$5:$AR$12,0),4))^$J166)+(EXP(-$G166/INDEX($BB$5:$BG$12,MATCH($D166,$AR$5:$AR$12,0),5))*($G166/INDEX($BB$5:$BG$12,MATCH($D166,$AR$5:$AR$12,0),5))^$J166)+(EXP(-$G166/INDEX($BB$5:$BG$12,MATCH($D166,$AR$5:$AR$12,0),6))*($G166/INDEX($BB$5:$BG$12,MATCH($D166,$AR$5:$AR$12,0),6))^$J166)),0)</x:f>
        <x:v>0</x:v>
      </x:c>
      <x:c r="AJ166" s="979" t="n">
        <x:f>IFERROR((EXP(-$G166/INDEX($BB$5:$BG$12,MATCH($D166,$AR$5:$AR$12,0),6))*($G166/INDEX($BB$5:$BG$12,MATCH($D166,$AR$5:$AR$12,0),6))^$J166)/((EXP(-$G166/INDEX($BB$5:$BG$12,MATCH($D166,$AR$5:$AR$12,0),1))*($G166/INDEX($BB$5:$BG$12,MATCH($D166,$AR$5:$AR$12,0),1))^$J166)+(EXP(-$G166/INDEX($BB$5:$BG$12,MATCH($D166,$AR$5:$AR$12,0),2))*($G166/INDEX($BB$5:$BG$12,MATCH($D166,$AR$5:$AR$12,0),2))^$J166)+(EXP(-$G166/INDEX($BB$5:$BG$12,MATCH($D166,$AR$5:$AR$12,0),3))*($G166/INDEX($BB$5:$BG$12,MATCH($D166,$AR$5:$AR$12,0),3))^$J166)+(EXP(-$G166/INDEX($BB$5:$BG$12,MATCH($D166,$AR$5:$AR$12,0),4))*($G166/INDEX($BB$5:$BG$12,MATCH($D166,$AR$5:$AR$12,0),4))^$J166)+(EXP(-$G166/INDEX($BB$5:$BG$12,MATCH($D166,$AR$5:$AR$12,0),5))*($G166/INDEX($BB$5:$BG$12,MATCH($D166,$AR$5:$AR$12,0),5))^$J166)+(EXP(-$G166/INDEX($BB$5:$BG$12,MATCH($D166,$AR$5:$AR$12,0),6))*($G166/INDEX($BB$5:$BG$12,MATCH($D166,$AR$5:$AR$12,0),6))^$J166)),0)</x:f>
        <x:v>0</x:v>
      </x:c>
      <x:c r="BJ166"/>
      <x:c r="BK166"/>
      <x:c r="BL166"/>
      <x:c r="BM166"/>
      <x:c r="BN166"/>
      <x:c r="BO166"/>
      <x:c r="BP166"/>
      <x:c r="BQ166"/>
      <x:c r="BR166"/>
      <x:c r="BS166"/>
      <x:c r="BT166"/>
      <x:c r="BU166"/>
      <x:c r="BV166"/>
      <x:c r="BW166"/>
      <x:c r="BX166"/>
      <x:c r="BY166"/>
      <x:c r="BZ166"/>
    </x:row>
    <x:row r="167">
      <x:c r="A167" s="975" t="n">
        <x:f>'対象台データ'!A165</x:f>
        <x:v>46278</x:v>
      </x:c>
      <x:c r="B167" s="1003" t="str">
        <x:f>'対象台データ'!B165</x:f>
        <x:v>日</x:v>
      </x:c>
      <x:c r="C167" s="1003" t="str">
        <x:f>'対象台データ'!C165</x:f>
        <x:v>9/13</x:v>
      </x:c>
      <x:c r="D167" s="963" t="str">
        <x:f>'対象台データ'!D165</x:f>
        <x:v>カバネリ 海門決戦</x:v>
      </x:c>
      <x:c r="E167" s="1014" t="n">
        <x:f>IF($X167="A",MIN(100,MAX(0,55+(V167-55)*(1+0.4*SQRT(MIN(G167/8000,1))))),MIN(100,MAX(0,V167)))</x:f>
        <x:v>64.9796594287552</x:v>
      </x:c>
      <x:c r="F167" s="1016" t="n">
        <x:f>'対象台データ'!E165</x:f>
        <x:v>558</x:v>
      </x:c>
      <x:c r="G167" s="1005" t="n">
        <x:f>'対象台データ'!F165</x:f>
        <x:v>4538</x:v>
      </x:c>
      <x:c r="H167" s="1005" t="n">
        <x:f>'対象台データ'!G165</x:f>
        <x:v>2874</x:v>
      </x:c>
      <x:c r="I167" s="1005" t="n">
        <x:f>'対象台データ'!H165</x:f>
        <x:v>0</x:v>
      </x:c>
      <x:c r="J167" s="1005" t="n">
        <x:f>'対象台データ'!I165</x:f>
        <x:v>21</x:v>
      </x:c>
      <x:c r="K167" s="979" t="n">
        <x:f>'対象台データ'!K165</x:f>
        <x:v>1.2111062141912736</x:v>
      </x:c>
      <x:c r="L167" s="1006" t="n">
        <x:f>IF(G167&lt;=0,5,IF(G167&lt;1500,5+(G167-0)*(20-5)/(1500-0),IF(G167&lt;3000,20+(G167-1500)*(40-20)/(3000-1500),IF(G167&lt;4500,40+(G167-3000)*(58-40)/(4500-3000),IF(G167&lt;6000,58+(G167-4500)*(72-58)/(6000-4500),IF(G167&lt;7500,72+(G167-6000)*(84-72)/(7500-6000),IF(G167&lt;9000,84+(G167-7500)*(93-84)/(9000-7500),IF(G167&lt;11000,93+(G167-9000)*(100-93)/(11000-9000),100))))))))</x:f>
        <x:v>58.35466666666667</x:v>
      </x:c>
      <x:c r="M167" s="978" t="n">
        <x:v>1</x:v>
      </x:c>
      <x:c r="N167" s="978" t="n">
        <x:f>MIN(100,L167*M167)</x:f>
        <x:v>58.35466666666667</x:v>
      </x:c>
      <x:c r="O167" s="978" t="n">
        <x:f>IF(K167&lt;=0.8,0,IF(K167&lt;0.9,0+(K167-0.8)*(10-0)/(0.9-0.8),IF(K167&lt;1,10+(K167-0.9)*(35-10)/(1-0.9),IF(K167&lt;1.2,35+(K167-1)*(87-35)/(1.2-1),IF(K167&lt;1.3,87+(K167-1.2)*(96-87)/(1.3-1.2),IF(K167&lt;1.45,96+(K167-1.3)*(100-96)/(1.45-1.3),100))))))</x:f>
        <x:v>87.99955927721463</x:v>
      </x:c>
      <x:c r="P167" s="979" t="n">
        <x:f>MIN(1,SQRT(G167/8000))</x:f>
        <x:v>0.7531600095597216</x:v>
      </x:c>
      <x:c r="Q167" s="978" t="n">
        <x:f>35+(O167-35)*P167</x:f>
        <x:v>74.917148571888</x:v>
      </x:c>
      <x:c r="R167" s="978" t="n">
        <x:f>IF(K167&lt;0.95,MIN(25,(0.95-K167)*250),0)</x:f>
        <x:v>0</x:v>
      </x:c>
      <x:c r="S167" s="978" t="n">
        <x:f>IF($X167="A",Y167*5+Z167*15+AA167*30+AB167*60+AC167*80+AD167*100,0)</x:f>
        <x:v>0</x:v>
      </x:c>
      <x:c r="T167" s="978" t="n">
        <x:f>IF($X167="A",AE167*5+AF167*15+AG167*30+AH167*60+AI167*80+AJ167*100,0)</x:f>
        <x:v>0</x:v>
      </x:c>
      <x:c r="U167" s="978" t="n">
        <x:f>IF($X167="A",S167*15%+T167*30%+Q167*55%,0)</x:f>
        <x:v>0</x:v>
      </x:c>
      <x:c r="V167" s="1018" t="n">
        <x:f>IF($X167="A",U167*80%+N167*20%,N167*IFERROR(INDEX($AT$5:$AT$60,MATCH($D167,$AR$5:$AR$60,0)),0.6)+Q167*IFERROR(INDEX($AU$5:$AU$60,MATCH($D167,$AR$5:$AR$60,0)),0.4)-R167)</x:f>
        <x:v>64.9796594287552</x:v>
      </x:c>
      <x:c r="W167" s="1008" t="str">
        <x:f>IF(E167&gt;=90,"設定6級候補",IF(E167&gt;=75,"設定4以上強候補",IF(E167&gt;=60,"設定4以上を疑う","要観察")))</x:f>
        <x:v>設定4以上を疑う</x:v>
      </x:c>
      <x:c r="X167" s="1003" t="str">
        <x:f>IFERROR(INDEX($AS$5:$AS$60,MATCH($D167,$AR$5:$AR$60,0)),"AT")</x:f>
        <x:v>AT</x:v>
      </x:c>
      <x:c r="Y167" s="979" t="n">
        <x:f>IFERROR((EXP(-$G167/INDEX($AV$5:$BA$12,MATCH($D167,$AR$5:$AR$12,0),1))*($G167/INDEX($AV$5:$BA$12,MATCH($D167,$AR$5:$AR$12,0),1))^$I167)/((EXP(-$G167/INDEX($AV$5:$BA$12,MATCH($D167,$AR$5:$AR$12,0),1))*($G167/INDEX($AV$5:$BA$12,MATCH($D167,$AR$5:$AR$12,0),1))^$I167)+(EXP(-$G167/INDEX($AV$5:$BA$12,MATCH($D167,$AR$5:$AR$12,0),2))*($G167/INDEX($AV$5:$BA$12,MATCH($D167,$AR$5:$AR$12,0),2))^$I167)+(EXP(-$G167/INDEX($AV$5:$BA$12,MATCH($D167,$AR$5:$AR$12,0),3))*($G167/INDEX($AV$5:$BA$12,MATCH($D167,$AR$5:$AR$12,0),3))^$I167)+(EXP(-$G167/INDEX($AV$5:$BA$12,MATCH($D167,$AR$5:$AR$12,0),4))*($G167/INDEX($AV$5:$BA$12,MATCH($D167,$AR$5:$AR$12,0),4))^$I167)+(EXP(-$G167/INDEX($AV$5:$BA$12,MATCH($D167,$AR$5:$AR$12,0),5))*($G167/INDEX($AV$5:$BA$12,MATCH($D167,$AR$5:$AR$12,0),5))^$I167)+(EXP(-$G167/INDEX($AV$5:$BA$12,MATCH($D167,$AR$5:$AR$12,0),6))*($G167/INDEX($AV$5:$BA$12,MATCH($D167,$AR$5:$AR$12,0),6))^$I167)),0)</x:f>
        <x:v>0</x:v>
      </x:c>
      <x:c r="Z167" s="979" t="n">
        <x:f>IFERROR((EXP(-$G167/INDEX($AV$5:$BA$12,MATCH($D167,$AR$5:$AR$12,0),2))*($G167/INDEX($AV$5:$BA$12,MATCH($D167,$AR$5:$AR$12,0),2))^$I167)/((EXP(-$G167/INDEX($AV$5:$BA$12,MATCH($D167,$AR$5:$AR$12,0),1))*($G167/INDEX($AV$5:$BA$12,MATCH($D167,$AR$5:$AR$12,0),1))^$I167)+(EXP(-$G167/INDEX($AV$5:$BA$12,MATCH($D167,$AR$5:$AR$12,0),2))*($G167/INDEX($AV$5:$BA$12,MATCH($D167,$AR$5:$AR$12,0),2))^$I167)+(EXP(-$G167/INDEX($AV$5:$BA$12,MATCH($D167,$AR$5:$AR$12,0),3))*($G167/INDEX($AV$5:$BA$12,MATCH($D167,$AR$5:$AR$12,0),3))^$I167)+(EXP(-$G167/INDEX($AV$5:$BA$12,MATCH($D167,$AR$5:$AR$12,0),4))*($G167/INDEX($AV$5:$BA$12,MATCH($D167,$AR$5:$AR$12,0),4))^$I167)+(EXP(-$G167/INDEX($AV$5:$BA$12,MATCH($D167,$AR$5:$AR$12,0),5))*($G167/INDEX($AV$5:$BA$12,MATCH($D167,$AR$5:$AR$12,0),5))^$I167)+(EXP(-$G167/INDEX($AV$5:$BA$12,MATCH($D167,$AR$5:$AR$12,0),6))*($G167/INDEX($AV$5:$BA$12,MATCH($D167,$AR$5:$AR$12,0),6))^$I167)),0)</x:f>
        <x:v>0</x:v>
      </x:c>
      <x:c r="AA167" s="979" t="n">
        <x:f>IFERROR((EXP(-$G167/INDEX($AV$5:$BA$12,MATCH($D167,$AR$5:$AR$12,0),3))*($G167/INDEX($AV$5:$BA$12,MATCH($D167,$AR$5:$AR$12,0),3))^$I167)/((EXP(-$G167/INDEX($AV$5:$BA$12,MATCH($D167,$AR$5:$AR$12,0),1))*($G167/INDEX($AV$5:$BA$12,MATCH($D167,$AR$5:$AR$12,0),1))^$I167)+(EXP(-$G167/INDEX($AV$5:$BA$12,MATCH($D167,$AR$5:$AR$12,0),2))*($G167/INDEX($AV$5:$BA$12,MATCH($D167,$AR$5:$AR$12,0),2))^$I167)+(EXP(-$G167/INDEX($AV$5:$BA$12,MATCH($D167,$AR$5:$AR$12,0),3))*($G167/INDEX($AV$5:$BA$12,MATCH($D167,$AR$5:$AR$12,0),3))^$I167)+(EXP(-$G167/INDEX($AV$5:$BA$12,MATCH($D167,$AR$5:$AR$12,0),4))*($G167/INDEX($AV$5:$BA$12,MATCH($D167,$AR$5:$AR$12,0),4))^$I167)+(EXP(-$G167/INDEX($AV$5:$BA$12,MATCH($D167,$AR$5:$AR$12,0),5))*($G167/INDEX($AV$5:$BA$12,MATCH($D167,$AR$5:$AR$12,0),5))^$I167)+(EXP(-$G167/INDEX($AV$5:$BA$12,MATCH($D167,$AR$5:$AR$12,0),6))*($G167/INDEX($AV$5:$BA$12,MATCH($D167,$AR$5:$AR$12,0),6))^$I167)),0)</x:f>
        <x:v>0</x:v>
      </x:c>
      <x:c r="AB167" s="979" t="n">
        <x:f>IFERROR((EXP(-$G167/INDEX($AV$5:$BA$12,MATCH($D167,$AR$5:$AR$12,0),4))*($G167/INDEX($AV$5:$BA$12,MATCH($D167,$AR$5:$AR$12,0),4))^$I167)/((EXP(-$G167/INDEX($AV$5:$BA$12,MATCH($D167,$AR$5:$AR$12,0),1))*($G167/INDEX($AV$5:$BA$12,MATCH($D167,$AR$5:$AR$12,0),1))^$I167)+(EXP(-$G167/INDEX($AV$5:$BA$12,MATCH($D167,$AR$5:$AR$12,0),2))*($G167/INDEX($AV$5:$BA$12,MATCH($D167,$AR$5:$AR$12,0),2))^$I167)+(EXP(-$G167/INDEX($AV$5:$BA$12,MATCH($D167,$AR$5:$AR$12,0),3))*($G167/INDEX($AV$5:$BA$12,MATCH($D167,$AR$5:$AR$12,0),3))^$I167)+(EXP(-$G167/INDEX($AV$5:$BA$12,MATCH($D167,$AR$5:$AR$12,0),4))*($G167/INDEX($AV$5:$BA$12,MATCH($D167,$AR$5:$AR$12,0),4))^$I167)+(EXP(-$G167/INDEX($AV$5:$BA$12,MATCH($D167,$AR$5:$AR$12,0),5))*($G167/INDEX($AV$5:$BA$12,MATCH($D167,$AR$5:$AR$12,0),5))^$I167)+(EXP(-$G167/INDEX($AV$5:$BA$12,MATCH($D167,$AR$5:$AR$12,0),6))*($G167/INDEX($AV$5:$BA$12,MATCH($D167,$AR$5:$AR$12,0),6))^$I167)),0)</x:f>
        <x:v>0</x:v>
      </x:c>
      <x:c r="AC167" s="979" t="n">
        <x:f>IFERROR((EXP(-$G167/INDEX($AV$5:$BA$12,MATCH($D167,$AR$5:$AR$12,0),5))*($G167/INDEX($AV$5:$BA$12,MATCH($D167,$AR$5:$AR$12,0),5))^$I167)/((EXP(-$G167/INDEX($AV$5:$BA$12,MATCH($D167,$AR$5:$AR$12,0),1))*($G167/INDEX($AV$5:$BA$12,MATCH($D167,$AR$5:$AR$12,0),1))^$I167)+(EXP(-$G167/INDEX($AV$5:$BA$12,MATCH($D167,$AR$5:$AR$12,0),2))*($G167/INDEX($AV$5:$BA$12,MATCH($D167,$AR$5:$AR$12,0),2))^$I167)+(EXP(-$G167/INDEX($AV$5:$BA$12,MATCH($D167,$AR$5:$AR$12,0),3))*($G167/INDEX($AV$5:$BA$12,MATCH($D167,$AR$5:$AR$12,0),3))^$I167)+(EXP(-$G167/INDEX($AV$5:$BA$12,MATCH($D167,$AR$5:$AR$12,0),4))*($G167/INDEX($AV$5:$BA$12,MATCH($D167,$AR$5:$AR$12,0),4))^$I167)+(EXP(-$G167/INDEX($AV$5:$BA$12,MATCH($D167,$AR$5:$AR$12,0),5))*($G167/INDEX($AV$5:$BA$12,MATCH($D167,$AR$5:$AR$12,0),5))^$I167)+(EXP(-$G167/INDEX($AV$5:$BA$12,MATCH($D167,$AR$5:$AR$12,0),6))*($G167/INDEX($AV$5:$BA$12,MATCH($D167,$AR$5:$AR$12,0),6))^$I167)),0)</x:f>
        <x:v>0</x:v>
      </x:c>
      <x:c r="AD167" s="979" t="n">
        <x:f>IFERROR((EXP(-$G167/INDEX($AV$5:$BA$12,MATCH($D167,$AR$5:$AR$12,0),6))*($G167/INDEX($AV$5:$BA$12,MATCH($D167,$AR$5:$AR$12,0),6))^$I167)/((EXP(-$G167/INDEX($AV$5:$BA$12,MATCH($D167,$AR$5:$AR$12,0),1))*($G167/INDEX($AV$5:$BA$12,MATCH($D167,$AR$5:$AR$12,0),1))^$I167)+(EXP(-$G167/INDEX($AV$5:$BA$12,MATCH($D167,$AR$5:$AR$12,0),2))*($G167/INDEX($AV$5:$BA$12,MATCH($D167,$AR$5:$AR$12,0),2))^$I167)+(EXP(-$G167/INDEX($AV$5:$BA$12,MATCH($D167,$AR$5:$AR$12,0),3))*($G167/INDEX($AV$5:$BA$12,MATCH($D167,$AR$5:$AR$12,0),3))^$I167)+(EXP(-$G167/INDEX($AV$5:$BA$12,MATCH($D167,$AR$5:$AR$12,0),4))*($G167/INDEX($AV$5:$BA$12,MATCH($D167,$AR$5:$AR$12,0),4))^$I167)+(EXP(-$G167/INDEX($AV$5:$BA$12,MATCH($D167,$AR$5:$AR$12,0),5))*($G167/INDEX($AV$5:$BA$12,MATCH($D167,$AR$5:$AR$12,0),5))^$I167)+(EXP(-$G167/INDEX($AV$5:$BA$12,MATCH($D167,$AR$5:$AR$12,0),6))*($G167/INDEX($AV$5:$BA$12,MATCH($D167,$AR$5:$AR$12,0),6))^$I167)),0)</x:f>
        <x:v>0</x:v>
      </x:c>
      <x:c r="AE167" s="979" t="n">
        <x:f>IFERROR((EXP(-$G167/INDEX($BB$5:$BG$12,MATCH($D167,$AR$5:$AR$12,0),1))*($G167/INDEX($BB$5:$BG$12,MATCH($D167,$AR$5:$AR$12,0),1))^$J167)/((EXP(-$G167/INDEX($BB$5:$BG$12,MATCH($D167,$AR$5:$AR$12,0),1))*($G167/INDEX($BB$5:$BG$12,MATCH($D167,$AR$5:$AR$12,0),1))^$J167)+(EXP(-$G167/INDEX($BB$5:$BG$12,MATCH($D167,$AR$5:$AR$12,0),2))*($G167/INDEX($BB$5:$BG$12,MATCH($D167,$AR$5:$AR$12,0),2))^$J167)+(EXP(-$G167/INDEX($BB$5:$BG$12,MATCH($D167,$AR$5:$AR$12,0),3))*($G167/INDEX($BB$5:$BG$12,MATCH($D167,$AR$5:$AR$12,0),3))^$J167)+(EXP(-$G167/INDEX($BB$5:$BG$12,MATCH($D167,$AR$5:$AR$12,0),4))*($G167/INDEX($BB$5:$BG$12,MATCH($D167,$AR$5:$AR$12,0),4))^$J167)+(EXP(-$G167/INDEX($BB$5:$BG$12,MATCH($D167,$AR$5:$AR$12,0),5))*($G167/INDEX($BB$5:$BG$12,MATCH($D167,$AR$5:$AR$12,0),5))^$J167)+(EXP(-$G167/INDEX($BB$5:$BG$12,MATCH($D167,$AR$5:$AR$12,0),6))*($G167/INDEX($BB$5:$BG$12,MATCH($D167,$AR$5:$AR$12,0),6))^$J167)),0)</x:f>
        <x:v>0</x:v>
      </x:c>
      <x:c r="AF167" s="979" t="n">
        <x:f>IFERROR((EXP(-$G167/INDEX($BB$5:$BG$12,MATCH($D167,$AR$5:$AR$12,0),2))*($G167/INDEX($BB$5:$BG$12,MATCH($D167,$AR$5:$AR$12,0),2))^$J167)/((EXP(-$G167/INDEX($BB$5:$BG$12,MATCH($D167,$AR$5:$AR$12,0),1))*($G167/INDEX($BB$5:$BG$12,MATCH($D167,$AR$5:$AR$12,0),1))^$J167)+(EXP(-$G167/INDEX($BB$5:$BG$12,MATCH($D167,$AR$5:$AR$12,0),2))*($G167/INDEX($BB$5:$BG$12,MATCH($D167,$AR$5:$AR$12,0),2))^$J167)+(EXP(-$G167/INDEX($BB$5:$BG$12,MATCH($D167,$AR$5:$AR$12,0),3))*($G167/INDEX($BB$5:$BG$12,MATCH($D167,$AR$5:$AR$12,0),3))^$J167)+(EXP(-$G167/INDEX($BB$5:$BG$12,MATCH($D167,$AR$5:$AR$12,0),4))*($G167/INDEX($BB$5:$BG$12,MATCH($D167,$AR$5:$AR$12,0),4))^$J167)+(EXP(-$G167/INDEX($BB$5:$BG$12,MATCH($D167,$AR$5:$AR$12,0),5))*($G167/INDEX($BB$5:$BG$12,MATCH($D167,$AR$5:$AR$12,0),5))^$J167)+(EXP(-$G167/INDEX($BB$5:$BG$12,MATCH($D167,$AR$5:$AR$12,0),6))*($G167/INDEX($BB$5:$BG$12,MATCH($D167,$AR$5:$AR$12,0),6))^$J167)),0)</x:f>
        <x:v>0</x:v>
      </x:c>
      <x:c r="AG167" s="979" t="n">
        <x:f>IFERROR((EXP(-$G167/INDEX($BB$5:$BG$12,MATCH($D167,$AR$5:$AR$12,0),3))*($G167/INDEX($BB$5:$BG$12,MATCH($D167,$AR$5:$AR$12,0),3))^$J167)/((EXP(-$G167/INDEX($BB$5:$BG$12,MATCH($D167,$AR$5:$AR$12,0),1))*($G167/INDEX($BB$5:$BG$12,MATCH($D167,$AR$5:$AR$12,0),1))^$J167)+(EXP(-$G167/INDEX($BB$5:$BG$12,MATCH($D167,$AR$5:$AR$12,0),2))*($G167/INDEX($BB$5:$BG$12,MATCH($D167,$AR$5:$AR$12,0),2))^$J167)+(EXP(-$G167/INDEX($BB$5:$BG$12,MATCH($D167,$AR$5:$AR$12,0),3))*($G167/INDEX($BB$5:$BG$12,MATCH($D167,$AR$5:$AR$12,0),3))^$J167)+(EXP(-$G167/INDEX($BB$5:$BG$12,MATCH($D167,$AR$5:$AR$12,0),4))*($G167/INDEX($BB$5:$BG$12,MATCH($D167,$AR$5:$AR$12,0),4))^$J167)+(EXP(-$G167/INDEX($BB$5:$BG$12,MATCH($D167,$AR$5:$AR$12,0),5))*($G167/INDEX($BB$5:$BG$12,MATCH($D167,$AR$5:$AR$12,0),5))^$J167)+(EXP(-$G167/INDEX($BB$5:$BG$12,MATCH($D167,$AR$5:$AR$12,0),6))*($G167/INDEX($BB$5:$BG$12,MATCH($D167,$AR$5:$AR$12,0),6))^$J167)),0)</x:f>
        <x:v>0</x:v>
      </x:c>
      <x:c r="AH167" s="979" t="n">
        <x:f>IFERROR((EXP(-$G167/INDEX($BB$5:$BG$12,MATCH($D167,$AR$5:$AR$12,0),4))*($G167/INDEX($BB$5:$BG$12,MATCH($D167,$AR$5:$AR$12,0),4))^$J167)/((EXP(-$G167/INDEX($BB$5:$BG$12,MATCH($D167,$AR$5:$AR$12,0),1))*($G167/INDEX($BB$5:$BG$12,MATCH($D167,$AR$5:$AR$12,0),1))^$J167)+(EXP(-$G167/INDEX($BB$5:$BG$12,MATCH($D167,$AR$5:$AR$12,0),2))*($G167/INDEX($BB$5:$BG$12,MATCH($D167,$AR$5:$AR$12,0),2))^$J167)+(EXP(-$G167/INDEX($BB$5:$BG$12,MATCH($D167,$AR$5:$AR$12,0),3))*($G167/INDEX($BB$5:$BG$12,MATCH($D167,$AR$5:$AR$12,0),3))^$J167)+(EXP(-$G167/INDEX($BB$5:$BG$12,MATCH($D167,$AR$5:$AR$12,0),4))*($G167/INDEX($BB$5:$BG$12,MATCH($D167,$AR$5:$AR$12,0),4))^$J167)+(EXP(-$G167/INDEX($BB$5:$BG$12,MATCH($D167,$AR$5:$AR$12,0),5))*($G167/INDEX($BB$5:$BG$12,MATCH($D167,$AR$5:$AR$12,0),5))^$J167)+(EXP(-$G167/INDEX($BB$5:$BG$12,MATCH($D167,$AR$5:$AR$12,0),6))*($G167/INDEX($BB$5:$BG$12,MATCH($D167,$AR$5:$AR$12,0),6))^$J167)),0)</x:f>
        <x:v>0</x:v>
      </x:c>
      <x:c r="AI167" s="979" t="n">
        <x:f>IFERROR((EXP(-$G167/INDEX($BB$5:$BG$12,MATCH($D167,$AR$5:$AR$12,0),5))*($G167/INDEX($BB$5:$BG$12,MATCH($D167,$AR$5:$AR$12,0),5))^$J167)/((EXP(-$G167/INDEX($BB$5:$BG$12,MATCH($D167,$AR$5:$AR$12,0),1))*($G167/INDEX($BB$5:$BG$12,MATCH($D167,$AR$5:$AR$12,0),1))^$J167)+(EXP(-$G167/INDEX($BB$5:$BG$12,MATCH($D167,$AR$5:$AR$12,0),2))*($G167/INDEX($BB$5:$BG$12,MATCH($D167,$AR$5:$AR$12,0),2))^$J167)+(EXP(-$G167/INDEX($BB$5:$BG$12,MATCH($D167,$AR$5:$AR$12,0),3))*($G167/INDEX($BB$5:$BG$12,MATCH($D167,$AR$5:$AR$12,0),3))^$J167)+(EXP(-$G167/INDEX($BB$5:$BG$12,MATCH($D167,$AR$5:$AR$12,0),4))*($G167/INDEX($BB$5:$BG$12,MATCH($D167,$AR$5:$AR$12,0),4))^$J167)+(EXP(-$G167/INDEX($BB$5:$BG$12,MATCH($D167,$AR$5:$AR$12,0),5))*($G167/INDEX($BB$5:$BG$12,MATCH($D167,$AR$5:$AR$12,0),5))^$J167)+(EXP(-$G167/INDEX($BB$5:$BG$12,MATCH($D167,$AR$5:$AR$12,0),6))*($G167/INDEX($BB$5:$BG$12,MATCH($D167,$AR$5:$AR$12,0),6))^$J167)),0)</x:f>
        <x:v>0</x:v>
      </x:c>
      <x:c r="AJ167" s="979" t="n">
        <x:f>IFERROR((EXP(-$G167/INDEX($BB$5:$BG$12,MATCH($D167,$AR$5:$AR$12,0),6))*($G167/INDEX($BB$5:$BG$12,MATCH($D167,$AR$5:$AR$12,0),6))^$J167)/((EXP(-$G167/INDEX($BB$5:$BG$12,MATCH($D167,$AR$5:$AR$12,0),1))*($G167/INDEX($BB$5:$BG$12,MATCH($D167,$AR$5:$AR$12,0),1))^$J167)+(EXP(-$G167/INDEX($BB$5:$BG$12,MATCH($D167,$AR$5:$AR$12,0),2))*($G167/INDEX($BB$5:$BG$12,MATCH($D167,$AR$5:$AR$12,0),2))^$J167)+(EXP(-$G167/INDEX($BB$5:$BG$12,MATCH($D167,$AR$5:$AR$12,0),3))*($G167/INDEX($BB$5:$BG$12,MATCH($D167,$AR$5:$AR$12,0),3))^$J167)+(EXP(-$G167/INDEX($BB$5:$BG$12,MATCH($D167,$AR$5:$AR$12,0),4))*($G167/INDEX($BB$5:$BG$12,MATCH($D167,$AR$5:$AR$12,0),4))^$J167)+(EXP(-$G167/INDEX($BB$5:$BG$12,MATCH($D167,$AR$5:$AR$12,0),5))*($G167/INDEX($BB$5:$BG$12,MATCH($D167,$AR$5:$AR$12,0),5))^$J167)+(EXP(-$G167/INDEX($BB$5:$BG$12,MATCH($D167,$AR$5:$AR$12,0),6))*($G167/INDEX($BB$5:$BG$12,MATCH($D167,$AR$5:$AR$12,0),6))^$J167)),0)</x:f>
        <x:v>0</x:v>
      </x:c>
      <x:c r="BJ167"/>
      <x:c r="BK167"/>
      <x:c r="BL167"/>
      <x:c r="BM167"/>
      <x:c r="BN167"/>
      <x:c r="BO167"/>
      <x:c r="BP167"/>
      <x:c r="BQ167"/>
      <x:c r="BR167"/>
      <x:c r="BS167"/>
      <x:c r="BT167"/>
      <x:c r="BU167"/>
      <x:c r="BV167"/>
      <x:c r="BW167"/>
      <x:c r="BX167"/>
      <x:c r="BY167"/>
      <x:c r="BZ167"/>
    </x:row>
    <x:row r="168">
      <x:c r="A168" s="975" t="n">
        <x:f>'対象台データ'!A166</x:f>
        <x:v>46280</x:v>
      </x:c>
      <x:c r="B168" s="1003" t="str">
        <x:f>'対象台データ'!B166</x:f>
        <x:v>火</x:v>
      </x:c>
      <x:c r="C168" s="1003" t="str">
        <x:f>'対象台データ'!C166</x:f>
        <x:v>9/15</x:v>
      </x:c>
      <x:c r="D168" s="963" t="str">
        <x:f>'対象台データ'!D166</x:f>
        <x:v>ゴーゴージャグラー3</x:v>
      </x:c>
      <x:c r="E168" s="1014" t="n">
        <x:f>IF($X168="A",MIN(100,MAX(0,55+(V168-55)*(1+0.4*SQRT(MIN(G168/8000,1))))),MIN(100,MAX(0,V168)))</x:f>
        <x:v>58.01865667517017</x:v>
      </x:c>
      <x:c r="F168" s="1016" t="n">
        <x:f>'対象台データ'!E166</x:f>
        <x:v>879</x:v>
      </x:c>
      <x:c r="G168" s="1005" t="n">
        <x:f>'対象台データ'!F166</x:f>
        <x:v>9231</x:v>
      </x:c>
      <x:c r="H168" s="1005" t="n">
        <x:f>'対象台データ'!G166</x:f>
        <x:v>1619</x:v>
      </x:c>
      <x:c r="I168" s="1005" t="n">
        <x:f>'対象台データ'!H166</x:f>
        <x:v>40</x:v>
      </x:c>
      <x:c r="J168" s="1005" t="n">
        <x:f>'対象台データ'!I166</x:f>
        <x:v>31</x:v>
      </x:c>
      <x:c r="K168" s="979" t="n">
        <x:f>'対象台データ'!K166</x:f>
        <x:v>1.0584624273282057</x:v>
      </x:c>
      <x:c r="L168" s="1006" t="n">
        <x:f>IF(G168&lt;=0,5,IF(G168&lt;1500,5+(G168-0)*(20-5)/(1500-0),IF(G168&lt;3000,20+(G168-1500)*(40-20)/(3000-1500),IF(G168&lt;4500,40+(G168-3000)*(58-40)/(4500-3000),IF(G168&lt;6000,58+(G168-4500)*(72-58)/(6000-4500),IF(G168&lt;7500,72+(G168-6000)*(84-72)/(7500-6000),IF(G168&lt;9000,84+(G168-7500)*(93-84)/(9000-7500),IF(G168&lt;11000,93+(G168-9000)*(100-93)/(11000-9000),100))))))))</x:f>
        <x:v>93.8085</x:v>
      </x:c>
      <x:c r="M168" s="978" t="n">
        <x:v>1</x:v>
      </x:c>
      <x:c r="N168" s="978" t="n">
        <x:f>MIN(100,L168*M168)</x:f>
        <x:v>93.8085</x:v>
      </x:c>
      <x:c r="O168" s="978" t="n">
        <x:f>IF(K168&lt;=0.8,0,IF(K168&lt;0.9,0+(K168-0.8)*(10-0)/(0.9-0.8),IF(K168&lt;1,10+(K168-0.9)*(35-10)/(1-0.9),IF(K168&lt;1.2,35+(K168-1)*(87-35)/(1.2-1),IF(K168&lt;1.3,87+(K168-1.2)*(96-87)/(1.3-1.2),IF(K168&lt;1.45,96+(K168-1.3)*(100-96)/(1.45-1.3),100))))))</x:f>
        <x:v>50.20023110533349</x:v>
      </x:c>
      <x:c r="P168" s="979" t="n">
        <x:f>MIN(1,SQRT(G168/8000))</x:f>
        <x:v>1</x:v>
      </x:c>
      <x:c r="Q168" s="978" t="n">
        <x:f>35+(O168-35)*P168</x:f>
        <x:v>50.20023110533349</x:v>
      </x:c>
      <x:c r="R168" s="978" t="n">
        <x:f>IF(K168&lt;0.95,MIN(25,(0.95-K168)*250),0)</x:f>
        <x:v>0</x:v>
      </x:c>
      <x:c r="S168" s="978" t="n">
        <x:f>IF($X168="A",Y168*5+Z168*15+AA168*30+AB168*60+AC168*80+AD168*100,0)</x:f>
        <x:v>51.37639386101373</x:v>
      </x:c>
      <x:c r="T168" s="978" t="n">
        <x:f>IF($X168="A",AE168*5+AF168*15+AG168*30+AH168*60+AI168*80+AJ168*100,0)</x:f>
        <x:v>42.255059957245315</x:v>
      </x:c>
      <x:c r="U168" s="978" t="n">
        <x:f>IF($X168="A",S168*15%+T168*30%+Q168*55%,0)</x:f>
        <x:v>47.993104174259074</x:v>
      </x:c>
      <x:c r="V168" s="1018" t="n">
        <x:f>IF($X168="A",U168*80%+N168*20%,N168*IFERROR(INDEX($AT$5:$AT$60,MATCH($D168,$AR$5:$AR$60,0)),0.6)+Q168*IFERROR(INDEX($AU$5:$AU$60,MATCH($D168,$AR$5:$AR$60,0)),0.4)-R168)</x:f>
        <x:v>57.156183339407264</x:v>
      </x:c>
      <x:c r="W168" s="1008" t="str">
        <x:f>IF(E168&gt;=90,"設定6級候補",IF(E168&gt;=75,"設定4以上強候補",IF(E168&gt;=60,"設定4以上を疑う","要観察")))</x:f>
        <x:v>要観察</x:v>
      </x:c>
      <x:c r="X168" s="1003" t="str">
        <x:f>IFERROR(INDEX($AS$5:$AS$60,MATCH($D168,$AR$5:$AR$60,0)),"AT")</x:f>
        <x:v>A</x:v>
      </x:c>
      <x:c r="Y168" s="979" t="n">
        <x:f>IFERROR((EXP(-$G168/INDEX($AV$5:$BA$12,MATCH($D168,$AR$5:$AR$12,0),1))*($G168/INDEX($AV$5:$BA$12,MATCH($D168,$AR$5:$AR$12,0),1))^$I168)/((EXP(-$G168/INDEX($AV$5:$BA$12,MATCH($D168,$AR$5:$AR$12,0),1))*($G168/INDEX($AV$5:$BA$12,MATCH($D168,$AR$5:$AR$12,0),1))^$I168)+(EXP(-$G168/INDEX($AV$5:$BA$12,MATCH($D168,$AR$5:$AR$12,0),2))*($G168/INDEX($AV$5:$BA$12,MATCH($D168,$AR$5:$AR$12,0),2))^$I168)+(EXP(-$G168/INDEX($AV$5:$BA$12,MATCH($D168,$AR$5:$AR$12,0),3))*($G168/INDEX($AV$5:$BA$12,MATCH($D168,$AR$5:$AR$12,0),3))^$I168)+(EXP(-$G168/INDEX($AV$5:$BA$12,MATCH($D168,$AR$5:$AR$12,0),4))*($G168/INDEX($AV$5:$BA$12,MATCH($D168,$AR$5:$AR$12,0),4))^$I168)+(EXP(-$G168/INDEX($AV$5:$BA$12,MATCH($D168,$AR$5:$AR$12,0),5))*($G168/INDEX($AV$5:$BA$12,MATCH($D168,$AR$5:$AR$12,0),5))^$I168)+(EXP(-$G168/INDEX($AV$5:$BA$12,MATCH($D168,$AR$5:$AR$12,0),6))*($G168/INDEX($AV$5:$BA$12,MATCH($D168,$AR$5:$AR$12,0),6))^$I168)),0)</x:f>
        <x:v>0.15169324640470133</x:v>
      </x:c>
      <x:c r="Z168" s="979" t="n">
        <x:f>IFERROR((EXP(-$G168/INDEX($AV$5:$BA$12,MATCH($D168,$AR$5:$AR$12,0),2))*($G168/INDEX($AV$5:$BA$12,MATCH($D168,$AR$5:$AR$12,0),2))^$I168)/((EXP(-$G168/INDEX($AV$5:$BA$12,MATCH($D168,$AR$5:$AR$12,0),1))*($G168/INDEX($AV$5:$BA$12,MATCH($D168,$AR$5:$AR$12,0),1))^$I168)+(EXP(-$G168/INDEX($AV$5:$BA$12,MATCH($D168,$AR$5:$AR$12,0),2))*($G168/INDEX($AV$5:$BA$12,MATCH($D168,$AR$5:$AR$12,0),2))^$I168)+(EXP(-$G168/INDEX($AV$5:$BA$12,MATCH($D168,$AR$5:$AR$12,0),3))*($G168/INDEX($AV$5:$BA$12,MATCH($D168,$AR$5:$AR$12,0),3))^$I168)+(EXP(-$G168/INDEX($AV$5:$BA$12,MATCH($D168,$AR$5:$AR$12,0),4))*($G168/INDEX($AV$5:$BA$12,MATCH($D168,$AR$5:$AR$12,0),4))^$I168)+(EXP(-$G168/INDEX($AV$5:$BA$12,MATCH($D168,$AR$5:$AR$12,0),5))*($G168/INDEX($AV$5:$BA$12,MATCH($D168,$AR$5:$AR$12,0),5))^$I168)+(EXP(-$G168/INDEX($AV$5:$BA$12,MATCH($D168,$AR$5:$AR$12,0),6))*($G168/INDEX($AV$5:$BA$12,MATCH($D168,$AR$5:$AR$12,0),6))^$I168)),0)</x:f>
        <x:v>0.15423174524790673</x:v>
      </x:c>
      <x:c r="AA168" s="979" t="n">
        <x:f>IFERROR((EXP(-$G168/INDEX($AV$5:$BA$12,MATCH($D168,$AR$5:$AR$12,0),3))*($G168/INDEX($AV$5:$BA$12,MATCH($D168,$AR$5:$AR$12,0),3))^$I168)/((EXP(-$G168/INDEX($AV$5:$BA$12,MATCH($D168,$AR$5:$AR$12,0),1))*($G168/INDEX($AV$5:$BA$12,MATCH($D168,$AR$5:$AR$12,0),1))^$I168)+(EXP(-$G168/INDEX($AV$5:$BA$12,MATCH($D168,$AR$5:$AR$12,0),2))*($G168/INDEX($AV$5:$BA$12,MATCH($D168,$AR$5:$AR$12,0),2))^$I168)+(EXP(-$G168/INDEX($AV$5:$BA$12,MATCH($D168,$AR$5:$AR$12,0),3))*($G168/INDEX($AV$5:$BA$12,MATCH($D168,$AR$5:$AR$12,0),3))^$I168)+(EXP(-$G168/INDEX($AV$5:$BA$12,MATCH($D168,$AR$5:$AR$12,0),4))*($G168/INDEX($AV$5:$BA$12,MATCH($D168,$AR$5:$AR$12,0),4))^$I168)+(EXP(-$G168/INDEX($AV$5:$BA$12,MATCH($D168,$AR$5:$AR$12,0),5))*($G168/INDEX($AV$5:$BA$12,MATCH($D168,$AR$5:$AR$12,0),5))^$I168)+(EXP(-$G168/INDEX($AV$5:$BA$12,MATCH($D168,$AR$5:$AR$12,0),6))*($G168/INDEX($AV$5:$BA$12,MATCH($D168,$AR$5:$AR$12,0),6))^$I168)),0)</x:f>
        <x:v>0.15673839494040373</x:v>
      </x:c>
      <x:c r="AB168" s="979" t="n">
        <x:f>IFERROR((EXP(-$G168/INDEX($AV$5:$BA$12,MATCH($D168,$AR$5:$AR$12,0),4))*($G168/INDEX($AV$5:$BA$12,MATCH($D168,$AR$5:$AR$12,0),4))^$I168)/((EXP(-$G168/INDEX($AV$5:$BA$12,MATCH($D168,$AR$5:$AR$12,0),1))*($G168/INDEX($AV$5:$BA$12,MATCH($D168,$AR$5:$AR$12,0),1))^$I168)+(EXP(-$G168/INDEX($AV$5:$BA$12,MATCH($D168,$AR$5:$AR$12,0),2))*($G168/INDEX($AV$5:$BA$12,MATCH($D168,$AR$5:$AR$12,0),2))^$I168)+(EXP(-$G168/INDEX($AV$5:$BA$12,MATCH($D168,$AR$5:$AR$12,0),3))*($G168/INDEX($AV$5:$BA$12,MATCH($D168,$AR$5:$AR$12,0),3))^$I168)+(EXP(-$G168/INDEX($AV$5:$BA$12,MATCH($D168,$AR$5:$AR$12,0),4))*($G168/INDEX($AV$5:$BA$12,MATCH($D168,$AR$5:$AR$12,0),4))^$I168)+(EXP(-$G168/INDEX($AV$5:$BA$12,MATCH($D168,$AR$5:$AR$12,0),5))*($G168/INDEX($AV$5:$BA$12,MATCH($D168,$AR$5:$AR$12,0),5))^$I168)+(EXP(-$G168/INDEX($AV$5:$BA$12,MATCH($D168,$AR$5:$AR$12,0),6))*($G168/INDEX($AV$5:$BA$12,MATCH($D168,$AR$5:$AR$12,0),6))^$I168)),0)</x:f>
        <x:v>0.16402504163685913</x:v>
      </x:c>
      <x:c r="AC168" s="979" t="n">
        <x:f>IFERROR((EXP(-$G168/INDEX($AV$5:$BA$12,MATCH($D168,$AR$5:$AR$12,0),5))*($G168/INDEX($AV$5:$BA$12,MATCH($D168,$AR$5:$AR$12,0),5))^$I168)/((EXP(-$G168/INDEX($AV$5:$BA$12,MATCH($D168,$AR$5:$AR$12,0),1))*($G168/INDEX($AV$5:$BA$12,MATCH($D168,$AR$5:$AR$12,0),1))^$I168)+(EXP(-$G168/INDEX($AV$5:$BA$12,MATCH($D168,$AR$5:$AR$12,0),2))*($G168/INDEX($AV$5:$BA$12,MATCH($D168,$AR$5:$AR$12,0),2))^$I168)+(EXP(-$G168/INDEX($AV$5:$BA$12,MATCH($D168,$AR$5:$AR$12,0),3))*($G168/INDEX($AV$5:$BA$12,MATCH($D168,$AR$5:$AR$12,0),3))^$I168)+(EXP(-$G168/INDEX($AV$5:$BA$12,MATCH($D168,$AR$5:$AR$12,0),4))*($G168/INDEX($AV$5:$BA$12,MATCH($D168,$AR$5:$AR$12,0),4))^$I168)+(EXP(-$G168/INDEX($AV$5:$BA$12,MATCH($D168,$AR$5:$AR$12,0),5))*($G168/INDEX($AV$5:$BA$12,MATCH($D168,$AR$5:$AR$12,0),5))^$I168)+(EXP(-$G168/INDEX($AV$5:$BA$12,MATCH($D168,$AR$5:$AR$12,0),6))*($G168/INDEX($AV$5:$BA$12,MATCH($D168,$AR$5:$AR$12,0),6))^$I168)),0)</x:f>
        <x:v>0.17851800365824763</x:v>
      </x:c>
      <x:c r="AD168" s="979" t="n">
        <x:f>IFERROR((EXP(-$G168/INDEX($AV$5:$BA$12,MATCH($D168,$AR$5:$AR$12,0),6))*($G168/INDEX($AV$5:$BA$12,MATCH($D168,$AR$5:$AR$12,0),6))^$I168)/((EXP(-$G168/INDEX($AV$5:$BA$12,MATCH($D168,$AR$5:$AR$12,0),1))*($G168/INDEX($AV$5:$BA$12,MATCH($D168,$AR$5:$AR$12,0),1))^$I168)+(EXP(-$G168/INDEX($AV$5:$BA$12,MATCH($D168,$AR$5:$AR$12,0),2))*($G168/INDEX($AV$5:$BA$12,MATCH($D168,$AR$5:$AR$12,0),2))^$I168)+(EXP(-$G168/INDEX($AV$5:$BA$12,MATCH($D168,$AR$5:$AR$12,0),3))*($G168/INDEX($AV$5:$BA$12,MATCH($D168,$AR$5:$AR$12,0),3))^$I168)+(EXP(-$G168/INDEX($AV$5:$BA$12,MATCH($D168,$AR$5:$AR$12,0),4))*($G168/INDEX($AV$5:$BA$12,MATCH($D168,$AR$5:$AR$12,0),4))^$I168)+(EXP(-$G168/INDEX($AV$5:$BA$12,MATCH($D168,$AR$5:$AR$12,0),5))*($G168/INDEX($AV$5:$BA$12,MATCH($D168,$AR$5:$AR$12,0),5))^$I168)+(EXP(-$G168/INDEX($AV$5:$BA$12,MATCH($D168,$AR$5:$AR$12,0),6))*($G168/INDEX($AV$5:$BA$12,MATCH($D168,$AR$5:$AR$12,0),6))^$I168)),0)</x:f>
        <x:v>0.19479356811188153</x:v>
      </x:c>
      <x:c r="AE168" s="979" t="n">
        <x:f>IFERROR((EXP(-$G168/INDEX($BB$5:$BG$12,MATCH($D168,$AR$5:$AR$12,0),1))*($G168/INDEX($BB$5:$BG$12,MATCH($D168,$AR$5:$AR$12,0),1))^$J168)/((EXP(-$G168/INDEX($BB$5:$BG$12,MATCH($D168,$AR$5:$AR$12,0),1))*($G168/INDEX($BB$5:$BG$12,MATCH($D168,$AR$5:$AR$12,0),1))^$J168)+(EXP(-$G168/INDEX($BB$5:$BG$12,MATCH($D168,$AR$5:$AR$12,0),2))*($G168/INDEX($BB$5:$BG$12,MATCH($D168,$AR$5:$AR$12,0),2))^$J168)+(EXP(-$G168/INDEX($BB$5:$BG$12,MATCH($D168,$AR$5:$AR$12,0),3))*($G168/INDEX($BB$5:$BG$12,MATCH($D168,$AR$5:$AR$12,0),3))^$J168)+(EXP(-$G168/INDEX($BB$5:$BG$12,MATCH($D168,$AR$5:$AR$12,0),4))*($G168/INDEX($BB$5:$BG$12,MATCH($D168,$AR$5:$AR$12,0),4))^$J168)+(EXP(-$G168/INDEX($BB$5:$BG$12,MATCH($D168,$AR$5:$AR$12,0),5))*($G168/INDEX($BB$5:$BG$12,MATCH($D168,$AR$5:$AR$12,0),5))^$J168)+(EXP(-$G168/INDEX($BB$5:$BG$12,MATCH($D168,$AR$5:$AR$12,0),6))*($G168/INDEX($BB$5:$BG$12,MATCH($D168,$AR$5:$AR$12,0),6))^$J168)),0)</x:f>
        <x:v>0.15100438339198305</x:v>
      </x:c>
      <x:c r="AF168" s="979" t="n">
        <x:f>IFERROR((EXP(-$G168/INDEX($BB$5:$BG$12,MATCH($D168,$AR$5:$AR$12,0),2))*($G168/INDEX($BB$5:$BG$12,MATCH($D168,$AR$5:$AR$12,0),2))^$J168)/((EXP(-$G168/INDEX($BB$5:$BG$12,MATCH($D168,$AR$5:$AR$12,0),1))*($G168/INDEX($BB$5:$BG$12,MATCH($D168,$AR$5:$AR$12,0),1))^$J168)+(EXP(-$G168/INDEX($BB$5:$BG$12,MATCH($D168,$AR$5:$AR$12,0),2))*($G168/INDEX($BB$5:$BG$12,MATCH($D168,$AR$5:$AR$12,0),2))^$J168)+(EXP(-$G168/INDEX($BB$5:$BG$12,MATCH($D168,$AR$5:$AR$12,0),3))*($G168/INDEX($BB$5:$BG$12,MATCH($D168,$AR$5:$AR$12,0),3))^$J168)+(EXP(-$G168/INDEX($BB$5:$BG$12,MATCH($D168,$AR$5:$AR$12,0),4))*($G168/INDEX($BB$5:$BG$12,MATCH($D168,$AR$5:$AR$12,0),4))^$J168)+(EXP(-$G168/INDEX($BB$5:$BG$12,MATCH($D168,$AR$5:$AR$12,0),5))*($G168/INDEX($BB$5:$BG$12,MATCH($D168,$AR$5:$AR$12,0),5))^$J168)+(EXP(-$G168/INDEX($BB$5:$BG$12,MATCH($D168,$AR$5:$AR$12,0),6))*($G168/INDEX($BB$5:$BG$12,MATCH($D168,$AR$5:$AR$12,0),6))^$J168)),0)</x:f>
        <x:v>0.19526858385756052</x:v>
      </x:c>
      <x:c r="AG168" s="979" t="n">
        <x:f>IFERROR((EXP(-$G168/INDEX($BB$5:$BG$12,MATCH($D168,$AR$5:$AR$12,0),3))*($G168/INDEX($BB$5:$BG$12,MATCH($D168,$AR$5:$AR$12,0),3))^$J168)/((EXP(-$G168/INDEX($BB$5:$BG$12,MATCH($D168,$AR$5:$AR$12,0),1))*($G168/INDEX($BB$5:$BG$12,MATCH($D168,$AR$5:$AR$12,0),1))^$J168)+(EXP(-$G168/INDEX($BB$5:$BG$12,MATCH($D168,$AR$5:$AR$12,0),2))*($G168/INDEX($BB$5:$BG$12,MATCH($D168,$AR$5:$AR$12,0),2))^$J168)+(EXP(-$G168/INDEX($BB$5:$BG$12,MATCH($D168,$AR$5:$AR$12,0),3))*($G168/INDEX($BB$5:$BG$12,MATCH($D168,$AR$5:$AR$12,0),3))^$J168)+(EXP(-$G168/INDEX($BB$5:$BG$12,MATCH($D168,$AR$5:$AR$12,0),4))*($G168/INDEX($BB$5:$BG$12,MATCH($D168,$AR$5:$AR$12,0),4))^$J168)+(EXP(-$G168/INDEX($BB$5:$BG$12,MATCH($D168,$AR$5:$AR$12,0),5))*($G168/INDEX($BB$5:$BG$12,MATCH($D168,$AR$5:$AR$12,0),5))^$J168)+(EXP(-$G168/INDEX($BB$5:$BG$12,MATCH($D168,$AR$5:$AR$12,0),6))*($G168/INDEX($BB$5:$BG$12,MATCH($D168,$AR$5:$AR$12,0),6))^$J168)),0)</x:f>
        <x:v>0.2318785516726767</x:v>
      </x:c>
      <x:c r="AH168" s="979" t="n">
        <x:f>IFERROR((EXP(-$G168/INDEX($BB$5:$BG$12,MATCH($D168,$AR$5:$AR$12,0),4))*($G168/INDEX($BB$5:$BG$12,MATCH($D168,$AR$5:$AR$12,0),4))^$J168)/((EXP(-$G168/INDEX($BB$5:$BG$12,MATCH($D168,$AR$5:$AR$12,0),1))*($G168/INDEX($BB$5:$BG$12,MATCH($D168,$AR$5:$AR$12,0),1))^$J168)+(EXP(-$G168/INDEX($BB$5:$BG$12,MATCH($D168,$AR$5:$AR$12,0),2))*($G168/INDEX($BB$5:$BG$12,MATCH($D168,$AR$5:$AR$12,0),2))^$J168)+(EXP(-$G168/INDEX($BB$5:$BG$12,MATCH($D168,$AR$5:$AR$12,0),3))*($G168/INDEX($BB$5:$BG$12,MATCH($D168,$AR$5:$AR$12,0),3))^$J168)+(EXP(-$G168/INDEX($BB$5:$BG$12,MATCH($D168,$AR$5:$AR$12,0),4))*($G168/INDEX($BB$5:$BG$12,MATCH($D168,$AR$5:$AR$12,0),4))^$J168)+(EXP(-$G168/INDEX($BB$5:$BG$12,MATCH($D168,$AR$5:$AR$12,0),5))*($G168/INDEX($BB$5:$BG$12,MATCH($D168,$AR$5:$AR$12,0),5))^$J168)+(EXP(-$G168/INDEX($BB$5:$BG$12,MATCH($D168,$AR$5:$AR$12,0),6))*($G168/INDEX($BB$5:$BG$12,MATCH($D168,$AR$5:$AR$12,0),6))^$J168)),0)</x:f>
        <x:v>0.19785987644452166</x:v>
      </x:c>
      <x:c r="AI168" s="979" t="n">
        <x:f>IFERROR((EXP(-$G168/INDEX($BB$5:$BG$12,MATCH($D168,$AR$5:$AR$12,0),5))*($G168/INDEX($BB$5:$BG$12,MATCH($D168,$AR$5:$AR$12,0),5))^$J168)/((EXP(-$G168/INDEX($BB$5:$BG$12,MATCH($D168,$AR$5:$AR$12,0),1))*($G168/INDEX($BB$5:$BG$12,MATCH($D168,$AR$5:$AR$12,0),1))^$J168)+(EXP(-$G168/INDEX($BB$5:$BG$12,MATCH($D168,$AR$5:$AR$12,0),2))*($G168/INDEX($BB$5:$BG$12,MATCH($D168,$AR$5:$AR$12,0),2))^$J168)+(EXP(-$G168/INDEX($BB$5:$BG$12,MATCH($D168,$AR$5:$AR$12,0),3))*($G168/INDEX($BB$5:$BG$12,MATCH($D168,$AR$5:$AR$12,0),3))^$J168)+(EXP(-$G168/INDEX($BB$5:$BG$12,MATCH($D168,$AR$5:$AR$12,0),4))*($G168/INDEX($BB$5:$BG$12,MATCH($D168,$AR$5:$AR$12,0),4))^$J168)+(EXP(-$G168/INDEX($BB$5:$BG$12,MATCH($D168,$AR$5:$AR$12,0),5))*($G168/INDEX($BB$5:$BG$12,MATCH($D168,$AR$5:$AR$12,0),5))^$J168)+(EXP(-$G168/INDEX($BB$5:$BG$12,MATCH($D168,$AR$5:$AR$12,0),6))*($G168/INDEX($BB$5:$BG$12,MATCH($D168,$AR$5:$AR$12,0),6))^$J168)),0)</x:f>
        <x:v>0.1327900158877711</x:v>
      </x:c>
      <x:c r="AJ168" s="979" t="n">
        <x:f>IFERROR((EXP(-$G168/INDEX($BB$5:$BG$12,MATCH($D168,$AR$5:$AR$12,0),6))*($G168/INDEX($BB$5:$BG$12,MATCH($D168,$AR$5:$AR$12,0),6))^$J168)/((EXP(-$G168/INDEX($BB$5:$BG$12,MATCH($D168,$AR$5:$AR$12,0),1))*($G168/INDEX($BB$5:$BG$12,MATCH($D168,$AR$5:$AR$12,0),1))^$J168)+(EXP(-$G168/INDEX($BB$5:$BG$12,MATCH($D168,$AR$5:$AR$12,0),2))*($G168/INDEX($BB$5:$BG$12,MATCH($D168,$AR$5:$AR$12,0),2))^$J168)+(EXP(-$G168/INDEX($BB$5:$BG$12,MATCH($D168,$AR$5:$AR$12,0),3))*($G168/INDEX($BB$5:$BG$12,MATCH($D168,$AR$5:$AR$12,0),3))^$J168)+(EXP(-$G168/INDEX($BB$5:$BG$12,MATCH($D168,$AR$5:$AR$12,0),4))*($G168/INDEX($BB$5:$BG$12,MATCH($D168,$AR$5:$AR$12,0),4))^$J168)+(EXP(-$G168/INDEX($BB$5:$BG$12,MATCH($D168,$AR$5:$AR$12,0),5))*($G168/INDEX($BB$5:$BG$12,MATCH($D168,$AR$5:$AR$12,0),5))^$J168)+(EXP(-$G168/INDEX($BB$5:$BG$12,MATCH($D168,$AR$5:$AR$12,0),6))*($G168/INDEX($BB$5:$BG$12,MATCH($D168,$AR$5:$AR$12,0),6))^$J168)),0)</x:f>
        <x:v>0.09119858874548704</x:v>
      </x:c>
      <x:c r="BJ168"/>
      <x:c r="BK168"/>
      <x:c r="BL168"/>
      <x:c r="BM168"/>
      <x:c r="BN168"/>
      <x:c r="BO168"/>
      <x:c r="BP168"/>
      <x:c r="BQ168"/>
      <x:c r="BR168"/>
      <x:c r="BS168"/>
      <x:c r="BT168"/>
      <x:c r="BU168"/>
      <x:c r="BV168"/>
      <x:c r="BW168"/>
      <x:c r="BX168"/>
      <x:c r="BY168"/>
      <x:c r="BZ168"/>
    </x:row>
    <x:row r="169">
      <x:c r="A169" s="975" t="n">
        <x:f>'対象台データ'!A167</x:f>
        <x:v>46280</x:v>
      </x:c>
      <x:c r="B169" s="1003" t="str">
        <x:f>'対象台データ'!B167</x:f>
        <x:v>火</x:v>
      </x:c>
      <x:c r="C169" s="1003" t="str">
        <x:f>'対象台データ'!C167</x:f>
        <x:v>9/15</x:v>
      </x:c>
      <x:c r="D169" s="963" t="str">
        <x:f>'対象台データ'!D167</x:f>
        <x:v>ゴーゴージャグラー3</x:v>
      </x:c>
      <x:c r="E169" s="1014" t="n">
        <x:f>IF($X169="A",MIN(100,MAX(0,55+(V169-55)*(1+0.4*SQRT(MIN(G169/8000,1))))),MIN(100,MAX(0,V169)))</x:f>
        <x:v>40.93658897528285</x:v>
      </x:c>
      <x:c r="F169" s="1016" t="n">
        <x:f>'対象台データ'!E167</x:f>
        <x:v>880</x:v>
      </x:c>
      <x:c r="G169" s="1005" t="n">
        <x:f>'対象台データ'!F167</x:f>
        <x:v>7847</x:v>
      </x:c>
      <x:c r="H169" s="1005" t="n">
        <x:f>'対象台データ'!G167</x:f>
        <x:v>-1014</x:v>
      </x:c>
      <x:c r="I169" s="1005" t="n">
        <x:f>'対象台データ'!H167</x:f>
        <x:v>24</x:v>
      </x:c>
      <x:c r="J169" s="1005" t="n">
        <x:f>'対象台データ'!I167</x:f>
        <x:v>28</x:v>
      </x:c>
      <x:c r="K169" s="979" t="n">
        <x:f>'対象台データ'!K167</x:f>
        <x:v>0.9569262138396839</x:v>
      </x:c>
      <x:c r="L169" s="1006" t="n">
        <x:f>IF(G169&lt;=0,5,IF(G169&lt;1500,5+(G169-0)*(20-5)/(1500-0),IF(G169&lt;3000,20+(G169-1500)*(40-20)/(3000-1500),IF(G169&lt;4500,40+(G169-3000)*(58-40)/(4500-3000),IF(G169&lt;6000,58+(G169-4500)*(72-58)/(6000-4500),IF(G169&lt;7500,72+(G169-6000)*(84-72)/(7500-6000),IF(G169&lt;9000,84+(G169-7500)*(93-84)/(9000-7500),IF(G169&lt;11000,93+(G169-9000)*(100-93)/(11000-9000),100))))))))</x:f>
        <x:v>86.082</x:v>
      </x:c>
      <x:c r="M169" s="978" t="n">
        <x:v>1</x:v>
      </x:c>
      <x:c r="N169" s="978" t="n">
        <x:f>MIN(100,L169*M169)</x:f>
        <x:v>86.082</x:v>
      </x:c>
      <x:c r="O169" s="978" t="n">
        <x:f>IF(K169&lt;=0.8,0,IF(K169&lt;0.9,0+(K169-0.8)*(10-0)/(0.9-0.8),IF(K169&lt;1,10+(K169-0.9)*(35-10)/(1-0.9),IF(K169&lt;1.2,35+(K169-1)*(87-35)/(1.2-1),IF(K169&lt;1.3,87+(K169-1.2)*(96-87)/(1.3-1.2),IF(K169&lt;1.45,96+(K169-1.3)*(100-96)/(1.45-1.3),100))))))</x:f>
        <x:v>24.231553459920974</x:v>
      </x:c>
      <x:c r="P169" s="979" t="n">
        <x:f>MIN(1,SQRT(G169/8000))</x:f>
        <x:v>0.9903913367957133</x:v>
      </x:c>
      <x:c r="Q169" s="978" t="n">
        <x:f>35+(O169-35)*P169</x:f>
        <x:v>24.335023835957962</x:v>
      </x:c>
      <x:c r="R169" s="978" t="n">
        <x:f>IF(K169&lt;0.95,MIN(25,(0.95-K169)*250),0)</x:f>
        <x:v>0</x:v>
      </x:c>
      <x:c r="S169" s="978" t="n">
        <x:f>IF($X169="A",Y169*5+Z169*15+AA169*30+AB169*60+AC169*80+AD169*100,0)</x:f>
        <x:v>41.110622643088476</x:v>
      </x:c>
      <x:c r="T169" s="978" t="n">
        <x:f>IF($X169="A",AE169*5+AF169*15+AG169*30+AH169*60+AI169*80+AJ169*100,0)</x:f>
        <x:v>50.291531742664944</x:v>
      </x:c>
      <x:c r="U169" s="978" t="n">
        <x:f>IF($X169="A",S169*15%+T169*30%+Q169*55%,0)</x:f>
        <x:v>34.638316029039636</x:v>
      </x:c>
      <x:c r="V169" s="1018" t="n">
        <x:f>IF($X169="A",U169*80%+N169*20%,N169*IFERROR(INDEX($AT$5:$AT$60,MATCH($D169,$AR$5:$AR$60,0)),0.6)+Q169*IFERROR(INDEX($AU$5:$AU$60,MATCH($D169,$AR$5:$AR$60,0)),0.4)-R169)</x:f>
        <x:v>44.92705282323171</x:v>
      </x:c>
      <x:c r="W169" s="1008" t="str">
        <x:f>IF(E169&gt;=90,"設定6級候補",IF(E169&gt;=75,"設定4以上強候補",IF(E169&gt;=60,"設定4以上を疑う","要観察")))</x:f>
        <x:v>要観察</x:v>
      </x:c>
      <x:c r="X169" s="1003" t="str">
        <x:f>IFERROR(INDEX($AS$5:$AS$60,MATCH($D169,$AR$5:$AR$60,0)),"AT")</x:f>
        <x:v>A</x:v>
      </x:c>
      <x:c r="Y169" s="979" t="n">
        <x:f>IFERROR((EXP(-$G169/INDEX($AV$5:$BA$12,MATCH($D169,$AR$5:$AR$12,0),1))*($G169/INDEX($AV$5:$BA$12,MATCH($D169,$AR$5:$AR$12,0),1))^$I169)/((EXP(-$G169/INDEX($AV$5:$BA$12,MATCH($D169,$AR$5:$AR$12,0),1))*($G169/INDEX($AV$5:$BA$12,MATCH($D169,$AR$5:$AR$12,0),1))^$I169)+(EXP(-$G169/INDEX($AV$5:$BA$12,MATCH($D169,$AR$5:$AR$12,0),2))*($G169/INDEX($AV$5:$BA$12,MATCH($D169,$AR$5:$AR$12,0),2))^$I169)+(EXP(-$G169/INDEX($AV$5:$BA$12,MATCH($D169,$AR$5:$AR$12,0),3))*($G169/INDEX($AV$5:$BA$12,MATCH($D169,$AR$5:$AR$12,0),3))^$I169)+(EXP(-$G169/INDEX($AV$5:$BA$12,MATCH($D169,$AR$5:$AR$12,0),4))*($G169/INDEX($AV$5:$BA$12,MATCH($D169,$AR$5:$AR$12,0),4))^$I169)+(EXP(-$G169/INDEX($AV$5:$BA$12,MATCH($D169,$AR$5:$AR$12,0),5))*($G169/INDEX($AV$5:$BA$12,MATCH($D169,$AR$5:$AR$12,0),5))^$I169)+(EXP(-$G169/INDEX($AV$5:$BA$12,MATCH($D169,$AR$5:$AR$12,0),6))*($G169/INDEX($AV$5:$BA$12,MATCH($D169,$AR$5:$AR$12,0),6))^$I169)),0)</x:f>
        <x:v>0.20018164874885863</x:v>
      </x:c>
      <x:c r="Z169" s="979" t="n">
        <x:f>IFERROR((EXP(-$G169/INDEX($AV$5:$BA$12,MATCH($D169,$AR$5:$AR$12,0),2))*($G169/INDEX($AV$5:$BA$12,MATCH($D169,$AR$5:$AR$12,0),2))^$I169)/((EXP(-$G169/INDEX($AV$5:$BA$12,MATCH($D169,$AR$5:$AR$12,0),1))*($G169/INDEX($AV$5:$BA$12,MATCH($D169,$AR$5:$AR$12,0),1))^$I169)+(EXP(-$G169/INDEX($AV$5:$BA$12,MATCH($D169,$AR$5:$AR$12,0),2))*($G169/INDEX($AV$5:$BA$12,MATCH($D169,$AR$5:$AR$12,0),2))^$I169)+(EXP(-$G169/INDEX($AV$5:$BA$12,MATCH($D169,$AR$5:$AR$12,0),3))*($G169/INDEX($AV$5:$BA$12,MATCH($D169,$AR$5:$AR$12,0),3))^$I169)+(EXP(-$G169/INDEX($AV$5:$BA$12,MATCH($D169,$AR$5:$AR$12,0),4))*($G169/INDEX($AV$5:$BA$12,MATCH($D169,$AR$5:$AR$12,0),4))^$I169)+(EXP(-$G169/INDEX($AV$5:$BA$12,MATCH($D169,$AR$5:$AR$12,0),5))*($G169/INDEX($AV$5:$BA$12,MATCH($D169,$AR$5:$AR$12,0),5))^$I169)+(EXP(-$G169/INDEX($AV$5:$BA$12,MATCH($D169,$AR$5:$AR$12,0),6))*($G169/INDEX($AV$5:$BA$12,MATCH($D169,$AR$5:$AR$12,0),6))^$I169)),0)</x:f>
        <x:v>0.19531961262065228</x:v>
      </x:c>
      <x:c r="AA169" s="979" t="n">
        <x:f>IFERROR((EXP(-$G169/INDEX($AV$5:$BA$12,MATCH($D169,$AR$5:$AR$12,0),3))*($G169/INDEX($AV$5:$BA$12,MATCH($D169,$AR$5:$AR$12,0),3))^$I169)/((EXP(-$G169/INDEX($AV$5:$BA$12,MATCH($D169,$AR$5:$AR$12,0),1))*($G169/INDEX($AV$5:$BA$12,MATCH($D169,$AR$5:$AR$12,0),1))^$I169)+(EXP(-$G169/INDEX($AV$5:$BA$12,MATCH($D169,$AR$5:$AR$12,0),2))*($G169/INDEX($AV$5:$BA$12,MATCH($D169,$AR$5:$AR$12,0),2))^$I169)+(EXP(-$G169/INDEX($AV$5:$BA$12,MATCH($D169,$AR$5:$AR$12,0),3))*($G169/INDEX($AV$5:$BA$12,MATCH($D169,$AR$5:$AR$12,0),3))^$I169)+(EXP(-$G169/INDEX($AV$5:$BA$12,MATCH($D169,$AR$5:$AR$12,0),4))*($G169/INDEX($AV$5:$BA$12,MATCH($D169,$AR$5:$AR$12,0),4))^$I169)+(EXP(-$G169/INDEX($AV$5:$BA$12,MATCH($D169,$AR$5:$AR$12,0),5))*($G169/INDEX($AV$5:$BA$12,MATCH($D169,$AR$5:$AR$12,0),5))^$I169)+(EXP(-$G169/INDEX($AV$5:$BA$12,MATCH($D169,$AR$5:$AR$12,0),6))*($G169/INDEX($AV$5:$BA$12,MATCH($D169,$AR$5:$AR$12,0),6))^$I169)),0)</x:f>
        <x:v>0.19047024892119993</x:v>
      </x:c>
      <x:c r="AB169" s="979" t="n">
        <x:f>IFERROR((EXP(-$G169/INDEX($AV$5:$BA$12,MATCH($D169,$AR$5:$AR$12,0),4))*($G169/INDEX($AV$5:$BA$12,MATCH($D169,$AR$5:$AR$12,0),4))^$I169)/((EXP(-$G169/INDEX($AV$5:$BA$12,MATCH($D169,$AR$5:$AR$12,0),1))*($G169/INDEX($AV$5:$BA$12,MATCH($D169,$AR$5:$AR$12,0),1))^$I169)+(EXP(-$G169/INDEX($AV$5:$BA$12,MATCH($D169,$AR$5:$AR$12,0),2))*($G169/INDEX($AV$5:$BA$12,MATCH($D169,$AR$5:$AR$12,0),2))^$I169)+(EXP(-$G169/INDEX($AV$5:$BA$12,MATCH($D169,$AR$5:$AR$12,0),3))*($G169/INDEX($AV$5:$BA$12,MATCH($D169,$AR$5:$AR$12,0),3))^$I169)+(EXP(-$G169/INDEX($AV$5:$BA$12,MATCH($D169,$AR$5:$AR$12,0),4))*($G169/INDEX($AV$5:$BA$12,MATCH($D169,$AR$5:$AR$12,0),4))^$I169)+(EXP(-$G169/INDEX($AV$5:$BA$12,MATCH($D169,$AR$5:$AR$12,0),5))*($G169/INDEX($AV$5:$BA$12,MATCH($D169,$AR$5:$AR$12,0),5))^$I169)+(EXP(-$G169/INDEX($AV$5:$BA$12,MATCH($D169,$AR$5:$AR$12,0),6))*($G169/INDEX($AV$5:$BA$12,MATCH($D169,$AR$5:$AR$12,0),6))^$I169)),0)</x:f>
        <x:v>0.17603322934757337</x:v>
      </x:c>
      <x:c r="AC169" s="979" t="n">
        <x:f>IFERROR((EXP(-$G169/INDEX($AV$5:$BA$12,MATCH($D169,$AR$5:$AR$12,0),5))*($G169/INDEX($AV$5:$BA$12,MATCH($D169,$AR$5:$AR$12,0),5))^$I169)/((EXP(-$G169/INDEX($AV$5:$BA$12,MATCH($D169,$AR$5:$AR$12,0),1))*($G169/INDEX($AV$5:$BA$12,MATCH($D169,$AR$5:$AR$12,0),1))^$I169)+(EXP(-$G169/INDEX($AV$5:$BA$12,MATCH($D169,$AR$5:$AR$12,0),2))*($G169/INDEX($AV$5:$BA$12,MATCH($D169,$AR$5:$AR$12,0),2))^$I169)+(EXP(-$G169/INDEX($AV$5:$BA$12,MATCH($D169,$AR$5:$AR$12,0),3))*($G169/INDEX($AV$5:$BA$12,MATCH($D169,$AR$5:$AR$12,0),3))^$I169)+(EXP(-$G169/INDEX($AV$5:$BA$12,MATCH($D169,$AR$5:$AR$12,0),4))*($G169/INDEX($AV$5:$BA$12,MATCH($D169,$AR$5:$AR$12,0),4))^$I169)+(EXP(-$G169/INDEX($AV$5:$BA$12,MATCH($D169,$AR$5:$AR$12,0),5))*($G169/INDEX($AV$5:$BA$12,MATCH($D169,$AR$5:$AR$12,0),5))^$I169)+(EXP(-$G169/INDEX($AV$5:$BA$12,MATCH($D169,$AR$5:$AR$12,0),6))*($G169/INDEX($AV$5:$BA$12,MATCH($D169,$AR$5:$AR$12,0),6))^$I169)),0)</x:f>
        <x:v>0.14478535273137874</x:v>
      </x:c>
      <x:c r="AD169" s="979" t="n">
        <x:f>IFERROR((EXP(-$G169/INDEX($AV$5:$BA$12,MATCH($D169,$AR$5:$AR$12,0),6))*($G169/INDEX($AV$5:$BA$12,MATCH($D169,$AR$5:$AR$12,0),6))^$I169)/((EXP(-$G169/INDEX($AV$5:$BA$12,MATCH($D169,$AR$5:$AR$12,0),1))*($G169/INDEX($AV$5:$BA$12,MATCH($D169,$AR$5:$AR$12,0),1))^$I169)+(EXP(-$G169/INDEX($AV$5:$BA$12,MATCH($D169,$AR$5:$AR$12,0),2))*($G169/INDEX($AV$5:$BA$12,MATCH($D169,$AR$5:$AR$12,0),2))^$I169)+(EXP(-$G169/INDEX($AV$5:$BA$12,MATCH($D169,$AR$5:$AR$12,0),3))*($G169/INDEX($AV$5:$BA$12,MATCH($D169,$AR$5:$AR$12,0),3))^$I169)+(EXP(-$G169/INDEX($AV$5:$BA$12,MATCH($D169,$AR$5:$AR$12,0),4))*($G169/INDEX($AV$5:$BA$12,MATCH($D169,$AR$5:$AR$12,0),4))^$I169)+(EXP(-$G169/INDEX($AV$5:$BA$12,MATCH($D169,$AR$5:$AR$12,0),5))*($G169/INDEX($AV$5:$BA$12,MATCH($D169,$AR$5:$AR$12,0),5))^$I169)+(EXP(-$G169/INDEX($AV$5:$BA$12,MATCH($D169,$AR$5:$AR$12,0),6))*($G169/INDEX($AV$5:$BA$12,MATCH($D169,$AR$5:$AR$12,0),6))^$I169)),0)</x:f>
        <x:v>0.093209907630337</x:v>
      </x:c>
      <x:c r="AE169" s="979" t="n">
        <x:f>IFERROR((EXP(-$G169/INDEX($BB$5:$BG$12,MATCH($D169,$AR$5:$AR$12,0),1))*($G169/INDEX($BB$5:$BG$12,MATCH($D169,$AR$5:$AR$12,0),1))^$J169)/((EXP(-$G169/INDEX($BB$5:$BG$12,MATCH($D169,$AR$5:$AR$12,0),1))*($G169/INDEX($BB$5:$BG$12,MATCH($D169,$AR$5:$AR$12,0),1))^$J169)+(EXP(-$G169/INDEX($BB$5:$BG$12,MATCH($D169,$AR$5:$AR$12,0),2))*($G169/INDEX($BB$5:$BG$12,MATCH($D169,$AR$5:$AR$12,0),2))^$J169)+(EXP(-$G169/INDEX($BB$5:$BG$12,MATCH($D169,$AR$5:$AR$12,0),3))*($G169/INDEX($BB$5:$BG$12,MATCH($D169,$AR$5:$AR$12,0),3))^$J169)+(EXP(-$G169/INDEX($BB$5:$BG$12,MATCH($D169,$AR$5:$AR$12,0),4))*($G169/INDEX($BB$5:$BG$12,MATCH($D169,$AR$5:$AR$12,0),4))^$J169)+(EXP(-$G169/INDEX($BB$5:$BG$12,MATCH($D169,$AR$5:$AR$12,0),5))*($G169/INDEX($BB$5:$BG$12,MATCH($D169,$AR$5:$AR$12,0),5))^$J169)+(EXP(-$G169/INDEX($BB$5:$BG$12,MATCH($D169,$AR$5:$AR$12,0),6))*($G169/INDEX($BB$5:$BG$12,MATCH($D169,$AR$5:$AR$12,0),6))^$J169)),0)</x:f>
        <x:v>0.10992719749092301</x:v>
      </x:c>
      <x:c r="AF169" s="979" t="n">
        <x:f>IFERROR((EXP(-$G169/INDEX($BB$5:$BG$12,MATCH($D169,$AR$5:$AR$12,0),2))*($G169/INDEX($BB$5:$BG$12,MATCH($D169,$AR$5:$AR$12,0),2))^$J169)/((EXP(-$G169/INDEX($BB$5:$BG$12,MATCH($D169,$AR$5:$AR$12,0),1))*($G169/INDEX($BB$5:$BG$12,MATCH($D169,$AR$5:$AR$12,0),1))^$J169)+(EXP(-$G169/INDEX($BB$5:$BG$12,MATCH($D169,$AR$5:$AR$12,0),2))*($G169/INDEX($BB$5:$BG$12,MATCH($D169,$AR$5:$AR$12,0),2))^$J169)+(EXP(-$G169/INDEX($BB$5:$BG$12,MATCH($D169,$AR$5:$AR$12,0),3))*($G169/INDEX($BB$5:$BG$12,MATCH($D169,$AR$5:$AR$12,0),3))^$J169)+(EXP(-$G169/INDEX($BB$5:$BG$12,MATCH($D169,$AR$5:$AR$12,0),4))*($G169/INDEX($BB$5:$BG$12,MATCH($D169,$AR$5:$AR$12,0),4))^$J169)+(EXP(-$G169/INDEX($BB$5:$BG$12,MATCH($D169,$AR$5:$AR$12,0),5))*($G169/INDEX($BB$5:$BG$12,MATCH($D169,$AR$5:$AR$12,0),5))^$J169)+(EXP(-$G169/INDEX($BB$5:$BG$12,MATCH($D169,$AR$5:$AR$12,0),6))*($G169/INDEX($BB$5:$BG$12,MATCH($D169,$AR$5:$AR$12,0),6))^$J169)),0)</x:f>
        <x:v>0.15164323799788954</x:v>
      </x:c>
      <x:c r="AG169" s="979" t="n">
        <x:f>IFERROR((EXP(-$G169/INDEX($BB$5:$BG$12,MATCH($D169,$AR$5:$AR$12,0),3))*($G169/INDEX($BB$5:$BG$12,MATCH($D169,$AR$5:$AR$12,0),3))^$J169)/((EXP(-$G169/INDEX($BB$5:$BG$12,MATCH($D169,$AR$5:$AR$12,0),1))*($G169/INDEX($BB$5:$BG$12,MATCH($D169,$AR$5:$AR$12,0),1))^$J169)+(EXP(-$G169/INDEX($BB$5:$BG$12,MATCH($D169,$AR$5:$AR$12,0),2))*($G169/INDEX($BB$5:$BG$12,MATCH($D169,$AR$5:$AR$12,0),2))^$J169)+(EXP(-$G169/INDEX($BB$5:$BG$12,MATCH($D169,$AR$5:$AR$12,0),3))*($G169/INDEX($BB$5:$BG$12,MATCH($D169,$AR$5:$AR$12,0),3))^$J169)+(EXP(-$G169/INDEX($BB$5:$BG$12,MATCH($D169,$AR$5:$AR$12,0),4))*($G169/INDEX($BB$5:$BG$12,MATCH($D169,$AR$5:$AR$12,0),4))^$J169)+(EXP(-$G169/INDEX($BB$5:$BG$12,MATCH($D169,$AR$5:$AR$12,0),5))*($G169/INDEX($BB$5:$BG$12,MATCH($D169,$AR$5:$AR$12,0),5))^$J169)+(EXP(-$G169/INDEX($BB$5:$BG$12,MATCH($D169,$AR$5:$AR$12,0),6))*($G169/INDEX($BB$5:$BG$12,MATCH($D169,$AR$5:$AR$12,0),6))^$J169)),0)</x:f>
        <x:v>0.20121583406084562</x:v>
      </x:c>
      <x:c r="AH169" s="979" t="n">
        <x:f>IFERROR((EXP(-$G169/INDEX($BB$5:$BG$12,MATCH($D169,$AR$5:$AR$12,0),4))*($G169/INDEX($BB$5:$BG$12,MATCH($D169,$AR$5:$AR$12,0),4))^$J169)/((EXP(-$G169/INDEX($BB$5:$BG$12,MATCH($D169,$AR$5:$AR$12,0),1))*($G169/INDEX($BB$5:$BG$12,MATCH($D169,$AR$5:$AR$12,0),1))^$J169)+(EXP(-$G169/INDEX($BB$5:$BG$12,MATCH($D169,$AR$5:$AR$12,0),2))*($G169/INDEX($BB$5:$BG$12,MATCH($D169,$AR$5:$AR$12,0),2))^$J169)+(EXP(-$G169/INDEX($BB$5:$BG$12,MATCH($D169,$AR$5:$AR$12,0),3))*($G169/INDEX($BB$5:$BG$12,MATCH($D169,$AR$5:$AR$12,0),3))^$J169)+(EXP(-$G169/INDEX($BB$5:$BG$12,MATCH($D169,$AR$5:$AR$12,0),4))*($G169/INDEX($BB$5:$BG$12,MATCH($D169,$AR$5:$AR$12,0),4))^$J169)+(EXP(-$G169/INDEX($BB$5:$BG$12,MATCH($D169,$AR$5:$AR$12,0),5))*($G169/INDEX($BB$5:$BG$12,MATCH($D169,$AR$5:$AR$12,0),5))^$J169)+(EXP(-$G169/INDEX($BB$5:$BG$12,MATCH($D169,$AR$5:$AR$12,0),6))*($G169/INDEX($BB$5:$BG$12,MATCH($D169,$AR$5:$AR$12,0),6))^$J169)),0)</x:f>
        <x:v>0.21819727544218867</x:v>
      </x:c>
      <x:c r="AI169" s="979" t="n">
        <x:f>IFERROR((EXP(-$G169/INDEX($BB$5:$BG$12,MATCH($D169,$AR$5:$AR$12,0),5))*($G169/INDEX($BB$5:$BG$12,MATCH($D169,$AR$5:$AR$12,0),5))^$J169)/((EXP(-$G169/INDEX($BB$5:$BG$12,MATCH($D169,$AR$5:$AR$12,0),1))*($G169/INDEX($BB$5:$BG$12,MATCH($D169,$AR$5:$AR$12,0),1))^$J169)+(EXP(-$G169/INDEX($BB$5:$BG$12,MATCH($D169,$AR$5:$AR$12,0),2))*($G169/INDEX($BB$5:$BG$12,MATCH($D169,$AR$5:$AR$12,0),2))^$J169)+(EXP(-$G169/INDEX($BB$5:$BG$12,MATCH($D169,$AR$5:$AR$12,0),3))*($G169/INDEX($BB$5:$BG$12,MATCH($D169,$AR$5:$AR$12,0),3))^$J169)+(EXP(-$G169/INDEX($BB$5:$BG$12,MATCH($D169,$AR$5:$AR$12,0),4))*($G169/INDEX($BB$5:$BG$12,MATCH($D169,$AR$5:$AR$12,0),4))^$J169)+(EXP(-$G169/INDEX($BB$5:$BG$12,MATCH($D169,$AR$5:$AR$12,0),5))*($G169/INDEX($BB$5:$BG$12,MATCH($D169,$AR$5:$AR$12,0),5))^$J169)+(EXP(-$G169/INDEX($BB$5:$BG$12,MATCH($D169,$AR$5:$AR$12,0),6))*($G169/INDEX($BB$5:$BG$12,MATCH($D169,$AR$5:$AR$12,0),6))^$J169)),0)</x:f>
        <x:v>0.17813549319650085</x:v>
      </x:c>
      <x:c r="AJ169" s="979" t="n">
        <x:f>IFERROR((EXP(-$G169/INDEX($BB$5:$BG$12,MATCH($D169,$AR$5:$AR$12,0),6))*($G169/INDEX($BB$5:$BG$12,MATCH($D169,$AR$5:$AR$12,0),6))^$J169)/((EXP(-$G169/INDEX($BB$5:$BG$12,MATCH($D169,$AR$5:$AR$12,0),1))*($G169/INDEX($BB$5:$BG$12,MATCH($D169,$AR$5:$AR$12,0),1))^$J169)+(EXP(-$G169/INDEX($BB$5:$BG$12,MATCH($D169,$AR$5:$AR$12,0),2))*($G169/INDEX($BB$5:$BG$12,MATCH($D169,$AR$5:$AR$12,0),2))^$J169)+(EXP(-$G169/INDEX($BB$5:$BG$12,MATCH($D169,$AR$5:$AR$12,0),3))*($G169/INDEX($BB$5:$BG$12,MATCH($D169,$AR$5:$AR$12,0),3))^$J169)+(EXP(-$G169/INDEX($BB$5:$BG$12,MATCH($D169,$AR$5:$AR$12,0),4))*($G169/INDEX($BB$5:$BG$12,MATCH($D169,$AR$5:$AR$12,0),4))^$J169)+(EXP(-$G169/INDEX($BB$5:$BG$12,MATCH($D169,$AR$5:$AR$12,0),5))*($G169/INDEX($BB$5:$BG$12,MATCH($D169,$AR$5:$AR$12,0),5))^$J169)+(EXP(-$G169/INDEX($BB$5:$BG$12,MATCH($D169,$AR$5:$AR$12,0),6))*($G169/INDEX($BB$5:$BG$12,MATCH($D169,$AR$5:$AR$12,0),6))^$J169)),0)</x:f>
        <x:v>0.14088096181165224</x:v>
      </x:c>
      <x:c r="BJ169"/>
      <x:c r="BK169"/>
      <x:c r="BL169"/>
      <x:c r="BM169"/>
      <x:c r="BN169"/>
      <x:c r="BO169"/>
      <x:c r="BP169"/>
      <x:c r="BQ169"/>
      <x:c r="BR169"/>
      <x:c r="BS169"/>
      <x:c r="BT169"/>
      <x:c r="BU169"/>
      <x:c r="BV169"/>
      <x:c r="BW169"/>
      <x:c r="BX169"/>
      <x:c r="BY169"/>
      <x:c r="BZ169"/>
    </x:row>
    <x:row r="170">
      <x:c r="A170" s="975" t="n">
        <x:f>'対象台データ'!A168</x:f>
        <x:v>46280</x:v>
      </x:c>
      <x:c r="B170" s="1003" t="str">
        <x:f>'対象台データ'!B168</x:f>
        <x:v>火</x:v>
      </x:c>
      <x:c r="C170" s="1003" t="str">
        <x:f>'対象台データ'!C168</x:f>
        <x:v>9/15</x:v>
      </x:c>
      <x:c r="D170" s="963" t="str">
        <x:f>'対象台データ'!D168</x:f>
        <x:v>ゴーゴージャグラー3</x:v>
      </x:c>
      <x:c r="E170" s="1014" t="n">
        <x:f>IF($X170="A",MIN(100,MAX(0,55+(V170-55)*(1+0.4*SQRT(MIN(G170/8000,1))))),MIN(100,MAX(0,V170)))</x:f>
        <x:v>27.272538888408974</x:v>
      </x:c>
      <x:c r="F170" s="1016" t="n">
        <x:f>'対象台データ'!E168</x:f>
        <x:v>881</x:v>
      </x:c>
      <x:c r="G170" s="1005" t="n">
        <x:f>'対象台データ'!F168</x:f>
        <x:v>5589</x:v>
      </x:c>
      <x:c r="H170" s="1005" t="n">
        <x:f>'対象台データ'!G168</x:f>
        <x:v>-1282</x:v>
      </x:c>
      <x:c r="I170" s="1005" t="n">
        <x:f>'対象台データ'!H168</x:f>
        <x:v>18</x:v>
      </x:c>
      <x:c r="J170" s="1005" t="n">
        <x:f>'対象台データ'!I168</x:f>
        <x:v>15</x:v>
      </x:c>
      <x:c r="K170" s="979" t="n">
        <x:f>'対象台データ'!K168</x:f>
        <x:v>0.9235402874694341</x:v>
      </x:c>
      <x:c r="L170" s="1006" t="n">
        <x:f>IF(G170&lt;=0,5,IF(G170&lt;1500,5+(G170-0)*(20-5)/(1500-0),IF(G170&lt;3000,20+(G170-1500)*(40-20)/(3000-1500),IF(G170&lt;4500,40+(G170-3000)*(58-40)/(4500-3000),IF(G170&lt;6000,58+(G170-4500)*(72-58)/(6000-4500),IF(G170&lt;7500,72+(G170-6000)*(84-72)/(7500-6000),IF(G170&lt;9000,84+(G170-7500)*(93-84)/(9000-7500),IF(G170&lt;11000,93+(G170-9000)*(100-93)/(11000-9000),100))))))))</x:f>
        <x:v>68.164</x:v>
      </x:c>
      <x:c r="M170" s="978" t="n">
        <x:v>1</x:v>
      </x:c>
      <x:c r="N170" s="978" t="n">
        <x:f>MIN(100,L170*M170)</x:f>
        <x:v>68.164</x:v>
      </x:c>
      <x:c r="O170" s="978" t="n">
        <x:f>IF(K170&lt;=0.8,0,IF(K170&lt;0.9,0+(K170-0.8)*(10-0)/(0.9-0.8),IF(K170&lt;1,10+(K170-0.9)*(35-10)/(1-0.9),IF(K170&lt;1.2,35+(K170-1)*(87-35)/(1.2-1),IF(K170&lt;1.3,87+(K170-1.2)*(96-87)/(1.3-1.2),IF(K170&lt;1.45,96+(K170-1.3)*(100-96)/(1.45-1.3),100))))))</x:f>
        <x:v>15.885071867358512</x:v>
      </x:c>
      <x:c r="P170" s="979" t="n">
        <x:f>MIN(1,SQRT(G170/8000))</x:f>
        <x:v>0.835837902945302</x:v>
      </x:c>
      <x:c r="Q170" s="978" t="n">
        <x:f>35+(O170-35)*P170</x:f>
        <x:v>19.02301855466278</x:v>
      </x:c>
      <x:c r="R170" s="978" t="n">
        <x:f>IF(K170&lt;0.95,MIN(25,(0.95-K170)*250),0)</x:f>
        <x:v>6.614928132641474</x:v>
      </x:c>
      <x:c r="S170" s="978" t="n">
        <x:f>IF($X170="A",Y170*5+Z170*15+AA170*30+AB170*60+AC170*80+AD170*100,0)</x:f>
        <x:v>43.804839417869985</x:v>
      </x:c>
      <x:c r="T170" s="978" t="n">
        <x:f>IF($X170="A",AE170*5+AF170*15+AG170*30+AH170*60+AI170*80+AJ170*100,0)</x:f>
        <x:v>29.002119774239713</x:v>
      </x:c>
      <x:c r="U170" s="978" t="n">
        <x:f>IF($X170="A",S170*15%+T170*30%+Q170*55%,0)</x:f>
        <x:v>25.73402205001694</x:v>
      </x:c>
      <x:c r="V170" s="1018" t="n">
        <x:f>IF($X170="A",U170*80%+N170*20%,N170*IFERROR(INDEX($AT$5:$AT$60,MATCH($D170,$AR$5:$AR$60,0)),0.6)+Q170*IFERROR(INDEX($AU$5:$AU$60,MATCH($D170,$AR$5:$AR$60,0)),0.4)-R170)</x:f>
        <x:v>34.22001764001355</x:v>
      </x:c>
      <x:c r="W170" s="1008" t="str">
        <x:f>IF(E170&gt;=90,"設定6級候補",IF(E170&gt;=75,"設定4以上強候補",IF(E170&gt;=60,"設定4以上を疑う","要観察")))</x:f>
        <x:v>要観察</x:v>
      </x:c>
      <x:c r="X170" s="1003" t="str">
        <x:f>IFERROR(INDEX($AS$5:$AS$60,MATCH($D170,$AR$5:$AR$60,0)),"AT")</x:f>
        <x:v>A</x:v>
      </x:c>
      <x:c r="Y170" s="979" t="n">
        <x:f>IFERROR((EXP(-$G170/INDEX($AV$5:$BA$12,MATCH($D170,$AR$5:$AR$12,0),1))*($G170/INDEX($AV$5:$BA$12,MATCH($D170,$AR$5:$AR$12,0),1))^$I170)/((EXP(-$G170/INDEX($AV$5:$BA$12,MATCH($D170,$AR$5:$AR$12,0),1))*($G170/INDEX($AV$5:$BA$12,MATCH($D170,$AR$5:$AR$12,0),1))^$I170)+(EXP(-$G170/INDEX($AV$5:$BA$12,MATCH($D170,$AR$5:$AR$12,0),2))*($G170/INDEX($AV$5:$BA$12,MATCH($D170,$AR$5:$AR$12,0),2))^$I170)+(EXP(-$G170/INDEX($AV$5:$BA$12,MATCH($D170,$AR$5:$AR$12,0),3))*($G170/INDEX($AV$5:$BA$12,MATCH($D170,$AR$5:$AR$12,0),3))^$I170)+(EXP(-$G170/INDEX($AV$5:$BA$12,MATCH($D170,$AR$5:$AR$12,0),4))*($G170/INDEX($AV$5:$BA$12,MATCH($D170,$AR$5:$AR$12,0),4))^$I170)+(EXP(-$G170/INDEX($AV$5:$BA$12,MATCH($D170,$AR$5:$AR$12,0),5))*($G170/INDEX($AV$5:$BA$12,MATCH($D170,$AR$5:$AR$12,0),5))^$I170)+(EXP(-$G170/INDEX($AV$5:$BA$12,MATCH($D170,$AR$5:$AR$12,0),6))*($G170/INDEX($AV$5:$BA$12,MATCH($D170,$AR$5:$AR$12,0),6))^$I170)),0)</x:f>
        <x:v>0.18696411687326772</x:v>
      </x:c>
      <x:c r="Z170" s="979" t="n">
        <x:f>IFERROR((EXP(-$G170/INDEX($AV$5:$BA$12,MATCH($D170,$AR$5:$AR$12,0),2))*($G170/INDEX($AV$5:$BA$12,MATCH($D170,$AR$5:$AR$12,0),2))^$I170)/((EXP(-$G170/INDEX($AV$5:$BA$12,MATCH($D170,$AR$5:$AR$12,0),1))*($G170/INDEX($AV$5:$BA$12,MATCH($D170,$AR$5:$AR$12,0),1))^$I170)+(EXP(-$G170/INDEX($AV$5:$BA$12,MATCH($D170,$AR$5:$AR$12,0),2))*($G170/INDEX($AV$5:$BA$12,MATCH($D170,$AR$5:$AR$12,0),2))^$I170)+(EXP(-$G170/INDEX($AV$5:$BA$12,MATCH($D170,$AR$5:$AR$12,0),3))*($G170/INDEX($AV$5:$BA$12,MATCH($D170,$AR$5:$AR$12,0),3))^$I170)+(EXP(-$G170/INDEX($AV$5:$BA$12,MATCH($D170,$AR$5:$AR$12,0),4))*($G170/INDEX($AV$5:$BA$12,MATCH($D170,$AR$5:$AR$12,0),4))^$I170)+(EXP(-$G170/INDEX($AV$5:$BA$12,MATCH($D170,$AR$5:$AR$12,0),5))*($G170/INDEX($AV$5:$BA$12,MATCH($D170,$AR$5:$AR$12,0),5))^$I170)+(EXP(-$G170/INDEX($AV$5:$BA$12,MATCH($D170,$AR$5:$AR$12,0),6))*($G170/INDEX($AV$5:$BA$12,MATCH($D170,$AR$5:$AR$12,0),6))^$I170)),0)</x:f>
        <x:v>0.18436346704957665</x:v>
      </x:c>
      <x:c r="AA170" s="979" t="n">
        <x:f>IFERROR((EXP(-$G170/INDEX($AV$5:$BA$12,MATCH($D170,$AR$5:$AR$12,0),3))*($G170/INDEX($AV$5:$BA$12,MATCH($D170,$AR$5:$AR$12,0),3))^$I170)/((EXP(-$G170/INDEX($AV$5:$BA$12,MATCH($D170,$AR$5:$AR$12,0),1))*($G170/INDEX($AV$5:$BA$12,MATCH($D170,$AR$5:$AR$12,0),1))^$I170)+(EXP(-$G170/INDEX($AV$5:$BA$12,MATCH($D170,$AR$5:$AR$12,0),2))*($G170/INDEX($AV$5:$BA$12,MATCH($D170,$AR$5:$AR$12,0),2))^$I170)+(EXP(-$G170/INDEX($AV$5:$BA$12,MATCH($D170,$AR$5:$AR$12,0),3))*($G170/INDEX($AV$5:$BA$12,MATCH($D170,$AR$5:$AR$12,0),3))^$I170)+(EXP(-$G170/INDEX($AV$5:$BA$12,MATCH($D170,$AR$5:$AR$12,0),4))*($G170/INDEX($AV$5:$BA$12,MATCH($D170,$AR$5:$AR$12,0),4))^$I170)+(EXP(-$G170/INDEX($AV$5:$BA$12,MATCH($D170,$AR$5:$AR$12,0),5))*($G170/INDEX($AV$5:$BA$12,MATCH($D170,$AR$5:$AR$12,0),5))^$I170)+(EXP(-$G170/INDEX($AV$5:$BA$12,MATCH($D170,$AR$5:$AR$12,0),6))*($G170/INDEX($AV$5:$BA$12,MATCH($D170,$AR$5:$AR$12,0),6))^$I170)),0)</x:f>
        <x:v>0.18172983472323403</x:v>
      </x:c>
      <x:c r="AB170" s="979" t="n">
        <x:f>IFERROR((EXP(-$G170/INDEX($AV$5:$BA$12,MATCH($D170,$AR$5:$AR$12,0),4))*($G170/INDEX($AV$5:$BA$12,MATCH($D170,$AR$5:$AR$12,0),4))^$I170)/((EXP(-$G170/INDEX($AV$5:$BA$12,MATCH($D170,$AR$5:$AR$12,0),1))*($G170/INDEX($AV$5:$BA$12,MATCH($D170,$AR$5:$AR$12,0),1))^$I170)+(EXP(-$G170/INDEX($AV$5:$BA$12,MATCH($D170,$AR$5:$AR$12,0),2))*($G170/INDEX($AV$5:$BA$12,MATCH($D170,$AR$5:$AR$12,0),2))^$I170)+(EXP(-$G170/INDEX($AV$5:$BA$12,MATCH($D170,$AR$5:$AR$12,0),3))*($G170/INDEX($AV$5:$BA$12,MATCH($D170,$AR$5:$AR$12,0),3))^$I170)+(EXP(-$G170/INDEX($AV$5:$BA$12,MATCH($D170,$AR$5:$AR$12,0),4))*($G170/INDEX($AV$5:$BA$12,MATCH($D170,$AR$5:$AR$12,0),4))^$I170)+(EXP(-$G170/INDEX($AV$5:$BA$12,MATCH($D170,$AR$5:$AR$12,0),5))*($G170/INDEX($AV$5:$BA$12,MATCH($D170,$AR$5:$AR$12,0),5))^$I170)+(EXP(-$G170/INDEX($AV$5:$BA$12,MATCH($D170,$AR$5:$AR$12,0),6))*($G170/INDEX($AV$5:$BA$12,MATCH($D170,$AR$5:$AR$12,0),6))^$I170)),0)</x:f>
        <x:v>0.1736459724794401</x:v>
      </x:c>
      <x:c r="AC170" s="979" t="n">
        <x:f>IFERROR((EXP(-$G170/INDEX($AV$5:$BA$12,MATCH($D170,$AR$5:$AR$12,0),5))*($G170/INDEX($AV$5:$BA$12,MATCH($D170,$AR$5:$AR$12,0),5))^$I170)/((EXP(-$G170/INDEX($AV$5:$BA$12,MATCH($D170,$AR$5:$AR$12,0),1))*($G170/INDEX($AV$5:$BA$12,MATCH($D170,$AR$5:$AR$12,0),1))^$I170)+(EXP(-$G170/INDEX($AV$5:$BA$12,MATCH($D170,$AR$5:$AR$12,0),2))*($G170/INDEX($AV$5:$BA$12,MATCH($D170,$AR$5:$AR$12,0),2))^$I170)+(EXP(-$G170/INDEX($AV$5:$BA$12,MATCH($D170,$AR$5:$AR$12,0),3))*($G170/INDEX($AV$5:$BA$12,MATCH($D170,$AR$5:$AR$12,0),3))^$I170)+(EXP(-$G170/INDEX($AV$5:$BA$12,MATCH($D170,$AR$5:$AR$12,0),4))*($G170/INDEX($AV$5:$BA$12,MATCH($D170,$AR$5:$AR$12,0),4))^$I170)+(EXP(-$G170/INDEX($AV$5:$BA$12,MATCH($D170,$AR$5:$AR$12,0),5))*($G170/INDEX($AV$5:$BA$12,MATCH($D170,$AR$5:$AR$12,0),5))^$I170)+(EXP(-$G170/INDEX($AV$5:$BA$12,MATCH($D170,$AR$5:$AR$12,0),6))*($G170/INDEX($AV$5:$BA$12,MATCH($D170,$AR$5:$AR$12,0),6))^$I170)),0)</x:f>
        <x:v>0.15478737250757965</x:v>
      </x:c>
      <x:c r="AD170" s="979" t="n">
        <x:f>IFERROR((EXP(-$G170/INDEX($AV$5:$BA$12,MATCH($D170,$AR$5:$AR$12,0),6))*($G170/INDEX($AV$5:$BA$12,MATCH($D170,$AR$5:$AR$12,0),6))^$I170)/((EXP(-$G170/INDEX($AV$5:$BA$12,MATCH($D170,$AR$5:$AR$12,0),1))*($G170/INDEX($AV$5:$BA$12,MATCH($D170,$AR$5:$AR$12,0),1))^$I170)+(EXP(-$G170/INDEX($AV$5:$BA$12,MATCH($D170,$AR$5:$AR$12,0),2))*($G170/INDEX($AV$5:$BA$12,MATCH($D170,$AR$5:$AR$12,0),2))^$I170)+(EXP(-$G170/INDEX($AV$5:$BA$12,MATCH($D170,$AR$5:$AR$12,0),3))*($G170/INDEX($AV$5:$BA$12,MATCH($D170,$AR$5:$AR$12,0),3))^$I170)+(EXP(-$G170/INDEX($AV$5:$BA$12,MATCH($D170,$AR$5:$AR$12,0),4))*($G170/INDEX($AV$5:$BA$12,MATCH($D170,$AR$5:$AR$12,0),4))^$I170)+(EXP(-$G170/INDEX($AV$5:$BA$12,MATCH($D170,$AR$5:$AR$12,0),5))*($G170/INDEX($AV$5:$BA$12,MATCH($D170,$AR$5:$AR$12,0),5))^$I170)+(EXP(-$G170/INDEX($AV$5:$BA$12,MATCH($D170,$AR$5:$AR$12,0),6))*($G170/INDEX($AV$5:$BA$12,MATCH($D170,$AR$5:$AR$12,0),6))^$I170)),0)</x:f>
        <x:v>0.11850923636690196</x:v>
      </x:c>
      <x:c r="AE170" s="979" t="n">
        <x:f>IFERROR((EXP(-$G170/INDEX($BB$5:$BG$12,MATCH($D170,$AR$5:$AR$12,0),1))*($G170/INDEX($BB$5:$BG$12,MATCH($D170,$AR$5:$AR$12,0),1))^$J170)/((EXP(-$G170/INDEX($BB$5:$BG$12,MATCH($D170,$AR$5:$AR$12,0),1))*($G170/INDEX($BB$5:$BG$12,MATCH($D170,$AR$5:$AR$12,0),1))^$J170)+(EXP(-$G170/INDEX($BB$5:$BG$12,MATCH($D170,$AR$5:$AR$12,0),2))*($G170/INDEX($BB$5:$BG$12,MATCH($D170,$AR$5:$AR$12,0),2))^$J170)+(EXP(-$G170/INDEX($BB$5:$BG$12,MATCH($D170,$AR$5:$AR$12,0),3))*($G170/INDEX($BB$5:$BG$12,MATCH($D170,$AR$5:$AR$12,0),3))^$J170)+(EXP(-$G170/INDEX($BB$5:$BG$12,MATCH($D170,$AR$5:$AR$12,0),4))*($G170/INDEX($BB$5:$BG$12,MATCH($D170,$AR$5:$AR$12,0),4))^$J170)+(EXP(-$G170/INDEX($BB$5:$BG$12,MATCH($D170,$AR$5:$AR$12,0),5))*($G170/INDEX($BB$5:$BG$12,MATCH($D170,$AR$5:$AR$12,0),5))^$J170)+(EXP(-$G170/INDEX($BB$5:$BG$12,MATCH($D170,$AR$5:$AR$12,0),6))*($G170/INDEX($BB$5:$BG$12,MATCH($D170,$AR$5:$AR$12,0),6))^$J170)),0)</x:f>
        <x:v>0.2871646882270427</x:v>
      </x:c>
      <x:c r="AF170" s="979" t="n">
        <x:f>IFERROR((EXP(-$G170/INDEX($BB$5:$BG$12,MATCH($D170,$AR$5:$AR$12,0),2))*($G170/INDEX($BB$5:$BG$12,MATCH($D170,$AR$5:$AR$12,0),2))^$J170)/((EXP(-$G170/INDEX($BB$5:$BG$12,MATCH($D170,$AR$5:$AR$12,0),1))*($G170/INDEX($BB$5:$BG$12,MATCH($D170,$AR$5:$AR$12,0),1))^$J170)+(EXP(-$G170/INDEX($BB$5:$BG$12,MATCH($D170,$AR$5:$AR$12,0),2))*($G170/INDEX($BB$5:$BG$12,MATCH($D170,$AR$5:$AR$12,0),2))^$J170)+(EXP(-$G170/INDEX($BB$5:$BG$12,MATCH($D170,$AR$5:$AR$12,0),3))*($G170/INDEX($BB$5:$BG$12,MATCH($D170,$AR$5:$AR$12,0),3))^$J170)+(EXP(-$G170/INDEX($BB$5:$BG$12,MATCH($D170,$AR$5:$AR$12,0),4))*($G170/INDEX($BB$5:$BG$12,MATCH($D170,$AR$5:$AR$12,0),4))^$J170)+(EXP(-$G170/INDEX($BB$5:$BG$12,MATCH($D170,$AR$5:$AR$12,0),5))*($G170/INDEX($BB$5:$BG$12,MATCH($D170,$AR$5:$AR$12,0),5))^$J170)+(EXP(-$G170/INDEX($BB$5:$BG$12,MATCH($D170,$AR$5:$AR$12,0),6))*($G170/INDEX($BB$5:$BG$12,MATCH($D170,$AR$5:$AR$12,0),6))^$J170)),0)</x:f>
        <x:v>0.2649833112931053</x:v>
      </x:c>
      <x:c r="AG170" s="979" t="n">
        <x:f>IFERROR((EXP(-$G170/INDEX($BB$5:$BG$12,MATCH($D170,$AR$5:$AR$12,0),3))*($G170/INDEX($BB$5:$BG$12,MATCH($D170,$AR$5:$AR$12,0),3))^$J170)/((EXP(-$G170/INDEX($BB$5:$BG$12,MATCH($D170,$AR$5:$AR$12,0),1))*($G170/INDEX($BB$5:$BG$12,MATCH($D170,$AR$5:$AR$12,0),1))^$J170)+(EXP(-$G170/INDEX($BB$5:$BG$12,MATCH($D170,$AR$5:$AR$12,0),2))*($G170/INDEX($BB$5:$BG$12,MATCH($D170,$AR$5:$AR$12,0),2))^$J170)+(EXP(-$G170/INDEX($BB$5:$BG$12,MATCH($D170,$AR$5:$AR$12,0),3))*($G170/INDEX($BB$5:$BG$12,MATCH($D170,$AR$5:$AR$12,0),3))^$J170)+(EXP(-$G170/INDEX($BB$5:$BG$12,MATCH($D170,$AR$5:$AR$12,0),4))*($G170/INDEX($BB$5:$BG$12,MATCH($D170,$AR$5:$AR$12,0),4))^$J170)+(EXP(-$G170/INDEX($BB$5:$BG$12,MATCH($D170,$AR$5:$AR$12,0),5))*($G170/INDEX($BB$5:$BG$12,MATCH($D170,$AR$5:$AR$12,0),5))^$J170)+(EXP(-$G170/INDEX($BB$5:$BG$12,MATCH($D170,$AR$5:$AR$12,0),6))*($G170/INDEX($BB$5:$BG$12,MATCH($D170,$AR$5:$AR$12,0),6))^$J170)),0)</x:f>
        <x:v>0.21504543372083293</x:v>
      </x:c>
      <x:c r="AH170" s="979" t="n">
        <x:f>IFERROR((EXP(-$G170/INDEX($BB$5:$BG$12,MATCH($D170,$AR$5:$AR$12,0),4))*($G170/INDEX($BB$5:$BG$12,MATCH($D170,$AR$5:$AR$12,0),4))^$J170)/((EXP(-$G170/INDEX($BB$5:$BG$12,MATCH($D170,$AR$5:$AR$12,0),1))*($G170/INDEX($BB$5:$BG$12,MATCH($D170,$AR$5:$AR$12,0),1))^$J170)+(EXP(-$G170/INDEX($BB$5:$BG$12,MATCH($D170,$AR$5:$AR$12,0),2))*($G170/INDEX($BB$5:$BG$12,MATCH($D170,$AR$5:$AR$12,0),2))^$J170)+(EXP(-$G170/INDEX($BB$5:$BG$12,MATCH($D170,$AR$5:$AR$12,0),3))*($G170/INDEX($BB$5:$BG$12,MATCH($D170,$AR$5:$AR$12,0),3))^$J170)+(EXP(-$G170/INDEX($BB$5:$BG$12,MATCH($D170,$AR$5:$AR$12,0),4))*($G170/INDEX($BB$5:$BG$12,MATCH($D170,$AR$5:$AR$12,0),4))^$J170)+(EXP(-$G170/INDEX($BB$5:$BG$12,MATCH($D170,$AR$5:$AR$12,0),5))*($G170/INDEX($BB$5:$BG$12,MATCH($D170,$AR$5:$AR$12,0),5))^$J170)+(EXP(-$G170/INDEX($BB$5:$BG$12,MATCH($D170,$AR$5:$AR$12,0),6))*($G170/INDEX($BB$5:$BG$12,MATCH($D170,$AR$5:$AR$12,0),6))^$J170)),0)</x:f>
        <x:v>0.11921880455343317</x:v>
      </x:c>
      <x:c r="AI170" s="979" t="n">
        <x:f>IFERROR((EXP(-$G170/INDEX($BB$5:$BG$12,MATCH($D170,$AR$5:$AR$12,0),5))*($G170/INDEX($BB$5:$BG$12,MATCH($D170,$AR$5:$AR$12,0),5))^$J170)/((EXP(-$G170/INDEX($BB$5:$BG$12,MATCH($D170,$AR$5:$AR$12,0),1))*($G170/INDEX($BB$5:$BG$12,MATCH($D170,$AR$5:$AR$12,0),1))^$J170)+(EXP(-$G170/INDEX($BB$5:$BG$12,MATCH($D170,$AR$5:$AR$12,0),2))*($G170/INDEX($BB$5:$BG$12,MATCH($D170,$AR$5:$AR$12,0),2))^$J170)+(EXP(-$G170/INDEX($BB$5:$BG$12,MATCH($D170,$AR$5:$AR$12,0),3))*($G170/INDEX($BB$5:$BG$12,MATCH($D170,$AR$5:$AR$12,0),3))^$J170)+(EXP(-$G170/INDEX($BB$5:$BG$12,MATCH($D170,$AR$5:$AR$12,0),4))*($G170/INDEX($BB$5:$BG$12,MATCH($D170,$AR$5:$AR$12,0),4))^$J170)+(EXP(-$G170/INDEX($BB$5:$BG$12,MATCH($D170,$AR$5:$AR$12,0),5))*($G170/INDEX($BB$5:$BG$12,MATCH($D170,$AR$5:$AR$12,0),5))^$J170)+(EXP(-$G170/INDEX($BB$5:$BG$12,MATCH($D170,$AR$5:$AR$12,0),6))*($G170/INDEX($BB$5:$BG$12,MATCH($D170,$AR$5:$AR$12,0),6))^$J170)),0)</x:f>
        <x:v>0.06858604208408177</x:v>
      </x:c>
      <x:c r="AJ170" s="979" t="n">
        <x:f>IFERROR((EXP(-$G170/INDEX($BB$5:$BG$12,MATCH($D170,$AR$5:$AR$12,0),6))*($G170/INDEX($BB$5:$BG$12,MATCH($D170,$AR$5:$AR$12,0),6))^$J170)/((EXP(-$G170/INDEX($BB$5:$BG$12,MATCH($D170,$AR$5:$AR$12,0),1))*($G170/INDEX($BB$5:$BG$12,MATCH($D170,$AR$5:$AR$12,0),1))^$J170)+(EXP(-$G170/INDEX($BB$5:$BG$12,MATCH($D170,$AR$5:$AR$12,0),2))*($G170/INDEX($BB$5:$BG$12,MATCH($D170,$AR$5:$AR$12,0),2))^$J170)+(EXP(-$G170/INDEX($BB$5:$BG$12,MATCH($D170,$AR$5:$AR$12,0),3))*($G170/INDEX($BB$5:$BG$12,MATCH($D170,$AR$5:$AR$12,0),3))^$J170)+(EXP(-$G170/INDEX($BB$5:$BG$12,MATCH($D170,$AR$5:$AR$12,0),4))*($G170/INDEX($BB$5:$BG$12,MATCH($D170,$AR$5:$AR$12,0),4))^$J170)+(EXP(-$G170/INDEX($BB$5:$BG$12,MATCH($D170,$AR$5:$AR$12,0),5))*($G170/INDEX($BB$5:$BG$12,MATCH($D170,$AR$5:$AR$12,0),5))^$J170)+(EXP(-$G170/INDEX($BB$5:$BG$12,MATCH($D170,$AR$5:$AR$12,0),6))*($G170/INDEX($BB$5:$BG$12,MATCH($D170,$AR$5:$AR$12,0),6))^$J170)),0)</x:f>
        <x:v>0.04500172012150402</x:v>
      </x:c>
      <x:c r="BJ170"/>
      <x:c r="BK170"/>
      <x:c r="BL170"/>
      <x:c r="BM170"/>
      <x:c r="BN170"/>
      <x:c r="BO170"/>
      <x:c r="BP170"/>
      <x:c r="BQ170"/>
      <x:c r="BR170"/>
      <x:c r="BS170"/>
      <x:c r="BT170"/>
      <x:c r="BU170"/>
      <x:c r="BV170"/>
      <x:c r="BW170"/>
      <x:c r="BX170"/>
      <x:c r="BY170"/>
      <x:c r="BZ170"/>
    </x:row>
    <x:row r="171">
      <x:c r="A171" s="975" t="n">
        <x:f>'対象台データ'!A169</x:f>
        <x:v>46280</x:v>
      </x:c>
      <x:c r="B171" s="1003" t="str">
        <x:f>'対象台データ'!B169</x:f>
        <x:v>火</x:v>
      </x:c>
      <x:c r="C171" s="1003" t="str">
        <x:f>'対象台データ'!C169</x:f>
        <x:v>9/15</x:v>
      </x:c>
      <x:c r="D171" s="963" t="str">
        <x:f>'対象台データ'!D169</x:f>
        <x:v>ゴーゴージャグラー3</x:v>
      </x:c>
      <x:c r="E171" s="1014" t="n">
        <x:f>IF($X171="A",MIN(100,MAX(0,55+(V171-55)*(1+0.4*SQRT(MIN(G171/8000,1))))),MIN(100,MAX(0,V171)))</x:f>
        <x:v>53.728363400399914</x:v>
      </x:c>
      <x:c r="F171" s="1016" t="n">
        <x:f>'対象台データ'!E169</x:f>
        <x:v>882</x:v>
      </x:c>
      <x:c r="G171" s="1005" t="n">
        <x:f>'対象台データ'!F169</x:f>
        <x:v>7227</x:v>
      </x:c>
      <x:c r="H171" s="1005" t="n">
        <x:f>'対象台データ'!G169</x:f>
        <x:v>1835</x:v>
      </x:c>
      <x:c r="I171" s="1005" t="n">
        <x:f>'対象台データ'!H169</x:f>
        <x:v>35</x:v>
      </x:c>
      <x:c r="J171" s="1005" t="n">
        <x:f>'対象台データ'!I169</x:f>
        <x:v>20</x:v>
      </x:c>
      <x:c r="K171" s="979" t="n">
        <x:f>'対象台データ'!K169</x:f>
        <x:v>1.0846363175130298</x:v>
      </x:c>
      <x:c r="L171" s="1006" t="n">
        <x:f>IF(G171&lt;=0,5,IF(G171&lt;1500,5+(G171-0)*(20-5)/(1500-0),IF(G171&lt;3000,20+(G171-1500)*(40-20)/(3000-1500),IF(G171&lt;4500,40+(G171-3000)*(58-40)/(4500-3000),IF(G171&lt;6000,58+(G171-4500)*(72-58)/(6000-4500),IF(G171&lt;7500,72+(G171-6000)*(84-72)/(7500-6000),IF(G171&lt;9000,84+(G171-7500)*(93-84)/(9000-7500),IF(G171&lt;11000,93+(G171-9000)*(100-93)/(11000-9000),100))))))))</x:f>
        <x:v>81.816</x:v>
      </x:c>
      <x:c r="M171" s="978" t="n">
        <x:v>1</x:v>
      </x:c>
      <x:c r="N171" s="978" t="n">
        <x:f>MIN(100,L171*M171)</x:f>
        <x:v>81.816</x:v>
      </x:c>
      <x:c r="O171" s="978" t="n">
        <x:f>IF(K171&lt;=0.8,0,IF(K171&lt;0.9,0+(K171-0.8)*(10-0)/(0.9-0.8),IF(K171&lt;1,10+(K171-0.9)*(35-10)/(1-0.9),IF(K171&lt;1.2,35+(K171-1)*(87-35)/(1.2-1),IF(K171&lt;1.3,87+(K171-1.2)*(96-87)/(1.3-1.2),IF(K171&lt;1.45,96+(K171-1.3)*(100-96)/(1.45-1.3),100))))))</x:f>
        <x:v>57.00544255338775</x:v>
      </x:c>
      <x:c r="P171" s="979" t="n">
        <x:f>MIN(1,SQRT(G171/8000))</x:f>
        <x:v>0.9504604147464533</x:v>
      </x:c>
      <x:c r="Q171" s="978" t="n">
        <x:f>35+(O171-35)*P171</x:f>
        <x:v>55.91530205597218</x:v>
      </x:c>
      <x:c r="R171" s="978" t="n">
        <x:f>IF(K171&lt;0.95,MIN(25,(0.95-K171)*250),0)</x:f>
        <x:v>0</x:v>
      </x:c>
      <x:c r="S171" s="978" t="n">
        <x:f>IF($X171="A",Y171*5+Z171*15+AA171*30+AB171*60+AC171*80+AD171*100,0)</x:f>
        <x:v>55.043561392618116</x:v>
      </x:c>
      <x:c r="T171" s="978" t="n">
        <x:f>IF($X171="A",AE171*5+AF171*15+AG171*30+AH171*60+AI171*80+AJ171*100,0)</x:f>
        <x:v>27.114528705222074</x:v>
      </x:c>
      <x:c r="U171" s="978" t="n">
        <x:f>IF($X171="A",S171*15%+T171*30%+Q171*55%,0)</x:f>
        <x:v>47.14430895124404</x:v>
      </x:c>
      <x:c r="V171" s="1018" t="n">
        <x:f>IF($X171="A",U171*80%+N171*20%,N171*IFERROR(INDEX($AT$5:$AT$60,MATCH($D171,$AR$5:$AR$60,0)),0.6)+Q171*IFERROR(INDEX($AU$5:$AU$60,MATCH($D171,$AR$5:$AR$60,0)),0.4)-R171)</x:f>
        <x:v>54.07864716099523</x:v>
      </x:c>
      <x:c r="W171" s="1008" t="str">
        <x:f>IF(E171&gt;=90,"設定6級候補",IF(E171&gt;=75,"設定4以上強候補",IF(E171&gt;=60,"設定4以上を疑う","要観察")))</x:f>
        <x:v>要観察</x:v>
      </x:c>
      <x:c r="X171" s="1003" t="str">
        <x:f>IFERROR(INDEX($AS$5:$AS$60,MATCH($D171,$AR$5:$AR$60,0)),"AT")</x:f>
        <x:v>A</x:v>
      </x:c>
      <x:c r="Y171" s="979" t="n">
        <x:f>IFERROR((EXP(-$G171/INDEX($AV$5:$BA$12,MATCH($D171,$AR$5:$AR$12,0),1))*($G171/INDEX($AV$5:$BA$12,MATCH($D171,$AR$5:$AR$12,0),1))^$I171)/((EXP(-$G171/INDEX($AV$5:$BA$12,MATCH($D171,$AR$5:$AR$12,0),1))*($G171/INDEX($AV$5:$BA$12,MATCH($D171,$AR$5:$AR$12,0),1))^$I171)+(EXP(-$G171/INDEX($AV$5:$BA$12,MATCH($D171,$AR$5:$AR$12,0),2))*($G171/INDEX($AV$5:$BA$12,MATCH($D171,$AR$5:$AR$12,0),2))^$I171)+(EXP(-$G171/INDEX($AV$5:$BA$12,MATCH($D171,$AR$5:$AR$12,0),3))*($G171/INDEX($AV$5:$BA$12,MATCH($D171,$AR$5:$AR$12,0),3))^$I171)+(EXP(-$G171/INDEX($AV$5:$BA$12,MATCH($D171,$AR$5:$AR$12,0),4))*($G171/INDEX($AV$5:$BA$12,MATCH($D171,$AR$5:$AR$12,0),4))^$I171)+(EXP(-$G171/INDEX($AV$5:$BA$12,MATCH($D171,$AR$5:$AR$12,0),5))*($G171/INDEX($AV$5:$BA$12,MATCH($D171,$AR$5:$AR$12,0),5))^$I171)+(EXP(-$G171/INDEX($AV$5:$BA$12,MATCH($D171,$AR$5:$AR$12,0),6))*($G171/INDEX($AV$5:$BA$12,MATCH($D171,$AR$5:$AR$12,0),6))^$I171)),0)</x:f>
        <x:v>0.1366992454623188</x:v>
      </x:c>
      <x:c r="Z171" s="979" t="n">
        <x:f>IFERROR((EXP(-$G171/INDEX($AV$5:$BA$12,MATCH($D171,$AR$5:$AR$12,0),2))*($G171/INDEX($AV$5:$BA$12,MATCH($D171,$AR$5:$AR$12,0),2))^$I171)/((EXP(-$G171/INDEX($AV$5:$BA$12,MATCH($D171,$AR$5:$AR$12,0),1))*($G171/INDEX($AV$5:$BA$12,MATCH($D171,$AR$5:$AR$12,0),1))^$I171)+(EXP(-$G171/INDEX($AV$5:$BA$12,MATCH($D171,$AR$5:$AR$12,0),2))*($G171/INDEX($AV$5:$BA$12,MATCH($D171,$AR$5:$AR$12,0),2))^$I171)+(EXP(-$G171/INDEX($AV$5:$BA$12,MATCH($D171,$AR$5:$AR$12,0),3))*($G171/INDEX($AV$5:$BA$12,MATCH($D171,$AR$5:$AR$12,0),3))^$I171)+(EXP(-$G171/INDEX($AV$5:$BA$12,MATCH($D171,$AR$5:$AR$12,0),4))*($G171/INDEX($AV$5:$BA$12,MATCH($D171,$AR$5:$AR$12,0),4))^$I171)+(EXP(-$G171/INDEX($AV$5:$BA$12,MATCH($D171,$AR$5:$AR$12,0),5))*($G171/INDEX($AV$5:$BA$12,MATCH($D171,$AR$5:$AR$12,0),5))^$I171)+(EXP(-$G171/INDEX($AV$5:$BA$12,MATCH($D171,$AR$5:$AR$12,0),6))*($G171/INDEX($AV$5:$BA$12,MATCH($D171,$AR$5:$AR$12,0),6))^$I171)),0)</x:f>
        <x:v>0.14047463066089233</x:v>
      </x:c>
      <x:c r="AA171" s="979" t="n">
        <x:f>IFERROR((EXP(-$G171/INDEX($AV$5:$BA$12,MATCH($D171,$AR$5:$AR$12,0),3))*($G171/INDEX($AV$5:$BA$12,MATCH($D171,$AR$5:$AR$12,0),3))^$I171)/((EXP(-$G171/INDEX($AV$5:$BA$12,MATCH($D171,$AR$5:$AR$12,0),1))*($G171/INDEX($AV$5:$BA$12,MATCH($D171,$AR$5:$AR$12,0),1))^$I171)+(EXP(-$G171/INDEX($AV$5:$BA$12,MATCH($D171,$AR$5:$AR$12,0),2))*($G171/INDEX($AV$5:$BA$12,MATCH($D171,$AR$5:$AR$12,0),2))^$I171)+(EXP(-$G171/INDEX($AV$5:$BA$12,MATCH($D171,$AR$5:$AR$12,0),3))*($G171/INDEX($AV$5:$BA$12,MATCH($D171,$AR$5:$AR$12,0),3))^$I171)+(EXP(-$G171/INDEX($AV$5:$BA$12,MATCH($D171,$AR$5:$AR$12,0),4))*($G171/INDEX($AV$5:$BA$12,MATCH($D171,$AR$5:$AR$12,0),4))^$I171)+(EXP(-$G171/INDEX($AV$5:$BA$12,MATCH($D171,$AR$5:$AR$12,0),5))*($G171/INDEX($AV$5:$BA$12,MATCH($D171,$AR$5:$AR$12,0),5))^$I171)+(EXP(-$G171/INDEX($AV$5:$BA$12,MATCH($D171,$AR$5:$AR$12,0),6))*($G171/INDEX($AV$5:$BA$12,MATCH($D171,$AR$5:$AR$12,0),6))^$I171)),0)</x:f>
        <x:v>0.1443086989268438</x:v>
      </x:c>
      <x:c r="AB171" s="979" t="n">
        <x:f>IFERROR((EXP(-$G171/INDEX($AV$5:$BA$12,MATCH($D171,$AR$5:$AR$12,0),4))*($G171/INDEX($AV$5:$BA$12,MATCH($D171,$AR$5:$AR$12,0),4))^$I171)/((EXP(-$G171/INDEX($AV$5:$BA$12,MATCH($D171,$AR$5:$AR$12,0),1))*($G171/INDEX($AV$5:$BA$12,MATCH($D171,$AR$5:$AR$12,0),1))^$I171)+(EXP(-$G171/INDEX($AV$5:$BA$12,MATCH($D171,$AR$5:$AR$12,0),2))*($G171/INDEX($AV$5:$BA$12,MATCH($D171,$AR$5:$AR$12,0),2))^$I171)+(EXP(-$G171/INDEX($AV$5:$BA$12,MATCH($D171,$AR$5:$AR$12,0),3))*($G171/INDEX($AV$5:$BA$12,MATCH($D171,$AR$5:$AR$12,0),3))^$I171)+(EXP(-$G171/INDEX($AV$5:$BA$12,MATCH($D171,$AR$5:$AR$12,0),4))*($G171/INDEX($AV$5:$BA$12,MATCH($D171,$AR$5:$AR$12,0),4))^$I171)+(EXP(-$G171/INDEX($AV$5:$BA$12,MATCH($D171,$AR$5:$AR$12,0),5))*($G171/INDEX($AV$5:$BA$12,MATCH($D171,$AR$5:$AR$12,0),5))^$I171)+(EXP(-$G171/INDEX($AV$5:$BA$12,MATCH($D171,$AR$5:$AR$12,0),6))*($G171/INDEX($AV$5:$BA$12,MATCH($D171,$AR$5:$AR$12,0),6))^$I171)),0)</x:f>
        <x:v>0.1561449958041237</x:v>
      </x:c>
      <x:c r="AC171" s="979" t="n">
        <x:f>IFERROR((EXP(-$G171/INDEX($AV$5:$BA$12,MATCH($D171,$AR$5:$AR$12,0),5))*($G171/INDEX($AV$5:$BA$12,MATCH($D171,$AR$5:$AR$12,0),5))^$I171)/((EXP(-$G171/INDEX($AV$5:$BA$12,MATCH($D171,$AR$5:$AR$12,0),1))*($G171/INDEX($AV$5:$BA$12,MATCH($D171,$AR$5:$AR$12,0),1))^$I171)+(EXP(-$G171/INDEX($AV$5:$BA$12,MATCH($D171,$AR$5:$AR$12,0),2))*($G171/INDEX($AV$5:$BA$12,MATCH($D171,$AR$5:$AR$12,0),2))^$I171)+(EXP(-$G171/INDEX($AV$5:$BA$12,MATCH($D171,$AR$5:$AR$12,0),3))*($G171/INDEX($AV$5:$BA$12,MATCH($D171,$AR$5:$AR$12,0),3))^$I171)+(EXP(-$G171/INDEX($AV$5:$BA$12,MATCH($D171,$AR$5:$AR$12,0),4))*($G171/INDEX($AV$5:$BA$12,MATCH($D171,$AR$5:$AR$12,0),4))^$I171)+(EXP(-$G171/INDEX($AV$5:$BA$12,MATCH($D171,$AR$5:$AR$12,0),5))*($G171/INDEX($AV$5:$BA$12,MATCH($D171,$AR$5:$AR$12,0),5))^$I171)+(EXP(-$G171/INDEX($AV$5:$BA$12,MATCH($D171,$AR$5:$AR$12,0),6))*($G171/INDEX($AV$5:$BA$12,MATCH($D171,$AR$5:$AR$12,0),6))^$I171)),0)</x:f>
        <x:v>0.18411289626208674</x:v>
      </x:c>
      <x:c r="AD171" s="979" t="n">
        <x:f>IFERROR((EXP(-$G171/INDEX($AV$5:$BA$12,MATCH($D171,$AR$5:$AR$12,0),6))*($G171/INDEX($AV$5:$BA$12,MATCH($D171,$AR$5:$AR$12,0),6))^$I171)/((EXP(-$G171/INDEX($AV$5:$BA$12,MATCH($D171,$AR$5:$AR$12,0),1))*($G171/INDEX($AV$5:$BA$12,MATCH($D171,$AR$5:$AR$12,0),1))^$I171)+(EXP(-$G171/INDEX($AV$5:$BA$12,MATCH($D171,$AR$5:$AR$12,0),2))*($G171/INDEX($AV$5:$BA$12,MATCH($D171,$AR$5:$AR$12,0),2))^$I171)+(EXP(-$G171/INDEX($AV$5:$BA$12,MATCH($D171,$AR$5:$AR$12,0),3))*($G171/INDEX($AV$5:$BA$12,MATCH($D171,$AR$5:$AR$12,0),3))^$I171)+(EXP(-$G171/INDEX($AV$5:$BA$12,MATCH($D171,$AR$5:$AR$12,0),4))*($G171/INDEX($AV$5:$BA$12,MATCH($D171,$AR$5:$AR$12,0),4))^$I171)+(EXP(-$G171/INDEX($AV$5:$BA$12,MATCH($D171,$AR$5:$AR$12,0),5))*($G171/INDEX($AV$5:$BA$12,MATCH($D171,$AR$5:$AR$12,0),5))^$I171)+(EXP(-$G171/INDEX($AV$5:$BA$12,MATCH($D171,$AR$5:$AR$12,0),6))*($G171/INDEX($AV$5:$BA$12,MATCH($D171,$AR$5:$AR$12,0),6))^$I171)),0)</x:f>
        <x:v>0.23825953288373466</x:v>
      </x:c>
      <x:c r="AE171" s="979" t="n">
        <x:f>IFERROR((EXP(-$G171/INDEX($BB$5:$BG$12,MATCH($D171,$AR$5:$AR$12,0),1))*($G171/INDEX($BB$5:$BG$12,MATCH($D171,$AR$5:$AR$12,0),1))^$J171)/((EXP(-$G171/INDEX($BB$5:$BG$12,MATCH($D171,$AR$5:$AR$12,0),1))*($G171/INDEX($BB$5:$BG$12,MATCH($D171,$AR$5:$AR$12,0),1))^$J171)+(EXP(-$G171/INDEX($BB$5:$BG$12,MATCH($D171,$AR$5:$AR$12,0),2))*($G171/INDEX($BB$5:$BG$12,MATCH($D171,$AR$5:$AR$12,0),2))^$J171)+(EXP(-$G171/INDEX($BB$5:$BG$12,MATCH($D171,$AR$5:$AR$12,0),3))*($G171/INDEX($BB$5:$BG$12,MATCH($D171,$AR$5:$AR$12,0),3))^$J171)+(EXP(-$G171/INDEX($BB$5:$BG$12,MATCH($D171,$AR$5:$AR$12,0),4))*($G171/INDEX($BB$5:$BG$12,MATCH($D171,$AR$5:$AR$12,0),4))^$J171)+(EXP(-$G171/INDEX($BB$5:$BG$12,MATCH($D171,$AR$5:$AR$12,0),5))*($G171/INDEX($BB$5:$BG$12,MATCH($D171,$AR$5:$AR$12,0),5))^$J171)+(EXP(-$G171/INDEX($BB$5:$BG$12,MATCH($D171,$AR$5:$AR$12,0),6))*($G171/INDEX($BB$5:$BG$12,MATCH($D171,$AR$5:$AR$12,0),6))^$J171)),0)</x:f>
        <x:v>0.2960229874957018</x:v>
      </x:c>
      <x:c r="AF171" s="979" t="n">
        <x:f>IFERROR((EXP(-$G171/INDEX($BB$5:$BG$12,MATCH($D171,$AR$5:$AR$12,0),2))*($G171/INDEX($BB$5:$BG$12,MATCH($D171,$AR$5:$AR$12,0),2))^$J171)/((EXP(-$G171/INDEX($BB$5:$BG$12,MATCH($D171,$AR$5:$AR$12,0),1))*($G171/INDEX($BB$5:$BG$12,MATCH($D171,$AR$5:$AR$12,0),1))^$J171)+(EXP(-$G171/INDEX($BB$5:$BG$12,MATCH($D171,$AR$5:$AR$12,0),2))*($G171/INDEX($BB$5:$BG$12,MATCH($D171,$AR$5:$AR$12,0),2))^$J171)+(EXP(-$G171/INDEX($BB$5:$BG$12,MATCH($D171,$AR$5:$AR$12,0),3))*($G171/INDEX($BB$5:$BG$12,MATCH($D171,$AR$5:$AR$12,0),3))^$J171)+(EXP(-$G171/INDEX($BB$5:$BG$12,MATCH($D171,$AR$5:$AR$12,0),4))*($G171/INDEX($BB$5:$BG$12,MATCH($D171,$AR$5:$AR$12,0),4))^$J171)+(EXP(-$G171/INDEX($BB$5:$BG$12,MATCH($D171,$AR$5:$AR$12,0),5))*($G171/INDEX($BB$5:$BG$12,MATCH($D171,$AR$5:$AR$12,0),5))^$J171)+(EXP(-$G171/INDEX($BB$5:$BG$12,MATCH($D171,$AR$5:$AR$12,0),6))*($G171/INDEX($BB$5:$BG$12,MATCH($D171,$AR$5:$AR$12,0),6))^$J171)),0)</x:f>
        <x:v>0.2770789126765409</x:v>
      </x:c>
      <x:c r="AG171" s="979" t="n">
        <x:f>IFERROR((EXP(-$G171/INDEX($BB$5:$BG$12,MATCH($D171,$AR$5:$AR$12,0),3))*($G171/INDEX($BB$5:$BG$12,MATCH($D171,$AR$5:$AR$12,0),3))^$J171)/((EXP(-$G171/INDEX($BB$5:$BG$12,MATCH($D171,$AR$5:$AR$12,0),1))*($G171/INDEX($BB$5:$BG$12,MATCH($D171,$AR$5:$AR$12,0),1))^$J171)+(EXP(-$G171/INDEX($BB$5:$BG$12,MATCH($D171,$AR$5:$AR$12,0),2))*($G171/INDEX($BB$5:$BG$12,MATCH($D171,$AR$5:$AR$12,0),2))^$J171)+(EXP(-$G171/INDEX($BB$5:$BG$12,MATCH($D171,$AR$5:$AR$12,0),3))*($G171/INDEX($BB$5:$BG$12,MATCH($D171,$AR$5:$AR$12,0),3))^$J171)+(EXP(-$G171/INDEX($BB$5:$BG$12,MATCH($D171,$AR$5:$AR$12,0),4))*($G171/INDEX($BB$5:$BG$12,MATCH($D171,$AR$5:$AR$12,0),4))^$J171)+(EXP(-$G171/INDEX($BB$5:$BG$12,MATCH($D171,$AR$5:$AR$12,0),5))*($G171/INDEX($BB$5:$BG$12,MATCH($D171,$AR$5:$AR$12,0),5))^$J171)+(EXP(-$G171/INDEX($BB$5:$BG$12,MATCH($D171,$AR$5:$AR$12,0),6))*($G171/INDEX($BB$5:$BG$12,MATCH($D171,$AR$5:$AR$12,0),6))^$J171)),0)</x:f>
        <x:v>0.22238450576053223</x:v>
      </x:c>
      <x:c r="AH171" s="979" t="n">
        <x:f>IFERROR((EXP(-$G171/INDEX($BB$5:$BG$12,MATCH($D171,$AR$5:$AR$12,0),4))*($G171/INDEX($BB$5:$BG$12,MATCH($D171,$AR$5:$AR$12,0),4))^$J171)/((EXP(-$G171/INDEX($BB$5:$BG$12,MATCH($D171,$AR$5:$AR$12,0),1))*($G171/INDEX($BB$5:$BG$12,MATCH($D171,$AR$5:$AR$12,0),1))^$J171)+(EXP(-$G171/INDEX($BB$5:$BG$12,MATCH($D171,$AR$5:$AR$12,0),2))*($G171/INDEX($BB$5:$BG$12,MATCH($D171,$AR$5:$AR$12,0),2))^$J171)+(EXP(-$G171/INDEX($BB$5:$BG$12,MATCH($D171,$AR$5:$AR$12,0),3))*($G171/INDEX($BB$5:$BG$12,MATCH($D171,$AR$5:$AR$12,0),3))^$J171)+(EXP(-$G171/INDEX($BB$5:$BG$12,MATCH($D171,$AR$5:$AR$12,0),4))*($G171/INDEX($BB$5:$BG$12,MATCH($D171,$AR$5:$AR$12,0),4))^$J171)+(EXP(-$G171/INDEX($BB$5:$BG$12,MATCH($D171,$AR$5:$AR$12,0),5))*($G171/INDEX($BB$5:$BG$12,MATCH($D171,$AR$5:$AR$12,0),5))^$J171)+(EXP(-$G171/INDEX($BB$5:$BG$12,MATCH($D171,$AR$5:$AR$12,0),6))*($G171/INDEX($BB$5:$BG$12,MATCH($D171,$AR$5:$AR$12,0),6))^$J171)),0)</x:f>
        <x:v>0.11225268559258281</x:v>
      </x:c>
      <x:c r="AI171" s="979" t="n">
        <x:f>IFERROR((EXP(-$G171/INDEX($BB$5:$BG$12,MATCH($D171,$AR$5:$AR$12,0),5))*($G171/INDEX($BB$5:$BG$12,MATCH($D171,$AR$5:$AR$12,0),5))^$J171)/((EXP(-$G171/INDEX($BB$5:$BG$12,MATCH($D171,$AR$5:$AR$12,0),1))*($G171/INDEX($BB$5:$BG$12,MATCH($D171,$AR$5:$AR$12,0),1))^$J171)+(EXP(-$G171/INDEX($BB$5:$BG$12,MATCH($D171,$AR$5:$AR$12,0),2))*($G171/INDEX($BB$5:$BG$12,MATCH($D171,$AR$5:$AR$12,0),2))^$J171)+(EXP(-$G171/INDEX($BB$5:$BG$12,MATCH($D171,$AR$5:$AR$12,0),3))*($G171/INDEX($BB$5:$BG$12,MATCH($D171,$AR$5:$AR$12,0),3))^$J171)+(EXP(-$G171/INDEX($BB$5:$BG$12,MATCH($D171,$AR$5:$AR$12,0),4))*($G171/INDEX($BB$5:$BG$12,MATCH($D171,$AR$5:$AR$12,0),4))^$J171)+(EXP(-$G171/INDEX($BB$5:$BG$12,MATCH($D171,$AR$5:$AR$12,0),5))*($G171/INDEX($BB$5:$BG$12,MATCH($D171,$AR$5:$AR$12,0),5))^$J171)+(EXP(-$G171/INDEX($BB$5:$BG$12,MATCH($D171,$AR$5:$AR$12,0),6))*($G171/INDEX($BB$5:$BG$12,MATCH($D171,$AR$5:$AR$12,0),6))^$J171)),0)</x:f>
        <x:v>0.05772785391198613</x:v>
      </x:c>
      <x:c r="AJ171" s="979" t="n">
        <x:f>IFERROR((EXP(-$G171/INDEX($BB$5:$BG$12,MATCH($D171,$AR$5:$AR$12,0),6))*($G171/INDEX($BB$5:$BG$12,MATCH($D171,$AR$5:$AR$12,0),6))^$J171)/((EXP(-$G171/INDEX($BB$5:$BG$12,MATCH($D171,$AR$5:$AR$12,0),1))*($G171/INDEX($BB$5:$BG$12,MATCH($D171,$AR$5:$AR$12,0),1))^$J171)+(EXP(-$G171/INDEX($BB$5:$BG$12,MATCH($D171,$AR$5:$AR$12,0),2))*($G171/INDEX($BB$5:$BG$12,MATCH($D171,$AR$5:$AR$12,0),2))^$J171)+(EXP(-$G171/INDEX($BB$5:$BG$12,MATCH($D171,$AR$5:$AR$12,0),3))*($G171/INDEX($BB$5:$BG$12,MATCH($D171,$AR$5:$AR$12,0),3))^$J171)+(EXP(-$G171/INDEX($BB$5:$BG$12,MATCH($D171,$AR$5:$AR$12,0),4))*($G171/INDEX($BB$5:$BG$12,MATCH($D171,$AR$5:$AR$12,0),4))^$J171)+(EXP(-$G171/INDEX($BB$5:$BG$12,MATCH($D171,$AR$5:$AR$12,0),5))*($G171/INDEX($BB$5:$BG$12,MATCH($D171,$AR$5:$AR$12,0),5))^$J171)+(EXP(-$G171/INDEX($BB$5:$BG$12,MATCH($D171,$AR$5:$AR$12,0),6))*($G171/INDEX($BB$5:$BG$12,MATCH($D171,$AR$5:$AR$12,0),6))^$J171)),0)</x:f>
        <x:v>0.034533054562656255</x:v>
      </x:c>
      <x:c r="BJ171"/>
      <x:c r="BK171"/>
      <x:c r="BL171"/>
      <x:c r="BM171"/>
      <x:c r="BN171"/>
      <x:c r="BO171"/>
      <x:c r="BP171"/>
      <x:c r="BQ171"/>
      <x:c r="BR171"/>
      <x:c r="BS171"/>
      <x:c r="BT171"/>
      <x:c r="BU171"/>
      <x:c r="BV171"/>
      <x:c r="BW171"/>
      <x:c r="BX171"/>
      <x:c r="BY171"/>
      <x:c r="BZ171"/>
    </x:row>
    <x:row r="172">
      <x:c r="A172" s="975" t="n">
        <x:f>'対象台データ'!A170</x:f>
        <x:v>46280</x:v>
      </x:c>
      <x:c r="B172" s="1003" t="str">
        <x:f>'対象台データ'!B170</x:f>
        <x:v>火</x:v>
      </x:c>
      <x:c r="C172" s="1003" t="str">
        <x:f>'対象台データ'!C170</x:f>
        <x:v>9/15</x:v>
      </x:c>
      <x:c r="D172" s="963" t="str">
        <x:f>'対象台データ'!D170</x:f>
        <x:v>ゴーゴージャグラー3</x:v>
      </x:c>
      <x:c r="E172" s="1014" t="n">
        <x:f>IF($X172="A",MIN(100,MAX(0,55+(V172-55)*(1+0.4*SQRT(MIN(G172/8000,1))))),MIN(100,MAX(0,V172)))</x:f>
        <x:v>69.63143987512281</x:v>
      </x:c>
      <x:c r="F172" s="1016" t="n">
        <x:f>'対象台データ'!E170</x:f>
        <x:v>883</x:v>
      </x:c>
      <x:c r="G172" s="1005" t="n">
        <x:f>'対象台データ'!F170</x:f>
        <x:v>7753</x:v>
      </x:c>
      <x:c r="H172" s="1005" t="n">
        <x:f>'対象台データ'!G170</x:f>
        <x:v>2495</x:v>
      </x:c>
      <x:c r="I172" s="1005" t="n">
        <x:f>'対象台データ'!H170</x:f>
        <x:v>36</x:v>
      </x:c>
      <x:c r="J172" s="1005" t="n">
        <x:f>'対象台データ'!I170</x:f>
        <x:v>30</x:v>
      </x:c>
      <x:c r="K172" s="979" t="n">
        <x:f>'対象台データ'!K170</x:f>
        <x:v>1.1072703039683562</x:v>
      </x:c>
      <x:c r="L172" s="1006" t="n">
        <x:f>IF(G172&lt;=0,5,IF(G172&lt;1500,5+(G172-0)*(20-5)/(1500-0),IF(G172&lt;3000,20+(G172-1500)*(40-20)/(3000-1500),IF(G172&lt;4500,40+(G172-3000)*(58-40)/(4500-3000),IF(G172&lt;6000,58+(G172-4500)*(72-58)/(6000-4500),IF(G172&lt;7500,72+(G172-6000)*(84-72)/(7500-6000),IF(G172&lt;9000,84+(G172-7500)*(93-84)/(9000-7500),IF(G172&lt;11000,93+(G172-9000)*(100-93)/(11000-9000),100))))))))</x:f>
        <x:v>85.518</x:v>
      </x:c>
      <x:c r="M172" s="978" t="n">
        <x:v>1</x:v>
      </x:c>
      <x:c r="N172" s="978" t="n">
        <x:f>MIN(100,L172*M172)</x:f>
        <x:v>85.518</x:v>
      </x:c>
      <x:c r="O172" s="978" t="n">
        <x:f>IF(K172&lt;=0.8,0,IF(K172&lt;0.9,0+(K172-0.8)*(10-0)/(0.9-0.8),IF(K172&lt;1,10+(K172-0.9)*(35-10)/(1-0.9),IF(K172&lt;1.2,35+(K172-1)*(87-35)/(1.2-1),IF(K172&lt;1.3,87+(K172-1.2)*(96-87)/(1.3-1.2),IF(K172&lt;1.45,96+(K172-1.3)*(100-96)/(1.45-1.3),100))))))</x:f>
        <x:v>62.89027903177263</x:v>
      </x:c>
      <x:c r="P172" s="979" t="n">
        <x:f>MIN(1,SQRT(G172/8000))</x:f>
        <x:v>0.9844414660100417</x:v>
      </x:c>
      <x:c r="Q172" s="978" t="n">
        <x:f>35+(O172-35)*P172</x:f>
        <x:v>62.45634717746737</x:v>
      </x:c>
      <x:c r="R172" s="978" t="n">
        <x:f>IF(K172&lt;0.95,MIN(25,(0.95-K172)*250),0)</x:f>
        <x:v>0</x:v>
      </x:c>
      <x:c r="S172" s="978" t="n">
        <x:f>IF($X172="A",Y172*5+Z172*15+AA172*30+AB172*60+AC172*80+AD172*100,0)</x:f>
        <x:v>53.68055383216544</x:v>
      </x:c>
      <x:c r="T172" s="978" t="n">
        <x:f>IF($X172="A",AE172*5+AF172*15+AG172*30+AH172*60+AI172*80+AJ172*100,0)</x:f>
        <x:v>60.298477561081576</x:v>
      </x:c>
      <x:c r="U172" s="978" t="n">
        <x:f>IF($X172="A",S172*15%+T172*30%+Q172*55%,0)</x:f>
        <x:v>60.49261729075634</x:v>
      </x:c>
      <x:c r="V172" s="1018" t="n">
        <x:f>IF($X172="A",U172*80%+N172*20%,N172*IFERROR(INDEX($AT$5:$AT$60,MATCH($D172,$AR$5:$AR$60,0)),0.6)+Q172*IFERROR(INDEX($AU$5:$AU$60,MATCH($D172,$AR$5:$AR$60,0)),0.4)-R172)</x:f>
        <x:v>65.49769383260508</x:v>
      </x:c>
      <x:c r="W172" s="1008" t="str">
        <x:f>IF(E172&gt;=90,"設定6級候補",IF(E172&gt;=75,"設定4以上強候補",IF(E172&gt;=60,"設定4以上を疑う","要観察")))</x:f>
        <x:v>設定4以上を疑う</x:v>
      </x:c>
      <x:c r="X172" s="1003" t="str">
        <x:f>IFERROR(INDEX($AS$5:$AS$60,MATCH($D172,$AR$5:$AR$60,0)),"AT")</x:f>
        <x:v>A</x:v>
      </x:c>
      <x:c r="Y172" s="979" t="n">
        <x:f>IFERROR((EXP(-$G172/INDEX($AV$5:$BA$12,MATCH($D172,$AR$5:$AR$12,0),1))*($G172/INDEX($AV$5:$BA$12,MATCH($D172,$AR$5:$AR$12,0),1))^$I172)/((EXP(-$G172/INDEX($AV$5:$BA$12,MATCH($D172,$AR$5:$AR$12,0),1))*($G172/INDEX($AV$5:$BA$12,MATCH($D172,$AR$5:$AR$12,0),1))^$I172)+(EXP(-$G172/INDEX($AV$5:$BA$12,MATCH($D172,$AR$5:$AR$12,0),2))*($G172/INDEX($AV$5:$BA$12,MATCH($D172,$AR$5:$AR$12,0),2))^$I172)+(EXP(-$G172/INDEX($AV$5:$BA$12,MATCH($D172,$AR$5:$AR$12,0),3))*($G172/INDEX($AV$5:$BA$12,MATCH($D172,$AR$5:$AR$12,0),3))^$I172)+(EXP(-$G172/INDEX($AV$5:$BA$12,MATCH($D172,$AR$5:$AR$12,0),4))*($G172/INDEX($AV$5:$BA$12,MATCH($D172,$AR$5:$AR$12,0),4))^$I172)+(EXP(-$G172/INDEX($AV$5:$BA$12,MATCH($D172,$AR$5:$AR$12,0),5))*($G172/INDEX($AV$5:$BA$12,MATCH($D172,$AR$5:$AR$12,0),5))^$I172)+(EXP(-$G172/INDEX($AV$5:$BA$12,MATCH($D172,$AR$5:$AR$12,0),6))*($G172/INDEX($AV$5:$BA$12,MATCH($D172,$AR$5:$AR$12,0),6))^$I172)),0)</x:f>
        <x:v>0.1422181066536096</x:v>
      </x:c>
      <x:c r="Z172" s="979" t="n">
        <x:f>IFERROR((EXP(-$G172/INDEX($AV$5:$BA$12,MATCH($D172,$AR$5:$AR$12,0),2))*($G172/INDEX($AV$5:$BA$12,MATCH($D172,$AR$5:$AR$12,0),2))^$I172)/((EXP(-$G172/INDEX($AV$5:$BA$12,MATCH($D172,$AR$5:$AR$12,0),1))*($G172/INDEX($AV$5:$BA$12,MATCH($D172,$AR$5:$AR$12,0),1))^$I172)+(EXP(-$G172/INDEX($AV$5:$BA$12,MATCH($D172,$AR$5:$AR$12,0),2))*($G172/INDEX($AV$5:$BA$12,MATCH($D172,$AR$5:$AR$12,0),2))^$I172)+(EXP(-$G172/INDEX($AV$5:$BA$12,MATCH($D172,$AR$5:$AR$12,0),3))*($G172/INDEX($AV$5:$BA$12,MATCH($D172,$AR$5:$AR$12,0),3))^$I172)+(EXP(-$G172/INDEX($AV$5:$BA$12,MATCH($D172,$AR$5:$AR$12,0),4))*($G172/INDEX($AV$5:$BA$12,MATCH($D172,$AR$5:$AR$12,0),4))^$I172)+(EXP(-$G172/INDEX($AV$5:$BA$12,MATCH($D172,$AR$5:$AR$12,0),5))*($G172/INDEX($AV$5:$BA$12,MATCH($D172,$AR$5:$AR$12,0),5))^$I172)+(EXP(-$G172/INDEX($AV$5:$BA$12,MATCH($D172,$AR$5:$AR$12,0),6))*($G172/INDEX($AV$5:$BA$12,MATCH($D172,$AR$5:$AR$12,0),6))^$I172)),0)</x:f>
        <x:v>0.14556203352988148</x:v>
      </x:c>
      <x:c r="AA172" s="979" t="n">
        <x:f>IFERROR((EXP(-$G172/INDEX($AV$5:$BA$12,MATCH($D172,$AR$5:$AR$12,0),3))*($G172/INDEX($AV$5:$BA$12,MATCH($D172,$AR$5:$AR$12,0),3))^$I172)/((EXP(-$G172/INDEX($AV$5:$BA$12,MATCH($D172,$AR$5:$AR$12,0),1))*($G172/INDEX($AV$5:$BA$12,MATCH($D172,$AR$5:$AR$12,0),1))^$I172)+(EXP(-$G172/INDEX($AV$5:$BA$12,MATCH($D172,$AR$5:$AR$12,0),2))*($G172/INDEX($AV$5:$BA$12,MATCH($D172,$AR$5:$AR$12,0),2))^$I172)+(EXP(-$G172/INDEX($AV$5:$BA$12,MATCH($D172,$AR$5:$AR$12,0),3))*($G172/INDEX($AV$5:$BA$12,MATCH($D172,$AR$5:$AR$12,0),3))^$I172)+(EXP(-$G172/INDEX($AV$5:$BA$12,MATCH($D172,$AR$5:$AR$12,0),4))*($G172/INDEX($AV$5:$BA$12,MATCH($D172,$AR$5:$AR$12,0),4))^$I172)+(EXP(-$G172/INDEX($AV$5:$BA$12,MATCH($D172,$AR$5:$AR$12,0),5))*($G172/INDEX($AV$5:$BA$12,MATCH($D172,$AR$5:$AR$12,0),5))^$I172)+(EXP(-$G172/INDEX($AV$5:$BA$12,MATCH($D172,$AR$5:$AR$12,0),6))*($G172/INDEX($AV$5:$BA$12,MATCH($D172,$AR$5:$AR$12,0),6))^$I172)),0)</x:f>
        <x:v>0.14893065066024833</x:v>
      </x:c>
      <x:c r="AB172" s="979" t="n">
        <x:f>IFERROR((EXP(-$G172/INDEX($AV$5:$BA$12,MATCH($D172,$AR$5:$AR$12,0),4))*($G172/INDEX($AV$5:$BA$12,MATCH($D172,$AR$5:$AR$12,0),4))^$I172)/((EXP(-$G172/INDEX($AV$5:$BA$12,MATCH($D172,$AR$5:$AR$12,0),1))*($G172/INDEX($AV$5:$BA$12,MATCH($D172,$AR$5:$AR$12,0),1))^$I172)+(EXP(-$G172/INDEX($AV$5:$BA$12,MATCH($D172,$AR$5:$AR$12,0),2))*($G172/INDEX($AV$5:$BA$12,MATCH($D172,$AR$5:$AR$12,0),2))^$I172)+(EXP(-$G172/INDEX($AV$5:$BA$12,MATCH($D172,$AR$5:$AR$12,0),3))*($G172/INDEX($AV$5:$BA$12,MATCH($D172,$AR$5:$AR$12,0),3))^$I172)+(EXP(-$G172/INDEX($AV$5:$BA$12,MATCH($D172,$AR$5:$AR$12,0),4))*($G172/INDEX($AV$5:$BA$12,MATCH($D172,$AR$5:$AR$12,0),4))^$I172)+(EXP(-$G172/INDEX($AV$5:$BA$12,MATCH($D172,$AR$5:$AR$12,0),5))*($G172/INDEX($AV$5:$BA$12,MATCH($D172,$AR$5:$AR$12,0),5))^$I172)+(EXP(-$G172/INDEX($AV$5:$BA$12,MATCH($D172,$AR$5:$AR$12,0),6))*($G172/INDEX($AV$5:$BA$12,MATCH($D172,$AR$5:$AR$12,0),6))^$I172)),0)</x:f>
        <x:v>0.1591551220822647</x:v>
      </x:c>
      <x:c r="AC172" s="979" t="n">
        <x:f>IFERROR((EXP(-$G172/INDEX($AV$5:$BA$12,MATCH($D172,$AR$5:$AR$12,0),5))*($G172/INDEX($AV$5:$BA$12,MATCH($D172,$AR$5:$AR$12,0),5))^$I172)/((EXP(-$G172/INDEX($AV$5:$BA$12,MATCH($D172,$AR$5:$AR$12,0),1))*($G172/INDEX($AV$5:$BA$12,MATCH($D172,$AR$5:$AR$12,0),1))^$I172)+(EXP(-$G172/INDEX($AV$5:$BA$12,MATCH($D172,$AR$5:$AR$12,0),2))*($G172/INDEX($AV$5:$BA$12,MATCH($D172,$AR$5:$AR$12,0),2))^$I172)+(EXP(-$G172/INDEX($AV$5:$BA$12,MATCH($D172,$AR$5:$AR$12,0),3))*($G172/INDEX($AV$5:$BA$12,MATCH($D172,$AR$5:$AR$12,0),3))^$I172)+(EXP(-$G172/INDEX($AV$5:$BA$12,MATCH($D172,$AR$5:$AR$12,0),4))*($G172/INDEX($AV$5:$BA$12,MATCH($D172,$AR$5:$AR$12,0),4))^$I172)+(EXP(-$G172/INDEX($AV$5:$BA$12,MATCH($D172,$AR$5:$AR$12,0),5))*($G172/INDEX($AV$5:$BA$12,MATCH($D172,$AR$5:$AR$12,0),5))^$I172)+(EXP(-$G172/INDEX($AV$5:$BA$12,MATCH($D172,$AR$5:$AR$12,0),6))*($G172/INDEX($AV$5:$BA$12,MATCH($D172,$AR$5:$AR$12,0),6))^$I172)),0)</x:f>
        <x:v>0.18223013780968858</x:v>
      </x:c>
      <x:c r="AD172" s="979" t="n">
        <x:f>IFERROR((EXP(-$G172/INDEX($AV$5:$BA$12,MATCH($D172,$AR$5:$AR$12,0),6))*($G172/INDEX($AV$5:$BA$12,MATCH($D172,$AR$5:$AR$12,0),6))^$I172)/((EXP(-$G172/INDEX($AV$5:$BA$12,MATCH($D172,$AR$5:$AR$12,0),1))*($G172/INDEX($AV$5:$BA$12,MATCH($D172,$AR$5:$AR$12,0),1))^$I172)+(EXP(-$G172/INDEX($AV$5:$BA$12,MATCH($D172,$AR$5:$AR$12,0),2))*($G172/INDEX($AV$5:$BA$12,MATCH($D172,$AR$5:$AR$12,0),2))^$I172)+(EXP(-$G172/INDEX($AV$5:$BA$12,MATCH($D172,$AR$5:$AR$12,0),3))*($G172/INDEX($AV$5:$BA$12,MATCH($D172,$AR$5:$AR$12,0),3))^$I172)+(EXP(-$G172/INDEX($AV$5:$BA$12,MATCH($D172,$AR$5:$AR$12,0),4))*($G172/INDEX($AV$5:$BA$12,MATCH($D172,$AR$5:$AR$12,0),4))^$I172)+(EXP(-$G172/INDEX($AV$5:$BA$12,MATCH($D172,$AR$5:$AR$12,0),5))*($G172/INDEX($AV$5:$BA$12,MATCH($D172,$AR$5:$AR$12,0),5))^$I172)+(EXP(-$G172/INDEX($AV$5:$BA$12,MATCH($D172,$AR$5:$AR$12,0),6))*($G172/INDEX($AV$5:$BA$12,MATCH($D172,$AR$5:$AR$12,0),6))^$I172)),0)</x:f>
        <x:v>0.22190394926430748</x:v>
      </x:c>
      <x:c r="AE172" s="979" t="n">
        <x:f>IFERROR((EXP(-$G172/INDEX($BB$5:$BG$12,MATCH($D172,$AR$5:$AR$12,0),1))*($G172/INDEX($BB$5:$BG$12,MATCH($D172,$AR$5:$AR$12,0),1))^$J172)/((EXP(-$G172/INDEX($BB$5:$BG$12,MATCH($D172,$AR$5:$AR$12,0),1))*($G172/INDEX($BB$5:$BG$12,MATCH($D172,$AR$5:$AR$12,0),1))^$J172)+(EXP(-$G172/INDEX($BB$5:$BG$12,MATCH($D172,$AR$5:$AR$12,0),2))*($G172/INDEX($BB$5:$BG$12,MATCH($D172,$AR$5:$AR$12,0),2))^$J172)+(EXP(-$G172/INDEX($BB$5:$BG$12,MATCH($D172,$AR$5:$AR$12,0),3))*($G172/INDEX($BB$5:$BG$12,MATCH($D172,$AR$5:$AR$12,0),3))^$J172)+(EXP(-$G172/INDEX($BB$5:$BG$12,MATCH($D172,$AR$5:$AR$12,0),4))*($G172/INDEX($BB$5:$BG$12,MATCH($D172,$AR$5:$AR$12,0),4))^$J172)+(EXP(-$G172/INDEX($BB$5:$BG$12,MATCH($D172,$AR$5:$AR$12,0),5))*($G172/INDEX($BB$5:$BG$12,MATCH($D172,$AR$5:$AR$12,0),5))^$J172)+(EXP(-$G172/INDEX($BB$5:$BG$12,MATCH($D172,$AR$5:$AR$12,0),6))*($G172/INDEX($BB$5:$BG$12,MATCH($D172,$AR$5:$AR$12,0),6))^$J172)),0)</x:f>
        <x:v>0.06264504176621552</x:v>
      </x:c>
      <x:c r="AF172" s="979" t="n">
        <x:f>IFERROR((EXP(-$G172/INDEX($BB$5:$BG$12,MATCH($D172,$AR$5:$AR$12,0),2))*($G172/INDEX($BB$5:$BG$12,MATCH($D172,$AR$5:$AR$12,0),2))^$J172)/((EXP(-$G172/INDEX($BB$5:$BG$12,MATCH($D172,$AR$5:$AR$12,0),1))*($G172/INDEX($BB$5:$BG$12,MATCH($D172,$AR$5:$AR$12,0),1))^$J172)+(EXP(-$G172/INDEX($BB$5:$BG$12,MATCH($D172,$AR$5:$AR$12,0),2))*($G172/INDEX($BB$5:$BG$12,MATCH($D172,$AR$5:$AR$12,0),2))^$J172)+(EXP(-$G172/INDEX($BB$5:$BG$12,MATCH($D172,$AR$5:$AR$12,0),3))*($G172/INDEX($BB$5:$BG$12,MATCH($D172,$AR$5:$AR$12,0),3))^$J172)+(EXP(-$G172/INDEX($BB$5:$BG$12,MATCH($D172,$AR$5:$AR$12,0),4))*($G172/INDEX($BB$5:$BG$12,MATCH($D172,$AR$5:$AR$12,0),4))^$J172)+(EXP(-$G172/INDEX($BB$5:$BG$12,MATCH($D172,$AR$5:$AR$12,0),5))*($G172/INDEX($BB$5:$BG$12,MATCH($D172,$AR$5:$AR$12,0),5))^$J172)+(EXP(-$G172/INDEX($BB$5:$BG$12,MATCH($D172,$AR$5:$AR$12,0),6))*($G172/INDEX($BB$5:$BG$12,MATCH($D172,$AR$5:$AR$12,0),6))^$J172)),0)</x:f>
        <x:v>0.09964242142295274</x:v>
      </x:c>
      <x:c r="AG172" s="979" t="n">
        <x:f>IFERROR((EXP(-$G172/INDEX($BB$5:$BG$12,MATCH($D172,$AR$5:$AR$12,0),3))*($G172/INDEX($BB$5:$BG$12,MATCH($D172,$AR$5:$AR$12,0),3))^$J172)/((EXP(-$G172/INDEX($BB$5:$BG$12,MATCH($D172,$AR$5:$AR$12,0),1))*($G172/INDEX($BB$5:$BG$12,MATCH($D172,$AR$5:$AR$12,0),1))^$J172)+(EXP(-$G172/INDEX($BB$5:$BG$12,MATCH($D172,$AR$5:$AR$12,0),2))*($G172/INDEX($BB$5:$BG$12,MATCH($D172,$AR$5:$AR$12,0),2))^$J172)+(EXP(-$G172/INDEX($BB$5:$BG$12,MATCH($D172,$AR$5:$AR$12,0),3))*($G172/INDEX($BB$5:$BG$12,MATCH($D172,$AR$5:$AR$12,0),3))^$J172)+(EXP(-$G172/INDEX($BB$5:$BG$12,MATCH($D172,$AR$5:$AR$12,0),4))*($G172/INDEX($BB$5:$BG$12,MATCH($D172,$AR$5:$AR$12,0),4))^$J172)+(EXP(-$G172/INDEX($BB$5:$BG$12,MATCH($D172,$AR$5:$AR$12,0),5))*($G172/INDEX($BB$5:$BG$12,MATCH($D172,$AR$5:$AR$12,0),5))^$J172)+(EXP(-$G172/INDEX($BB$5:$BG$12,MATCH($D172,$AR$5:$AR$12,0),6))*($G172/INDEX($BB$5:$BG$12,MATCH($D172,$AR$5:$AR$12,0),6))^$J172)),0)</x:f>
        <x:v>0.15995506903055356</x:v>
      </x:c>
      <x:c r="AH172" s="979" t="n">
        <x:f>IFERROR((EXP(-$G172/INDEX($BB$5:$BG$12,MATCH($D172,$AR$5:$AR$12,0),4))*($G172/INDEX($BB$5:$BG$12,MATCH($D172,$AR$5:$AR$12,0),4))^$J172)/((EXP(-$G172/INDEX($BB$5:$BG$12,MATCH($D172,$AR$5:$AR$12,0),1))*($G172/INDEX($BB$5:$BG$12,MATCH($D172,$AR$5:$AR$12,0),1))^$J172)+(EXP(-$G172/INDEX($BB$5:$BG$12,MATCH($D172,$AR$5:$AR$12,0),2))*($G172/INDEX($BB$5:$BG$12,MATCH($D172,$AR$5:$AR$12,0),2))^$J172)+(EXP(-$G172/INDEX($BB$5:$BG$12,MATCH($D172,$AR$5:$AR$12,0),3))*($G172/INDEX($BB$5:$BG$12,MATCH($D172,$AR$5:$AR$12,0),3))^$J172)+(EXP(-$G172/INDEX($BB$5:$BG$12,MATCH($D172,$AR$5:$AR$12,0),4))*($G172/INDEX($BB$5:$BG$12,MATCH($D172,$AR$5:$AR$12,0),4))^$J172)+(EXP(-$G172/INDEX($BB$5:$BG$12,MATCH($D172,$AR$5:$AR$12,0),5))*($G172/INDEX($BB$5:$BG$12,MATCH($D172,$AR$5:$AR$12,0),5))^$J172)+(EXP(-$G172/INDEX($BB$5:$BG$12,MATCH($D172,$AR$5:$AR$12,0),6))*($G172/INDEX($BB$5:$BG$12,MATCH($D172,$AR$5:$AR$12,0),6))^$J172)),0)</x:f>
        <x:v>0.2353135035734018</x:v>
      </x:c>
      <x:c r="AI172" s="979" t="n">
        <x:f>IFERROR((EXP(-$G172/INDEX($BB$5:$BG$12,MATCH($D172,$AR$5:$AR$12,0),5))*($G172/INDEX($BB$5:$BG$12,MATCH($D172,$AR$5:$AR$12,0),5))^$J172)/((EXP(-$G172/INDEX($BB$5:$BG$12,MATCH($D172,$AR$5:$AR$12,0),1))*($G172/INDEX($BB$5:$BG$12,MATCH($D172,$AR$5:$AR$12,0),1))^$J172)+(EXP(-$G172/INDEX($BB$5:$BG$12,MATCH($D172,$AR$5:$AR$12,0),2))*($G172/INDEX($BB$5:$BG$12,MATCH($D172,$AR$5:$AR$12,0),2))^$J172)+(EXP(-$G172/INDEX($BB$5:$BG$12,MATCH($D172,$AR$5:$AR$12,0),3))*($G172/INDEX($BB$5:$BG$12,MATCH($D172,$AR$5:$AR$12,0),3))^$J172)+(EXP(-$G172/INDEX($BB$5:$BG$12,MATCH($D172,$AR$5:$AR$12,0),4))*($G172/INDEX($BB$5:$BG$12,MATCH($D172,$AR$5:$AR$12,0),4))^$J172)+(EXP(-$G172/INDEX($BB$5:$BG$12,MATCH($D172,$AR$5:$AR$12,0),5))*($G172/INDEX($BB$5:$BG$12,MATCH($D172,$AR$5:$AR$12,0),5))^$J172)+(EXP(-$G172/INDEX($BB$5:$BG$12,MATCH($D172,$AR$5:$AR$12,0),6))*($G172/INDEX($BB$5:$BG$12,MATCH($D172,$AR$5:$AR$12,0),6))^$J172)),0)</x:f>
        <x:v>0.23356213375510612</x:v>
      </x:c>
      <x:c r="AJ172" s="979" t="n">
        <x:f>IFERROR((EXP(-$G172/INDEX($BB$5:$BG$12,MATCH($D172,$AR$5:$AR$12,0),6))*($G172/INDEX($BB$5:$BG$12,MATCH($D172,$AR$5:$AR$12,0),6))^$J172)/((EXP(-$G172/INDEX($BB$5:$BG$12,MATCH($D172,$AR$5:$AR$12,0),1))*($G172/INDEX($BB$5:$BG$12,MATCH($D172,$AR$5:$AR$12,0),1))^$J172)+(EXP(-$G172/INDEX($BB$5:$BG$12,MATCH($D172,$AR$5:$AR$12,0),2))*($G172/INDEX($BB$5:$BG$12,MATCH($D172,$AR$5:$AR$12,0),2))^$J172)+(EXP(-$G172/INDEX($BB$5:$BG$12,MATCH($D172,$AR$5:$AR$12,0),3))*($G172/INDEX($BB$5:$BG$12,MATCH($D172,$AR$5:$AR$12,0),3))^$J172)+(EXP(-$G172/INDEX($BB$5:$BG$12,MATCH($D172,$AR$5:$AR$12,0),4))*($G172/INDEX($BB$5:$BG$12,MATCH($D172,$AR$5:$AR$12,0),4))^$J172)+(EXP(-$G172/INDEX($BB$5:$BG$12,MATCH($D172,$AR$5:$AR$12,0),5))*($G172/INDEX($BB$5:$BG$12,MATCH($D172,$AR$5:$AR$12,0),5))^$J172)+(EXP(-$G172/INDEX($BB$5:$BG$12,MATCH($D172,$AR$5:$AR$12,0),6))*($G172/INDEX($BB$5:$BG$12,MATCH($D172,$AR$5:$AR$12,0),6))^$J172)),0)</x:f>
        <x:v>0.20888183045177008</x:v>
      </x:c>
      <x:c r="BJ172"/>
      <x:c r="BK172"/>
      <x:c r="BL172"/>
      <x:c r="BM172"/>
      <x:c r="BN172"/>
      <x:c r="BO172"/>
      <x:c r="BP172"/>
      <x:c r="BQ172"/>
      <x:c r="BR172"/>
      <x:c r="BS172"/>
      <x:c r="BT172"/>
      <x:c r="BU172"/>
      <x:c r="BV172"/>
      <x:c r="BW172"/>
      <x:c r="BX172"/>
      <x:c r="BY172"/>
      <x:c r="BZ172"/>
    </x:row>
    <x:row r="173">
      <x:c r="A173" s="975" t="n">
        <x:f>'対象台データ'!A171</x:f>
        <x:v>46280</x:v>
      </x:c>
      <x:c r="B173" s="1003" t="str">
        <x:f>'対象台データ'!B171</x:f>
        <x:v>火</x:v>
      </x:c>
      <x:c r="C173" s="1003" t="str">
        <x:f>'対象台データ'!C171</x:f>
        <x:v>9/15</x:v>
      </x:c>
      <x:c r="D173" s="963" t="str">
        <x:f>'対象台データ'!D171</x:f>
        <x:v>ゴーゴージャグラー3</x:v>
      </x:c>
      <x:c r="E173" s="1014" t="n">
        <x:f>IF($X173="A",MIN(100,MAX(0,55+(V173-55)*(1+0.4*SQRT(MIN(G173/8000,1))))),MIN(100,MAX(0,V173)))</x:f>
        <x:v>63.37983971946144</x:v>
      </x:c>
      <x:c r="F173" s="1016" t="n">
        <x:f>'対象台データ'!E171</x:f>
        <x:v>884</x:v>
      </x:c>
      <x:c r="G173" s="1005" t="n">
        <x:f>'対象台データ'!F171</x:f>
        <x:v>6977</x:v>
      </x:c>
      <x:c r="H173" s="1005" t="n">
        <x:f>'対象台データ'!G171</x:f>
        <x:v>1166</x:v>
      </x:c>
      <x:c r="I173" s="1005" t="n">
        <x:f>'対象台データ'!H171</x:f>
        <x:v>26</x:v>
      </x:c>
      <x:c r="J173" s="1005" t="n">
        <x:f>'対象台データ'!I171</x:f>
        <x:v>32</x:v>
      </x:c>
      <x:c r="K173" s="979" t="n">
        <x:f>'対象台データ'!K171</x:f>
        <x:v>1.0557068463045245</x:v>
      </x:c>
      <x:c r="L173" s="1006" t="n">
        <x:f>IF(G173&lt;=0,5,IF(G173&lt;1500,5+(G173-0)*(20-5)/(1500-0),IF(G173&lt;3000,20+(G173-1500)*(40-20)/(3000-1500),IF(G173&lt;4500,40+(G173-3000)*(58-40)/(4500-3000),IF(G173&lt;6000,58+(G173-4500)*(72-58)/(6000-4500),IF(G173&lt;7500,72+(G173-6000)*(84-72)/(7500-6000),IF(G173&lt;9000,84+(G173-7500)*(93-84)/(9000-7500),IF(G173&lt;11000,93+(G173-9000)*(100-93)/(11000-9000),100))))))))</x:f>
        <x:v>79.816</x:v>
      </x:c>
      <x:c r="M173" s="978" t="n">
        <x:v>1</x:v>
      </x:c>
      <x:c r="N173" s="978" t="n">
        <x:f>MIN(100,L173*M173)</x:f>
        <x:v>79.816</x:v>
      </x:c>
      <x:c r="O173" s="978" t="n">
        <x:f>IF(K173&lt;=0.8,0,IF(K173&lt;0.9,0+(K173-0.8)*(10-0)/(0.9-0.8),IF(K173&lt;1,10+(K173-0.9)*(35-10)/(1-0.9),IF(K173&lt;1.2,35+(K173-1)*(87-35)/(1.2-1),IF(K173&lt;1.3,87+(K173-1.2)*(96-87)/(1.3-1.2),IF(K173&lt;1.45,96+(K173-1.3)*(100-96)/(1.45-1.3),100))))))</x:f>
        <x:v>49.483780039176374</x:v>
      </x:c>
      <x:c r="P173" s="979" t="n">
        <x:f>MIN(1,SQRT(G173/8000))</x:f>
        <x:v>0.9338763301422732</x:v>
      </x:c>
      <x:c r="Q173" s="978" t="n">
        <x:f>35+(O173-35)*P173</x:f>
        <x:v>48.52605934957394</x:v>
      </x:c>
      <x:c r="R173" s="978" t="n">
        <x:f>IF(K173&lt;0.95,MIN(25,(0.95-K173)*250),0)</x:f>
        <x:v>0</x:v>
      </x:c>
      <x:c r="S173" s="978" t="n">
        <x:f>IF($X173="A",Y173*5+Z173*15+AA173*30+AB173*60+AC173*80+AD173*100,0)</x:f>
        <x:v>46.12076824160856</x:v>
      </x:c>
      <x:c r="T173" s="978" t="n">
        <x:f>IF($X173="A",AE173*5+AF173*15+AG173*30+AH173*60+AI173*80+AJ173*100,0)</x:f>
        <x:v>76.04875774039914</x:v>
      </x:c>
      <x:c r="U173" s="978" t="n">
        <x:f>IF($X173="A",S173*15%+T173*30%+Q173*55%,0)</x:f>
        <x:v>56.42207520062669</x:v>
      </x:c>
      <x:c r="V173" s="1018" t="n">
        <x:f>IF($X173="A",U173*80%+N173*20%,N173*IFERROR(INDEX($AT$5:$AT$60,MATCH($D173,$AR$5:$AR$60,0)),0.6)+Q173*IFERROR(INDEX($AU$5:$AU$60,MATCH($D173,$AR$5:$AR$60,0)),0.4)-R173)</x:f>
        <x:v>61.100860160501355</x:v>
      </x:c>
      <x:c r="W173" s="1008" t="str">
        <x:f>IF(E173&gt;=90,"設定6級候補",IF(E173&gt;=75,"設定4以上強候補",IF(E173&gt;=60,"設定4以上を疑う","要観察")))</x:f>
        <x:v>設定4以上を疑う</x:v>
      </x:c>
      <x:c r="X173" s="1003" t="str">
        <x:f>IFERROR(INDEX($AS$5:$AS$60,MATCH($D173,$AR$5:$AR$60,0)),"AT")</x:f>
        <x:v>A</x:v>
      </x:c>
      <x:c r="Y173" s="979" t="n">
        <x:f>IFERROR((EXP(-$G173/INDEX($AV$5:$BA$12,MATCH($D173,$AR$5:$AR$12,0),1))*($G173/INDEX($AV$5:$BA$12,MATCH($D173,$AR$5:$AR$12,0),1))^$I173)/((EXP(-$G173/INDEX($AV$5:$BA$12,MATCH($D173,$AR$5:$AR$12,0),1))*($G173/INDEX($AV$5:$BA$12,MATCH($D173,$AR$5:$AR$12,0),1))^$I173)+(EXP(-$G173/INDEX($AV$5:$BA$12,MATCH($D173,$AR$5:$AR$12,0),2))*($G173/INDEX($AV$5:$BA$12,MATCH($D173,$AR$5:$AR$12,0),2))^$I173)+(EXP(-$G173/INDEX($AV$5:$BA$12,MATCH($D173,$AR$5:$AR$12,0),3))*($G173/INDEX($AV$5:$BA$12,MATCH($D173,$AR$5:$AR$12,0),3))^$I173)+(EXP(-$G173/INDEX($AV$5:$BA$12,MATCH($D173,$AR$5:$AR$12,0),4))*($G173/INDEX($AV$5:$BA$12,MATCH($D173,$AR$5:$AR$12,0),4))^$I173)+(EXP(-$G173/INDEX($AV$5:$BA$12,MATCH($D173,$AR$5:$AR$12,0),5))*($G173/INDEX($AV$5:$BA$12,MATCH($D173,$AR$5:$AR$12,0),5))^$I173)+(EXP(-$G173/INDEX($AV$5:$BA$12,MATCH($D173,$AR$5:$AR$12,0),6))*($G173/INDEX($AV$5:$BA$12,MATCH($D173,$AR$5:$AR$12,0),6))^$I173)),0)</x:f>
        <x:v>0.1756259369900705</x:v>
      </x:c>
      <x:c r="Z173" s="979" t="n">
        <x:f>IFERROR((EXP(-$G173/INDEX($AV$5:$BA$12,MATCH($D173,$AR$5:$AR$12,0),2))*($G173/INDEX($AV$5:$BA$12,MATCH($D173,$AR$5:$AR$12,0),2))^$I173)/((EXP(-$G173/INDEX($AV$5:$BA$12,MATCH($D173,$AR$5:$AR$12,0),1))*($G173/INDEX($AV$5:$BA$12,MATCH($D173,$AR$5:$AR$12,0),1))^$I173)+(EXP(-$G173/INDEX($AV$5:$BA$12,MATCH($D173,$AR$5:$AR$12,0),2))*($G173/INDEX($AV$5:$BA$12,MATCH($D173,$AR$5:$AR$12,0),2))^$I173)+(EXP(-$G173/INDEX($AV$5:$BA$12,MATCH($D173,$AR$5:$AR$12,0),3))*($G173/INDEX($AV$5:$BA$12,MATCH($D173,$AR$5:$AR$12,0),3))^$I173)+(EXP(-$G173/INDEX($AV$5:$BA$12,MATCH($D173,$AR$5:$AR$12,0),4))*($G173/INDEX($AV$5:$BA$12,MATCH($D173,$AR$5:$AR$12,0),4))^$I173)+(EXP(-$G173/INDEX($AV$5:$BA$12,MATCH($D173,$AR$5:$AR$12,0),5))*($G173/INDEX($AV$5:$BA$12,MATCH($D173,$AR$5:$AR$12,0),5))^$I173)+(EXP(-$G173/INDEX($AV$5:$BA$12,MATCH($D173,$AR$5:$AR$12,0),6))*($G173/INDEX($AV$5:$BA$12,MATCH($D173,$AR$5:$AR$12,0),6))^$I173)),0)</x:f>
        <x:v>0.174954344407091</x:v>
      </x:c>
      <x:c r="AA173" s="979" t="n">
        <x:f>IFERROR((EXP(-$G173/INDEX($AV$5:$BA$12,MATCH($D173,$AR$5:$AR$12,0),3))*($G173/INDEX($AV$5:$BA$12,MATCH($D173,$AR$5:$AR$12,0),3))^$I173)/((EXP(-$G173/INDEX($AV$5:$BA$12,MATCH($D173,$AR$5:$AR$12,0),1))*($G173/INDEX($AV$5:$BA$12,MATCH($D173,$AR$5:$AR$12,0),1))^$I173)+(EXP(-$G173/INDEX($AV$5:$BA$12,MATCH($D173,$AR$5:$AR$12,0),2))*($G173/INDEX($AV$5:$BA$12,MATCH($D173,$AR$5:$AR$12,0),2))^$I173)+(EXP(-$G173/INDEX($AV$5:$BA$12,MATCH($D173,$AR$5:$AR$12,0),3))*($G173/INDEX($AV$5:$BA$12,MATCH($D173,$AR$5:$AR$12,0),3))^$I173)+(EXP(-$G173/INDEX($AV$5:$BA$12,MATCH($D173,$AR$5:$AR$12,0),4))*($G173/INDEX($AV$5:$BA$12,MATCH($D173,$AR$5:$AR$12,0),4))^$I173)+(EXP(-$G173/INDEX($AV$5:$BA$12,MATCH($D173,$AR$5:$AR$12,0),5))*($G173/INDEX($AV$5:$BA$12,MATCH($D173,$AR$5:$AR$12,0),5))^$I173)+(EXP(-$G173/INDEX($AV$5:$BA$12,MATCH($D173,$AR$5:$AR$12,0),6))*($G173/INDEX($AV$5:$BA$12,MATCH($D173,$AR$5:$AR$12,0),6))^$I173)),0)</x:f>
        <x:v>0.17421179788325422</x:v>
      </x:c>
      <x:c r="AB173" s="979" t="n">
        <x:f>IFERROR((EXP(-$G173/INDEX($AV$5:$BA$12,MATCH($D173,$AR$5:$AR$12,0),4))*($G173/INDEX($AV$5:$BA$12,MATCH($D173,$AR$5:$AR$12,0),4))^$I173)/((EXP(-$G173/INDEX($AV$5:$BA$12,MATCH($D173,$AR$5:$AR$12,0),1))*($G173/INDEX($AV$5:$BA$12,MATCH($D173,$AR$5:$AR$12,0),1))^$I173)+(EXP(-$G173/INDEX($AV$5:$BA$12,MATCH($D173,$AR$5:$AR$12,0),2))*($G173/INDEX($AV$5:$BA$12,MATCH($D173,$AR$5:$AR$12,0),2))^$I173)+(EXP(-$G173/INDEX($AV$5:$BA$12,MATCH($D173,$AR$5:$AR$12,0),3))*($G173/INDEX($AV$5:$BA$12,MATCH($D173,$AR$5:$AR$12,0),3))^$I173)+(EXP(-$G173/INDEX($AV$5:$BA$12,MATCH($D173,$AR$5:$AR$12,0),4))*($G173/INDEX($AV$5:$BA$12,MATCH($D173,$AR$5:$AR$12,0),4))^$I173)+(EXP(-$G173/INDEX($AV$5:$BA$12,MATCH($D173,$AR$5:$AR$12,0),5))*($G173/INDEX($AV$5:$BA$12,MATCH($D173,$AR$5:$AR$12,0),5))^$I173)+(EXP(-$G173/INDEX($AV$5:$BA$12,MATCH($D173,$AR$5:$AR$12,0),6))*($G173/INDEX($AV$5:$BA$12,MATCH($D173,$AR$5:$AR$12,0),6))^$I173)),0)</x:f>
        <x:v>0.17155690826308842</x:v>
      </x:c>
      <x:c r="AC173" s="979" t="n">
        <x:f>IFERROR((EXP(-$G173/INDEX($AV$5:$BA$12,MATCH($D173,$AR$5:$AR$12,0),5))*($G173/INDEX($AV$5:$BA$12,MATCH($D173,$AR$5:$AR$12,0),5))^$I173)/((EXP(-$G173/INDEX($AV$5:$BA$12,MATCH($D173,$AR$5:$AR$12,0),1))*($G173/INDEX($AV$5:$BA$12,MATCH($D173,$AR$5:$AR$12,0),1))^$I173)+(EXP(-$G173/INDEX($AV$5:$BA$12,MATCH($D173,$AR$5:$AR$12,0),2))*($G173/INDEX($AV$5:$BA$12,MATCH($D173,$AR$5:$AR$12,0),2))^$I173)+(EXP(-$G173/INDEX($AV$5:$BA$12,MATCH($D173,$AR$5:$AR$12,0),3))*($G173/INDEX($AV$5:$BA$12,MATCH($D173,$AR$5:$AR$12,0),3))^$I173)+(EXP(-$G173/INDEX($AV$5:$BA$12,MATCH($D173,$AR$5:$AR$12,0),4))*($G173/INDEX($AV$5:$BA$12,MATCH($D173,$AR$5:$AR$12,0),4))^$I173)+(EXP(-$G173/INDEX($AV$5:$BA$12,MATCH($D173,$AR$5:$AR$12,0),5))*($G173/INDEX($AV$5:$BA$12,MATCH($D173,$AR$5:$AR$12,0),5))^$I173)+(EXP(-$G173/INDEX($AV$5:$BA$12,MATCH($D173,$AR$5:$AR$12,0),6))*($G173/INDEX($AV$5:$BA$12,MATCH($D173,$AR$5:$AR$12,0),6))^$I173)),0)</x:f>
        <x:v>0.16332731436903322</x:v>
      </x:c>
      <x:c r="AD173" s="979" t="n">
        <x:f>IFERROR((EXP(-$G173/INDEX($AV$5:$BA$12,MATCH($D173,$AR$5:$AR$12,0),6))*($G173/INDEX($AV$5:$BA$12,MATCH($D173,$AR$5:$AR$12,0),6))^$I173)/((EXP(-$G173/INDEX($AV$5:$BA$12,MATCH($D173,$AR$5:$AR$12,0),1))*($G173/INDEX($AV$5:$BA$12,MATCH($D173,$AR$5:$AR$12,0),1))^$I173)+(EXP(-$G173/INDEX($AV$5:$BA$12,MATCH($D173,$AR$5:$AR$12,0),2))*($G173/INDEX($AV$5:$BA$12,MATCH($D173,$AR$5:$AR$12,0),2))^$I173)+(EXP(-$G173/INDEX($AV$5:$BA$12,MATCH($D173,$AR$5:$AR$12,0),3))*($G173/INDEX($AV$5:$BA$12,MATCH($D173,$AR$5:$AR$12,0),3))^$I173)+(EXP(-$G173/INDEX($AV$5:$BA$12,MATCH($D173,$AR$5:$AR$12,0),4))*($G173/INDEX($AV$5:$BA$12,MATCH($D173,$AR$5:$AR$12,0),4))^$I173)+(EXP(-$G173/INDEX($AV$5:$BA$12,MATCH($D173,$AR$5:$AR$12,0),5))*($G173/INDEX($AV$5:$BA$12,MATCH($D173,$AR$5:$AR$12,0),5))^$I173)+(EXP(-$G173/INDEX($AV$5:$BA$12,MATCH($D173,$AR$5:$AR$12,0),6))*($G173/INDEX($AV$5:$BA$12,MATCH($D173,$AR$5:$AR$12,0),6))^$I173)),0)</x:f>
        <x:v>0.14032369808746256</x:v>
      </x:c>
      <x:c r="AE173" s="979" t="n">
        <x:f>IFERROR((EXP(-$G173/INDEX($BB$5:$BG$12,MATCH($D173,$AR$5:$AR$12,0),1))*($G173/INDEX($BB$5:$BG$12,MATCH($D173,$AR$5:$AR$12,0),1))^$J173)/((EXP(-$G173/INDEX($BB$5:$BG$12,MATCH($D173,$AR$5:$AR$12,0),1))*($G173/INDEX($BB$5:$BG$12,MATCH($D173,$AR$5:$AR$12,0),1))^$J173)+(EXP(-$G173/INDEX($BB$5:$BG$12,MATCH($D173,$AR$5:$AR$12,0),2))*($G173/INDEX($BB$5:$BG$12,MATCH($D173,$AR$5:$AR$12,0),2))^$J173)+(EXP(-$G173/INDEX($BB$5:$BG$12,MATCH($D173,$AR$5:$AR$12,0),3))*($G173/INDEX($BB$5:$BG$12,MATCH($D173,$AR$5:$AR$12,0),3))^$J173)+(EXP(-$G173/INDEX($BB$5:$BG$12,MATCH($D173,$AR$5:$AR$12,0),4))*($G173/INDEX($BB$5:$BG$12,MATCH($D173,$AR$5:$AR$12,0),4))^$J173)+(EXP(-$G173/INDEX($BB$5:$BG$12,MATCH($D173,$AR$5:$AR$12,0),5))*($G173/INDEX($BB$5:$BG$12,MATCH($D173,$AR$5:$AR$12,0),5))^$J173)+(EXP(-$G173/INDEX($BB$5:$BG$12,MATCH($D173,$AR$5:$AR$12,0),6))*($G173/INDEX($BB$5:$BG$12,MATCH($D173,$AR$5:$AR$12,0),6))^$J173)),0)</x:f>
        <x:v>0.01567205329598981</x:v>
      </x:c>
      <x:c r="AF173" s="979" t="n">
        <x:f>IFERROR((EXP(-$G173/INDEX($BB$5:$BG$12,MATCH($D173,$AR$5:$AR$12,0),2))*($G173/INDEX($BB$5:$BG$12,MATCH($D173,$AR$5:$AR$12,0),2))^$J173)/((EXP(-$G173/INDEX($BB$5:$BG$12,MATCH($D173,$AR$5:$AR$12,0),1))*($G173/INDEX($BB$5:$BG$12,MATCH($D173,$AR$5:$AR$12,0),1))^$J173)+(EXP(-$G173/INDEX($BB$5:$BG$12,MATCH($D173,$AR$5:$AR$12,0),2))*($G173/INDEX($BB$5:$BG$12,MATCH($D173,$AR$5:$AR$12,0),2))^$J173)+(EXP(-$G173/INDEX($BB$5:$BG$12,MATCH($D173,$AR$5:$AR$12,0),3))*($G173/INDEX($BB$5:$BG$12,MATCH($D173,$AR$5:$AR$12,0),3))^$J173)+(EXP(-$G173/INDEX($BB$5:$BG$12,MATCH($D173,$AR$5:$AR$12,0),4))*($G173/INDEX($BB$5:$BG$12,MATCH($D173,$AR$5:$AR$12,0),4))^$J173)+(EXP(-$G173/INDEX($BB$5:$BG$12,MATCH($D173,$AR$5:$AR$12,0),5))*($G173/INDEX($BB$5:$BG$12,MATCH($D173,$AR$5:$AR$12,0),5))^$J173)+(EXP(-$G173/INDEX($BB$5:$BG$12,MATCH($D173,$AR$5:$AR$12,0),6))*($G173/INDEX($BB$5:$BG$12,MATCH($D173,$AR$5:$AR$12,0),6))^$J173)),0)</x:f>
        <x:v>0.03255082180646822</x:v>
      </x:c>
      <x:c r="AG173" s="979" t="n">
        <x:f>IFERROR((EXP(-$G173/INDEX($BB$5:$BG$12,MATCH($D173,$AR$5:$AR$12,0),3))*($G173/INDEX($BB$5:$BG$12,MATCH($D173,$AR$5:$AR$12,0),3))^$J173)/((EXP(-$G173/INDEX($BB$5:$BG$12,MATCH($D173,$AR$5:$AR$12,0),1))*($G173/INDEX($BB$5:$BG$12,MATCH($D173,$AR$5:$AR$12,0),1))^$J173)+(EXP(-$G173/INDEX($BB$5:$BG$12,MATCH($D173,$AR$5:$AR$12,0),2))*($G173/INDEX($BB$5:$BG$12,MATCH($D173,$AR$5:$AR$12,0),2))^$J173)+(EXP(-$G173/INDEX($BB$5:$BG$12,MATCH($D173,$AR$5:$AR$12,0),3))*($G173/INDEX($BB$5:$BG$12,MATCH($D173,$AR$5:$AR$12,0),3))^$J173)+(EXP(-$G173/INDEX($BB$5:$BG$12,MATCH($D173,$AR$5:$AR$12,0),4))*($G173/INDEX($BB$5:$BG$12,MATCH($D173,$AR$5:$AR$12,0),4))^$J173)+(EXP(-$G173/INDEX($BB$5:$BG$12,MATCH($D173,$AR$5:$AR$12,0),5))*($G173/INDEX($BB$5:$BG$12,MATCH($D173,$AR$5:$AR$12,0),5))^$J173)+(EXP(-$G173/INDEX($BB$5:$BG$12,MATCH($D173,$AR$5:$AR$12,0),6))*($G173/INDEX($BB$5:$BG$12,MATCH($D173,$AR$5:$AR$12,0),6))^$J173)),0)</x:f>
        <x:v>0.0754879222802802</x:v>
      </x:c>
      <x:c r="AH173" s="979" t="n">
        <x:f>IFERROR((EXP(-$G173/INDEX($BB$5:$BG$12,MATCH($D173,$AR$5:$AR$12,0),4))*($G173/INDEX($BB$5:$BG$12,MATCH($D173,$AR$5:$AR$12,0),4))^$J173)/((EXP(-$G173/INDEX($BB$5:$BG$12,MATCH($D173,$AR$5:$AR$12,0),1))*($G173/INDEX($BB$5:$BG$12,MATCH($D173,$AR$5:$AR$12,0),1))^$J173)+(EXP(-$G173/INDEX($BB$5:$BG$12,MATCH($D173,$AR$5:$AR$12,0),2))*($G173/INDEX($BB$5:$BG$12,MATCH($D173,$AR$5:$AR$12,0),2))^$J173)+(EXP(-$G173/INDEX($BB$5:$BG$12,MATCH($D173,$AR$5:$AR$12,0),3))*($G173/INDEX($BB$5:$BG$12,MATCH($D173,$AR$5:$AR$12,0),3))^$J173)+(EXP(-$G173/INDEX($BB$5:$BG$12,MATCH($D173,$AR$5:$AR$12,0),4))*($G173/INDEX($BB$5:$BG$12,MATCH($D173,$AR$5:$AR$12,0),4))^$J173)+(EXP(-$G173/INDEX($BB$5:$BG$12,MATCH($D173,$AR$5:$AR$12,0),5))*($G173/INDEX($BB$5:$BG$12,MATCH($D173,$AR$5:$AR$12,0),5))^$J173)+(EXP(-$G173/INDEX($BB$5:$BG$12,MATCH($D173,$AR$5:$AR$12,0),6))*($G173/INDEX($BB$5:$BG$12,MATCH($D173,$AR$5:$AR$12,0),6))^$J173)),0)</x:f>
        <x:v>0.20577674944973498</x:v>
      </x:c>
      <x:c r="AI173" s="979" t="n">
        <x:f>IFERROR((EXP(-$G173/INDEX($BB$5:$BG$12,MATCH($D173,$AR$5:$AR$12,0),5))*($G173/INDEX($BB$5:$BG$12,MATCH($D173,$AR$5:$AR$12,0),5))^$J173)/((EXP(-$G173/INDEX($BB$5:$BG$12,MATCH($D173,$AR$5:$AR$12,0),1))*($G173/INDEX($BB$5:$BG$12,MATCH($D173,$AR$5:$AR$12,0),1))^$J173)+(EXP(-$G173/INDEX($BB$5:$BG$12,MATCH($D173,$AR$5:$AR$12,0),2))*($G173/INDEX($BB$5:$BG$12,MATCH($D173,$AR$5:$AR$12,0),2))^$J173)+(EXP(-$G173/INDEX($BB$5:$BG$12,MATCH($D173,$AR$5:$AR$12,0),3))*($G173/INDEX($BB$5:$BG$12,MATCH($D173,$AR$5:$AR$12,0),3))^$J173)+(EXP(-$G173/INDEX($BB$5:$BG$12,MATCH($D173,$AR$5:$AR$12,0),4))*($G173/INDEX($BB$5:$BG$12,MATCH($D173,$AR$5:$AR$12,0),4))^$J173)+(EXP(-$G173/INDEX($BB$5:$BG$12,MATCH($D173,$AR$5:$AR$12,0),5))*($G173/INDEX($BB$5:$BG$12,MATCH($D173,$AR$5:$AR$12,0),5))^$J173)+(EXP(-$G173/INDEX($BB$5:$BG$12,MATCH($D173,$AR$5:$AR$12,0),6))*($G173/INDEX($BB$5:$BG$12,MATCH($D173,$AR$5:$AR$12,0),6))^$J173)),0)</x:f>
        <x:v>0.30901764026615025</x:v>
      </x:c>
      <x:c r="AJ173" s="979" t="n">
        <x:f>IFERROR((EXP(-$G173/INDEX($BB$5:$BG$12,MATCH($D173,$AR$5:$AR$12,0),6))*($G173/INDEX($BB$5:$BG$12,MATCH($D173,$AR$5:$AR$12,0),6))^$J173)/((EXP(-$G173/INDEX($BB$5:$BG$12,MATCH($D173,$AR$5:$AR$12,0),1))*($G173/INDEX($BB$5:$BG$12,MATCH($D173,$AR$5:$AR$12,0),1))^$J173)+(EXP(-$G173/INDEX($BB$5:$BG$12,MATCH($D173,$AR$5:$AR$12,0),2))*($G173/INDEX($BB$5:$BG$12,MATCH($D173,$AR$5:$AR$12,0),2))^$J173)+(EXP(-$G173/INDEX($BB$5:$BG$12,MATCH($D173,$AR$5:$AR$12,0),3))*($G173/INDEX($BB$5:$BG$12,MATCH($D173,$AR$5:$AR$12,0),3))^$J173)+(EXP(-$G173/INDEX($BB$5:$BG$12,MATCH($D173,$AR$5:$AR$12,0),4))*($G173/INDEX($BB$5:$BG$12,MATCH($D173,$AR$5:$AR$12,0),4))^$J173)+(EXP(-$G173/INDEX($BB$5:$BG$12,MATCH($D173,$AR$5:$AR$12,0),5))*($G173/INDEX($BB$5:$BG$12,MATCH($D173,$AR$5:$AR$12,0),5))^$J173)+(EXP(-$G173/INDEX($BB$5:$BG$12,MATCH($D173,$AR$5:$AR$12,0),6))*($G173/INDEX($BB$5:$BG$12,MATCH($D173,$AR$5:$AR$12,0),6))^$J173)),0)</x:f>
        <x:v>0.3614948129013765</x:v>
      </x:c>
      <x:c r="BJ173"/>
      <x:c r="BK173"/>
      <x:c r="BL173"/>
      <x:c r="BM173"/>
      <x:c r="BN173"/>
      <x:c r="BO173"/>
      <x:c r="BP173"/>
      <x:c r="BQ173"/>
      <x:c r="BR173"/>
      <x:c r="BS173"/>
      <x:c r="BT173"/>
      <x:c r="BU173"/>
      <x:c r="BV173"/>
      <x:c r="BW173"/>
      <x:c r="BX173"/>
      <x:c r="BY173"/>
      <x:c r="BZ173"/>
    </x:row>
    <x:row r="174">
      <x:c r="A174" s="975" t="n">
        <x:f>'対象台データ'!A172</x:f>
        <x:v>46280</x:v>
      </x:c>
      <x:c r="B174" s="1003" t="str">
        <x:f>'対象台データ'!B172</x:f>
        <x:v>火</x:v>
      </x:c>
      <x:c r="C174" s="1003" t="str">
        <x:f>'対象台データ'!C172</x:f>
        <x:v>9/15</x:v>
      </x:c>
      <x:c r="D174" s="963" t="str">
        <x:f>'対象台データ'!D172</x:f>
        <x:v>ゴーゴージャグラー3</x:v>
      </x:c>
      <x:c r="E174" s="1014" t="n">
        <x:f>IF($X174="A",MIN(100,MAX(0,55+(V174-55)*(1+0.4*SQRT(MIN(G174/8000,1))))),MIN(100,MAX(0,V174)))</x:f>
        <x:v>66.93068660741791</x:v>
      </x:c>
      <x:c r="F174" s="1016" t="n">
        <x:f>'対象台データ'!E172</x:f>
        <x:v>885</x:v>
      </x:c>
      <x:c r="G174" s="1005" t="n">
        <x:f>'対象台データ'!F172</x:f>
        <x:v>7737</x:v>
      </x:c>
      <x:c r="H174" s="1005" t="n">
        <x:f>'対象台データ'!G172</x:f>
        <x:v>3230</x:v>
      </x:c>
      <x:c r="I174" s="1005" t="n">
        <x:f>'対象台データ'!H172</x:f>
        <x:v>40</x:v>
      </x:c>
      <x:c r="J174" s="1005" t="n">
        <x:f>'対象台データ'!I172</x:f>
        <x:v>24</x:v>
      </x:c>
      <x:c r="K174" s="979" t="n">
        <x:f>'対象台データ'!K172</x:f>
        <x:v>1.139158157770023</x:v>
      </x:c>
      <x:c r="L174" s="1006" t="n">
        <x:f>IF(G174&lt;=0,5,IF(G174&lt;1500,5+(G174-0)*(20-5)/(1500-0),IF(G174&lt;3000,20+(G174-1500)*(40-20)/(3000-1500),IF(G174&lt;4500,40+(G174-3000)*(58-40)/(4500-3000),IF(G174&lt;6000,58+(G174-4500)*(72-58)/(6000-4500),IF(G174&lt;7500,72+(G174-6000)*(84-72)/(7500-6000),IF(G174&lt;9000,84+(G174-7500)*(93-84)/(9000-7500),IF(G174&lt;11000,93+(G174-9000)*(100-93)/(11000-9000),100))))))))</x:f>
        <x:v>85.422</x:v>
      </x:c>
      <x:c r="M174" s="978" t="n">
        <x:v>1</x:v>
      </x:c>
      <x:c r="N174" s="978" t="n">
        <x:f>MIN(100,L174*M174)</x:f>
        <x:v>85.422</x:v>
      </x:c>
      <x:c r="O174" s="978" t="n">
        <x:f>IF(K174&lt;=0.8,0,IF(K174&lt;0.9,0+(K174-0.8)*(10-0)/(0.9-0.8),IF(K174&lt;1,10+(K174-0.9)*(35-10)/(1-0.9),IF(K174&lt;1.2,35+(K174-1)*(87-35)/(1.2-1),IF(K174&lt;1.3,87+(K174-1.2)*(96-87)/(1.3-1.2),IF(K174&lt;1.45,96+(K174-1.3)*(100-96)/(1.45-1.3),100))))))</x:f>
        <x:v>71.18112102020598</x:v>
      </x:c>
      <x:c r="P174" s="979" t="n">
        <x:f>MIN(1,SQRT(G174/8000))</x:f>
        <x:v>0.9834251369575622</x:v>
      </x:c>
      <x:c r="Q174" s="978" t="n">
        <x:f>35+(O174-35)*P174</x:f>
        <x:v>70.58142389457419</x:v>
      </x:c>
      <x:c r="R174" s="978" t="n">
        <x:f>IF(K174&lt;0.95,MIN(25,(0.95-K174)*250),0)</x:f>
        <x:v>0</x:v>
      </x:c>
      <x:c r="S174" s="978" t="n">
        <x:f>IF($X174="A",Y174*5+Z174*15+AA174*30+AB174*60+AC174*80+AD174*100,0)</x:f>
        <x:v>58.72463418130407</x:v>
      </x:c>
      <x:c r="T174" s="978" t="n">
        <x:f>IF($X174="A",AE174*5+AF174*15+AG174*30+AH174*60+AI174*80+AJ174*100,0)</x:f>
        <x:v>34.897022738525756</x:v>
      </x:c>
      <x:c r="U174" s="978" t="n">
        <x:f>IF($X174="A",S174*15%+T174*30%+Q174*55%,0)</x:f>
        <x:v>58.097585090769144</x:v>
      </x:c>
      <x:c r="V174" s="1018" t="n">
        <x:f>IF($X174="A",U174*80%+N174*20%,N174*IFERROR(INDEX($AT$5:$AT$60,MATCH($D174,$AR$5:$AR$60,0)),0.6)+Q174*IFERROR(INDEX($AU$5:$AU$60,MATCH($D174,$AR$5:$AR$60,0)),0.4)-R174)</x:f>
        <x:v>63.56246807261532</x:v>
      </x:c>
      <x:c r="W174" s="1008" t="str">
        <x:f>IF(E174&gt;=90,"設定6級候補",IF(E174&gt;=75,"設定4以上強候補",IF(E174&gt;=60,"設定4以上を疑う","要観察")))</x:f>
        <x:v>設定4以上を疑う</x:v>
      </x:c>
      <x:c r="X174" s="1003" t="str">
        <x:f>IFERROR(INDEX($AS$5:$AS$60,MATCH($D174,$AR$5:$AR$60,0)),"AT")</x:f>
        <x:v>A</x:v>
      </x:c>
      <x:c r="Y174" s="979" t="n">
        <x:f>IFERROR((EXP(-$G174/INDEX($AV$5:$BA$12,MATCH($D174,$AR$5:$AR$12,0),1))*($G174/INDEX($AV$5:$BA$12,MATCH($D174,$AR$5:$AR$12,0),1))^$I174)/((EXP(-$G174/INDEX($AV$5:$BA$12,MATCH($D174,$AR$5:$AR$12,0),1))*($G174/INDEX($AV$5:$BA$12,MATCH($D174,$AR$5:$AR$12,0),1))^$I174)+(EXP(-$G174/INDEX($AV$5:$BA$12,MATCH($D174,$AR$5:$AR$12,0),2))*($G174/INDEX($AV$5:$BA$12,MATCH($D174,$AR$5:$AR$12,0),2))^$I174)+(EXP(-$G174/INDEX($AV$5:$BA$12,MATCH($D174,$AR$5:$AR$12,0),3))*($G174/INDEX($AV$5:$BA$12,MATCH($D174,$AR$5:$AR$12,0),3))^$I174)+(EXP(-$G174/INDEX($AV$5:$BA$12,MATCH($D174,$AR$5:$AR$12,0),4))*($G174/INDEX($AV$5:$BA$12,MATCH($D174,$AR$5:$AR$12,0),4))^$I174)+(EXP(-$G174/INDEX($AV$5:$BA$12,MATCH($D174,$AR$5:$AR$12,0),5))*($G174/INDEX($AV$5:$BA$12,MATCH($D174,$AR$5:$AR$12,0),5))^$I174)+(EXP(-$G174/INDEX($AV$5:$BA$12,MATCH($D174,$AR$5:$AR$12,0),6))*($G174/INDEX($AV$5:$BA$12,MATCH($D174,$AR$5:$AR$12,0),6))^$I174)),0)</x:f>
        <x:v>0.12197212616169338</x:v>
      </x:c>
      <x:c r="Z174" s="979" t="n">
        <x:f>IFERROR((EXP(-$G174/INDEX($AV$5:$BA$12,MATCH($D174,$AR$5:$AR$12,0),2))*($G174/INDEX($AV$5:$BA$12,MATCH($D174,$AR$5:$AR$12,0),2))^$I174)/((EXP(-$G174/INDEX($AV$5:$BA$12,MATCH($D174,$AR$5:$AR$12,0),1))*($G174/INDEX($AV$5:$BA$12,MATCH($D174,$AR$5:$AR$12,0),1))^$I174)+(EXP(-$G174/INDEX($AV$5:$BA$12,MATCH($D174,$AR$5:$AR$12,0),2))*($G174/INDEX($AV$5:$BA$12,MATCH($D174,$AR$5:$AR$12,0),2))^$I174)+(EXP(-$G174/INDEX($AV$5:$BA$12,MATCH($D174,$AR$5:$AR$12,0),3))*($G174/INDEX($AV$5:$BA$12,MATCH($D174,$AR$5:$AR$12,0),3))^$I174)+(EXP(-$G174/INDEX($AV$5:$BA$12,MATCH($D174,$AR$5:$AR$12,0),4))*($G174/INDEX($AV$5:$BA$12,MATCH($D174,$AR$5:$AR$12,0),4))^$I174)+(EXP(-$G174/INDEX($AV$5:$BA$12,MATCH($D174,$AR$5:$AR$12,0),5))*($G174/INDEX($AV$5:$BA$12,MATCH($D174,$AR$5:$AR$12,0),5))^$I174)+(EXP(-$G174/INDEX($AV$5:$BA$12,MATCH($D174,$AR$5:$AR$12,0),6))*($G174/INDEX($AV$5:$BA$12,MATCH($D174,$AR$5:$AR$12,0),6))^$I174)),0)</x:f>
        <x:v>0.12681716395010872</x:v>
      </x:c>
      <x:c r="AA174" s="979" t="n">
        <x:f>IFERROR((EXP(-$G174/INDEX($AV$5:$BA$12,MATCH($D174,$AR$5:$AR$12,0),3))*($G174/INDEX($AV$5:$BA$12,MATCH($D174,$AR$5:$AR$12,0),3))^$I174)/((EXP(-$G174/INDEX($AV$5:$BA$12,MATCH($D174,$AR$5:$AR$12,0),1))*($G174/INDEX($AV$5:$BA$12,MATCH($D174,$AR$5:$AR$12,0),1))^$I174)+(EXP(-$G174/INDEX($AV$5:$BA$12,MATCH($D174,$AR$5:$AR$12,0),2))*($G174/INDEX($AV$5:$BA$12,MATCH($D174,$AR$5:$AR$12,0),2))^$I174)+(EXP(-$G174/INDEX($AV$5:$BA$12,MATCH($D174,$AR$5:$AR$12,0),3))*($G174/INDEX($AV$5:$BA$12,MATCH($D174,$AR$5:$AR$12,0),3))^$I174)+(EXP(-$G174/INDEX($AV$5:$BA$12,MATCH($D174,$AR$5:$AR$12,0),4))*($G174/INDEX($AV$5:$BA$12,MATCH($D174,$AR$5:$AR$12,0),4))^$I174)+(EXP(-$G174/INDEX($AV$5:$BA$12,MATCH($D174,$AR$5:$AR$12,0),5))*($G174/INDEX($AV$5:$BA$12,MATCH($D174,$AR$5:$AR$12,0),5))^$I174)+(EXP(-$G174/INDEX($AV$5:$BA$12,MATCH($D174,$AR$5:$AR$12,0),6))*($G174/INDEX($AV$5:$BA$12,MATCH($D174,$AR$5:$AR$12,0),6))^$I174)),0)</x:f>
        <x:v>0.13181509215869266</x:v>
      </x:c>
      <x:c r="AB174" s="979" t="n">
        <x:f>IFERROR((EXP(-$G174/INDEX($AV$5:$BA$12,MATCH($D174,$AR$5:$AR$12,0),4))*($G174/INDEX($AV$5:$BA$12,MATCH($D174,$AR$5:$AR$12,0),4))^$I174)/((EXP(-$G174/INDEX($AV$5:$BA$12,MATCH($D174,$AR$5:$AR$12,0),1))*($G174/INDEX($AV$5:$BA$12,MATCH($D174,$AR$5:$AR$12,0),1))^$I174)+(EXP(-$G174/INDEX($AV$5:$BA$12,MATCH($D174,$AR$5:$AR$12,0),2))*($G174/INDEX($AV$5:$BA$12,MATCH($D174,$AR$5:$AR$12,0),2))^$I174)+(EXP(-$G174/INDEX($AV$5:$BA$12,MATCH($D174,$AR$5:$AR$12,0),3))*($G174/INDEX($AV$5:$BA$12,MATCH($D174,$AR$5:$AR$12,0),3))^$I174)+(EXP(-$G174/INDEX($AV$5:$BA$12,MATCH($D174,$AR$5:$AR$12,0),4))*($G174/INDEX($AV$5:$BA$12,MATCH($D174,$AR$5:$AR$12,0),4))^$I174)+(EXP(-$G174/INDEX($AV$5:$BA$12,MATCH($D174,$AR$5:$AR$12,0),5))*($G174/INDEX($AV$5:$BA$12,MATCH($D174,$AR$5:$AR$12,0),5))^$I174)+(EXP(-$G174/INDEX($AV$5:$BA$12,MATCH($D174,$AR$5:$AR$12,0),6))*($G174/INDEX($AV$5:$BA$12,MATCH($D174,$AR$5:$AR$12,0),6))^$I174)),0)</x:f>
        <x:v>0.14774698989412527</x:v>
      </x:c>
      <x:c r="AC174" s="979" t="n">
        <x:f>IFERROR((EXP(-$G174/INDEX($AV$5:$BA$12,MATCH($D174,$AR$5:$AR$12,0),5))*($G174/INDEX($AV$5:$BA$12,MATCH($D174,$AR$5:$AR$12,0),5))^$I174)/((EXP(-$G174/INDEX($AV$5:$BA$12,MATCH($D174,$AR$5:$AR$12,0),1))*($G174/INDEX($AV$5:$BA$12,MATCH($D174,$AR$5:$AR$12,0),1))^$I174)+(EXP(-$G174/INDEX($AV$5:$BA$12,MATCH($D174,$AR$5:$AR$12,0),2))*($G174/INDEX($AV$5:$BA$12,MATCH($D174,$AR$5:$AR$12,0),2))^$I174)+(EXP(-$G174/INDEX($AV$5:$BA$12,MATCH($D174,$AR$5:$AR$12,0),3))*($G174/INDEX($AV$5:$BA$12,MATCH($D174,$AR$5:$AR$12,0),3))^$I174)+(EXP(-$G174/INDEX($AV$5:$BA$12,MATCH($D174,$AR$5:$AR$12,0),4))*($G174/INDEX($AV$5:$BA$12,MATCH($D174,$AR$5:$AR$12,0),4))^$I174)+(EXP(-$G174/INDEX($AV$5:$BA$12,MATCH($D174,$AR$5:$AR$12,0),5))*($G174/INDEX($AV$5:$BA$12,MATCH($D174,$AR$5:$AR$12,0),5))^$I174)+(EXP(-$G174/INDEX($AV$5:$BA$12,MATCH($D174,$AR$5:$AR$12,0),6))*($G174/INDEX($AV$5:$BA$12,MATCH($D174,$AR$5:$AR$12,0),6))^$I174)),0)</x:f>
        <x:v>0.18858094253511534</x:v>
      </x:c>
      <x:c r="AD174" s="979" t="n">
        <x:f>IFERROR((EXP(-$G174/INDEX($AV$5:$BA$12,MATCH($D174,$AR$5:$AR$12,0),6))*($G174/INDEX($AV$5:$BA$12,MATCH($D174,$AR$5:$AR$12,0),6))^$I174)/((EXP(-$G174/INDEX($AV$5:$BA$12,MATCH($D174,$AR$5:$AR$12,0),1))*($G174/INDEX($AV$5:$BA$12,MATCH($D174,$AR$5:$AR$12,0),1))^$I174)+(EXP(-$G174/INDEX($AV$5:$BA$12,MATCH($D174,$AR$5:$AR$12,0),2))*($G174/INDEX($AV$5:$BA$12,MATCH($D174,$AR$5:$AR$12,0),2))^$I174)+(EXP(-$G174/INDEX($AV$5:$BA$12,MATCH($D174,$AR$5:$AR$12,0),3))*($G174/INDEX($AV$5:$BA$12,MATCH($D174,$AR$5:$AR$12,0),3))^$I174)+(EXP(-$G174/INDEX($AV$5:$BA$12,MATCH($D174,$AR$5:$AR$12,0),4))*($G174/INDEX($AV$5:$BA$12,MATCH($D174,$AR$5:$AR$12,0),4))^$I174)+(EXP(-$G174/INDEX($AV$5:$BA$12,MATCH($D174,$AR$5:$AR$12,0),5))*($G174/INDEX($AV$5:$BA$12,MATCH($D174,$AR$5:$AR$12,0),5))^$I174)+(EXP(-$G174/INDEX($AV$5:$BA$12,MATCH($D174,$AR$5:$AR$12,0),6))*($G174/INDEX($AV$5:$BA$12,MATCH($D174,$AR$5:$AR$12,0),6))^$I174)),0)</x:f>
        <x:v>0.2830676853002645</x:v>
      </x:c>
      <x:c r="AE174" s="979" t="n">
        <x:f>IFERROR((EXP(-$G174/INDEX($BB$5:$BG$12,MATCH($D174,$AR$5:$AR$12,0),1))*($G174/INDEX($BB$5:$BG$12,MATCH($D174,$AR$5:$AR$12,0),1))^$J174)/((EXP(-$G174/INDEX($BB$5:$BG$12,MATCH($D174,$AR$5:$AR$12,0),1))*($G174/INDEX($BB$5:$BG$12,MATCH($D174,$AR$5:$AR$12,0),1))^$J174)+(EXP(-$G174/INDEX($BB$5:$BG$12,MATCH($D174,$AR$5:$AR$12,0),2))*($G174/INDEX($BB$5:$BG$12,MATCH($D174,$AR$5:$AR$12,0),2))^$J174)+(EXP(-$G174/INDEX($BB$5:$BG$12,MATCH($D174,$AR$5:$AR$12,0),3))*($G174/INDEX($BB$5:$BG$12,MATCH($D174,$AR$5:$AR$12,0),3))^$J174)+(EXP(-$G174/INDEX($BB$5:$BG$12,MATCH($D174,$AR$5:$AR$12,0),4))*($G174/INDEX($BB$5:$BG$12,MATCH($D174,$AR$5:$AR$12,0),4))^$J174)+(EXP(-$G174/INDEX($BB$5:$BG$12,MATCH($D174,$AR$5:$AR$12,0),5))*($G174/INDEX($BB$5:$BG$12,MATCH($D174,$AR$5:$AR$12,0),5))^$J174)+(EXP(-$G174/INDEX($BB$5:$BG$12,MATCH($D174,$AR$5:$AR$12,0),6))*($G174/INDEX($BB$5:$BG$12,MATCH($D174,$AR$5:$AR$12,0),6))^$J174)),0)</x:f>
        <x:v>0.21625044915407854</x:v>
      </x:c>
      <x:c r="AF174" s="979" t="n">
        <x:f>IFERROR((EXP(-$G174/INDEX($BB$5:$BG$12,MATCH($D174,$AR$5:$AR$12,0),2))*($G174/INDEX($BB$5:$BG$12,MATCH($D174,$AR$5:$AR$12,0),2))^$J174)/((EXP(-$G174/INDEX($BB$5:$BG$12,MATCH($D174,$AR$5:$AR$12,0),1))*($G174/INDEX($BB$5:$BG$12,MATCH($D174,$AR$5:$AR$12,0),1))^$J174)+(EXP(-$G174/INDEX($BB$5:$BG$12,MATCH($D174,$AR$5:$AR$12,0),2))*($G174/INDEX($BB$5:$BG$12,MATCH($D174,$AR$5:$AR$12,0),2))^$J174)+(EXP(-$G174/INDEX($BB$5:$BG$12,MATCH($D174,$AR$5:$AR$12,0),3))*($G174/INDEX($BB$5:$BG$12,MATCH($D174,$AR$5:$AR$12,0),3))^$J174)+(EXP(-$G174/INDEX($BB$5:$BG$12,MATCH($D174,$AR$5:$AR$12,0),4))*($G174/INDEX($BB$5:$BG$12,MATCH($D174,$AR$5:$AR$12,0),4))^$J174)+(EXP(-$G174/INDEX($BB$5:$BG$12,MATCH($D174,$AR$5:$AR$12,0),5))*($G174/INDEX($BB$5:$BG$12,MATCH($D174,$AR$5:$AR$12,0),5))^$J174)+(EXP(-$G174/INDEX($BB$5:$BG$12,MATCH($D174,$AR$5:$AR$12,0),6))*($G174/INDEX($BB$5:$BG$12,MATCH($D174,$AR$5:$AR$12,0),6))^$J174)),0)</x:f>
        <x:v>0.23692332813275918</x:v>
      </x:c>
      <x:c r="AG174" s="979" t="n">
        <x:f>IFERROR((EXP(-$G174/INDEX($BB$5:$BG$12,MATCH($D174,$AR$5:$AR$12,0),3))*($G174/INDEX($BB$5:$BG$12,MATCH($D174,$AR$5:$AR$12,0),3))^$J174)/((EXP(-$G174/INDEX($BB$5:$BG$12,MATCH($D174,$AR$5:$AR$12,0),1))*($G174/INDEX($BB$5:$BG$12,MATCH($D174,$AR$5:$AR$12,0),1))^$J174)+(EXP(-$G174/INDEX($BB$5:$BG$12,MATCH($D174,$AR$5:$AR$12,0),2))*($G174/INDEX($BB$5:$BG$12,MATCH($D174,$AR$5:$AR$12,0),2))^$J174)+(EXP(-$G174/INDEX($BB$5:$BG$12,MATCH($D174,$AR$5:$AR$12,0),3))*($G174/INDEX($BB$5:$BG$12,MATCH($D174,$AR$5:$AR$12,0),3))^$J174)+(EXP(-$G174/INDEX($BB$5:$BG$12,MATCH($D174,$AR$5:$AR$12,0),4))*($G174/INDEX($BB$5:$BG$12,MATCH($D174,$AR$5:$AR$12,0),4))^$J174)+(EXP(-$G174/INDEX($BB$5:$BG$12,MATCH($D174,$AR$5:$AR$12,0),5))*($G174/INDEX($BB$5:$BG$12,MATCH($D174,$AR$5:$AR$12,0),5))^$J174)+(EXP(-$G174/INDEX($BB$5:$BG$12,MATCH($D174,$AR$5:$AR$12,0),6))*($G174/INDEX($BB$5:$BG$12,MATCH($D174,$AR$5:$AR$12,0),6))^$J174)),0)</x:f>
        <x:v>0.2321044302894557</x:v>
      </x:c>
      <x:c r="AH174" s="979" t="n">
        <x:f>IFERROR((EXP(-$G174/INDEX($BB$5:$BG$12,MATCH($D174,$AR$5:$AR$12,0),4))*($G174/INDEX($BB$5:$BG$12,MATCH($D174,$AR$5:$AR$12,0),4))^$J174)/((EXP(-$G174/INDEX($BB$5:$BG$12,MATCH($D174,$AR$5:$AR$12,0),1))*($G174/INDEX($BB$5:$BG$12,MATCH($D174,$AR$5:$AR$12,0),1))^$J174)+(EXP(-$G174/INDEX($BB$5:$BG$12,MATCH($D174,$AR$5:$AR$12,0),2))*($G174/INDEX($BB$5:$BG$12,MATCH($D174,$AR$5:$AR$12,0),2))^$J174)+(EXP(-$G174/INDEX($BB$5:$BG$12,MATCH($D174,$AR$5:$AR$12,0),3))*($G174/INDEX($BB$5:$BG$12,MATCH($D174,$AR$5:$AR$12,0),3))^$J174)+(EXP(-$G174/INDEX($BB$5:$BG$12,MATCH($D174,$AR$5:$AR$12,0),4))*($G174/INDEX($BB$5:$BG$12,MATCH($D174,$AR$5:$AR$12,0),4))^$J174)+(EXP(-$G174/INDEX($BB$5:$BG$12,MATCH($D174,$AR$5:$AR$12,0),5))*($G174/INDEX($BB$5:$BG$12,MATCH($D174,$AR$5:$AR$12,0),5))^$J174)+(EXP(-$G174/INDEX($BB$5:$BG$12,MATCH($D174,$AR$5:$AR$12,0),6))*($G174/INDEX($BB$5:$BG$12,MATCH($D174,$AR$5:$AR$12,0),6))^$J174)),0)</x:f>
        <x:v>0.15671621682840373</x:v>
      </x:c>
      <x:c r="AI174" s="979" t="n">
        <x:f>IFERROR((EXP(-$G174/INDEX($BB$5:$BG$12,MATCH($D174,$AR$5:$AR$12,0),5))*($G174/INDEX($BB$5:$BG$12,MATCH($D174,$AR$5:$AR$12,0),5))^$J174)/((EXP(-$G174/INDEX($BB$5:$BG$12,MATCH($D174,$AR$5:$AR$12,0),1))*($G174/INDEX($BB$5:$BG$12,MATCH($D174,$AR$5:$AR$12,0),1))^$J174)+(EXP(-$G174/INDEX($BB$5:$BG$12,MATCH($D174,$AR$5:$AR$12,0),2))*($G174/INDEX($BB$5:$BG$12,MATCH($D174,$AR$5:$AR$12,0),2))^$J174)+(EXP(-$G174/INDEX($BB$5:$BG$12,MATCH($D174,$AR$5:$AR$12,0),3))*($G174/INDEX($BB$5:$BG$12,MATCH($D174,$AR$5:$AR$12,0),3))^$J174)+(EXP(-$G174/INDEX($BB$5:$BG$12,MATCH($D174,$AR$5:$AR$12,0),4))*($G174/INDEX($BB$5:$BG$12,MATCH($D174,$AR$5:$AR$12,0),4))^$J174)+(EXP(-$G174/INDEX($BB$5:$BG$12,MATCH($D174,$AR$5:$AR$12,0),5))*($G174/INDEX($BB$5:$BG$12,MATCH($D174,$AR$5:$AR$12,0),5))^$J174)+(EXP(-$G174/INDEX($BB$5:$BG$12,MATCH($D174,$AR$5:$AR$12,0),6))*($G174/INDEX($BB$5:$BG$12,MATCH($D174,$AR$5:$AR$12,0),6))^$J174)),0)</x:f>
        <x:v>0.09523714535770955</x:v>
      </x:c>
      <x:c r="AJ174" s="979" t="n">
        <x:f>IFERROR((EXP(-$G174/INDEX($BB$5:$BG$12,MATCH($D174,$AR$5:$AR$12,0),6))*($G174/INDEX($BB$5:$BG$12,MATCH($D174,$AR$5:$AR$12,0),6))^$J174)/((EXP(-$G174/INDEX($BB$5:$BG$12,MATCH($D174,$AR$5:$AR$12,0),1))*($G174/INDEX($BB$5:$BG$12,MATCH($D174,$AR$5:$AR$12,0),1))^$J174)+(EXP(-$G174/INDEX($BB$5:$BG$12,MATCH($D174,$AR$5:$AR$12,0),2))*($G174/INDEX($BB$5:$BG$12,MATCH($D174,$AR$5:$AR$12,0),2))^$J174)+(EXP(-$G174/INDEX($BB$5:$BG$12,MATCH($D174,$AR$5:$AR$12,0),3))*($G174/INDEX($BB$5:$BG$12,MATCH($D174,$AR$5:$AR$12,0),3))^$J174)+(EXP(-$G174/INDEX($BB$5:$BG$12,MATCH($D174,$AR$5:$AR$12,0),4))*($G174/INDEX($BB$5:$BG$12,MATCH($D174,$AR$5:$AR$12,0),4))^$J174)+(EXP(-$G174/INDEX($BB$5:$BG$12,MATCH($D174,$AR$5:$AR$12,0),5))*($G174/INDEX($BB$5:$BG$12,MATCH($D174,$AR$5:$AR$12,0),5))^$J174)+(EXP(-$G174/INDEX($BB$5:$BG$12,MATCH($D174,$AR$5:$AR$12,0),6))*($G174/INDEX($BB$5:$BG$12,MATCH($D174,$AR$5:$AR$12,0),6))^$J174)),0)</x:f>
        <x:v>0.0627684302375932</x:v>
      </x:c>
      <x:c r="BJ174"/>
      <x:c r="BK174"/>
      <x:c r="BL174"/>
      <x:c r="BM174"/>
      <x:c r="BN174"/>
      <x:c r="BO174"/>
      <x:c r="BP174"/>
      <x:c r="BQ174"/>
      <x:c r="BR174"/>
      <x:c r="BS174"/>
      <x:c r="BT174"/>
      <x:c r="BU174"/>
      <x:c r="BV174"/>
      <x:c r="BW174"/>
      <x:c r="BX174"/>
      <x:c r="BY174"/>
      <x:c r="BZ174"/>
    </x:row>
    <x:row r="175">
      <x:c r="A175" s="975" t="n">
        <x:f>'対象台データ'!A173</x:f>
        <x:v>46280</x:v>
      </x:c>
      <x:c r="B175" s="1003" t="str">
        <x:f>'対象台データ'!B173</x:f>
        <x:v>火</x:v>
      </x:c>
      <x:c r="C175" s="1003" t="str">
        <x:f>'対象台データ'!C173</x:f>
        <x:v>9/15</x:v>
      </x:c>
      <x:c r="D175" s="963" t="str">
        <x:f>'対象台データ'!D173</x:f>
        <x:v>ゴーゴージャグラー3</x:v>
      </x:c>
      <x:c r="E175" s="1014" t="n">
        <x:f>IF($X175="A",MIN(100,MAX(0,55+(V175-55)*(1+0.4*SQRT(MIN(G175/8000,1))))),MIN(100,MAX(0,V175)))</x:f>
        <x:v>60.65881128676538</x:v>
      </x:c>
      <x:c r="F175" s="1016" t="n">
        <x:f>'対象台データ'!E173</x:f>
        <x:v>886</x:v>
      </x:c>
      <x:c r="G175" s="1005" t="n">
        <x:f>'対象台データ'!F173</x:f>
        <x:v>7894</x:v>
      </x:c>
      <x:c r="H175" s="1005" t="n">
        <x:f>'対象台データ'!G173</x:f>
        <x:v>1196</x:v>
      </x:c>
      <x:c r="I175" s="1005" t="n">
        <x:f>'対象台データ'!H173</x:f>
        <x:v>31</x:v>
      </x:c>
      <x:c r="J175" s="1005" t="n">
        <x:f>'対象台データ'!I173</x:f>
        <x:v>31</x:v>
      </x:c>
      <x:c r="K175" s="979" t="n">
        <x:f>'対象台データ'!K173</x:f>
        <x:v>1.0505024913436365</x:v>
      </x:c>
      <x:c r="L175" s="1006" t="n">
        <x:f>IF(G175&lt;=0,5,IF(G175&lt;1500,5+(G175-0)*(20-5)/(1500-0),IF(G175&lt;3000,20+(G175-1500)*(40-20)/(3000-1500),IF(G175&lt;4500,40+(G175-3000)*(58-40)/(4500-3000),IF(G175&lt;6000,58+(G175-4500)*(72-58)/(6000-4500),IF(G175&lt;7500,72+(G175-6000)*(84-72)/(7500-6000),IF(G175&lt;9000,84+(G175-7500)*(93-84)/(9000-7500),IF(G175&lt;11000,93+(G175-9000)*(100-93)/(11000-9000),100))))))))</x:f>
        <x:v>86.364</x:v>
      </x:c>
      <x:c r="M175" s="978" t="n">
        <x:v>1</x:v>
      </x:c>
      <x:c r="N175" s="978" t="n">
        <x:f>MIN(100,L175*M175)</x:f>
        <x:v>86.364</x:v>
      </x:c>
      <x:c r="O175" s="978" t="n">
        <x:f>IF(K175&lt;=0.8,0,IF(K175&lt;0.9,0+(K175-0.8)*(10-0)/(0.9-0.8),IF(K175&lt;1,10+(K175-0.9)*(35-10)/(1-0.9),IF(K175&lt;1.2,35+(K175-1)*(87-35)/(1.2-1),IF(K175&lt;1.3,87+(K175-1.2)*(96-87)/(1.3-1.2),IF(K175&lt;1.45,96+(K175-1.3)*(100-96)/(1.45-1.3),100))))))</x:f>
        <x:v>48.13064774934549</x:v>
      </x:c>
      <x:c r="P175" s="979" t="n">
        <x:f>MIN(1,SQRT(G175/8000))</x:f>
        <x:v>0.9933529080845337</x:v>
      </x:c>
      <x:c r="Q175" s="978" t="n">
        <x:f>35+(O175-35)*P175</x:f>
        <x:v>48.04336712684598</x:v>
      </x:c>
      <x:c r="R175" s="978" t="n">
        <x:f>IF(K175&lt;0.95,MIN(25,(0.95-K175)*250),0)</x:f>
        <x:v>0</x:v>
      </x:c>
      <x:c r="S175" s="978" t="n">
        <x:f>IF($X175="A",Y175*5+Z175*15+AA175*30+AB175*60+AC175*80+AD175*100,0)</x:f>
        <x:v>47.44710061261583</x:v>
      </x:c>
      <x:c r="T175" s="978" t="n">
        <x:f>IF($X175="A",AE175*5+AF175*15+AG175*30+AH175*60+AI175*80+AJ175*100,0)</x:f>
        <x:v>62.26735631736798</x:v>
      </x:c>
      <x:c r="U175" s="978" t="n">
        <x:f>IF($X175="A",S175*15%+T175*30%+Q175*55%,0)</x:f>
        <x:v>52.22112390686806</x:v>
      </x:c>
      <x:c r="V175" s="1018" t="n">
        <x:f>IF($X175="A",U175*80%+N175*20%,N175*IFERROR(INDEX($AT$5:$AT$60,MATCH($D175,$AR$5:$AR$60,0)),0.6)+Q175*IFERROR(INDEX($AU$5:$AU$60,MATCH($D175,$AR$5:$AR$60,0)),0.4)-R175)</x:f>
        <x:v>59.049699125494456</x:v>
      </x:c>
      <x:c r="W175" s="1008" t="str">
        <x:f>IF(E175&gt;=90,"設定6級候補",IF(E175&gt;=75,"設定4以上強候補",IF(E175&gt;=60,"設定4以上を疑う","要観察")))</x:f>
        <x:v>設定4以上を疑う</x:v>
      </x:c>
      <x:c r="X175" s="1003" t="str">
        <x:f>IFERROR(INDEX($AS$5:$AS$60,MATCH($D175,$AR$5:$AR$60,0)),"AT")</x:f>
        <x:v>A</x:v>
      </x:c>
      <x:c r="Y175" s="979" t="n">
        <x:f>IFERROR((EXP(-$G175/INDEX($AV$5:$BA$12,MATCH($D175,$AR$5:$AR$12,0),1))*($G175/INDEX($AV$5:$BA$12,MATCH($D175,$AR$5:$AR$12,0),1))^$I175)/((EXP(-$G175/INDEX($AV$5:$BA$12,MATCH($D175,$AR$5:$AR$12,0),1))*($G175/INDEX($AV$5:$BA$12,MATCH($D175,$AR$5:$AR$12,0),1))^$I175)+(EXP(-$G175/INDEX($AV$5:$BA$12,MATCH($D175,$AR$5:$AR$12,0),2))*($G175/INDEX($AV$5:$BA$12,MATCH($D175,$AR$5:$AR$12,0),2))^$I175)+(EXP(-$G175/INDEX($AV$5:$BA$12,MATCH($D175,$AR$5:$AR$12,0),3))*($G175/INDEX($AV$5:$BA$12,MATCH($D175,$AR$5:$AR$12,0),3))^$I175)+(EXP(-$G175/INDEX($AV$5:$BA$12,MATCH($D175,$AR$5:$AR$12,0),4))*($G175/INDEX($AV$5:$BA$12,MATCH($D175,$AR$5:$AR$12,0),4))^$I175)+(EXP(-$G175/INDEX($AV$5:$BA$12,MATCH($D175,$AR$5:$AR$12,0),5))*($G175/INDEX($AV$5:$BA$12,MATCH($D175,$AR$5:$AR$12,0),5))^$I175)+(EXP(-$G175/INDEX($AV$5:$BA$12,MATCH($D175,$AR$5:$AR$12,0),6))*($G175/INDEX($AV$5:$BA$12,MATCH($D175,$AR$5:$AR$12,0),6))^$I175)),0)</x:f>
        <x:v>0.16932559652175233</x:v>
      </x:c>
      <x:c r="Z175" s="979" t="n">
        <x:f>IFERROR((EXP(-$G175/INDEX($AV$5:$BA$12,MATCH($D175,$AR$5:$AR$12,0),2))*($G175/INDEX($AV$5:$BA$12,MATCH($D175,$AR$5:$AR$12,0),2))^$I175)/((EXP(-$G175/INDEX($AV$5:$BA$12,MATCH($D175,$AR$5:$AR$12,0),1))*($G175/INDEX($AV$5:$BA$12,MATCH($D175,$AR$5:$AR$12,0),1))^$I175)+(EXP(-$G175/INDEX($AV$5:$BA$12,MATCH($D175,$AR$5:$AR$12,0),2))*($G175/INDEX($AV$5:$BA$12,MATCH($D175,$AR$5:$AR$12,0),2))^$I175)+(EXP(-$G175/INDEX($AV$5:$BA$12,MATCH($D175,$AR$5:$AR$12,0),3))*($G175/INDEX($AV$5:$BA$12,MATCH($D175,$AR$5:$AR$12,0),3))^$I175)+(EXP(-$G175/INDEX($AV$5:$BA$12,MATCH($D175,$AR$5:$AR$12,0),4))*($G175/INDEX($AV$5:$BA$12,MATCH($D175,$AR$5:$AR$12,0),4))^$I175)+(EXP(-$G175/INDEX($AV$5:$BA$12,MATCH($D175,$AR$5:$AR$12,0),5))*($G175/INDEX($AV$5:$BA$12,MATCH($D175,$AR$5:$AR$12,0),5))^$I175)+(EXP(-$G175/INDEX($AV$5:$BA$12,MATCH($D175,$AR$5:$AR$12,0),6))*($G175/INDEX($AV$5:$BA$12,MATCH($D175,$AR$5:$AR$12,0),6))^$I175)),0)</x:f>
        <x:v>0.16962862729183803</x:v>
      </x:c>
      <x:c r="AA175" s="979" t="n">
        <x:f>IFERROR((EXP(-$G175/INDEX($AV$5:$BA$12,MATCH($D175,$AR$5:$AR$12,0),3))*($G175/INDEX($AV$5:$BA$12,MATCH($D175,$AR$5:$AR$12,0),3))^$I175)/((EXP(-$G175/INDEX($AV$5:$BA$12,MATCH($D175,$AR$5:$AR$12,0),1))*($G175/INDEX($AV$5:$BA$12,MATCH($D175,$AR$5:$AR$12,0),1))^$I175)+(EXP(-$G175/INDEX($AV$5:$BA$12,MATCH($D175,$AR$5:$AR$12,0),2))*($G175/INDEX($AV$5:$BA$12,MATCH($D175,$AR$5:$AR$12,0),2))^$I175)+(EXP(-$G175/INDEX($AV$5:$BA$12,MATCH($D175,$AR$5:$AR$12,0),3))*($G175/INDEX($AV$5:$BA$12,MATCH($D175,$AR$5:$AR$12,0),3))^$I175)+(EXP(-$G175/INDEX($AV$5:$BA$12,MATCH($D175,$AR$5:$AR$12,0),4))*($G175/INDEX($AV$5:$BA$12,MATCH($D175,$AR$5:$AR$12,0),4))^$I175)+(EXP(-$G175/INDEX($AV$5:$BA$12,MATCH($D175,$AR$5:$AR$12,0),5))*($G175/INDEX($AV$5:$BA$12,MATCH($D175,$AR$5:$AR$12,0),5))^$I175)+(EXP(-$G175/INDEX($AV$5:$BA$12,MATCH($D175,$AR$5:$AR$12,0),6))*($G175/INDEX($AV$5:$BA$12,MATCH($D175,$AR$5:$AR$12,0),6))^$I175)),0)</x:f>
        <x:v>0.16985513391836082</x:v>
      </x:c>
      <x:c r="AB175" s="979" t="n">
        <x:f>IFERROR((EXP(-$G175/INDEX($AV$5:$BA$12,MATCH($D175,$AR$5:$AR$12,0),4))*($G175/INDEX($AV$5:$BA$12,MATCH($D175,$AR$5:$AR$12,0),4))^$I175)/((EXP(-$G175/INDEX($AV$5:$BA$12,MATCH($D175,$AR$5:$AR$12,0),1))*($G175/INDEX($AV$5:$BA$12,MATCH($D175,$AR$5:$AR$12,0),1))^$I175)+(EXP(-$G175/INDEX($AV$5:$BA$12,MATCH($D175,$AR$5:$AR$12,0),2))*($G175/INDEX($AV$5:$BA$12,MATCH($D175,$AR$5:$AR$12,0),2))^$I175)+(EXP(-$G175/INDEX($AV$5:$BA$12,MATCH($D175,$AR$5:$AR$12,0),3))*($G175/INDEX($AV$5:$BA$12,MATCH($D175,$AR$5:$AR$12,0),3))^$I175)+(EXP(-$G175/INDEX($AV$5:$BA$12,MATCH($D175,$AR$5:$AR$12,0),4))*($G175/INDEX($AV$5:$BA$12,MATCH($D175,$AR$5:$AR$12,0),4))^$I175)+(EXP(-$G175/INDEX($AV$5:$BA$12,MATCH($D175,$AR$5:$AR$12,0),5))*($G175/INDEX($AV$5:$BA$12,MATCH($D175,$AR$5:$AR$12,0),5))^$I175)+(EXP(-$G175/INDEX($AV$5:$BA$12,MATCH($D175,$AR$5:$AR$12,0),6))*($G175/INDEX($AV$5:$BA$12,MATCH($D175,$AR$5:$AR$12,0),6))^$I175)),0)</x:f>
        <x:v>0.17006069868817375</x:v>
      </x:c>
      <x:c r="AC175" s="979" t="n">
        <x:f>IFERROR((EXP(-$G175/INDEX($AV$5:$BA$12,MATCH($D175,$AR$5:$AR$12,0),5))*($G175/INDEX($AV$5:$BA$12,MATCH($D175,$AR$5:$AR$12,0),5))^$I175)/((EXP(-$G175/INDEX($AV$5:$BA$12,MATCH($D175,$AR$5:$AR$12,0),1))*($G175/INDEX($AV$5:$BA$12,MATCH($D175,$AR$5:$AR$12,0),1))^$I175)+(EXP(-$G175/INDEX($AV$5:$BA$12,MATCH($D175,$AR$5:$AR$12,0),2))*($G175/INDEX($AV$5:$BA$12,MATCH($D175,$AR$5:$AR$12,0),2))^$I175)+(EXP(-$G175/INDEX($AV$5:$BA$12,MATCH($D175,$AR$5:$AR$12,0),3))*($G175/INDEX($AV$5:$BA$12,MATCH($D175,$AR$5:$AR$12,0),3))^$I175)+(EXP(-$G175/INDEX($AV$5:$BA$12,MATCH($D175,$AR$5:$AR$12,0),4))*($G175/INDEX($AV$5:$BA$12,MATCH($D175,$AR$5:$AR$12,0),4))^$I175)+(EXP(-$G175/INDEX($AV$5:$BA$12,MATCH($D175,$AR$5:$AR$12,0),5))*($G175/INDEX($AV$5:$BA$12,MATCH($D175,$AR$5:$AR$12,0),5))^$I175)+(EXP(-$G175/INDEX($AV$5:$BA$12,MATCH($D175,$AR$5:$AR$12,0),6))*($G175/INDEX($AV$5:$BA$12,MATCH($D175,$AR$5:$AR$12,0),6))^$I175)),0)</x:f>
        <x:v>0.1678123538099622</x:v>
      </x:c>
      <x:c r="AD175" s="979" t="n">
        <x:f>IFERROR((EXP(-$G175/INDEX($AV$5:$BA$12,MATCH($D175,$AR$5:$AR$12,0),6))*($G175/INDEX($AV$5:$BA$12,MATCH($D175,$AR$5:$AR$12,0),6))^$I175)/((EXP(-$G175/INDEX($AV$5:$BA$12,MATCH($D175,$AR$5:$AR$12,0),1))*($G175/INDEX($AV$5:$BA$12,MATCH($D175,$AR$5:$AR$12,0),1))^$I175)+(EXP(-$G175/INDEX($AV$5:$BA$12,MATCH($D175,$AR$5:$AR$12,0),2))*($G175/INDEX($AV$5:$BA$12,MATCH($D175,$AR$5:$AR$12,0),2))^$I175)+(EXP(-$G175/INDEX($AV$5:$BA$12,MATCH($D175,$AR$5:$AR$12,0),3))*($G175/INDEX($AV$5:$BA$12,MATCH($D175,$AR$5:$AR$12,0),3))^$I175)+(EXP(-$G175/INDEX($AV$5:$BA$12,MATCH($D175,$AR$5:$AR$12,0),4))*($G175/INDEX($AV$5:$BA$12,MATCH($D175,$AR$5:$AR$12,0),4))^$I175)+(EXP(-$G175/INDEX($AV$5:$BA$12,MATCH($D175,$AR$5:$AR$12,0),5))*($G175/INDEX($AV$5:$BA$12,MATCH($D175,$AR$5:$AR$12,0),5))^$I175)+(EXP(-$G175/INDEX($AV$5:$BA$12,MATCH($D175,$AR$5:$AR$12,0),6))*($G175/INDEX($AV$5:$BA$12,MATCH($D175,$AR$5:$AR$12,0),6))^$I175)),0)</x:f>
        <x:v>0.1533175897699127</x:v>
      </x:c>
      <x:c r="AE175" s="979" t="n">
        <x:f>IFERROR((EXP(-$G175/INDEX($BB$5:$BG$12,MATCH($D175,$AR$5:$AR$12,0),1))*($G175/INDEX($BB$5:$BG$12,MATCH($D175,$AR$5:$AR$12,0),1))^$J175)/((EXP(-$G175/INDEX($BB$5:$BG$12,MATCH($D175,$AR$5:$AR$12,0),1))*($G175/INDEX($BB$5:$BG$12,MATCH($D175,$AR$5:$AR$12,0),1))^$J175)+(EXP(-$G175/INDEX($BB$5:$BG$12,MATCH($D175,$AR$5:$AR$12,0),2))*($G175/INDEX($BB$5:$BG$12,MATCH($D175,$AR$5:$AR$12,0),2))^$J175)+(EXP(-$G175/INDEX($BB$5:$BG$12,MATCH($D175,$AR$5:$AR$12,0),3))*($G175/INDEX($BB$5:$BG$12,MATCH($D175,$AR$5:$AR$12,0),3))^$J175)+(EXP(-$G175/INDEX($BB$5:$BG$12,MATCH($D175,$AR$5:$AR$12,0),4))*($G175/INDEX($BB$5:$BG$12,MATCH($D175,$AR$5:$AR$12,0),4))^$J175)+(EXP(-$G175/INDEX($BB$5:$BG$12,MATCH($D175,$AR$5:$AR$12,0),5))*($G175/INDEX($BB$5:$BG$12,MATCH($D175,$AR$5:$AR$12,0),5))^$J175)+(EXP(-$G175/INDEX($BB$5:$BG$12,MATCH($D175,$AR$5:$AR$12,0),6))*($G175/INDEX($BB$5:$BG$12,MATCH($D175,$AR$5:$AR$12,0),6))^$J175)),0)</x:f>
        <x:v>0.0543720181658141</x:v>
      </x:c>
      <x:c r="AF175" s="979" t="n">
        <x:f>IFERROR((EXP(-$G175/INDEX($BB$5:$BG$12,MATCH($D175,$AR$5:$AR$12,0),2))*($G175/INDEX($BB$5:$BG$12,MATCH($D175,$AR$5:$AR$12,0),2))^$J175)/((EXP(-$G175/INDEX($BB$5:$BG$12,MATCH($D175,$AR$5:$AR$12,0),1))*($G175/INDEX($BB$5:$BG$12,MATCH($D175,$AR$5:$AR$12,0),1))^$J175)+(EXP(-$G175/INDEX($BB$5:$BG$12,MATCH($D175,$AR$5:$AR$12,0),2))*($G175/INDEX($BB$5:$BG$12,MATCH($D175,$AR$5:$AR$12,0),2))^$J175)+(EXP(-$G175/INDEX($BB$5:$BG$12,MATCH($D175,$AR$5:$AR$12,0),3))*($G175/INDEX($BB$5:$BG$12,MATCH($D175,$AR$5:$AR$12,0),3))^$J175)+(EXP(-$G175/INDEX($BB$5:$BG$12,MATCH($D175,$AR$5:$AR$12,0),4))*($G175/INDEX($BB$5:$BG$12,MATCH($D175,$AR$5:$AR$12,0),4))^$J175)+(EXP(-$G175/INDEX($BB$5:$BG$12,MATCH($D175,$AR$5:$AR$12,0),5))*($G175/INDEX($BB$5:$BG$12,MATCH($D175,$AR$5:$AR$12,0),5))^$J175)+(EXP(-$G175/INDEX($BB$5:$BG$12,MATCH($D175,$AR$5:$AR$12,0),6))*($G175/INDEX($BB$5:$BG$12,MATCH($D175,$AR$5:$AR$12,0),6))^$J175)),0)</x:f>
        <x:v>0.08973389766387625</x:v>
      </x:c>
      <x:c r="AG175" s="979" t="n">
        <x:f>IFERROR((EXP(-$G175/INDEX($BB$5:$BG$12,MATCH($D175,$AR$5:$AR$12,0),3))*($G175/INDEX($BB$5:$BG$12,MATCH($D175,$AR$5:$AR$12,0),3))^$J175)/((EXP(-$G175/INDEX($BB$5:$BG$12,MATCH($D175,$AR$5:$AR$12,0),1))*($G175/INDEX($BB$5:$BG$12,MATCH($D175,$AR$5:$AR$12,0),1))^$J175)+(EXP(-$G175/INDEX($BB$5:$BG$12,MATCH($D175,$AR$5:$AR$12,0),2))*($G175/INDEX($BB$5:$BG$12,MATCH($D175,$AR$5:$AR$12,0),2))^$J175)+(EXP(-$G175/INDEX($BB$5:$BG$12,MATCH($D175,$AR$5:$AR$12,0),3))*($G175/INDEX($BB$5:$BG$12,MATCH($D175,$AR$5:$AR$12,0),3))^$J175)+(EXP(-$G175/INDEX($BB$5:$BG$12,MATCH($D175,$AR$5:$AR$12,0),4))*($G175/INDEX($BB$5:$BG$12,MATCH($D175,$AR$5:$AR$12,0),4))^$J175)+(EXP(-$G175/INDEX($BB$5:$BG$12,MATCH($D175,$AR$5:$AR$12,0),5))*($G175/INDEX($BB$5:$BG$12,MATCH($D175,$AR$5:$AR$12,0),5))^$J175)+(EXP(-$G175/INDEX($BB$5:$BG$12,MATCH($D175,$AR$5:$AR$12,0),6))*($G175/INDEX($BB$5:$BG$12,MATCH($D175,$AR$5:$AR$12,0),6))^$J175)),0)</x:f>
        <x:v>0.15087899365075041</x:v>
      </x:c>
      <x:c r="AH175" s="979" t="n">
        <x:f>IFERROR((EXP(-$G175/INDEX($BB$5:$BG$12,MATCH($D175,$AR$5:$AR$12,0),4))*($G175/INDEX($BB$5:$BG$12,MATCH($D175,$AR$5:$AR$12,0),4))^$J175)/((EXP(-$G175/INDEX($BB$5:$BG$12,MATCH($D175,$AR$5:$AR$12,0),1))*($G175/INDEX($BB$5:$BG$12,MATCH($D175,$AR$5:$AR$12,0),1))^$J175)+(EXP(-$G175/INDEX($BB$5:$BG$12,MATCH($D175,$AR$5:$AR$12,0),2))*($G175/INDEX($BB$5:$BG$12,MATCH($D175,$AR$5:$AR$12,0),2))^$J175)+(EXP(-$G175/INDEX($BB$5:$BG$12,MATCH($D175,$AR$5:$AR$12,0),3))*($G175/INDEX($BB$5:$BG$12,MATCH($D175,$AR$5:$AR$12,0),3))^$J175)+(EXP(-$G175/INDEX($BB$5:$BG$12,MATCH($D175,$AR$5:$AR$12,0),4))*($G175/INDEX($BB$5:$BG$12,MATCH($D175,$AR$5:$AR$12,0),4))^$J175)+(EXP(-$G175/INDEX($BB$5:$BG$12,MATCH($D175,$AR$5:$AR$12,0),5))*($G175/INDEX($BB$5:$BG$12,MATCH($D175,$AR$5:$AR$12,0),5))^$J175)+(EXP(-$G175/INDEX($BB$5:$BG$12,MATCH($D175,$AR$5:$AR$12,0),6))*($G175/INDEX($BB$5:$BG$12,MATCH($D175,$AR$5:$AR$12,0),6))^$J175)),0)</x:f>
        <x:v>0.23723667299448803</x:v>
      </x:c>
      <x:c r="AI175" s="979" t="n">
        <x:f>IFERROR((EXP(-$G175/INDEX($BB$5:$BG$12,MATCH($D175,$AR$5:$AR$12,0),5))*($G175/INDEX($BB$5:$BG$12,MATCH($D175,$AR$5:$AR$12,0),5))^$J175)/((EXP(-$G175/INDEX($BB$5:$BG$12,MATCH($D175,$AR$5:$AR$12,0),1))*($G175/INDEX($BB$5:$BG$12,MATCH($D175,$AR$5:$AR$12,0),1))^$J175)+(EXP(-$G175/INDEX($BB$5:$BG$12,MATCH($D175,$AR$5:$AR$12,0),2))*($G175/INDEX($BB$5:$BG$12,MATCH($D175,$AR$5:$AR$12,0),2))^$J175)+(EXP(-$G175/INDEX($BB$5:$BG$12,MATCH($D175,$AR$5:$AR$12,0),3))*($G175/INDEX($BB$5:$BG$12,MATCH($D175,$AR$5:$AR$12,0),3))^$J175)+(EXP(-$G175/INDEX($BB$5:$BG$12,MATCH($D175,$AR$5:$AR$12,0),4))*($G175/INDEX($BB$5:$BG$12,MATCH($D175,$AR$5:$AR$12,0),4))^$J175)+(EXP(-$G175/INDEX($BB$5:$BG$12,MATCH($D175,$AR$5:$AR$12,0),5))*($G175/INDEX($BB$5:$BG$12,MATCH($D175,$AR$5:$AR$12,0),5))^$J175)+(EXP(-$G175/INDEX($BB$5:$BG$12,MATCH($D175,$AR$5:$AR$12,0),6))*($G175/INDEX($BB$5:$BG$12,MATCH($D175,$AR$5:$AR$12,0),6))^$J175)),0)</x:f>
        <x:v>0.2444462090059078</x:v>
      </x:c>
      <x:c r="AJ175" s="979" t="n">
        <x:f>IFERROR((EXP(-$G175/INDEX($BB$5:$BG$12,MATCH($D175,$AR$5:$AR$12,0),6))*($G175/INDEX($BB$5:$BG$12,MATCH($D175,$AR$5:$AR$12,0),6))^$J175)/((EXP(-$G175/INDEX($BB$5:$BG$12,MATCH($D175,$AR$5:$AR$12,0),1))*($G175/INDEX($BB$5:$BG$12,MATCH($D175,$AR$5:$AR$12,0),1))^$J175)+(EXP(-$G175/INDEX($BB$5:$BG$12,MATCH($D175,$AR$5:$AR$12,0),2))*($G175/INDEX($BB$5:$BG$12,MATCH($D175,$AR$5:$AR$12,0),2))^$J175)+(EXP(-$G175/INDEX($BB$5:$BG$12,MATCH($D175,$AR$5:$AR$12,0),3))*($G175/INDEX($BB$5:$BG$12,MATCH($D175,$AR$5:$AR$12,0),3))^$J175)+(EXP(-$G175/INDEX($BB$5:$BG$12,MATCH($D175,$AR$5:$AR$12,0),4))*($G175/INDEX($BB$5:$BG$12,MATCH($D175,$AR$5:$AR$12,0),4))^$J175)+(EXP(-$G175/INDEX($BB$5:$BG$12,MATCH($D175,$AR$5:$AR$12,0),5))*($G175/INDEX($BB$5:$BG$12,MATCH($D175,$AR$5:$AR$12,0),5))^$J175)+(EXP(-$G175/INDEX($BB$5:$BG$12,MATCH($D175,$AR$5:$AR$12,0),6))*($G175/INDEX($BB$5:$BG$12,MATCH($D175,$AR$5:$AR$12,0),6))^$J175)),0)</x:f>
        <x:v>0.22333220851916344</x:v>
      </x:c>
      <x:c r="BJ175"/>
      <x:c r="BK175"/>
      <x:c r="BL175"/>
      <x:c r="BM175"/>
      <x:c r="BN175"/>
      <x:c r="BO175"/>
      <x:c r="BP175"/>
      <x:c r="BQ175"/>
      <x:c r="BR175"/>
      <x:c r="BS175"/>
      <x:c r="BT175"/>
      <x:c r="BU175"/>
      <x:c r="BV175"/>
      <x:c r="BW175"/>
      <x:c r="BX175"/>
      <x:c r="BY175"/>
      <x:c r="BZ175"/>
    </x:row>
    <x:row r="176">
      <x:c r="A176" s="975" t="n">
        <x:f>'対象台データ'!A174</x:f>
        <x:v>46280</x:v>
      </x:c>
      <x:c r="B176" s="1003" t="str">
        <x:f>'対象台データ'!B174</x:f>
        <x:v>火</x:v>
      </x:c>
      <x:c r="C176" s="1003" t="str">
        <x:f>'対象台データ'!C174</x:f>
        <x:v>9/15</x:v>
      </x:c>
      <x:c r="D176" s="963" t="str">
        <x:f>'対象台データ'!D174</x:f>
        <x:v>ゴーゴージャグラー3</x:v>
      </x:c>
      <x:c r="E176" s="1014" t="n">
        <x:f>IF($X176="A",MIN(100,MAX(0,55+(V176-55)*(1+0.4*SQRT(MIN(G176/8000,1))))),MIN(100,MAX(0,V176)))</x:f>
        <x:v>78.64832596103159</x:v>
      </x:c>
      <x:c r="F176" s="1016" t="n">
        <x:f>'対象台データ'!E174</x:f>
        <x:v>887</x:v>
      </x:c>
      <x:c r="G176" s="1005" t="n">
        <x:f>'対象台データ'!F174</x:f>
        <x:v>7588</x:v>
      </x:c>
      <x:c r="H176" s="1005" t="n">
        <x:f>'対象台データ'!G174</x:f>
        <x:v>3463</x:v>
      </x:c>
      <x:c r="I176" s="1005" t="n">
        <x:f>'対象台データ'!H174</x:f>
        <x:v>38</x:v>
      </x:c>
      <x:c r="J176" s="1005" t="n">
        <x:f>'対象台データ'!I174</x:f>
        <x:v>31</x:v>
      </x:c>
      <x:c r="K176" s="979" t="n">
        <x:f>'対象台データ'!K174</x:f>
        <x:v>1.152126164118784</x:v>
      </x:c>
      <x:c r="L176" s="1006" t="n">
        <x:f>IF(G176&lt;=0,5,IF(G176&lt;1500,5+(G176-0)*(20-5)/(1500-0),IF(G176&lt;3000,20+(G176-1500)*(40-20)/(3000-1500),IF(G176&lt;4500,40+(G176-3000)*(58-40)/(4500-3000),IF(G176&lt;6000,58+(G176-4500)*(72-58)/(6000-4500),IF(G176&lt;7500,72+(G176-6000)*(84-72)/(7500-6000),IF(G176&lt;9000,84+(G176-7500)*(93-84)/(9000-7500),IF(G176&lt;11000,93+(G176-9000)*(100-93)/(11000-9000),100))))))))</x:f>
        <x:v>84.528</x:v>
      </x:c>
      <x:c r="M176" s="978" t="n">
        <x:v>1</x:v>
      </x:c>
      <x:c r="N176" s="978" t="n">
        <x:f>MIN(100,L176*M176)</x:f>
        <x:v>84.528</x:v>
      </x:c>
      <x:c r="O176" s="978" t="n">
        <x:f>IF(K176&lt;=0.8,0,IF(K176&lt;0.9,0+(K176-0.8)*(10-0)/(0.9-0.8),IF(K176&lt;1,10+(K176-0.9)*(35-10)/(1-0.9),IF(K176&lt;1.2,35+(K176-1)*(87-35)/(1.2-1),IF(K176&lt;1.3,87+(K176-1.2)*(96-87)/(1.3-1.2),IF(K176&lt;1.45,96+(K176-1.3)*(100-96)/(1.45-1.3),100))))))</x:f>
        <x:v>74.55280267088388</x:v>
      </x:c>
      <x:c r="P176" s="979" t="n">
        <x:f>MIN(1,SQRT(G176/8000))</x:f>
        <x:v>0.973909646733207</x:v>
      </x:c>
      <x:c r="Q176" s="978" t="n">
        <x:f>35+(O176-35)*P176</x:f>
        <x:v>73.52085607650876</x:v>
      </x:c>
      <x:c r="R176" s="978" t="n">
        <x:f>IF(K176&lt;0.95,MIN(25,(0.95-K176)*250),0)</x:f>
        <x:v>0</x:v>
      </x:c>
      <x:c r="S176" s="978" t="n">
        <x:f>IF($X176="A",Y176*5+Z176*15+AA176*30+AB176*60+AC176*80+AD176*100,0)</x:f>
        <x:v>56.953302930469434</x:v>
      </x:c>
      <x:c r="T176" s="978" t="n">
        <x:f>IF($X176="A",AE176*5+AF176*15+AG176*30+AH176*60+AI176*80+AJ176*100,0)</x:f>
        <x:v>66.37229597469462</x:v>
      </x:c>
      <x:c r="U176" s="978" t="n">
        <x:f>IF($X176="A",S176*15%+T176*30%+Q176*55%,0)</x:f>
        <x:v>68.89115507405862</x:v>
      </x:c>
      <x:c r="V176" s="1018" t="n">
        <x:f>IF($X176="A",U176*80%+N176*20%,N176*IFERROR(INDEX($AT$5:$AT$60,MATCH($D176,$AR$5:$AR$60,0)),0.6)+Q176*IFERROR(INDEX($AU$5:$AU$60,MATCH($D176,$AR$5:$AR$60,0)),0.4)-R176)</x:f>
        <x:v>72.0185240592469</x:v>
      </x:c>
      <x:c r="W176" s="1008" t="str">
        <x:f>IF(E176&gt;=90,"設定6級候補",IF(E176&gt;=75,"設定4以上強候補",IF(E176&gt;=60,"設定4以上を疑う","要観察")))</x:f>
        <x:v>設定4以上強候補</x:v>
      </x:c>
      <x:c r="X176" s="1003" t="str">
        <x:f>IFERROR(INDEX($AS$5:$AS$60,MATCH($D176,$AR$5:$AR$60,0)),"AT")</x:f>
        <x:v>A</x:v>
      </x:c>
      <x:c r="Y176" s="979" t="n">
        <x:f>IFERROR((EXP(-$G176/INDEX($AV$5:$BA$12,MATCH($D176,$AR$5:$AR$12,0),1))*($G176/INDEX($AV$5:$BA$12,MATCH($D176,$AR$5:$AR$12,0),1))^$I176)/((EXP(-$G176/INDEX($AV$5:$BA$12,MATCH($D176,$AR$5:$AR$12,0),1))*($G176/INDEX($AV$5:$BA$12,MATCH($D176,$AR$5:$AR$12,0),1))^$I176)+(EXP(-$G176/INDEX($AV$5:$BA$12,MATCH($D176,$AR$5:$AR$12,0),2))*($G176/INDEX($AV$5:$BA$12,MATCH($D176,$AR$5:$AR$12,0),2))^$I176)+(EXP(-$G176/INDEX($AV$5:$BA$12,MATCH($D176,$AR$5:$AR$12,0),3))*($G176/INDEX($AV$5:$BA$12,MATCH($D176,$AR$5:$AR$12,0),3))^$I176)+(EXP(-$G176/INDEX($AV$5:$BA$12,MATCH($D176,$AR$5:$AR$12,0),4))*($G176/INDEX($AV$5:$BA$12,MATCH($D176,$AR$5:$AR$12,0),4))^$I176)+(EXP(-$G176/INDEX($AV$5:$BA$12,MATCH($D176,$AR$5:$AR$12,0),5))*($G176/INDEX($AV$5:$BA$12,MATCH($D176,$AR$5:$AR$12,0),5))^$I176)+(EXP(-$G176/INDEX($AV$5:$BA$12,MATCH($D176,$AR$5:$AR$12,0),6))*($G176/INDEX($AV$5:$BA$12,MATCH($D176,$AR$5:$AR$12,0),6))^$I176)),0)</x:f>
        <x:v>0.12895558365075857</x:v>
      </x:c>
      <x:c r="Z176" s="979" t="n">
        <x:f>IFERROR((EXP(-$G176/INDEX($AV$5:$BA$12,MATCH($D176,$AR$5:$AR$12,0),2))*($G176/INDEX($AV$5:$BA$12,MATCH($D176,$AR$5:$AR$12,0),2))^$I176)/((EXP(-$G176/INDEX($AV$5:$BA$12,MATCH($D176,$AR$5:$AR$12,0),1))*($G176/INDEX($AV$5:$BA$12,MATCH($D176,$AR$5:$AR$12,0),1))^$I176)+(EXP(-$G176/INDEX($AV$5:$BA$12,MATCH($D176,$AR$5:$AR$12,0),2))*($G176/INDEX($AV$5:$BA$12,MATCH($D176,$AR$5:$AR$12,0),2))^$I176)+(EXP(-$G176/INDEX($AV$5:$BA$12,MATCH($D176,$AR$5:$AR$12,0),3))*($G176/INDEX($AV$5:$BA$12,MATCH($D176,$AR$5:$AR$12,0),3))^$I176)+(EXP(-$G176/INDEX($AV$5:$BA$12,MATCH($D176,$AR$5:$AR$12,0),4))*($G176/INDEX($AV$5:$BA$12,MATCH($D176,$AR$5:$AR$12,0),4))^$I176)+(EXP(-$G176/INDEX($AV$5:$BA$12,MATCH($D176,$AR$5:$AR$12,0),5))*($G176/INDEX($AV$5:$BA$12,MATCH($D176,$AR$5:$AR$12,0),5))^$I176)+(EXP(-$G176/INDEX($AV$5:$BA$12,MATCH($D176,$AR$5:$AR$12,0),6))*($G176/INDEX($AV$5:$BA$12,MATCH($D176,$AR$5:$AR$12,0),6))^$I176)),0)</x:f>
        <x:v>0.13334166366391156</x:v>
      </x:c>
      <x:c r="AA176" s="979" t="n">
        <x:f>IFERROR((EXP(-$G176/INDEX($AV$5:$BA$12,MATCH($D176,$AR$5:$AR$12,0),3))*($G176/INDEX($AV$5:$BA$12,MATCH($D176,$AR$5:$AR$12,0),3))^$I176)/((EXP(-$G176/INDEX($AV$5:$BA$12,MATCH($D176,$AR$5:$AR$12,0),1))*($G176/INDEX($AV$5:$BA$12,MATCH($D176,$AR$5:$AR$12,0),1))^$I176)+(EXP(-$G176/INDEX($AV$5:$BA$12,MATCH($D176,$AR$5:$AR$12,0),2))*($G176/INDEX($AV$5:$BA$12,MATCH($D176,$AR$5:$AR$12,0),2))^$I176)+(EXP(-$G176/INDEX($AV$5:$BA$12,MATCH($D176,$AR$5:$AR$12,0),3))*($G176/INDEX($AV$5:$BA$12,MATCH($D176,$AR$5:$AR$12,0),3))^$I176)+(EXP(-$G176/INDEX($AV$5:$BA$12,MATCH($D176,$AR$5:$AR$12,0),4))*($G176/INDEX($AV$5:$BA$12,MATCH($D176,$AR$5:$AR$12,0),4))^$I176)+(EXP(-$G176/INDEX($AV$5:$BA$12,MATCH($D176,$AR$5:$AR$12,0),5))*($G176/INDEX($AV$5:$BA$12,MATCH($D176,$AR$5:$AR$12,0),5))^$I176)+(EXP(-$G176/INDEX($AV$5:$BA$12,MATCH($D176,$AR$5:$AR$12,0),6))*($G176/INDEX($AV$5:$BA$12,MATCH($D176,$AR$5:$AR$12,0),6))^$I176)),0)</x:f>
        <x:v>0.13783380107975401</x:v>
      </x:c>
      <x:c r="AB176" s="979" t="n">
        <x:f>IFERROR((EXP(-$G176/INDEX($AV$5:$BA$12,MATCH($D176,$AR$5:$AR$12,0),4))*($G176/INDEX($AV$5:$BA$12,MATCH($D176,$AR$5:$AR$12,0),4))^$I176)/((EXP(-$G176/INDEX($AV$5:$BA$12,MATCH($D176,$AR$5:$AR$12,0),1))*($G176/INDEX($AV$5:$BA$12,MATCH($D176,$AR$5:$AR$12,0),1))^$I176)+(EXP(-$G176/INDEX($AV$5:$BA$12,MATCH($D176,$AR$5:$AR$12,0),2))*($G176/INDEX($AV$5:$BA$12,MATCH($D176,$AR$5:$AR$12,0),2))^$I176)+(EXP(-$G176/INDEX($AV$5:$BA$12,MATCH($D176,$AR$5:$AR$12,0),3))*($G176/INDEX($AV$5:$BA$12,MATCH($D176,$AR$5:$AR$12,0),3))^$I176)+(EXP(-$G176/INDEX($AV$5:$BA$12,MATCH($D176,$AR$5:$AR$12,0),4))*($G176/INDEX($AV$5:$BA$12,MATCH($D176,$AR$5:$AR$12,0),4))^$I176)+(EXP(-$G176/INDEX($AV$5:$BA$12,MATCH($D176,$AR$5:$AR$12,0),5))*($G176/INDEX($AV$5:$BA$12,MATCH($D176,$AR$5:$AR$12,0),5))^$I176)+(EXP(-$G176/INDEX($AV$5:$BA$12,MATCH($D176,$AR$5:$AR$12,0),6))*($G176/INDEX($AV$5:$BA$12,MATCH($D176,$AR$5:$AR$12,0),6))^$I176)),0)</x:f>
        <x:v>0.15194426552564008</x:v>
      </x:c>
      <x:c r="AC176" s="979" t="n">
        <x:f>IFERROR((EXP(-$G176/INDEX($AV$5:$BA$12,MATCH($D176,$AR$5:$AR$12,0),5))*($G176/INDEX($AV$5:$BA$12,MATCH($D176,$AR$5:$AR$12,0),5))^$I176)/((EXP(-$G176/INDEX($AV$5:$BA$12,MATCH($D176,$AR$5:$AR$12,0),1))*($G176/INDEX($AV$5:$BA$12,MATCH($D176,$AR$5:$AR$12,0),1))^$I176)+(EXP(-$G176/INDEX($AV$5:$BA$12,MATCH($D176,$AR$5:$AR$12,0),2))*($G176/INDEX($AV$5:$BA$12,MATCH($D176,$AR$5:$AR$12,0),2))^$I176)+(EXP(-$G176/INDEX($AV$5:$BA$12,MATCH($D176,$AR$5:$AR$12,0),3))*($G176/INDEX($AV$5:$BA$12,MATCH($D176,$AR$5:$AR$12,0),3))^$I176)+(EXP(-$G176/INDEX($AV$5:$BA$12,MATCH($D176,$AR$5:$AR$12,0),4))*($G176/INDEX($AV$5:$BA$12,MATCH($D176,$AR$5:$AR$12,0),4))^$I176)+(EXP(-$G176/INDEX($AV$5:$BA$12,MATCH($D176,$AR$5:$AR$12,0),5))*($G176/INDEX($AV$5:$BA$12,MATCH($D176,$AR$5:$AR$12,0),5))^$I176)+(EXP(-$G176/INDEX($AV$5:$BA$12,MATCH($D176,$AR$5:$AR$12,0),6))*($G176/INDEX($AV$5:$BA$12,MATCH($D176,$AR$5:$AR$12,0),6))^$I176)),0)</x:f>
        <x:v>0.18678692573338138</x:v>
      </x:c>
      <x:c r="AD176" s="979" t="n">
        <x:f>IFERROR((EXP(-$G176/INDEX($AV$5:$BA$12,MATCH($D176,$AR$5:$AR$12,0),6))*($G176/INDEX($AV$5:$BA$12,MATCH($D176,$AR$5:$AR$12,0),6))^$I176)/((EXP(-$G176/INDEX($AV$5:$BA$12,MATCH($D176,$AR$5:$AR$12,0),1))*($G176/INDEX($AV$5:$BA$12,MATCH($D176,$AR$5:$AR$12,0),1))^$I176)+(EXP(-$G176/INDEX($AV$5:$BA$12,MATCH($D176,$AR$5:$AR$12,0),2))*($G176/INDEX($AV$5:$BA$12,MATCH($D176,$AR$5:$AR$12,0),2))^$I176)+(EXP(-$G176/INDEX($AV$5:$BA$12,MATCH($D176,$AR$5:$AR$12,0),3))*($G176/INDEX($AV$5:$BA$12,MATCH($D176,$AR$5:$AR$12,0),3))^$I176)+(EXP(-$G176/INDEX($AV$5:$BA$12,MATCH($D176,$AR$5:$AR$12,0),4))*($G176/INDEX($AV$5:$BA$12,MATCH($D176,$AR$5:$AR$12,0),4))^$I176)+(EXP(-$G176/INDEX($AV$5:$BA$12,MATCH($D176,$AR$5:$AR$12,0),5))*($G176/INDEX($AV$5:$BA$12,MATCH($D176,$AR$5:$AR$12,0),5))^$I176)+(EXP(-$G176/INDEX($AV$5:$BA$12,MATCH($D176,$AR$5:$AR$12,0),6))*($G176/INDEX($AV$5:$BA$12,MATCH($D176,$AR$5:$AR$12,0),6))^$I176)),0)</x:f>
        <x:v>0.2611377603465543</x:v>
      </x:c>
      <x:c r="AE176" s="979" t="n">
        <x:f>IFERROR((EXP(-$G176/INDEX($BB$5:$BG$12,MATCH($D176,$AR$5:$AR$12,0),1))*($G176/INDEX($BB$5:$BG$12,MATCH($D176,$AR$5:$AR$12,0),1))^$J176)/((EXP(-$G176/INDEX($BB$5:$BG$12,MATCH($D176,$AR$5:$AR$12,0),1))*($G176/INDEX($BB$5:$BG$12,MATCH($D176,$AR$5:$AR$12,0),1))^$J176)+(EXP(-$G176/INDEX($BB$5:$BG$12,MATCH($D176,$AR$5:$AR$12,0),2))*($G176/INDEX($BB$5:$BG$12,MATCH($D176,$AR$5:$AR$12,0),2))^$J176)+(EXP(-$G176/INDEX($BB$5:$BG$12,MATCH($D176,$AR$5:$AR$12,0),3))*($G176/INDEX($BB$5:$BG$12,MATCH($D176,$AR$5:$AR$12,0),3))^$J176)+(EXP(-$G176/INDEX($BB$5:$BG$12,MATCH($D176,$AR$5:$AR$12,0),4))*($G176/INDEX($BB$5:$BG$12,MATCH($D176,$AR$5:$AR$12,0),4))^$J176)+(EXP(-$G176/INDEX($BB$5:$BG$12,MATCH($D176,$AR$5:$AR$12,0),5))*($G176/INDEX($BB$5:$BG$12,MATCH($D176,$AR$5:$AR$12,0),5))^$J176)+(EXP(-$G176/INDEX($BB$5:$BG$12,MATCH($D176,$AR$5:$AR$12,0),6))*($G176/INDEX($BB$5:$BG$12,MATCH($D176,$AR$5:$AR$12,0),6))^$J176)),0)</x:f>
        <x:v>0.040700545266325584</x:v>
      </x:c>
      <x:c r="AF176" s="979" t="n">
        <x:f>IFERROR((EXP(-$G176/INDEX($BB$5:$BG$12,MATCH($D176,$AR$5:$AR$12,0),2))*($G176/INDEX($BB$5:$BG$12,MATCH($D176,$AR$5:$AR$12,0),2))^$J176)/((EXP(-$G176/INDEX($BB$5:$BG$12,MATCH($D176,$AR$5:$AR$12,0),1))*($G176/INDEX($BB$5:$BG$12,MATCH($D176,$AR$5:$AR$12,0),1))^$J176)+(EXP(-$G176/INDEX($BB$5:$BG$12,MATCH($D176,$AR$5:$AR$12,0),2))*($G176/INDEX($BB$5:$BG$12,MATCH($D176,$AR$5:$AR$12,0),2))^$J176)+(EXP(-$G176/INDEX($BB$5:$BG$12,MATCH($D176,$AR$5:$AR$12,0),3))*($G176/INDEX($BB$5:$BG$12,MATCH($D176,$AR$5:$AR$12,0),3))^$J176)+(EXP(-$G176/INDEX($BB$5:$BG$12,MATCH($D176,$AR$5:$AR$12,0),4))*($G176/INDEX($BB$5:$BG$12,MATCH($D176,$AR$5:$AR$12,0),4))^$J176)+(EXP(-$G176/INDEX($BB$5:$BG$12,MATCH($D176,$AR$5:$AR$12,0),5))*($G176/INDEX($BB$5:$BG$12,MATCH($D176,$AR$5:$AR$12,0),5))^$J176)+(EXP(-$G176/INDEX($BB$5:$BG$12,MATCH($D176,$AR$5:$AR$12,0),6))*($G176/INDEX($BB$5:$BG$12,MATCH($D176,$AR$5:$AR$12,0),6))^$J176)),0)</x:f>
        <x:v>0.07102765216486469</x:v>
      </x:c>
      <x:c r="AG176" s="979" t="n">
        <x:f>IFERROR((EXP(-$G176/INDEX($BB$5:$BG$12,MATCH($D176,$AR$5:$AR$12,0),3))*($G176/INDEX($BB$5:$BG$12,MATCH($D176,$AR$5:$AR$12,0),3))^$J176)/((EXP(-$G176/INDEX($BB$5:$BG$12,MATCH($D176,$AR$5:$AR$12,0),1))*($G176/INDEX($BB$5:$BG$12,MATCH($D176,$AR$5:$AR$12,0),1))^$J176)+(EXP(-$G176/INDEX($BB$5:$BG$12,MATCH($D176,$AR$5:$AR$12,0),2))*($G176/INDEX($BB$5:$BG$12,MATCH($D176,$AR$5:$AR$12,0),2))^$J176)+(EXP(-$G176/INDEX($BB$5:$BG$12,MATCH($D176,$AR$5:$AR$12,0),3))*($G176/INDEX($BB$5:$BG$12,MATCH($D176,$AR$5:$AR$12,0),3))^$J176)+(EXP(-$G176/INDEX($BB$5:$BG$12,MATCH($D176,$AR$5:$AR$12,0),4))*($G176/INDEX($BB$5:$BG$12,MATCH($D176,$AR$5:$AR$12,0),4))^$J176)+(EXP(-$G176/INDEX($BB$5:$BG$12,MATCH($D176,$AR$5:$AR$12,0),5))*($G176/INDEX($BB$5:$BG$12,MATCH($D176,$AR$5:$AR$12,0),5))^$J176)+(EXP(-$G176/INDEX($BB$5:$BG$12,MATCH($D176,$AR$5:$AR$12,0),6))*($G176/INDEX($BB$5:$BG$12,MATCH($D176,$AR$5:$AR$12,0),6))^$J176)),0)</x:f>
        <x:v>0.129321057617072</x:v>
      </x:c>
      <x:c r="AH176" s="979" t="n">
        <x:f>IFERROR((EXP(-$G176/INDEX($BB$5:$BG$12,MATCH($D176,$AR$5:$AR$12,0),4))*($G176/INDEX($BB$5:$BG$12,MATCH($D176,$AR$5:$AR$12,0),4))^$J176)/((EXP(-$G176/INDEX($BB$5:$BG$12,MATCH($D176,$AR$5:$AR$12,0),1))*($G176/INDEX($BB$5:$BG$12,MATCH($D176,$AR$5:$AR$12,0),1))^$J176)+(EXP(-$G176/INDEX($BB$5:$BG$12,MATCH($D176,$AR$5:$AR$12,0),2))*($G176/INDEX($BB$5:$BG$12,MATCH($D176,$AR$5:$AR$12,0),2))^$J176)+(EXP(-$G176/INDEX($BB$5:$BG$12,MATCH($D176,$AR$5:$AR$12,0),3))*($G176/INDEX($BB$5:$BG$12,MATCH($D176,$AR$5:$AR$12,0),3))^$J176)+(EXP(-$G176/INDEX($BB$5:$BG$12,MATCH($D176,$AR$5:$AR$12,0),4))*($G176/INDEX($BB$5:$BG$12,MATCH($D176,$AR$5:$AR$12,0),4))^$J176)+(EXP(-$G176/INDEX($BB$5:$BG$12,MATCH($D176,$AR$5:$AR$12,0),5))*($G176/INDEX($BB$5:$BG$12,MATCH($D176,$AR$5:$AR$12,0),5))^$J176)+(EXP(-$G176/INDEX($BB$5:$BG$12,MATCH($D176,$AR$5:$AR$12,0),6))*($G176/INDEX($BB$5:$BG$12,MATCH($D176,$AR$5:$AR$12,0),6))^$J176)),0)</x:f>
        <x:v>0.23387152342608716</x:v>
      </x:c>
      <x:c r="AI176" s="979" t="n">
        <x:f>IFERROR((EXP(-$G176/INDEX($BB$5:$BG$12,MATCH($D176,$AR$5:$AR$12,0),5))*($G176/INDEX($BB$5:$BG$12,MATCH($D176,$AR$5:$AR$12,0),5))^$J176)/((EXP(-$G176/INDEX($BB$5:$BG$12,MATCH($D176,$AR$5:$AR$12,0),1))*($G176/INDEX($BB$5:$BG$12,MATCH($D176,$AR$5:$AR$12,0),1))^$J176)+(EXP(-$G176/INDEX($BB$5:$BG$12,MATCH($D176,$AR$5:$AR$12,0),2))*($G176/INDEX($BB$5:$BG$12,MATCH($D176,$AR$5:$AR$12,0),2))^$J176)+(EXP(-$G176/INDEX($BB$5:$BG$12,MATCH($D176,$AR$5:$AR$12,0),3))*($G176/INDEX($BB$5:$BG$12,MATCH($D176,$AR$5:$AR$12,0),3))^$J176)+(EXP(-$G176/INDEX($BB$5:$BG$12,MATCH($D176,$AR$5:$AR$12,0),4))*($G176/INDEX($BB$5:$BG$12,MATCH($D176,$AR$5:$AR$12,0),4))^$J176)+(EXP(-$G176/INDEX($BB$5:$BG$12,MATCH($D176,$AR$5:$AR$12,0),5))*($G176/INDEX($BB$5:$BG$12,MATCH($D176,$AR$5:$AR$12,0),5))^$J176)+(EXP(-$G176/INDEX($BB$5:$BG$12,MATCH($D176,$AR$5:$AR$12,0),6))*($G176/INDEX($BB$5:$BG$12,MATCH($D176,$AR$5:$AR$12,0),6))^$J176)),0)</x:f>
        <x:v>0.26582334103762056</x:v>
      </x:c>
      <x:c r="AJ176" s="979" t="n">
        <x:f>IFERROR((EXP(-$G176/INDEX($BB$5:$BG$12,MATCH($D176,$AR$5:$AR$12,0),6))*($G176/INDEX($BB$5:$BG$12,MATCH($D176,$AR$5:$AR$12,0),6))^$J176)/((EXP(-$G176/INDEX($BB$5:$BG$12,MATCH($D176,$AR$5:$AR$12,0),1))*($G176/INDEX($BB$5:$BG$12,MATCH($D176,$AR$5:$AR$12,0),1))^$J176)+(EXP(-$G176/INDEX($BB$5:$BG$12,MATCH($D176,$AR$5:$AR$12,0),2))*($G176/INDEX($BB$5:$BG$12,MATCH($D176,$AR$5:$AR$12,0),2))^$J176)+(EXP(-$G176/INDEX($BB$5:$BG$12,MATCH($D176,$AR$5:$AR$12,0),3))*($G176/INDEX($BB$5:$BG$12,MATCH($D176,$AR$5:$AR$12,0),3))^$J176)+(EXP(-$G176/INDEX($BB$5:$BG$12,MATCH($D176,$AR$5:$AR$12,0),4))*($G176/INDEX($BB$5:$BG$12,MATCH($D176,$AR$5:$AR$12,0),4))^$J176)+(EXP(-$G176/INDEX($BB$5:$BG$12,MATCH($D176,$AR$5:$AR$12,0),5))*($G176/INDEX($BB$5:$BG$12,MATCH($D176,$AR$5:$AR$12,0),5))^$J176)+(EXP(-$G176/INDEX($BB$5:$BG$12,MATCH($D176,$AR$5:$AR$12,0),6))*($G176/INDEX($BB$5:$BG$12,MATCH($D176,$AR$5:$AR$12,0),6))^$J176)),0)</x:f>
        <x:v>0.25925588048803</x:v>
      </x:c>
      <x:c r="BJ176"/>
      <x:c r="BK176"/>
      <x:c r="BL176"/>
      <x:c r="BM176"/>
      <x:c r="BN176"/>
      <x:c r="BO176"/>
      <x:c r="BP176"/>
      <x:c r="BQ176"/>
      <x:c r="BR176"/>
      <x:c r="BS176"/>
      <x:c r="BT176"/>
      <x:c r="BU176"/>
      <x:c r="BV176"/>
      <x:c r="BW176"/>
      <x:c r="BX176"/>
      <x:c r="BY176"/>
      <x:c r="BZ176"/>
    </x:row>
    <x:row r="177">
      <x:c r="A177" s="975" t="n">
        <x:f>'対象台データ'!A175</x:f>
        <x:v>46280</x:v>
      </x:c>
      <x:c r="B177" s="1003" t="str">
        <x:f>'対象台データ'!B175</x:f>
        <x:v>火</x:v>
      </x:c>
      <x:c r="C177" s="1003" t="str">
        <x:f>'対象台データ'!C175</x:f>
        <x:v>9/15</x:v>
      </x:c>
      <x:c r="D177" s="963" t="str">
        <x:f>'対象台データ'!D175</x:f>
        <x:v>ゴーゴージャグラー3</x:v>
      </x:c>
      <x:c r="E177" s="1014" t="n">
        <x:f>IF($X177="A",MIN(100,MAX(0,55+(V177-55)*(1+0.4*SQRT(MIN(G177/8000,1))))),MIN(100,MAX(0,V177)))</x:f>
        <x:v>94.97883229811347</x:v>
      </x:c>
      <x:c r="F177" s="1016" t="n">
        <x:f>'対象台データ'!E175</x:f>
        <x:v>888</x:v>
      </x:c>
      <x:c r="G177" s="1005" t="n">
        <x:f>'対象台データ'!F175</x:f>
        <x:v>7172</x:v>
      </x:c>
      <x:c r="H177" s="1005" t="n">
        <x:f>'対象台データ'!G175</x:f>
        <x:v>5640</x:v>
      </x:c>
      <x:c r="I177" s="1005" t="n">
        <x:f>'対象台データ'!H175</x:f>
        <x:v>43</x:v>
      </x:c>
      <x:c r="J177" s="1005" t="n">
        <x:f>'対象台データ'!I175</x:f>
        <x:v>38</x:v>
      </x:c>
      <x:c r="K177" s="979" t="n">
        <x:f>'対象台データ'!K175</x:f>
        <x:v>1.2621305075292806</x:v>
      </x:c>
      <x:c r="L177" s="1006" t="n">
        <x:f>IF(G177&lt;=0,5,IF(G177&lt;1500,5+(G177-0)*(20-5)/(1500-0),IF(G177&lt;3000,20+(G177-1500)*(40-20)/(3000-1500),IF(G177&lt;4500,40+(G177-3000)*(58-40)/(4500-3000),IF(G177&lt;6000,58+(G177-4500)*(72-58)/(6000-4500),IF(G177&lt;7500,72+(G177-6000)*(84-72)/(7500-6000),IF(G177&lt;9000,84+(G177-7500)*(93-84)/(9000-7500),IF(G177&lt;11000,93+(G177-9000)*(100-93)/(11000-9000),100))))))))</x:f>
        <x:v>81.376</x:v>
      </x:c>
      <x:c r="M177" s="978" t="n">
        <x:v>1</x:v>
      </x:c>
      <x:c r="N177" s="978" t="n">
        <x:f>MIN(100,L177*M177)</x:f>
        <x:v>81.376</x:v>
      </x:c>
      <x:c r="O177" s="978" t="n">
        <x:f>IF(K177&lt;=0.8,0,IF(K177&lt;0.9,0+(K177-0.8)*(10-0)/(0.9-0.8),IF(K177&lt;1,10+(K177-0.9)*(35-10)/(1-0.9),IF(K177&lt;1.2,35+(K177-1)*(87-35)/(1.2-1),IF(K177&lt;1.3,87+(K177-1.2)*(96-87)/(1.3-1.2),IF(K177&lt;1.45,96+(K177-1.3)*(100-96)/(1.45-1.3),100))))))</x:f>
        <x:v>92.59174567763525</x:v>
      </x:c>
      <x:c r="P177" s="979" t="n">
        <x:f>MIN(1,SQRT(G177/8000))</x:f>
        <x:v>0.9468368391650168</x:v>
      </x:c>
      <x:c r="Q177" s="978" t="n">
        <x:f>35+(O177-35)*P177</x:f>
        <x:v>89.52998643940768</x:v>
      </x:c>
      <x:c r="R177" s="978" t="n">
        <x:f>IF(K177&lt;0.95,MIN(25,(0.95-K177)*250),0)</x:f>
        <x:v>0</x:v>
      </x:c>
      <x:c r="S177" s="978" t="n">
        <x:f>IF($X177="A",Y177*5+Z177*15+AA177*30+AB177*60+AC177*80+AD177*100,0)</x:f>
        <x:v>65.63626914627997</x:v>
      </x:c>
      <x:c r="T177" s="978" t="n">
        <x:f>IF($X177="A",AE177*5+AF177*15+AG177*30+AH177*60+AI177*80+AJ177*100,0)</x:f>
        <x:v>85.21669963897338</x:v>
      </x:c>
      <x:c r="U177" s="978" t="n">
        <x:f>IF($X177="A",S177*15%+T177*30%+Q177*55%,0)</x:f>
        <x:v>84.65194280530824</x:v>
      </x:c>
      <x:c r="V177" s="1018" t="n">
        <x:f>IF($X177="A",U177*80%+N177*20%,N177*IFERROR(INDEX($AT$5:$AT$60,MATCH($D177,$AR$5:$AR$60,0)),0.6)+Q177*IFERROR(INDEX($AU$5:$AU$60,MATCH($D177,$AR$5:$AR$60,0)),0.4)-R177)</x:f>
        <x:v>83.99675424424659</x:v>
      </x:c>
      <x:c r="W177" s="1008" t="str">
        <x:f>IF(E177&gt;=90,"設定6級候補",IF(E177&gt;=75,"設定4以上強候補",IF(E177&gt;=60,"設定4以上を疑う","要観察")))</x:f>
        <x:v>設定6級候補</x:v>
      </x:c>
      <x:c r="X177" s="1003" t="str">
        <x:f>IFERROR(INDEX($AS$5:$AS$60,MATCH($D177,$AR$5:$AR$60,0)),"AT")</x:f>
        <x:v>A</x:v>
      </x:c>
      <x:c r="Y177" s="979" t="n">
        <x:f>IFERROR((EXP(-$G177/INDEX($AV$5:$BA$12,MATCH($D177,$AR$5:$AR$12,0),1))*($G177/INDEX($AV$5:$BA$12,MATCH($D177,$AR$5:$AR$12,0),1))^$I177)/((EXP(-$G177/INDEX($AV$5:$BA$12,MATCH($D177,$AR$5:$AR$12,0),1))*($G177/INDEX($AV$5:$BA$12,MATCH($D177,$AR$5:$AR$12,0),1))^$I177)+(EXP(-$G177/INDEX($AV$5:$BA$12,MATCH($D177,$AR$5:$AR$12,0),2))*($G177/INDEX($AV$5:$BA$12,MATCH($D177,$AR$5:$AR$12,0),2))^$I177)+(EXP(-$G177/INDEX($AV$5:$BA$12,MATCH($D177,$AR$5:$AR$12,0),3))*($G177/INDEX($AV$5:$BA$12,MATCH($D177,$AR$5:$AR$12,0),3))^$I177)+(EXP(-$G177/INDEX($AV$5:$BA$12,MATCH($D177,$AR$5:$AR$12,0),4))*($G177/INDEX($AV$5:$BA$12,MATCH($D177,$AR$5:$AR$12,0),4))^$I177)+(EXP(-$G177/INDEX($AV$5:$BA$12,MATCH($D177,$AR$5:$AR$12,0),5))*($G177/INDEX($AV$5:$BA$12,MATCH($D177,$AR$5:$AR$12,0),5))^$I177)+(EXP(-$G177/INDEX($AV$5:$BA$12,MATCH($D177,$AR$5:$AR$12,0),6))*($G177/INDEX($AV$5:$BA$12,MATCH($D177,$AR$5:$AR$12,0),6))^$I177)),0)</x:f>
        <x:v>0.09627577313090624</x:v>
      </x:c>
      <x:c r="Z177" s="979" t="n">
        <x:f>IFERROR((EXP(-$G177/INDEX($AV$5:$BA$12,MATCH($D177,$AR$5:$AR$12,0),2))*($G177/INDEX($AV$5:$BA$12,MATCH($D177,$AR$5:$AR$12,0),2))^$I177)/((EXP(-$G177/INDEX($AV$5:$BA$12,MATCH($D177,$AR$5:$AR$12,0),1))*($G177/INDEX($AV$5:$BA$12,MATCH($D177,$AR$5:$AR$12,0),1))^$I177)+(EXP(-$G177/INDEX($AV$5:$BA$12,MATCH($D177,$AR$5:$AR$12,0),2))*($G177/INDEX($AV$5:$BA$12,MATCH($D177,$AR$5:$AR$12,0),2))^$I177)+(EXP(-$G177/INDEX($AV$5:$BA$12,MATCH($D177,$AR$5:$AR$12,0),3))*($G177/INDEX($AV$5:$BA$12,MATCH($D177,$AR$5:$AR$12,0),3))^$I177)+(EXP(-$G177/INDEX($AV$5:$BA$12,MATCH($D177,$AR$5:$AR$12,0),4))*($G177/INDEX($AV$5:$BA$12,MATCH($D177,$AR$5:$AR$12,0),4))^$I177)+(EXP(-$G177/INDEX($AV$5:$BA$12,MATCH($D177,$AR$5:$AR$12,0),5))*($G177/INDEX($AV$5:$BA$12,MATCH($D177,$AR$5:$AR$12,0),5))^$I177)+(EXP(-$G177/INDEX($AV$5:$BA$12,MATCH($D177,$AR$5:$AR$12,0),6))*($G177/INDEX($AV$5:$BA$12,MATCH($D177,$AR$5:$AR$12,0),6))^$I177)),0)</x:f>
        <x:v>0.10212844545933372</x:v>
      </x:c>
      <x:c r="AA177" s="979" t="n">
        <x:f>IFERROR((EXP(-$G177/INDEX($AV$5:$BA$12,MATCH($D177,$AR$5:$AR$12,0),3))*($G177/INDEX($AV$5:$BA$12,MATCH($D177,$AR$5:$AR$12,0),3))^$I177)/((EXP(-$G177/INDEX($AV$5:$BA$12,MATCH($D177,$AR$5:$AR$12,0),1))*($G177/INDEX($AV$5:$BA$12,MATCH($D177,$AR$5:$AR$12,0),1))^$I177)+(EXP(-$G177/INDEX($AV$5:$BA$12,MATCH($D177,$AR$5:$AR$12,0),2))*($G177/INDEX($AV$5:$BA$12,MATCH($D177,$AR$5:$AR$12,0),2))^$I177)+(EXP(-$G177/INDEX($AV$5:$BA$12,MATCH($D177,$AR$5:$AR$12,0),3))*($G177/INDEX($AV$5:$BA$12,MATCH($D177,$AR$5:$AR$12,0),3))^$I177)+(EXP(-$G177/INDEX($AV$5:$BA$12,MATCH($D177,$AR$5:$AR$12,0),4))*($G177/INDEX($AV$5:$BA$12,MATCH($D177,$AR$5:$AR$12,0),4))^$I177)+(EXP(-$G177/INDEX($AV$5:$BA$12,MATCH($D177,$AR$5:$AR$12,0),5))*($G177/INDEX($AV$5:$BA$12,MATCH($D177,$AR$5:$AR$12,0),5))^$I177)+(EXP(-$G177/INDEX($AV$5:$BA$12,MATCH($D177,$AR$5:$AR$12,0),6))*($G177/INDEX($AV$5:$BA$12,MATCH($D177,$AR$5:$AR$12,0),6))^$I177)),0)</x:f>
        <x:v>0.10831640477382234</x:v>
      </x:c>
      <x:c r="AB177" s="979" t="n">
        <x:f>IFERROR((EXP(-$G177/INDEX($AV$5:$BA$12,MATCH($D177,$AR$5:$AR$12,0),4))*($G177/INDEX($AV$5:$BA$12,MATCH($D177,$AR$5:$AR$12,0),4))^$I177)/((EXP(-$G177/INDEX($AV$5:$BA$12,MATCH($D177,$AR$5:$AR$12,0),1))*($G177/INDEX($AV$5:$BA$12,MATCH($D177,$AR$5:$AR$12,0),1))^$I177)+(EXP(-$G177/INDEX($AV$5:$BA$12,MATCH($D177,$AR$5:$AR$12,0),2))*($G177/INDEX($AV$5:$BA$12,MATCH($D177,$AR$5:$AR$12,0),2))^$I177)+(EXP(-$G177/INDEX($AV$5:$BA$12,MATCH($D177,$AR$5:$AR$12,0),3))*($G177/INDEX($AV$5:$BA$12,MATCH($D177,$AR$5:$AR$12,0),3))^$I177)+(EXP(-$G177/INDEX($AV$5:$BA$12,MATCH($D177,$AR$5:$AR$12,0),4))*($G177/INDEX($AV$5:$BA$12,MATCH($D177,$AR$5:$AR$12,0),4))^$I177)+(EXP(-$G177/INDEX($AV$5:$BA$12,MATCH($D177,$AR$5:$AR$12,0),5))*($G177/INDEX($AV$5:$BA$12,MATCH($D177,$AR$5:$AR$12,0),5))^$I177)+(EXP(-$G177/INDEX($AV$5:$BA$12,MATCH($D177,$AR$5:$AR$12,0),6))*($G177/INDEX($AV$5:$BA$12,MATCH($D177,$AR$5:$AR$12,0),6))^$I177)),0)</x:f>
        <x:v>0.12906925232888922</x:v>
      </x:c>
      <x:c r="AC177" s="979" t="n">
        <x:f>IFERROR((EXP(-$G177/INDEX($AV$5:$BA$12,MATCH($D177,$AR$5:$AR$12,0),5))*($G177/INDEX($AV$5:$BA$12,MATCH($D177,$AR$5:$AR$12,0),5))^$I177)/((EXP(-$G177/INDEX($AV$5:$BA$12,MATCH($D177,$AR$5:$AR$12,0),1))*($G177/INDEX($AV$5:$BA$12,MATCH($D177,$AR$5:$AR$12,0),1))^$I177)+(EXP(-$G177/INDEX($AV$5:$BA$12,MATCH($D177,$AR$5:$AR$12,0),2))*($G177/INDEX($AV$5:$BA$12,MATCH($D177,$AR$5:$AR$12,0),2))^$I177)+(EXP(-$G177/INDEX($AV$5:$BA$12,MATCH($D177,$AR$5:$AR$12,0),3))*($G177/INDEX($AV$5:$BA$12,MATCH($D177,$AR$5:$AR$12,0),3))^$I177)+(EXP(-$G177/INDEX($AV$5:$BA$12,MATCH($D177,$AR$5:$AR$12,0),4))*($G177/INDEX($AV$5:$BA$12,MATCH($D177,$AR$5:$AR$12,0),4))^$I177)+(EXP(-$G177/INDEX($AV$5:$BA$12,MATCH($D177,$AR$5:$AR$12,0),5))*($G177/INDEX($AV$5:$BA$12,MATCH($D177,$AR$5:$AR$12,0),5))^$I177)+(EXP(-$G177/INDEX($AV$5:$BA$12,MATCH($D177,$AR$5:$AR$12,0),6))*($G177/INDEX($AV$5:$BA$12,MATCH($D177,$AR$5:$AR$12,0),6))^$I177)),0)</x:f>
        <x:v>0.18958480574587105</x:v>
      </x:c>
      <x:c r="AD177" s="979" t="n">
        <x:f>IFERROR((EXP(-$G177/INDEX($AV$5:$BA$12,MATCH($D177,$AR$5:$AR$12,0),6))*($G177/INDEX($AV$5:$BA$12,MATCH($D177,$AR$5:$AR$12,0),6))^$I177)/((EXP(-$G177/INDEX($AV$5:$BA$12,MATCH($D177,$AR$5:$AR$12,0),1))*($G177/INDEX($AV$5:$BA$12,MATCH($D177,$AR$5:$AR$12,0),1))^$I177)+(EXP(-$G177/INDEX($AV$5:$BA$12,MATCH($D177,$AR$5:$AR$12,0),2))*($G177/INDEX($AV$5:$BA$12,MATCH($D177,$AR$5:$AR$12,0),2))^$I177)+(EXP(-$G177/INDEX($AV$5:$BA$12,MATCH($D177,$AR$5:$AR$12,0),3))*($G177/INDEX($AV$5:$BA$12,MATCH($D177,$AR$5:$AR$12,0),3))^$I177)+(EXP(-$G177/INDEX($AV$5:$BA$12,MATCH($D177,$AR$5:$AR$12,0),4))*($G177/INDEX($AV$5:$BA$12,MATCH($D177,$AR$5:$AR$12,0),4))^$I177)+(EXP(-$G177/INDEX($AV$5:$BA$12,MATCH($D177,$AR$5:$AR$12,0),5))*($G177/INDEX($AV$5:$BA$12,MATCH($D177,$AR$5:$AR$12,0),5))^$I177)+(EXP(-$G177/INDEX($AV$5:$BA$12,MATCH($D177,$AR$5:$AR$12,0),6))*($G177/INDEX($AV$5:$BA$12,MATCH($D177,$AR$5:$AR$12,0),6))^$I177)),0)</x:f>
        <x:v>0.37462531856117737</x:v>
      </x:c>
      <x:c r="AE177" s="979" t="n">
        <x:f>IFERROR((EXP(-$G177/INDEX($BB$5:$BG$12,MATCH($D177,$AR$5:$AR$12,0),1))*($G177/INDEX($BB$5:$BG$12,MATCH($D177,$AR$5:$AR$12,0),1))^$J177)/((EXP(-$G177/INDEX($BB$5:$BG$12,MATCH($D177,$AR$5:$AR$12,0),1))*($G177/INDEX($BB$5:$BG$12,MATCH($D177,$AR$5:$AR$12,0),1))^$J177)+(EXP(-$G177/INDEX($BB$5:$BG$12,MATCH($D177,$AR$5:$AR$12,0),2))*($G177/INDEX($BB$5:$BG$12,MATCH($D177,$AR$5:$AR$12,0),2))^$J177)+(EXP(-$G177/INDEX($BB$5:$BG$12,MATCH($D177,$AR$5:$AR$12,0),3))*($G177/INDEX($BB$5:$BG$12,MATCH($D177,$AR$5:$AR$12,0),3))^$J177)+(EXP(-$G177/INDEX($BB$5:$BG$12,MATCH($D177,$AR$5:$AR$12,0),4))*($G177/INDEX($BB$5:$BG$12,MATCH($D177,$AR$5:$AR$12,0),4))^$J177)+(EXP(-$G177/INDEX($BB$5:$BG$12,MATCH($D177,$AR$5:$AR$12,0),5))*($G177/INDEX($BB$5:$BG$12,MATCH($D177,$AR$5:$AR$12,0),5))^$J177)+(EXP(-$G177/INDEX($BB$5:$BG$12,MATCH($D177,$AR$5:$AR$12,0),6))*($G177/INDEX($BB$5:$BG$12,MATCH($D177,$AR$5:$AR$12,0),6))^$J177)),0)</x:f>
        <x:v>0.0024295470768647834</x:v>
      </x:c>
      <x:c r="AF177" s="979" t="n">
        <x:f>IFERROR((EXP(-$G177/INDEX($BB$5:$BG$12,MATCH($D177,$AR$5:$AR$12,0),2))*($G177/INDEX($BB$5:$BG$12,MATCH($D177,$AR$5:$AR$12,0),2))^$J177)/((EXP(-$G177/INDEX($BB$5:$BG$12,MATCH($D177,$AR$5:$AR$12,0),1))*($G177/INDEX($BB$5:$BG$12,MATCH($D177,$AR$5:$AR$12,0),1))^$J177)+(EXP(-$G177/INDEX($BB$5:$BG$12,MATCH($D177,$AR$5:$AR$12,0),2))*($G177/INDEX($BB$5:$BG$12,MATCH($D177,$AR$5:$AR$12,0),2))^$J177)+(EXP(-$G177/INDEX($BB$5:$BG$12,MATCH($D177,$AR$5:$AR$12,0),3))*($G177/INDEX($BB$5:$BG$12,MATCH($D177,$AR$5:$AR$12,0),3))^$J177)+(EXP(-$G177/INDEX($BB$5:$BG$12,MATCH($D177,$AR$5:$AR$12,0),4))*($G177/INDEX($BB$5:$BG$12,MATCH($D177,$AR$5:$AR$12,0),4))^$J177)+(EXP(-$G177/INDEX($BB$5:$BG$12,MATCH($D177,$AR$5:$AR$12,0),5))*($G177/INDEX($BB$5:$BG$12,MATCH($D177,$AR$5:$AR$12,0),5))^$J177)+(EXP(-$G177/INDEX($BB$5:$BG$12,MATCH($D177,$AR$5:$AR$12,0),6))*($G177/INDEX($BB$5:$BG$12,MATCH($D177,$AR$5:$AR$12,0),6))^$J177)),0)</x:f>
        <x:v>0.0070906317754196296</x:v>
      </x:c>
      <x:c r="AG177" s="979" t="n">
        <x:f>IFERROR((EXP(-$G177/INDEX($BB$5:$BG$12,MATCH($D177,$AR$5:$AR$12,0),3))*($G177/INDEX($BB$5:$BG$12,MATCH($D177,$AR$5:$AR$12,0),3))^$J177)/((EXP(-$G177/INDEX($BB$5:$BG$12,MATCH($D177,$AR$5:$AR$12,0),1))*($G177/INDEX($BB$5:$BG$12,MATCH($D177,$AR$5:$AR$12,0),1))^$J177)+(EXP(-$G177/INDEX($BB$5:$BG$12,MATCH($D177,$AR$5:$AR$12,0),2))*($G177/INDEX($BB$5:$BG$12,MATCH($D177,$AR$5:$AR$12,0),2))^$J177)+(EXP(-$G177/INDEX($BB$5:$BG$12,MATCH($D177,$AR$5:$AR$12,0),3))*($G177/INDEX($BB$5:$BG$12,MATCH($D177,$AR$5:$AR$12,0),3))^$J177)+(EXP(-$G177/INDEX($BB$5:$BG$12,MATCH($D177,$AR$5:$AR$12,0),4))*($G177/INDEX($BB$5:$BG$12,MATCH($D177,$AR$5:$AR$12,0),4))^$J177)+(EXP(-$G177/INDEX($BB$5:$BG$12,MATCH($D177,$AR$5:$AR$12,0),5))*($G177/INDEX($BB$5:$BG$12,MATCH($D177,$AR$5:$AR$12,0),5))^$J177)+(EXP(-$G177/INDEX($BB$5:$BG$12,MATCH($D177,$AR$5:$AR$12,0),6))*($G177/INDEX($BB$5:$BG$12,MATCH($D177,$AR$5:$AR$12,0),6))^$J177)),0)</x:f>
        <x:v>0.025719144827161734</x:v>
      </x:c>
      <x:c r="AH177" s="979" t="n">
        <x:f>IFERROR((EXP(-$G177/INDEX($BB$5:$BG$12,MATCH($D177,$AR$5:$AR$12,0),4))*($G177/INDEX($BB$5:$BG$12,MATCH($D177,$AR$5:$AR$12,0),4))^$J177)/((EXP(-$G177/INDEX($BB$5:$BG$12,MATCH($D177,$AR$5:$AR$12,0),1))*($G177/INDEX($BB$5:$BG$12,MATCH($D177,$AR$5:$AR$12,0),1))^$J177)+(EXP(-$G177/INDEX($BB$5:$BG$12,MATCH($D177,$AR$5:$AR$12,0),2))*($G177/INDEX($BB$5:$BG$12,MATCH($D177,$AR$5:$AR$12,0),2))^$J177)+(EXP(-$G177/INDEX($BB$5:$BG$12,MATCH($D177,$AR$5:$AR$12,0),3))*($G177/INDEX($BB$5:$BG$12,MATCH($D177,$AR$5:$AR$12,0),3))^$J177)+(EXP(-$G177/INDEX($BB$5:$BG$12,MATCH($D177,$AR$5:$AR$12,0),4))*($G177/INDEX($BB$5:$BG$12,MATCH($D177,$AR$5:$AR$12,0),4))^$J177)+(EXP(-$G177/INDEX($BB$5:$BG$12,MATCH($D177,$AR$5:$AR$12,0),5))*($G177/INDEX($BB$5:$BG$12,MATCH($D177,$AR$5:$AR$12,0),5))^$J177)+(EXP(-$G177/INDEX($BB$5:$BG$12,MATCH($D177,$AR$5:$AR$12,0),6))*($G177/INDEX($BB$5:$BG$12,MATCH($D177,$AR$5:$AR$12,0),6))^$J177)),0)</x:f>
        <x:v>0.14075180366086246</x:v>
      </x:c>
      <x:c r="AI177" s="979" t="n">
        <x:f>IFERROR((EXP(-$G177/INDEX($BB$5:$BG$12,MATCH($D177,$AR$5:$AR$12,0),5))*($G177/INDEX($BB$5:$BG$12,MATCH($D177,$AR$5:$AR$12,0),5))^$J177)/((EXP(-$G177/INDEX($BB$5:$BG$12,MATCH($D177,$AR$5:$AR$12,0),1))*($G177/INDEX($BB$5:$BG$12,MATCH($D177,$AR$5:$AR$12,0),1))^$J177)+(EXP(-$G177/INDEX($BB$5:$BG$12,MATCH($D177,$AR$5:$AR$12,0),2))*($G177/INDEX($BB$5:$BG$12,MATCH($D177,$AR$5:$AR$12,0),2))^$J177)+(EXP(-$G177/INDEX($BB$5:$BG$12,MATCH($D177,$AR$5:$AR$12,0),3))*($G177/INDEX($BB$5:$BG$12,MATCH($D177,$AR$5:$AR$12,0),3))^$J177)+(EXP(-$G177/INDEX($BB$5:$BG$12,MATCH($D177,$AR$5:$AR$12,0),4))*($G177/INDEX($BB$5:$BG$12,MATCH($D177,$AR$5:$AR$12,0),4))^$J177)+(EXP(-$G177/INDEX($BB$5:$BG$12,MATCH($D177,$AR$5:$AR$12,0),5))*($G177/INDEX($BB$5:$BG$12,MATCH($D177,$AR$5:$AR$12,0),5))^$J177)+(EXP(-$G177/INDEX($BB$5:$BG$12,MATCH($D177,$AR$5:$AR$12,0),6))*($G177/INDEX($BB$5:$BG$12,MATCH($D177,$AR$5:$AR$12,0),6))^$J177)),0)</x:f>
        <x:v>0.32596887017389964</x:v>
      </x:c>
      <x:c r="AJ177" s="979" t="n">
        <x:f>IFERROR((EXP(-$G177/INDEX($BB$5:$BG$12,MATCH($D177,$AR$5:$AR$12,0),6))*($G177/INDEX($BB$5:$BG$12,MATCH($D177,$AR$5:$AR$12,0),6))^$J177)/((EXP(-$G177/INDEX($BB$5:$BG$12,MATCH($D177,$AR$5:$AR$12,0),1))*($G177/INDEX($BB$5:$BG$12,MATCH($D177,$AR$5:$AR$12,0),1))^$J177)+(EXP(-$G177/INDEX($BB$5:$BG$12,MATCH($D177,$AR$5:$AR$12,0),2))*($G177/INDEX($BB$5:$BG$12,MATCH($D177,$AR$5:$AR$12,0),2))^$J177)+(EXP(-$G177/INDEX($BB$5:$BG$12,MATCH($D177,$AR$5:$AR$12,0),3))*($G177/INDEX($BB$5:$BG$12,MATCH($D177,$AR$5:$AR$12,0),3))^$J177)+(EXP(-$G177/INDEX($BB$5:$BG$12,MATCH($D177,$AR$5:$AR$12,0),4))*($G177/INDEX($BB$5:$BG$12,MATCH($D177,$AR$5:$AR$12,0),4))^$J177)+(EXP(-$G177/INDEX($BB$5:$BG$12,MATCH($D177,$AR$5:$AR$12,0),5))*($G177/INDEX($BB$5:$BG$12,MATCH($D177,$AR$5:$AR$12,0),5))^$J177)+(EXP(-$G177/INDEX($BB$5:$BG$12,MATCH($D177,$AR$5:$AR$12,0),6))*($G177/INDEX($BB$5:$BG$12,MATCH($D177,$AR$5:$AR$12,0),6))^$J177)),0)</x:f>
        <x:v>0.4980400024857919</x:v>
      </x:c>
      <x:c r="BJ177"/>
      <x:c r="BK177"/>
      <x:c r="BL177"/>
      <x:c r="BM177"/>
      <x:c r="BN177"/>
      <x:c r="BO177"/>
      <x:c r="BP177"/>
      <x:c r="BQ177"/>
      <x:c r="BR177"/>
      <x:c r="BS177"/>
      <x:c r="BT177"/>
      <x:c r="BU177"/>
      <x:c r="BV177"/>
      <x:c r="BW177"/>
      <x:c r="BX177"/>
      <x:c r="BY177"/>
      <x:c r="BZ177"/>
    </x:row>
    <x:row r="178">
      <x:c r="A178" s="975" t="n">
        <x:f>'対象台データ'!A176</x:f>
        <x:v>46280</x:v>
      </x:c>
      <x:c r="B178" s="1003" t="str">
        <x:f>'対象台データ'!B176</x:f>
        <x:v>火</x:v>
      </x:c>
      <x:c r="C178" s="1003" t="str">
        <x:f>'対象台データ'!C176</x:f>
        <x:v>9/15</x:v>
      </x:c>
      <x:c r="D178" s="963" t="str">
        <x:f>'対象台データ'!D176</x:f>
        <x:v>ゴーゴージャグラー3</x:v>
      </x:c>
      <x:c r="E178" s="1014" t="n">
        <x:f>IF($X178="A",MIN(100,MAX(0,55+(V178-55)*(1+0.4*SQRT(MIN(G178/8000,1))))),MIN(100,MAX(0,V178)))</x:f>
        <x:v>28.788442665742142</x:v>
      </x:c>
      <x:c r="F178" s="1016" t="n">
        <x:f>'対象台データ'!E176</x:f>
        <x:v>889</x:v>
      </x:c>
      <x:c r="G178" s="1005" t="n">
        <x:f>'対象台データ'!F176</x:f>
        <x:v>6603</x:v>
      </x:c>
      <x:c r="H178" s="1005" t="n">
        <x:f>'対象台データ'!G176</x:f>
        <x:v>-1313</x:v>
      </x:c>
      <x:c r="I178" s="1005" t="n">
        <x:f>'対象台データ'!H176</x:f>
        <x:v>20</x:v>
      </x:c>
      <x:c r="J178" s="1005" t="n">
        <x:f>'対象台データ'!I176</x:f>
        <x:v>18</x:v>
      </x:c>
      <x:c r="K178" s="979" t="n">
        <x:f>'対象台データ'!K176</x:f>
        <x:v>0.9337169973244485</x:v>
      </x:c>
      <x:c r="L178" s="1006" t="n">
        <x:f>IF(G178&lt;=0,5,IF(G178&lt;1500,5+(G178-0)*(20-5)/(1500-0),IF(G178&lt;3000,20+(G178-1500)*(40-20)/(3000-1500),IF(G178&lt;4500,40+(G178-3000)*(58-40)/(4500-3000),IF(G178&lt;6000,58+(G178-4500)*(72-58)/(6000-4500),IF(G178&lt;7500,72+(G178-6000)*(84-72)/(7500-6000),IF(G178&lt;9000,84+(G178-7500)*(93-84)/(9000-7500),IF(G178&lt;11000,93+(G178-9000)*(100-93)/(11000-9000),100))))))))</x:f>
        <x:v>76.824</x:v>
      </x:c>
      <x:c r="M178" s="978" t="n">
        <x:v>1</x:v>
      </x:c>
      <x:c r="N178" s="978" t="n">
        <x:f>MIN(100,L178*M178)</x:f>
        <x:v>76.824</x:v>
      </x:c>
      <x:c r="O178" s="978" t="n">
        <x:f>IF(K178&lt;=0.8,0,IF(K178&lt;0.9,0+(K178-0.8)*(10-0)/(0.9-0.8),IF(K178&lt;1,10+(K178-0.9)*(35-10)/(1-0.9),IF(K178&lt;1.2,35+(K178-1)*(87-35)/(1.2-1),IF(K178&lt;1.3,87+(K178-1.2)*(96-87)/(1.3-1.2),IF(K178&lt;1.45,96+(K178-1.3)*(100-96)/(1.45-1.3),100))))))</x:f>
        <x:v>18.42924933111211</x:v>
      </x:c>
      <x:c r="P178" s="979" t="n">
        <x:f>MIN(1,SQRT(G178/8000))</x:f>
        <x:v>0.9085015134825037</x:v>
      </x:c>
      <x:c r="Q178" s="978" t="n">
        <x:f>35+(O178-35)*P178</x:f>
        <x:v>19.94544793777414</x:v>
      </x:c>
      <x:c r="R178" s="978" t="n">
        <x:f>IF(K178&lt;0.95,MIN(25,(0.95-K178)*250),0)</x:f>
        <x:v>4.070750668887873</x:v>
      </x:c>
      <x:c r="S178" s="978" t="n">
        <x:f>IF($X178="A",Y178*5+Z178*15+AA178*30+AB178*60+AC178*80+AD178*100,0)</x:f>
        <x:v>41.95247971830261</x:v>
      </x:c>
      <x:c r="T178" s="978" t="n">
        <x:f>IF($X178="A",AE178*5+AF178*15+AG178*30+AH178*60+AI178*80+AJ178*100,0)</x:f>
        <x:v>27.499053367414252</x:v>
      </x:c>
      <x:c r="U178" s="978" t="n">
        <x:f>IF($X178="A",S178*15%+T178*30%+Q178*55%,0)</x:f>
        <x:v>25.512584333745444</x:v>
      </x:c>
      <x:c r="V178" s="1018" t="n">
        <x:f>IF($X178="A",U178*80%+N178*20%,N178*IFERROR(INDEX($AT$5:$AT$60,MATCH($D178,$AR$5:$AR$60,0)),0.6)+Q178*IFERROR(INDEX($AU$5:$AU$60,MATCH($D178,$AR$5:$AR$60,0)),0.4)-R178)</x:f>
        <x:v>35.774867466996355</x:v>
      </x:c>
      <x:c r="W178" s="1008" t="str">
        <x:f>IF(E178&gt;=90,"設定6級候補",IF(E178&gt;=75,"設定4以上強候補",IF(E178&gt;=60,"設定4以上を疑う","要観察")))</x:f>
        <x:v>要観察</x:v>
      </x:c>
      <x:c r="X178" s="1003" t="str">
        <x:f>IFERROR(INDEX($AS$5:$AS$60,MATCH($D178,$AR$5:$AR$60,0)),"AT")</x:f>
        <x:v>A</x:v>
      </x:c>
      <x:c r="Y178" s="979" t="n">
        <x:f>IFERROR((EXP(-$G178/INDEX($AV$5:$BA$12,MATCH($D178,$AR$5:$AR$12,0),1))*($G178/INDEX($AV$5:$BA$12,MATCH($D178,$AR$5:$AR$12,0),1))^$I178)/((EXP(-$G178/INDEX($AV$5:$BA$12,MATCH($D178,$AR$5:$AR$12,0),1))*($G178/INDEX($AV$5:$BA$12,MATCH($D178,$AR$5:$AR$12,0),1))^$I178)+(EXP(-$G178/INDEX($AV$5:$BA$12,MATCH($D178,$AR$5:$AR$12,0),2))*($G178/INDEX($AV$5:$BA$12,MATCH($D178,$AR$5:$AR$12,0),2))^$I178)+(EXP(-$G178/INDEX($AV$5:$BA$12,MATCH($D178,$AR$5:$AR$12,0),3))*($G178/INDEX($AV$5:$BA$12,MATCH($D178,$AR$5:$AR$12,0),3))^$I178)+(EXP(-$G178/INDEX($AV$5:$BA$12,MATCH($D178,$AR$5:$AR$12,0),4))*($G178/INDEX($AV$5:$BA$12,MATCH($D178,$AR$5:$AR$12,0),4))^$I178)+(EXP(-$G178/INDEX($AV$5:$BA$12,MATCH($D178,$AR$5:$AR$12,0),5))*($G178/INDEX($AV$5:$BA$12,MATCH($D178,$AR$5:$AR$12,0),5))^$I178)+(EXP(-$G178/INDEX($AV$5:$BA$12,MATCH($D178,$AR$5:$AR$12,0),6))*($G178/INDEX($AV$5:$BA$12,MATCH($D178,$AR$5:$AR$12,0),6))^$I178)),0)</x:f>
        <x:v>0.19605365279388737</x:v>
      </x:c>
      <x:c r="Z178" s="979" t="n">
        <x:f>IFERROR((EXP(-$G178/INDEX($AV$5:$BA$12,MATCH($D178,$AR$5:$AR$12,0),2))*($G178/INDEX($AV$5:$BA$12,MATCH($D178,$AR$5:$AR$12,0),2))^$I178)/((EXP(-$G178/INDEX($AV$5:$BA$12,MATCH($D178,$AR$5:$AR$12,0),1))*($G178/INDEX($AV$5:$BA$12,MATCH($D178,$AR$5:$AR$12,0),1))^$I178)+(EXP(-$G178/INDEX($AV$5:$BA$12,MATCH($D178,$AR$5:$AR$12,0),2))*($G178/INDEX($AV$5:$BA$12,MATCH($D178,$AR$5:$AR$12,0),2))^$I178)+(EXP(-$G178/INDEX($AV$5:$BA$12,MATCH($D178,$AR$5:$AR$12,0),3))*($G178/INDEX($AV$5:$BA$12,MATCH($D178,$AR$5:$AR$12,0),3))^$I178)+(EXP(-$G178/INDEX($AV$5:$BA$12,MATCH($D178,$AR$5:$AR$12,0),4))*($G178/INDEX($AV$5:$BA$12,MATCH($D178,$AR$5:$AR$12,0),4))^$I178)+(EXP(-$G178/INDEX($AV$5:$BA$12,MATCH($D178,$AR$5:$AR$12,0),5))*($G178/INDEX($AV$5:$BA$12,MATCH($D178,$AR$5:$AR$12,0),5))^$I178)+(EXP(-$G178/INDEX($AV$5:$BA$12,MATCH($D178,$AR$5:$AR$12,0),6))*($G178/INDEX($AV$5:$BA$12,MATCH($D178,$AR$5:$AR$12,0),6))^$I178)),0)</x:f>
        <x:v>0.19189399965993365</x:v>
      </x:c>
      <x:c r="AA178" s="979" t="n">
        <x:f>IFERROR((EXP(-$G178/INDEX($AV$5:$BA$12,MATCH($D178,$AR$5:$AR$12,0),3))*($G178/INDEX($AV$5:$BA$12,MATCH($D178,$AR$5:$AR$12,0),3))^$I178)/((EXP(-$G178/INDEX($AV$5:$BA$12,MATCH($D178,$AR$5:$AR$12,0),1))*($G178/INDEX($AV$5:$BA$12,MATCH($D178,$AR$5:$AR$12,0),1))^$I178)+(EXP(-$G178/INDEX($AV$5:$BA$12,MATCH($D178,$AR$5:$AR$12,0),2))*($G178/INDEX($AV$5:$BA$12,MATCH($D178,$AR$5:$AR$12,0),2))^$I178)+(EXP(-$G178/INDEX($AV$5:$BA$12,MATCH($D178,$AR$5:$AR$12,0),3))*($G178/INDEX($AV$5:$BA$12,MATCH($D178,$AR$5:$AR$12,0),3))^$I178)+(EXP(-$G178/INDEX($AV$5:$BA$12,MATCH($D178,$AR$5:$AR$12,0),4))*($G178/INDEX($AV$5:$BA$12,MATCH($D178,$AR$5:$AR$12,0),4))^$I178)+(EXP(-$G178/INDEX($AV$5:$BA$12,MATCH($D178,$AR$5:$AR$12,0),5))*($G178/INDEX($AV$5:$BA$12,MATCH($D178,$AR$5:$AR$12,0),5))^$I178)+(EXP(-$G178/INDEX($AV$5:$BA$12,MATCH($D178,$AR$5:$AR$12,0),6))*($G178/INDEX($AV$5:$BA$12,MATCH($D178,$AR$5:$AR$12,0),6))^$I178)),0)</x:f>
        <x:v>0.18773462320530773</x:v>
      </x:c>
      <x:c r="AB178" s="979" t="n">
        <x:f>IFERROR((EXP(-$G178/INDEX($AV$5:$BA$12,MATCH($D178,$AR$5:$AR$12,0),4))*($G178/INDEX($AV$5:$BA$12,MATCH($D178,$AR$5:$AR$12,0),4))^$I178)/((EXP(-$G178/INDEX($AV$5:$BA$12,MATCH($D178,$AR$5:$AR$12,0),1))*($G178/INDEX($AV$5:$BA$12,MATCH($D178,$AR$5:$AR$12,0),1))^$I178)+(EXP(-$G178/INDEX($AV$5:$BA$12,MATCH($D178,$AR$5:$AR$12,0),2))*($G178/INDEX($AV$5:$BA$12,MATCH($D178,$AR$5:$AR$12,0),2))^$I178)+(EXP(-$G178/INDEX($AV$5:$BA$12,MATCH($D178,$AR$5:$AR$12,0),3))*($G178/INDEX($AV$5:$BA$12,MATCH($D178,$AR$5:$AR$12,0),3))^$I178)+(EXP(-$G178/INDEX($AV$5:$BA$12,MATCH($D178,$AR$5:$AR$12,0),4))*($G178/INDEX($AV$5:$BA$12,MATCH($D178,$AR$5:$AR$12,0),4))^$I178)+(EXP(-$G178/INDEX($AV$5:$BA$12,MATCH($D178,$AR$5:$AR$12,0),5))*($G178/INDEX($AV$5:$BA$12,MATCH($D178,$AR$5:$AR$12,0),5))^$I178)+(EXP(-$G178/INDEX($AV$5:$BA$12,MATCH($D178,$AR$5:$AR$12,0),6))*($G178/INDEX($AV$5:$BA$12,MATCH($D178,$AR$5:$AR$12,0),6))^$I178)),0)</x:f>
        <x:v>0.17528439273494922</x:v>
      </x:c>
      <x:c r="AC178" s="979" t="n">
        <x:f>IFERROR((EXP(-$G178/INDEX($AV$5:$BA$12,MATCH($D178,$AR$5:$AR$12,0),5))*($G178/INDEX($AV$5:$BA$12,MATCH($D178,$AR$5:$AR$12,0),5))^$I178)/((EXP(-$G178/INDEX($AV$5:$BA$12,MATCH($D178,$AR$5:$AR$12,0),1))*($G178/INDEX($AV$5:$BA$12,MATCH($D178,$AR$5:$AR$12,0),1))^$I178)+(EXP(-$G178/INDEX($AV$5:$BA$12,MATCH($D178,$AR$5:$AR$12,0),2))*($G178/INDEX($AV$5:$BA$12,MATCH($D178,$AR$5:$AR$12,0),2))^$I178)+(EXP(-$G178/INDEX($AV$5:$BA$12,MATCH($D178,$AR$5:$AR$12,0),3))*($G178/INDEX($AV$5:$BA$12,MATCH($D178,$AR$5:$AR$12,0),3))^$I178)+(EXP(-$G178/INDEX($AV$5:$BA$12,MATCH($D178,$AR$5:$AR$12,0),4))*($G178/INDEX($AV$5:$BA$12,MATCH($D178,$AR$5:$AR$12,0),4))^$I178)+(EXP(-$G178/INDEX($AV$5:$BA$12,MATCH($D178,$AR$5:$AR$12,0),5))*($G178/INDEX($AV$5:$BA$12,MATCH($D178,$AR$5:$AR$12,0),5))^$I178)+(EXP(-$G178/INDEX($AV$5:$BA$12,MATCH($D178,$AR$5:$AR$12,0),6))*($G178/INDEX($AV$5:$BA$12,MATCH($D178,$AR$5:$AR$12,0),6))^$I178)),0)</x:f>
        <x:v>0.1479316980707117</x:v>
      </x:c>
      <x:c r="AD178" s="979" t="n">
        <x:f>IFERROR((EXP(-$G178/INDEX($AV$5:$BA$12,MATCH($D178,$AR$5:$AR$12,0),6))*($G178/INDEX($AV$5:$BA$12,MATCH($D178,$AR$5:$AR$12,0),6))^$I178)/((EXP(-$G178/INDEX($AV$5:$BA$12,MATCH($D178,$AR$5:$AR$12,0),1))*($G178/INDEX($AV$5:$BA$12,MATCH($D178,$AR$5:$AR$12,0),1))^$I178)+(EXP(-$G178/INDEX($AV$5:$BA$12,MATCH($D178,$AR$5:$AR$12,0),2))*($G178/INDEX($AV$5:$BA$12,MATCH($D178,$AR$5:$AR$12,0),2))^$I178)+(EXP(-$G178/INDEX($AV$5:$BA$12,MATCH($D178,$AR$5:$AR$12,0),3))*($G178/INDEX($AV$5:$BA$12,MATCH($D178,$AR$5:$AR$12,0),3))^$I178)+(EXP(-$G178/INDEX($AV$5:$BA$12,MATCH($D178,$AR$5:$AR$12,0),4))*($G178/INDEX($AV$5:$BA$12,MATCH($D178,$AR$5:$AR$12,0),4))^$I178)+(EXP(-$G178/INDEX($AV$5:$BA$12,MATCH($D178,$AR$5:$AR$12,0),5))*($G178/INDEX($AV$5:$BA$12,MATCH($D178,$AR$5:$AR$12,0),5))^$I178)+(EXP(-$G178/INDEX($AV$5:$BA$12,MATCH($D178,$AR$5:$AR$12,0),6))*($G178/INDEX($AV$5:$BA$12,MATCH($D178,$AR$5:$AR$12,0),6))^$I178)),0)</x:f>
        <x:v>0.10110163353521043</x:v>
      </x:c>
      <x:c r="AE178" s="979" t="n">
        <x:f>IFERROR((EXP(-$G178/INDEX($BB$5:$BG$12,MATCH($D178,$AR$5:$AR$12,0),1))*($G178/INDEX($BB$5:$BG$12,MATCH($D178,$AR$5:$AR$12,0),1))^$J178)/((EXP(-$G178/INDEX($BB$5:$BG$12,MATCH($D178,$AR$5:$AR$12,0),1))*($G178/INDEX($BB$5:$BG$12,MATCH($D178,$AR$5:$AR$12,0),1))^$J178)+(EXP(-$G178/INDEX($BB$5:$BG$12,MATCH($D178,$AR$5:$AR$12,0),2))*($G178/INDEX($BB$5:$BG$12,MATCH($D178,$AR$5:$AR$12,0),2))^$J178)+(EXP(-$G178/INDEX($BB$5:$BG$12,MATCH($D178,$AR$5:$AR$12,0),3))*($G178/INDEX($BB$5:$BG$12,MATCH($D178,$AR$5:$AR$12,0),3))^$J178)+(EXP(-$G178/INDEX($BB$5:$BG$12,MATCH($D178,$AR$5:$AR$12,0),4))*($G178/INDEX($BB$5:$BG$12,MATCH($D178,$AR$5:$AR$12,0),4))^$J178)+(EXP(-$G178/INDEX($BB$5:$BG$12,MATCH($D178,$AR$5:$AR$12,0),5))*($G178/INDEX($BB$5:$BG$12,MATCH($D178,$AR$5:$AR$12,0),5))^$J178)+(EXP(-$G178/INDEX($BB$5:$BG$12,MATCH($D178,$AR$5:$AR$12,0),6))*($G178/INDEX($BB$5:$BG$12,MATCH($D178,$AR$5:$AR$12,0),6))^$J178)),0)</x:f>
        <x:v>0.2961362352583024</x:v>
      </x:c>
      <x:c r="AF178" s="979" t="n">
        <x:f>IFERROR((EXP(-$G178/INDEX($BB$5:$BG$12,MATCH($D178,$AR$5:$AR$12,0),2))*($G178/INDEX($BB$5:$BG$12,MATCH($D178,$AR$5:$AR$12,0),2))^$J178)/((EXP(-$G178/INDEX($BB$5:$BG$12,MATCH($D178,$AR$5:$AR$12,0),1))*($G178/INDEX($BB$5:$BG$12,MATCH($D178,$AR$5:$AR$12,0),1))^$J178)+(EXP(-$G178/INDEX($BB$5:$BG$12,MATCH($D178,$AR$5:$AR$12,0),2))*($G178/INDEX($BB$5:$BG$12,MATCH($D178,$AR$5:$AR$12,0),2))^$J178)+(EXP(-$G178/INDEX($BB$5:$BG$12,MATCH($D178,$AR$5:$AR$12,0),3))*($G178/INDEX($BB$5:$BG$12,MATCH($D178,$AR$5:$AR$12,0),3))^$J178)+(EXP(-$G178/INDEX($BB$5:$BG$12,MATCH($D178,$AR$5:$AR$12,0),4))*($G178/INDEX($BB$5:$BG$12,MATCH($D178,$AR$5:$AR$12,0),4))^$J178)+(EXP(-$G178/INDEX($BB$5:$BG$12,MATCH($D178,$AR$5:$AR$12,0),5))*($G178/INDEX($BB$5:$BG$12,MATCH($D178,$AR$5:$AR$12,0),5))^$J178)+(EXP(-$G178/INDEX($BB$5:$BG$12,MATCH($D178,$AR$5:$AR$12,0),6))*($G178/INDEX($BB$5:$BG$12,MATCH($D178,$AR$5:$AR$12,0),6))^$J178)),0)</x:f>
        <x:v>0.27404457664982435</x:v>
      </x:c>
      <x:c r="AG178" s="979" t="n">
        <x:f>IFERROR((EXP(-$G178/INDEX($BB$5:$BG$12,MATCH($D178,$AR$5:$AR$12,0),3))*($G178/INDEX($BB$5:$BG$12,MATCH($D178,$AR$5:$AR$12,0),3))^$J178)/((EXP(-$G178/INDEX($BB$5:$BG$12,MATCH($D178,$AR$5:$AR$12,0),1))*($G178/INDEX($BB$5:$BG$12,MATCH($D178,$AR$5:$AR$12,0),1))^$J178)+(EXP(-$G178/INDEX($BB$5:$BG$12,MATCH($D178,$AR$5:$AR$12,0),2))*($G178/INDEX($BB$5:$BG$12,MATCH($D178,$AR$5:$AR$12,0),2))^$J178)+(EXP(-$G178/INDEX($BB$5:$BG$12,MATCH($D178,$AR$5:$AR$12,0),3))*($G178/INDEX($BB$5:$BG$12,MATCH($D178,$AR$5:$AR$12,0),3))^$J178)+(EXP(-$G178/INDEX($BB$5:$BG$12,MATCH($D178,$AR$5:$AR$12,0),4))*($G178/INDEX($BB$5:$BG$12,MATCH($D178,$AR$5:$AR$12,0),4))^$J178)+(EXP(-$G178/INDEX($BB$5:$BG$12,MATCH($D178,$AR$5:$AR$12,0),5))*($G178/INDEX($BB$5:$BG$12,MATCH($D178,$AR$5:$AR$12,0),5))^$J178)+(EXP(-$G178/INDEX($BB$5:$BG$12,MATCH($D178,$AR$5:$AR$12,0),6))*($G178/INDEX($BB$5:$BG$12,MATCH($D178,$AR$5:$AR$12,0),6))^$J178)),0)</x:f>
        <x:v>0.21914006466766006</x:v>
      </x:c>
      <x:c r="AH178" s="979" t="n">
        <x:f>IFERROR((EXP(-$G178/INDEX($BB$5:$BG$12,MATCH($D178,$AR$5:$AR$12,0),4))*($G178/INDEX($BB$5:$BG$12,MATCH($D178,$AR$5:$AR$12,0),4))^$J178)/((EXP(-$G178/INDEX($BB$5:$BG$12,MATCH($D178,$AR$5:$AR$12,0),1))*($G178/INDEX($BB$5:$BG$12,MATCH($D178,$AR$5:$AR$12,0),1))^$J178)+(EXP(-$G178/INDEX($BB$5:$BG$12,MATCH($D178,$AR$5:$AR$12,0),2))*($G178/INDEX($BB$5:$BG$12,MATCH($D178,$AR$5:$AR$12,0),2))^$J178)+(EXP(-$G178/INDEX($BB$5:$BG$12,MATCH($D178,$AR$5:$AR$12,0),3))*($G178/INDEX($BB$5:$BG$12,MATCH($D178,$AR$5:$AR$12,0),3))^$J178)+(EXP(-$G178/INDEX($BB$5:$BG$12,MATCH($D178,$AR$5:$AR$12,0),4))*($G178/INDEX($BB$5:$BG$12,MATCH($D178,$AR$5:$AR$12,0),4))^$J178)+(EXP(-$G178/INDEX($BB$5:$BG$12,MATCH($D178,$AR$5:$AR$12,0),5))*($G178/INDEX($BB$5:$BG$12,MATCH($D178,$AR$5:$AR$12,0),5))^$J178)+(EXP(-$G178/INDEX($BB$5:$BG$12,MATCH($D178,$AR$5:$AR$12,0),6))*($G178/INDEX($BB$5:$BG$12,MATCH($D178,$AR$5:$AR$12,0),6))^$J178)),0)</x:f>
        <x:v>0.11321612769917247</x:v>
      </x:c>
      <x:c r="AI178" s="979" t="n">
        <x:f>IFERROR((EXP(-$G178/INDEX($BB$5:$BG$12,MATCH($D178,$AR$5:$AR$12,0),5))*($G178/INDEX($BB$5:$BG$12,MATCH($D178,$AR$5:$AR$12,0),5))^$J178)/((EXP(-$G178/INDEX($BB$5:$BG$12,MATCH($D178,$AR$5:$AR$12,0),1))*($G178/INDEX($BB$5:$BG$12,MATCH($D178,$AR$5:$AR$12,0),1))^$J178)+(EXP(-$G178/INDEX($BB$5:$BG$12,MATCH($D178,$AR$5:$AR$12,0),2))*($G178/INDEX($BB$5:$BG$12,MATCH($D178,$AR$5:$AR$12,0),2))^$J178)+(EXP(-$G178/INDEX($BB$5:$BG$12,MATCH($D178,$AR$5:$AR$12,0),3))*($G178/INDEX($BB$5:$BG$12,MATCH($D178,$AR$5:$AR$12,0),3))^$J178)+(EXP(-$G178/INDEX($BB$5:$BG$12,MATCH($D178,$AR$5:$AR$12,0),4))*($G178/INDEX($BB$5:$BG$12,MATCH($D178,$AR$5:$AR$12,0),4))^$J178)+(EXP(-$G178/INDEX($BB$5:$BG$12,MATCH($D178,$AR$5:$AR$12,0),5))*($G178/INDEX($BB$5:$BG$12,MATCH($D178,$AR$5:$AR$12,0),5))^$J178)+(EXP(-$G178/INDEX($BB$5:$BG$12,MATCH($D178,$AR$5:$AR$12,0),6))*($G178/INDEX($BB$5:$BG$12,MATCH($D178,$AR$5:$AR$12,0),6))^$J178)),0)</x:f>
        <x:v>0.06028828165544207</x:v>
      </x:c>
      <x:c r="AJ178" s="979" t="n">
        <x:f>IFERROR((EXP(-$G178/INDEX($BB$5:$BG$12,MATCH($D178,$AR$5:$AR$12,0),6))*($G178/INDEX($BB$5:$BG$12,MATCH($D178,$AR$5:$AR$12,0),6))^$J178)/((EXP(-$G178/INDEX($BB$5:$BG$12,MATCH($D178,$AR$5:$AR$12,0),1))*($G178/INDEX($BB$5:$BG$12,MATCH($D178,$AR$5:$AR$12,0),1))^$J178)+(EXP(-$G178/INDEX($BB$5:$BG$12,MATCH($D178,$AR$5:$AR$12,0),2))*($G178/INDEX($BB$5:$BG$12,MATCH($D178,$AR$5:$AR$12,0),2))^$J178)+(EXP(-$G178/INDEX($BB$5:$BG$12,MATCH($D178,$AR$5:$AR$12,0),3))*($G178/INDEX($BB$5:$BG$12,MATCH($D178,$AR$5:$AR$12,0),3))^$J178)+(EXP(-$G178/INDEX($BB$5:$BG$12,MATCH($D178,$AR$5:$AR$12,0),4))*($G178/INDEX($BB$5:$BG$12,MATCH($D178,$AR$5:$AR$12,0),4))^$J178)+(EXP(-$G178/INDEX($BB$5:$BG$12,MATCH($D178,$AR$5:$AR$12,0),5))*($G178/INDEX($BB$5:$BG$12,MATCH($D178,$AR$5:$AR$12,0),5))^$J178)+(EXP(-$G178/INDEX($BB$5:$BG$12,MATCH($D178,$AR$5:$AR$12,0),6))*($G178/INDEX($BB$5:$BG$12,MATCH($D178,$AR$5:$AR$12,0),6))^$J178)),0)</x:f>
        <x:v>0.037174714069598616</x:v>
      </x:c>
      <x:c r="BJ178"/>
      <x:c r="BK178"/>
      <x:c r="BL178"/>
      <x:c r="BM178"/>
      <x:c r="BN178"/>
      <x:c r="BO178"/>
      <x:c r="BP178"/>
      <x:c r="BQ178"/>
      <x:c r="BR178"/>
      <x:c r="BS178"/>
      <x:c r="BT178"/>
      <x:c r="BU178"/>
      <x:c r="BV178"/>
      <x:c r="BW178"/>
      <x:c r="BX178"/>
      <x:c r="BY178"/>
      <x:c r="BZ178"/>
    </x:row>
    <x:row r="179">
      <x:c r="A179" s="975" t="n">
        <x:f>'対象台データ'!A177</x:f>
        <x:v>46280</x:v>
      </x:c>
      <x:c r="B179" s="1003" t="str">
        <x:f>'対象台データ'!B177</x:f>
        <x:v>火</x:v>
      </x:c>
      <x:c r="C179" s="1003" t="str">
        <x:f>'対象台データ'!C177</x:f>
        <x:v>9/15</x:v>
      </x:c>
      <x:c r="D179" s="963" t="str">
        <x:f>'対象台データ'!D177</x:f>
        <x:v>ゴーゴージャグラー3</x:v>
      </x:c>
      <x:c r="E179" s="1014" t="n">
        <x:f>IF($X179="A",MIN(100,MAX(0,55+(V179-55)*(1+0.4*SQRT(MIN(G179/8000,1))))),MIN(100,MAX(0,V179)))</x:f>
        <x:v>66.75702754407364</x:v>
      </x:c>
      <x:c r="F179" s="1016" t="n">
        <x:f>'対象台データ'!E177</x:f>
        <x:v>890</x:v>
      </x:c>
      <x:c r="G179" s="1005" t="n">
        <x:f>'対象台データ'!F177</x:f>
        <x:v>8520</x:v>
      </x:c>
      <x:c r="H179" s="1005" t="n">
        <x:f>'対象台データ'!G177</x:f>
        <x:v>1480</x:v>
      </x:c>
      <x:c r="I179" s="1005" t="n">
        <x:f>'対象台データ'!H177</x:f>
        <x:v>32</x:v>
      </x:c>
      <x:c r="J179" s="1005" t="n">
        <x:f>'対象台データ'!I177</x:f>
        <x:v>37</x:v>
      </x:c>
      <x:c r="K179" s="979" t="n">
        <x:f>'対象台データ'!K177</x:f>
        <x:v>1.057902973395931</x:v>
      </x:c>
      <x:c r="L179" s="1006" t="n">
        <x:f>IF(G179&lt;=0,5,IF(G179&lt;1500,5+(G179-0)*(20-5)/(1500-0),IF(G179&lt;3000,20+(G179-1500)*(40-20)/(3000-1500),IF(G179&lt;4500,40+(G179-3000)*(58-40)/(4500-3000),IF(G179&lt;6000,58+(G179-4500)*(72-58)/(6000-4500),IF(G179&lt;7500,72+(G179-6000)*(84-72)/(7500-6000),IF(G179&lt;9000,84+(G179-7500)*(93-84)/(9000-7500),IF(G179&lt;11000,93+(G179-9000)*(100-93)/(11000-9000),100))))))))</x:f>
        <x:v>90.12</x:v>
      </x:c>
      <x:c r="M179" s="978" t="n">
        <x:v>1</x:v>
      </x:c>
      <x:c r="N179" s="978" t="n">
        <x:f>MIN(100,L179*M179)</x:f>
        <x:v>90.12</x:v>
      </x:c>
      <x:c r="O179" s="978" t="n">
        <x:f>IF(K179&lt;=0.8,0,IF(K179&lt;0.9,0+(K179-0.8)*(10-0)/(0.9-0.8),IF(K179&lt;1,10+(K179-0.9)*(35-10)/(1-0.9),IF(K179&lt;1.2,35+(K179-1)*(87-35)/(1.2-1),IF(K179&lt;1.3,87+(K179-1.2)*(96-87)/(1.3-1.2),IF(K179&lt;1.45,96+(K179-1.3)*(100-96)/(1.45-1.3),100))))))</x:f>
        <x:v>50.054773082942084</x:v>
      </x:c>
      <x:c r="P179" s="979" t="n">
        <x:f>MIN(1,SQRT(G179/8000))</x:f>
        <x:v>1</x:v>
      </x:c>
      <x:c r="Q179" s="978" t="n">
        <x:f>35+(O179-35)*P179</x:f>
        <x:v>50.054773082942084</x:v>
      </x:c>
      <x:c r="R179" s="978" t="n">
        <x:f>IF(K179&lt;0.95,MIN(25,(0.95-K179)*250),0)</x:f>
        <x:v>0</x:v>
      </x:c>
      <x:c r="S179" s="978" t="n">
        <x:f>IF($X179="A",Y179*5+Z179*15+AA179*30+AB179*60+AC179*80+AD179*100,0)</x:f>
        <x:v>45.90493738703613</x:v>
      </x:c>
      <x:c r="T179" s="978" t="n">
        <x:f>IF($X179="A",AE179*5+AF179*15+AG179*30+AH179*60+AI179*80+AJ179*100,0)</x:f>
        <x:v>74.33826739273583</x:v>
      </x:c>
      <x:c r="U179" s="978" t="n">
        <x:f>IF($X179="A",S179*15%+T179*30%+Q179*55%,0)</x:f>
        <x:v>56.717346021494315</x:v>
      </x:c>
      <x:c r="V179" s="1018" t="n">
        <x:f>IF($X179="A",U179*80%+N179*20%,N179*IFERROR(INDEX($AT$5:$AT$60,MATCH($D179,$AR$5:$AR$60,0)),0.6)+Q179*IFERROR(INDEX($AU$5:$AU$60,MATCH($D179,$AR$5:$AR$60,0)),0.4)-R179)</x:f>
        <x:v>63.39787681719545</x:v>
      </x:c>
      <x:c r="W179" s="1008" t="str">
        <x:f>IF(E179&gt;=90,"設定6級候補",IF(E179&gt;=75,"設定4以上強候補",IF(E179&gt;=60,"設定4以上を疑う","要観察")))</x:f>
        <x:v>設定4以上を疑う</x:v>
      </x:c>
      <x:c r="X179" s="1003" t="str">
        <x:f>IFERROR(INDEX($AS$5:$AS$60,MATCH($D179,$AR$5:$AR$60,0)),"AT")</x:f>
        <x:v>A</x:v>
      </x:c>
      <x:c r="Y179" s="979" t="n">
        <x:f>IFERROR((EXP(-$G179/INDEX($AV$5:$BA$12,MATCH($D179,$AR$5:$AR$12,0),1))*($G179/INDEX($AV$5:$BA$12,MATCH($D179,$AR$5:$AR$12,0),1))^$I179)/((EXP(-$G179/INDEX($AV$5:$BA$12,MATCH($D179,$AR$5:$AR$12,0),1))*($G179/INDEX($AV$5:$BA$12,MATCH($D179,$AR$5:$AR$12,0),1))^$I179)+(EXP(-$G179/INDEX($AV$5:$BA$12,MATCH($D179,$AR$5:$AR$12,0),2))*($G179/INDEX($AV$5:$BA$12,MATCH($D179,$AR$5:$AR$12,0),2))^$I179)+(EXP(-$G179/INDEX($AV$5:$BA$12,MATCH($D179,$AR$5:$AR$12,0),3))*($G179/INDEX($AV$5:$BA$12,MATCH($D179,$AR$5:$AR$12,0),3))^$I179)+(EXP(-$G179/INDEX($AV$5:$BA$12,MATCH($D179,$AR$5:$AR$12,0),4))*($G179/INDEX($AV$5:$BA$12,MATCH($D179,$AR$5:$AR$12,0),4))^$I179)+(EXP(-$G179/INDEX($AV$5:$BA$12,MATCH($D179,$AR$5:$AR$12,0),5))*($G179/INDEX($AV$5:$BA$12,MATCH($D179,$AR$5:$AR$12,0),5))^$I179)+(EXP(-$G179/INDEX($AV$5:$BA$12,MATCH($D179,$AR$5:$AR$12,0),6))*($G179/INDEX($AV$5:$BA$12,MATCH($D179,$AR$5:$AR$12,0),6))^$I179)),0)</x:f>
        <x:v>0.17637267573208343</x:v>
      </x:c>
      <x:c r="Z179" s="979" t="n">
        <x:f>IFERROR((EXP(-$G179/INDEX($AV$5:$BA$12,MATCH($D179,$AR$5:$AR$12,0),2))*($G179/INDEX($AV$5:$BA$12,MATCH($D179,$AR$5:$AR$12,0),2))^$I179)/((EXP(-$G179/INDEX($AV$5:$BA$12,MATCH($D179,$AR$5:$AR$12,0),1))*($G179/INDEX($AV$5:$BA$12,MATCH($D179,$AR$5:$AR$12,0),1))^$I179)+(EXP(-$G179/INDEX($AV$5:$BA$12,MATCH($D179,$AR$5:$AR$12,0),2))*($G179/INDEX($AV$5:$BA$12,MATCH($D179,$AR$5:$AR$12,0),2))^$I179)+(EXP(-$G179/INDEX($AV$5:$BA$12,MATCH($D179,$AR$5:$AR$12,0),3))*($G179/INDEX($AV$5:$BA$12,MATCH($D179,$AR$5:$AR$12,0),3))^$I179)+(EXP(-$G179/INDEX($AV$5:$BA$12,MATCH($D179,$AR$5:$AR$12,0),4))*($G179/INDEX($AV$5:$BA$12,MATCH($D179,$AR$5:$AR$12,0),4))^$I179)+(EXP(-$G179/INDEX($AV$5:$BA$12,MATCH($D179,$AR$5:$AR$12,0),5))*($G179/INDEX($AV$5:$BA$12,MATCH($D179,$AR$5:$AR$12,0),5))^$I179)+(EXP(-$G179/INDEX($AV$5:$BA$12,MATCH($D179,$AR$5:$AR$12,0),6))*($G179/INDEX($AV$5:$BA$12,MATCH($D179,$AR$5:$AR$12,0),6))^$I179)),0)</x:f>
        <x:v>0.17571925348711542</x:v>
      </x:c>
      <x:c r="AA179" s="979" t="n">
        <x:f>IFERROR((EXP(-$G179/INDEX($AV$5:$BA$12,MATCH($D179,$AR$5:$AR$12,0),3))*($G179/INDEX($AV$5:$BA$12,MATCH($D179,$AR$5:$AR$12,0),3))^$I179)/((EXP(-$G179/INDEX($AV$5:$BA$12,MATCH($D179,$AR$5:$AR$12,0),1))*($G179/INDEX($AV$5:$BA$12,MATCH($D179,$AR$5:$AR$12,0),1))^$I179)+(EXP(-$G179/INDEX($AV$5:$BA$12,MATCH($D179,$AR$5:$AR$12,0),2))*($G179/INDEX($AV$5:$BA$12,MATCH($D179,$AR$5:$AR$12,0),2))^$I179)+(EXP(-$G179/INDEX($AV$5:$BA$12,MATCH($D179,$AR$5:$AR$12,0),3))*($G179/INDEX($AV$5:$BA$12,MATCH($D179,$AR$5:$AR$12,0),3))^$I179)+(EXP(-$G179/INDEX($AV$5:$BA$12,MATCH($D179,$AR$5:$AR$12,0),4))*($G179/INDEX($AV$5:$BA$12,MATCH($D179,$AR$5:$AR$12,0),4))^$I179)+(EXP(-$G179/INDEX($AV$5:$BA$12,MATCH($D179,$AR$5:$AR$12,0),5))*($G179/INDEX($AV$5:$BA$12,MATCH($D179,$AR$5:$AR$12,0),5))^$I179)+(EXP(-$G179/INDEX($AV$5:$BA$12,MATCH($D179,$AR$5:$AR$12,0),6))*($G179/INDEX($AV$5:$BA$12,MATCH($D179,$AR$5:$AR$12,0),6))^$I179)),0)</x:f>
        <x:v>0.17497872810069814</x:v>
      </x:c>
      <x:c r="AB179" s="979" t="n">
        <x:f>IFERROR((EXP(-$G179/INDEX($AV$5:$BA$12,MATCH($D179,$AR$5:$AR$12,0),4))*($G179/INDEX($AV$5:$BA$12,MATCH($D179,$AR$5:$AR$12,0),4))^$I179)/((EXP(-$G179/INDEX($AV$5:$BA$12,MATCH($D179,$AR$5:$AR$12,0),1))*($G179/INDEX($AV$5:$BA$12,MATCH($D179,$AR$5:$AR$12,0),1))^$I179)+(EXP(-$G179/INDEX($AV$5:$BA$12,MATCH($D179,$AR$5:$AR$12,0),2))*($G179/INDEX($AV$5:$BA$12,MATCH($D179,$AR$5:$AR$12,0),2))^$I179)+(EXP(-$G179/INDEX($AV$5:$BA$12,MATCH($D179,$AR$5:$AR$12,0),3))*($G179/INDEX($AV$5:$BA$12,MATCH($D179,$AR$5:$AR$12,0),3))^$I179)+(EXP(-$G179/INDEX($AV$5:$BA$12,MATCH($D179,$AR$5:$AR$12,0),4))*($G179/INDEX($AV$5:$BA$12,MATCH($D179,$AR$5:$AR$12,0),4))^$I179)+(EXP(-$G179/INDEX($AV$5:$BA$12,MATCH($D179,$AR$5:$AR$12,0),5))*($G179/INDEX($AV$5:$BA$12,MATCH($D179,$AR$5:$AR$12,0),5))^$I179)+(EXP(-$G179/INDEX($AV$5:$BA$12,MATCH($D179,$AR$5:$AR$12,0),6))*($G179/INDEX($AV$5:$BA$12,MATCH($D179,$AR$5:$AR$12,0),6))^$I179)),0)</x:f>
        <x:v>0.17223270027404836</x:v>
      </x:c>
      <x:c r="AC179" s="979" t="n">
        <x:f>IFERROR((EXP(-$G179/INDEX($AV$5:$BA$12,MATCH($D179,$AR$5:$AR$12,0),5))*($G179/INDEX($AV$5:$BA$12,MATCH($D179,$AR$5:$AR$12,0),5))^$I179)/((EXP(-$G179/INDEX($AV$5:$BA$12,MATCH($D179,$AR$5:$AR$12,0),1))*($G179/INDEX($AV$5:$BA$12,MATCH($D179,$AR$5:$AR$12,0),1))^$I179)+(EXP(-$G179/INDEX($AV$5:$BA$12,MATCH($D179,$AR$5:$AR$12,0),2))*($G179/INDEX($AV$5:$BA$12,MATCH($D179,$AR$5:$AR$12,0),2))^$I179)+(EXP(-$G179/INDEX($AV$5:$BA$12,MATCH($D179,$AR$5:$AR$12,0),3))*($G179/INDEX($AV$5:$BA$12,MATCH($D179,$AR$5:$AR$12,0),3))^$I179)+(EXP(-$G179/INDEX($AV$5:$BA$12,MATCH($D179,$AR$5:$AR$12,0),4))*($G179/INDEX($AV$5:$BA$12,MATCH($D179,$AR$5:$AR$12,0),4))^$I179)+(EXP(-$G179/INDEX($AV$5:$BA$12,MATCH($D179,$AR$5:$AR$12,0),5))*($G179/INDEX($AV$5:$BA$12,MATCH($D179,$AR$5:$AR$12,0),5))^$I179)+(EXP(-$G179/INDEX($AV$5:$BA$12,MATCH($D179,$AR$5:$AR$12,0),6))*($G179/INDEX($AV$5:$BA$12,MATCH($D179,$AR$5:$AR$12,0),6))^$I179)),0)</x:f>
        <x:v>0.16328514470001687</x:v>
      </x:c>
      <x:c r="AD179" s="979" t="n">
        <x:f>IFERROR((EXP(-$G179/INDEX($AV$5:$BA$12,MATCH($D179,$AR$5:$AR$12,0),6))*($G179/INDEX($AV$5:$BA$12,MATCH($D179,$AR$5:$AR$12,0),6))^$I179)/((EXP(-$G179/INDEX($AV$5:$BA$12,MATCH($D179,$AR$5:$AR$12,0),1))*($G179/INDEX($AV$5:$BA$12,MATCH($D179,$AR$5:$AR$12,0),1))^$I179)+(EXP(-$G179/INDEX($AV$5:$BA$12,MATCH($D179,$AR$5:$AR$12,0),2))*($G179/INDEX($AV$5:$BA$12,MATCH($D179,$AR$5:$AR$12,0),2))^$I179)+(EXP(-$G179/INDEX($AV$5:$BA$12,MATCH($D179,$AR$5:$AR$12,0),3))*($G179/INDEX($AV$5:$BA$12,MATCH($D179,$AR$5:$AR$12,0),3))^$I179)+(EXP(-$G179/INDEX($AV$5:$BA$12,MATCH($D179,$AR$5:$AR$12,0),4))*($G179/INDEX($AV$5:$BA$12,MATCH($D179,$AR$5:$AR$12,0),4))^$I179)+(EXP(-$G179/INDEX($AV$5:$BA$12,MATCH($D179,$AR$5:$AR$12,0),5))*($G179/INDEX($AV$5:$BA$12,MATCH($D179,$AR$5:$AR$12,0),5))^$I179)+(EXP(-$G179/INDEX($AV$5:$BA$12,MATCH($D179,$AR$5:$AR$12,0),6))*($G179/INDEX($AV$5:$BA$12,MATCH($D179,$AR$5:$AR$12,0),6))^$I179)),0)</x:f>
        <x:v>0.1374114977060378</x:v>
      </x:c>
      <x:c r="AE179" s="979" t="n">
        <x:f>IFERROR((EXP(-$G179/INDEX($BB$5:$BG$12,MATCH($D179,$AR$5:$AR$12,0),1))*($G179/INDEX($BB$5:$BG$12,MATCH($D179,$AR$5:$AR$12,0),1))^$J179)/((EXP(-$G179/INDEX($BB$5:$BG$12,MATCH($D179,$AR$5:$AR$12,0),1))*($G179/INDEX($BB$5:$BG$12,MATCH($D179,$AR$5:$AR$12,0),1))^$J179)+(EXP(-$G179/INDEX($BB$5:$BG$12,MATCH($D179,$AR$5:$AR$12,0),2))*($G179/INDEX($BB$5:$BG$12,MATCH($D179,$AR$5:$AR$12,0),2))^$J179)+(EXP(-$G179/INDEX($BB$5:$BG$12,MATCH($D179,$AR$5:$AR$12,0),3))*($G179/INDEX($BB$5:$BG$12,MATCH($D179,$AR$5:$AR$12,0),3))^$J179)+(EXP(-$G179/INDEX($BB$5:$BG$12,MATCH($D179,$AR$5:$AR$12,0),4))*($G179/INDEX($BB$5:$BG$12,MATCH($D179,$AR$5:$AR$12,0),4))^$J179)+(EXP(-$G179/INDEX($BB$5:$BG$12,MATCH($D179,$AR$5:$AR$12,0),5))*($G179/INDEX($BB$5:$BG$12,MATCH($D179,$AR$5:$AR$12,0),5))^$J179)+(EXP(-$G179/INDEX($BB$5:$BG$12,MATCH($D179,$AR$5:$AR$12,0),6))*($G179/INDEX($BB$5:$BG$12,MATCH($D179,$AR$5:$AR$12,0),6))^$J179)),0)</x:f>
        <x:v>0.01694875272990098</x:v>
      </x:c>
      <x:c r="AF179" s="979" t="n">
        <x:f>IFERROR((EXP(-$G179/INDEX($BB$5:$BG$12,MATCH($D179,$AR$5:$AR$12,0),2))*($G179/INDEX($BB$5:$BG$12,MATCH($D179,$AR$5:$AR$12,0),2))^$J179)/((EXP(-$G179/INDEX($BB$5:$BG$12,MATCH($D179,$AR$5:$AR$12,0),1))*($G179/INDEX($BB$5:$BG$12,MATCH($D179,$AR$5:$AR$12,0),1))^$J179)+(EXP(-$G179/INDEX($BB$5:$BG$12,MATCH($D179,$AR$5:$AR$12,0),2))*($G179/INDEX($BB$5:$BG$12,MATCH($D179,$AR$5:$AR$12,0),2))^$J179)+(EXP(-$G179/INDEX($BB$5:$BG$12,MATCH($D179,$AR$5:$AR$12,0),3))*($G179/INDEX($BB$5:$BG$12,MATCH($D179,$AR$5:$AR$12,0),3))^$J179)+(EXP(-$G179/INDEX($BB$5:$BG$12,MATCH($D179,$AR$5:$AR$12,0),4))*($G179/INDEX($BB$5:$BG$12,MATCH($D179,$AR$5:$AR$12,0),4))^$J179)+(EXP(-$G179/INDEX($BB$5:$BG$12,MATCH($D179,$AR$5:$AR$12,0),5))*($G179/INDEX($BB$5:$BG$12,MATCH($D179,$AR$5:$AR$12,0),5))^$J179)+(EXP(-$G179/INDEX($BB$5:$BG$12,MATCH($D179,$AR$5:$AR$12,0),6))*($G179/INDEX($BB$5:$BG$12,MATCH($D179,$AR$5:$AR$12,0),6))^$J179)),0)</x:f>
        <x:v>0.03633220461782612</x:v>
      </x:c>
      <x:c r="AG179" s="979" t="n">
        <x:f>IFERROR((EXP(-$G179/INDEX($BB$5:$BG$12,MATCH($D179,$AR$5:$AR$12,0),3))*($G179/INDEX($BB$5:$BG$12,MATCH($D179,$AR$5:$AR$12,0),3))^$J179)/((EXP(-$G179/INDEX($BB$5:$BG$12,MATCH($D179,$AR$5:$AR$12,0),1))*($G179/INDEX($BB$5:$BG$12,MATCH($D179,$AR$5:$AR$12,0),1))^$J179)+(EXP(-$G179/INDEX($BB$5:$BG$12,MATCH($D179,$AR$5:$AR$12,0),2))*($G179/INDEX($BB$5:$BG$12,MATCH($D179,$AR$5:$AR$12,0),2))^$J179)+(EXP(-$G179/INDEX($BB$5:$BG$12,MATCH($D179,$AR$5:$AR$12,0),3))*($G179/INDEX($BB$5:$BG$12,MATCH($D179,$AR$5:$AR$12,0),3))^$J179)+(EXP(-$G179/INDEX($BB$5:$BG$12,MATCH($D179,$AR$5:$AR$12,0),4))*($G179/INDEX($BB$5:$BG$12,MATCH($D179,$AR$5:$AR$12,0),4))^$J179)+(EXP(-$G179/INDEX($BB$5:$BG$12,MATCH($D179,$AR$5:$AR$12,0),5))*($G179/INDEX($BB$5:$BG$12,MATCH($D179,$AR$5:$AR$12,0),5))^$J179)+(EXP(-$G179/INDEX($BB$5:$BG$12,MATCH($D179,$AR$5:$AR$12,0),6))*($G179/INDEX($BB$5:$BG$12,MATCH($D179,$AR$5:$AR$12,0),6))^$J179)),0)</x:f>
        <x:v>0.08541398575294983</x:v>
      </x:c>
      <x:c r="AH179" s="979" t="n">
        <x:f>IFERROR((EXP(-$G179/INDEX($BB$5:$BG$12,MATCH($D179,$AR$5:$AR$12,0),4))*($G179/INDEX($BB$5:$BG$12,MATCH($D179,$AR$5:$AR$12,0),4))^$J179)/((EXP(-$G179/INDEX($BB$5:$BG$12,MATCH($D179,$AR$5:$AR$12,0),1))*($G179/INDEX($BB$5:$BG$12,MATCH($D179,$AR$5:$AR$12,0),1))^$J179)+(EXP(-$G179/INDEX($BB$5:$BG$12,MATCH($D179,$AR$5:$AR$12,0),2))*($G179/INDEX($BB$5:$BG$12,MATCH($D179,$AR$5:$AR$12,0),2))^$J179)+(EXP(-$G179/INDEX($BB$5:$BG$12,MATCH($D179,$AR$5:$AR$12,0),3))*($G179/INDEX($BB$5:$BG$12,MATCH($D179,$AR$5:$AR$12,0),3))^$J179)+(EXP(-$G179/INDEX($BB$5:$BG$12,MATCH($D179,$AR$5:$AR$12,0),4))*($G179/INDEX($BB$5:$BG$12,MATCH($D179,$AR$5:$AR$12,0),4))^$J179)+(EXP(-$G179/INDEX($BB$5:$BG$12,MATCH($D179,$AR$5:$AR$12,0),5))*($G179/INDEX($BB$5:$BG$12,MATCH($D179,$AR$5:$AR$12,0),5))^$J179)+(EXP(-$G179/INDEX($BB$5:$BG$12,MATCH($D179,$AR$5:$AR$12,0),6))*($G179/INDEX($BB$5:$BG$12,MATCH($D179,$AR$5:$AR$12,0),6))^$J179)),0)</x:f>
        <x:v>0.22140496628566494</x:v>
      </x:c>
      <x:c r="AI179" s="979" t="n">
        <x:f>IFERROR((EXP(-$G179/INDEX($BB$5:$BG$12,MATCH($D179,$AR$5:$AR$12,0),5))*($G179/INDEX($BB$5:$BG$12,MATCH($D179,$AR$5:$AR$12,0),5))^$J179)/((EXP(-$G179/INDEX($BB$5:$BG$12,MATCH($D179,$AR$5:$AR$12,0),1))*($G179/INDEX($BB$5:$BG$12,MATCH($D179,$AR$5:$AR$12,0),1))^$J179)+(EXP(-$G179/INDEX($BB$5:$BG$12,MATCH($D179,$AR$5:$AR$12,0),2))*($G179/INDEX($BB$5:$BG$12,MATCH($D179,$AR$5:$AR$12,0),2))^$J179)+(EXP(-$G179/INDEX($BB$5:$BG$12,MATCH($D179,$AR$5:$AR$12,0),3))*($G179/INDEX($BB$5:$BG$12,MATCH($D179,$AR$5:$AR$12,0),3))^$J179)+(EXP(-$G179/INDEX($BB$5:$BG$12,MATCH($D179,$AR$5:$AR$12,0),4))*($G179/INDEX($BB$5:$BG$12,MATCH($D179,$AR$5:$AR$12,0),4))^$J179)+(EXP(-$G179/INDEX($BB$5:$BG$12,MATCH($D179,$AR$5:$AR$12,0),5))*($G179/INDEX($BB$5:$BG$12,MATCH($D179,$AR$5:$AR$12,0),5))^$J179)+(EXP(-$G179/INDEX($BB$5:$BG$12,MATCH($D179,$AR$5:$AR$12,0),6))*($G179/INDEX($BB$5:$BG$12,MATCH($D179,$AR$5:$AR$12,0),6))^$J179)),0)</x:f>
        <x:v>0.3064093025637629</x:v>
      </x:c>
      <x:c r="AJ179" s="979" t="n">
        <x:f>IFERROR((EXP(-$G179/INDEX($BB$5:$BG$12,MATCH($D179,$AR$5:$AR$12,0),6))*($G179/INDEX($BB$5:$BG$12,MATCH($D179,$AR$5:$AR$12,0),6))^$J179)/((EXP(-$G179/INDEX($BB$5:$BG$12,MATCH($D179,$AR$5:$AR$12,0),1))*($G179/INDEX($BB$5:$BG$12,MATCH($D179,$AR$5:$AR$12,0),1))^$J179)+(EXP(-$G179/INDEX($BB$5:$BG$12,MATCH($D179,$AR$5:$AR$12,0),2))*($G179/INDEX($BB$5:$BG$12,MATCH($D179,$AR$5:$AR$12,0),2))^$J179)+(EXP(-$G179/INDEX($BB$5:$BG$12,MATCH($D179,$AR$5:$AR$12,0),3))*($G179/INDEX($BB$5:$BG$12,MATCH($D179,$AR$5:$AR$12,0),3))^$J179)+(EXP(-$G179/INDEX($BB$5:$BG$12,MATCH($D179,$AR$5:$AR$12,0),4))*($G179/INDEX($BB$5:$BG$12,MATCH($D179,$AR$5:$AR$12,0),4))^$J179)+(EXP(-$G179/INDEX($BB$5:$BG$12,MATCH($D179,$AR$5:$AR$12,0),5))*($G179/INDEX($BB$5:$BG$12,MATCH($D179,$AR$5:$AR$12,0),5))^$J179)+(EXP(-$G179/INDEX($BB$5:$BG$12,MATCH($D179,$AR$5:$AR$12,0),6))*($G179/INDEX($BB$5:$BG$12,MATCH($D179,$AR$5:$AR$12,0),6))^$J179)),0)</x:f>
        <x:v>0.3334907880498951</x:v>
      </x:c>
      <x:c r="BJ179"/>
      <x:c r="BK179"/>
      <x:c r="BL179"/>
      <x:c r="BM179"/>
      <x:c r="BN179"/>
      <x:c r="BO179"/>
      <x:c r="BP179"/>
      <x:c r="BQ179"/>
      <x:c r="BR179"/>
      <x:c r="BS179"/>
      <x:c r="BT179"/>
      <x:c r="BU179"/>
      <x:c r="BV179"/>
      <x:c r="BW179"/>
      <x:c r="BX179"/>
      <x:c r="BY179"/>
      <x:c r="BZ179"/>
    </x:row>
    <x:row r="180">
      <x:c r="A180" s="975" t="n">
        <x:f>'対象台データ'!A178</x:f>
        <x:v>46280</x:v>
      </x:c>
      <x:c r="B180" s="1003" t="str">
        <x:f>'対象台データ'!B178</x:f>
        <x:v>火</x:v>
      </x:c>
      <x:c r="C180" s="1003" t="str">
        <x:f>'対象台データ'!C178</x:f>
        <x:v>9/15</x:v>
      </x:c>
      <x:c r="D180" s="963" t="str">
        <x:f>'対象台データ'!D178</x:f>
        <x:v>ゴーゴージャグラー3</x:v>
      </x:c>
      <x:c r="E180" s="1014" t="n">
        <x:f>IF($X180="A",MIN(100,MAX(0,55+(V180-55)*(1+0.4*SQRT(MIN(G180/8000,1))))),MIN(100,MAX(0,V180)))</x:f>
        <x:v>59.83103676878497</x:v>
      </x:c>
      <x:c r="F180" s="1016" t="n">
        <x:f>'対象台データ'!E178</x:f>
        <x:v>891</x:v>
      </x:c>
      <x:c r="G180" s="1005" t="n">
        <x:f>'対象台データ'!F178</x:f>
        <x:v>7649</x:v>
      </x:c>
      <x:c r="H180" s="1005" t="n">
        <x:f>'対象台データ'!G178</x:f>
        <x:v>396</x:v>
      </x:c>
      <x:c r="I180" s="1005" t="n">
        <x:f>'対象台データ'!H178</x:f>
        <x:v>25</x:v>
      </x:c>
      <x:c r="J180" s="1005" t="n">
        <x:f>'対象台データ'!I178</x:f>
        <x:v>36</x:v>
      </x:c>
      <x:c r="K180" s="979" t="n">
        <x:f>'対象台データ'!K178</x:f>
        <x:v>1.017257157798405</x:v>
      </x:c>
      <x:c r="L180" s="1006" t="n">
        <x:f>IF(G180&lt;=0,5,IF(G180&lt;1500,5+(G180-0)*(20-5)/(1500-0),IF(G180&lt;3000,20+(G180-1500)*(40-20)/(3000-1500),IF(G180&lt;4500,40+(G180-3000)*(58-40)/(4500-3000),IF(G180&lt;6000,58+(G180-4500)*(72-58)/(6000-4500),IF(G180&lt;7500,72+(G180-6000)*(84-72)/(7500-6000),IF(G180&lt;9000,84+(G180-7500)*(93-84)/(9000-7500),IF(G180&lt;11000,93+(G180-9000)*(100-93)/(11000-9000),100))))))))</x:f>
        <x:v>84.894</x:v>
      </x:c>
      <x:c r="M180" s="978" t="n">
        <x:v>1</x:v>
      </x:c>
      <x:c r="N180" s="978" t="n">
        <x:f>MIN(100,L180*M180)</x:f>
        <x:v>84.894</x:v>
      </x:c>
      <x:c r="O180" s="978" t="n">
        <x:f>IF(K180&lt;=0.8,0,IF(K180&lt;0.9,0+(K180-0.8)*(10-0)/(0.9-0.8),IF(K180&lt;1,10+(K180-0.9)*(35-10)/(1-0.9),IF(K180&lt;1.2,35+(K180-1)*(87-35)/(1.2-1),IF(K180&lt;1.3,87+(K180-1.2)*(96-87)/(1.3-1.2),IF(K180&lt;1.45,96+(K180-1.3)*(100-96)/(1.45-1.3),100))))))</x:f>
        <x:v>39.48686102758532</x:v>
      </x:c>
      <x:c r="P180" s="979" t="n">
        <x:f>MIN(1,SQRT(G180/8000))</x:f>
        <x:v>0.9778164449425055</x:v>
      </x:c>
      <x:c r="Q180" s="978" t="n">
        <x:f>35+(O180-35)*P180</x:f>
        <x:v>39.38732649894455</x:v>
      </x:c>
      <x:c r="R180" s="978" t="n">
        <x:f>IF(K180&lt;0.95,MIN(25,(0.95-K180)*250),0)</x:f>
        <x:v>0</x:v>
      </x:c>
      <x:c r="S180" s="978" t="n">
        <x:f>IF($X180="A",Y180*5+Z180*15+AA180*30+AB180*60+AC180*80+AD180*100,0)</x:f>
        <x:v>42.64181282170979</x:v>
      </x:c>
      <x:c r="T180" s="978" t="n">
        <x:f>IF($X180="A",AE180*5+AF180*15+AG180*30+AH180*60+AI180*80+AJ180*100,0)</x:f>
        <x:v>79.36045916703964</x:v>
      </x:c>
      <x:c r="U180" s="978" t="n">
        <x:f>IF($X180="A",S180*15%+T180*30%+Q180*55%,0)</x:f>
        <x:v>51.867439247787864</x:v>
      </x:c>
      <x:c r="V180" s="1018" t="n">
        <x:f>IF($X180="A",U180*80%+N180*20%,N180*IFERROR(INDEX($AT$5:$AT$60,MATCH($D180,$AR$5:$AR$60,0)),0.6)+Q180*IFERROR(INDEX($AU$5:$AU$60,MATCH($D180,$AR$5:$AR$60,0)),0.4)-R180)</x:f>
        <x:v>58.4727513982303</x:v>
      </x:c>
      <x:c r="W180" s="1008" t="str">
        <x:f>IF(E180&gt;=90,"設定6級候補",IF(E180&gt;=75,"設定4以上強候補",IF(E180&gt;=60,"設定4以上を疑う","要観察")))</x:f>
        <x:v>要観察</x:v>
      </x:c>
      <x:c r="X180" s="1003" t="str">
        <x:f>IFERROR(INDEX($AS$5:$AS$60,MATCH($D180,$AR$5:$AR$60,0)),"AT")</x:f>
        <x:v>A</x:v>
      </x:c>
      <x:c r="Y180" s="979" t="n">
        <x:f>IFERROR((EXP(-$G180/INDEX($AV$5:$BA$12,MATCH($D180,$AR$5:$AR$12,0),1))*($G180/INDEX($AV$5:$BA$12,MATCH($D180,$AR$5:$AR$12,0),1))^$I180)/((EXP(-$G180/INDEX($AV$5:$BA$12,MATCH($D180,$AR$5:$AR$12,0),1))*($G180/INDEX($AV$5:$BA$12,MATCH($D180,$AR$5:$AR$12,0),1))^$I180)+(EXP(-$G180/INDEX($AV$5:$BA$12,MATCH($D180,$AR$5:$AR$12,0),2))*($G180/INDEX($AV$5:$BA$12,MATCH($D180,$AR$5:$AR$12,0),2))^$I180)+(EXP(-$G180/INDEX($AV$5:$BA$12,MATCH($D180,$AR$5:$AR$12,0),3))*($G180/INDEX($AV$5:$BA$12,MATCH($D180,$AR$5:$AR$12,0),3))^$I180)+(EXP(-$G180/INDEX($AV$5:$BA$12,MATCH($D180,$AR$5:$AR$12,0),4))*($G180/INDEX($AV$5:$BA$12,MATCH($D180,$AR$5:$AR$12,0),4))^$I180)+(EXP(-$G180/INDEX($AV$5:$BA$12,MATCH($D180,$AR$5:$AR$12,0),5))*($G180/INDEX($AV$5:$BA$12,MATCH($D180,$AR$5:$AR$12,0),5))^$I180)+(EXP(-$G180/INDEX($AV$5:$BA$12,MATCH($D180,$AR$5:$AR$12,0),6))*($G180/INDEX($AV$5:$BA$12,MATCH($D180,$AR$5:$AR$12,0),6))^$I180)),0)</x:f>
        <x:v>0.19238310721911367</x:v>
      </x:c>
      <x:c r="Z180" s="979" t="n">
        <x:f>IFERROR((EXP(-$G180/INDEX($AV$5:$BA$12,MATCH($D180,$AR$5:$AR$12,0),2))*($G180/INDEX($AV$5:$BA$12,MATCH($D180,$AR$5:$AR$12,0),2))^$I180)/((EXP(-$G180/INDEX($AV$5:$BA$12,MATCH($D180,$AR$5:$AR$12,0),1))*($G180/INDEX($AV$5:$BA$12,MATCH($D180,$AR$5:$AR$12,0),1))^$I180)+(EXP(-$G180/INDEX($AV$5:$BA$12,MATCH($D180,$AR$5:$AR$12,0),2))*($G180/INDEX($AV$5:$BA$12,MATCH($D180,$AR$5:$AR$12,0),2))^$I180)+(EXP(-$G180/INDEX($AV$5:$BA$12,MATCH($D180,$AR$5:$AR$12,0),3))*($G180/INDEX($AV$5:$BA$12,MATCH($D180,$AR$5:$AR$12,0),3))^$I180)+(EXP(-$G180/INDEX($AV$5:$BA$12,MATCH($D180,$AR$5:$AR$12,0),4))*($G180/INDEX($AV$5:$BA$12,MATCH($D180,$AR$5:$AR$12,0),4))^$I180)+(EXP(-$G180/INDEX($AV$5:$BA$12,MATCH($D180,$AR$5:$AR$12,0),5))*($G180/INDEX($AV$5:$BA$12,MATCH($D180,$AR$5:$AR$12,0),5))^$I180)+(EXP(-$G180/INDEX($AV$5:$BA$12,MATCH($D180,$AR$5:$AR$12,0),6))*($G180/INDEX($AV$5:$BA$12,MATCH($D180,$AR$5:$AR$12,0),6))^$I180)),0)</x:f>
        <x:v>0.1889972310874911</x:v>
      </x:c>
      <x:c r="AA180" s="979" t="n">
        <x:f>IFERROR((EXP(-$G180/INDEX($AV$5:$BA$12,MATCH($D180,$AR$5:$AR$12,0),3))*($G180/INDEX($AV$5:$BA$12,MATCH($D180,$AR$5:$AR$12,0),3))^$I180)/((EXP(-$G180/INDEX($AV$5:$BA$12,MATCH($D180,$AR$5:$AR$12,0),1))*($G180/INDEX($AV$5:$BA$12,MATCH($D180,$AR$5:$AR$12,0),1))^$I180)+(EXP(-$G180/INDEX($AV$5:$BA$12,MATCH($D180,$AR$5:$AR$12,0),2))*($G180/INDEX($AV$5:$BA$12,MATCH($D180,$AR$5:$AR$12,0),2))^$I180)+(EXP(-$G180/INDEX($AV$5:$BA$12,MATCH($D180,$AR$5:$AR$12,0),3))*($G180/INDEX($AV$5:$BA$12,MATCH($D180,$AR$5:$AR$12,0),3))^$I180)+(EXP(-$G180/INDEX($AV$5:$BA$12,MATCH($D180,$AR$5:$AR$12,0),4))*($G180/INDEX($AV$5:$BA$12,MATCH($D180,$AR$5:$AR$12,0),4))^$I180)+(EXP(-$G180/INDEX($AV$5:$BA$12,MATCH($D180,$AR$5:$AR$12,0),5))*($G180/INDEX($AV$5:$BA$12,MATCH($D180,$AR$5:$AR$12,0),5))^$I180)+(EXP(-$G180/INDEX($AV$5:$BA$12,MATCH($D180,$AR$5:$AR$12,0),6))*($G180/INDEX($AV$5:$BA$12,MATCH($D180,$AR$5:$AR$12,0),6))^$I180)),0)</x:f>
        <x:v>0.18557530797801272</x:v>
      </x:c>
      <x:c r="AB180" s="979" t="n">
        <x:f>IFERROR((EXP(-$G180/INDEX($AV$5:$BA$12,MATCH($D180,$AR$5:$AR$12,0),4))*($G180/INDEX($AV$5:$BA$12,MATCH($D180,$AR$5:$AR$12,0),4))^$I180)/((EXP(-$G180/INDEX($AV$5:$BA$12,MATCH($D180,$AR$5:$AR$12,0),1))*($G180/INDEX($AV$5:$BA$12,MATCH($D180,$AR$5:$AR$12,0),1))^$I180)+(EXP(-$G180/INDEX($AV$5:$BA$12,MATCH($D180,$AR$5:$AR$12,0),2))*($G180/INDEX($AV$5:$BA$12,MATCH($D180,$AR$5:$AR$12,0),2))^$I180)+(EXP(-$G180/INDEX($AV$5:$BA$12,MATCH($D180,$AR$5:$AR$12,0),3))*($G180/INDEX($AV$5:$BA$12,MATCH($D180,$AR$5:$AR$12,0),3))^$I180)+(EXP(-$G180/INDEX($AV$5:$BA$12,MATCH($D180,$AR$5:$AR$12,0),4))*($G180/INDEX($AV$5:$BA$12,MATCH($D180,$AR$5:$AR$12,0),4))^$I180)+(EXP(-$G180/INDEX($AV$5:$BA$12,MATCH($D180,$AR$5:$AR$12,0),5))*($G180/INDEX($AV$5:$BA$12,MATCH($D180,$AR$5:$AR$12,0),5))^$I180)+(EXP(-$G180/INDEX($AV$5:$BA$12,MATCH($D180,$AR$5:$AR$12,0),6))*($G180/INDEX($AV$5:$BA$12,MATCH($D180,$AR$5:$AR$12,0),6))^$I180)),0)</x:f>
        <x:v>0.17512130505916443</x:v>
      </x:c>
      <x:c r="AC180" s="979" t="n">
        <x:f>IFERROR((EXP(-$G180/INDEX($AV$5:$BA$12,MATCH($D180,$AR$5:$AR$12,0),5))*($G180/INDEX($AV$5:$BA$12,MATCH($D180,$AR$5:$AR$12,0),5))^$I180)/((EXP(-$G180/INDEX($AV$5:$BA$12,MATCH($D180,$AR$5:$AR$12,0),1))*($G180/INDEX($AV$5:$BA$12,MATCH($D180,$AR$5:$AR$12,0),1))^$I180)+(EXP(-$G180/INDEX($AV$5:$BA$12,MATCH($D180,$AR$5:$AR$12,0),2))*($G180/INDEX($AV$5:$BA$12,MATCH($D180,$AR$5:$AR$12,0),2))^$I180)+(EXP(-$G180/INDEX($AV$5:$BA$12,MATCH($D180,$AR$5:$AR$12,0),3))*($G180/INDEX($AV$5:$BA$12,MATCH($D180,$AR$5:$AR$12,0),3))^$I180)+(EXP(-$G180/INDEX($AV$5:$BA$12,MATCH($D180,$AR$5:$AR$12,0),4))*($G180/INDEX($AV$5:$BA$12,MATCH($D180,$AR$5:$AR$12,0),4))^$I180)+(EXP(-$G180/INDEX($AV$5:$BA$12,MATCH($D180,$AR$5:$AR$12,0),5))*($G180/INDEX($AV$5:$BA$12,MATCH($D180,$AR$5:$AR$12,0),5))^$I180)+(EXP(-$G180/INDEX($AV$5:$BA$12,MATCH($D180,$AR$5:$AR$12,0),6))*($G180/INDEX($AV$5:$BA$12,MATCH($D180,$AR$5:$AR$12,0),6))^$I180)),0)</x:f>
        <x:v>0.15109517946050982</x:v>
      </x:c>
      <x:c r="AD180" s="979" t="n">
        <x:f>IFERROR((EXP(-$G180/INDEX($AV$5:$BA$12,MATCH($D180,$AR$5:$AR$12,0),6))*($G180/INDEX($AV$5:$BA$12,MATCH($D180,$AR$5:$AR$12,0),6))^$I180)/((EXP(-$G180/INDEX($AV$5:$BA$12,MATCH($D180,$AR$5:$AR$12,0),1))*($G180/INDEX($AV$5:$BA$12,MATCH($D180,$AR$5:$AR$12,0),1))^$I180)+(EXP(-$G180/INDEX($AV$5:$BA$12,MATCH($D180,$AR$5:$AR$12,0),2))*($G180/INDEX($AV$5:$BA$12,MATCH($D180,$AR$5:$AR$12,0),2))^$I180)+(EXP(-$G180/INDEX($AV$5:$BA$12,MATCH($D180,$AR$5:$AR$12,0),3))*($G180/INDEX($AV$5:$BA$12,MATCH($D180,$AR$5:$AR$12,0),3))^$I180)+(EXP(-$G180/INDEX($AV$5:$BA$12,MATCH($D180,$AR$5:$AR$12,0),4))*($G180/INDEX($AV$5:$BA$12,MATCH($D180,$AR$5:$AR$12,0),4))^$I180)+(EXP(-$G180/INDEX($AV$5:$BA$12,MATCH($D180,$AR$5:$AR$12,0),5))*($G180/INDEX($AV$5:$BA$12,MATCH($D180,$AR$5:$AR$12,0),5))^$I180)+(EXP(-$G180/INDEX($AV$5:$BA$12,MATCH($D180,$AR$5:$AR$12,0),6))*($G180/INDEX($AV$5:$BA$12,MATCH($D180,$AR$5:$AR$12,0),6))^$I180)),0)</x:f>
        <x:v>0.10682786919570823</x:v>
      </x:c>
      <x:c r="AE180" s="979" t="n">
        <x:f>IFERROR((EXP(-$G180/INDEX($BB$5:$BG$12,MATCH($D180,$AR$5:$AR$12,0),1))*($G180/INDEX($BB$5:$BG$12,MATCH($D180,$AR$5:$AR$12,0),1))^$J180)/((EXP(-$G180/INDEX($BB$5:$BG$12,MATCH($D180,$AR$5:$AR$12,0),1))*($G180/INDEX($BB$5:$BG$12,MATCH($D180,$AR$5:$AR$12,0),1))^$J180)+(EXP(-$G180/INDEX($BB$5:$BG$12,MATCH($D180,$AR$5:$AR$12,0),2))*($G180/INDEX($BB$5:$BG$12,MATCH($D180,$AR$5:$AR$12,0),2))^$J180)+(EXP(-$G180/INDEX($BB$5:$BG$12,MATCH($D180,$AR$5:$AR$12,0),3))*($G180/INDEX($BB$5:$BG$12,MATCH($D180,$AR$5:$AR$12,0),3))^$J180)+(EXP(-$G180/INDEX($BB$5:$BG$12,MATCH($D180,$AR$5:$AR$12,0),4))*($G180/INDEX($BB$5:$BG$12,MATCH($D180,$AR$5:$AR$12,0),4))^$J180)+(EXP(-$G180/INDEX($BB$5:$BG$12,MATCH($D180,$AR$5:$AR$12,0),5))*($G180/INDEX($BB$5:$BG$12,MATCH($D180,$AR$5:$AR$12,0),5))^$J180)+(EXP(-$G180/INDEX($BB$5:$BG$12,MATCH($D180,$AR$5:$AR$12,0),6))*($G180/INDEX($BB$5:$BG$12,MATCH($D180,$AR$5:$AR$12,0),6))^$J180)),0)</x:f>
        <x:v>0.008811143244874906</x:v>
      </x:c>
      <x:c r="AF180" s="979" t="n">
        <x:f>IFERROR((EXP(-$G180/INDEX($BB$5:$BG$12,MATCH($D180,$AR$5:$AR$12,0),2))*($G180/INDEX($BB$5:$BG$12,MATCH($D180,$AR$5:$AR$12,0),2))^$J180)/((EXP(-$G180/INDEX($BB$5:$BG$12,MATCH($D180,$AR$5:$AR$12,0),1))*($G180/INDEX($BB$5:$BG$12,MATCH($D180,$AR$5:$AR$12,0),1))^$J180)+(EXP(-$G180/INDEX($BB$5:$BG$12,MATCH($D180,$AR$5:$AR$12,0),2))*($G180/INDEX($BB$5:$BG$12,MATCH($D180,$AR$5:$AR$12,0),2))^$J180)+(EXP(-$G180/INDEX($BB$5:$BG$12,MATCH($D180,$AR$5:$AR$12,0),3))*($G180/INDEX($BB$5:$BG$12,MATCH($D180,$AR$5:$AR$12,0),3))^$J180)+(EXP(-$G180/INDEX($BB$5:$BG$12,MATCH($D180,$AR$5:$AR$12,0),4))*($G180/INDEX($BB$5:$BG$12,MATCH($D180,$AR$5:$AR$12,0),4))^$J180)+(EXP(-$G180/INDEX($BB$5:$BG$12,MATCH($D180,$AR$5:$AR$12,0),5))*($G180/INDEX($BB$5:$BG$12,MATCH($D180,$AR$5:$AR$12,0),5))^$J180)+(EXP(-$G180/INDEX($BB$5:$BG$12,MATCH($D180,$AR$5:$AR$12,0),6))*($G180/INDEX($BB$5:$BG$12,MATCH($D180,$AR$5:$AR$12,0),6))^$J180)),0)</x:f>
        <x:v>0.020797201034789284</x:v>
      </x:c>
      <x:c r="AG180" s="979" t="n">
        <x:f>IFERROR((EXP(-$G180/INDEX($BB$5:$BG$12,MATCH($D180,$AR$5:$AR$12,0),3))*($G180/INDEX($BB$5:$BG$12,MATCH($D180,$AR$5:$AR$12,0),3))^$J180)/((EXP(-$G180/INDEX($BB$5:$BG$12,MATCH($D180,$AR$5:$AR$12,0),1))*($G180/INDEX($BB$5:$BG$12,MATCH($D180,$AR$5:$AR$12,0),1))^$J180)+(EXP(-$G180/INDEX($BB$5:$BG$12,MATCH($D180,$AR$5:$AR$12,0),2))*($G180/INDEX($BB$5:$BG$12,MATCH($D180,$AR$5:$AR$12,0),2))^$J180)+(EXP(-$G180/INDEX($BB$5:$BG$12,MATCH($D180,$AR$5:$AR$12,0),3))*($G180/INDEX($BB$5:$BG$12,MATCH($D180,$AR$5:$AR$12,0),3))^$J180)+(EXP(-$G180/INDEX($BB$5:$BG$12,MATCH($D180,$AR$5:$AR$12,0),4))*($G180/INDEX($BB$5:$BG$12,MATCH($D180,$AR$5:$AR$12,0),4))^$J180)+(EXP(-$G180/INDEX($BB$5:$BG$12,MATCH($D180,$AR$5:$AR$12,0),5))*($G180/INDEX($BB$5:$BG$12,MATCH($D180,$AR$5:$AR$12,0),5))^$J180)+(EXP(-$G180/INDEX($BB$5:$BG$12,MATCH($D180,$AR$5:$AR$12,0),6))*($G180/INDEX($BB$5:$BG$12,MATCH($D180,$AR$5:$AR$12,0),6))^$J180)),0)</x:f>
        <x:v>0.05644083589108963</x:v>
      </x:c>
      <x:c r="AH180" s="979" t="n">
        <x:f>IFERROR((EXP(-$G180/INDEX($BB$5:$BG$12,MATCH($D180,$AR$5:$AR$12,0),4))*($G180/INDEX($BB$5:$BG$12,MATCH($D180,$AR$5:$AR$12,0),4))^$J180)/((EXP(-$G180/INDEX($BB$5:$BG$12,MATCH($D180,$AR$5:$AR$12,0),1))*($G180/INDEX($BB$5:$BG$12,MATCH($D180,$AR$5:$AR$12,0),1))^$J180)+(EXP(-$G180/INDEX($BB$5:$BG$12,MATCH($D180,$AR$5:$AR$12,0),2))*($G180/INDEX($BB$5:$BG$12,MATCH($D180,$AR$5:$AR$12,0),2))^$J180)+(EXP(-$G180/INDEX($BB$5:$BG$12,MATCH($D180,$AR$5:$AR$12,0),3))*($G180/INDEX($BB$5:$BG$12,MATCH($D180,$AR$5:$AR$12,0),3))^$J180)+(EXP(-$G180/INDEX($BB$5:$BG$12,MATCH($D180,$AR$5:$AR$12,0),4))*($G180/INDEX($BB$5:$BG$12,MATCH($D180,$AR$5:$AR$12,0),4))^$J180)+(EXP(-$G180/INDEX($BB$5:$BG$12,MATCH($D180,$AR$5:$AR$12,0),5))*($G180/INDEX($BB$5:$BG$12,MATCH($D180,$AR$5:$AR$12,0),5))^$J180)+(EXP(-$G180/INDEX($BB$5:$BG$12,MATCH($D180,$AR$5:$AR$12,0),6))*($G180/INDEX($BB$5:$BG$12,MATCH($D180,$AR$5:$AR$12,0),6))^$J180)),0)</x:f>
        <x:v>0.19111119281925698</x:v>
      </x:c>
      <x:c r="AI180" s="979" t="n">
        <x:f>IFERROR((EXP(-$G180/INDEX($BB$5:$BG$12,MATCH($D180,$AR$5:$AR$12,0),5))*($G180/INDEX($BB$5:$BG$12,MATCH($D180,$AR$5:$AR$12,0),5))^$J180)/((EXP(-$G180/INDEX($BB$5:$BG$12,MATCH($D180,$AR$5:$AR$12,0),1))*($G180/INDEX($BB$5:$BG$12,MATCH($D180,$AR$5:$AR$12,0),1))^$J180)+(EXP(-$G180/INDEX($BB$5:$BG$12,MATCH($D180,$AR$5:$AR$12,0),2))*($G180/INDEX($BB$5:$BG$12,MATCH($D180,$AR$5:$AR$12,0),2))^$J180)+(EXP(-$G180/INDEX($BB$5:$BG$12,MATCH($D180,$AR$5:$AR$12,0),3))*($G180/INDEX($BB$5:$BG$12,MATCH($D180,$AR$5:$AR$12,0),3))^$J180)+(EXP(-$G180/INDEX($BB$5:$BG$12,MATCH($D180,$AR$5:$AR$12,0),4))*($G180/INDEX($BB$5:$BG$12,MATCH($D180,$AR$5:$AR$12,0),4))^$J180)+(EXP(-$G180/INDEX($BB$5:$BG$12,MATCH($D180,$AR$5:$AR$12,0),5))*($G180/INDEX($BB$5:$BG$12,MATCH($D180,$AR$5:$AR$12,0),5))^$J180)+(EXP(-$G180/INDEX($BB$5:$BG$12,MATCH($D180,$AR$5:$AR$12,0),6))*($G180/INDEX($BB$5:$BG$12,MATCH($D180,$AR$5:$AR$12,0),6))^$J180)),0)</x:f>
        <x:v>0.3219706955796796</x:v>
      </x:c>
      <x:c r="AJ180" s="979" t="n">
        <x:f>IFERROR((EXP(-$G180/INDEX($BB$5:$BG$12,MATCH($D180,$AR$5:$AR$12,0),6))*($G180/INDEX($BB$5:$BG$12,MATCH($D180,$AR$5:$AR$12,0),6))^$J180)/((EXP(-$G180/INDEX($BB$5:$BG$12,MATCH($D180,$AR$5:$AR$12,0),1))*($G180/INDEX($BB$5:$BG$12,MATCH($D180,$AR$5:$AR$12,0),1))^$J180)+(EXP(-$G180/INDEX($BB$5:$BG$12,MATCH($D180,$AR$5:$AR$12,0),2))*($G180/INDEX($BB$5:$BG$12,MATCH($D180,$AR$5:$AR$12,0),2))^$J180)+(EXP(-$G180/INDEX($BB$5:$BG$12,MATCH($D180,$AR$5:$AR$12,0),3))*($G180/INDEX($BB$5:$BG$12,MATCH($D180,$AR$5:$AR$12,0),3))^$J180)+(EXP(-$G180/INDEX($BB$5:$BG$12,MATCH($D180,$AR$5:$AR$12,0),4))*($G180/INDEX($BB$5:$BG$12,MATCH($D180,$AR$5:$AR$12,0),4))^$J180)+(EXP(-$G180/INDEX($BB$5:$BG$12,MATCH($D180,$AR$5:$AR$12,0),5))*($G180/INDEX($BB$5:$BG$12,MATCH($D180,$AR$5:$AR$12,0),5))^$J180)+(EXP(-$G180/INDEX($BB$5:$BG$12,MATCH($D180,$AR$5:$AR$12,0),6))*($G180/INDEX($BB$5:$BG$12,MATCH($D180,$AR$5:$AR$12,0),6))^$J180)),0)</x:f>
        <x:v>0.40086893143030955</x:v>
      </x:c>
      <x:c r="BJ180"/>
      <x:c r="BK180"/>
      <x:c r="BL180"/>
      <x:c r="BM180"/>
      <x:c r="BN180"/>
      <x:c r="BO180"/>
      <x:c r="BP180"/>
      <x:c r="BQ180"/>
      <x:c r="BR180"/>
      <x:c r="BS180"/>
      <x:c r="BT180"/>
      <x:c r="BU180"/>
      <x:c r="BV180"/>
      <x:c r="BW180"/>
      <x:c r="BX180"/>
      <x:c r="BY180"/>
      <x:c r="BZ180"/>
    </x:row>
    <x:row r="181">
      <x:c r="A181" s="975" t="n">
        <x:f>'対象台データ'!A179</x:f>
        <x:v>46280</x:v>
      </x:c>
      <x:c r="B181" s="1003" t="str">
        <x:f>'対象台データ'!B179</x:f>
        <x:v>火</x:v>
      </x:c>
      <x:c r="C181" s="1003" t="str">
        <x:f>'対象台データ'!C179</x:f>
        <x:v>9/15</x:v>
      </x:c>
      <x:c r="D181" s="963" t="str">
        <x:f>'対象台データ'!D179</x:f>
        <x:v>ゴーゴージャグラー3</x:v>
      </x:c>
      <x:c r="E181" s="1014" t="n">
        <x:f>IF($X181="A",MIN(100,MAX(0,55+(V181-55)*(1+0.4*SQRT(MIN(G181/8000,1))))),MIN(100,MAX(0,V181)))</x:f>
        <x:v>44.17604795879269</x:v>
      </x:c>
      <x:c r="F181" s="1016" t="n">
        <x:f>'対象台データ'!E179</x:f>
        <x:v>910</x:v>
      </x:c>
      <x:c r="G181" s="1005" t="n">
        <x:f>'対象台データ'!F179</x:f>
        <x:v>6633</x:v>
      </x:c>
      <x:c r="H181" s="1005" t="n">
        <x:f>'対象台データ'!G179</x:f>
        <x:v>-52</x:v>
      </x:c>
      <x:c r="I181" s="1005" t="n">
        <x:f>'対象台データ'!H179</x:f>
        <x:v>22</x:v>
      </x:c>
      <x:c r="J181" s="1005" t="n">
        <x:f>'対象台データ'!I179</x:f>
        <x:v>23</x:v>
      </x:c>
      <x:c r="K181" s="979" t="n">
        <x:f>'対象台データ'!K179</x:f>
        <x:v>0.9973868033569526</x:v>
      </x:c>
      <x:c r="L181" s="1006" t="n">
        <x:f>IF(G181&lt;=0,5,IF(G181&lt;1500,5+(G181-0)*(20-5)/(1500-0),IF(G181&lt;3000,20+(G181-1500)*(40-20)/(3000-1500),IF(G181&lt;4500,40+(G181-3000)*(58-40)/(4500-3000),IF(G181&lt;6000,58+(G181-4500)*(72-58)/(6000-4500),IF(G181&lt;7500,72+(G181-6000)*(84-72)/(7500-6000),IF(G181&lt;9000,84+(G181-7500)*(93-84)/(9000-7500),IF(G181&lt;11000,93+(G181-9000)*(100-93)/(11000-9000),100))))))))</x:f>
        <x:v>77.064</x:v>
      </x:c>
      <x:c r="M181" s="978" t="n">
        <x:v>1</x:v>
      </x:c>
      <x:c r="N181" s="978" t="n">
        <x:f>MIN(100,L181*M181)</x:f>
        <x:v>77.064</x:v>
      </x:c>
      <x:c r="O181" s="978" t="n">
        <x:f>IF(K181&lt;=0.8,0,IF(K181&lt;0.9,0+(K181-0.8)*(10-0)/(0.9-0.8),IF(K181&lt;1,10+(K181-0.9)*(35-10)/(1-0.9),IF(K181&lt;1.2,35+(K181-1)*(87-35)/(1.2-1),IF(K181&lt;1.3,87+(K181-1.2)*(96-87)/(1.3-1.2),IF(K181&lt;1.45,96+(K181-1.3)*(100-96)/(1.45-1.3),100))))))</x:f>
        <x:v>34.34670083923815</x:v>
      </x:c>
      <x:c r="P181" s="979" t="n">
        <x:f>MIN(1,SQRT(G181/8000))</x:f>
        <x:v>0.9105630126465714</x:v>
      </x:c>
      <x:c r="Q181" s="978" t="n">
        <x:f>35+(O181-35)*P181</x:f>
        <x:v>34.40512994801722</x:v>
      </x:c>
      <x:c r="R181" s="978" t="n">
        <x:f>IF(K181&lt;0.95,MIN(25,(0.95-K181)*250),0)</x:f>
        <x:v>0</x:v>
      </x:c>
      <x:c r="S181" s="978" t="n">
        <x:f>IF($X181="A",Y181*5+Z181*15+AA181*30+AB181*60+AC181*80+AD181*100,0)</x:f>
        <x:v>43.61887727910397</x:v>
      </x:c>
      <x:c r="T181" s="978" t="n">
        <x:f>IF($X181="A",AE181*5+AF181*15+AG181*30+AH181*60+AI181*80+AJ181*100,0)</x:f>
        <x:v>47.00224506453344</x:v>
      </x:c>
      <x:c r="U181" s="978" t="n">
        <x:f>IF($X181="A",S181*15%+T181*30%+Q181*55%,0)</x:f>
        <x:v>39.5663265826351</x:v>
      </x:c>
      <x:c r="V181" s="1018" t="n">
        <x:f>IF($X181="A",U181*80%+N181*20%,N181*IFERROR(INDEX($AT$5:$AT$60,MATCH($D181,$AR$5:$AR$60,0)),0.6)+Q181*IFERROR(INDEX($AU$5:$AU$60,MATCH($D181,$AR$5:$AR$60,0)),0.4)-R181)</x:f>
        <x:v>47.06586126610808</x:v>
      </x:c>
      <x:c r="W181" s="1008" t="str">
        <x:f>IF(E181&gt;=90,"設定6級候補",IF(E181&gt;=75,"設定4以上強候補",IF(E181&gt;=60,"設定4以上を疑う","要観察")))</x:f>
        <x:v>要観察</x:v>
      </x:c>
      <x:c r="X181" s="1003" t="str">
        <x:f>IFERROR(INDEX($AS$5:$AS$60,MATCH($D181,$AR$5:$AR$60,0)),"AT")</x:f>
        <x:v>A</x:v>
      </x:c>
      <x:c r="Y181" s="979" t="n">
        <x:f>IFERROR((EXP(-$G181/INDEX($AV$5:$BA$12,MATCH($D181,$AR$5:$AR$12,0),1))*($G181/INDEX($AV$5:$BA$12,MATCH($D181,$AR$5:$AR$12,0),1))^$I181)/((EXP(-$G181/INDEX($AV$5:$BA$12,MATCH($D181,$AR$5:$AR$12,0),1))*($G181/INDEX($AV$5:$BA$12,MATCH($D181,$AR$5:$AR$12,0),1))^$I181)+(EXP(-$G181/INDEX($AV$5:$BA$12,MATCH($D181,$AR$5:$AR$12,0),2))*($G181/INDEX($AV$5:$BA$12,MATCH($D181,$AR$5:$AR$12,0),2))^$I181)+(EXP(-$G181/INDEX($AV$5:$BA$12,MATCH($D181,$AR$5:$AR$12,0),3))*($G181/INDEX($AV$5:$BA$12,MATCH($D181,$AR$5:$AR$12,0),3))^$I181)+(EXP(-$G181/INDEX($AV$5:$BA$12,MATCH($D181,$AR$5:$AR$12,0),4))*($G181/INDEX($AV$5:$BA$12,MATCH($D181,$AR$5:$AR$12,0),4))^$I181)+(EXP(-$G181/INDEX($AV$5:$BA$12,MATCH($D181,$AR$5:$AR$12,0),5))*($G181/INDEX($AV$5:$BA$12,MATCH($D181,$AR$5:$AR$12,0),5))^$I181)+(EXP(-$G181/INDEX($AV$5:$BA$12,MATCH($D181,$AR$5:$AR$12,0),6))*($G181/INDEX($AV$5:$BA$12,MATCH($D181,$AR$5:$AR$12,0),6))^$I181)),0)</x:f>
        <x:v>0.18769763489713434</x:v>
      </x:c>
      <x:c r="Z181" s="979" t="n">
        <x:f>IFERROR((EXP(-$G181/INDEX($AV$5:$BA$12,MATCH($D181,$AR$5:$AR$12,0),2))*($G181/INDEX($AV$5:$BA$12,MATCH($D181,$AR$5:$AR$12,0),2))^$I181)/((EXP(-$G181/INDEX($AV$5:$BA$12,MATCH($D181,$AR$5:$AR$12,0),1))*($G181/INDEX($AV$5:$BA$12,MATCH($D181,$AR$5:$AR$12,0),1))^$I181)+(EXP(-$G181/INDEX($AV$5:$BA$12,MATCH($D181,$AR$5:$AR$12,0),2))*($G181/INDEX($AV$5:$BA$12,MATCH($D181,$AR$5:$AR$12,0),2))^$I181)+(EXP(-$G181/INDEX($AV$5:$BA$12,MATCH($D181,$AR$5:$AR$12,0),3))*($G181/INDEX($AV$5:$BA$12,MATCH($D181,$AR$5:$AR$12,0),3))^$I181)+(EXP(-$G181/INDEX($AV$5:$BA$12,MATCH($D181,$AR$5:$AR$12,0),4))*($G181/INDEX($AV$5:$BA$12,MATCH($D181,$AR$5:$AR$12,0),4))^$I181)+(EXP(-$G181/INDEX($AV$5:$BA$12,MATCH($D181,$AR$5:$AR$12,0),5))*($G181/INDEX($AV$5:$BA$12,MATCH($D181,$AR$5:$AR$12,0),5))^$I181)+(EXP(-$G181/INDEX($AV$5:$BA$12,MATCH($D181,$AR$5:$AR$12,0),6))*($G181/INDEX($AV$5:$BA$12,MATCH($D181,$AR$5:$AR$12,0),6))^$I181)),0)</x:f>
        <x:v>0.18505907837058677</x:v>
      </x:c>
      <x:c r="AA181" s="979" t="n">
        <x:f>IFERROR((EXP(-$G181/INDEX($AV$5:$BA$12,MATCH($D181,$AR$5:$AR$12,0),3))*($G181/INDEX($AV$5:$BA$12,MATCH($D181,$AR$5:$AR$12,0),3))^$I181)/((EXP(-$G181/INDEX($AV$5:$BA$12,MATCH($D181,$AR$5:$AR$12,0),1))*($G181/INDEX($AV$5:$BA$12,MATCH($D181,$AR$5:$AR$12,0),1))^$I181)+(EXP(-$G181/INDEX($AV$5:$BA$12,MATCH($D181,$AR$5:$AR$12,0),2))*($G181/INDEX($AV$5:$BA$12,MATCH($D181,$AR$5:$AR$12,0),2))^$I181)+(EXP(-$G181/INDEX($AV$5:$BA$12,MATCH($D181,$AR$5:$AR$12,0),3))*($G181/INDEX($AV$5:$BA$12,MATCH($D181,$AR$5:$AR$12,0),3))^$I181)+(EXP(-$G181/INDEX($AV$5:$BA$12,MATCH($D181,$AR$5:$AR$12,0),4))*($G181/INDEX($AV$5:$BA$12,MATCH($D181,$AR$5:$AR$12,0),4))^$I181)+(EXP(-$G181/INDEX($AV$5:$BA$12,MATCH($D181,$AR$5:$AR$12,0),5))*($G181/INDEX($AV$5:$BA$12,MATCH($D181,$AR$5:$AR$12,0),5))^$I181)+(EXP(-$G181/INDEX($AV$5:$BA$12,MATCH($D181,$AR$5:$AR$12,0),6))*($G181/INDEX($AV$5:$BA$12,MATCH($D181,$AR$5:$AR$12,0),6))^$I181)),0)</x:f>
        <x:v>0.18237699055401196</x:v>
      </x:c>
      <x:c r="AB181" s="979" t="n">
        <x:f>IFERROR((EXP(-$G181/INDEX($AV$5:$BA$12,MATCH($D181,$AR$5:$AR$12,0),4))*($G181/INDEX($AV$5:$BA$12,MATCH($D181,$AR$5:$AR$12,0),4))^$I181)/((EXP(-$G181/INDEX($AV$5:$BA$12,MATCH($D181,$AR$5:$AR$12,0),1))*($G181/INDEX($AV$5:$BA$12,MATCH($D181,$AR$5:$AR$12,0),1))^$I181)+(EXP(-$G181/INDEX($AV$5:$BA$12,MATCH($D181,$AR$5:$AR$12,0),2))*($G181/INDEX($AV$5:$BA$12,MATCH($D181,$AR$5:$AR$12,0),2))^$I181)+(EXP(-$G181/INDEX($AV$5:$BA$12,MATCH($D181,$AR$5:$AR$12,0),3))*($G181/INDEX($AV$5:$BA$12,MATCH($D181,$AR$5:$AR$12,0),3))^$I181)+(EXP(-$G181/INDEX($AV$5:$BA$12,MATCH($D181,$AR$5:$AR$12,0),4))*($G181/INDEX($AV$5:$BA$12,MATCH($D181,$AR$5:$AR$12,0),4))^$I181)+(EXP(-$G181/INDEX($AV$5:$BA$12,MATCH($D181,$AR$5:$AR$12,0),5))*($G181/INDEX($AV$5:$BA$12,MATCH($D181,$AR$5:$AR$12,0),5))^$I181)+(EXP(-$G181/INDEX($AV$5:$BA$12,MATCH($D181,$AR$5:$AR$12,0),6))*($G181/INDEX($AV$5:$BA$12,MATCH($D181,$AR$5:$AR$12,0),6))^$I181)),0)</x:f>
        <x:v>0.17408805035527214</x:v>
      </x:c>
      <x:c r="AC181" s="979" t="n">
        <x:f>IFERROR((EXP(-$G181/INDEX($AV$5:$BA$12,MATCH($D181,$AR$5:$AR$12,0),5))*($G181/INDEX($AV$5:$BA$12,MATCH($D181,$AR$5:$AR$12,0),5))^$I181)/((EXP(-$G181/INDEX($AV$5:$BA$12,MATCH($D181,$AR$5:$AR$12,0),1))*($G181/INDEX($AV$5:$BA$12,MATCH($D181,$AR$5:$AR$12,0),1))^$I181)+(EXP(-$G181/INDEX($AV$5:$BA$12,MATCH($D181,$AR$5:$AR$12,0),2))*($G181/INDEX($AV$5:$BA$12,MATCH($D181,$AR$5:$AR$12,0),2))^$I181)+(EXP(-$G181/INDEX($AV$5:$BA$12,MATCH($D181,$AR$5:$AR$12,0),3))*($G181/INDEX($AV$5:$BA$12,MATCH($D181,$AR$5:$AR$12,0),3))^$I181)+(EXP(-$G181/INDEX($AV$5:$BA$12,MATCH($D181,$AR$5:$AR$12,0),4))*($G181/INDEX($AV$5:$BA$12,MATCH($D181,$AR$5:$AR$12,0),4))^$I181)+(EXP(-$G181/INDEX($AV$5:$BA$12,MATCH($D181,$AR$5:$AR$12,0),5))*($G181/INDEX($AV$5:$BA$12,MATCH($D181,$AR$5:$AR$12,0),5))^$I181)+(EXP(-$G181/INDEX($AV$5:$BA$12,MATCH($D181,$AR$5:$AR$12,0),6))*($G181/INDEX($AV$5:$BA$12,MATCH($D181,$AR$5:$AR$12,0),6))^$I181)),0)</x:f>
        <x:v>0.1544957195588337</x:v>
      </x:c>
      <x:c r="AD181" s="979" t="n">
        <x:f>IFERROR((EXP(-$G181/INDEX($AV$5:$BA$12,MATCH($D181,$AR$5:$AR$12,0),6))*($G181/INDEX($AV$5:$BA$12,MATCH($D181,$AR$5:$AR$12,0),6))^$I181)/((EXP(-$G181/INDEX($AV$5:$BA$12,MATCH($D181,$AR$5:$AR$12,0),1))*($G181/INDEX($AV$5:$BA$12,MATCH($D181,$AR$5:$AR$12,0),1))^$I181)+(EXP(-$G181/INDEX($AV$5:$BA$12,MATCH($D181,$AR$5:$AR$12,0),2))*($G181/INDEX($AV$5:$BA$12,MATCH($D181,$AR$5:$AR$12,0),2))^$I181)+(EXP(-$G181/INDEX($AV$5:$BA$12,MATCH($D181,$AR$5:$AR$12,0),3))*($G181/INDEX($AV$5:$BA$12,MATCH($D181,$AR$5:$AR$12,0),3))^$I181)+(EXP(-$G181/INDEX($AV$5:$BA$12,MATCH($D181,$AR$5:$AR$12,0),4))*($G181/INDEX($AV$5:$BA$12,MATCH($D181,$AR$5:$AR$12,0),4))^$I181)+(EXP(-$G181/INDEX($AV$5:$BA$12,MATCH($D181,$AR$5:$AR$12,0),5))*($G181/INDEX($AV$5:$BA$12,MATCH($D181,$AR$5:$AR$12,0),5))^$I181)+(EXP(-$G181/INDEX($AV$5:$BA$12,MATCH($D181,$AR$5:$AR$12,0),6))*($G181/INDEX($AV$5:$BA$12,MATCH($D181,$AR$5:$AR$12,0),6))^$I181)),0)</x:f>
        <x:v>0.11628252626416116</x:v>
      </x:c>
      <x:c r="AE181" s="979" t="n">
        <x:f>IFERROR((EXP(-$G181/INDEX($BB$5:$BG$12,MATCH($D181,$AR$5:$AR$12,0),1))*($G181/INDEX($BB$5:$BG$12,MATCH($D181,$AR$5:$AR$12,0),1))^$J181)/((EXP(-$G181/INDEX($BB$5:$BG$12,MATCH($D181,$AR$5:$AR$12,0),1))*($G181/INDEX($BB$5:$BG$12,MATCH($D181,$AR$5:$AR$12,0),1))^$J181)+(EXP(-$G181/INDEX($BB$5:$BG$12,MATCH($D181,$AR$5:$AR$12,0),2))*($G181/INDEX($BB$5:$BG$12,MATCH($D181,$AR$5:$AR$12,0),2))^$J181)+(EXP(-$G181/INDEX($BB$5:$BG$12,MATCH($D181,$AR$5:$AR$12,0),3))*($G181/INDEX($BB$5:$BG$12,MATCH($D181,$AR$5:$AR$12,0),3))^$J181)+(EXP(-$G181/INDEX($BB$5:$BG$12,MATCH($D181,$AR$5:$AR$12,0),4))*($G181/INDEX($BB$5:$BG$12,MATCH($D181,$AR$5:$AR$12,0),4))^$J181)+(EXP(-$G181/INDEX($BB$5:$BG$12,MATCH($D181,$AR$5:$AR$12,0),5))*($G181/INDEX($BB$5:$BG$12,MATCH($D181,$AR$5:$AR$12,0),5))^$J181)+(EXP(-$G181/INDEX($BB$5:$BG$12,MATCH($D181,$AR$5:$AR$12,0),6))*($G181/INDEX($BB$5:$BG$12,MATCH($D181,$AR$5:$AR$12,0),6))^$J181)),0)</x:f>
        <x:v>0.13558632173955942</x:v>
      </x:c>
      <x:c r="AF181" s="979" t="n">
        <x:f>IFERROR((EXP(-$G181/INDEX($BB$5:$BG$12,MATCH($D181,$AR$5:$AR$12,0),2))*($G181/INDEX($BB$5:$BG$12,MATCH($D181,$AR$5:$AR$12,0),2))^$J181)/((EXP(-$G181/INDEX($BB$5:$BG$12,MATCH($D181,$AR$5:$AR$12,0),1))*($G181/INDEX($BB$5:$BG$12,MATCH($D181,$AR$5:$AR$12,0),1))^$J181)+(EXP(-$G181/INDEX($BB$5:$BG$12,MATCH($D181,$AR$5:$AR$12,0),2))*($G181/INDEX($BB$5:$BG$12,MATCH($D181,$AR$5:$AR$12,0),2))^$J181)+(EXP(-$G181/INDEX($BB$5:$BG$12,MATCH($D181,$AR$5:$AR$12,0),3))*($G181/INDEX($BB$5:$BG$12,MATCH($D181,$AR$5:$AR$12,0),3))^$J181)+(EXP(-$G181/INDEX($BB$5:$BG$12,MATCH($D181,$AR$5:$AR$12,0),4))*($G181/INDEX($BB$5:$BG$12,MATCH($D181,$AR$5:$AR$12,0),4))^$J181)+(EXP(-$G181/INDEX($BB$5:$BG$12,MATCH($D181,$AR$5:$AR$12,0),5))*($G181/INDEX($BB$5:$BG$12,MATCH($D181,$AR$5:$AR$12,0),5))^$J181)+(EXP(-$G181/INDEX($BB$5:$BG$12,MATCH($D181,$AR$5:$AR$12,0),6))*($G181/INDEX($BB$5:$BG$12,MATCH($D181,$AR$5:$AR$12,0),6))^$J181)),0)</x:f>
        <x:v>0.1706660928480463</x:v>
      </x:c>
      <x:c r="AG181" s="979" t="n">
        <x:f>IFERROR((EXP(-$G181/INDEX($BB$5:$BG$12,MATCH($D181,$AR$5:$AR$12,0),3))*($G181/INDEX($BB$5:$BG$12,MATCH($D181,$AR$5:$AR$12,0),3))^$J181)/((EXP(-$G181/INDEX($BB$5:$BG$12,MATCH($D181,$AR$5:$AR$12,0),1))*($G181/INDEX($BB$5:$BG$12,MATCH($D181,$AR$5:$AR$12,0),1))^$J181)+(EXP(-$G181/INDEX($BB$5:$BG$12,MATCH($D181,$AR$5:$AR$12,0),2))*($G181/INDEX($BB$5:$BG$12,MATCH($D181,$AR$5:$AR$12,0),2))^$J181)+(EXP(-$G181/INDEX($BB$5:$BG$12,MATCH($D181,$AR$5:$AR$12,0),3))*($G181/INDEX($BB$5:$BG$12,MATCH($D181,$AR$5:$AR$12,0),3))^$J181)+(EXP(-$G181/INDEX($BB$5:$BG$12,MATCH($D181,$AR$5:$AR$12,0),4))*($G181/INDEX($BB$5:$BG$12,MATCH($D181,$AR$5:$AR$12,0),4))^$J181)+(EXP(-$G181/INDEX($BB$5:$BG$12,MATCH($D181,$AR$5:$AR$12,0),5))*($G181/INDEX($BB$5:$BG$12,MATCH($D181,$AR$5:$AR$12,0),5))^$J181)+(EXP(-$G181/INDEX($BB$5:$BG$12,MATCH($D181,$AR$5:$AR$12,0),6))*($G181/INDEX($BB$5:$BG$12,MATCH($D181,$AR$5:$AR$12,0),6))^$J181)),0)</x:f>
        <x:v>0.20506744549933684</x:v>
      </x:c>
      <x:c r="AH181" s="979" t="n">
        <x:f>IFERROR((EXP(-$G181/INDEX($BB$5:$BG$12,MATCH($D181,$AR$5:$AR$12,0),4))*($G181/INDEX($BB$5:$BG$12,MATCH($D181,$AR$5:$AR$12,0),4))^$J181)/((EXP(-$G181/INDEX($BB$5:$BG$12,MATCH($D181,$AR$5:$AR$12,0),1))*($G181/INDEX($BB$5:$BG$12,MATCH($D181,$AR$5:$AR$12,0),1))^$J181)+(EXP(-$G181/INDEX($BB$5:$BG$12,MATCH($D181,$AR$5:$AR$12,0),2))*($G181/INDEX($BB$5:$BG$12,MATCH($D181,$AR$5:$AR$12,0),2))^$J181)+(EXP(-$G181/INDEX($BB$5:$BG$12,MATCH($D181,$AR$5:$AR$12,0),3))*($G181/INDEX($BB$5:$BG$12,MATCH($D181,$AR$5:$AR$12,0),3))^$J181)+(EXP(-$G181/INDEX($BB$5:$BG$12,MATCH($D181,$AR$5:$AR$12,0),4))*($G181/INDEX($BB$5:$BG$12,MATCH($D181,$AR$5:$AR$12,0),4))^$J181)+(EXP(-$G181/INDEX($BB$5:$BG$12,MATCH($D181,$AR$5:$AR$12,0),5))*($G181/INDEX($BB$5:$BG$12,MATCH($D181,$AR$5:$AR$12,0),5))^$J181)+(EXP(-$G181/INDEX($BB$5:$BG$12,MATCH($D181,$AR$5:$AR$12,0),6))*($G181/INDEX($BB$5:$BG$12,MATCH($D181,$AR$5:$AR$12,0),6))^$J181)),0)</x:f>
        <x:v>0.20119757660107196</x:v>
      </x:c>
      <x:c r="AI181" s="979" t="n">
        <x:f>IFERROR((EXP(-$G181/INDEX($BB$5:$BG$12,MATCH($D181,$AR$5:$AR$12,0),5))*($G181/INDEX($BB$5:$BG$12,MATCH($D181,$AR$5:$AR$12,0),5))^$J181)/((EXP(-$G181/INDEX($BB$5:$BG$12,MATCH($D181,$AR$5:$AR$12,0),1))*($G181/INDEX($BB$5:$BG$12,MATCH($D181,$AR$5:$AR$12,0),1))^$J181)+(EXP(-$G181/INDEX($BB$5:$BG$12,MATCH($D181,$AR$5:$AR$12,0),2))*($G181/INDEX($BB$5:$BG$12,MATCH($D181,$AR$5:$AR$12,0),2))^$J181)+(EXP(-$G181/INDEX($BB$5:$BG$12,MATCH($D181,$AR$5:$AR$12,0),3))*($G181/INDEX($BB$5:$BG$12,MATCH($D181,$AR$5:$AR$12,0),3))^$J181)+(EXP(-$G181/INDEX($BB$5:$BG$12,MATCH($D181,$AR$5:$AR$12,0),4))*($G181/INDEX($BB$5:$BG$12,MATCH($D181,$AR$5:$AR$12,0),4))^$J181)+(EXP(-$G181/INDEX($BB$5:$BG$12,MATCH($D181,$AR$5:$AR$12,0),5))*($G181/INDEX($BB$5:$BG$12,MATCH($D181,$AR$5:$AR$12,0),5))^$J181)+(EXP(-$G181/INDEX($BB$5:$BG$12,MATCH($D181,$AR$5:$AR$12,0),6))*($G181/INDEX($BB$5:$BG$12,MATCH($D181,$AR$5:$AR$12,0),6))^$J181)),0)</x:f>
        <x:v>0.16039061145640107</x:v>
      </x:c>
      <x:c r="AJ181" s="979" t="n">
        <x:f>IFERROR((EXP(-$G181/INDEX($BB$5:$BG$12,MATCH($D181,$AR$5:$AR$12,0),6))*($G181/INDEX($BB$5:$BG$12,MATCH($D181,$AR$5:$AR$12,0),6))^$J181)/((EXP(-$G181/INDEX($BB$5:$BG$12,MATCH($D181,$AR$5:$AR$12,0),1))*($G181/INDEX($BB$5:$BG$12,MATCH($D181,$AR$5:$AR$12,0),1))^$J181)+(EXP(-$G181/INDEX($BB$5:$BG$12,MATCH($D181,$AR$5:$AR$12,0),2))*($G181/INDEX($BB$5:$BG$12,MATCH($D181,$AR$5:$AR$12,0),2))^$J181)+(EXP(-$G181/INDEX($BB$5:$BG$12,MATCH($D181,$AR$5:$AR$12,0),3))*($G181/INDEX($BB$5:$BG$12,MATCH($D181,$AR$5:$AR$12,0),3))^$J181)+(EXP(-$G181/INDEX($BB$5:$BG$12,MATCH($D181,$AR$5:$AR$12,0),4))*($G181/INDEX($BB$5:$BG$12,MATCH($D181,$AR$5:$AR$12,0),4))^$J181)+(EXP(-$G181/INDEX($BB$5:$BG$12,MATCH($D181,$AR$5:$AR$12,0),5))*($G181/INDEX($BB$5:$BG$12,MATCH($D181,$AR$5:$AR$12,0),5))^$J181)+(EXP(-$G181/INDEX($BB$5:$BG$12,MATCH($D181,$AR$5:$AR$12,0),6))*($G181/INDEX($BB$5:$BG$12,MATCH($D181,$AR$5:$AR$12,0),6))^$J181)),0)</x:f>
        <x:v>0.1270919518555844</x:v>
      </x:c>
      <x:c r="BJ181"/>
      <x:c r="BK181"/>
      <x:c r="BL181"/>
      <x:c r="BM181"/>
      <x:c r="BN181"/>
      <x:c r="BO181"/>
      <x:c r="BP181"/>
      <x:c r="BQ181"/>
      <x:c r="BR181"/>
      <x:c r="BS181"/>
      <x:c r="BT181"/>
      <x:c r="BU181"/>
      <x:c r="BV181"/>
      <x:c r="BW181"/>
      <x:c r="BX181"/>
      <x:c r="BY181"/>
      <x:c r="BZ181"/>
    </x:row>
    <x:row r="182">
      <x:c r="A182" s="975" t="n">
        <x:f>'対象台データ'!A180</x:f>
        <x:v>46280</x:v>
      </x:c>
      <x:c r="B182" s="1003" t="str">
        <x:f>'対象台データ'!B180</x:f>
        <x:v>火</x:v>
      </x:c>
      <x:c r="C182" s="1003" t="str">
        <x:f>'対象台データ'!C180</x:f>
        <x:v>9/15</x:v>
      </x:c>
      <x:c r="D182" s="963" t="str">
        <x:f>'対象台データ'!D180</x:f>
        <x:v>ゴーゴージャグラー3</x:v>
      </x:c>
      <x:c r="E182" s="1014" t="n">
        <x:f>IF($X182="A",MIN(100,MAX(0,55+(V182-55)*(1+0.4*SQRT(MIN(G182/8000,1))))),MIN(100,MAX(0,V182)))</x:f>
        <x:v>59.020144446858154</x:v>
      </x:c>
      <x:c r="F182" s="1016" t="n">
        <x:f>'対象台データ'!E180</x:f>
        <x:v>911</x:v>
      </x:c>
      <x:c r="G182" s="1005" t="n">
        <x:f>'対象台データ'!F180</x:f>
        <x:v>8384</x:v>
      </x:c>
      <x:c r="H182" s="1005" t="n">
        <x:f>'対象台データ'!G180</x:f>
        <x:v>409</x:v>
      </x:c>
      <x:c r="I182" s="1005" t="n">
        <x:f>'対象台データ'!H180</x:f>
        <x:v>29</x:v>
      </x:c>
      <x:c r="J182" s="1005" t="n">
        <x:f>'対象台データ'!I180</x:f>
        <x:v>36</x:v>
      </x:c>
      <x:c r="K182" s="979" t="n">
        <x:f>'対象台データ'!K180</x:f>
        <x:v>1.0162611323155217</x:v>
      </x:c>
      <x:c r="L182" s="1006" t="n">
        <x:f>IF(G182&lt;=0,5,IF(G182&lt;1500,5+(G182-0)*(20-5)/(1500-0),IF(G182&lt;3000,20+(G182-1500)*(40-20)/(3000-1500),IF(G182&lt;4500,40+(G182-3000)*(58-40)/(4500-3000),IF(G182&lt;6000,58+(G182-4500)*(72-58)/(6000-4500),IF(G182&lt;7500,72+(G182-6000)*(84-72)/(7500-6000),IF(G182&lt;9000,84+(G182-7500)*(93-84)/(9000-7500),IF(G182&lt;11000,93+(G182-9000)*(100-93)/(11000-9000),100))))))))</x:f>
        <x:v>89.304</x:v>
      </x:c>
      <x:c r="M182" s="978" t="n">
        <x:v>1</x:v>
      </x:c>
      <x:c r="N182" s="978" t="n">
        <x:f>MIN(100,L182*M182)</x:f>
        <x:v>89.304</x:v>
      </x:c>
      <x:c r="O182" s="978" t="n">
        <x:f>IF(K182&lt;=0.8,0,IF(K182&lt;0.9,0+(K182-0.8)*(10-0)/(0.9-0.8),IF(K182&lt;1,10+(K182-0.9)*(35-10)/(1-0.9),IF(K182&lt;1.2,35+(K182-1)*(87-35)/(1.2-1),IF(K182&lt;1.3,87+(K182-1.2)*(96-87)/(1.3-1.2),IF(K182&lt;1.45,96+(K182-1.3)*(100-96)/(1.45-1.3),100))))))</x:f>
        <x:v>39.22789440203565</x:v>
      </x:c>
      <x:c r="P182" s="979" t="n">
        <x:f>MIN(1,SQRT(G182/8000))</x:f>
        <x:v>1</x:v>
      </x:c>
      <x:c r="Q182" s="978" t="n">
        <x:f>35+(O182-35)*P182</x:f>
        <x:v>39.22789440203565</x:v>
      </x:c>
      <x:c r="R182" s="978" t="n">
        <x:f>IF(K182&lt;0.95,MIN(25,(0.95-K182)*250),0)</x:f>
        <x:v>0</x:v>
      </x:c>
      <x:c r="S182" s="978" t="n">
        <x:f>IF($X182="A",Y182*5+Z182*15+AA182*30+AB182*60+AC182*80+AD182*100,0)</x:f>
        <x:v>43.57594259586105</x:v>
      </x:c>
      <x:c r="T182" s="978" t="n">
        <x:f>IF($X182="A",AE182*5+AF182*15+AG182*30+AH182*60+AI182*80+AJ182*100,0)</x:f>
        <x:v>73.00560458065338</x:v>
      </x:c>
      <x:c r="U182" s="978" t="n">
        <x:f>IF($X182="A",S182*15%+T182*30%+Q182*55%,0)</x:f>
        <x:v>50.01341468469478</x:v>
      </x:c>
      <x:c r="V182" s="1018" t="n">
        <x:f>IF($X182="A",U182*80%+N182*20%,N182*IFERROR(INDEX($AT$5:$AT$60,MATCH($D182,$AR$5:$AR$60,0)),0.6)+Q182*IFERROR(INDEX($AU$5:$AU$60,MATCH($D182,$AR$5:$AR$60,0)),0.4)-R182)</x:f>
        <x:v>57.871531747755824</x:v>
      </x:c>
      <x:c r="W182" s="1008" t="str">
        <x:f>IF(E182&gt;=90,"設定6級候補",IF(E182&gt;=75,"設定4以上強候補",IF(E182&gt;=60,"設定4以上を疑う","要観察")))</x:f>
        <x:v>要観察</x:v>
      </x:c>
      <x:c r="X182" s="1003" t="str">
        <x:f>IFERROR(INDEX($AS$5:$AS$60,MATCH($D182,$AR$5:$AR$60,0)),"AT")</x:f>
        <x:v>A</x:v>
      </x:c>
      <x:c r="Y182" s="979" t="n">
        <x:f>IFERROR((EXP(-$G182/INDEX($AV$5:$BA$12,MATCH($D182,$AR$5:$AR$12,0),1))*($G182/INDEX($AV$5:$BA$12,MATCH($D182,$AR$5:$AR$12,0),1))^$I182)/((EXP(-$G182/INDEX($AV$5:$BA$12,MATCH($D182,$AR$5:$AR$12,0),1))*($G182/INDEX($AV$5:$BA$12,MATCH($D182,$AR$5:$AR$12,0),1))^$I182)+(EXP(-$G182/INDEX($AV$5:$BA$12,MATCH($D182,$AR$5:$AR$12,0),2))*($G182/INDEX($AV$5:$BA$12,MATCH($D182,$AR$5:$AR$12,0),2))^$I182)+(EXP(-$G182/INDEX($AV$5:$BA$12,MATCH($D182,$AR$5:$AR$12,0),3))*($G182/INDEX($AV$5:$BA$12,MATCH($D182,$AR$5:$AR$12,0),3))^$I182)+(EXP(-$G182/INDEX($AV$5:$BA$12,MATCH($D182,$AR$5:$AR$12,0),4))*($G182/INDEX($AV$5:$BA$12,MATCH($D182,$AR$5:$AR$12,0),4))^$I182)+(EXP(-$G182/INDEX($AV$5:$BA$12,MATCH($D182,$AR$5:$AR$12,0),5))*($G182/INDEX($AV$5:$BA$12,MATCH($D182,$AR$5:$AR$12,0),5))^$I182)+(EXP(-$G182/INDEX($AV$5:$BA$12,MATCH($D182,$AR$5:$AR$12,0),6))*($G182/INDEX($AV$5:$BA$12,MATCH($D182,$AR$5:$AR$12,0),6))^$I182)),0)</x:f>
        <x:v>0.1876077708503388</x:v>
      </x:c>
      <x:c r="Z182" s="979" t="n">
        <x:f>IFERROR((EXP(-$G182/INDEX($AV$5:$BA$12,MATCH($D182,$AR$5:$AR$12,0),2))*($G182/INDEX($AV$5:$BA$12,MATCH($D182,$AR$5:$AR$12,0),2))^$I182)/((EXP(-$G182/INDEX($AV$5:$BA$12,MATCH($D182,$AR$5:$AR$12,0),1))*($G182/INDEX($AV$5:$BA$12,MATCH($D182,$AR$5:$AR$12,0),1))^$I182)+(EXP(-$G182/INDEX($AV$5:$BA$12,MATCH($D182,$AR$5:$AR$12,0),2))*($G182/INDEX($AV$5:$BA$12,MATCH($D182,$AR$5:$AR$12,0),2))^$I182)+(EXP(-$G182/INDEX($AV$5:$BA$12,MATCH($D182,$AR$5:$AR$12,0),3))*($G182/INDEX($AV$5:$BA$12,MATCH($D182,$AR$5:$AR$12,0),3))^$I182)+(EXP(-$G182/INDEX($AV$5:$BA$12,MATCH($D182,$AR$5:$AR$12,0),4))*($G182/INDEX($AV$5:$BA$12,MATCH($D182,$AR$5:$AR$12,0),4))^$I182)+(EXP(-$G182/INDEX($AV$5:$BA$12,MATCH($D182,$AR$5:$AR$12,0),5))*($G182/INDEX($AV$5:$BA$12,MATCH($D182,$AR$5:$AR$12,0),5))^$I182)+(EXP(-$G182/INDEX($AV$5:$BA$12,MATCH($D182,$AR$5:$AR$12,0),6))*($G182/INDEX($AV$5:$BA$12,MATCH($D182,$AR$5:$AR$12,0),6))^$I182)),0)</x:f>
        <x:v>0.18513247027357516</x:v>
      </x:c>
      <x:c r="AA182" s="979" t="n">
        <x:f>IFERROR((EXP(-$G182/INDEX($AV$5:$BA$12,MATCH($D182,$AR$5:$AR$12,0),3))*($G182/INDEX($AV$5:$BA$12,MATCH($D182,$AR$5:$AR$12,0),3))^$I182)/((EXP(-$G182/INDEX($AV$5:$BA$12,MATCH($D182,$AR$5:$AR$12,0),1))*($G182/INDEX($AV$5:$BA$12,MATCH($D182,$AR$5:$AR$12,0),1))^$I182)+(EXP(-$G182/INDEX($AV$5:$BA$12,MATCH($D182,$AR$5:$AR$12,0),2))*($G182/INDEX($AV$5:$BA$12,MATCH($D182,$AR$5:$AR$12,0),2))^$I182)+(EXP(-$G182/INDEX($AV$5:$BA$12,MATCH($D182,$AR$5:$AR$12,0),3))*($G182/INDEX($AV$5:$BA$12,MATCH($D182,$AR$5:$AR$12,0),3))^$I182)+(EXP(-$G182/INDEX($AV$5:$BA$12,MATCH($D182,$AR$5:$AR$12,0),4))*($G182/INDEX($AV$5:$BA$12,MATCH($D182,$AR$5:$AR$12,0),4))^$I182)+(EXP(-$G182/INDEX($AV$5:$BA$12,MATCH($D182,$AR$5:$AR$12,0),5))*($G182/INDEX($AV$5:$BA$12,MATCH($D182,$AR$5:$AR$12,0),5))^$I182)+(EXP(-$G182/INDEX($AV$5:$BA$12,MATCH($D182,$AR$5:$AR$12,0),6))*($G182/INDEX($AV$5:$BA$12,MATCH($D182,$AR$5:$AR$12,0),6))^$I182)),0)</x:f>
        <x:v>0.18259107009102912</x:v>
      </x:c>
      <x:c r="AB182" s="979" t="n">
        <x:f>IFERROR((EXP(-$G182/INDEX($AV$5:$BA$12,MATCH($D182,$AR$5:$AR$12,0),4))*($G182/INDEX($AV$5:$BA$12,MATCH($D182,$AR$5:$AR$12,0),4))^$I182)/((EXP(-$G182/INDEX($AV$5:$BA$12,MATCH($D182,$AR$5:$AR$12,0),1))*($G182/INDEX($AV$5:$BA$12,MATCH($D182,$AR$5:$AR$12,0),1))^$I182)+(EXP(-$G182/INDEX($AV$5:$BA$12,MATCH($D182,$AR$5:$AR$12,0),2))*($G182/INDEX($AV$5:$BA$12,MATCH($D182,$AR$5:$AR$12,0),2))^$I182)+(EXP(-$G182/INDEX($AV$5:$BA$12,MATCH($D182,$AR$5:$AR$12,0),3))*($G182/INDEX($AV$5:$BA$12,MATCH($D182,$AR$5:$AR$12,0),3))^$I182)+(EXP(-$G182/INDEX($AV$5:$BA$12,MATCH($D182,$AR$5:$AR$12,0),4))*($G182/INDEX($AV$5:$BA$12,MATCH($D182,$AR$5:$AR$12,0),4))^$I182)+(EXP(-$G182/INDEX($AV$5:$BA$12,MATCH($D182,$AR$5:$AR$12,0),5))*($G182/INDEX($AV$5:$BA$12,MATCH($D182,$AR$5:$AR$12,0),5))^$I182)+(EXP(-$G182/INDEX($AV$5:$BA$12,MATCH($D182,$AR$5:$AR$12,0),6))*($G182/INDEX($AV$5:$BA$12,MATCH($D182,$AR$5:$AR$12,0),6))^$I182)),0)</x:f>
        <x:v>0.17459270456287987</x:v>
      </x:c>
      <x:c r="AC182" s="979" t="n">
        <x:f>IFERROR((EXP(-$G182/INDEX($AV$5:$BA$12,MATCH($D182,$AR$5:$AR$12,0),5))*($G182/INDEX($AV$5:$BA$12,MATCH($D182,$AR$5:$AR$12,0),5))^$I182)/((EXP(-$G182/INDEX($AV$5:$BA$12,MATCH($D182,$AR$5:$AR$12,0),1))*($G182/INDEX($AV$5:$BA$12,MATCH($D182,$AR$5:$AR$12,0),1))^$I182)+(EXP(-$G182/INDEX($AV$5:$BA$12,MATCH($D182,$AR$5:$AR$12,0),2))*($G182/INDEX($AV$5:$BA$12,MATCH($D182,$AR$5:$AR$12,0),2))^$I182)+(EXP(-$G182/INDEX($AV$5:$BA$12,MATCH($D182,$AR$5:$AR$12,0),3))*($G182/INDEX($AV$5:$BA$12,MATCH($D182,$AR$5:$AR$12,0),3))^$I182)+(EXP(-$G182/INDEX($AV$5:$BA$12,MATCH($D182,$AR$5:$AR$12,0),4))*($G182/INDEX($AV$5:$BA$12,MATCH($D182,$AR$5:$AR$12,0),4))^$I182)+(EXP(-$G182/INDEX($AV$5:$BA$12,MATCH($D182,$AR$5:$AR$12,0),5))*($G182/INDEX($AV$5:$BA$12,MATCH($D182,$AR$5:$AR$12,0),5))^$I182)+(EXP(-$G182/INDEX($AV$5:$BA$12,MATCH($D182,$AR$5:$AR$12,0),6))*($G182/INDEX($AV$5:$BA$12,MATCH($D182,$AR$5:$AR$12,0),6))^$I182)),0)</x:f>
        <x:v>0.15499880556078185</x:v>
      </x:c>
      <x:c r="AD182" s="979" t="n">
        <x:f>IFERROR((EXP(-$G182/INDEX($AV$5:$BA$12,MATCH($D182,$AR$5:$AR$12,0),6))*($G182/INDEX($AV$5:$BA$12,MATCH($D182,$AR$5:$AR$12,0),6))^$I182)/((EXP(-$G182/INDEX($AV$5:$BA$12,MATCH($D182,$AR$5:$AR$12,0),1))*($G182/INDEX($AV$5:$BA$12,MATCH($D182,$AR$5:$AR$12,0),1))^$I182)+(EXP(-$G182/INDEX($AV$5:$BA$12,MATCH($D182,$AR$5:$AR$12,0),2))*($G182/INDEX($AV$5:$BA$12,MATCH($D182,$AR$5:$AR$12,0),2))^$I182)+(EXP(-$G182/INDEX($AV$5:$BA$12,MATCH($D182,$AR$5:$AR$12,0),3))*($G182/INDEX($AV$5:$BA$12,MATCH($D182,$AR$5:$AR$12,0),3))^$I182)+(EXP(-$G182/INDEX($AV$5:$BA$12,MATCH($D182,$AR$5:$AR$12,0),4))*($G182/INDEX($AV$5:$BA$12,MATCH($D182,$AR$5:$AR$12,0),4))^$I182)+(EXP(-$G182/INDEX($AV$5:$BA$12,MATCH($D182,$AR$5:$AR$12,0),5))*($G182/INDEX($AV$5:$BA$12,MATCH($D182,$AR$5:$AR$12,0),5))^$I182)+(EXP(-$G182/INDEX($AV$5:$BA$12,MATCH($D182,$AR$5:$AR$12,0),6))*($G182/INDEX($AV$5:$BA$12,MATCH($D182,$AR$5:$AR$12,0),6))^$I182)),0)</x:f>
        <x:v>0.11507717866139512</x:v>
      </x:c>
      <x:c r="AE182" s="979" t="n">
        <x:f>IFERROR((EXP(-$G182/INDEX($BB$5:$BG$12,MATCH($D182,$AR$5:$AR$12,0),1))*($G182/INDEX($BB$5:$BG$12,MATCH($D182,$AR$5:$AR$12,0),1))^$J182)/((EXP(-$G182/INDEX($BB$5:$BG$12,MATCH($D182,$AR$5:$AR$12,0),1))*($G182/INDEX($BB$5:$BG$12,MATCH($D182,$AR$5:$AR$12,0),1))^$J182)+(EXP(-$G182/INDEX($BB$5:$BG$12,MATCH($D182,$AR$5:$AR$12,0),2))*($G182/INDEX($BB$5:$BG$12,MATCH($D182,$AR$5:$AR$12,0),2))^$J182)+(EXP(-$G182/INDEX($BB$5:$BG$12,MATCH($D182,$AR$5:$AR$12,0),3))*($G182/INDEX($BB$5:$BG$12,MATCH($D182,$AR$5:$AR$12,0),3))^$J182)+(EXP(-$G182/INDEX($BB$5:$BG$12,MATCH($D182,$AR$5:$AR$12,0),4))*($G182/INDEX($BB$5:$BG$12,MATCH($D182,$AR$5:$AR$12,0),4))^$J182)+(EXP(-$G182/INDEX($BB$5:$BG$12,MATCH($D182,$AR$5:$AR$12,0),5))*($G182/INDEX($BB$5:$BG$12,MATCH($D182,$AR$5:$AR$12,0),5))^$J182)+(EXP(-$G182/INDEX($BB$5:$BG$12,MATCH($D182,$AR$5:$AR$12,0),6))*($G182/INDEX($BB$5:$BG$12,MATCH($D182,$AR$5:$AR$12,0),6))^$J182)),0)</x:f>
        <x:v>0.02014233030411966</x:v>
      </x:c>
      <x:c r="AF182" s="979" t="n">
        <x:f>IFERROR((EXP(-$G182/INDEX($BB$5:$BG$12,MATCH($D182,$AR$5:$AR$12,0),2))*($G182/INDEX($BB$5:$BG$12,MATCH($D182,$AR$5:$AR$12,0),2))^$J182)/((EXP(-$G182/INDEX($BB$5:$BG$12,MATCH($D182,$AR$5:$AR$12,0),1))*($G182/INDEX($BB$5:$BG$12,MATCH($D182,$AR$5:$AR$12,0),1))^$J182)+(EXP(-$G182/INDEX($BB$5:$BG$12,MATCH($D182,$AR$5:$AR$12,0),2))*($G182/INDEX($BB$5:$BG$12,MATCH($D182,$AR$5:$AR$12,0),2))^$J182)+(EXP(-$G182/INDEX($BB$5:$BG$12,MATCH($D182,$AR$5:$AR$12,0),3))*($G182/INDEX($BB$5:$BG$12,MATCH($D182,$AR$5:$AR$12,0),3))^$J182)+(EXP(-$G182/INDEX($BB$5:$BG$12,MATCH($D182,$AR$5:$AR$12,0),4))*($G182/INDEX($BB$5:$BG$12,MATCH($D182,$AR$5:$AR$12,0),4))^$J182)+(EXP(-$G182/INDEX($BB$5:$BG$12,MATCH($D182,$AR$5:$AR$12,0),5))*($G182/INDEX($BB$5:$BG$12,MATCH($D182,$AR$5:$AR$12,0),5))^$J182)+(EXP(-$G182/INDEX($BB$5:$BG$12,MATCH($D182,$AR$5:$AR$12,0),6))*($G182/INDEX($BB$5:$BG$12,MATCH($D182,$AR$5:$AR$12,0),6))^$J182)),0)</x:f>
        <x:v>0.04157612726210728</x:v>
      </x:c>
      <x:c r="AG182" s="979" t="n">
        <x:f>IFERROR((EXP(-$G182/INDEX($BB$5:$BG$12,MATCH($D182,$AR$5:$AR$12,0),3))*($G182/INDEX($BB$5:$BG$12,MATCH($D182,$AR$5:$AR$12,0),3))^$J182)/((EXP(-$G182/INDEX($BB$5:$BG$12,MATCH($D182,$AR$5:$AR$12,0),1))*($G182/INDEX($BB$5:$BG$12,MATCH($D182,$AR$5:$AR$12,0),1))^$J182)+(EXP(-$G182/INDEX($BB$5:$BG$12,MATCH($D182,$AR$5:$AR$12,0),2))*($G182/INDEX($BB$5:$BG$12,MATCH($D182,$AR$5:$AR$12,0),2))^$J182)+(EXP(-$G182/INDEX($BB$5:$BG$12,MATCH($D182,$AR$5:$AR$12,0),3))*($G182/INDEX($BB$5:$BG$12,MATCH($D182,$AR$5:$AR$12,0),3))^$J182)+(EXP(-$G182/INDEX($BB$5:$BG$12,MATCH($D182,$AR$5:$AR$12,0),4))*($G182/INDEX($BB$5:$BG$12,MATCH($D182,$AR$5:$AR$12,0),4))^$J182)+(EXP(-$G182/INDEX($BB$5:$BG$12,MATCH($D182,$AR$5:$AR$12,0),5))*($G182/INDEX($BB$5:$BG$12,MATCH($D182,$AR$5:$AR$12,0),5))^$J182)+(EXP(-$G182/INDEX($BB$5:$BG$12,MATCH($D182,$AR$5:$AR$12,0),6))*($G182/INDEX($BB$5:$BG$12,MATCH($D182,$AR$5:$AR$12,0),6))^$J182)),0)</x:f>
        <x:v>0.09319613382389633</x:v>
      </x:c>
      <x:c r="AH182" s="979" t="n">
        <x:f>IFERROR((EXP(-$G182/INDEX($BB$5:$BG$12,MATCH($D182,$AR$5:$AR$12,0),4))*($G182/INDEX($BB$5:$BG$12,MATCH($D182,$AR$5:$AR$12,0),4))^$J182)/((EXP(-$G182/INDEX($BB$5:$BG$12,MATCH($D182,$AR$5:$AR$12,0),1))*($G182/INDEX($BB$5:$BG$12,MATCH($D182,$AR$5:$AR$12,0),1))^$J182)+(EXP(-$G182/INDEX($BB$5:$BG$12,MATCH($D182,$AR$5:$AR$12,0),2))*($G182/INDEX($BB$5:$BG$12,MATCH($D182,$AR$5:$AR$12,0),2))^$J182)+(EXP(-$G182/INDEX($BB$5:$BG$12,MATCH($D182,$AR$5:$AR$12,0),3))*($G182/INDEX($BB$5:$BG$12,MATCH($D182,$AR$5:$AR$12,0),3))^$J182)+(EXP(-$G182/INDEX($BB$5:$BG$12,MATCH($D182,$AR$5:$AR$12,0),4))*($G182/INDEX($BB$5:$BG$12,MATCH($D182,$AR$5:$AR$12,0),4))^$J182)+(EXP(-$G182/INDEX($BB$5:$BG$12,MATCH($D182,$AR$5:$AR$12,0),5))*($G182/INDEX($BB$5:$BG$12,MATCH($D182,$AR$5:$AR$12,0),5))^$J182)+(EXP(-$G182/INDEX($BB$5:$BG$12,MATCH($D182,$AR$5:$AR$12,0),6))*($G182/INDEX($BB$5:$BG$12,MATCH($D182,$AR$5:$AR$12,0),6))^$J182)),0)</x:f>
        <x:v>0.2255066394502705</x:v>
      </x:c>
      <x:c r="AI182" s="979" t="n">
        <x:f>IFERROR((EXP(-$G182/INDEX($BB$5:$BG$12,MATCH($D182,$AR$5:$AR$12,0),5))*($G182/INDEX($BB$5:$BG$12,MATCH($D182,$AR$5:$AR$12,0),5))^$J182)/((EXP(-$G182/INDEX($BB$5:$BG$12,MATCH($D182,$AR$5:$AR$12,0),1))*($G182/INDEX($BB$5:$BG$12,MATCH($D182,$AR$5:$AR$12,0),1))^$J182)+(EXP(-$G182/INDEX($BB$5:$BG$12,MATCH($D182,$AR$5:$AR$12,0),2))*($G182/INDEX($BB$5:$BG$12,MATCH($D182,$AR$5:$AR$12,0),2))^$J182)+(EXP(-$G182/INDEX($BB$5:$BG$12,MATCH($D182,$AR$5:$AR$12,0),3))*($G182/INDEX($BB$5:$BG$12,MATCH($D182,$AR$5:$AR$12,0),3))^$J182)+(EXP(-$G182/INDEX($BB$5:$BG$12,MATCH($D182,$AR$5:$AR$12,0),4))*($G182/INDEX($BB$5:$BG$12,MATCH($D182,$AR$5:$AR$12,0),4))^$J182)+(EXP(-$G182/INDEX($BB$5:$BG$12,MATCH($D182,$AR$5:$AR$12,0),5))*($G182/INDEX($BB$5:$BG$12,MATCH($D182,$AR$5:$AR$12,0),5))^$J182)+(EXP(-$G182/INDEX($BB$5:$BG$12,MATCH($D182,$AR$5:$AR$12,0),6))*($G182/INDEX($BB$5:$BG$12,MATCH($D182,$AR$5:$AR$12,0),6))^$J182)),0)</x:f>
        <x:v>0.3001454138746276</x:v>
      </x:c>
      <x:c r="AJ182" s="979" t="n">
        <x:f>IFERROR((EXP(-$G182/INDEX($BB$5:$BG$12,MATCH($D182,$AR$5:$AR$12,0),6))*($G182/INDEX($BB$5:$BG$12,MATCH($D182,$AR$5:$AR$12,0),6))^$J182)/((EXP(-$G182/INDEX($BB$5:$BG$12,MATCH($D182,$AR$5:$AR$12,0),1))*($G182/INDEX($BB$5:$BG$12,MATCH($D182,$AR$5:$AR$12,0),1))^$J182)+(EXP(-$G182/INDEX($BB$5:$BG$12,MATCH($D182,$AR$5:$AR$12,0),2))*($G182/INDEX($BB$5:$BG$12,MATCH($D182,$AR$5:$AR$12,0),2))^$J182)+(EXP(-$G182/INDEX($BB$5:$BG$12,MATCH($D182,$AR$5:$AR$12,0),3))*($G182/INDEX($BB$5:$BG$12,MATCH($D182,$AR$5:$AR$12,0),3))^$J182)+(EXP(-$G182/INDEX($BB$5:$BG$12,MATCH($D182,$AR$5:$AR$12,0),4))*($G182/INDEX($BB$5:$BG$12,MATCH($D182,$AR$5:$AR$12,0),4))^$J182)+(EXP(-$G182/INDEX($BB$5:$BG$12,MATCH($D182,$AR$5:$AR$12,0),5))*($G182/INDEX($BB$5:$BG$12,MATCH($D182,$AR$5:$AR$12,0),5))^$J182)+(EXP(-$G182/INDEX($BB$5:$BG$12,MATCH($D182,$AR$5:$AR$12,0),6))*($G182/INDEX($BB$5:$BG$12,MATCH($D182,$AR$5:$AR$12,0),6))^$J182)),0)</x:f>
        <x:v>0.3194333552849785</x:v>
      </x:c>
      <x:c r="BJ182"/>
      <x:c r="BK182"/>
      <x:c r="BL182"/>
      <x:c r="BM182"/>
      <x:c r="BN182"/>
      <x:c r="BO182"/>
      <x:c r="BP182"/>
      <x:c r="BQ182"/>
      <x:c r="BR182"/>
      <x:c r="BS182"/>
      <x:c r="BT182"/>
      <x:c r="BU182"/>
      <x:c r="BV182"/>
      <x:c r="BW182"/>
      <x:c r="BX182"/>
      <x:c r="BY182"/>
      <x:c r="BZ182"/>
    </x:row>
    <x:row r="183">
      <x:c r="A183" s="975" t="n">
        <x:f>'対象台データ'!A181</x:f>
        <x:v>46280</x:v>
      </x:c>
      <x:c r="B183" s="1003" t="str">
        <x:f>'対象台データ'!B181</x:f>
        <x:v>火</x:v>
      </x:c>
      <x:c r="C183" s="1003" t="str">
        <x:f>'対象台データ'!C181</x:f>
        <x:v>9/15</x:v>
      </x:c>
      <x:c r="D183" s="963" t="str">
        <x:f>'対象台データ'!D181</x:f>
        <x:v>ゴーゴージャグラー3</x:v>
      </x:c>
      <x:c r="E183" s="1014" t="n">
        <x:f>IF($X183="A",MIN(100,MAX(0,55+(V183-55)*(1+0.4*SQRT(MIN(G183/8000,1))))),MIN(100,MAX(0,V183)))</x:f>
        <x:v>53.128993212237205</x:v>
      </x:c>
      <x:c r="F183" s="1016" t="n">
        <x:f>'対象台データ'!E181</x:f>
        <x:v>912</x:v>
      </x:c>
      <x:c r="G183" s="1005" t="n">
        <x:f>'対象台データ'!F181</x:f>
        <x:v>6745</x:v>
      </x:c>
      <x:c r="H183" s="1005" t="n">
        <x:f>'対象台データ'!G181</x:f>
        <x:v>1338</x:v>
      </x:c>
      <x:c r="I183" s="1005" t="n">
        <x:f>'対象台データ'!H181</x:f>
        <x:v>28</x:v>
      </x:c>
      <x:c r="J183" s="1005" t="n">
        <x:f>'対象台データ'!I181</x:f>
        <x:v>22</x:v>
      </x:c>
      <x:c r="K183" s="979" t="n">
        <x:f>'対象台データ'!K181</x:f>
        <x:v>1.0661230541141586</x:v>
      </x:c>
      <x:c r="L183" s="1006" t="n">
        <x:f>IF(G183&lt;=0,5,IF(G183&lt;1500,5+(G183-0)*(20-5)/(1500-0),IF(G183&lt;3000,20+(G183-1500)*(40-20)/(3000-1500),IF(G183&lt;4500,40+(G183-3000)*(58-40)/(4500-3000),IF(G183&lt;6000,58+(G183-4500)*(72-58)/(6000-4500),IF(G183&lt;7500,72+(G183-6000)*(84-72)/(7500-6000),IF(G183&lt;9000,84+(G183-7500)*(93-84)/(9000-7500),IF(G183&lt;11000,93+(G183-9000)*(100-93)/(11000-9000),100))))))))</x:f>
        <x:v>77.96</x:v>
      </x:c>
      <x:c r="M183" s="978" t="n">
        <x:v>1</x:v>
      </x:c>
      <x:c r="N183" s="978" t="n">
        <x:f>MIN(100,L183*M183)</x:f>
        <x:v>77.96</x:v>
      </x:c>
      <x:c r="O183" s="978" t="n">
        <x:f>IF(K183&lt;=0.8,0,IF(K183&lt;0.9,0+(K183-0.8)*(10-0)/(0.9-0.8),IF(K183&lt;1,10+(K183-0.9)*(35-10)/(1-0.9),IF(K183&lt;1.2,35+(K183-1)*(87-35)/(1.2-1),IF(K183&lt;1.3,87+(K183-1.2)*(96-87)/(1.3-1.2),IF(K183&lt;1.45,96+(K183-1.3)*(100-96)/(1.45-1.3),100))))))</x:f>
        <x:v>52.19199406968125</x:v>
      </x:c>
      <x:c r="P183" s="979" t="n">
        <x:f>MIN(1,SQRT(G183/8000))</x:f>
        <x:v>0.9182183836103479</x:v>
      </x:c>
      <x:c r="Q183" s="978" t="n">
        <x:f>35+(O183-35)*P183</x:f>
        <x:v>50.786005005701405</x:v>
      </x:c>
      <x:c r="R183" s="978" t="n">
        <x:f>IF(K183&lt;0.95,MIN(25,(0.95-K183)*250),0)</x:f>
        <x:v>0</x:v>
      </x:c>
      <x:c r="S183" s="978" t="n">
        <x:f>IF($X183="A",Y183*5+Z183*15+AA183*30+AB183*60+AC183*80+AD183*100,0)</x:f>
        <x:v>49.18459949083967</x:v>
      </x:c>
      <x:c r="T183" s="978" t="n">
        <x:f>IF($X183="A",AE183*5+AF183*15+AG183*30+AH183*60+AI183*80+AJ183*100,0)</x:f>
        <x:v>40.79832491358113</x:v>
      </x:c>
      <x:c r="U183" s="978" t="n">
        <x:f>IF($X183="A",S183*15%+T183*30%+Q183*55%,0)</x:f>
        <x:v>47.549490150836064</x:v>
      </x:c>
      <x:c r="V183" s="1018" t="n">
        <x:f>IF($X183="A",U183*80%+N183*20%,N183*IFERROR(INDEX($AT$5:$AT$60,MATCH($D183,$AR$5:$AR$60,0)),0.6)+Q183*IFERROR(INDEX($AU$5:$AU$60,MATCH($D183,$AR$5:$AR$60,0)),0.4)-R183)</x:f>
        <x:v>53.63159212066885</x:v>
      </x:c>
      <x:c r="W183" s="1008" t="str">
        <x:f>IF(E183&gt;=90,"設定6級候補",IF(E183&gt;=75,"設定4以上強候補",IF(E183&gt;=60,"設定4以上を疑う","要観察")))</x:f>
        <x:v>要観察</x:v>
      </x:c>
      <x:c r="X183" s="1003" t="str">
        <x:f>IFERROR(INDEX($AS$5:$AS$60,MATCH($D183,$AR$5:$AR$60,0)),"AT")</x:f>
        <x:v>A</x:v>
      </x:c>
      <x:c r="Y183" s="979" t="n">
        <x:f>IFERROR((EXP(-$G183/INDEX($AV$5:$BA$12,MATCH($D183,$AR$5:$AR$12,0),1))*($G183/INDEX($AV$5:$BA$12,MATCH($D183,$AR$5:$AR$12,0),1))^$I183)/((EXP(-$G183/INDEX($AV$5:$BA$12,MATCH($D183,$AR$5:$AR$12,0),1))*($G183/INDEX($AV$5:$BA$12,MATCH($D183,$AR$5:$AR$12,0),1))^$I183)+(EXP(-$G183/INDEX($AV$5:$BA$12,MATCH($D183,$AR$5:$AR$12,0),2))*($G183/INDEX($AV$5:$BA$12,MATCH($D183,$AR$5:$AR$12,0),2))^$I183)+(EXP(-$G183/INDEX($AV$5:$BA$12,MATCH($D183,$AR$5:$AR$12,0),3))*($G183/INDEX($AV$5:$BA$12,MATCH($D183,$AR$5:$AR$12,0),3))^$I183)+(EXP(-$G183/INDEX($AV$5:$BA$12,MATCH($D183,$AR$5:$AR$12,0),4))*($G183/INDEX($AV$5:$BA$12,MATCH($D183,$AR$5:$AR$12,0),4))^$I183)+(EXP(-$G183/INDEX($AV$5:$BA$12,MATCH($D183,$AR$5:$AR$12,0),5))*($G183/INDEX($AV$5:$BA$12,MATCH($D183,$AR$5:$AR$12,0),5))^$I183)+(EXP(-$G183/INDEX($AV$5:$BA$12,MATCH($D183,$AR$5:$AR$12,0),6))*($G183/INDEX($AV$5:$BA$12,MATCH($D183,$AR$5:$AR$12,0),6))^$I183)),0)</x:f>
        <x:v>0.16168954450359804</x:v>
      </x:c>
      <x:c r="Z183" s="979" t="n">
        <x:f>IFERROR((EXP(-$G183/INDEX($AV$5:$BA$12,MATCH($D183,$AR$5:$AR$12,0),2))*($G183/INDEX($AV$5:$BA$12,MATCH($D183,$AR$5:$AR$12,0),2))^$I183)/((EXP(-$G183/INDEX($AV$5:$BA$12,MATCH($D183,$AR$5:$AR$12,0),1))*($G183/INDEX($AV$5:$BA$12,MATCH($D183,$AR$5:$AR$12,0),1))^$I183)+(EXP(-$G183/INDEX($AV$5:$BA$12,MATCH($D183,$AR$5:$AR$12,0),2))*($G183/INDEX($AV$5:$BA$12,MATCH($D183,$AR$5:$AR$12,0),2))^$I183)+(EXP(-$G183/INDEX($AV$5:$BA$12,MATCH($D183,$AR$5:$AR$12,0),3))*($G183/INDEX($AV$5:$BA$12,MATCH($D183,$AR$5:$AR$12,0),3))^$I183)+(EXP(-$G183/INDEX($AV$5:$BA$12,MATCH($D183,$AR$5:$AR$12,0),4))*($G183/INDEX($AV$5:$BA$12,MATCH($D183,$AR$5:$AR$12,0),4))^$I183)+(EXP(-$G183/INDEX($AV$5:$BA$12,MATCH($D183,$AR$5:$AR$12,0),5))*($G183/INDEX($AV$5:$BA$12,MATCH($D183,$AR$5:$AR$12,0),5))^$I183)+(EXP(-$G183/INDEX($AV$5:$BA$12,MATCH($D183,$AR$5:$AR$12,0),6))*($G183/INDEX($AV$5:$BA$12,MATCH($D183,$AR$5:$AR$12,0),6))^$I183)),0)</x:f>
        <x:v>0.16288682657876705</x:v>
      </x:c>
      <x:c r="AA183" s="979" t="n">
        <x:f>IFERROR((EXP(-$G183/INDEX($AV$5:$BA$12,MATCH($D183,$AR$5:$AR$12,0),3))*($G183/INDEX($AV$5:$BA$12,MATCH($D183,$AR$5:$AR$12,0),3))^$I183)/((EXP(-$G183/INDEX($AV$5:$BA$12,MATCH($D183,$AR$5:$AR$12,0),1))*($G183/INDEX($AV$5:$BA$12,MATCH($D183,$AR$5:$AR$12,0),1))^$I183)+(EXP(-$G183/INDEX($AV$5:$BA$12,MATCH($D183,$AR$5:$AR$12,0),2))*($G183/INDEX($AV$5:$BA$12,MATCH($D183,$AR$5:$AR$12,0),2))^$I183)+(EXP(-$G183/INDEX($AV$5:$BA$12,MATCH($D183,$AR$5:$AR$12,0),3))*($G183/INDEX($AV$5:$BA$12,MATCH($D183,$AR$5:$AR$12,0),3))^$I183)+(EXP(-$G183/INDEX($AV$5:$BA$12,MATCH($D183,$AR$5:$AR$12,0),4))*($G183/INDEX($AV$5:$BA$12,MATCH($D183,$AR$5:$AR$12,0),4))^$I183)+(EXP(-$G183/INDEX($AV$5:$BA$12,MATCH($D183,$AR$5:$AR$12,0),5))*($G183/INDEX($AV$5:$BA$12,MATCH($D183,$AR$5:$AR$12,0),5))^$I183)+(EXP(-$G183/INDEX($AV$5:$BA$12,MATCH($D183,$AR$5:$AR$12,0),6))*($G183/INDEX($AV$5:$BA$12,MATCH($D183,$AR$5:$AR$12,0),6))^$I183)),0)</x:f>
        <x:v>0.1640331121621759</x:v>
      </x:c>
      <x:c r="AB183" s="979" t="n">
        <x:f>IFERROR((EXP(-$G183/INDEX($AV$5:$BA$12,MATCH($D183,$AR$5:$AR$12,0),4))*($G183/INDEX($AV$5:$BA$12,MATCH($D183,$AR$5:$AR$12,0),4))^$I183)/((EXP(-$G183/INDEX($AV$5:$BA$12,MATCH($D183,$AR$5:$AR$12,0),1))*($G183/INDEX($AV$5:$BA$12,MATCH($D183,$AR$5:$AR$12,0),1))^$I183)+(EXP(-$G183/INDEX($AV$5:$BA$12,MATCH($D183,$AR$5:$AR$12,0),2))*($G183/INDEX($AV$5:$BA$12,MATCH($D183,$AR$5:$AR$12,0),2))^$I183)+(EXP(-$G183/INDEX($AV$5:$BA$12,MATCH($D183,$AR$5:$AR$12,0),3))*($G183/INDEX($AV$5:$BA$12,MATCH($D183,$AR$5:$AR$12,0),3))^$I183)+(EXP(-$G183/INDEX($AV$5:$BA$12,MATCH($D183,$AR$5:$AR$12,0),4))*($G183/INDEX($AV$5:$BA$12,MATCH($D183,$AR$5:$AR$12,0),4))^$I183)+(EXP(-$G183/INDEX($AV$5:$BA$12,MATCH($D183,$AR$5:$AR$12,0),5))*($G183/INDEX($AV$5:$BA$12,MATCH($D183,$AR$5:$AR$12,0),5))^$I183)+(EXP(-$G183/INDEX($AV$5:$BA$12,MATCH($D183,$AR$5:$AR$12,0),6))*($G183/INDEX($AV$5:$BA$12,MATCH($D183,$AR$5:$AR$12,0),6))^$I183)),0)</x:f>
        <x:v>0.16714426268935528</x:v>
      </x:c>
      <x:c r="AC183" s="979" t="n">
        <x:f>IFERROR((EXP(-$G183/INDEX($AV$5:$BA$12,MATCH($D183,$AR$5:$AR$12,0),5))*($G183/INDEX($AV$5:$BA$12,MATCH($D183,$AR$5:$AR$12,0),5))^$I183)/((EXP(-$G183/INDEX($AV$5:$BA$12,MATCH($D183,$AR$5:$AR$12,0),1))*($G183/INDEX($AV$5:$BA$12,MATCH($D183,$AR$5:$AR$12,0),1))^$I183)+(EXP(-$G183/INDEX($AV$5:$BA$12,MATCH($D183,$AR$5:$AR$12,0),2))*($G183/INDEX($AV$5:$BA$12,MATCH($D183,$AR$5:$AR$12,0),2))^$I183)+(EXP(-$G183/INDEX($AV$5:$BA$12,MATCH($D183,$AR$5:$AR$12,0),3))*($G183/INDEX($AV$5:$BA$12,MATCH($D183,$AR$5:$AR$12,0),3))^$I183)+(EXP(-$G183/INDEX($AV$5:$BA$12,MATCH($D183,$AR$5:$AR$12,0),4))*($G183/INDEX($AV$5:$BA$12,MATCH($D183,$AR$5:$AR$12,0),4))^$I183)+(EXP(-$G183/INDEX($AV$5:$BA$12,MATCH($D183,$AR$5:$AR$12,0),5))*($G183/INDEX($AV$5:$BA$12,MATCH($D183,$AR$5:$AR$12,0),5))^$I183)+(EXP(-$G183/INDEX($AV$5:$BA$12,MATCH($D183,$AR$5:$AR$12,0),6))*($G183/INDEX($AV$5:$BA$12,MATCH($D183,$AR$5:$AR$12,0),6))^$I183)),0)</x:f>
        <x:v>0.17207125815983917</x:v>
      </x:c>
      <x:c r="AD183" s="979" t="n">
        <x:f>IFERROR((EXP(-$G183/INDEX($AV$5:$BA$12,MATCH($D183,$AR$5:$AR$12,0),6))*($G183/INDEX($AV$5:$BA$12,MATCH($D183,$AR$5:$AR$12,0),6))^$I183)/((EXP(-$G183/INDEX($AV$5:$BA$12,MATCH($D183,$AR$5:$AR$12,0),1))*($G183/INDEX($AV$5:$BA$12,MATCH($D183,$AR$5:$AR$12,0),1))^$I183)+(EXP(-$G183/INDEX($AV$5:$BA$12,MATCH($D183,$AR$5:$AR$12,0),2))*($G183/INDEX($AV$5:$BA$12,MATCH($D183,$AR$5:$AR$12,0),2))^$I183)+(EXP(-$G183/INDEX($AV$5:$BA$12,MATCH($D183,$AR$5:$AR$12,0),3))*($G183/INDEX($AV$5:$BA$12,MATCH($D183,$AR$5:$AR$12,0),3))^$I183)+(EXP(-$G183/INDEX($AV$5:$BA$12,MATCH($D183,$AR$5:$AR$12,0),4))*($G183/INDEX($AV$5:$BA$12,MATCH($D183,$AR$5:$AR$12,0),4))^$I183)+(EXP(-$G183/INDEX($AV$5:$BA$12,MATCH($D183,$AR$5:$AR$12,0),5))*($G183/INDEX($AV$5:$BA$12,MATCH($D183,$AR$5:$AR$12,0),5))^$I183)+(EXP(-$G183/INDEX($AV$5:$BA$12,MATCH($D183,$AR$5:$AR$12,0),6))*($G183/INDEX($AV$5:$BA$12,MATCH($D183,$AR$5:$AR$12,0),6))^$I183)),0)</x:f>
        <x:v>0.1721749959062645</x:v>
      </x:c>
      <x:c r="AE183" s="979" t="n">
        <x:f>IFERROR((EXP(-$G183/INDEX($BB$5:$BG$12,MATCH($D183,$AR$5:$AR$12,0),1))*($G183/INDEX($BB$5:$BG$12,MATCH($D183,$AR$5:$AR$12,0),1))^$J183)/((EXP(-$G183/INDEX($BB$5:$BG$12,MATCH($D183,$AR$5:$AR$12,0),1))*($G183/INDEX($BB$5:$BG$12,MATCH($D183,$AR$5:$AR$12,0),1))^$J183)+(EXP(-$G183/INDEX($BB$5:$BG$12,MATCH($D183,$AR$5:$AR$12,0),2))*($G183/INDEX($BB$5:$BG$12,MATCH($D183,$AR$5:$AR$12,0),2))^$J183)+(EXP(-$G183/INDEX($BB$5:$BG$12,MATCH($D183,$AR$5:$AR$12,0),3))*($G183/INDEX($BB$5:$BG$12,MATCH($D183,$AR$5:$AR$12,0),3))^$J183)+(EXP(-$G183/INDEX($BB$5:$BG$12,MATCH($D183,$AR$5:$AR$12,0),4))*($G183/INDEX($BB$5:$BG$12,MATCH($D183,$AR$5:$AR$12,0),4))^$J183)+(EXP(-$G183/INDEX($BB$5:$BG$12,MATCH($D183,$AR$5:$AR$12,0),5))*($G183/INDEX($BB$5:$BG$12,MATCH($D183,$AR$5:$AR$12,0),5))^$J183)+(EXP(-$G183/INDEX($BB$5:$BG$12,MATCH($D183,$AR$5:$AR$12,0),6))*($G183/INDEX($BB$5:$BG$12,MATCH($D183,$AR$5:$AR$12,0),6))^$J183)),0)</x:f>
        <x:v>0.17637001087543838</x:v>
      </x:c>
      <x:c r="AF183" s="979" t="n">
        <x:f>IFERROR((EXP(-$G183/INDEX($BB$5:$BG$12,MATCH($D183,$AR$5:$AR$12,0),2))*($G183/INDEX($BB$5:$BG$12,MATCH($D183,$AR$5:$AR$12,0),2))^$J183)/((EXP(-$G183/INDEX($BB$5:$BG$12,MATCH($D183,$AR$5:$AR$12,0),1))*($G183/INDEX($BB$5:$BG$12,MATCH($D183,$AR$5:$AR$12,0),1))^$J183)+(EXP(-$G183/INDEX($BB$5:$BG$12,MATCH($D183,$AR$5:$AR$12,0),2))*($G183/INDEX($BB$5:$BG$12,MATCH($D183,$AR$5:$AR$12,0),2))^$J183)+(EXP(-$G183/INDEX($BB$5:$BG$12,MATCH($D183,$AR$5:$AR$12,0),3))*($G183/INDEX($BB$5:$BG$12,MATCH($D183,$AR$5:$AR$12,0),3))^$J183)+(EXP(-$G183/INDEX($BB$5:$BG$12,MATCH($D183,$AR$5:$AR$12,0),4))*($G183/INDEX($BB$5:$BG$12,MATCH($D183,$AR$5:$AR$12,0),4))^$J183)+(EXP(-$G183/INDEX($BB$5:$BG$12,MATCH($D183,$AR$5:$AR$12,0),5))*($G183/INDEX($BB$5:$BG$12,MATCH($D183,$AR$5:$AR$12,0),5))^$J183)+(EXP(-$G183/INDEX($BB$5:$BG$12,MATCH($D183,$AR$5:$AR$12,0),6))*($G183/INDEX($BB$5:$BG$12,MATCH($D183,$AR$5:$AR$12,0),6))^$J183)),0)</x:f>
        <x:v>0.20430826875646685</x:v>
      </x:c>
      <x:c r="AG183" s="979" t="n">
        <x:f>IFERROR((EXP(-$G183/INDEX($BB$5:$BG$12,MATCH($D183,$AR$5:$AR$12,0),3))*($G183/INDEX($BB$5:$BG$12,MATCH($D183,$AR$5:$AR$12,0),3))^$J183)/((EXP(-$G183/INDEX($BB$5:$BG$12,MATCH($D183,$AR$5:$AR$12,0),1))*($G183/INDEX($BB$5:$BG$12,MATCH($D183,$AR$5:$AR$12,0),1))^$J183)+(EXP(-$G183/INDEX($BB$5:$BG$12,MATCH($D183,$AR$5:$AR$12,0),2))*($G183/INDEX($BB$5:$BG$12,MATCH($D183,$AR$5:$AR$12,0),2))^$J183)+(EXP(-$G183/INDEX($BB$5:$BG$12,MATCH($D183,$AR$5:$AR$12,0),3))*($G183/INDEX($BB$5:$BG$12,MATCH($D183,$AR$5:$AR$12,0),3))^$J183)+(EXP(-$G183/INDEX($BB$5:$BG$12,MATCH($D183,$AR$5:$AR$12,0),4))*($G183/INDEX($BB$5:$BG$12,MATCH($D183,$AR$5:$AR$12,0),4))^$J183)+(EXP(-$G183/INDEX($BB$5:$BG$12,MATCH($D183,$AR$5:$AR$12,0),5))*($G183/INDEX($BB$5:$BG$12,MATCH($D183,$AR$5:$AR$12,0),5))^$J183)+(EXP(-$G183/INDEX($BB$5:$BG$12,MATCH($D183,$AR$5:$AR$12,0),6))*($G183/INDEX($BB$5:$BG$12,MATCH($D183,$AR$5:$AR$12,0),6))^$J183)),0)</x:f>
        <x:v>0.2194496540015529</x:v>
      </x:c>
      <x:c r="AH183" s="979" t="n">
        <x:f>IFERROR((EXP(-$G183/INDEX($BB$5:$BG$12,MATCH($D183,$AR$5:$AR$12,0),4))*($G183/INDEX($BB$5:$BG$12,MATCH($D183,$AR$5:$AR$12,0),4))^$J183)/((EXP(-$G183/INDEX($BB$5:$BG$12,MATCH($D183,$AR$5:$AR$12,0),1))*($G183/INDEX($BB$5:$BG$12,MATCH($D183,$AR$5:$AR$12,0),1))^$J183)+(EXP(-$G183/INDEX($BB$5:$BG$12,MATCH($D183,$AR$5:$AR$12,0),2))*($G183/INDEX($BB$5:$BG$12,MATCH($D183,$AR$5:$AR$12,0),2))^$J183)+(EXP(-$G183/INDEX($BB$5:$BG$12,MATCH($D183,$AR$5:$AR$12,0),3))*($G183/INDEX($BB$5:$BG$12,MATCH($D183,$AR$5:$AR$12,0),3))^$J183)+(EXP(-$G183/INDEX($BB$5:$BG$12,MATCH($D183,$AR$5:$AR$12,0),4))*($G183/INDEX($BB$5:$BG$12,MATCH($D183,$AR$5:$AR$12,0),4))^$J183)+(EXP(-$G183/INDEX($BB$5:$BG$12,MATCH($D183,$AR$5:$AR$12,0),5))*($G183/INDEX($BB$5:$BG$12,MATCH($D183,$AR$5:$AR$12,0),5))^$J183)+(EXP(-$G183/INDEX($BB$5:$BG$12,MATCH($D183,$AR$5:$AR$12,0),6))*($G183/INDEX($BB$5:$BG$12,MATCH($D183,$AR$5:$AR$12,0),6))^$J183)),0)</x:f>
        <x:v>0.17944220760226576</x:v>
      </x:c>
      <x:c r="AI183" s="979" t="n">
        <x:f>IFERROR((EXP(-$G183/INDEX($BB$5:$BG$12,MATCH($D183,$AR$5:$AR$12,0),5))*($G183/INDEX($BB$5:$BG$12,MATCH($D183,$AR$5:$AR$12,0),5))^$J183)/((EXP(-$G183/INDEX($BB$5:$BG$12,MATCH($D183,$AR$5:$AR$12,0),1))*($G183/INDEX($BB$5:$BG$12,MATCH($D183,$AR$5:$AR$12,0),1))^$J183)+(EXP(-$G183/INDEX($BB$5:$BG$12,MATCH($D183,$AR$5:$AR$12,0),2))*($G183/INDEX($BB$5:$BG$12,MATCH($D183,$AR$5:$AR$12,0),2))^$J183)+(EXP(-$G183/INDEX($BB$5:$BG$12,MATCH($D183,$AR$5:$AR$12,0),3))*($G183/INDEX($BB$5:$BG$12,MATCH($D183,$AR$5:$AR$12,0),3))^$J183)+(EXP(-$G183/INDEX($BB$5:$BG$12,MATCH($D183,$AR$5:$AR$12,0),4))*($G183/INDEX($BB$5:$BG$12,MATCH($D183,$AR$5:$AR$12,0),4))^$J183)+(EXP(-$G183/INDEX($BB$5:$BG$12,MATCH($D183,$AR$5:$AR$12,0),5))*($G183/INDEX($BB$5:$BG$12,MATCH($D183,$AR$5:$AR$12,0),5))^$J183)+(EXP(-$G183/INDEX($BB$5:$BG$12,MATCH($D183,$AR$5:$AR$12,0),6))*($G183/INDEX($BB$5:$BG$12,MATCH($D183,$AR$5:$AR$12,0),6))^$J183)),0)</x:f>
        <x:v>0.12705785623765972</x:v>
      </x:c>
      <x:c r="AJ183" s="979" t="n">
        <x:f>IFERROR((EXP(-$G183/INDEX($BB$5:$BG$12,MATCH($D183,$AR$5:$AR$12,0),6))*($G183/INDEX($BB$5:$BG$12,MATCH($D183,$AR$5:$AR$12,0),6))^$J183)/((EXP(-$G183/INDEX($BB$5:$BG$12,MATCH($D183,$AR$5:$AR$12,0),1))*($G183/INDEX($BB$5:$BG$12,MATCH($D183,$AR$5:$AR$12,0),1))^$J183)+(EXP(-$G183/INDEX($BB$5:$BG$12,MATCH($D183,$AR$5:$AR$12,0),2))*($G183/INDEX($BB$5:$BG$12,MATCH($D183,$AR$5:$AR$12,0),2))^$J183)+(EXP(-$G183/INDEX($BB$5:$BG$12,MATCH($D183,$AR$5:$AR$12,0),3))*($G183/INDEX($BB$5:$BG$12,MATCH($D183,$AR$5:$AR$12,0),3))^$J183)+(EXP(-$G183/INDEX($BB$5:$BG$12,MATCH($D183,$AR$5:$AR$12,0),4))*($G183/INDEX($BB$5:$BG$12,MATCH($D183,$AR$5:$AR$12,0),4))^$J183)+(EXP(-$G183/INDEX($BB$5:$BG$12,MATCH($D183,$AR$5:$AR$12,0),5))*($G183/INDEX($BB$5:$BG$12,MATCH($D183,$AR$5:$AR$12,0),5))^$J183)+(EXP(-$G183/INDEX($BB$5:$BG$12,MATCH($D183,$AR$5:$AR$12,0),6))*($G183/INDEX($BB$5:$BG$12,MATCH($D183,$AR$5:$AR$12,0),6))^$J183)),0)</x:f>
        <x:v>0.09337200252661632</x:v>
      </x:c>
      <x:c r="BJ183"/>
      <x:c r="BK183"/>
      <x:c r="BL183"/>
      <x:c r="BM183"/>
      <x:c r="BN183"/>
      <x:c r="BO183"/>
      <x:c r="BP183"/>
      <x:c r="BQ183"/>
      <x:c r="BR183"/>
      <x:c r="BS183"/>
      <x:c r="BT183"/>
      <x:c r="BU183"/>
      <x:c r="BV183"/>
      <x:c r="BW183"/>
      <x:c r="BX183"/>
      <x:c r="BY183"/>
      <x:c r="BZ183"/>
    </x:row>
    <x:row r="184">
      <x:c r="A184" s="975" t="n">
        <x:f>'対象台データ'!A182</x:f>
        <x:v>46280</x:v>
      </x:c>
      <x:c r="B184" s="1003" t="str">
        <x:f>'対象台データ'!B182</x:f>
        <x:v>火</x:v>
      </x:c>
      <x:c r="C184" s="1003" t="str">
        <x:f>'対象台データ'!C182</x:f>
        <x:v>9/15</x:v>
      </x:c>
      <x:c r="D184" s="963" t="str">
        <x:f>'対象台データ'!D182</x:f>
        <x:v>ゴーゴージャグラー3</x:v>
      </x:c>
      <x:c r="E184" s="1014" t="n">
        <x:f>IF($X184="A",MIN(100,MAX(0,55+(V184-55)*(1+0.4*SQRT(MIN(G184/8000,1))))),MIN(100,MAX(0,V184)))</x:f>
        <x:v>76.28060721900002</x:v>
      </x:c>
      <x:c r="F184" s="1016" t="n">
        <x:f>'対象台データ'!E182</x:f>
        <x:v>913</x:v>
      </x:c>
      <x:c r="G184" s="1005" t="n">
        <x:f>'対象台データ'!F182</x:f>
        <x:v>8182</x:v>
      </x:c>
      <x:c r="H184" s="1005" t="n">
        <x:f>'対象台データ'!G182</x:f>
        <x:v>2310</x:v>
      </x:c>
      <x:c r="I184" s="1005" t="n">
        <x:f>'対象台データ'!H182</x:f>
        <x:v>34</x:v>
      </x:c>
      <x:c r="J184" s="1005" t="n">
        <x:f>'対象台データ'!I182</x:f>
        <x:v>42</x:v>
      </x:c>
      <x:c r="K184" s="979" t="n">
        <x:f>'対象台データ'!K182</x:f>
        <x:v>1.09410901979956</x:v>
      </x:c>
      <x:c r="L184" s="1006" t="n">
        <x:f>IF(G184&lt;=0,5,IF(G184&lt;1500,5+(G184-0)*(20-5)/(1500-0),IF(G184&lt;3000,20+(G184-1500)*(40-20)/(3000-1500),IF(G184&lt;4500,40+(G184-3000)*(58-40)/(4500-3000),IF(G184&lt;6000,58+(G184-4500)*(72-58)/(6000-4500),IF(G184&lt;7500,72+(G184-6000)*(84-72)/(7500-6000),IF(G184&lt;9000,84+(G184-7500)*(93-84)/(9000-7500),IF(G184&lt;11000,93+(G184-9000)*(100-93)/(11000-9000),100))))))))</x:f>
        <x:v>88.092</x:v>
      </x:c>
      <x:c r="M184" s="978" t="n">
        <x:v>1</x:v>
      </x:c>
      <x:c r="N184" s="978" t="n">
        <x:f>MIN(100,L184*M184)</x:f>
        <x:v>88.092</x:v>
      </x:c>
      <x:c r="O184" s="978" t="n">
        <x:f>IF(K184&lt;=0.8,0,IF(K184&lt;0.9,0+(K184-0.8)*(10-0)/(0.9-0.8),IF(K184&lt;1,10+(K184-0.9)*(35-10)/(1-0.9),IF(K184&lt;1.2,35+(K184-1)*(87-35)/(1.2-1),IF(K184&lt;1.3,87+(K184-1.2)*(96-87)/(1.3-1.2),IF(K184&lt;1.45,96+(K184-1.3)*(100-96)/(1.45-1.3),100))))))</x:f>
        <x:v>59.4683451478856</x:v>
      </x:c>
      <x:c r="P184" s="979" t="n">
        <x:f>MIN(1,SQRT(G184/8000))</x:f>
        <x:v>1</x:v>
      </x:c>
      <x:c r="Q184" s="978" t="n">
        <x:f>35+(O184-35)*P184</x:f>
        <x:v>59.4683451478856</x:v>
      </x:c>
      <x:c r="R184" s="978" t="n">
        <x:f>IF(K184&lt;0.95,MIN(25,(0.95-K184)*250),0)</x:f>
        <x:v>0</x:v>
      </x:c>
      <x:c r="S184" s="978" t="n">
        <x:f>IF($X184="A",Y184*5+Z184*15+AA184*30+AB184*60+AC184*80+AD184*100,0)</x:f>
        <x:v>49.40435699905199</x:v>
      </x:c>
      <x:c r="T184" s="978" t="n">
        <x:f>IF($X184="A",AE184*5+AF184*15+AG184*30+AH184*60+AI184*80+AJ184*100,0)</x:f>
        <x:v>85.36432926208852</x:v>
      </x:c>
      <x:c r="U184" s="978" t="n">
        <x:f>IF($X184="A",S184*15%+T184*30%+Q184*55%,0)</x:f>
        <x:v>65.72754215982144</x:v>
      </x:c>
      <x:c r="V184" s="1018" t="n">
        <x:f>IF($X184="A",U184*80%+N184*20%,N184*IFERROR(INDEX($AT$5:$AT$60,MATCH($D184,$AR$5:$AR$60,0)),0.6)+Q184*IFERROR(INDEX($AU$5:$AU$60,MATCH($D184,$AR$5:$AR$60,0)),0.4)-R184)</x:f>
        <x:v>70.20043372785716</x:v>
      </x:c>
      <x:c r="W184" s="1008" t="str">
        <x:f>IF(E184&gt;=90,"設定6級候補",IF(E184&gt;=75,"設定4以上強候補",IF(E184&gt;=60,"設定4以上を疑う","要観察")))</x:f>
        <x:v>設定4以上強候補</x:v>
      </x:c>
      <x:c r="X184" s="1003" t="str">
        <x:f>IFERROR(INDEX($AS$5:$AS$60,MATCH($D184,$AR$5:$AR$60,0)),"AT")</x:f>
        <x:v>A</x:v>
      </x:c>
      <x:c r="Y184" s="979" t="n">
        <x:f>IFERROR((EXP(-$G184/INDEX($AV$5:$BA$12,MATCH($D184,$AR$5:$AR$12,0),1))*($G184/INDEX($AV$5:$BA$12,MATCH($D184,$AR$5:$AR$12,0),1))^$I184)/((EXP(-$G184/INDEX($AV$5:$BA$12,MATCH($D184,$AR$5:$AR$12,0),1))*($G184/INDEX($AV$5:$BA$12,MATCH($D184,$AR$5:$AR$12,0),1))^$I184)+(EXP(-$G184/INDEX($AV$5:$BA$12,MATCH($D184,$AR$5:$AR$12,0),2))*($G184/INDEX($AV$5:$BA$12,MATCH($D184,$AR$5:$AR$12,0),2))^$I184)+(EXP(-$G184/INDEX($AV$5:$BA$12,MATCH($D184,$AR$5:$AR$12,0),3))*($G184/INDEX($AV$5:$BA$12,MATCH($D184,$AR$5:$AR$12,0),3))^$I184)+(EXP(-$G184/INDEX($AV$5:$BA$12,MATCH($D184,$AR$5:$AR$12,0),4))*($G184/INDEX($AV$5:$BA$12,MATCH($D184,$AR$5:$AR$12,0),4))^$I184)+(EXP(-$G184/INDEX($AV$5:$BA$12,MATCH($D184,$AR$5:$AR$12,0),5))*($G184/INDEX($AV$5:$BA$12,MATCH($D184,$AR$5:$AR$12,0),5))^$I184)+(EXP(-$G184/INDEX($AV$5:$BA$12,MATCH($D184,$AR$5:$AR$12,0),6))*($G184/INDEX($AV$5:$BA$12,MATCH($D184,$AR$5:$AR$12,0),6))^$I184)),0)</x:f>
        <x:v>0.16046766073424168</x:v>
      </x:c>
      <x:c r="Z184" s="979" t="n">
        <x:f>IFERROR((EXP(-$G184/INDEX($AV$5:$BA$12,MATCH($D184,$AR$5:$AR$12,0),2))*($G184/INDEX($AV$5:$BA$12,MATCH($D184,$AR$5:$AR$12,0),2))^$I184)/((EXP(-$G184/INDEX($AV$5:$BA$12,MATCH($D184,$AR$5:$AR$12,0),1))*($G184/INDEX($AV$5:$BA$12,MATCH($D184,$AR$5:$AR$12,0),1))^$I184)+(EXP(-$G184/INDEX($AV$5:$BA$12,MATCH($D184,$AR$5:$AR$12,0),2))*($G184/INDEX($AV$5:$BA$12,MATCH($D184,$AR$5:$AR$12,0),2))^$I184)+(EXP(-$G184/INDEX($AV$5:$BA$12,MATCH($D184,$AR$5:$AR$12,0),3))*($G184/INDEX($AV$5:$BA$12,MATCH($D184,$AR$5:$AR$12,0),3))^$I184)+(EXP(-$G184/INDEX($AV$5:$BA$12,MATCH($D184,$AR$5:$AR$12,0),4))*($G184/INDEX($AV$5:$BA$12,MATCH($D184,$AR$5:$AR$12,0),4))^$I184)+(EXP(-$G184/INDEX($AV$5:$BA$12,MATCH($D184,$AR$5:$AR$12,0),5))*($G184/INDEX($AV$5:$BA$12,MATCH($D184,$AR$5:$AR$12,0),5))^$I184)+(EXP(-$G184/INDEX($AV$5:$BA$12,MATCH($D184,$AR$5:$AR$12,0),6))*($G184/INDEX($AV$5:$BA$12,MATCH($D184,$AR$5:$AR$12,0),6))^$I184)),0)</x:f>
        <x:v>0.16193190998201884</x:v>
      </x:c>
      <x:c r="AA184" s="979" t="n">
        <x:f>IFERROR((EXP(-$G184/INDEX($AV$5:$BA$12,MATCH($D184,$AR$5:$AR$12,0),3))*($G184/INDEX($AV$5:$BA$12,MATCH($D184,$AR$5:$AR$12,0),3))^$I184)/((EXP(-$G184/INDEX($AV$5:$BA$12,MATCH($D184,$AR$5:$AR$12,0),1))*($G184/INDEX($AV$5:$BA$12,MATCH($D184,$AR$5:$AR$12,0),1))^$I184)+(EXP(-$G184/INDEX($AV$5:$BA$12,MATCH($D184,$AR$5:$AR$12,0),2))*($G184/INDEX($AV$5:$BA$12,MATCH($D184,$AR$5:$AR$12,0),2))^$I184)+(EXP(-$G184/INDEX($AV$5:$BA$12,MATCH($D184,$AR$5:$AR$12,0),3))*($G184/INDEX($AV$5:$BA$12,MATCH($D184,$AR$5:$AR$12,0),3))^$I184)+(EXP(-$G184/INDEX($AV$5:$BA$12,MATCH($D184,$AR$5:$AR$12,0),4))*($G184/INDEX($AV$5:$BA$12,MATCH($D184,$AR$5:$AR$12,0),4))^$I184)+(EXP(-$G184/INDEX($AV$5:$BA$12,MATCH($D184,$AR$5:$AR$12,0),5))*($G184/INDEX($AV$5:$BA$12,MATCH($D184,$AR$5:$AR$12,0),5))^$I184)+(EXP(-$G184/INDEX($AV$5:$BA$12,MATCH($D184,$AR$5:$AR$12,0),6))*($G184/INDEX($AV$5:$BA$12,MATCH($D184,$AR$5:$AR$12,0),6))^$I184)),0)</x:f>
        <x:v>0.16333729514132925</x:v>
      </x:c>
      <x:c r="AB184" s="979" t="n">
        <x:f>IFERROR((EXP(-$G184/INDEX($AV$5:$BA$12,MATCH($D184,$AR$5:$AR$12,0),4))*($G184/INDEX($AV$5:$BA$12,MATCH($D184,$AR$5:$AR$12,0),4))^$I184)/((EXP(-$G184/INDEX($AV$5:$BA$12,MATCH($D184,$AR$5:$AR$12,0),1))*($G184/INDEX($AV$5:$BA$12,MATCH($D184,$AR$5:$AR$12,0),1))^$I184)+(EXP(-$G184/INDEX($AV$5:$BA$12,MATCH($D184,$AR$5:$AR$12,0),2))*($G184/INDEX($AV$5:$BA$12,MATCH($D184,$AR$5:$AR$12,0),2))^$I184)+(EXP(-$G184/INDEX($AV$5:$BA$12,MATCH($D184,$AR$5:$AR$12,0),3))*($G184/INDEX($AV$5:$BA$12,MATCH($D184,$AR$5:$AR$12,0),3))^$I184)+(EXP(-$G184/INDEX($AV$5:$BA$12,MATCH($D184,$AR$5:$AR$12,0),4))*($G184/INDEX($AV$5:$BA$12,MATCH($D184,$AR$5:$AR$12,0),4))^$I184)+(EXP(-$G184/INDEX($AV$5:$BA$12,MATCH($D184,$AR$5:$AR$12,0),5))*($G184/INDEX($AV$5:$BA$12,MATCH($D184,$AR$5:$AR$12,0),5))^$I184)+(EXP(-$G184/INDEX($AV$5:$BA$12,MATCH($D184,$AR$5:$AR$12,0),6))*($G184/INDEX($AV$5:$BA$12,MATCH($D184,$AR$5:$AR$12,0),6))^$I184)),0)</x:f>
        <x:v>0.16717089561432574</x:v>
      </x:c>
      <x:c r="AC184" s="979" t="n">
        <x:f>IFERROR((EXP(-$G184/INDEX($AV$5:$BA$12,MATCH($D184,$AR$5:$AR$12,0),5))*($G184/INDEX($AV$5:$BA$12,MATCH($D184,$AR$5:$AR$12,0),5))^$I184)/((EXP(-$G184/INDEX($AV$5:$BA$12,MATCH($D184,$AR$5:$AR$12,0),1))*($G184/INDEX($AV$5:$BA$12,MATCH($D184,$AR$5:$AR$12,0),1))^$I184)+(EXP(-$G184/INDEX($AV$5:$BA$12,MATCH($D184,$AR$5:$AR$12,0),2))*($G184/INDEX($AV$5:$BA$12,MATCH($D184,$AR$5:$AR$12,0),2))^$I184)+(EXP(-$G184/INDEX($AV$5:$BA$12,MATCH($D184,$AR$5:$AR$12,0),3))*($G184/INDEX($AV$5:$BA$12,MATCH($D184,$AR$5:$AR$12,0),3))^$I184)+(EXP(-$G184/INDEX($AV$5:$BA$12,MATCH($D184,$AR$5:$AR$12,0),4))*($G184/INDEX($AV$5:$BA$12,MATCH($D184,$AR$5:$AR$12,0),4))^$I184)+(EXP(-$G184/INDEX($AV$5:$BA$12,MATCH($D184,$AR$5:$AR$12,0),5))*($G184/INDEX($AV$5:$BA$12,MATCH($D184,$AR$5:$AR$12,0),5))^$I184)+(EXP(-$G184/INDEX($AV$5:$BA$12,MATCH($D184,$AR$5:$AR$12,0),6))*($G184/INDEX($AV$5:$BA$12,MATCH($D184,$AR$5:$AR$12,0),6))^$I184)),0)</x:f>
        <x:v>0.17332781991286939</x:v>
      </x:c>
      <x:c r="AD184" s="979" t="n">
        <x:f>IFERROR((EXP(-$G184/INDEX($AV$5:$BA$12,MATCH($D184,$AR$5:$AR$12,0),6))*($G184/INDEX($AV$5:$BA$12,MATCH($D184,$AR$5:$AR$12,0),6))^$I184)/((EXP(-$G184/INDEX($AV$5:$BA$12,MATCH($D184,$AR$5:$AR$12,0),1))*($G184/INDEX($AV$5:$BA$12,MATCH($D184,$AR$5:$AR$12,0),1))^$I184)+(EXP(-$G184/INDEX($AV$5:$BA$12,MATCH($D184,$AR$5:$AR$12,0),2))*($G184/INDEX($AV$5:$BA$12,MATCH($D184,$AR$5:$AR$12,0),2))^$I184)+(EXP(-$G184/INDEX($AV$5:$BA$12,MATCH($D184,$AR$5:$AR$12,0),3))*($G184/INDEX($AV$5:$BA$12,MATCH($D184,$AR$5:$AR$12,0),3))^$I184)+(EXP(-$G184/INDEX($AV$5:$BA$12,MATCH($D184,$AR$5:$AR$12,0),4))*($G184/INDEX($AV$5:$BA$12,MATCH($D184,$AR$5:$AR$12,0),4))^$I184)+(EXP(-$G184/INDEX($AV$5:$BA$12,MATCH($D184,$AR$5:$AR$12,0),5))*($G184/INDEX($AV$5:$BA$12,MATCH($D184,$AR$5:$AR$12,0),5))^$I184)+(EXP(-$G184/INDEX($AV$5:$BA$12,MATCH($D184,$AR$5:$AR$12,0),6))*($G184/INDEX($AV$5:$BA$12,MATCH($D184,$AR$5:$AR$12,0),6))^$I184)),0)</x:f>
        <x:v>0.17376441861521527</x:v>
      </x:c>
      <x:c r="AE184" s="979" t="n">
        <x:f>IFERROR((EXP(-$G184/INDEX($BB$5:$BG$12,MATCH($D184,$AR$5:$AR$12,0),1))*($G184/INDEX($BB$5:$BG$12,MATCH($D184,$AR$5:$AR$12,0),1))^$J184)/((EXP(-$G184/INDEX($BB$5:$BG$12,MATCH($D184,$AR$5:$AR$12,0),1))*($G184/INDEX($BB$5:$BG$12,MATCH($D184,$AR$5:$AR$12,0),1))^$J184)+(EXP(-$G184/INDEX($BB$5:$BG$12,MATCH($D184,$AR$5:$AR$12,0),2))*($G184/INDEX($BB$5:$BG$12,MATCH($D184,$AR$5:$AR$12,0),2))^$J184)+(EXP(-$G184/INDEX($BB$5:$BG$12,MATCH($D184,$AR$5:$AR$12,0),3))*($G184/INDEX($BB$5:$BG$12,MATCH($D184,$AR$5:$AR$12,0),3))^$J184)+(EXP(-$G184/INDEX($BB$5:$BG$12,MATCH($D184,$AR$5:$AR$12,0),4))*($G184/INDEX($BB$5:$BG$12,MATCH($D184,$AR$5:$AR$12,0),4))^$J184)+(EXP(-$G184/INDEX($BB$5:$BG$12,MATCH($D184,$AR$5:$AR$12,0),5))*($G184/INDEX($BB$5:$BG$12,MATCH($D184,$AR$5:$AR$12,0),5))^$J184)+(EXP(-$G184/INDEX($BB$5:$BG$12,MATCH($D184,$AR$5:$AR$12,0),6))*($G184/INDEX($BB$5:$BG$12,MATCH($D184,$AR$5:$AR$12,0),6))^$J184)),0)</x:f>
        <x:v>0.0019980924869754213</x:v>
      </x:c>
      <x:c r="AF184" s="979" t="n">
        <x:f>IFERROR((EXP(-$G184/INDEX($BB$5:$BG$12,MATCH($D184,$AR$5:$AR$12,0),2))*($G184/INDEX($BB$5:$BG$12,MATCH($D184,$AR$5:$AR$12,0),2))^$J184)/((EXP(-$G184/INDEX($BB$5:$BG$12,MATCH($D184,$AR$5:$AR$12,0),1))*($G184/INDEX($BB$5:$BG$12,MATCH($D184,$AR$5:$AR$12,0),1))^$J184)+(EXP(-$G184/INDEX($BB$5:$BG$12,MATCH($D184,$AR$5:$AR$12,0),2))*($G184/INDEX($BB$5:$BG$12,MATCH($D184,$AR$5:$AR$12,0),2))^$J184)+(EXP(-$G184/INDEX($BB$5:$BG$12,MATCH($D184,$AR$5:$AR$12,0),3))*($G184/INDEX($BB$5:$BG$12,MATCH($D184,$AR$5:$AR$12,0),3))^$J184)+(EXP(-$G184/INDEX($BB$5:$BG$12,MATCH($D184,$AR$5:$AR$12,0),4))*($G184/INDEX($BB$5:$BG$12,MATCH($D184,$AR$5:$AR$12,0),4))^$J184)+(EXP(-$G184/INDEX($BB$5:$BG$12,MATCH($D184,$AR$5:$AR$12,0),5))*($G184/INDEX($BB$5:$BG$12,MATCH($D184,$AR$5:$AR$12,0),5))^$J184)+(EXP(-$G184/INDEX($BB$5:$BG$12,MATCH($D184,$AR$5:$AR$12,0),6))*($G184/INDEX($BB$5:$BG$12,MATCH($D184,$AR$5:$AR$12,0),6))^$J184)),0)</x:f>
        <x:v>0.006230602898411084</x:v>
      </x:c>
      <x:c r="AG184" s="979" t="n">
        <x:f>IFERROR((EXP(-$G184/INDEX($BB$5:$BG$12,MATCH($D184,$AR$5:$AR$12,0),3))*($G184/INDEX($BB$5:$BG$12,MATCH($D184,$AR$5:$AR$12,0),3))^$J184)/((EXP(-$G184/INDEX($BB$5:$BG$12,MATCH($D184,$AR$5:$AR$12,0),1))*($G184/INDEX($BB$5:$BG$12,MATCH($D184,$AR$5:$AR$12,0),1))^$J184)+(EXP(-$G184/INDEX($BB$5:$BG$12,MATCH($D184,$AR$5:$AR$12,0),2))*($G184/INDEX($BB$5:$BG$12,MATCH($D184,$AR$5:$AR$12,0),2))^$J184)+(EXP(-$G184/INDEX($BB$5:$BG$12,MATCH($D184,$AR$5:$AR$12,0),3))*($G184/INDEX($BB$5:$BG$12,MATCH($D184,$AR$5:$AR$12,0),3))^$J184)+(EXP(-$G184/INDEX($BB$5:$BG$12,MATCH($D184,$AR$5:$AR$12,0),4))*($G184/INDEX($BB$5:$BG$12,MATCH($D184,$AR$5:$AR$12,0),4))^$J184)+(EXP(-$G184/INDEX($BB$5:$BG$12,MATCH($D184,$AR$5:$AR$12,0),5))*($G184/INDEX($BB$5:$BG$12,MATCH($D184,$AR$5:$AR$12,0),5))^$J184)+(EXP(-$G184/INDEX($BB$5:$BG$12,MATCH($D184,$AR$5:$AR$12,0),6))*($G184/INDEX($BB$5:$BG$12,MATCH($D184,$AR$5:$AR$12,0),6))^$J184)),0)</x:f>
        <x:v>0.024220886777722633</x:v>
      </x:c>
      <x:c r="AH184" s="979" t="n">
        <x:f>IFERROR((EXP(-$G184/INDEX($BB$5:$BG$12,MATCH($D184,$AR$5:$AR$12,0),4))*($G184/INDEX($BB$5:$BG$12,MATCH($D184,$AR$5:$AR$12,0),4))^$J184)/((EXP(-$G184/INDEX($BB$5:$BG$12,MATCH($D184,$AR$5:$AR$12,0),1))*($G184/INDEX($BB$5:$BG$12,MATCH($D184,$AR$5:$AR$12,0),1))^$J184)+(EXP(-$G184/INDEX($BB$5:$BG$12,MATCH($D184,$AR$5:$AR$12,0),2))*($G184/INDEX($BB$5:$BG$12,MATCH($D184,$AR$5:$AR$12,0),2))^$J184)+(EXP(-$G184/INDEX($BB$5:$BG$12,MATCH($D184,$AR$5:$AR$12,0),3))*($G184/INDEX($BB$5:$BG$12,MATCH($D184,$AR$5:$AR$12,0),3))^$J184)+(EXP(-$G184/INDEX($BB$5:$BG$12,MATCH($D184,$AR$5:$AR$12,0),4))*($G184/INDEX($BB$5:$BG$12,MATCH($D184,$AR$5:$AR$12,0),4))^$J184)+(EXP(-$G184/INDEX($BB$5:$BG$12,MATCH($D184,$AR$5:$AR$12,0),5))*($G184/INDEX($BB$5:$BG$12,MATCH($D184,$AR$5:$AR$12,0),5))^$J184)+(EXP(-$G184/INDEX($BB$5:$BG$12,MATCH($D184,$AR$5:$AR$12,0),6))*($G184/INDEX($BB$5:$BG$12,MATCH($D184,$AR$5:$AR$12,0),6))^$J184)),0)</x:f>
        <x:v>0.14107589682647903</x:v>
      </x:c>
      <x:c r="AI184" s="979" t="n">
        <x:f>IFERROR((EXP(-$G184/INDEX($BB$5:$BG$12,MATCH($D184,$AR$5:$AR$12,0),5))*($G184/INDEX($BB$5:$BG$12,MATCH($D184,$AR$5:$AR$12,0),5))^$J184)/((EXP(-$G184/INDEX($BB$5:$BG$12,MATCH($D184,$AR$5:$AR$12,0),1))*($G184/INDEX($BB$5:$BG$12,MATCH($D184,$AR$5:$AR$12,0),1))^$J184)+(EXP(-$G184/INDEX($BB$5:$BG$12,MATCH($D184,$AR$5:$AR$12,0),2))*($G184/INDEX($BB$5:$BG$12,MATCH($D184,$AR$5:$AR$12,0),2))^$J184)+(EXP(-$G184/INDEX($BB$5:$BG$12,MATCH($D184,$AR$5:$AR$12,0),3))*($G184/INDEX($BB$5:$BG$12,MATCH($D184,$AR$5:$AR$12,0),3))^$J184)+(EXP(-$G184/INDEX($BB$5:$BG$12,MATCH($D184,$AR$5:$AR$12,0),4))*($G184/INDEX($BB$5:$BG$12,MATCH($D184,$AR$5:$AR$12,0),4))^$J184)+(EXP(-$G184/INDEX($BB$5:$BG$12,MATCH($D184,$AR$5:$AR$12,0),5))*($G184/INDEX($BB$5:$BG$12,MATCH($D184,$AR$5:$AR$12,0),5))^$J184)+(EXP(-$G184/INDEX($BB$5:$BG$12,MATCH($D184,$AR$5:$AR$12,0),6))*($G184/INDEX($BB$5:$BG$12,MATCH($D184,$AR$5:$AR$12,0),6))^$J184)),0)</x:f>
        <x:v>0.3288876378892065</x:v>
      </x:c>
      <x:c r="AJ184" s="979" t="n">
        <x:f>IFERROR((EXP(-$G184/INDEX($BB$5:$BG$12,MATCH($D184,$AR$5:$AR$12,0),6))*($G184/INDEX($BB$5:$BG$12,MATCH($D184,$AR$5:$AR$12,0),6))^$J184)/((EXP(-$G184/INDEX($BB$5:$BG$12,MATCH($D184,$AR$5:$AR$12,0),1))*($G184/INDEX($BB$5:$BG$12,MATCH($D184,$AR$5:$AR$12,0),1))^$J184)+(EXP(-$G184/INDEX($BB$5:$BG$12,MATCH($D184,$AR$5:$AR$12,0),2))*($G184/INDEX($BB$5:$BG$12,MATCH($D184,$AR$5:$AR$12,0),2))^$J184)+(EXP(-$G184/INDEX($BB$5:$BG$12,MATCH($D184,$AR$5:$AR$12,0),3))*($G184/INDEX($BB$5:$BG$12,MATCH($D184,$AR$5:$AR$12,0),3))^$J184)+(EXP(-$G184/INDEX($BB$5:$BG$12,MATCH($D184,$AR$5:$AR$12,0),4))*($G184/INDEX($BB$5:$BG$12,MATCH($D184,$AR$5:$AR$12,0),4))^$J184)+(EXP(-$G184/INDEX($BB$5:$BG$12,MATCH($D184,$AR$5:$AR$12,0),5))*($G184/INDEX($BB$5:$BG$12,MATCH($D184,$AR$5:$AR$12,0),5))^$J184)+(EXP(-$G184/INDEX($BB$5:$BG$12,MATCH($D184,$AR$5:$AR$12,0),6))*($G184/INDEX($BB$5:$BG$12,MATCH($D184,$AR$5:$AR$12,0),6))^$J184)),0)</x:f>
        <x:v>0.4975868831212053</x:v>
      </x:c>
      <x:c r="BJ184"/>
      <x:c r="BK184"/>
      <x:c r="BL184"/>
      <x:c r="BM184"/>
      <x:c r="BN184"/>
      <x:c r="BO184"/>
      <x:c r="BP184"/>
      <x:c r="BQ184"/>
      <x:c r="BR184"/>
      <x:c r="BS184"/>
      <x:c r="BT184"/>
      <x:c r="BU184"/>
      <x:c r="BV184"/>
      <x:c r="BW184"/>
      <x:c r="BX184"/>
      <x:c r="BY184"/>
      <x:c r="BZ184"/>
    </x:row>
    <x:row r="185">
      <x:c r="A185" s="975" t="n">
        <x:f>'対象台データ'!A183</x:f>
        <x:v>46280</x:v>
      </x:c>
      <x:c r="B185" s="1003" t="str">
        <x:f>'対象台データ'!B183</x:f>
        <x:v>火</x:v>
      </x:c>
      <x:c r="C185" s="1003" t="str">
        <x:f>'対象台データ'!C183</x:f>
        <x:v>9/15</x:v>
      </x:c>
      <x:c r="D185" s="963" t="str">
        <x:f>'対象台データ'!D183</x:f>
        <x:v>ゴーゴージャグラー3</x:v>
      </x:c>
      <x:c r="E185" s="1014" t="n">
        <x:f>IF($X185="A",MIN(100,MAX(0,55+(V185-55)*(1+0.4*SQRT(MIN(G185/8000,1))))),MIN(100,MAX(0,V185)))</x:f>
        <x:v>50.56593648580929</x:v>
      </x:c>
      <x:c r="F185" s="1016" t="n">
        <x:f>'対象台データ'!E183</x:f>
        <x:v>914</x:v>
      </x:c>
      <x:c r="G185" s="1005" t="n">
        <x:f>'対象台データ'!F183</x:f>
        <x:v>8159</x:v>
      </x:c>
      <x:c r="H185" s="1005" t="n">
        <x:f>'対象台データ'!G183</x:f>
        <x:v>-730</x:v>
      </x:c>
      <x:c r="I185" s="1005" t="n">
        <x:f>'対象台データ'!H183</x:f>
        <x:v>23</x:v>
      </x:c>
      <x:c r="J185" s="1005" t="n">
        <x:f>'対象台データ'!I183</x:f>
        <x:v>35</x:v>
      </x:c>
      <x:c r="K185" s="979" t="n">
        <x:f>'対象台データ'!K183</x:f>
        <x:v>0.9701760836703844</x:v>
      </x:c>
      <x:c r="L185" s="1006" t="n">
        <x:f>IF(G185&lt;=0,5,IF(G185&lt;1500,5+(G185-0)*(20-5)/(1500-0),IF(G185&lt;3000,20+(G185-1500)*(40-20)/(3000-1500),IF(G185&lt;4500,40+(G185-3000)*(58-40)/(4500-3000),IF(G185&lt;6000,58+(G185-4500)*(72-58)/(6000-4500),IF(G185&lt;7500,72+(G185-6000)*(84-72)/(7500-6000),IF(G185&lt;9000,84+(G185-7500)*(93-84)/(9000-7500),IF(G185&lt;11000,93+(G185-9000)*(100-93)/(11000-9000),100))))))))</x:f>
        <x:v>87.954</x:v>
      </x:c>
      <x:c r="M185" s="978" t="n">
        <x:v>1</x:v>
      </x:c>
      <x:c r="N185" s="978" t="n">
        <x:f>MIN(100,L185*M185)</x:f>
        <x:v>87.954</x:v>
      </x:c>
      <x:c r="O185" s="978" t="n">
        <x:f>IF(K185&lt;=0.8,0,IF(K185&lt;0.9,0+(K185-0.8)*(10-0)/(0.9-0.8),IF(K185&lt;1,10+(K185-0.9)*(35-10)/(1-0.9),IF(K185&lt;1.2,35+(K185-1)*(87-35)/(1.2-1),IF(K185&lt;1.3,87+(K185-1.2)*(96-87)/(1.3-1.2),IF(K185&lt;1.45,96+(K185-1.3)*(100-96)/(1.45-1.3),100))))))</x:f>
        <x:v>27.544020917596107</x:v>
      </x:c>
      <x:c r="P185" s="979" t="n">
        <x:f>MIN(1,SQRT(G185/8000))</x:f>
        <x:v>1</x:v>
      </x:c>
      <x:c r="Q185" s="978" t="n">
        <x:f>35+(O185-35)*P185</x:f>
        <x:v>27.544020917596107</x:v>
      </x:c>
      <x:c r="R185" s="978" t="n">
        <x:f>IF(K185&lt;0.95,MIN(25,(0.95-K185)*250),0)</x:f>
        <x:v>0</x:v>
      </x:c>
      <x:c r="S185" s="978" t="n">
        <x:f>IF($X185="A",Y185*5+Z185*15+AA185*30+AB185*60+AC185*80+AD185*100,0)</x:f>
        <x:v>39.32725347865505</x:v>
      </x:c>
      <x:c r="T185" s="978" t="n">
        <x:f>IF($X185="A",AE185*5+AF185*15+AG185*30+AH185*60+AI185*80+AJ185*100,0)</x:f>
        <x:v>72.51405064332158</x:v>
      </x:c>
      <x:c r="U185" s="978" t="n">
        <x:f>IF($X185="A",S185*15%+T185*30%+Q185*55%,0)</x:f>
        <x:v>42.80251471947259</x:v>
      </x:c>
      <x:c r="V185" s="1018" t="n">
        <x:f>IF($X185="A",U185*80%+N185*20%,N185*IFERROR(INDEX($AT$5:$AT$60,MATCH($D185,$AR$5:$AR$60,0)),0.6)+Q185*IFERROR(INDEX($AU$5:$AU$60,MATCH($D185,$AR$5:$AR$60,0)),0.4)-R185)</x:f>
        <x:v>51.832811775578065</x:v>
      </x:c>
      <x:c r="W185" s="1008" t="str">
        <x:f>IF(E185&gt;=90,"設定6級候補",IF(E185&gt;=75,"設定4以上強候補",IF(E185&gt;=60,"設定4以上を疑う","要観察")))</x:f>
        <x:v>要観察</x:v>
      </x:c>
      <x:c r="X185" s="1003" t="str">
        <x:f>IFERROR(INDEX($AS$5:$AS$60,MATCH($D185,$AR$5:$AR$60,0)),"AT")</x:f>
        <x:v>A</x:v>
      </x:c>
      <x:c r="Y185" s="979" t="n">
        <x:f>IFERROR((EXP(-$G185/INDEX($AV$5:$BA$12,MATCH($D185,$AR$5:$AR$12,0),1))*($G185/INDEX($AV$5:$BA$12,MATCH($D185,$AR$5:$AR$12,0),1))^$I185)/((EXP(-$G185/INDEX($AV$5:$BA$12,MATCH($D185,$AR$5:$AR$12,0),1))*($G185/INDEX($AV$5:$BA$12,MATCH($D185,$AR$5:$AR$12,0),1))^$I185)+(EXP(-$G185/INDEX($AV$5:$BA$12,MATCH($D185,$AR$5:$AR$12,0),2))*($G185/INDEX($AV$5:$BA$12,MATCH($D185,$AR$5:$AR$12,0),2))^$I185)+(EXP(-$G185/INDEX($AV$5:$BA$12,MATCH($D185,$AR$5:$AR$12,0),3))*($G185/INDEX($AV$5:$BA$12,MATCH($D185,$AR$5:$AR$12,0),3))^$I185)+(EXP(-$G185/INDEX($AV$5:$BA$12,MATCH($D185,$AR$5:$AR$12,0),4))*($G185/INDEX($AV$5:$BA$12,MATCH($D185,$AR$5:$AR$12,0),4))^$I185)+(EXP(-$G185/INDEX($AV$5:$BA$12,MATCH($D185,$AR$5:$AR$12,0),5))*($G185/INDEX($AV$5:$BA$12,MATCH($D185,$AR$5:$AR$12,0),5))^$I185)+(EXP(-$G185/INDEX($AV$5:$BA$12,MATCH($D185,$AR$5:$AR$12,0),6))*($G185/INDEX($AV$5:$BA$12,MATCH($D185,$AR$5:$AR$12,0),6))^$I185)),0)</x:f>
        <x:v>0.20962288513138808</x:v>
      </x:c>
      <x:c r="Z185" s="979" t="n">
        <x:f>IFERROR((EXP(-$G185/INDEX($AV$5:$BA$12,MATCH($D185,$AR$5:$AR$12,0),2))*($G185/INDEX($AV$5:$BA$12,MATCH($D185,$AR$5:$AR$12,0),2))^$I185)/((EXP(-$G185/INDEX($AV$5:$BA$12,MATCH($D185,$AR$5:$AR$12,0),1))*($G185/INDEX($AV$5:$BA$12,MATCH($D185,$AR$5:$AR$12,0),1))^$I185)+(EXP(-$G185/INDEX($AV$5:$BA$12,MATCH($D185,$AR$5:$AR$12,0),2))*($G185/INDEX($AV$5:$BA$12,MATCH($D185,$AR$5:$AR$12,0),2))^$I185)+(EXP(-$G185/INDEX($AV$5:$BA$12,MATCH($D185,$AR$5:$AR$12,0),3))*($G185/INDEX($AV$5:$BA$12,MATCH($D185,$AR$5:$AR$12,0),3))^$I185)+(EXP(-$G185/INDEX($AV$5:$BA$12,MATCH($D185,$AR$5:$AR$12,0),4))*($G185/INDEX($AV$5:$BA$12,MATCH($D185,$AR$5:$AR$12,0),4))^$I185)+(EXP(-$G185/INDEX($AV$5:$BA$12,MATCH($D185,$AR$5:$AR$12,0),5))*($G185/INDEX($AV$5:$BA$12,MATCH($D185,$AR$5:$AR$12,0),5))^$I185)+(EXP(-$G185/INDEX($AV$5:$BA$12,MATCH($D185,$AR$5:$AR$12,0),6))*($G185/INDEX($AV$5:$BA$12,MATCH($D185,$AR$5:$AR$12,0),6))^$I185)),0)</x:f>
        <x:v>0.20279276414955122</x:v>
      </x:c>
      <x:c r="AA185" s="979" t="n">
        <x:f>IFERROR((EXP(-$G185/INDEX($AV$5:$BA$12,MATCH($D185,$AR$5:$AR$12,0),3))*($G185/INDEX($AV$5:$BA$12,MATCH($D185,$AR$5:$AR$12,0),3))^$I185)/((EXP(-$G185/INDEX($AV$5:$BA$12,MATCH($D185,$AR$5:$AR$12,0),1))*($G185/INDEX($AV$5:$BA$12,MATCH($D185,$AR$5:$AR$12,0),1))^$I185)+(EXP(-$G185/INDEX($AV$5:$BA$12,MATCH($D185,$AR$5:$AR$12,0),2))*($G185/INDEX($AV$5:$BA$12,MATCH($D185,$AR$5:$AR$12,0),2))^$I185)+(EXP(-$G185/INDEX($AV$5:$BA$12,MATCH($D185,$AR$5:$AR$12,0),3))*($G185/INDEX($AV$5:$BA$12,MATCH($D185,$AR$5:$AR$12,0),3))^$I185)+(EXP(-$G185/INDEX($AV$5:$BA$12,MATCH($D185,$AR$5:$AR$12,0),4))*($G185/INDEX($AV$5:$BA$12,MATCH($D185,$AR$5:$AR$12,0),4))^$I185)+(EXP(-$G185/INDEX($AV$5:$BA$12,MATCH($D185,$AR$5:$AR$12,0),5))*($G185/INDEX($AV$5:$BA$12,MATCH($D185,$AR$5:$AR$12,0),5))^$I185)+(EXP(-$G185/INDEX($AV$5:$BA$12,MATCH($D185,$AR$5:$AR$12,0),6))*($G185/INDEX($AV$5:$BA$12,MATCH($D185,$AR$5:$AR$12,0),6))^$I185)),0)</x:f>
        <x:v>0.196066598080518</x:v>
      </x:c>
      <x:c r="AB185" s="979" t="n">
        <x:f>IFERROR((EXP(-$G185/INDEX($AV$5:$BA$12,MATCH($D185,$AR$5:$AR$12,0),4))*($G185/INDEX($AV$5:$BA$12,MATCH($D185,$AR$5:$AR$12,0),4))^$I185)/((EXP(-$G185/INDEX($AV$5:$BA$12,MATCH($D185,$AR$5:$AR$12,0),1))*($G185/INDEX($AV$5:$BA$12,MATCH($D185,$AR$5:$AR$12,0),1))^$I185)+(EXP(-$G185/INDEX($AV$5:$BA$12,MATCH($D185,$AR$5:$AR$12,0),2))*($G185/INDEX($AV$5:$BA$12,MATCH($D185,$AR$5:$AR$12,0),2))^$I185)+(EXP(-$G185/INDEX($AV$5:$BA$12,MATCH($D185,$AR$5:$AR$12,0),3))*($G185/INDEX($AV$5:$BA$12,MATCH($D185,$AR$5:$AR$12,0),3))^$I185)+(EXP(-$G185/INDEX($AV$5:$BA$12,MATCH($D185,$AR$5:$AR$12,0),4))*($G185/INDEX($AV$5:$BA$12,MATCH($D185,$AR$5:$AR$12,0),4))^$I185)+(EXP(-$G185/INDEX($AV$5:$BA$12,MATCH($D185,$AR$5:$AR$12,0),5))*($G185/INDEX($AV$5:$BA$12,MATCH($D185,$AR$5:$AR$12,0),5))^$I185)+(EXP(-$G185/INDEX($AV$5:$BA$12,MATCH($D185,$AR$5:$AR$12,0),6))*($G185/INDEX($AV$5:$BA$12,MATCH($D185,$AR$5:$AR$12,0),6))^$I185)),0)</x:f>
        <x:v>0.17654056266579027</x:v>
      </x:c>
      <x:c r="AC185" s="979" t="n">
        <x:f>IFERROR((EXP(-$G185/INDEX($AV$5:$BA$12,MATCH($D185,$AR$5:$AR$12,0),5))*($G185/INDEX($AV$5:$BA$12,MATCH($D185,$AR$5:$AR$12,0),5))^$I185)/((EXP(-$G185/INDEX($AV$5:$BA$12,MATCH($D185,$AR$5:$AR$12,0),1))*($G185/INDEX($AV$5:$BA$12,MATCH($D185,$AR$5:$AR$12,0),1))^$I185)+(EXP(-$G185/INDEX($AV$5:$BA$12,MATCH($D185,$AR$5:$AR$12,0),2))*($G185/INDEX($AV$5:$BA$12,MATCH($D185,$AR$5:$AR$12,0),2))^$I185)+(EXP(-$G185/INDEX($AV$5:$BA$12,MATCH($D185,$AR$5:$AR$12,0),3))*($G185/INDEX($AV$5:$BA$12,MATCH($D185,$AR$5:$AR$12,0),3))^$I185)+(EXP(-$G185/INDEX($AV$5:$BA$12,MATCH($D185,$AR$5:$AR$12,0),4))*($G185/INDEX($AV$5:$BA$12,MATCH($D185,$AR$5:$AR$12,0),4))^$I185)+(EXP(-$G185/INDEX($AV$5:$BA$12,MATCH($D185,$AR$5:$AR$12,0),5))*($G185/INDEX($AV$5:$BA$12,MATCH($D185,$AR$5:$AR$12,0),5))^$I185)+(EXP(-$G185/INDEX($AV$5:$BA$12,MATCH($D185,$AR$5:$AR$12,0),6))*($G185/INDEX($AV$5:$BA$12,MATCH($D185,$AR$5:$AR$12,0),6))^$I185)),0)</x:f>
        <x:v>0.1367451554441683</x:v>
      </x:c>
      <x:c r="AD185" s="979" t="n">
        <x:f>IFERROR((EXP(-$G185/INDEX($AV$5:$BA$12,MATCH($D185,$AR$5:$AR$12,0),6))*($G185/INDEX($AV$5:$BA$12,MATCH($D185,$AR$5:$AR$12,0),6))^$I185)/((EXP(-$G185/INDEX($AV$5:$BA$12,MATCH($D185,$AR$5:$AR$12,0),1))*($G185/INDEX($AV$5:$BA$12,MATCH($D185,$AR$5:$AR$12,0),1))^$I185)+(EXP(-$G185/INDEX($AV$5:$BA$12,MATCH($D185,$AR$5:$AR$12,0),2))*($G185/INDEX($AV$5:$BA$12,MATCH($D185,$AR$5:$AR$12,0),2))^$I185)+(EXP(-$G185/INDEX($AV$5:$BA$12,MATCH($D185,$AR$5:$AR$12,0),3))*($G185/INDEX($AV$5:$BA$12,MATCH($D185,$AR$5:$AR$12,0),3))^$I185)+(EXP(-$G185/INDEX($AV$5:$BA$12,MATCH($D185,$AR$5:$AR$12,0),4))*($G185/INDEX($AV$5:$BA$12,MATCH($D185,$AR$5:$AR$12,0),4))^$I185)+(EXP(-$G185/INDEX($AV$5:$BA$12,MATCH($D185,$AR$5:$AR$12,0),5))*($G185/INDEX($AV$5:$BA$12,MATCH($D185,$AR$5:$AR$12,0),5))^$I185)+(EXP(-$G185/INDEX($AV$5:$BA$12,MATCH($D185,$AR$5:$AR$12,0),6))*($G185/INDEX($AV$5:$BA$12,MATCH($D185,$AR$5:$AR$12,0),6))^$I185)),0)</x:f>
        <x:v>0.0782320345285842</x:v>
      </x:c>
      <x:c r="AE185" s="979" t="n">
        <x:f>IFERROR((EXP(-$G185/INDEX($BB$5:$BG$12,MATCH($D185,$AR$5:$AR$12,0),1))*($G185/INDEX($BB$5:$BG$12,MATCH($D185,$AR$5:$AR$12,0),1))^$J185)/((EXP(-$G185/INDEX($BB$5:$BG$12,MATCH($D185,$AR$5:$AR$12,0),1))*($G185/INDEX($BB$5:$BG$12,MATCH($D185,$AR$5:$AR$12,0),1))^$J185)+(EXP(-$G185/INDEX($BB$5:$BG$12,MATCH($D185,$AR$5:$AR$12,0),2))*($G185/INDEX($BB$5:$BG$12,MATCH($D185,$AR$5:$AR$12,0),2))^$J185)+(EXP(-$G185/INDEX($BB$5:$BG$12,MATCH($D185,$AR$5:$AR$12,0),3))*($G185/INDEX($BB$5:$BG$12,MATCH($D185,$AR$5:$AR$12,0),3))^$J185)+(EXP(-$G185/INDEX($BB$5:$BG$12,MATCH($D185,$AR$5:$AR$12,0),4))*($G185/INDEX($BB$5:$BG$12,MATCH($D185,$AR$5:$AR$12,0),4))^$J185)+(EXP(-$G185/INDEX($BB$5:$BG$12,MATCH($D185,$AR$5:$AR$12,0),5))*($G185/INDEX($BB$5:$BG$12,MATCH($D185,$AR$5:$AR$12,0),5))^$J185)+(EXP(-$G185/INDEX($BB$5:$BG$12,MATCH($D185,$AR$5:$AR$12,0),6))*($G185/INDEX($BB$5:$BG$12,MATCH($D185,$AR$5:$AR$12,0),6))^$J185)),0)</x:f>
        <x:v>0.021716945417232646</x:v>
      </x:c>
      <x:c r="AF185" s="979" t="n">
        <x:f>IFERROR((EXP(-$G185/INDEX($BB$5:$BG$12,MATCH($D185,$AR$5:$AR$12,0),2))*($G185/INDEX($BB$5:$BG$12,MATCH($D185,$AR$5:$AR$12,0),2))^$J185)/((EXP(-$G185/INDEX($BB$5:$BG$12,MATCH($D185,$AR$5:$AR$12,0),1))*($G185/INDEX($BB$5:$BG$12,MATCH($D185,$AR$5:$AR$12,0),1))^$J185)+(EXP(-$G185/INDEX($BB$5:$BG$12,MATCH($D185,$AR$5:$AR$12,0),2))*($G185/INDEX($BB$5:$BG$12,MATCH($D185,$AR$5:$AR$12,0),2))^$J185)+(EXP(-$G185/INDEX($BB$5:$BG$12,MATCH($D185,$AR$5:$AR$12,0),3))*($G185/INDEX($BB$5:$BG$12,MATCH($D185,$AR$5:$AR$12,0),3))^$J185)+(EXP(-$G185/INDEX($BB$5:$BG$12,MATCH($D185,$AR$5:$AR$12,0),4))*($G185/INDEX($BB$5:$BG$12,MATCH($D185,$AR$5:$AR$12,0),4))^$J185)+(EXP(-$G185/INDEX($BB$5:$BG$12,MATCH($D185,$AR$5:$AR$12,0),5))*($G185/INDEX($BB$5:$BG$12,MATCH($D185,$AR$5:$AR$12,0),5))^$J185)+(EXP(-$G185/INDEX($BB$5:$BG$12,MATCH($D185,$AR$5:$AR$12,0),6))*($G185/INDEX($BB$5:$BG$12,MATCH($D185,$AR$5:$AR$12,0),6))^$J185)),0)</x:f>
        <x:v>0.043869769963706305</x:v>
      </x:c>
      <x:c r="AG185" s="979" t="n">
        <x:f>IFERROR((EXP(-$G185/INDEX($BB$5:$BG$12,MATCH($D185,$AR$5:$AR$12,0),3))*($G185/INDEX($BB$5:$BG$12,MATCH($D185,$AR$5:$AR$12,0),3))^$J185)/((EXP(-$G185/INDEX($BB$5:$BG$12,MATCH($D185,$AR$5:$AR$12,0),1))*($G185/INDEX($BB$5:$BG$12,MATCH($D185,$AR$5:$AR$12,0),1))^$J185)+(EXP(-$G185/INDEX($BB$5:$BG$12,MATCH($D185,$AR$5:$AR$12,0),2))*($G185/INDEX($BB$5:$BG$12,MATCH($D185,$AR$5:$AR$12,0),2))^$J185)+(EXP(-$G185/INDEX($BB$5:$BG$12,MATCH($D185,$AR$5:$AR$12,0),3))*($G185/INDEX($BB$5:$BG$12,MATCH($D185,$AR$5:$AR$12,0),3))^$J185)+(EXP(-$G185/INDEX($BB$5:$BG$12,MATCH($D185,$AR$5:$AR$12,0),4))*($G185/INDEX($BB$5:$BG$12,MATCH($D185,$AR$5:$AR$12,0),4))^$J185)+(EXP(-$G185/INDEX($BB$5:$BG$12,MATCH($D185,$AR$5:$AR$12,0),5))*($G185/INDEX($BB$5:$BG$12,MATCH($D185,$AR$5:$AR$12,0),5))^$J185)+(EXP(-$G185/INDEX($BB$5:$BG$12,MATCH($D185,$AR$5:$AR$12,0),6))*($G185/INDEX($BB$5:$BG$12,MATCH($D185,$AR$5:$AR$12,0),6))^$J185)),0)</x:f>
        <x:v>0.09596003254717567</x:v>
      </x:c>
      <x:c r="AH185" s="979" t="n">
        <x:f>IFERROR((EXP(-$G185/INDEX($BB$5:$BG$12,MATCH($D185,$AR$5:$AR$12,0),4))*($G185/INDEX($BB$5:$BG$12,MATCH($D185,$AR$5:$AR$12,0),4))^$J185)/((EXP(-$G185/INDEX($BB$5:$BG$12,MATCH($D185,$AR$5:$AR$12,0),1))*($G185/INDEX($BB$5:$BG$12,MATCH($D185,$AR$5:$AR$12,0),1))^$J185)+(EXP(-$G185/INDEX($BB$5:$BG$12,MATCH($D185,$AR$5:$AR$12,0),2))*($G185/INDEX($BB$5:$BG$12,MATCH($D185,$AR$5:$AR$12,0),2))^$J185)+(EXP(-$G185/INDEX($BB$5:$BG$12,MATCH($D185,$AR$5:$AR$12,0),3))*($G185/INDEX($BB$5:$BG$12,MATCH($D185,$AR$5:$AR$12,0),3))^$J185)+(EXP(-$G185/INDEX($BB$5:$BG$12,MATCH($D185,$AR$5:$AR$12,0),4))*($G185/INDEX($BB$5:$BG$12,MATCH($D185,$AR$5:$AR$12,0),4))^$J185)+(EXP(-$G185/INDEX($BB$5:$BG$12,MATCH($D185,$AR$5:$AR$12,0),5))*($G185/INDEX($BB$5:$BG$12,MATCH($D185,$AR$5:$AR$12,0),5))^$J185)+(EXP(-$G185/INDEX($BB$5:$BG$12,MATCH($D185,$AR$5:$AR$12,0),6))*($G185/INDEX($BB$5:$BG$12,MATCH($D185,$AR$5:$AR$12,0),6))^$J185)),0)</x:f>
        <x:v>0.22574881367275146</x:v>
      </x:c>
      <x:c r="AI185" s="979" t="n">
        <x:f>IFERROR((EXP(-$G185/INDEX($BB$5:$BG$12,MATCH($D185,$AR$5:$AR$12,0),5))*($G185/INDEX($BB$5:$BG$12,MATCH($D185,$AR$5:$AR$12,0),5))^$J185)/((EXP(-$G185/INDEX($BB$5:$BG$12,MATCH($D185,$AR$5:$AR$12,0),1))*($G185/INDEX($BB$5:$BG$12,MATCH($D185,$AR$5:$AR$12,0),1))^$J185)+(EXP(-$G185/INDEX($BB$5:$BG$12,MATCH($D185,$AR$5:$AR$12,0),2))*($G185/INDEX($BB$5:$BG$12,MATCH($D185,$AR$5:$AR$12,0),2))^$J185)+(EXP(-$G185/INDEX($BB$5:$BG$12,MATCH($D185,$AR$5:$AR$12,0),3))*($G185/INDEX($BB$5:$BG$12,MATCH($D185,$AR$5:$AR$12,0),3))^$J185)+(EXP(-$G185/INDEX($BB$5:$BG$12,MATCH($D185,$AR$5:$AR$12,0),4))*($G185/INDEX($BB$5:$BG$12,MATCH($D185,$AR$5:$AR$12,0),4))^$J185)+(EXP(-$G185/INDEX($BB$5:$BG$12,MATCH($D185,$AR$5:$AR$12,0),5))*($G185/INDEX($BB$5:$BG$12,MATCH($D185,$AR$5:$AR$12,0),5))^$J185)+(EXP(-$G185/INDEX($BB$5:$BG$12,MATCH($D185,$AR$5:$AR$12,0),6))*($G185/INDEX($BB$5:$BG$12,MATCH($D185,$AR$5:$AR$12,0),6))^$J185)),0)</x:f>
        <x:v>0.2973377134956956</x:v>
      </x:c>
      <x:c r="AJ185" s="979" t="n">
        <x:f>IFERROR((EXP(-$G185/INDEX($BB$5:$BG$12,MATCH($D185,$AR$5:$AR$12,0),6))*($G185/INDEX($BB$5:$BG$12,MATCH($D185,$AR$5:$AR$12,0),6))^$J185)/((EXP(-$G185/INDEX($BB$5:$BG$12,MATCH($D185,$AR$5:$AR$12,0),1))*($G185/INDEX($BB$5:$BG$12,MATCH($D185,$AR$5:$AR$12,0),1))^$J185)+(EXP(-$G185/INDEX($BB$5:$BG$12,MATCH($D185,$AR$5:$AR$12,0),2))*($G185/INDEX($BB$5:$BG$12,MATCH($D185,$AR$5:$AR$12,0),2))^$J185)+(EXP(-$G185/INDEX($BB$5:$BG$12,MATCH($D185,$AR$5:$AR$12,0),3))*($G185/INDEX($BB$5:$BG$12,MATCH($D185,$AR$5:$AR$12,0),3))^$J185)+(EXP(-$G185/INDEX($BB$5:$BG$12,MATCH($D185,$AR$5:$AR$12,0),4))*($G185/INDEX($BB$5:$BG$12,MATCH($D185,$AR$5:$AR$12,0),4))^$J185)+(EXP(-$G185/INDEX($BB$5:$BG$12,MATCH($D185,$AR$5:$AR$12,0),5))*($G185/INDEX($BB$5:$BG$12,MATCH($D185,$AR$5:$AR$12,0),5))^$J185)+(EXP(-$G185/INDEX($BB$5:$BG$12,MATCH($D185,$AR$5:$AR$12,0),6))*($G185/INDEX($BB$5:$BG$12,MATCH($D185,$AR$5:$AR$12,0),6))^$J185)),0)</x:f>
        <x:v>0.31536672490343826</x:v>
      </x:c>
      <x:c r="BJ185"/>
      <x:c r="BK185"/>
      <x:c r="BL185"/>
      <x:c r="BM185"/>
      <x:c r="BN185"/>
      <x:c r="BO185"/>
      <x:c r="BP185"/>
      <x:c r="BQ185"/>
      <x:c r="BR185"/>
      <x:c r="BS185"/>
      <x:c r="BT185"/>
      <x:c r="BU185"/>
      <x:c r="BV185"/>
      <x:c r="BW185"/>
      <x:c r="BX185"/>
      <x:c r="BY185"/>
      <x:c r="BZ185"/>
    </x:row>
    <x:row r="186">
      <x:c r="A186" s="975" t="n">
        <x:f>'対象台データ'!A184</x:f>
        <x:v>46280</x:v>
      </x:c>
      <x:c r="B186" s="1003" t="str">
        <x:f>'対象台データ'!B184</x:f>
        <x:v>火</x:v>
      </x:c>
      <x:c r="C186" s="1003" t="str">
        <x:f>'対象台データ'!C184</x:f>
        <x:v>9/15</x:v>
      </x:c>
      <x:c r="D186" s="963" t="str">
        <x:f>'対象台データ'!D184</x:f>
        <x:v>ゴーゴージャグラー3</x:v>
      </x:c>
      <x:c r="E186" s="1014" t="n">
        <x:f>IF($X186="A",MIN(100,MAX(0,55+(V186-55)*(1+0.4*SQRT(MIN(G186/8000,1))))),MIN(100,MAX(0,V186)))</x:f>
        <x:v>57.208239970710125</x:v>
      </x:c>
      <x:c r="F186" s="1016" t="n">
        <x:f>'対象台データ'!E184</x:f>
        <x:v>915</x:v>
      </x:c>
      <x:c r="G186" s="1005" t="n">
        <x:f>'対象台データ'!F184</x:f>
        <x:v>8213</x:v>
      </x:c>
      <x:c r="H186" s="1005" t="n">
        <x:f>'対象台データ'!G184</x:f>
        <x:v>1486</x:v>
      </x:c>
      <x:c r="I186" s="1005" t="n">
        <x:f>'対象台データ'!H184</x:f>
        <x:v>34</x:v>
      </x:c>
      <x:c r="J186" s="1005" t="n">
        <x:f>'対象台データ'!I184</x:f>
        <x:v>28</x:v>
      </x:c>
      <x:c r="K186" s="979" t="n">
        <x:f>'対象台データ'!K184</x:f>
        <x:v>1.0603108892406348</x:v>
      </x:c>
      <x:c r="L186" s="1006" t="n">
        <x:f>IF(G186&lt;=0,5,IF(G186&lt;1500,5+(G186-0)*(20-5)/(1500-0),IF(G186&lt;3000,20+(G186-1500)*(40-20)/(3000-1500),IF(G186&lt;4500,40+(G186-3000)*(58-40)/(4500-3000),IF(G186&lt;6000,58+(G186-4500)*(72-58)/(6000-4500),IF(G186&lt;7500,72+(G186-6000)*(84-72)/(7500-6000),IF(G186&lt;9000,84+(G186-7500)*(93-84)/(9000-7500),IF(G186&lt;11000,93+(G186-9000)*(100-93)/(11000-9000),100))))))))</x:f>
        <x:v>88.278</x:v>
      </x:c>
      <x:c r="M186" s="978" t="n">
        <x:v>1</x:v>
      </x:c>
      <x:c r="N186" s="978" t="n">
        <x:f>MIN(100,L186*M186)</x:f>
        <x:v>88.278</x:v>
      </x:c>
      <x:c r="O186" s="978" t="n">
        <x:f>IF(K186&lt;=0.8,0,IF(K186&lt;0.9,0+(K186-0.8)*(10-0)/(0.9-0.8),IF(K186&lt;1,10+(K186-0.9)*(35-10)/(1-0.9),IF(K186&lt;1.2,35+(K186-1)*(87-35)/(1.2-1),IF(K186&lt;1.3,87+(K186-1.2)*(96-87)/(1.3-1.2),IF(K186&lt;1.45,96+(K186-1.3)*(100-96)/(1.45-1.3),100))))))</x:f>
        <x:v>50.680831202565045</x:v>
      </x:c>
      <x:c r="P186" s="979" t="n">
        <x:f>MIN(1,SQRT(G186/8000))</x:f>
        <x:v>1</x:v>
      </x:c>
      <x:c r="Q186" s="978" t="n">
        <x:f>35+(O186-35)*P186</x:f>
        <x:v>50.680831202565045</x:v>
      </x:c>
      <x:c r="R186" s="978" t="n">
        <x:f>IF(K186&lt;0.95,MIN(25,(0.95-K186)*250),0)</x:f>
        <x:v>0</x:v>
      </x:c>
      <x:c r="S186" s="978" t="n">
        <x:f>IF($X186="A",Y186*5+Z186*15+AA186*30+AB186*60+AC186*80+AD186*100,0)</x:f>
        <x:v>49.26796950493711</x:v>
      </x:c>
      <x:c r="T186" s="978" t="n">
        <x:f>IF($X186="A",AE186*5+AF186*15+AG186*30+AH186*60+AI186*80+AJ186*100,0)</x:f>
        <x:v>44.62496747946609</x:v>
      </x:c>
      <x:c r="U186" s="978" t="n">
        <x:f>IF($X186="A",S186*15%+T186*30%+Q186*55%,0)</x:f>
        <x:v>48.65214283099117</x:v>
      </x:c>
      <x:c r="V186" s="1018" t="n">
        <x:f>IF($X186="A",U186*80%+N186*20%,N186*IFERROR(INDEX($AT$5:$AT$60,MATCH($D186,$AR$5:$AR$60,0)),0.6)+Q186*IFERROR(INDEX($AU$5:$AU$60,MATCH($D186,$AR$5:$AR$60,0)),0.4)-R186)</x:f>
        <x:v>56.577314264792946</x:v>
      </x:c>
      <x:c r="W186" s="1008" t="str">
        <x:f>IF(E186&gt;=90,"設定6級候補",IF(E186&gt;=75,"設定4以上強候補",IF(E186&gt;=60,"設定4以上を疑う","要観察")))</x:f>
        <x:v>要観察</x:v>
      </x:c>
      <x:c r="X186" s="1003" t="str">
        <x:f>IFERROR(INDEX($AS$5:$AS$60,MATCH($D186,$AR$5:$AR$60,0)),"AT")</x:f>
        <x:v>A</x:v>
      </x:c>
      <x:c r="Y186" s="979" t="n">
        <x:f>IFERROR((EXP(-$G186/INDEX($AV$5:$BA$12,MATCH($D186,$AR$5:$AR$12,0),1))*($G186/INDEX($AV$5:$BA$12,MATCH($D186,$AR$5:$AR$12,0),1))^$I186)/((EXP(-$G186/INDEX($AV$5:$BA$12,MATCH($D186,$AR$5:$AR$12,0),1))*($G186/INDEX($AV$5:$BA$12,MATCH($D186,$AR$5:$AR$12,0),1))^$I186)+(EXP(-$G186/INDEX($AV$5:$BA$12,MATCH($D186,$AR$5:$AR$12,0),2))*($G186/INDEX($AV$5:$BA$12,MATCH($D186,$AR$5:$AR$12,0),2))^$I186)+(EXP(-$G186/INDEX($AV$5:$BA$12,MATCH($D186,$AR$5:$AR$12,0),3))*($G186/INDEX($AV$5:$BA$12,MATCH($D186,$AR$5:$AR$12,0),3))^$I186)+(EXP(-$G186/INDEX($AV$5:$BA$12,MATCH($D186,$AR$5:$AR$12,0),4))*($G186/INDEX($AV$5:$BA$12,MATCH($D186,$AR$5:$AR$12,0),4))^$I186)+(EXP(-$G186/INDEX($AV$5:$BA$12,MATCH($D186,$AR$5:$AR$12,0),5))*($G186/INDEX($AV$5:$BA$12,MATCH($D186,$AR$5:$AR$12,0),5))^$I186)+(EXP(-$G186/INDEX($AV$5:$BA$12,MATCH($D186,$AR$5:$AR$12,0),6))*($G186/INDEX($AV$5:$BA$12,MATCH($D186,$AR$5:$AR$12,0),6))^$I186)),0)</x:f>
        <x:v>0.16106684295018403</x:v>
      </x:c>
      <x:c r="Z186" s="979" t="n">
        <x:f>IFERROR((EXP(-$G186/INDEX($AV$5:$BA$12,MATCH($D186,$AR$5:$AR$12,0),2))*($G186/INDEX($AV$5:$BA$12,MATCH($D186,$AR$5:$AR$12,0),2))^$I186)/((EXP(-$G186/INDEX($AV$5:$BA$12,MATCH($D186,$AR$5:$AR$12,0),1))*($G186/INDEX($AV$5:$BA$12,MATCH($D186,$AR$5:$AR$12,0),1))^$I186)+(EXP(-$G186/INDEX($AV$5:$BA$12,MATCH($D186,$AR$5:$AR$12,0),2))*($G186/INDEX($AV$5:$BA$12,MATCH($D186,$AR$5:$AR$12,0),2))^$I186)+(EXP(-$G186/INDEX($AV$5:$BA$12,MATCH($D186,$AR$5:$AR$12,0),3))*($G186/INDEX($AV$5:$BA$12,MATCH($D186,$AR$5:$AR$12,0),3))^$I186)+(EXP(-$G186/INDEX($AV$5:$BA$12,MATCH($D186,$AR$5:$AR$12,0),4))*($G186/INDEX($AV$5:$BA$12,MATCH($D186,$AR$5:$AR$12,0),4))^$I186)+(EXP(-$G186/INDEX($AV$5:$BA$12,MATCH($D186,$AR$5:$AR$12,0),5))*($G186/INDEX($AV$5:$BA$12,MATCH($D186,$AR$5:$AR$12,0),5))^$I186)+(EXP(-$G186/INDEX($AV$5:$BA$12,MATCH($D186,$AR$5:$AR$12,0),6))*($G186/INDEX($AV$5:$BA$12,MATCH($D186,$AR$5:$AR$12,0),6))^$I186)),0)</x:f>
        <x:v>0.1624611733464444</x:v>
      </x:c>
      <x:c r="AA186" s="979" t="n">
        <x:f>IFERROR((EXP(-$G186/INDEX($AV$5:$BA$12,MATCH($D186,$AR$5:$AR$12,0),3))*($G186/INDEX($AV$5:$BA$12,MATCH($D186,$AR$5:$AR$12,0),3))^$I186)/((EXP(-$G186/INDEX($AV$5:$BA$12,MATCH($D186,$AR$5:$AR$12,0),1))*($G186/INDEX($AV$5:$BA$12,MATCH($D186,$AR$5:$AR$12,0),1))^$I186)+(EXP(-$G186/INDEX($AV$5:$BA$12,MATCH($D186,$AR$5:$AR$12,0),2))*($G186/INDEX($AV$5:$BA$12,MATCH($D186,$AR$5:$AR$12,0),2))^$I186)+(EXP(-$G186/INDEX($AV$5:$BA$12,MATCH($D186,$AR$5:$AR$12,0),3))*($G186/INDEX($AV$5:$BA$12,MATCH($D186,$AR$5:$AR$12,0),3))^$I186)+(EXP(-$G186/INDEX($AV$5:$BA$12,MATCH($D186,$AR$5:$AR$12,0),4))*($G186/INDEX($AV$5:$BA$12,MATCH($D186,$AR$5:$AR$12,0),4))^$I186)+(EXP(-$G186/INDEX($AV$5:$BA$12,MATCH($D186,$AR$5:$AR$12,0),5))*($G186/INDEX($AV$5:$BA$12,MATCH($D186,$AR$5:$AR$12,0),5))^$I186)+(EXP(-$G186/INDEX($AV$5:$BA$12,MATCH($D186,$AR$5:$AR$12,0),6))*($G186/INDEX($AV$5:$BA$12,MATCH($D186,$AR$5:$AR$12,0),6))^$I186)),0)</x:f>
        <x:v>0.16379455524748104</x:v>
      </x:c>
      <x:c r="AB186" s="979" t="n">
        <x:f>IFERROR((EXP(-$G186/INDEX($AV$5:$BA$12,MATCH($D186,$AR$5:$AR$12,0),4))*($G186/INDEX($AV$5:$BA$12,MATCH($D186,$AR$5:$AR$12,0),4))^$I186)/((EXP(-$G186/INDEX($AV$5:$BA$12,MATCH($D186,$AR$5:$AR$12,0),1))*($G186/INDEX($AV$5:$BA$12,MATCH($D186,$AR$5:$AR$12,0),1))^$I186)+(EXP(-$G186/INDEX($AV$5:$BA$12,MATCH($D186,$AR$5:$AR$12,0),2))*($G186/INDEX($AV$5:$BA$12,MATCH($D186,$AR$5:$AR$12,0),2))^$I186)+(EXP(-$G186/INDEX($AV$5:$BA$12,MATCH($D186,$AR$5:$AR$12,0),3))*($G186/INDEX($AV$5:$BA$12,MATCH($D186,$AR$5:$AR$12,0),3))^$I186)+(EXP(-$G186/INDEX($AV$5:$BA$12,MATCH($D186,$AR$5:$AR$12,0),4))*($G186/INDEX($AV$5:$BA$12,MATCH($D186,$AR$5:$AR$12,0),4))^$I186)+(EXP(-$G186/INDEX($AV$5:$BA$12,MATCH($D186,$AR$5:$AR$12,0),5))*($G186/INDEX($AV$5:$BA$12,MATCH($D186,$AR$5:$AR$12,0),5))^$I186)+(EXP(-$G186/INDEX($AV$5:$BA$12,MATCH($D186,$AR$5:$AR$12,0),6))*($G186/INDEX($AV$5:$BA$12,MATCH($D186,$AR$5:$AR$12,0),6))^$I186)),0)</x:f>
        <x:v>0.16740022677013947</x:v>
      </x:c>
      <x:c r="AC186" s="979" t="n">
        <x:f>IFERROR((EXP(-$G186/INDEX($AV$5:$BA$12,MATCH($D186,$AR$5:$AR$12,0),5))*($G186/INDEX($AV$5:$BA$12,MATCH($D186,$AR$5:$AR$12,0),5))^$I186)/((EXP(-$G186/INDEX($AV$5:$BA$12,MATCH($D186,$AR$5:$AR$12,0),1))*($G186/INDEX($AV$5:$BA$12,MATCH($D186,$AR$5:$AR$12,0),1))^$I186)+(EXP(-$G186/INDEX($AV$5:$BA$12,MATCH($D186,$AR$5:$AR$12,0),2))*($G186/INDEX($AV$5:$BA$12,MATCH($D186,$AR$5:$AR$12,0),2))^$I186)+(EXP(-$G186/INDEX($AV$5:$BA$12,MATCH($D186,$AR$5:$AR$12,0),3))*($G186/INDEX($AV$5:$BA$12,MATCH($D186,$AR$5:$AR$12,0),3))^$I186)+(EXP(-$G186/INDEX($AV$5:$BA$12,MATCH($D186,$AR$5:$AR$12,0),4))*($G186/INDEX($AV$5:$BA$12,MATCH($D186,$AR$5:$AR$12,0),4))^$I186)+(EXP(-$G186/INDEX($AV$5:$BA$12,MATCH($D186,$AR$5:$AR$12,0),5))*($G186/INDEX($AV$5:$BA$12,MATCH($D186,$AR$5:$AR$12,0),5))^$I186)+(EXP(-$G186/INDEX($AV$5:$BA$12,MATCH($D186,$AR$5:$AR$12,0),6))*($G186/INDEX($AV$5:$BA$12,MATCH($D186,$AR$5:$AR$12,0),6))^$I186)),0)</x:f>
        <x:v>0.17299263711091817</x:v>
      </x:c>
      <x:c r="AD186" s="979" t="n">
        <x:f>IFERROR((EXP(-$G186/INDEX($AV$5:$BA$12,MATCH($D186,$AR$5:$AR$12,0),6))*($G186/INDEX($AV$5:$BA$12,MATCH($D186,$AR$5:$AR$12,0),6))^$I186)/((EXP(-$G186/INDEX($AV$5:$BA$12,MATCH($D186,$AR$5:$AR$12,0),1))*($G186/INDEX($AV$5:$BA$12,MATCH($D186,$AR$5:$AR$12,0),1))^$I186)+(EXP(-$G186/INDEX($AV$5:$BA$12,MATCH($D186,$AR$5:$AR$12,0),2))*($G186/INDEX($AV$5:$BA$12,MATCH($D186,$AR$5:$AR$12,0),2))^$I186)+(EXP(-$G186/INDEX($AV$5:$BA$12,MATCH($D186,$AR$5:$AR$12,0),3))*($G186/INDEX($AV$5:$BA$12,MATCH($D186,$AR$5:$AR$12,0),3))^$I186)+(EXP(-$G186/INDEX($AV$5:$BA$12,MATCH($D186,$AR$5:$AR$12,0),4))*($G186/INDEX($AV$5:$BA$12,MATCH($D186,$AR$5:$AR$12,0),4))^$I186)+(EXP(-$G186/INDEX($AV$5:$BA$12,MATCH($D186,$AR$5:$AR$12,0),5))*($G186/INDEX($AV$5:$BA$12,MATCH($D186,$AR$5:$AR$12,0),5))^$I186)+(EXP(-$G186/INDEX($AV$5:$BA$12,MATCH($D186,$AR$5:$AR$12,0),6))*($G186/INDEX($AV$5:$BA$12,MATCH($D186,$AR$5:$AR$12,0),6))^$I186)),0)</x:f>
        <x:v>0.1722845645748327</x:v>
      </x:c>
      <x:c r="AE186" s="979" t="n">
        <x:f>IFERROR((EXP(-$G186/INDEX($BB$5:$BG$12,MATCH($D186,$AR$5:$AR$12,0),1))*($G186/INDEX($BB$5:$BG$12,MATCH($D186,$AR$5:$AR$12,0),1))^$J186)/((EXP(-$G186/INDEX($BB$5:$BG$12,MATCH($D186,$AR$5:$AR$12,0),1))*($G186/INDEX($BB$5:$BG$12,MATCH($D186,$AR$5:$AR$12,0),1))^$J186)+(EXP(-$G186/INDEX($BB$5:$BG$12,MATCH($D186,$AR$5:$AR$12,0),2))*($G186/INDEX($BB$5:$BG$12,MATCH($D186,$AR$5:$AR$12,0),2))^$J186)+(EXP(-$G186/INDEX($BB$5:$BG$12,MATCH($D186,$AR$5:$AR$12,0),3))*($G186/INDEX($BB$5:$BG$12,MATCH($D186,$AR$5:$AR$12,0),3))^$J186)+(EXP(-$G186/INDEX($BB$5:$BG$12,MATCH($D186,$AR$5:$AR$12,0),4))*($G186/INDEX($BB$5:$BG$12,MATCH($D186,$AR$5:$AR$12,0),4))^$J186)+(EXP(-$G186/INDEX($BB$5:$BG$12,MATCH($D186,$AR$5:$AR$12,0),5))*($G186/INDEX($BB$5:$BG$12,MATCH($D186,$AR$5:$AR$12,0),5))^$J186)+(EXP(-$G186/INDEX($BB$5:$BG$12,MATCH($D186,$AR$5:$AR$12,0),6))*($G186/INDEX($BB$5:$BG$12,MATCH($D186,$AR$5:$AR$12,0),6))^$J186)),0)</x:f>
        <x:v>0.14144088066588484</x:v>
      </x:c>
      <x:c r="AF186" s="979" t="n">
        <x:f>IFERROR((EXP(-$G186/INDEX($BB$5:$BG$12,MATCH($D186,$AR$5:$AR$12,0),2))*($G186/INDEX($BB$5:$BG$12,MATCH($D186,$AR$5:$AR$12,0),2))^$J186)/((EXP(-$G186/INDEX($BB$5:$BG$12,MATCH($D186,$AR$5:$AR$12,0),1))*($G186/INDEX($BB$5:$BG$12,MATCH($D186,$AR$5:$AR$12,0),1))^$J186)+(EXP(-$G186/INDEX($BB$5:$BG$12,MATCH($D186,$AR$5:$AR$12,0),2))*($G186/INDEX($BB$5:$BG$12,MATCH($D186,$AR$5:$AR$12,0),2))^$J186)+(EXP(-$G186/INDEX($BB$5:$BG$12,MATCH($D186,$AR$5:$AR$12,0),3))*($G186/INDEX($BB$5:$BG$12,MATCH($D186,$AR$5:$AR$12,0),3))^$J186)+(EXP(-$G186/INDEX($BB$5:$BG$12,MATCH($D186,$AR$5:$AR$12,0),4))*($G186/INDEX($BB$5:$BG$12,MATCH($D186,$AR$5:$AR$12,0),4))^$J186)+(EXP(-$G186/INDEX($BB$5:$BG$12,MATCH($D186,$AR$5:$AR$12,0),5))*($G186/INDEX($BB$5:$BG$12,MATCH($D186,$AR$5:$AR$12,0),5))^$J186)+(EXP(-$G186/INDEX($BB$5:$BG$12,MATCH($D186,$AR$5:$AR$12,0),6))*($G186/INDEX($BB$5:$BG$12,MATCH($D186,$AR$5:$AR$12,0),6))^$J186)),0)</x:f>
        <x:v>0.1825124707329017</x:v>
      </x:c>
      <x:c r="AG186" s="979" t="n">
        <x:f>IFERROR((EXP(-$G186/INDEX($BB$5:$BG$12,MATCH($D186,$AR$5:$AR$12,0),3))*($G186/INDEX($BB$5:$BG$12,MATCH($D186,$AR$5:$AR$12,0),3))^$J186)/((EXP(-$G186/INDEX($BB$5:$BG$12,MATCH($D186,$AR$5:$AR$12,0),1))*($G186/INDEX($BB$5:$BG$12,MATCH($D186,$AR$5:$AR$12,0),1))^$J186)+(EXP(-$G186/INDEX($BB$5:$BG$12,MATCH($D186,$AR$5:$AR$12,0),2))*($G186/INDEX($BB$5:$BG$12,MATCH($D186,$AR$5:$AR$12,0),2))^$J186)+(EXP(-$G186/INDEX($BB$5:$BG$12,MATCH($D186,$AR$5:$AR$12,0),3))*($G186/INDEX($BB$5:$BG$12,MATCH($D186,$AR$5:$AR$12,0),3))^$J186)+(EXP(-$G186/INDEX($BB$5:$BG$12,MATCH($D186,$AR$5:$AR$12,0),4))*($G186/INDEX($BB$5:$BG$12,MATCH($D186,$AR$5:$AR$12,0),4))^$J186)+(EXP(-$G186/INDEX($BB$5:$BG$12,MATCH($D186,$AR$5:$AR$12,0),5))*($G186/INDEX($BB$5:$BG$12,MATCH($D186,$AR$5:$AR$12,0),5))^$J186)+(EXP(-$G186/INDEX($BB$5:$BG$12,MATCH($D186,$AR$5:$AR$12,0),6))*($G186/INDEX($BB$5:$BG$12,MATCH($D186,$AR$5:$AR$12,0),6))^$J186)),0)</x:f>
        <x:v>0.2201829899346742</x:v>
      </x:c>
      <x:c r="AH186" s="979" t="n">
        <x:f>IFERROR((EXP(-$G186/INDEX($BB$5:$BG$12,MATCH($D186,$AR$5:$AR$12,0),4))*($G186/INDEX($BB$5:$BG$12,MATCH($D186,$AR$5:$AR$12,0),4))^$J186)/((EXP(-$G186/INDEX($BB$5:$BG$12,MATCH($D186,$AR$5:$AR$12,0),1))*($G186/INDEX($BB$5:$BG$12,MATCH($D186,$AR$5:$AR$12,0),1))^$J186)+(EXP(-$G186/INDEX($BB$5:$BG$12,MATCH($D186,$AR$5:$AR$12,0),2))*($G186/INDEX($BB$5:$BG$12,MATCH($D186,$AR$5:$AR$12,0),2))^$J186)+(EXP(-$G186/INDEX($BB$5:$BG$12,MATCH($D186,$AR$5:$AR$12,0),3))*($G186/INDEX($BB$5:$BG$12,MATCH($D186,$AR$5:$AR$12,0),3))^$J186)+(EXP(-$G186/INDEX($BB$5:$BG$12,MATCH($D186,$AR$5:$AR$12,0),4))*($G186/INDEX($BB$5:$BG$12,MATCH($D186,$AR$5:$AR$12,0),4))^$J186)+(EXP(-$G186/INDEX($BB$5:$BG$12,MATCH($D186,$AR$5:$AR$12,0),5))*($G186/INDEX($BB$5:$BG$12,MATCH($D186,$AR$5:$AR$12,0),5))^$J186)+(EXP(-$G186/INDEX($BB$5:$BG$12,MATCH($D186,$AR$5:$AR$12,0),6))*($G186/INDEX($BB$5:$BG$12,MATCH($D186,$AR$5:$AR$12,0),6))^$J186)),0)</x:f>
        <x:v>0.2019775636563179</x:v>
      </x:c>
      <x:c r="AI186" s="979" t="n">
        <x:f>IFERROR((EXP(-$G186/INDEX($BB$5:$BG$12,MATCH($D186,$AR$5:$AR$12,0),5))*($G186/INDEX($BB$5:$BG$12,MATCH($D186,$AR$5:$AR$12,0),5))^$J186)/((EXP(-$G186/INDEX($BB$5:$BG$12,MATCH($D186,$AR$5:$AR$12,0),1))*($G186/INDEX($BB$5:$BG$12,MATCH($D186,$AR$5:$AR$12,0),1))^$J186)+(EXP(-$G186/INDEX($BB$5:$BG$12,MATCH($D186,$AR$5:$AR$12,0),2))*($G186/INDEX($BB$5:$BG$12,MATCH($D186,$AR$5:$AR$12,0),2))^$J186)+(EXP(-$G186/INDEX($BB$5:$BG$12,MATCH($D186,$AR$5:$AR$12,0),3))*($G186/INDEX($BB$5:$BG$12,MATCH($D186,$AR$5:$AR$12,0),3))^$J186)+(EXP(-$G186/INDEX($BB$5:$BG$12,MATCH($D186,$AR$5:$AR$12,0),4))*($G186/INDEX($BB$5:$BG$12,MATCH($D186,$AR$5:$AR$12,0),4))^$J186)+(EXP(-$G186/INDEX($BB$5:$BG$12,MATCH($D186,$AR$5:$AR$12,0),5))*($G186/INDEX($BB$5:$BG$12,MATCH($D186,$AR$5:$AR$12,0),5))^$J186)+(EXP(-$G186/INDEX($BB$5:$BG$12,MATCH($D186,$AR$5:$AR$12,0),6))*($G186/INDEX($BB$5:$BG$12,MATCH($D186,$AR$5:$AR$12,0),6))^$J186)),0)</x:f>
        <x:v>0.14663385016491473</x:v>
      </x:c>
      <x:c r="AJ186" s="979" t="n">
        <x:f>IFERROR((EXP(-$G186/INDEX($BB$5:$BG$12,MATCH($D186,$AR$5:$AR$12,0),6))*($G186/INDEX($BB$5:$BG$12,MATCH($D186,$AR$5:$AR$12,0),6))^$J186)/((EXP(-$G186/INDEX($BB$5:$BG$12,MATCH($D186,$AR$5:$AR$12,0),1))*($G186/INDEX($BB$5:$BG$12,MATCH($D186,$AR$5:$AR$12,0),1))^$J186)+(EXP(-$G186/INDEX($BB$5:$BG$12,MATCH($D186,$AR$5:$AR$12,0),2))*($G186/INDEX($BB$5:$BG$12,MATCH($D186,$AR$5:$AR$12,0),2))^$J186)+(EXP(-$G186/INDEX($BB$5:$BG$12,MATCH($D186,$AR$5:$AR$12,0),3))*($G186/INDEX($BB$5:$BG$12,MATCH($D186,$AR$5:$AR$12,0),3))^$J186)+(EXP(-$G186/INDEX($BB$5:$BG$12,MATCH($D186,$AR$5:$AR$12,0),4))*($G186/INDEX($BB$5:$BG$12,MATCH($D186,$AR$5:$AR$12,0),4))^$J186)+(EXP(-$G186/INDEX($BB$5:$BG$12,MATCH($D186,$AR$5:$AR$12,0),5))*($G186/INDEX($BB$5:$BG$12,MATCH($D186,$AR$5:$AR$12,0),5))^$J186)+(EXP(-$G186/INDEX($BB$5:$BG$12,MATCH($D186,$AR$5:$AR$12,0),6))*($G186/INDEX($BB$5:$BG$12,MATCH($D186,$AR$5:$AR$12,0),6))^$J186)),0)</x:f>
        <x:v>0.1072522448453066</x:v>
      </x:c>
      <x:c r="BJ186"/>
      <x:c r="BK186"/>
      <x:c r="BL186"/>
      <x:c r="BM186"/>
      <x:c r="BN186"/>
      <x:c r="BO186"/>
      <x:c r="BP186"/>
      <x:c r="BQ186"/>
      <x:c r="BR186"/>
      <x:c r="BS186"/>
      <x:c r="BT186"/>
      <x:c r="BU186"/>
      <x:c r="BV186"/>
      <x:c r="BW186"/>
      <x:c r="BX186"/>
      <x:c r="BY186"/>
      <x:c r="BZ186"/>
    </x:row>
    <x:row r="187">
      <x:c r="A187" s="975" t="n">
        <x:f>'対象台データ'!A185</x:f>
        <x:v>46280</x:v>
      </x:c>
      <x:c r="B187" s="1003" t="str">
        <x:f>'対象台データ'!B185</x:f>
        <x:v>火</x:v>
      </x:c>
      <x:c r="C187" s="1003" t="str">
        <x:f>'対象台データ'!C185</x:f>
        <x:v>9/15</x:v>
      </x:c>
      <x:c r="D187" s="963" t="str">
        <x:f>'対象台データ'!D185</x:f>
        <x:v>ゴーゴージャグラー3</x:v>
      </x:c>
      <x:c r="E187" s="1014" t="n">
        <x:f>IF($X187="A",MIN(100,MAX(0,55+(V187-55)*(1+0.4*SQRT(MIN(G187/8000,1))))),MIN(100,MAX(0,V187)))</x:f>
        <x:v>38.800362682605666</x:v>
      </x:c>
      <x:c r="F187" s="1016" t="n">
        <x:f>'対象台データ'!E185</x:f>
        <x:v>916</x:v>
      </x:c>
      <x:c r="G187" s="1005" t="n">
        <x:f>'対象台データ'!F185</x:f>
        <x:v>6873</x:v>
      </x:c>
      <x:c r="H187" s="1005" t="n">
        <x:f>'対象台データ'!G185</x:f>
        <x:v>-1069</x:v>
      </x:c>
      <x:c r="I187" s="1005" t="n">
        <x:f>'対象台データ'!H185</x:f>
        <x:v>18</x:v>
      </x:c>
      <x:c r="J187" s="1005" t="n">
        <x:f>'対象台データ'!I185</x:f>
        <x:v>25</x:v>
      </x:c>
      <x:c r="K187" s="979" t="n">
        <x:f>'対象台データ'!K185</x:f>
        <x:v>0.9481546146757844</x:v>
      </x:c>
      <x:c r="L187" s="1006" t="n">
        <x:f>IF(G187&lt;=0,5,IF(G187&lt;1500,5+(G187-0)*(20-5)/(1500-0),IF(G187&lt;3000,20+(G187-1500)*(40-20)/(3000-1500),IF(G187&lt;4500,40+(G187-3000)*(58-40)/(4500-3000),IF(G187&lt;6000,58+(G187-4500)*(72-58)/(6000-4500),IF(G187&lt;7500,72+(G187-6000)*(84-72)/(7500-6000),IF(G187&lt;9000,84+(G187-7500)*(93-84)/(9000-7500),IF(G187&lt;11000,93+(G187-9000)*(100-93)/(11000-9000),100))))))))</x:f>
        <x:v>78.984</x:v>
      </x:c>
      <x:c r="M187" s="978" t="n">
        <x:v>1</x:v>
      </x:c>
      <x:c r="N187" s="978" t="n">
        <x:f>MIN(100,L187*M187)</x:f>
        <x:v>78.984</x:v>
      </x:c>
      <x:c r="O187" s="978" t="n">
        <x:f>IF(K187&lt;=0.8,0,IF(K187&lt;0.9,0+(K187-0.8)*(10-0)/(0.9-0.8),IF(K187&lt;1,10+(K187-0.9)*(35-10)/(1-0.9),IF(K187&lt;1.2,35+(K187-1)*(87-35)/(1.2-1),IF(K187&lt;1.3,87+(K187-1.2)*(96-87)/(1.3-1.2),IF(K187&lt;1.45,96+(K187-1.3)*(100-96)/(1.45-1.3),100))))))</x:f>
        <x:v>22.038653668946104</x:v>
      </x:c>
      <x:c r="P187" s="979" t="n">
        <x:f>MIN(1,SQRT(G187/8000))</x:f>
        <x:v>0.9268899611064951</x:v>
      </x:c>
      <x:c r="Q187" s="978" t="n">
        <x:f>35+(O187-35)*P187</x:f>
        <x:v>22.98625820332164</x:v>
      </x:c>
      <x:c r="R187" s="978" t="n">
        <x:f>IF(K187&lt;0.95,MIN(25,(0.95-K187)*250),0)</x:f>
        <x:v>0.4613463310538801</x:v>
      </x:c>
      <x:c r="S187" s="978" t="n">
        <x:f>IF($X187="A",Y187*5+Z187*15+AA187*30+AB187*60+AC187*80+AD187*100,0)</x:f>
        <x:v>39.450856894926574</x:v>
      </x:c>
      <x:c r="T187" s="978" t="n">
        <x:f>IF($X187="A",AE187*5+AF187*15+AG187*30+AH187*60+AI187*80+AJ187*100,0)</x:f>
        <x:v>52.2379671898613</x:v>
      </x:c>
      <x:c r="U187" s="978" t="n">
        <x:f>IF($X187="A",S187*15%+T187*30%+Q187*55%,0)</x:f>
        <x:v>34.231460703024275</x:v>
      </x:c>
      <x:c r="V187" s="1018" t="n">
        <x:f>IF($X187="A",U187*80%+N187*20%,N187*IFERROR(INDEX($AT$5:$AT$60,MATCH($D187,$AR$5:$AR$60,0)),0.6)+Q187*IFERROR(INDEX($AU$5:$AU$60,MATCH($D187,$AR$5:$AR$60,0)),0.4)-R187)</x:f>
        <x:v>43.18196856241942</x:v>
      </x:c>
      <x:c r="W187" s="1008" t="str">
        <x:f>IF(E187&gt;=90,"設定6級候補",IF(E187&gt;=75,"設定4以上強候補",IF(E187&gt;=60,"設定4以上を疑う","要観察")))</x:f>
        <x:v>要観察</x:v>
      </x:c>
      <x:c r="X187" s="1003" t="str">
        <x:f>IFERROR(INDEX($AS$5:$AS$60,MATCH($D187,$AR$5:$AR$60,0)),"AT")</x:f>
        <x:v>A</x:v>
      </x:c>
      <x:c r="Y187" s="979" t="n">
        <x:f>IFERROR((EXP(-$G187/INDEX($AV$5:$BA$12,MATCH($D187,$AR$5:$AR$12,0),1))*($G187/INDEX($AV$5:$BA$12,MATCH($D187,$AR$5:$AR$12,0),1))^$I187)/((EXP(-$G187/INDEX($AV$5:$BA$12,MATCH($D187,$AR$5:$AR$12,0),1))*($G187/INDEX($AV$5:$BA$12,MATCH($D187,$AR$5:$AR$12,0),1))^$I187)+(EXP(-$G187/INDEX($AV$5:$BA$12,MATCH($D187,$AR$5:$AR$12,0),2))*($G187/INDEX($AV$5:$BA$12,MATCH($D187,$AR$5:$AR$12,0),2))^$I187)+(EXP(-$G187/INDEX($AV$5:$BA$12,MATCH($D187,$AR$5:$AR$12,0),3))*($G187/INDEX($AV$5:$BA$12,MATCH($D187,$AR$5:$AR$12,0),3))^$I187)+(EXP(-$G187/INDEX($AV$5:$BA$12,MATCH($D187,$AR$5:$AR$12,0),4))*($G187/INDEX($AV$5:$BA$12,MATCH($D187,$AR$5:$AR$12,0),4))^$I187)+(EXP(-$G187/INDEX($AV$5:$BA$12,MATCH($D187,$AR$5:$AR$12,0),5))*($G187/INDEX($AV$5:$BA$12,MATCH($D187,$AR$5:$AR$12,0),5))^$I187)+(EXP(-$G187/INDEX($AV$5:$BA$12,MATCH($D187,$AR$5:$AR$12,0),6))*($G187/INDEX($AV$5:$BA$12,MATCH($D187,$AR$5:$AR$12,0),6))^$I187)),0)</x:f>
        <x:v>0.2091649368744592</x:v>
      </x:c>
      <x:c r="Z187" s="979" t="n">
        <x:f>IFERROR((EXP(-$G187/INDEX($AV$5:$BA$12,MATCH($D187,$AR$5:$AR$12,0),2))*($G187/INDEX($AV$5:$BA$12,MATCH($D187,$AR$5:$AR$12,0),2))^$I187)/((EXP(-$G187/INDEX($AV$5:$BA$12,MATCH($D187,$AR$5:$AR$12,0),1))*($G187/INDEX($AV$5:$BA$12,MATCH($D187,$AR$5:$AR$12,0),1))^$I187)+(EXP(-$G187/INDEX($AV$5:$BA$12,MATCH($D187,$AR$5:$AR$12,0),2))*($G187/INDEX($AV$5:$BA$12,MATCH($D187,$AR$5:$AR$12,0),2))^$I187)+(EXP(-$G187/INDEX($AV$5:$BA$12,MATCH($D187,$AR$5:$AR$12,0),3))*($G187/INDEX($AV$5:$BA$12,MATCH($D187,$AR$5:$AR$12,0),3))^$I187)+(EXP(-$G187/INDEX($AV$5:$BA$12,MATCH($D187,$AR$5:$AR$12,0),4))*($G187/INDEX($AV$5:$BA$12,MATCH($D187,$AR$5:$AR$12,0),4))^$I187)+(EXP(-$G187/INDEX($AV$5:$BA$12,MATCH($D187,$AR$5:$AR$12,0),5))*($G187/INDEX($AV$5:$BA$12,MATCH($D187,$AR$5:$AR$12,0),5))^$I187)+(EXP(-$G187/INDEX($AV$5:$BA$12,MATCH($D187,$AR$5:$AR$12,0),6))*($G187/INDEX($AV$5:$BA$12,MATCH($D187,$AR$5:$AR$12,0),6))^$I187)),0)</x:f>
        <x:v>0.2023300646547232</x:v>
      </x:c>
      <x:c r="AA187" s="979" t="n">
        <x:f>IFERROR((EXP(-$G187/INDEX($AV$5:$BA$12,MATCH($D187,$AR$5:$AR$12,0),3))*($G187/INDEX($AV$5:$BA$12,MATCH($D187,$AR$5:$AR$12,0),3))^$I187)/((EXP(-$G187/INDEX($AV$5:$BA$12,MATCH($D187,$AR$5:$AR$12,0),1))*($G187/INDEX($AV$5:$BA$12,MATCH($D187,$AR$5:$AR$12,0),1))^$I187)+(EXP(-$G187/INDEX($AV$5:$BA$12,MATCH($D187,$AR$5:$AR$12,0),2))*($G187/INDEX($AV$5:$BA$12,MATCH($D187,$AR$5:$AR$12,0),2))^$I187)+(EXP(-$G187/INDEX($AV$5:$BA$12,MATCH($D187,$AR$5:$AR$12,0),3))*($G187/INDEX($AV$5:$BA$12,MATCH($D187,$AR$5:$AR$12,0),3))^$I187)+(EXP(-$G187/INDEX($AV$5:$BA$12,MATCH($D187,$AR$5:$AR$12,0),4))*($G187/INDEX($AV$5:$BA$12,MATCH($D187,$AR$5:$AR$12,0),4))^$I187)+(EXP(-$G187/INDEX($AV$5:$BA$12,MATCH($D187,$AR$5:$AR$12,0),5))*($G187/INDEX($AV$5:$BA$12,MATCH($D187,$AR$5:$AR$12,0),5))^$I187)+(EXP(-$G187/INDEX($AV$5:$BA$12,MATCH($D187,$AR$5:$AR$12,0),6))*($G187/INDEX($AV$5:$BA$12,MATCH($D187,$AR$5:$AR$12,0),6))^$I187)),0)</x:f>
        <x:v>0.19561482947903874</x:v>
      </x:c>
      <x:c r="AB187" s="979" t="n">
        <x:f>IFERROR((EXP(-$G187/INDEX($AV$5:$BA$12,MATCH($D187,$AR$5:$AR$12,0),4))*($G187/INDEX($AV$5:$BA$12,MATCH($D187,$AR$5:$AR$12,0),4))^$I187)/((EXP(-$G187/INDEX($AV$5:$BA$12,MATCH($D187,$AR$5:$AR$12,0),1))*($G187/INDEX($AV$5:$BA$12,MATCH($D187,$AR$5:$AR$12,0),1))^$I187)+(EXP(-$G187/INDEX($AV$5:$BA$12,MATCH($D187,$AR$5:$AR$12,0),2))*($G187/INDEX($AV$5:$BA$12,MATCH($D187,$AR$5:$AR$12,0),2))^$I187)+(EXP(-$G187/INDEX($AV$5:$BA$12,MATCH($D187,$AR$5:$AR$12,0),3))*($G187/INDEX($AV$5:$BA$12,MATCH($D187,$AR$5:$AR$12,0),3))^$I187)+(EXP(-$G187/INDEX($AV$5:$BA$12,MATCH($D187,$AR$5:$AR$12,0),4))*($G187/INDEX($AV$5:$BA$12,MATCH($D187,$AR$5:$AR$12,0),4))^$I187)+(EXP(-$G187/INDEX($AV$5:$BA$12,MATCH($D187,$AR$5:$AR$12,0),5))*($G187/INDEX($AV$5:$BA$12,MATCH($D187,$AR$5:$AR$12,0),5))^$I187)+(EXP(-$G187/INDEX($AV$5:$BA$12,MATCH($D187,$AR$5:$AR$12,0),6))*($G187/INDEX($AV$5:$BA$12,MATCH($D187,$AR$5:$AR$12,0),6))^$I187)),0)</x:f>
        <x:v>0.17620284066749017</x:v>
      </x:c>
      <x:c r="AC187" s="979" t="n">
        <x:f>IFERROR((EXP(-$G187/INDEX($AV$5:$BA$12,MATCH($D187,$AR$5:$AR$12,0),5))*($G187/INDEX($AV$5:$BA$12,MATCH($D187,$AR$5:$AR$12,0),5))^$I187)/((EXP(-$G187/INDEX($AV$5:$BA$12,MATCH($D187,$AR$5:$AR$12,0),1))*($G187/INDEX($AV$5:$BA$12,MATCH($D187,$AR$5:$AR$12,0),1))^$I187)+(EXP(-$G187/INDEX($AV$5:$BA$12,MATCH($D187,$AR$5:$AR$12,0),2))*($G187/INDEX($AV$5:$BA$12,MATCH($D187,$AR$5:$AR$12,0),2))^$I187)+(EXP(-$G187/INDEX($AV$5:$BA$12,MATCH($D187,$AR$5:$AR$12,0),3))*($G187/INDEX($AV$5:$BA$12,MATCH($D187,$AR$5:$AR$12,0),3))^$I187)+(EXP(-$G187/INDEX($AV$5:$BA$12,MATCH($D187,$AR$5:$AR$12,0),4))*($G187/INDEX($AV$5:$BA$12,MATCH($D187,$AR$5:$AR$12,0),4))^$I187)+(EXP(-$G187/INDEX($AV$5:$BA$12,MATCH($D187,$AR$5:$AR$12,0),5))*($G187/INDEX($AV$5:$BA$12,MATCH($D187,$AR$5:$AR$12,0),5))^$I187)+(EXP(-$G187/INDEX($AV$5:$BA$12,MATCH($D187,$AR$5:$AR$12,0),6))*($G187/INDEX($AV$5:$BA$12,MATCH($D187,$AR$5:$AR$12,0),6))^$I187)),0)</x:f>
        <x:v>0.13696334580579975</x:v>
      </x:c>
      <x:c r="AD187" s="979" t="n">
        <x:f>IFERROR((EXP(-$G187/INDEX($AV$5:$BA$12,MATCH($D187,$AR$5:$AR$12,0),6))*($G187/INDEX($AV$5:$BA$12,MATCH($D187,$AR$5:$AR$12,0),6))^$I187)/((EXP(-$G187/INDEX($AV$5:$BA$12,MATCH($D187,$AR$5:$AR$12,0),1))*($G187/INDEX($AV$5:$BA$12,MATCH($D187,$AR$5:$AR$12,0),1))^$I187)+(EXP(-$G187/INDEX($AV$5:$BA$12,MATCH($D187,$AR$5:$AR$12,0),2))*($G187/INDEX($AV$5:$BA$12,MATCH($D187,$AR$5:$AR$12,0),2))^$I187)+(EXP(-$G187/INDEX($AV$5:$BA$12,MATCH($D187,$AR$5:$AR$12,0),3))*($G187/INDEX($AV$5:$BA$12,MATCH($D187,$AR$5:$AR$12,0),3))^$I187)+(EXP(-$G187/INDEX($AV$5:$BA$12,MATCH($D187,$AR$5:$AR$12,0),4))*($G187/INDEX($AV$5:$BA$12,MATCH($D187,$AR$5:$AR$12,0),4))^$I187)+(EXP(-$G187/INDEX($AV$5:$BA$12,MATCH($D187,$AR$5:$AR$12,0),5))*($G187/INDEX($AV$5:$BA$12,MATCH($D187,$AR$5:$AR$12,0),5))^$I187)+(EXP(-$G187/INDEX($AV$5:$BA$12,MATCH($D187,$AR$5:$AR$12,0),6))*($G187/INDEX($AV$5:$BA$12,MATCH($D187,$AR$5:$AR$12,0),6))^$I187)),0)</x:f>
        <x:v>0.07972398251848883</x:v>
      </x:c>
      <x:c r="AE187" s="979" t="n">
        <x:f>IFERROR((EXP(-$G187/INDEX($BB$5:$BG$12,MATCH($D187,$AR$5:$AR$12,0),1))*($G187/INDEX($BB$5:$BG$12,MATCH($D187,$AR$5:$AR$12,0),1))^$J187)/((EXP(-$G187/INDEX($BB$5:$BG$12,MATCH($D187,$AR$5:$AR$12,0),1))*($G187/INDEX($BB$5:$BG$12,MATCH($D187,$AR$5:$AR$12,0),1))^$J187)+(EXP(-$G187/INDEX($BB$5:$BG$12,MATCH($D187,$AR$5:$AR$12,0),2))*($G187/INDEX($BB$5:$BG$12,MATCH($D187,$AR$5:$AR$12,0),2))^$J187)+(EXP(-$G187/INDEX($BB$5:$BG$12,MATCH($D187,$AR$5:$AR$12,0),3))*($G187/INDEX($BB$5:$BG$12,MATCH($D187,$AR$5:$AR$12,0),3))^$J187)+(EXP(-$G187/INDEX($BB$5:$BG$12,MATCH($D187,$AR$5:$AR$12,0),4))*($G187/INDEX($BB$5:$BG$12,MATCH($D187,$AR$5:$AR$12,0),4))^$J187)+(EXP(-$G187/INDEX($BB$5:$BG$12,MATCH($D187,$AR$5:$AR$12,0),5))*($G187/INDEX($BB$5:$BG$12,MATCH($D187,$AR$5:$AR$12,0),5))^$J187)+(EXP(-$G187/INDEX($BB$5:$BG$12,MATCH($D187,$AR$5:$AR$12,0),6))*($G187/INDEX($BB$5:$BG$12,MATCH($D187,$AR$5:$AR$12,0),6))^$J187)),0)</x:f>
        <x:v>0.10431965127495509</x:v>
      </x:c>
      <x:c r="AF187" s="979" t="n">
        <x:f>IFERROR((EXP(-$G187/INDEX($BB$5:$BG$12,MATCH($D187,$AR$5:$AR$12,0),2))*($G187/INDEX($BB$5:$BG$12,MATCH($D187,$AR$5:$AR$12,0),2))^$J187)/((EXP(-$G187/INDEX($BB$5:$BG$12,MATCH($D187,$AR$5:$AR$12,0),1))*($G187/INDEX($BB$5:$BG$12,MATCH($D187,$AR$5:$AR$12,0),1))^$J187)+(EXP(-$G187/INDEX($BB$5:$BG$12,MATCH($D187,$AR$5:$AR$12,0),2))*($G187/INDEX($BB$5:$BG$12,MATCH($D187,$AR$5:$AR$12,0),2))^$J187)+(EXP(-$G187/INDEX($BB$5:$BG$12,MATCH($D187,$AR$5:$AR$12,0),3))*($G187/INDEX($BB$5:$BG$12,MATCH($D187,$AR$5:$AR$12,0),3))^$J187)+(EXP(-$G187/INDEX($BB$5:$BG$12,MATCH($D187,$AR$5:$AR$12,0),4))*($G187/INDEX($BB$5:$BG$12,MATCH($D187,$AR$5:$AR$12,0),4))^$J187)+(EXP(-$G187/INDEX($BB$5:$BG$12,MATCH($D187,$AR$5:$AR$12,0),5))*($G187/INDEX($BB$5:$BG$12,MATCH($D187,$AR$5:$AR$12,0),5))^$J187)+(EXP(-$G187/INDEX($BB$5:$BG$12,MATCH($D187,$AR$5:$AR$12,0),6))*($G187/INDEX($BB$5:$BG$12,MATCH($D187,$AR$5:$AR$12,0),6))^$J187)),0)</x:f>
        <x:v>0.14245326741665204</x:v>
      </x:c>
      <x:c r="AG187" s="979" t="n">
        <x:f>IFERROR((EXP(-$G187/INDEX($BB$5:$BG$12,MATCH($D187,$AR$5:$AR$12,0),3))*($G187/INDEX($BB$5:$BG$12,MATCH($D187,$AR$5:$AR$12,0),3))^$J187)/((EXP(-$G187/INDEX($BB$5:$BG$12,MATCH($D187,$AR$5:$AR$12,0),1))*($G187/INDEX($BB$5:$BG$12,MATCH($D187,$AR$5:$AR$12,0),1))^$J187)+(EXP(-$G187/INDEX($BB$5:$BG$12,MATCH($D187,$AR$5:$AR$12,0),2))*($G187/INDEX($BB$5:$BG$12,MATCH($D187,$AR$5:$AR$12,0),2))^$J187)+(EXP(-$G187/INDEX($BB$5:$BG$12,MATCH($D187,$AR$5:$AR$12,0),3))*($G187/INDEX($BB$5:$BG$12,MATCH($D187,$AR$5:$AR$12,0),3))^$J187)+(EXP(-$G187/INDEX($BB$5:$BG$12,MATCH($D187,$AR$5:$AR$12,0),4))*($G187/INDEX($BB$5:$BG$12,MATCH($D187,$AR$5:$AR$12,0),4))^$J187)+(EXP(-$G187/INDEX($BB$5:$BG$12,MATCH($D187,$AR$5:$AR$12,0),5))*($G187/INDEX($BB$5:$BG$12,MATCH($D187,$AR$5:$AR$12,0),5))^$J187)+(EXP(-$G187/INDEX($BB$5:$BG$12,MATCH($D187,$AR$5:$AR$12,0),6))*($G187/INDEX($BB$5:$BG$12,MATCH($D187,$AR$5:$AR$12,0),6))^$J187)),0)</x:f>
        <x:v>0.18984700635273943</x:v>
      </x:c>
      <x:c r="AH187" s="979" t="n">
        <x:f>IFERROR((EXP(-$G187/INDEX($BB$5:$BG$12,MATCH($D187,$AR$5:$AR$12,0),4))*($G187/INDEX($BB$5:$BG$12,MATCH($D187,$AR$5:$AR$12,0),4))^$J187)/((EXP(-$G187/INDEX($BB$5:$BG$12,MATCH($D187,$AR$5:$AR$12,0),1))*($G187/INDEX($BB$5:$BG$12,MATCH($D187,$AR$5:$AR$12,0),1))^$J187)+(EXP(-$G187/INDEX($BB$5:$BG$12,MATCH($D187,$AR$5:$AR$12,0),2))*($G187/INDEX($BB$5:$BG$12,MATCH($D187,$AR$5:$AR$12,0),2))^$J187)+(EXP(-$G187/INDEX($BB$5:$BG$12,MATCH($D187,$AR$5:$AR$12,0),3))*($G187/INDEX($BB$5:$BG$12,MATCH($D187,$AR$5:$AR$12,0),3))^$J187)+(EXP(-$G187/INDEX($BB$5:$BG$12,MATCH($D187,$AR$5:$AR$12,0),4))*($G187/INDEX($BB$5:$BG$12,MATCH($D187,$AR$5:$AR$12,0),4))^$J187)+(EXP(-$G187/INDEX($BB$5:$BG$12,MATCH($D187,$AR$5:$AR$12,0),5))*($G187/INDEX($BB$5:$BG$12,MATCH($D187,$AR$5:$AR$12,0),5))^$J187)+(EXP(-$G187/INDEX($BB$5:$BG$12,MATCH($D187,$AR$5:$AR$12,0),6))*($G187/INDEX($BB$5:$BG$12,MATCH($D187,$AR$5:$AR$12,0),6))^$J187)),0)</x:f>
        <x:v>0.21690877067750958</x:v>
      </x:c>
      <x:c r="AI187" s="979" t="n">
        <x:f>IFERROR((EXP(-$G187/INDEX($BB$5:$BG$12,MATCH($D187,$AR$5:$AR$12,0),5))*($G187/INDEX($BB$5:$BG$12,MATCH($D187,$AR$5:$AR$12,0),5))^$J187)/((EXP(-$G187/INDEX($BB$5:$BG$12,MATCH($D187,$AR$5:$AR$12,0),1))*($G187/INDEX($BB$5:$BG$12,MATCH($D187,$AR$5:$AR$12,0),1))^$J187)+(EXP(-$G187/INDEX($BB$5:$BG$12,MATCH($D187,$AR$5:$AR$12,0),2))*($G187/INDEX($BB$5:$BG$12,MATCH($D187,$AR$5:$AR$12,0),2))^$J187)+(EXP(-$G187/INDEX($BB$5:$BG$12,MATCH($D187,$AR$5:$AR$12,0),3))*($G187/INDEX($BB$5:$BG$12,MATCH($D187,$AR$5:$AR$12,0),3))^$J187)+(EXP(-$G187/INDEX($BB$5:$BG$12,MATCH($D187,$AR$5:$AR$12,0),4))*($G187/INDEX($BB$5:$BG$12,MATCH($D187,$AR$5:$AR$12,0),4))^$J187)+(EXP(-$G187/INDEX($BB$5:$BG$12,MATCH($D187,$AR$5:$AR$12,0),5))*($G187/INDEX($BB$5:$BG$12,MATCH($D187,$AR$5:$AR$12,0),5))^$J187)+(EXP(-$G187/INDEX($BB$5:$BG$12,MATCH($D187,$AR$5:$AR$12,0),6))*($G187/INDEX($BB$5:$BG$12,MATCH($D187,$AR$5:$AR$12,0),6))^$J187)),0)</x:f>
        <x:v>0.1888748468405197</x:v>
      </x:c>
      <x:c r="AJ187" s="979" t="n">
        <x:f>IFERROR((EXP(-$G187/INDEX($BB$5:$BG$12,MATCH($D187,$AR$5:$AR$12,0),6))*($G187/INDEX($BB$5:$BG$12,MATCH($D187,$AR$5:$AR$12,0),6))^$J187)/((EXP(-$G187/INDEX($BB$5:$BG$12,MATCH($D187,$AR$5:$AR$12,0),1))*($G187/INDEX($BB$5:$BG$12,MATCH($D187,$AR$5:$AR$12,0),1))^$J187)+(EXP(-$G187/INDEX($BB$5:$BG$12,MATCH($D187,$AR$5:$AR$12,0),2))*($G187/INDEX($BB$5:$BG$12,MATCH($D187,$AR$5:$AR$12,0),2))^$J187)+(EXP(-$G187/INDEX($BB$5:$BG$12,MATCH($D187,$AR$5:$AR$12,0),3))*($G187/INDEX($BB$5:$BG$12,MATCH($D187,$AR$5:$AR$12,0),3))^$J187)+(EXP(-$G187/INDEX($BB$5:$BG$12,MATCH($D187,$AR$5:$AR$12,0),4))*($G187/INDEX($BB$5:$BG$12,MATCH($D187,$AR$5:$AR$12,0),4))^$J187)+(EXP(-$G187/INDEX($BB$5:$BG$12,MATCH($D187,$AR$5:$AR$12,0),5))*($G187/INDEX($BB$5:$BG$12,MATCH($D187,$AR$5:$AR$12,0),5))^$J187)+(EXP(-$G187/INDEX($BB$5:$BG$12,MATCH($D187,$AR$5:$AR$12,0),6))*($G187/INDEX($BB$5:$BG$12,MATCH($D187,$AR$5:$AR$12,0),6))^$J187)),0)</x:f>
        <x:v>0.15759645743762413</x:v>
      </x:c>
      <x:c r="BJ187"/>
      <x:c r="BK187"/>
      <x:c r="BL187"/>
      <x:c r="BM187"/>
      <x:c r="BN187"/>
      <x:c r="BO187"/>
      <x:c r="BP187"/>
      <x:c r="BQ187"/>
      <x:c r="BR187"/>
      <x:c r="BS187"/>
      <x:c r="BT187"/>
      <x:c r="BU187"/>
      <x:c r="BV187"/>
      <x:c r="BW187"/>
      <x:c r="BX187"/>
      <x:c r="BY187"/>
      <x:c r="BZ187"/>
    </x:row>
    <x:row r="188">
      <x:c r="A188" s="975" t="n">
        <x:f>'対象台データ'!A186</x:f>
        <x:v>46280</x:v>
      </x:c>
      <x:c r="B188" s="1003" t="str">
        <x:f>'対象台データ'!B186</x:f>
        <x:v>火</x:v>
      </x:c>
      <x:c r="C188" s="1003" t="str">
        <x:f>'対象台データ'!C186</x:f>
        <x:v>9/15</x:v>
      </x:c>
      <x:c r="D188" s="963" t="str">
        <x:f>'対象台データ'!D186</x:f>
        <x:v>ゴーゴージャグラー3</x:v>
      </x:c>
      <x:c r="E188" s="1014" t="n">
        <x:f>IF($X188="A",MIN(100,MAX(0,55+(V188-55)*(1+0.4*SQRT(MIN(G188/8000,1))))),MIN(100,MAX(0,V188)))</x:f>
        <x:v>49.57218509095643</x:v>
      </x:c>
      <x:c r="F188" s="1016" t="n">
        <x:f>'対象台データ'!E186</x:f>
        <x:v>917</x:v>
      </x:c>
      <x:c r="G188" s="1005" t="n">
        <x:f>'対象台データ'!F186</x:f>
        <x:v>6938</x:v>
      </x:c>
      <x:c r="H188" s="1005" t="n">
        <x:f>'対象台データ'!G186</x:f>
        <x:v>744</x:v>
      </x:c>
      <x:c r="I188" s="1005" t="n">
        <x:f>'対象台データ'!H186</x:f>
        <x:v>28</x:v>
      </x:c>
      <x:c r="J188" s="1005" t="n">
        <x:f>'対象台データ'!I186</x:f>
        <x:v>23</x:v>
      </x:c>
      <x:c r="K188" s="979" t="n">
        <x:f>'対象台データ'!K186</x:f>
        <x:v>1.03574517151917</x:v>
      </x:c>
      <x:c r="L188" s="1006" t="n">
        <x:f>IF(G188&lt;=0,5,IF(G188&lt;1500,5+(G188-0)*(20-5)/(1500-0),IF(G188&lt;3000,20+(G188-1500)*(40-20)/(3000-1500),IF(G188&lt;4500,40+(G188-3000)*(58-40)/(4500-3000),IF(G188&lt;6000,58+(G188-4500)*(72-58)/(6000-4500),IF(G188&lt;7500,72+(G188-6000)*(84-72)/(7500-6000),IF(G188&lt;9000,84+(G188-7500)*(93-84)/(9000-7500),IF(G188&lt;11000,93+(G188-9000)*(100-93)/(11000-9000),100))))))))</x:f>
        <x:v>79.504</x:v>
      </x:c>
      <x:c r="M188" s="978" t="n">
        <x:v>1</x:v>
      </x:c>
      <x:c r="N188" s="978" t="n">
        <x:f>MIN(100,L188*M188)</x:f>
        <x:v>79.504</x:v>
      </x:c>
      <x:c r="O188" s="978" t="n">
        <x:f>IF(K188&lt;=0.8,0,IF(K188&lt;0.9,0+(K188-0.8)*(10-0)/(0.9-0.8),IF(K188&lt;1,10+(K188-0.9)*(35-10)/(1-0.9),IF(K188&lt;1.2,35+(K188-1)*(87-35)/(1.2-1),IF(K188&lt;1.3,87+(K188-1.2)*(96-87)/(1.3-1.2),IF(K188&lt;1.45,96+(K188-1.3)*(100-96)/(1.45-1.3),100))))))</x:f>
        <x:v>44.293744594984176</x:v>
      </x:c>
      <x:c r="P188" s="979" t="n">
        <x:f>MIN(1,SQRT(G188/8000))</x:f>
        <x:v>0.9312625838075961</x:v>
      </x:c>
      <x:c r="Q188" s="978" t="n">
        <x:f>35+(O188-35)*P188</x:f>
        <x:v>43.65491660477284</x:v>
      </x:c>
      <x:c r="R188" s="978" t="n">
        <x:f>IF(K188&lt;0.95,MIN(25,(0.95-K188)*250),0)</x:f>
        <x:v>0</x:v>
      </x:c>
      <x:c r="S188" s="978" t="n">
        <x:f>IF($X188="A",Y188*5+Z188*15+AA188*30+AB188*60+AC188*80+AD188*100,0)</x:f>
        <x:v>48.34603191049207</x:v>
      </x:c>
      <x:c r="T188" s="978" t="n">
        <x:f>IF($X188="A",AE188*5+AF188*15+AG188*30+AH188*60+AI188*80+AJ188*100,0)</x:f>
        <x:v>42.228480278193246</x:v>
      </x:c>
      <x:c r="U188" s="978" t="n">
        <x:f>IF($X188="A",S188*15%+T188*30%+Q188*55%,0)</x:f>
        <x:v>43.930653002656854</x:v>
      </x:c>
      <x:c r="V188" s="1018" t="n">
        <x:f>IF($X188="A",U188*80%+N188*20%,N188*IFERROR(INDEX($AT$5:$AT$60,MATCH($D188,$AR$5:$AR$60,0)),0.6)+Q188*IFERROR(INDEX($AU$5:$AU$60,MATCH($D188,$AR$5:$AR$60,0)),0.4)-R188)</x:f>
        <x:v>51.045322402125485</x:v>
      </x:c>
      <x:c r="W188" s="1008" t="str">
        <x:f>IF(E188&gt;=90,"設定6級候補",IF(E188&gt;=75,"設定4以上強候補",IF(E188&gt;=60,"設定4以上を疑う","要観察")))</x:f>
        <x:v>要観察</x:v>
      </x:c>
      <x:c r="X188" s="1003" t="str">
        <x:f>IFERROR(INDEX($AS$5:$AS$60,MATCH($D188,$AR$5:$AR$60,0)),"AT")</x:f>
        <x:v>A</x:v>
      </x:c>
      <x:c r="Y188" s="979" t="n">
        <x:f>IFERROR((EXP(-$G188/INDEX($AV$5:$BA$12,MATCH($D188,$AR$5:$AR$12,0),1))*($G188/INDEX($AV$5:$BA$12,MATCH($D188,$AR$5:$AR$12,0),1))^$I188)/((EXP(-$G188/INDEX($AV$5:$BA$12,MATCH($D188,$AR$5:$AR$12,0),1))*($G188/INDEX($AV$5:$BA$12,MATCH($D188,$AR$5:$AR$12,0),1))^$I188)+(EXP(-$G188/INDEX($AV$5:$BA$12,MATCH($D188,$AR$5:$AR$12,0),2))*($G188/INDEX($AV$5:$BA$12,MATCH($D188,$AR$5:$AR$12,0),2))^$I188)+(EXP(-$G188/INDEX($AV$5:$BA$12,MATCH($D188,$AR$5:$AR$12,0),3))*($G188/INDEX($AV$5:$BA$12,MATCH($D188,$AR$5:$AR$12,0),3))^$I188)+(EXP(-$G188/INDEX($AV$5:$BA$12,MATCH($D188,$AR$5:$AR$12,0),4))*($G188/INDEX($AV$5:$BA$12,MATCH($D188,$AR$5:$AR$12,0),4))^$I188)+(EXP(-$G188/INDEX($AV$5:$BA$12,MATCH($D188,$AR$5:$AR$12,0),5))*($G188/INDEX($AV$5:$BA$12,MATCH($D188,$AR$5:$AR$12,0),5))^$I188)+(EXP(-$G188/INDEX($AV$5:$BA$12,MATCH($D188,$AR$5:$AR$12,0),6))*($G188/INDEX($AV$5:$BA$12,MATCH($D188,$AR$5:$AR$12,0),6))^$I188)),0)</x:f>
        <x:v>0.16540883458517933</x:v>
      </x:c>
      <x:c r="Z188" s="979" t="n">
        <x:f>IFERROR((EXP(-$G188/INDEX($AV$5:$BA$12,MATCH($D188,$AR$5:$AR$12,0),2))*($G188/INDEX($AV$5:$BA$12,MATCH($D188,$AR$5:$AR$12,0),2))^$I188)/((EXP(-$G188/INDEX($AV$5:$BA$12,MATCH($D188,$AR$5:$AR$12,0),1))*($G188/INDEX($AV$5:$BA$12,MATCH($D188,$AR$5:$AR$12,0),1))^$I188)+(EXP(-$G188/INDEX($AV$5:$BA$12,MATCH($D188,$AR$5:$AR$12,0),2))*($G188/INDEX($AV$5:$BA$12,MATCH($D188,$AR$5:$AR$12,0),2))^$I188)+(EXP(-$G188/INDEX($AV$5:$BA$12,MATCH($D188,$AR$5:$AR$12,0),3))*($G188/INDEX($AV$5:$BA$12,MATCH($D188,$AR$5:$AR$12,0),3))^$I188)+(EXP(-$G188/INDEX($AV$5:$BA$12,MATCH($D188,$AR$5:$AR$12,0),4))*($G188/INDEX($AV$5:$BA$12,MATCH($D188,$AR$5:$AR$12,0),4))^$I188)+(EXP(-$G188/INDEX($AV$5:$BA$12,MATCH($D188,$AR$5:$AR$12,0),5))*($G188/INDEX($AV$5:$BA$12,MATCH($D188,$AR$5:$AR$12,0),5))^$I188)+(EXP(-$G188/INDEX($AV$5:$BA$12,MATCH($D188,$AR$5:$AR$12,0),6))*($G188/INDEX($AV$5:$BA$12,MATCH($D188,$AR$5:$AR$12,0),6))^$I188)),0)</x:f>
        <x:v>0.16615306865690163</x:v>
      </x:c>
      <x:c r="AA188" s="979" t="n">
        <x:f>IFERROR((EXP(-$G188/INDEX($AV$5:$BA$12,MATCH($D188,$AR$5:$AR$12,0),3))*($G188/INDEX($AV$5:$BA$12,MATCH($D188,$AR$5:$AR$12,0),3))^$I188)/((EXP(-$G188/INDEX($AV$5:$BA$12,MATCH($D188,$AR$5:$AR$12,0),1))*($G188/INDEX($AV$5:$BA$12,MATCH($D188,$AR$5:$AR$12,0),1))^$I188)+(EXP(-$G188/INDEX($AV$5:$BA$12,MATCH($D188,$AR$5:$AR$12,0),2))*($G188/INDEX($AV$5:$BA$12,MATCH($D188,$AR$5:$AR$12,0),2))^$I188)+(EXP(-$G188/INDEX($AV$5:$BA$12,MATCH($D188,$AR$5:$AR$12,0),3))*($G188/INDEX($AV$5:$BA$12,MATCH($D188,$AR$5:$AR$12,0),3))^$I188)+(EXP(-$G188/INDEX($AV$5:$BA$12,MATCH($D188,$AR$5:$AR$12,0),4))*($G188/INDEX($AV$5:$BA$12,MATCH($D188,$AR$5:$AR$12,0),4))^$I188)+(EXP(-$G188/INDEX($AV$5:$BA$12,MATCH($D188,$AR$5:$AR$12,0),5))*($G188/INDEX($AV$5:$BA$12,MATCH($D188,$AR$5:$AR$12,0),5))^$I188)+(EXP(-$G188/INDEX($AV$5:$BA$12,MATCH($D188,$AR$5:$AR$12,0),6))*($G188/INDEX($AV$5:$BA$12,MATCH($D188,$AR$5:$AR$12,0),6))^$I188)),0)</x:f>
        <x:v>0.1668360149135384</x:v>
      </x:c>
      <x:c r="AB188" s="979" t="n">
        <x:f>IFERROR((EXP(-$G188/INDEX($AV$5:$BA$12,MATCH($D188,$AR$5:$AR$12,0),4))*($G188/INDEX($AV$5:$BA$12,MATCH($D188,$AR$5:$AR$12,0),4))^$I188)/((EXP(-$G188/INDEX($AV$5:$BA$12,MATCH($D188,$AR$5:$AR$12,0),1))*($G188/INDEX($AV$5:$BA$12,MATCH($D188,$AR$5:$AR$12,0),1))^$I188)+(EXP(-$G188/INDEX($AV$5:$BA$12,MATCH($D188,$AR$5:$AR$12,0),2))*($G188/INDEX($AV$5:$BA$12,MATCH($D188,$AR$5:$AR$12,0),2))^$I188)+(EXP(-$G188/INDEX($AV$5:$BA$12,MATCH($D188,$AR$5:$AR$12,0),3))*($G188/INDEX($AV$5:$BA$12,MATCH($D188,$AR$5:$AR$12,0),3))^$I188)+(EXP(-$G188/INDEX($AV$5:$BA$12,MATCH($D188,$AR$5:$AR$12,0),4))*($G188/INDEX($AV$5:$BA$12,MATCH($D188,$AR$5:$AR$12,0),4))^$I188)+(EXP(-$G188/INDEX($AV$5:$BA$12,MATCH($D188,$AR$5:$AR$12,0),5))*($G188/INDEX($AV$5:$BA$12,MATCH($D188,$AR$5:$AR$12,0),5))^$I188)+(EXP(-$G188/INDEX($AV$5:$BA$12,MATCH($D188,$AR$5:$AR$12,0),6))*($G188/INDEX($AV$5:$BA$12,MATCH($D188,$AR$5:$AR$12,0),6))^$I188)),0)</x:f>
        <x:v>0.1684991328364614</x:v>
      </x:c>
      <x:c r="AC188" s="979" t="n">
        <x:f>IFERROR((EXP(-$G188/INDEX($AV$5:$BA$12,MATCH($D188,$AR$5:$AR$12,0),5))*($G188/INDEX($AV$5:$BA$12,MATCH($D188,$AR$5:$AR$12,0),5))^$I188)/((EXP(-$G188/INDEX($AV$5:$BA$12,MATCH($D188,$AR$5:$AR$12,0),1))*($G188/INDEX($AV$5:$BA$12,MATCH($D188,$AR$5:$AR$12,0),1))^$I188)+(EXP(-$G188/INDEX($AV$5:$BA$12,MATCH($D188,$AR$5:$AR$12,0),2))*($G188/INDEX($AV$5:$BA$12,MATCH($D188,$AR$5:$AR$12,0),2))^$I188)+(EXP(-$G188/INDEX($AV$5:$BA$12,MATCH($D188,$AR$5:$AR$12,0),3))*($G188/INDEX($AV$5:$BA$12,MATCH($D188,$AR$5:$AR$12,0),3))^$I188)+(EXP(-$G188/INDEX($AV$5:$BA$12,MATCH($D188,$AR$5:$AR$12,0),4))*($G188/INDEX($AV$5:$BA$12,MATCH($D188,$AR$5:$AR$12,0),4))^$I188)+(EXP(-$G188/INDEX($AV$5:$BA$12,MATCH($D188,$AR$5:$AR$12,0),5))*($G188/INDEX($AV$5:$BA$12,MATCH($D188,$AR$5:$AR$12,0),5))^$I188)+(EXP(-$G188/INDEX($AV$5:$BA$12,MATCH($D188,$AR$5:$AR$12,0),6))*($G188/INDEX($AV$5:$BA$12,MATCH($D188,$AR$5:$AR$12,0),6))^$I188)),0)</x:f>
        <x:v>0.16993158053365542</x:v>
      </x:c>
      <x:c r="AD188" s="979" t="n">
        <x:f>IFERROR((EXP(-$G188/INDEX($AV$5:$BA$12,MATCH($D188,$AR$5:$AR$12,0),6))*($G188/INDEX($AV$5:$BA$12,MATCH($D188,$AR$5:$AR$12,0),6))^$I188)/((EXP(-$G188/INDEX($AV$5:$BA$12,MATCH($D188,$AR$5:$AR$12,0),1))*($G188/INDEX($AV$5:$BA$12,MATCH($D188,$AR$5:$AR$12,0),1))^$I188)+(EXP(-$G188/INDEX($AV$5:$BA$12,MATCH($D188,$AR$5:$AR$12,0),2))*($G188/INDEX($AV$5:$BA$12,MATCH($D188,$AR$5:$AR$12,0),2))^$I188)+(EXP(-$G188/INDEX($AV$5:$BA$12,MATCH($D188,$AR$5:$AR$12,0),3))*($G188/INDEX($AV$5:$BA$12,MATCH($D188,$AR$5:$AR$12,0),3))^$I188)+(EXP(-$G188/INDEX($AV$5:$BA$12,MATCH($D188,$AR$5:$AR$12,0),4))*($G188/INDEX($AV$5:$BA$12,MATCH($D188,$AR$5:$AR$12,0),4))^$I188)+(EXP(-$G188/INDEX($AV$5:$BA$12,MATCH($D188,$AR$5:$AR$12,0),5))*($G188/INDEX($AV$5:$BA$12,MATCH($D188,$AR$5:$AR$12,0),5))^$I188)+(EXP(-$G188/INDEX($AV$5:$BA$12,MATCH($D188,$AR$5:$AR$12,0),6))*($G188/INDEX($AV$5:$BA$12,MATCH($D188,$AR$5:$AR$12,0),6))^$I188)),0)</x:f>
        <x:v>0.16317136847426383</x:v>
      </x:c>
      <x:c r="AE188" s="979" t="n">
        <x:f>IFERROR((EXP(-$G188/INDEX($BB$5:$BG$12,MATCH($D188,$AR$5:$AR$12,0),1))*($G188/INDEX($BB$5:$BG$12,MATCH($D188,$AR$5:$AR$12,0),1))^$J188)/((EXP(-$G188/INDEX($BB$5:$BG$12,MATCH($D188,$AR$5:$AR$12,0),1))*($G188/INDEX($BB$5:$BG$12,MATCH($D188,$AR$5:$AR$12,0),1))^$J188)+(EXP(-$G188/INDEX($BB$5:$BG$12,MATCH($D188,$AR$5:$AR$12,0),2))*($G188/INDEX($BB$5:$BG$12,MATCH($D188,$AR$5:$AR$12,0),2))^$J188)+(EXP(-$G188/INDEX($BB$5:$BG$12,MATCH($D188,$AR$5:$AR$12,0),3))*($G188/INDEX($BB$5:$BG$12,MATCH($D188,$AR$5:$AR$12,0),3))^$J188)+(EXP(-$G188/INDEX($BB$5:$BG$12,MATCH($D188,$AR$5:$AR$12,0),4))*($G188/INDEX($BB$5:$BG$12,MATCH($D188,$AR$5:$AR$12,0),4))^$J188)+(EXP(-$G188/INDEX($BB$5:$BG$12,MATCH($D188,$AR$5:$AR$12,0),5))*($G188/INDEX($BB$5:$BG$12,MATCH($D188,$AR$5:$AR$12,0),5))^$J188)+(EXP(-$G188/INDEX($BB$5:$BG$12,MATCH($D188,$AR$5:$AR$12,0),6))*($G188/INDEX($BB$5:$BG$12,MATCH($D188,$AR$5:$AR$12,0),6))^$J188)),0)</x:f>
        <x:v>0.1650045900035559</x:v>
      </x:c>
      <x:c r="AF188" s="979" t="n">
        <x:f>IFERROR((EXP(-$G188/INDEX($BB$5:$BG$12,MATCH($D188,$AR$5:$AR$12,0),2))*($G188/INDEX($BB$5:$BG$12,MATCH($D188,$AR$5:$AR$12,0),2))^$J188)/((EXP(-$G188/INDEX($BB$5:$BG$12,MATCH($D188,$AR$5:$AR$12,0),1))*($G188/INDEX($BB$5:$BG$12,MATCH($D188,$AR$5:$AR$12,0),1))^$J188)+(EXP(-$G188/INDEX($BB$5:$BG$12,MATCH($D188,$AR$5:$AR$12,0),2))*($G188/INDEX($BB$5:$BG$12,MATCH($D188,$AR$5:$AR$12,0),2))^$J188)+(EXP(-$G188/INDEX($BB$5:$BG$12,MATCH($D188,$AR$5:$AR$12,0),3))*($G188/INDEX($BB$5:$BG$12,MATCH($D188,$AR$5:$AR$12,0),3))^$J188)+(EXP(-$G188/INDEX($BB$5:$BG$12,MATCH($D188,$AR$5:$AR$12,0),4))*($G188/INDEX($BB$5:$BG$12,MATCH($D188,$AR$5:$AR$12,0),4))^$J188)+(EXP(-$G188/INDEX($BB$5:$BG$12,MATCH($D188,$AR$5:$AR$12,0),5))*($G188/INDEX($BB$5:$BG$12,MATCH($D188,$AR$5:$AR$12,0),5))^$J188)+(EXP(-$G188/INDEX($BB$5:$BG$12,MATCH($D188,$AR$5:$AR$12,0),6))*($G188/INDEX($BB$5:$BG$12,MATCH($D188,$AR$5:$AR$12,0),6))^$J188)),0)</x:f>
        <x:v>0.19645381871933995</x:v>
      </x:c>
      <x:c r="AG188" s="979" t="n">
        <x:f>IFERROR((EXP(-$G188/INDEX($BB$5:$BG$12,MATCH($D188,$AR$5:$AR$12,0),3))*($G188/INDEX($BB$5:$BG$12,MATCH($D188,$AR$5:$AR$12,0),3))^$J188)/((EXP(-$G188/INDEX($BB$5:$BG$12,MATCH($D188,$AR$5:$AR$12,0),1))*($G188/INDEX($BB$5:$BG$12,MATCH($D188,$AR$5:$AR$12,0),1))^$J188)+(EXP(-$G188/INDEX($BB$5:$BG$12,MATCH($D188,$AR$5:$AR$12,0),2))*($G188/INDEX($BB$5:$BG$12,MATCH($D188,$AR$5:$AR$12,0),2))^$J188)+(EXP(-$G188/INDEX($BB$5:$BG$12,MATCH($D188,$AR$5:$AR$12,0),3))*($G188/INDEX($BB$5:$BG$12,MATCH($D188,$AR$5:$AR$12,0),3))^$J188)+(EXP(-$G188/INDEX($BB$5:$BG$12,MATCH($D188,$AR$5:$AR$12,0),4))*($G188/INDEX($BB$5:$BG$12,MATCH($D188,$AR$5:$AR$12,0),4))^$J188)+(EXP(-$G188/INDEX($BB$5:$BG$12,MATCH($D188,$AR$5:$AR$12,0),5))*($G188/INDEX($BB$5:$BG$12,MATCH($D188,$AR$5:$AR$12,0),5))^$J188)+(EXP(-$G188/INDEX($BB$5:$BG$12,MATCH($D188,$AR$5:$AR$12,0),6))*($G188/INDEX($BB$5:$BG$12,MATCH($D188,$AR$5:$AR$12,0),6))^$J188)),0)</x:f>
        <x:v>0.21804863939393368</x:v>
      </x:c>
      <x:c r="AH188" s="979" t="n">
        <x:f>IFERROR((EXP(-$G188/INDEX($BB$5:$BG$12,MATCH($D188,$AR$5:$AR$12,0),4))*($G188/INDEX($BB$5:$BG$12,MATCH($D188,$AR$5:$AR$12,0),4))^$J188)/((EXP(-$G188/INDEX($BB$5:$BG$12,MATCH($D188,$AR$5:$AR$12,0),1))*($G188/INDEX($BB$5:$BG$12,MATCH($D188,$AR$5:$AR$12,0),1))^$J188)+(EXP(-$G188/INDEX($BB$5:$BG$12,MATCH($D188,$AR$5:$AR$12,0),2))*($G188/INDEX($BB$5:$BG$12,MATCH($D188,$AR$5:$AR$12,0),2))^$J188)+(EXP(-$G188/INDEX($BB$5:$BG$12,MATCH($D188,$AR$5:$AR$12,0),3))*($G188/INDEX($BB$5:$BG$12,MATCH($D188,$AR$5:$AR$12,0),3))^$J188)+(EXP(-$G188/INDEX($BB$5:$BG$12,MATCH($D188,$AR$5:$AR$12,0),4))*($G188/INDEX($BB$5:$BG$12,MATCH($D188,$AR$5:$AR$12,0),4))^$J188)+(EXP(-$G188/INDEX($BB$5:$BG$12,MATCH($D188,$AR$5:$AR$12,0),5))*($G188/INDEX($BB$5:$BG$12,MATCH($D188,$AR$5:$AR$12,0),5))^$J188)+(EXP(-$G188/INDEX($BB$5:$BG$12,MATCH($D188,$AR$5:$AR$12,0),6))*($G188/INDEX($BB$5:$BG$12,MATCH($D188,$AR$5:$AR$12,0),6))^$J188)),0)</x:f>
        <x:v>0.18608994182339264</x:v>
      </x:c>
      <x:c r="AI188" s="979" t="n">
        <x:f>IFERROR((EXP(-$G188/INDEX($BB$5:$BG$12,MATCH($D188,$AR$5:$AR$12,0),5))*($G188/INDEX($BB$5:$BG$12,MATCH($D188,$AR$5:$AR$12,0),5))^$J188)/((EXP(-$G188/INDEX($BB$5:$BG$12,MATCH($D188,$AR$5:$AR$12,0),1))*($G188/INDEX($BB$5:$BG$12,MATCH($D188,$AR$5:$AR$12,0),1))^$J188)+(EXP(-$G188/INDEX($BB$5:$BG$12,MATCH($D188,$AR$5:$AR$12,0),2))*($G188/INDEX($BB$5:$BG$12,MATCH($D188,$AR$5:$AR$12,0),2))^$J188)+(EXP(-$G188/INDEX($BB$5:$BG$12,MATCH($D188,$AR$5:$AR$12,0),3))*($G188/INDEX($BB$5:$BG$12,MATCH($D188,$AR$5:$AR$12,0),3))^$J188)+(EXP(-$G188/INDEX($BB$5:$BG$12,MATCH($D188,$AR$5:$AR$12,0),4))*($G188/INDEX($BB$5:$BG$12,MATCH($D188,$AR$5:$AR$12,0),4))^$J188)+(EXP(-$G188/INDEX($BB$5:$BG$12,MATCH($D188,$AR$5:$AR$12,0),5))*($G188/INDEX($BB$5:$BG$12,MATCH($D188,$AR$5:$AR$12,0),5))^$J188)+(EXP(-$G188/INDEX($BB$5:$BG$12,MATCH($D188,$AR$5:$AR$12,0),6))*($G188/INDEX($BB$5:$BG$12,MATCH($D188,$AR$5:$AR$12,0),6))^$J188)),0)</x:f>
        <x:v>0.1345253324906989</x:v>
      </x:c>
      <x:c r="AJ188" s="979" t="n">
        <x:f>IFERROR((EXP(-$G188/INDEX($BB$5:$BG$12,MATCH($D188,$AR$5:$AR$12,0),6))*($G188/INDEX($BB$5:$BG$12,MATCH($D188,$AR$5:$AR$12,0),6))^$J188)/((EXP(-$G188/INDEX($BB$5:$BG$12,MATCH($D188,$AR$5:$AR$12,0),1))*($G188/INDEX($BB$5:$BG$12,MATCH($D188,$AR$5:$AR$12,0),1))^$J188)+(EXP(-$G188/INDEX($BB$5:$BG$12,MATCH($D188,$AR$5:$AR$12,0),2))*($G188/INDEX($BB$5:$BG$12,MATCH($D188,$AR$5:$AR$12,0),2))^$J188)+(EXP(-$G188/INDEX($BB$5:$BG$12,MATCH($D188,$AR$5:$AR$12,0),3))*($G188/INDEX($BB$5:$BG$12,MATCH($D188,$AR$5:$AR$12,0),3))^$J188)+(EXP(-$G188/INDEX($BB$5:$BG$12,MATCH($D188,$AR$5:$AR$12,0),4))*($G188/INDEX($BB$5:$BG$12,MATCH($D188,$AR$5:$AR$12,0),4))^$J188)+(EXP(-$G188/INDEX($BB$5:$BG$12,MATCH($D188,$AR$5:$AR$12,0),5))*($G188/INDEX($BB$5:$BG$12,MATCH($D188,$AR$5:$AR$12,0),5))^$J188)+(EXP(-$G188/INDEX($BB$5:$BG$12,MATCH($D188,$AR$5:$AR$12,0),6))*($G188/INDEX($BB$5:$BG$12,MATCH($D188,$AR$5:$AR$12,0),6))^$J188)),0)</x:f>
        <x:v>0.09987767756907885</x:v>
      </x:c>
      <x:c r="BJ188"/>
      <x:c r="BK188"/>
      <x:c r="BL188"/>
      <x:c r="BM188"/>
      <x:c r="BN188"/>
      <x:c r="BO188"/>
      <x:c r="BP188"/>
      <x:c r="BQ188"/>
      <x:c r="BR188"/>
      <x:c r="BS188"/>
      <x:c r="BT188"/>
      <x:c r="BU188"/>
      <x:c r="BV188"/>
      <x:c r="BW188"/>
      <x:c r="BX188"/>
      <x:c r="BY188"/>
      <x:c r="BZ188"/>
    </x:row>
    <x:row r="189">
      <x:c r="A189" s="975" t="n">
        <x:f>'対象台データ'!A187</x:f>
        <x:v>46280</x:v>
      </x:c>
      <x:c r="B189" s="1003" t="str">
        <x:f>'対象台データ'!B187</x:f>
        <x:v>火</x:v>
      </x:c>
      <x:c r="C189" s="1003" t="str">
        <x:f>'対象台データ'!C187</x:f>
        <x:v>9/15</x:v>
      </x:c>
      <x:c r="D189" s="963" t="str">
        <x:f>'対象台データ'!D187</x:f>
        <x:v>ゴーゴージャグラー3</x:v>
      </x:c>
      <x:c r="E189" s="1014" t="n">
        <x:f>IF($X189="A",MIN(100,MAX(0,55+(V189-55)*(1+0.4*SQRT(MIN(G189/8000,1))))),MIN(100,MAX(0,V189)))</x:f>
        <x:v>64.24176247265592</x:v>
      </x:c>
      <x:c r="F189" s="1016" t="n">
        <x:f>'対象台データ'!E187</x:f>
        <x:v>918</x:v>
      </x:c>
      <x:c r="G189" s="1005" t="n">
        <x:f>'対象台データ'!F187</x:f>
        <x:v>9496</x:v>
      </x:c>
      <x:c r="H189" s="1005" t="n">
        <x:f>'対象台データ'!G187</x:f>
        <x:v>834</x:v>
      </x:c>
      <x:c r="I189" s="1005" t="n">
        <x:f>'対象台データ'!H187</x:f>
        <x:v>34</x:v>
      </x:c>
      <x:c r="J189" s="1005" t="n">
        <x:f>'対象台データ'!I187</x:f>
        <x:v>42</x:v>
      </x:c>
      <x:c r="K189" s="979" t="n">
        <x:f>'対象台データ'!K187</x:f>
        <x:v>1.0292754844144902</x:v>
      </x:c>
      <x:c r="L189" s="1006" t="n">
        <x:f>IF(G189&lt;=0,5,IF(G189&lt;1500,5+(G189-0)*(20-5)/(1500-0),IF(G189&lt;3000,20+(G189-1500)*(40-20)/(3000-1500),IF(G189&lt;4500,40+(G189-3000)*(58-40)/(4500-3000),IF(G189&lt;6000,58+(G189-4500)*(72-58)/(6000-4500),IF(G189&lt;7500,72+(G189-6000)*(84-72)/(7500-6000),IF(G189&lt;9000,84+(G189-7500)*(93-84)/(9000-7500),IF(G189&lt;11000,93+(G189-9000)*(100-93)/(11000-9000),100))))))))</x:f>
        <x:v>94.736</x:v>
      </x:c>
      <x:c r="M189" s="978" t="n">
        <x:v>1</x:v>
      </x:c>
      <x:c r="N189" s="978" t="n">
        <x:f>MIN(100,L189*M189)</x:f>
        <x:v>94.736</x:v>
      </x:c>
      <x:c r="O189" s="978" t="n">
        <x:f>IF(K189&lt;=0.8,0,IF(K189&lt;0.9,0+(K189-0.8)*(10-0)/(0.9-0.8),IF(K189&lt;1,10+(K189-0.9)*(35-10)/(1-0.9),IF(K189&lt;1.2,35+(K189-1)*(87-35)/(1.2-1),IF(K189&lt;1.3,87+(K189-1.2)*(96-87)/(1.3-1.2),IF(K189&lt;1.45,96+(K189-1.3)*(100-96)/(1.45-1.3),100))))))</x:f>
        <x:v>42.611625947767465</x:v>
      </x:c>
      <x:c r="P189" s="979" t="n">
        <x:f>MIN(1,SQRT(G189/8000))</x:f>
        <x:v>1</x:v>
      </x:c>
      <x:c r="Q189" s="978" t="n">
        <x:f>35+(O189-35)*P189</x:f>
        <x:v>42.611625947767465</x:v>
      </x:c>
      <x:c r="R189" s="978" t="n">
        <x:f>IF(K189&lt;0.95,MIN(25,(0.95-K189)*250),0)</x:f>
        <x:v>0</x:v>
      </x:c>
      <x:c r="S189" s="978" t="n">
        <x:f>IF($X189="A",Y189*5+Z189*15+AA189*30+AB189*60+AC189*80+AD189*100,0)</x:f>
        <x:v>44.05764183887486</x:v>
      </x:c>
      <x:c r="T189" s="978" t="n">
        <x:f>IF($X189="A",AE189*5+AF189*15+AG189*30+AH189*60+AI189*80+AJ189*100,0)</x:f>
        <x:v>77.57511029732194</x:v>
      </x:c>
      <x:c r="U189" s="978" t="n">
        <x:f>IF($X189="A",S189*15%+T189*30%+Q189*55%,0)</x:f>
        <x:v>53.31757363629992</x:v>
      </x:c>
      <x:c r="V189" s="1018" t="n">
        <x:f>IF($X189="A",U189*80%+N189*20%,N189*IFERROR(INDEX($AT$5:$AT$60,MATCH($D189,$AR$5:$AR$60,0)),0.6)+Q189*IFERROR(INDEX($AU$5:$AU$60,MATCH($D189,$AR$5:$AR$60,0)),0.4)-R189)</x:f>
        <x:v>61.60125890903994</x:v>
      </x:c>
      <x:c r="W189" s="1008" t="str">
        <x:f>IF(E189&gt;=90,"設定6級候補",IF(E189&gt;=75,"設定4以上強候補",IF(E189&gt;=60,"設定4以上を疑う","要観察")))</x:f>
        <x:v>設定4以上を疑う</x:v>
      </x:c>
      <x:c r="X189" s="1003" t="str">
        <x:f>IFERROR(INDEX($AS$5:$AS$60,MATCH($D189,$AR$5:$AR$60,0)),"AT")</x:f>
        <x:v>A</x:v>
      </x:c>
      <x:c r="Y189" s="979" t="n">
        <x:f>IFERROR((EXP(-$G189/INDEX($AV$5:$BA$12,MATCH($D189,$AR$5:$AR$12,0),1))*($G189/INDEX($AV$5:$BA$12,MATCH($D189,$AR$5:$AR$12,0),1))^$I189)/((EXP(-$G189/INDEX($AV$5:$BA$12,MATCH($D189,$AR$5:$AR$12,0),1))*($G189/INDEX($AV$5:$BA$12,MATCH($D189,$AR$5:$AR$12,0),1))^$I189)+(EXP(-$G189/INDEX($AV$5:$BA$12,MATCH($D189,$AR$5:$AR$12,0),2))*($G189/INDEX($AV$5:$BA$12,MATCH($D189,$AR$5:$AR$12,0),2))^$I189)+(EXP(-$G189/INDEX($AV$5:$BA$12,MATCH($D189,$AR$5:$AR$12,0),3))*($G189/INDEX($AV$5:$BA$12,MATCH($D189,$AR$5:$AR$12,0),3))^$I189)+(EXP(-$G189/INDEX($AV$5:$BA$12,MATCH($D189,$AR$5:$AR$12,0),4))*($G189/INDEX($AV$5:$BA$12,MATCH($D189,$AR$5:$AR$12,0),4))^$I189)+(EXP(-$G189/INDEX($AV$5:$BA$12,MATCH($D189,$AR$5:$AR$12,0),5))*($G189/INDEX($AV$5:$BA$12,MATCH($D189,$AR$5:$AR$12,0),5))^$I189)+(EXP(-$G189/INDEX($AV$5:$BA$12,MATCH($D189,$AR$5:$AR$12,0),6))*($G189/INDEX($AV$5:$BA$12,MATCH($D189,$AR$5:$AR$12,0),6))^$I189)),0)</x:f>
        <x:v>0.1850544324885223</x:v>
      </x:c>
      <x:c r="Z189" s="979" t="n">
        <x:f>IFERROR((EXP(-$G189/INDEX($AV$5:$BA$12,MATCH($D189,$AR$5:$AR$12,0),2))*($G189/INDEX($AV$5:$BA$12,MATCH($D189,$AR$5:$AR$12,0),2))^$I189)/((EXP(-$G189/INDEX($AV$5:$BA$12,MATCH($D189,$AR$5:$AR$12,0),1))*($G189/INDEX($AV$5:$BA$12,MATCH($D189,$AR$5:$AR$12,0),1))^$I189)+(EXP(-$G189/INDEX($AV$5:$BA$12,MATCH($D189,$AR$5:$AR$12,0),2))*($G189/INDEX($AV$5:$BA$12,MATCH($D189,$AR$5:$AR$12,0),2))^$I189)+(EXP(-$G189/INDEX($AV$5:$BA$12,MATCH($D189,$AR$5:$AR$12,0),3))*($G189/INDEX($AV$5:$BA$12,MATCH($D189,$AR$5:$AR$12,0),3))^$I189)+(EXP(-$G189/INDEX($AV$5:$BA$12,MATCH($D189,$AR$5:$AR$12,0),4))*($G189/INDEX($AV$5:$BA$12,MATCH($D189,$AR$5:$AR$12,0),4))^$I189)+(EXP(-$G189/INDEX($AV$5:$BA$12,MATCH($D189,$AR$5:$AR$12,0),5))*($G189/INDEX($AV$5:$BA$12,MATCH($D189,$AR$5:$AR$12,0),5))^$I189)+(EXP(-$G189/INDEX($AV$5:$BA$12,MATCH($D189,$AR$5:$AR$12,0),6))*($G189/INDEX($AV$5:$BA$12,MATCH($D189,$AR$5:$AR$12,0),6))^$I189)),0)</x:f>
        <x:v>0.18310675357448358</x:v>
      </x:c>
      <x:c r="AA189" s="979" t="n">
        <x:f>IFERROR((EXP(-$G189/INDEX($AV$5:$BA$12,MATCH($D189,$AR$5:$AR$12,0),3))*($G189/INDEX($AV$5:$BA$12,MATCH($D189,$AR$5:$AR$12,0),3))^$I189)/((EXP(-$G189/INDEX($AV$5:$BA$12,MATCH($D189,$AR$5:$AR$12,0),1))*($G189/INDEX($AV$5:$BA$12,MATCH($D189,$AR$5:$AR$12,0),1))^$I189)+(EXP(-$G189/INDEX($AV$5:$BA$12,MATCH($D189,$AR$5:$AR$12,0),2))*($G189/INDEX($AV$5:$BA$12,MATCH($D189,$AR$5:$AR$12,0),2))^$I189)+(EXP(-$G189/INDEX($AV$5:$BA$12,MATCH($D189,$AR$5:$AR$12,0),3))*($G189/INDEX($AV$5:$BA$12,MATCH($D189,$AR$5:$AR$12,0),3))^$I189)+(EXP(-$G189/INDEX($AV$5:$BA$12,MATCH($D189,$AR$5:$AR$12,0),4))*($G189/INDEX($AV$5:$BA$12,MATCH($D189,$AR$5:$AR$12,0),4))^$I189)+(EXP(-$G189/INDEX($AV$5:$BA$12,MATCH($D189,$AR$5:$AR$12,0),5))*($G189/INDEX($AV$5:$BA$12,MATCH($D189,$AR$5:$AR$12,0),5))^$I189)+(EXP(-$G189/INDEX($AV$5:$BA$12,MATCH($D189,$AR$5:$AR$12,0),6))*($G189/INDEX($AV$5:$BA$12,MATCH($D189,$AR$5:$AR$12,0),6))^$I189)),0)</x:f>
        <x:v>0.18107178312519617</x:v>
      </x:c>
      <x:c r="AB189" s="979" t="n">
        <x:f>IFERROR((EXP(-$G189/INDEX($AV$5:$BA$12,MATCH($D189,$AR$5:$AR$12,0),4))*($G189/INDEX($AV$5:$BA$12,MATCH($D189,$AR$5:$AR$12,0),4))^$I189)/((EXP(-$G189/INDEX($AV$5:$BA$12,MATCH($D189,$AR$5:$AR$12,0),1))*($G189/INDEX($AV$5:$BA$12,MATCH($D189,$AR$5:$AR$12,0),1))^$I189)+(EXP(-$G189/INDEX($AV$5:$BA$12,MATCH($D189,$AR$5:$AR$12,0),2))*($G189/INDEX($AV$5:$BA$12,MATCH($D189,$AR$5:$AR$12,0),2))^$I189)+(EXP(-$G189/INDEX($AV$5:$BA$12,MATCH($D189,$AR$5:$AR$12,0),3))*($G189/INDEX($AV$5:$BA$12,MATCH($D189,$AR$5:$AR$12,0),3))^$I189)+(EXP(-$G189/INDEX($AV$5:$BA$12,MATCH($D189,$AR$5:$AR$12,0),4))*($G189/INDEX($AV$5:$BA$12,MATCH($D189,$AR$5:$AR$12,0),4))^$I189)+(EXP(-$G189/INDEX($AV$5:$BA$12,MATCH($D189,$AR$5:$AR$12,0),5))*($G189/INDEX($AV$5:$BA$12,MATCH($D189,$AR$5:$AR$12,0),5))^$I189)+(EXP(-$G189/INDEX($AV$5:$BA$12,MATCH($D189,$AR$5:$AR$12,0),6))*($G189/INDEX($AV$5:$BA$12,MATCH($D189,$AR$5:$AR$12,0),6))^$I189)),0)</x:f>
        <x:v>0.174461645873355</x:v>
      </x:c>
      <x:c r="AC189" s="979" t="n">
        <x:f>IFERROR((EXP(-$G189/INDEX($AV$5:$BA$12,MATCH($D189,$AR$5:$AR$12,0),5))*($G189/INDEX($AV$5:$BA$12,MATCH($D189,$AR$5:$AR$12,0),5))^$I189)/((EXP(-$G189/INDEX($AV$5:$BA$12,MATCH($D189,$AR$5:$AR$12,0),1))*($G189/INDEX($AV$5:$BA$12,MATCH($D189,$AR$5:$AR$12,0),1))^$I189)+(EXP(-$G189/INDEX($AV$5:$BA$12,MATCH($D189,$AR$5:$AR$12,0),2))*($G189/INDEX($AV$5:$BA$12,MATCH($D189,$AR$5:$AR$12,0),2))^$I189)+(EXP(-$G189/INDEX($AV$5:$BA$12,MATCH($D189,$AR$5:$AR$12,0),3))*($G189/INDEX($AV$5:$BA$12,MATCH($D189,$AR$5:$AR$12,0),3))^$I189)+(EXP(-$G189/INDEX($AV$5:$BA$12,MATCH($D189,$AR$5:$AR$12,0),4))*($G189/INDEX($AV$5:$BA$12,MATCH($D189,$AR$5:$AR$12,0),4))^$I189)+(EXP(-$G189/INDEX($AV$5:$BA$12,MATCH($D189,$AR$5:$AR$12,0),5))*($G189/INDEX($AV$5:$BA$12,MATCH($D189,$AR$5:$AR$12,0),5))^$I189)+(EXP(-$G189/INDEX($AV$5:$BA$12,MATCH($D189,$AR$5:$AR$12,0),6))*($G189/INDEX($AV$5:$BA$12,MATCH($D189,$AR$5:$AR$12,0),6))^$I189)),0)</x:f>
        <x:v>0.15723111835932524</x:v>
      </x:c>
      <x:c r="AD189" s="979" t="n">
        <x:f>IFERROR((EXP(-$G189/INDEX($AV$5:$BA$12,MATCH($D189,$AR$5:$AR$12,0),6))*($G189/INDEX($AV$5:$BA$12,MATCH($D189,$AR$5:$AR$12,0),6))^$I189)/((EXP(-$G189/INDEX($AV$5:$BA$12,MATCH($D189,$AR$5:$AR$12,0),1))*($G189/INDEX($AV$5:$BA$12,MATCH($D189,$AR$5:$AR$12,0),1))^$I189)+(EXP(-$G189/INDEX($AV$5:$BA$12,MATCH($D189,$AR$5:$AR$12,0),2))*($G189/INDEX($AV$5:$BA$12,MATCH($D189,$AR$5:$AR$12,0),2))^$I189)+(EXP(-$G189/INDEX($AV$5:$BA$12,MATCH($D189,$AR$5:$AR$12,0),3))*($G189/INDEX($AV$5:$BA$12,MATCH($D189,$AR$5:$AR$12,0),3))^$I189)+(EXP(-$G189/INDEX($AV$5:$BA$12,MATCH($D189,$AR$5:$AR$12,0),4))*($G189/INDEX($AV$5:$BA$12,MATCH($D189,$AR$5:$AR$12,0),4))^$I189)+(EXP(-$G189/INDEX($AV$5:$BA$12,MATCH($D189,$AR$5:$AR$12,0),5))*($G189/INDEX($AV$5:$BA$12,MATCH($D189,$AR$5:$AR$12,0),5))^$I189)+(EXP(-$G189/INDEX($AV$5:$BA$12,MATCH($D189,$AR$5:$AR$12,0),6))*($G189/INDEX($AV$5:$BA$12,MATCH($D189,$AR$5:$AR$12,0),6))^$I189)),0)</x:f>
        <x:v>0.11907426657911785</x:v>
      </x:c>
      <x:c r="AE189" s="979" t="n">
        <x:f>IFERROR((EXP(-$G189/INDEX($BB$5:$BG$12,MATCH($D189,$AR$5:$AR$12,0),1))*($G189/INDEX($BB$5:$BG$12,MATCH($D189,$AR$5:$AR$12,0),1))^$J189)/((EXP(-$G189/INDEX($BB$5:$BG$12,MATCH($D189,$AR$5:$AR$12,0),1))*($G189/INDEX($BB$5:$BG$12,MATCH($D189,$AR$5:$AR$12,0),1))^$J189)+(EXP(-$G189/INDEX($BB$5:$BG$12,MATCH($D189,$AR$5:$AR$12,0),2))*($G189/INDEX($BB$5:$BG$12,MATCH($D189,$AR$5:$AR$12,0),2))^$J189)+(EXP(-$G189/INDEX($BB$5:$BG$12,MATCH($D189,$AR$5:$AR$12,0),3))*($G189/INDEX($BB$5:$BG$12,MATCH($D189,$AR$5:$AR$12,0),3))^$J189)+(EXP(-$G189/INDEX($BB$5:$BG$12,MATCH($D189,$AR$5:$AR$12,0),4))*($G189/INDEX($BB$5:$BG$12,MATCH($D189,$AR$5:$AR$12,0),4))^$J189)+(EXP(-$G189/INDEX($BB$5:$BG$12,MATCH($D189,$AR$5:$AR$12,0),5))*($G189/INDEX($BB$5:$BG$12,MATCH($D189,$AR$5:$AR$12,0),5))^$J189)+(EXP(-$G189/INDEX($BB$5:$BG$12,MATCH($D189,$AR$5:$AR$12,0),6))*($G189/INDEX($BB$5:$BG$12,MATCH($D189,$AR$5:$AR$12,0),6))^$J189)),0)</x:f>
        <x:v>0.009724492150215163</x:v>
      </x:c>
      <x:c r="AF189" s="979" t="n">
        <x:f>IFERROR((EXP(-$G189/INDEX($BB$5:$BG$12,MATCH($D189,$AR$5:$AR$12,0),2))*($G189/INDEX($BB$5:$BG$12,MATCH($D189,$AR$5:$AR$12,0),2))^$J189)/((EXP(-$G189/INDEX($BB$5:$BG$12,MATCH($D189,$AR$5:$AR$12,0),1))*($G189/INDEX($BB$5:$BG$12,MATCH($D189,$AR$5:$AR$12,0),1))^$J189)+(EXP(-$G189/INDEX($BB$5:$BG$12,MATCH($D189,$AR$5:$AR$12,0),2))*($G189/INDEX($BB$5:$BG$12,MATCH($D189,$AR$5:$AR$12,0),2))^$J189)+(EXP(-$G189/INDEX($BB$5:$BG$12,MATCH($D189,$AR$5:$AR$12,0),3))*($G189/INDEX($BB$5:$BG$12,MATCH($D189,$AR$5:$AR$12,0),3))^$J189)+(EXP(-$G189/INDEX($BB$5:$BG$12,MATCH($D189,$AR$5:$AR$12,0),4))*($G189/INDEX($BB$5:$BG$12,MATCH($D189,$AR$5:$AR$12,0),4))^$J189)+(EXP(-$G189/INDEX($BB$5:$BG$12,MATCH($D189,$AR$5:$AR$12,0),5))*($G189/INDEX($BB$5:$BG$12,MATCH($D189,$AR$5:$AR$12,0),5))^$J189)+(EXP(-$G189/INDEX($BB$5:$BG$12,MATCH($D189,$AR$5:$AR$12,0),6))*($G189/INDEX($BB$5:$BG$12,MATCH($D189,$AR$5:$AR$12,0),6))^$J189)),0)</x:f>
        <x:v>0.023859733191490907</x:v>
      </x:c>
      <x:c r="AG189" s="979" t="n">
        <x:f>IFERROR((EXP(-$G189/INDEX($BB$5:$BG$12,MATCH($D189,$AR$5:$AR$12,0),3))*($G189/INDEX($BB$5:$BG$12,MATCH($D189,$AR$5:$AR$12,0),3))^$J189)/((EXP(-$G189/INDEX($BB$5:$BG$12,MATCH($D189,$AR$5:$AR$12,0),1))*($G189/INDEX($BB$5:$BG$12,MATCH($D189,$AR$5:$AR$12,0),1))^$J189)+(EXP(-$G189/INDEX($BB$5:$BG$12,MATCH($D189,$AR$5:$AR$12,0),2))*($G189/INDEX($BB$5:$BG$12,MATCH($D189,$AR$5:$AR$12,0),2))^$J189)+(EXP(-$G189/INDEX($BB$5:$BG$12,MATCH($D189,$AR$5:$AR$12,0),3))*($G189/INDEX($BB$5:$BG$12,MATCH($D189,$AR$5:$AR$12,0),3))^$J189)+(EXP(-$G189/INDEX($BB$5:$BG$12,MATCH($D189,$AR$5:$AR$12,0),4))*($G189/INDEX($BB$5:$BG$12,MATCH($D189,$AR$5:$AR$12,0),4))^$J189)+(EXP(-$G189/INDEX($BB$5:$BG$12,MATCH($D189,$AR$5:$AR$12,0),5))*($G189/INDEX($BB$5:$BG$12,MATCH($D189,$AR$5:$AR$12,0),5))^$J189)+(EXP(-$G189/INDEX($BB$5:$BG$12,MATCH($D189,$AR$5:$AR$12,0),6))*($G189/INDEX($BB$5:$BG$12,MATCH($D189,$AR$5:$AR$12,0),6))^$J189)),0)</x:f>
        <x:v>0.06589915862816596</x:v>
      </x:c>
      <x:c r="AH189" s="979" t="n">
        <x:f>IFERROR((EXP(-$G189/INDEX($BB$5:$BG$12,MATCH($D189,$AR$5:$AR$12,0),4))*($G189/INDEX($BB$5:$BG$12,MATCH($D189,$AR$5:$AR$12,0),4))^$J189)/((EXP(-$G189/INDEX($BB$5:$BG$12,MATCH($D189,$AR$5:$AR$12,0),1))*($G189/INDEX($BB$5:$BG$12,MATCH($D189,$AR$5:$AR$12,0),1))^$J189)+(EXP(-$G189/INDEX($BB$5:$BG$12,MATCH($D189,$AR$5:$AR$12,0),2))*($G189/INDEX($BB$5:$BG$12,MATCH($D189,$AR$5:$AR$12,0),2))^$J189)+(EXP(-$G189/INDEX($BB$5:$BG$12,MATCH($D189,$AR$5:$AR$12,0),3))*($G189/INDEX($BB$5:$BG$12,MATCH($D189,$AR$5:$AR$12,0),3))^$J189)+(EXP(-$G189/INDEX($BB$5:$BG$12,MATCH($D189,$AR$5:$AR$12,0),4))*($G189/INDEX($BB$5:$BG$12,MATCH($D189,$AR$5:$AR$12,0),4))^$J189)+(EXP(-$G189/INDEX($BB$5:$BG$12,MATCH($D189,$AR$5:$AR$12,0),5))*($G189/INDEX($BB$5:$BG$12,MATCH($D189,$AR$5:$AR$12,0),5))^$J189)+(EXP(-$G189/INDEX($BB$5:$BG$12,MATCH($D189,$AR$5:$AR$12,0),6))*($G189/INDEX($BB$5:$BG$12,MATCH($D189,$AR$5:$AR$12,0),6))^$J189)),0)</x:f>
        <x:v>0.21050058852905573</x:v>
      </x:c>
      <x:c r="AI189" s="979" t="n">
        <x:f>IFERROR((EXP(-$G189/INDEX($BB$5:$BG$12,MATCH($D189,$AR$5:$AR$12,0),5))*($G189/INDEX($BB$5:$BG$12,MATCH($D189,$AR$5:$AR$12,0),5))^$J189)/((EXP(-$G189/INDEX($BB$5:$BG$12,MATCH($D189,$AR$5:$AR$12,0),1))*($G189/INDEX($BB$5:$BG$12,MATCH($D189,$AR$5:$AR$12,0),1))^$J189)+(EXP(-$G189/INDEX($BB$5:$BG$12,MATCH($D189,$AR$5:$AR$12,0),2))*($G189/INDEX($BB$5:$BG$12,MATCH($D189,$AR$5:$AR$12,0),2))^$J189)+(EXP(-$G189/INDEX($BB$5:$BG$12,MATCH($D189,$AR$5:$AR$12,0),3))*($G189/INDEX($BB$5:$BG$12,MATCH($D189,$AR$5:$AR$12,0),3))^$J189)+(EXP(-$G189/INDEX($BB$5:$BG$12,MATCH($D189,$AR$5:$AR$12,0),4))*($G189/INDEX($BB$5:$BG$12,MATCH($D189,$AR$5:$AR$12,0),4))^$J189)+(EXP(-$G189/INDEX($BB$5:$BG$12,MATCH($D189,$AR$5:$AR$12,0),5))*($G189/INDEX($BB$5:$BG$12,MATCH($D189,$AR$5:$AR$12,0),5))^$J189)+(EXP(-$G189/INDEX($BB$5:$BG$12,MATCH($D189,$AR$5:$AR$12,0),6))*($G189/INDEX($BB$5:$BG$12,MATCH($D189,$AR$5:$AR$12,0),6))^$J189)),0)</x:f>
        <x:v>0.32200104909985133</x:v>
      </x:c>
      <x:c r="AJ189" s="979" t="n">
        <x:f>IFERROR((EXP(-$G189/INDEX($BB$5:$BG$12,MATCH($D189,$AR$5:$AR$12,0),6))*($G189/INDEX($BB$5:$BG$12,MATCH($D189,$AR$5:$AR$12,0),6))^$J189)/((EXP(-$G189/INDEX($BB$5:$BG$12,MATCH($D189,$AR$5:$AR$12,0),1))*($G189/INDEX($BB$5:$BG$12,MATCH($D189,$AR$5:$AR$12,0),1))^$J189)+(EXP(-$G189/INDEX($BB$5:$BG$12,MATCH($D189,$AR$5:$AR$12,0),2))*($G189/INDEX($BB$5:$BG$12,MATCH($D189,$AR$5:$AR$12,0),2))^$J189)+(EXP(-$G189/INDEX($BB$5:$BG$12,MATCH($D189,$AR$5:$AR$12,0),3))*($G189/INDEX($BB$5:$BG$12,MATCH($D189,$AR$5:$AR$12,0),3))^$J189)+(EXP(-$G189/INDEX($BB$5:$BG$12,MATCH($D189,$AR$5:$AR$12,0),4))*($G189/INDEX($BB$5:$BG$12,MATCH($D189,$AR$5:$AR$12,0),4))^$J189)+(EXP(-$G189/INDEX($BB$5:$BG$12,MATCH($D189,$AR$5:$AR$12,0),5))*($G189/INDEX($BB$5:$BG$12,MATCH($D189,$AR$5:$AR$12,0),5))^$J189)+(EXP(-$G189/INDEX($BB$5:$BG$12,MATCH($D189,$AR$5:$AR$12,0),6))*($G189/INDEX($BB$5:$BG$12,MATCH($D189,$AR$5:$AR$12,0),6))^$J189)),0)</x:f>
        <x:v>0.3680149784012208</x:v>
      </x:c>
      <x:c r="BJ189"/>
      <x:c r="BK189"/>
      <x:c r="BL189"/>
      <x:c r="BM189"/>
      <x:c r="BN189"/>
      <x:c r="BO189"/>
      <x:c r="BP189"/>
      <x:c r="BQ189"/>
      <x:c r="BR189"/>
      <x:c r="BS189"/>
      <x:c r="BT189"/>
      <x:c r="BU189"/>
      <x:c r="BV189"/>
      <x:c r="BW189"/>
      <x:c r="BX189"/>
      <x:c r="BY189"/>
      <x:c r="BZ189"/>
    </x:row>
    <x:row r="190">
      <x:c r="A190" s="975" t="n">
        <x:f>'対象台データ'!A188</x:f>
        <x:v>46280</x:v>
      </x:c>
      <x:c r="B190" s="1003" t="str">
        <x:f>'対象台データ'!B188</x:f>
        <x:v>火</x:v>
      </x:c>
      <x:c r="C190" s="1003" t="str">
        <x:f>'対象台データ'!C188</x:f>
        <x:v>9/15</x:v>
      </x:c>
      <x:c r="D190" s="963" t="str">
        <x:f>'対象台データ'!D188</x:f>
        <x:v>ゴーゴージャグラー3</x:v>
      </x:c>
      <x:c r="E190" s="1014" t="n">
        <x:f>IF($X190="A",MIN(100,MAX(0,55+(V190-55)*(1+0.4*SQRT(MIN(G190/8000,1))))),MIN(100,MAX(0,V190)))</x:f>
        <x:v>64.76472040174806</x:v>
      </x:c>
      <x:c r="F190" s="1016" t="n">
        <x:f>'対象台データ'!E188</x:f>
        <x:v>919</x:v>
      </x:c>
      <x:c r="G190" s="1005" t="n">
        <x:f>'対象台データ'!F188</x:f>
        <x:v>8413</x:v>
      </x:c>
      <x:c r="H190" s="1005" t="n">
        <x:f>'対象台データ'!G188</x:f>
        <x:v>1811</x:v>
      </x:c>
      <x:c r="I190" s="1005" t="n">
        <x:f>'対象台データ'!H188</x:f>
        <x:v>38</x:v>
      </x:c>
      <x:c r="J190" s="1005" t="n">
        <x:f>'対象台データ'!I188</x:f>
        <x:v>32</x:v>
      </x:c>
      <x:c r="K190" s="979" t="n">
        <x:f>'対象台データ'!K188</x:f>
        <x:v>1.0717540314592495</x:v>
      </x:c>
      <x:c r="L190" s="1006" t="n">
        <x:f>IF(G190&lt;=0,5,IF(G190&lt;1500,5+(G190-0)*(20-5)/(1500-0),IF(G190&lt;3000,20+(G190-1500)*(40-20)/(3000-1500),IF(G190&lt;4500,40+(G190-3000)*(58-40)/(4500-3000),IF(G190&lt;6000,58+(G190-4500)*(72-58)/(6000-4500),IF(G190&lt;7500,72+(G190-6000)*(84-72)/(7500-6000),IF(G190&lt;9000,84+(G190-7500)*(93-84)/(9000-7500),IF(G190&lt;11000,93+(G190-9000)*(100-93)/(11000-9000),100))))))))</x:f>
        <x:v>89.478</x:v>
      </x:c>
      <x:c r="M190" s="978" t="n">
        <x:v>1</x:v>
      </x:c>
      <x:c r="N190" s="978" t="n">
        <x:f>MIN(100,L190*M190)</x:f>
        <x:v>89.478</x:v>
      </x:c>
      <x:c r="O190" s="978" t="n">
        <x:f>IF(K190&lt;=0.8,0,IF(K190&lt;0.9,0+(K190-0.8)*(10-0)/(0.9-0.8),IF(K190&lt;1,10+(K190-0.9)*(35-10)/(1-0.9),IF(K190&lt;1.2,35+(K190-1)*(87-35)/(1.2-1),IF(K190&lt;1.3,87+(K190-1.2)*(96-87)/(1.3-1.2),IF(K190&lt;1.45,96+(K190-1.3)*(100-96)/(1.45-1.3),100))))))</x:f>
        <x:v>53.65604817940488</x:v>
      </x:c>
      <x:c r="P190" s="979" t="n">
        <x:f>MIN(1,SQRT(G190/8000))</x:f>
        <x:v>1</x:v>
      </x:c>
      <x:c r="Q190" s="978" t="n">
        <x:f>35+(O190-35)*P190</x:f>
        <x:v>53.65604817940488</x:v>
      </x:c>
      <x:c r="R190" s="978" t="n">
        <x:f>IF(K190&lt;0.95,MIN(25,(0.95-K190)*250),0)</x:f>
        <x:v>0</x:v>
      </x:c>
      <x:c r="S190" s="978" t="n">
        <x:f>IF($X190="A",Y190*5+Z190*15+AA190*30+AB190*60+AC190*80+AD190*100,0)</x:f>
        <x:v>52.88879717332658</x:v>
      </x:c>
      <x:c r="T190" s="978" t="n">
        <x:f>IF($X190="A",AE190*5+AF190*15+AG190*30+AH190*60+AI190*80+AJ190*100,0)</x:f>
        <x:v>58.84951428010649</x:v>
      </x:c>
      <x:c r="U190" s="978" t="n">
        <x:f>IF($X190="A",S190*15%+T190*30%+Q190*55%,0)</x:f>
        <x:v>55.09900035870362</x:v>
      </x:c>
      <x:c r="V190" s="1018" t="n">
        <x:f>IF($X190="A",U190*80%+N190*20%,N190*IFERROR(INDEX($AT$5:$AT$60,MATCH($D190,$AR$5:$AR$60,0)),0.6)+Q190*IFERROR(INDEX($AU$5:$AU$60,MATCH($D190,$AR$5:$AR$60,0)),0.4)-R190)</x:f>
        <x:v>61.9748002869629</x:v>
      </x:c>
      <x:c r="W190" s="1008" t="str">
        <x:f>IF(E190&gt;=90,"設定6級候補",IF(E190&gt;=75,"設定4以上強候補",IF(E190&gt;=60,"設定4以上を疑う","要観察")))</x:f>
        <x:v>設定4以上を疑う</x:v>
      </x:c>
      <x:c r="X190" s="1003" t="str">
        <x:f>IFERROR(INDEX($AS$5:$AS$60,MATCH($D190,$AR$5:$AR$60,0)),"AT")</x:f>
        <x:v>A</x:v>
      </x:c>
      <x:c r="Y190" s="979" t="n">
        <x:f>IFERROR((EXP(-$G190/INDEX($AV$5:$BA$12,MATCH($D190,$AR$5:$AR$12,0),1))*($G190/INDEX($AV$5:$BA$12,MATCH($D190,$AR$5:$AR$12,0),1))^$I190)/((EXP(-$G190/INDEX($AV$5:$BA$12,MATCH($D190,$AR$5:$AR$12,0),1))*($G190/INDEX($AV$5:$BA$12,MATCH($D190,$AR$5:$AR$12,0),1))^$I190)+(EXP(-$G190/INDEX($AV$5:$BA$12,MATCH($D190,$AR$5:$AR$12,0),2))*($G190/INDEX($AV$5:$BA$12,MATCH($D190,$AR$5:$AR$12,0),2))^$I190)+(EXP(-$G190/INDEX($AV$5:$BA$12,MATCH($D190,$AR$5:$AR$12,0),3))*($G190/INDEX($AV$5:$BA$12,MATCH($D190,$AR$5:$AR$12,0),3))^$I190)+(EXP(-$G190/INDEX($AV$5:$BA$12,MATCH($D190,$AR$5:$AR$12,0),4))*($G190/INDEX($AV$5:$BA$12,MATCH($D190,$AR$5:$AR$12,0),4))^$I190)+(EXP(-$G190/INDEX($AV$5:$BA$12,MATCH($D190,$AR$5:$AR$12,0),5))*($G190/INDEX($AV$5:$BA$12,MATCH($D190,$AR$5:$AR$12,0),5))^$I190)+(EXP(-$G190/INDEX($AV$5:$BA$12,MATCH($D190,$AR$5:$AR$12,0),6))*($G190/INDEX($AV$5:$BA$12,MATCH($D190,$AR$5:$AR$12,0),6))^$I190)),0)</x:f>
        <x:v>0.14541267048815476</x:v>
      </x:c>
      <x:c r="Z190" s="979" t="n">
        <x:f>IFERROR((EXP(-$G190/INDEX($AV$5:$BA$12,MATCH($D190,$AR$5:$AR$12,0),2))*($G190/INDEX($AV$5:$BA$12,MATCH($D190,$AR$5:$AR$12,0),2))^$I190)/((EXP(-$G190/INDEX($AV$5:$BA$12,MATCH($D190,$AR$5:$AR$12,0),1))*($G190/INDEX($AV$5:$BA$12,MATCH($D190,$AR$5:$AR$12,0),1))^$I190)+(EXP(-$G190/INDEX($AV$5:$BA$12,MATCH($D190,$AR$5:$AR$12,0),2))*($G190/INDEX($AV$5:$BA$12,MATCH($D190,$AR$5:$AR$12,0),2))^$I190)+(EXP(-$G190/INDEX($AV$5:$BA$12,MATCH($D190,$AR$5:$AR$12,0),3))*($G190/INDEX($AV$5:$BA$12,MATCH($D190,$AR$5:$AR$12,0),3))^$I190)+(EXP(-$G190/INDEX($AV$5:$BA$12,MATCH($D190,$AR$5:$AR$12,0),4))*($G190/INDEX($AV$5:$BA$12,MATCH($D190,$AR$5:$AR$12,0),4))^$I190)+(EXP(-$G190/INDEX($AV$5:$BA$12,MATCH($D190,$AR$5:$AR$12,0),5))*($G190/INDEX($AV$5:$BA$12,MATCH($D190,$AR$5:$AR$12,0),5))^$I190)+(EXP(-$G190/INDEX($AV$5:$BA$12,MATCH($D190,$AR$5:$AR$12,0),6))*($G190/INDEX($AV$5:$BA$12,MATCH($D190,$AR$5:$AR$12,0),6))^$I190)),0)</x:f>
        <x:v>0.14851354585934198</x:v>
      </x:c>
      <x:c r="AA190" s="979" t="n">
        <x:f>IFERROR((EXP(-$G190/INDEX($AV$5:$BA$12,MATCH($D190,$AR$5:$AR$12,0),3))*($G190/INDEX($AV$5:$BA$12,MATCH($D190,$AR$5:$AR$12,0),3))^$I190)/((EXP(-$G190/INDEX($AV$5:$BA$12,MATCH($D190,$AR$5:$AR$12,0),1))*($G190/INDEX($AV$5:$BA$12,MATCH($D190,$AR$5:$AR$12,0),1))^$I190)+(EXP(-$G190/INDEX($AV$5:$BA$12,MATCH($D190,$AR$5:$AR$12,0),2))*($G190/INDEX($AV$5:$BA$12,MATCH($D190,$AR$5:$AR$12,0),2))^$I190)+(EXP(-$G190/INDEX($AV$5:$BA$12,MATCH($D190,$AR$5:$AR$12,0),3))*($G190/INDEX($AV$5:$BA$12,MATCH($D190,$AR$5:$AR$12,0),3))^$I190)+(EXP(-$G190/INDEX($AV$5:$BA$12,MATCH($D190,$AR$5:$AR$12,0),4))*($G190/INDEX($AV$5:$BA$12,MATCH($D190,$AR$5:$AR$12,0),4))^$I190)+(EXP(-$G190/INDEX($AV$5:$BA$12,MATCH($D190,$AR$5:$AR$12,0),5))*($G190/INDEX($AV$5:$BA$12,MATCH($D190,$AR$5:$AR$12,0),5))^$I190)+(EXP(-$G190/INDEX($AV$5:$BA$12,MATCH($D190,$AR$5:$AR$12,0),6))*($G190/INDEX($AV$5:$BA$12,MATCH($D190,$AR$5:$AR$12,0),6))^$I190)),0)</x:f>
        <x:v>0.15161853745586465</x:v>
      </x:c>
      <x:c r="AB190" s="979" t="n">
        <x:f>IFERROR((EXP(-$G190/INDEX($AV$5:$BA$12,MATCH($D190,$AR$5:$AR$12,0),4))*($G190/INDEX($AV$5:$BA$12,MATCH($D190,$AR$5:$AR$12,0),4))^$I190)/((EXP(-$G190/INDEX($AV$5:$BA$12,MATCH($D190,$AR$5:$AR$12,0),1))*($G190/INDEX($AV$5:$BA$12,MATCH($D190,$AR$5:$AR$12,0),1))^$I190)+(EXP(-$G190/INDEX($AV$5:$BA$12,MATCH($D190,$AR$5:$AR$12,0),2))*($G190/INDEX($AV$5:$BA$12,MATCH($D190,$AR$5:$AR$12,0),2))^$I190)+(EXP(-$G190/INDEX($AV$5:$BA$12,MATCH($D190,$AR$5:$AR$12,0),3))*($G190/INDEX($AV$5:$BA$12,MATCH($D190,$AR$5:$AR$12,0),3))^$I190)+(EXP(-$G190/INDEX($AV$5:$BA$12,MATCH($D190,$AR$5:$AR$12,0),4))*($G190/INDEX($AV$5:$BA$12,MATCH($D190,$AR$5:$AR$12,0),4))^$I190)+(EXP(-$G190/INDEX($AV$5:$BA$12,MATCH($D190,$AR$5:$AR$12,0),5))*($G190/INDEX($AV$5:$BA$12,MATCH($D190,$AR$5:$AR$12,0),5))^$I190)+(EXP(-$G190/INDEX($AV$5:$BA$12,MATCH($D190,$AR$5:$AR$12,0),6))*($G190/INDEX($AV$5:$BA$12,MATCH($D190,$AR$5:$AR$12,0),6))^$I190)),0)</x:f>
        <x:v>0.16092173680519375</x:v>
      </x:c>
      <x:c r="AC190" s="979" t="n">
        <x:f>IFERROR((EXP(-$G190/INDEX($AV$5:$BA$12,MATCH($D190,$AR$5:$AR$12,0),5))*($G190/INDEX($AV$5:$BA$12,MATCH($D190,$AR$5:$AR$12,0),5))^$I190)/((EXP(-$G190/INDEX($AV$5:$BA$12,MATCH($D190,$AR$5:$AR$12,0),1))*($G190/INDEX($AV$5:$BA$12,MATCH($D190,$AR$5:$AR$12,0),1))^$I190)+(EXP(-$G190/INDEX($AV$5:$BA$12,MATCH($D190,$AR$5:$AR$12,0),2))*($G190/INDEX($AV$5:$BA$12,MATCH($D190,$AR$5:$AR$12,0),2))^$I190)+(EXP(-$G190/INDEX($AV$5:$BA$12,MATCH($D190,$AR$5:$AR$12,0),3))*($G190/INDEX($AV$5:$BA$12,MATCH($D190,$AR$5:$AR$12,0),3))^$I190)+(EXP(-$G190/INDEX($AV$5:$BA$12,MATCH($D190,$AR$5:$AR$12,0),4))*($G190/INDEX($AV$5:$BA$12,MATCH($D190,$AR$5:$AR$12,0),4))^$I190)+(EXP(-$G190/INDEX($AV$5:$BA$12,MATCH($D190,$AR$5:$AR$12,0),5))*($G190/INDEX($AV$5:$BA$12,MATCH($D190,$AR$5:$AR$12,0),5))^$I190)+(EXP(-$G190/INDEX($AV$5:$BA$12,MATCH($D190,$AR$5:$AR$12,0),6))*($G190/INDEX($AV$5:$BA$12,MATCH($D190,$AR$5:$AR$12,0),6))^$I190)),0)</x:f>
        <x:v>0.18115903190681848</x:v>
      </x:c>
      <x:c r="AD190" s="979" t="n">
        <x:f>IFERROR((EXP(-$G190/INDEX($AV$5:$BA$12,MATCH($D190,$AR$5:$AR$12,0),6))*($G190/INDEX($AV$5:$BA$12,MATCH($D190,$AR$5:$AR$12,0),6))^$I190)/((EXP(-$G190/INDEX($AV$5:$BA$12,MATCH($D190,$AR$5:$AR$12,0),1))*($G190/INDEX($AV$5:$BA$12,MATCH($D190,$AR$5:$AR$12,0),1))^$I190)+(EXP(-$G190/INDEX($AV$5:$BA$12,MATCH($D190,$AR$5:$AR$12,0),2))*($G190/INDEX($AV$5:$BA$12,MATCH($D190,$AR$5:$AR$12,0),2))^$I190)+(EXP(-$G190/INDEX($AV$5:$BA$12,MATCH($D190,$AR$5:$AR$12,0),3))*($G190/INDEX($AV$5:$BA$12,MATCH($D190,$AR$5:$AR$12,0),3))^$I190)+(EXP(-$G190/INDEX($AV$5:$BA$12,MATCH($D190,$AR$5:$AR$12,0),4))*($G190/INDEX($AV$5:$BA$12,MATCH($D190,$AR$5:$AR$12,0),4))^$I190)+(EXP(-$G190/INDEX($AV$5:$BA$12,MATCH($D190,$AR$5:$AR$12,0),5))*($G190/INDEX($AV$5:$BA$12,MATCH($D190,$AR$5:$AR$12,0),5))^$I190)+(EXP(-$G190/INDEX($AV$5:$BA$12,MATCH($D190,$AR$5:$AR$12,0),6))*($G190/INDEX($AV$5:$BA$12,MATCH($D190,$AR$5:$AR$12,0),6))^$I190)),0)</x:f>
        <x:v>0.21237447748462637</x:v>
      </x:c>
      <x:c r="AE190" s="979" t="n">
        <x:f>IFERROR((EXP(-$G190/INDEX($BB$5:$BG$12,MATCH($D190,$AR$5:$AR$12,0),1))*($G190/INDEX($BB$5:$BG$12,MATCH($D190,$AR$5:$AR$12,0),1))^$J190)/((EXP(-$G190/INDEX($BB$5:$BG$12,MATCH($D190,$AR$5:$AR$12,0),1))*($G190/INDEX($BB$5:$BG$12,MATCH($D190,$AR$5:$AR$12,0),1))^$J190)+(EXP(-$G190/INDEX($BB$5:$BG$12,MATCH($D190,$AR$5:$AR$12,0),2))*($G190/INDEX($BB$5:$BG$12,MATCH($D190,$AR$5:$AR$12,0),2))^$J190)+(EXP(-$G190/INDEX($BB$5:$BG$12,MATCH($D190,$AR$5:$AR$12,0),3))*($G190/INDEX($BB$5:$BG$12,MATCH($D190,$AR$5:$AR$12,0),3))^$J190)+(EXP(-$G190/INDEX($BB$5:$BG$12,MATCH($D190,$AR$5:$AR$12,0),4))*($G190/INDEX($BB$5:$BG$12,MATCH($D190,$AR$5:$AR$12,0),4))^$J190)+(EXP(-$G190/INDEX($BB$5:$BG$12,MATCH($D190,$AR$5:$AR$12,0),5))*($G190/INDEX($BB$5:$BG$12,MATCH($D190,$AR$5:$AR$12,0),5))^$J190)+(EXP(-$G190/INDEX($BB$5:$BG$12,MATCH($D190,$AR$5:$AR$12,0),6))*($G190/INDEX($BB$5:$BG$12,MATCH($D190,$AR$5:$AR$12,0),6))^$J190)),0)</x:f>
        <x:v>0.06615046765227817</x:v>
      </x:c>
      <x:c r="AF190" s="979" t="n">
        <x:f>IFERROR((EXP(-$G190/INDEX($BB$5:$BG$12,MATCH($D190,$AR$5:$AR$12,0),2))*($G190/INDEX($BB$5:$BG$12,MATCH($D190,$AR$5:$AR$12,0),2))^$J190)/((EXP(-$G190/INDEX($BB$5:$BG$12,MATCH($D190,$AR$5:$AR$12,0),1))*($G190/INDEX($BB$5:$BG$12,MATCH($D190,$AR$5:$AR$12,0),1))^$J190)+(EXP(-$G190/INDEX($BB$5:$BG$12,MATCH($D190,$AR$5:$AR$12,0),2))*($G190/INDEX($BB$5:$BG$12,MATCH($D190,$AR$5:$AR$12,0),2))^$J190)+(EXP(-$G190/INDEX($BB$5:$BG$12,MATCH($D190,$AR$5:$AR$12,0),3))*($G190/INDEX($BB$5:$BG$12,MATCH($D190,$AR$5:$AR$12,0),3))^$J190)+(EXP(-$G190/INDEX($BB$5:$BG$12,MATCH($D190,$AR$5:$AR$12,0),4))*($G190/INDEX($BB$5:$BG$12,MATCH($D190,$AR$5:$AR$12,0),4))^$J190)+(EXP(-$G190/INDEX($BB$5:$BG$12,MATCH($D190,$AR$5:$AR$12,0),5))*($G190/INDEX($BB$5:$BG$12,MATCH($D190,$AR$5:$AR$12,0),5))^$J190)+(EXP(-$G190/INDEX($BB$5:$BG$12,MATCH($D190,$AR$5:$AR$12,0),6))*($G190/INDEX($BB$5:$BG$12,MATCH($D190,$AR$5:$AR$12,0),6))^$J190)),0)</x:f>
        <x:v>0.10572711374555574</x:v>
      </x:c>
      <x:c r="AG190" s="979" t="n">
        <x:f>IFERROR((EXP(-$G190/INDEX($BB$5:$BG$12,MATCH($D190,$AR$5:$AR$12,0),3))*($G190/INDEX($BB$5:$BG$12,MATCH($D190,$AR$5:$AR$12,0),3))^$J190)/((EXP(-$G190/INDEX($BB$5:$BG$12,MATCH($D190,$AR$5:$AR$12,0),1))*($G190/INDEX($BB$5:$BG$12,MATCH($D190,$AR$5:$AR$12,0),1))^$J190)+(EXP(-$G190/INDEX($BB$5:$BG$12,MATCH($D190,$AR$5:$AR$12,0),2))*($G190/INDEX($BB$5:$BG$12,MATCH($D190,$AR$5:$AR$12,0),2))^$J190)+(EXP(-$G190/INDEX($BB$5:$BG$12,MATCH($D190,$AR$5:$AR$12,0),3))*($G190/INDEX($BB$5:$BG$12,MATCH($D190,$AR$5:$AR$12,0),3))^$J190)+(EXP(-$G190/INDEX($BB$5:$BG$12,MATCH($D190,$AR$5:$AR$12,0),4))*($G190/INDEX($BB$5:$BG$12,MATCH($D190,$AR$5:$AR$12,0),4))^$J190)+(EXP(-$G190/INDEX($BB$5:$BG$12,MATCH($D190,$AR$5:$AR$12,0),5))*($G190/INDEX($BB$5:$BG$12,MATCH($D190,$AR$5:$AR$12,0),5))^$J190)+(EXP(-$G190/INDEX($BB$5:$BG$12,MATCH($D190,$AR$5:$AR$12,0),6))*($G190/INDEX($BB$5:$BG$12,MATCH($D190,$AR$5:$AR$12,0),6))^$J190)),0)</x:f>
        <x:v>0.1687615801972117</x:v>
      </x:c>
      <x:c r="AH190" s="979" t="n">
        <x:f>IFERROR((EXP(-$G190/INDEX($BB$5:$BG$12,MATCH($D190,$AR$5:$AR$12,0),4))*($G190/INDEX($BB$5:$BG$12,MATCH($D190,$AR$5:$AR$12,0),4))^$J190)/((EXP(-$G190/INDEX($BB$5:$BG$12,MATCH($D190,$AR$5:$AR$12,0),1))*($G190/INDEX($BB$5:$BG$12,MATCH($D190,$AR$5:$AR$12,0),1))^$J190)+(EXP(-$G190/INDEX($BB$5:$BG$12,MATCH($D190,$AR$5:$AR$12,0),2))*($G190/INDEX($BB$5:$BG$12,MATCH($D190,$AR$5:$AR$12,0),2))^$J190)+(EXP(-$G190/INDEX($BB$5:$BG$12,MATCH($D190,$AR$5:$AR$12,0),3))*($G190/INDEX($BB$5:$BG$12,MATCH($D190,$AR$5:$AR$12,0),3))^$J190)+(EXP(-$G190/INDEX($BB$5:$BG$12,MATCH($D190,$AR$5:$AR$12,0),4))*($G190/INDEX($BB$5:$BG$12,MATCH($D190,$AR$5:$AR$12,0),4))^$J190)+(EXP(-$G190/INDEX($BB$5:$BG$12,MATCH($D190,$AR$5:$AR$12,0),5))*($G190/INDEX($BB$5:$BG$12,MATCH($D190,$AR$5:$AR$12,0),5))^$J190)+(EXP(-$G190/INDEX($BB$5:$BG$12,MATCH($D190,$AR$5:$AR$12,0),6))*($G190/INDEX($BB$5:$BG$12,MATCH($D190,$AR$5:$AR$12,0),6))^$J190)),0)</x:f>
        <x:v>0.23860551431320295</x:v>
      </x:c>
      <x:c r="AI190" s="979" t="n">
        <x:f>IFERROR((EXP(-$G190/INDEX($BB$5:$BG$12,MATCH($D190,$AR$5:$AR$12,0),5))*($G190/INDEX($BB$5:$BG$12,MATCH($D190,$AR$5:$AR$12,0),5))^$J190)/((EXP(-$G190/INDEX($BB$5:$BG$12,MATCH($D190,$AR$5:$AR$12,0),1))*($G190/INDEX($BB$5:$BG$12,MATCH($D190,$AR$5:$AR$12,0),1))^$J190)+(EXP(-$G190/INDEX($BB$5:$BG$12,MATCH($D190,$AR$5:$AR$12,0),2))*($G190/INDEX($BB$5:$BG$12,MATCH($D190,$AR$5:$AR$12,0),2))^$J190)+(EXP(-$G190/INDEX($BB$5:$BG$12,MATCH($D190,$AR$5:$AR$12,0),3))*($G190/INDEX($BB$5:$BG$12,MATCH($D190,$AR$5:$AR$12,0),3))^$J190)+(EXP(-$G190/INDEX($BB$5:$BG$12,MATCH($D190,$AR$5:$AR$12,0),4))*($G190/INDEX($BB$5:$BG$12,MATCH($D190,$AR$5:$AR$12,0),4))^$J190)+(EXP(-$G190/INDEX($BB$5:$BG$12,MATCH($D190,$AR$5:$AR$12,0),5))*($G190/INDEX($BB$5:$BG$12,MATCH($D190,$AR$5:$AR$12,0),5))^$J190)+(EXP(-$G190/INDEX($BB$5:$BG$12,MATCH($D190,$AR$5:$AR$12,0),6))*($G190/INDEX($BB$5:$BG$12,MATCH($D190,$AR$5:$AR$12,0),6))^$J190)),0)</x:f>
        <x:v>0.22609277191109628</x:v>
      </x:c>
      <x:c r="AJ190" s="979" t="n">
        <x:f>IFERROR((EXP(-$G190/INDEX($BB$5:$BG$12,MATCH($D190,$AR$5:$AR$12,0),6))*($G190/INDEX($BB$5:$BG$12,MATCH($D190,$AR$5:$AR$12,0),6))^$J190)/((EXP(-$G190/INDEX($BB$5:$BG$12,MATCH($D190,$AR$5:$AR$12,0),1))*($G190/INDEX($BB$5:$BG$12,MATCH($D190,$AR$5:$AR$12,0),1))^$J190)+(EXP(-$G190/INDEX($BB$5:$BG$12,MATCH($D190,$AR$5:$AR$12,0),2))*($G190/INDEX($BB$5:$BG$12,MATCH($D190,$AR$5:$AR$12,0),2))^$J190)+(EXP(-$G190/INDEX($BB$5:$BG$12,MATCH($D190,$AR$5:$AR$12,0),3))*($G190/INDEX($BB$5:$BG$12,MATCH($D190,$AR$5:$AR$12,0),3))^$J190)+(EXP(-$G190/INDEX($BB$5:$BG$12,MATCH($D190,$AR$5:$AR$12,0),4))*($G190/INDEX($BB$5:$BG$12,MATCH($D190,$AR$5:$AR$12,0),4))^$J190)+(EXP(-$G190/INDEX($BB$5:$BG$12,MATCH($D190,$AR$5:$AR$12,0),5))*($G190/INDEX($BB$5:$BG$12,MATCH($D190,$AR$5:$AR$12,0),5))^$J190)+(EXP(-$G190/INDEX($BB$5:$BG$12,MATCH($D190,$AR$5:$AR$12,0),6))*($G190/INDEX($BB$5:$BG$12,MATCH($D190,$AR$5:$AR$12,0),6))^$J190)),0)</x:f>
        <x:v>0.19466255218065523</x:v>
      </x:c>
      <x:c r="BJ190"/>
      <x:c r="BK190"/>
      <x:c r="BL190"/>
      <x:c r="BM190"/>
      <x:c r="BN190"/>
      <x:c r="BO190"/>
      <x:c r="BP190"/>
      <x:c r="BQ190"/>
      <x:c r="BR190"/>
      <x:c r="BS190"/>
      <x:c r="BT190"/>
      <x:c r="BU190"/>
      <x:c r="BV190"/>
      <x:c r="BW190"/>
      <x:c r="BX190"/>
      <x:c r="BY190"/>
      <x:c r="BZ190"/>
    </x:row>
    <x:row r="191">
      <x:c r="A191" s="975" t="n">
        <x:f>'対象台データ'!A189</x:f>
        <x:v>46280</x:v>
      </x:c>
      <x:c r="B191" s="1003" t="str">
        <x:f>'対象台データ'!B189</x:f>
        <x:v>火</x:v>
      </x:c>
      <x:c r="C191" s="1003" t="str">
        <x:f>'対象台データ'!C189</x:f>
        <x:v>9/15</x:v>
      </x:c>
      <x:c r="D191" s="963" t="str">
        <x:f>'対象台データ'!D189</x:f>
        <x:v>ゴーゴージャグラー3</x:v>
      </x:c>
      <x:c r="E191" s="1014" t="n">
        <x:f>IF($X191="A",MIN(100,MAX(0,55+(V191-55)*(1+0.4*SQRT(MIN(G191/8000,1))))),MIN(100,MAX(0,V191)))</x:f>
        <x:v>53.32132877818705</x:v>
      </x:c>
      <x:c r="F191" s="1016" t="n">
        <x:f>'対象台データ'!E189</x:f>
        <x:v>920</x:v>
      </x:c>
      <x:c r="G191" s="1005" t="n">
        <x:f>'対象台データ'!F189</x:f>
        <x:v>8484</x:v>
      </x:c>
      <x:c r="H191" s="1005" t="n">
        <x:f>'対象台データ'!G189</x:f>
        <x:v>64</x:v>
      </x:c>
      <x:c r="I191" s="1005" t="n">
        <x:f>'対象台データ'!H189</x:f>
        <x:v>30</x:v>
      </x:c>
      <x:c r="J191" s="1005" t="n">
        <x:f>'対象台データ'!I189</x:f>
        <x:v>33</x:v>
      </x:c>
      <x:c r="K191" s="979" t="n">
        <x:f>'対象台データ'!K189</x:f>
        <x:v>1.0025145371680024</x:v>
      </x:c>
      <x:c r="L191" s="1006" t="n">
        <x:f>IF(G191&lt;=0,5,IF(G191&lt;1500,5+(G191-0)*(20-5)/(1500-0),IF(G191&lt;3000,20+(G191-1500)*(40-20)/(3000-1500),IF(G191&lt;4500,40+(G191-3000)*(58-40)/(4500-3000),IF(G191&lt;6000,58+(G191-4500)*(72-58)/(6000-4500),IF(G191&lt;7500,72+(G191-6000)*(84-72)/(7500-6000),IF(G191&lt;9000,84+(G191-7500)*(93-84)/(9000-7500),IF(G191&lt;11000,93+(G191-9000)*(100-93)/(11000-9000),100))))))))</x:f>
        <x:v>89.904</x:v>
      </x:c>
      <x:c r="M191" s="978" t="n">
        <x:v>1</x:v>
      </x:c>
      <x:c r="N191" s="978" t="n">
        <x:f>MIN(100,L191*M191)</x:f>
        <x:v>89.904</x:v>
      </x:c>
      <x:c r="O191" s="978" t="n">
        <x:f>IF(K191&lt;=0.8,0,IF(K191&lt;0.9,0+(K191-0.8)*(10-0)/(0.9-0.8),IF(K191&lt;1,10+(K191-0.9)*(35-10)/(1-0.9),IF(K191&lt;1.2,35+(K191-1)*(87-35)/(1.2-1),IF(K191&lt;1.3,87+(K191-1.2)*(96-87)/(1.3-1.2),IF(K191&lt;1.45,96+(K191-1.3)*(100-96)/(1.45-1.3),100))))))</x:f>
        <x:v>35.65377966368063</x:v>
      </x:c>
      <x:c r="P191" s="979" t="n">
        <x:f>MIN(1,SQRT(G191/8000))</x:f>
        <x:v>1</x:v>
      </x:c>
      <x:c r="Q191" s="978" t="n">
        <x:f>35+(O191-35)*P191</x:f>
        <x:v>35.65377966368063</x:v>
      </x:c>
      <x:c r="R191" s="978" t="n">
        <x:f>IF(K191&lt;0.95,MIN(25,(0.95-K191)*250),0)</x:f>
        <x:v>0</x:v>
      </x:c>
      <x:c r="S191" s="978" t="n">
        <x:f>IF($X191="A",Y191*5+Z191*15+AA191*30+AB191*60+AC191*80+AD191*100,0)</x:f>
        <x:v>44.12601576453512</x:v>
      </x:c>
      <x:c r="T191" s="978" t="n">
        <x:f>IF($X191="A",AE191*5+AF191*15+AG191*30+AH191*60+AI191*80+AJ191*100,0)</x:f>
        <x:v>61.82235076463658</x:v>
      </x:c>
      <x:c r="U191" s="978" t="n">
        <x:f>IF($X191="A",S191*15%+T191*30%+Q191*55%,0)</x:f>
        <x:v>44.77518640909559</x:v>
      </x:c>
      <x:c r="V191" s="1018" t="n">
        <x:f>IF($X191="A",U191*80%+N191*20%,N191*IFERROR(INDEX($AT$5:$AT$60,MATCH($D191,$AR$5:$AR$60,0)),0.6)+Q191*IFERROR(INDEX($AU$5:$AU$60,MATCH($D191,$AR$5:$AR$60,0)),0.4)-R191)</x:f>
        <x:v>53.80094912727647</x:v>
      </x:c>
      <x:c r="W191" s="1008" t="str">
        <x:f>IF(E191&gt;=90,"設定6級候補",IF(E191&gt;=75,"設定4以上強候補",IF(E191&gt;=60,"設定4以上を疑う","要観察")))</x:f>
        <x:v>要観察</x:v>
      </x:c>
      <x:c r="X191" s="1003" t="str">
        <x:f>IFERROR(INDEX($AS$5:$AS$60,MATCH($D191,$AR$5:$AR$60,0)),"AT")</x:f>
        <x:v>A</x:v>
      </x:c>
      <x:c r="Y191" s="979" t="n">
        <x:f>IFERROR((EXP(-$G191/INDEX($AV$5:$BA$12,MATCH($D191,$AR$5:$AR$12,0),1))*($G191/INDEX($AV$5:$BA$12,MATCH($D191,$AR$5:$AR$12,0),1))^$I191)/((EXP(-$G191/INDEX($AV$5:$BA$12,MATCH($D191,$AR$5:$AR$12,0),1))*($G191/INDEX($AV$5:$BA$12,MATCH($D191,$AR$5:$AR$12,0),1))^$I191)+(EXP(-$G191/INDEX($AV$5:$BA$12,MATCH($D191,$AR$5:$AR$12,0),2))*($G191/INDEX($AV$5:$BA$12,MATCH($D191,$AR$5:$AR$12,0),2))^$I191)+(EXP(-$G191/INDEX($AV$5:$BA$12,MATCH($D191,$AR$5:$AR$12,0),3))*($G191/INDEX($AV$5:$BA$12,MATCH($D191,$AR$5:$AR$12,0),3))^$I191)+(EXP(-$G191/INDEX($AV$5:$BA$12,MATCH($D191,$AR$5:$AR$12,0),4))*($G191/INDEX($AV$5:$BA$12,MATCH($D191,$AR$5:$AR$12,0),4))^$I191)+(EXP(-$G191/INDEX($AV$5:$BA$12,MATCH($D191,$AR$5:$AR$12,0),5))*($G191/INDEX($AV$5:$BA$12,MATCH($D191,$AR$5:$AR$12,0),5))^$I191)+(EXP(-$G191/INDEX($AV$5:$BA$12,MATCH($D191,$AR$5:$AR$12,0),6))*($G191/INDEX($AV$5:$BA$12,MATCH($D191,$AR$5:$AR$12,0),6))^$I191)),0)</x:f>
        <x:v>0.18489521000177747</x:v>
      </x:c>
      <x:c r="Z191" s="979" t="n">
        <x:f>IFERROR((EXP(-$G191/INDEX($AV$5:$BA$12,MATCH($D191,$AR$5:$AR$12,0),2))*($G191/INDEX($AV$5:$BA$12,MATCH($D191,$AR$5:$AR$12,0),2))^$I191)/((EXP(-$G191/INDEX($AV$5:$BA$12,MATCH($D191,$AR$5:$AR$12,0),1))*($G191/INDEX($AV$5:$BA$12,MATCH($D191,$AR$5:$AR$12,0),1))^$I191)+(EXP(-$G191/INDEX($AV$5:$BA$12,MATCH($D191,$AR$5:$AR$12,0),2))*($G191/INDEX($AV$5:$BA$12,MATCH($D191,$AR$5:$AR$12,0),2))^$I191)+(EXP(-$G191/INDEX($AV$5:$BA$12,MATCH($D191,$AR$5:$AR$12,0),3))*($G191/INDEX($AV$5:$BA$12,MATCH($D191,$AR$5:$AR$12,0),3))^$I191)+(EXP(-$G191/INDEX($AV$5:$BA$12,MATCH($D191,$AR$5:$AR$12,0),4))*($G191/INDEX($AV$5:$BA$12,MATCH($D191,$AR$5:$AR$12,0),4))^$I191)+(EXP(-$G191/INDEX($AV$5:$BA$12,MATCH($D191,$AR$5:$AR$12,0),5))*($G191/INDEX($AV$5:$BA$12,MATCH($D191,$AR$5:$AR$12,0),5))^$I191)+(EXP(-$G191/INDEX($AV$5:$BA$12,MATCH($D191,$AR$5:$AR$12,0),6))*($G191/INDEX($AV$5:$BA$12,MATCH($D191,$AR$5:$AR$12,0),6))^$I191)),0)</x:f>
        <x:v>0.18288899096525327</x:v>
      </x:c>
      <x:c r="AA191" s="979" t="n">
        <x:f>IFERROR((EXP(-$G191/INDEX($AV$5:$BA$12,MATCH($D191,$AR$5:$AR$12,0),3))*($G191/INDEX($AV$5:$BA$12,MATCH($D191,$AR$5:$AR$12,0),3))^$I191)/((EXP(-$G191/INDEX($AV$5:$BA$12,MATCH($D191,$AR$5:$AR$12,0),1))*($G191/INDEX($AV$5:$BA$12,MATCH($D191,$AR$5:$AR$12,0),1))^$I191)+(EXP(-$G191/INDEX($AV$5:$BA$12,MATCH($D191,$AR$5:$AR$12,0),2))*($G191/INDEX($AV$5:$BA$12,MATCH($D191,$AR$5:$AR$12,0),2))^$I191)+(EXP(-$G191/INDEX($AV$5:$BA$12,MATCH($D191,$AR$5:$AR$12,0),3))*($G191/INDEX($AV$5:$BA$12,MATCH($D191,$AR$5:$AR$12,0),3))^$I191)+(EXP(-$G191/INDEX($AV$5:$BA$12,MATCH($D191,$AR$5:$AR$12,0),4))*($G191/INDEX($AV$5:$BA$12,MATCH($D191,$AR$5:$AR$12,0),4))^$I191)+(EXP(-$G191/INDEX($AV$5:$BA$12,MATCH($D191,$AR$5:$AR$12,0),5))*($G191/INDEX($AV$5:$BA$12,MATCH($D191,$AR$5:$AR$12,0),5))^$I191)+(EXP(-$G191/INDEX($AV$5:$BA$12,MATCH($D191,$AR$5:$AR$12,0),6))*($G191/INDEX($AV$5:$BA$12,MATCH($D191,$AR$5:$AR$12,0),6))^$I191)),0)</x:f>
        <x:v>0.18080735750725266</x:v>
      </x:c>
      <x:c r="AB191" s="979" t="n">
        <x:f>IFERROR((EXP(-$G191/INDEX($AV$5:$BA$12,MATCH($D191,$AR$5:$AR$12,0),4))*($G191/INDEX($AV$5:$BA$12,MATCH($D191,$AR$5:$AR$12,0),4))^$I191)/((EXP(-$G191/INDEX($AV$5:$BA$12,MATCH($D191,$AR$5:$AR$12,0),1))*($G191/INDEX($AV$5:$BA$12,MATCH($D191,$AR$5:$AR$12,0),1))^$I191)+(EXP(-$G191/INDEX($AV$5:$BA$12,MATCH($D191,$AR$5:$AR$12,0),2))*($G191/INDEX($AV$5:$BA$12,MATCH($D191,$AR$5:$AR$12,0),2))^$I191)+(EXP(-$G191/INDEX($AV$5:$BA$12,MATCH($D191,$AR$5:$AR$12,0),3))*($G191/INDEX($AV$5:$BA$12,MATCH($D191,$AR$5:$AR$12,0),3))^$I191)+(EXP(-$G191/INDEX($AV$5:$BA$12,MATCH($D191,$AR$5:$AR$12,0),4))*($G191/INDEX($AV$5:$BA$12,MATCH($D191,$AR$5:$AR$12,0),4))^$I191)+(EXP(-$G191/INDEX($AV$5:$BA$12,MATCH($D191,$AR$5:$AR$12,0),5))*($G191/INDEX($AV$5:$BA$12,MATCH($D191,$AR$5:$AR$12,0),5))^$I191)+(EXP(-$G191/INDEX($AV$5:$BA$12,MATCH($D191,$AR$5:$AR$12,0),6))*($G191/INDEX($AV$5:$BA$12,MATCH($D191,$AR$5:$AR$12,0),6))^$I191)),0)</x:f>
        <x:v>0.1741270188359793</x:v>
      </x:c>
      <x:c r="AC191" s="979" t="n">
        <x:f>IFERROR((EXP(-$G191/INDEX($AV$5:$BA$12,MATCH($D191,$AR$5:$AR$12,0),5))*($G191/INDEX($AV$5:$BA$12,MATCH($D191,$AR$5:$AR$12,0),5))^$I191)/((EXP(-$G191/INDEX($AV$5:$BA$12,MATCH($D191,$AR$5:$AR$12,0),1))*($G191/INDEX($AV$5:$BA$12,MATCH($D191,$AR$5:$AR$12,0),1))^$I191)+(EXP(-$G191/INDEX($AV$5:$BA$12,MATCH($D191,$AR$5:$AR$12,0),2))*($G191/INDEX($AV$5:$BA$12,MATCH($D191,$AR$5:$AR$12,0),2))^$I191)+(EXP(-$G191/INDEX($AV$5:$BA$12,MATCH($D191,$AR$5:$AR$12,0),3))*($G191/INDEX($AV$5:$BA$12,MATCH($D191,$AR$5:$AR$12,0),3))^$I191)+(EXP(-$G191/INDEX($AV$5:$BA$12,MATCH($D191,$AR$5:$AR$12,0),4))*($G191/INDEX($AV$5:$BA$12,MATCH($D191,$AR$5:$AR$12,0),4))^$I191)+(EXP(-$G191/INDEX($AV$5:$BA$12,MATCH($D191,$AR$5:$AR$12,0),5))*($G191/INDEX($AV$5:$BA$12,MATCH($D191,$AR$5:$AR$12,0),5))^$I191)+(EXP(-$G191/INDEX($AV$5:$BA$12,MATCH($D191,$AR$5:$AR$12,0),6))*($G191/INDEX($AV$5:$BA$12,MATCH($D191,$AR$5:$AR$12,0),6))^$I191)),0)</x:f>
        <x:v>0.1570889637151315</x:v>
      </x:c>
      <x:c r="AD191" s="979" t="n">
        <x:f>IFERROR((EXP(-$G191/INDEX($AV$5:$BA$12,MATCH($D191,$AR$5:$AR$12,0),6))*($G191/INDEX($AV$5:$BA$12,MATCH($D191,$AR$5:$AR$12,0),6))^$I191)/((EXP(-$G191/INDEX($AV$5:$BA$12,MATCH($D191,$AR$5:$AR$12,0),1))*($G191/INDEX($AV$5:$BA$12,MATCH($D191,$AR$5:$AR$12,0),1))^$I191)+(EXP(-$G191/INDEX($AV$5:$BA$12,MATCH($D191,$AR$5:$AR$12,0),2))*($G191/INDEX($AV$5:$BA$12,MATCH($D191,$AR$5:$AR$12,0),2))^$I191)+(EXP(-$G191/INDEX($AV$5:$BA$12,MATCH($D191,$AR$5:$AR$12,0),3))*($G191/INDEX($AV$5:$BA$12,MATCH($D191,$AR$5:$AR$12,0),3))^$I191)+(EXP(-$G191/INDEX($AV$5:$BA$12,MATCH($D191,$AR$5:$AR$12,0),4))*($G191/INDEX($AV$5:$BA$12,MATCH($D191,$AR$5:$AR$12,0),4))^$I191)+(EXP(-$G191/INDEX($AV$5:$BA$12,MATCH($D191,$AR$5:$AR$12,0),5))*($G191/INDEX($AV$5:$BA$12,MATCH($D191,$AR$5:$AR$12,0),5))^$I191)+(EXP(-$G191/INDEX($AV$5:$BA$12,MATCH($D191,$AR$5:$AR$12,0),6))*($G191/INDEX($AV$5:$BA$12,MATCH($D191,$AR$5:$AR$12,0),6))^$I191)),0)</x:f>
        <x:v>0.12019245897460572</x:v>
      </x:c>
      <x:c r="AE191" s="979" t="n">
        <x:f>IFERROR((EXP(-$G191/INDEX($BB$5:$BG$12,MATCH($D191,$AR$5:$AR$12,0),1))*($G191/INDEX($BB$5:$BG$12,MATCH($D191,$AR$5:$AR$12,0),1))^$J191)/((EXP(-$G191/INDEX($BB$5:$BG$12,MATCH($D191,$AR$5:$AR$12,0),1))*($G191/INDEX($BB$5:$BG$12,MATCH($D191,$AR$5:$AR$12,0),1))^$J191)+(EXP(-$G191/INDEX($BB$5:$BG$12,MATCH($D191,$AR$5:$AR$12,0),2))*($G191/INDEX($BB$5:$BG$12,MATCH($D191,$AR$5:$AR$12,0),2))^$J191)+(EXP(-$G191/INDEX($BB$5:$BG$12,MATCH($D191,$AR$5:$AR$12,0),3))*($G191/INDEX($BB$5:$BG$12,MATCH($D191,$AR$5:$AR$12,0),3))^$J191)+(EXP(-$G191/INDEX($BB$5:$BG$12,MATCH($D191,$AR$5:$AR$12,0),4))*($G191/INDEX($BB$5:$BG$12,MATCH($D191,$AR$5:$AR$12,0),4))^$J191)+(EXP(-$G191/INDEX($BB$5:$BG$12,MATCH($D191,$AR$5:$AR$12,0),5))*($G191/INDEX($BB$5:$BG$12,MATCH($D191,$AR$5:$AR$12,0),5))^$J191)+(EXP(-$G191/INDEX($BB$5:$BG$12,MATCH($D191,$AR$5:$AR$12,0),6))*($G191/INDEX($BB$5:$BG$12,MATCH($D191,$AR$5:$AR$12,0),6))^$J191)),0)</x:f>
        <x:v>0.05405876375458574</x:v>
      </x:c>
      <x:c r="AF191" s="979" t="n">
        <x:f>IFERROR((EXP(-$G191/INDEX($BB$5:$BG$12,MATCH($D191,$AR$5:$AR$12,0),2))*($G191/INDEX($BB$5:$BG$12,MATCH($D191,$AR$5:$AR$12,0),2))^$J191)/((EXP(-$G191/INDEX($BB$5:$BG$12,MATCH($D191,$AR$5:$AR$12,0),1))*($G191/INDEX($BB$5:$BG$12,MATCH($D191,$AR$5:$AR$12,0),1))^$J191)+(EXP(-$G191/INDEX($BB$5:$BG$12,MATCH($D191,$AR$5:$AR$12,0),2))*($G191/INDEX($BB$5:$BG$12,MATCH($D191,$AR$5:$AR$12,0),2))^$J191)+(EXP(-$G191/INDEX($BB$5:$BG$12,MATCH($D191,$AR$5:$AR$12,0),3))*($G191/INDEX($BB$5:$BG$12,MATCH($D191,$AR$5:$AR$12,0),3))^$J191)+(EXP(-$G191/INDEX($BB$5:$BG$12,MATCH($D191,$AR$5:$AR$12,0),4))*($G191/INDEX($BB$5:$BG$12,MATCH($D191,$AR$5:$AR$12,0),4))^$J191)+(EXP(-$G191/INDEX($BB$5:$BG$12,MATCH($D191,$AR$5:$AR$12,0),5))*($G191/INDEX($BB$5:$BG$12,MATCH($D191,$AR$5:$AR$12,0),5))^$J191)+(EXP(-$G191/INDEX($BB$5:$BG$12,MATCH($D191,$AR$5:$AR$12,0),6))*($G191/INDEX($BB$5:$BG$12,MATCH($D191,$AR$5:$AR$12,0),6))^$J191)),0)</x:f>
        <x:v>0.09080078061002447</x:v>
      </x:c>
      <x:c r="AG191" s="979" t="n">
        <x:f>IFERROR((EXP(-$G191/INDEX($BB$5:$BG$12,MATCH($D191,$AR$5:$AR$12,0),3))*($G191/INDEX($BB$5:$BG$12,MATCH($D191,$AR$5:$AR$12,0),3))^$J191)/((EXP(-$G191/INDEX($BB$5:$BG$12,MATCH($D191,$AR$5:$AR$12,0),1))*($G191/INDEX($BB$5:$BG$12,MATCH($D191,$AR$5:$AR$12,0),1))^$J191)+(EXP(-$G191/INDEX($BB$5:$BG$12,MATCH($D191,$AR$5:$AR$12,0),2))*($G191/INDEX($BB$5:$BG$12,MATCH($D191,$AR$5:$AR$12,0),2))^$J191)+(EXP(-$G191/INDEX($BB$5:$BG$12,MATCH($D191,$AR$5:$AR$12,0),3))*($G191/INDEX($BB$5:$BG$12,MATCH($D191,$AR$5:$AR$12,0),3))^$J191)+(EXP(-$G191/INDEX($BB$5:$BG$12,MATCH($D191,$AR$5:$AR$12,0),4))*($G191/INDEX($BB$5:$BG$12,MATCH($D191,$AR$5:$AR$12,0),4))^$J191)+(EXP(-$G191/INDEX($BB$5:$BG$12,MATCH($D191,$AR$5:$AR$12,0),5))*($G191/INDEX($BB$5:$BG$12,MATCH($D191,$AR$5:$AR$12,0),5))^$J191)+(EXP(-$G191/INDEX($BB$5:$BG$12,MATCH($D191,$AR$5:$AR$12,0),6))*($G191/INDEX($BB$5:$BG$12,MATCH($D191,$AR$5:$AR$12,0),6))^$J191)),0)</x:f>
        <x:v>0.1545978200988538</x:v>
      </x:c>
      <x:c r="AH191" s="979" t="n">
        <x:f>IFERROR((EXP(-$G191/INDEX($BB$5:$BG$12,MATCH($D191,$AR$5:$AR$12,0),4))*($G191/INDEX($BB$5:$BG$12,MATCH($D191,$AR$5:$AR$12,0),4))^$J191)/((EXP(-$G191/INDEX($BB$5:$BG$12,MATCH($D191,$AR$5:$AR$12,0),1))*($G191/INDEX($BB$5:$BG$12,MATCH($D191,$AR$5:$AR$12,0),1))^$J191)+(EXP(-$G191/INDEX($BB$5:$BG$12,MATCH($D191,$AR$5:$AR$12,0),2))*($G191/INDEX($BB$5:$BG$12,MATCH($D191,$AR$5:$AR$12,0),2))^$J191)+(EXP(-$G191/INDEX($BB$5:$BG$12,MATCH($D191,$AR$5:$AR$12,0),3))*($G191/INDEX($BB$5:$BG$12,MATCH($D191,$AR$5:$AR$12,0),3))^$J191)+(EXP(-$G191/INDEX($BB$5:$BG$12,MATCH($D191,$AR$5:$AR$12,0),4))*($G191/INDEX($BB$5:$BG$12,MATCH($D191,$AR$5:$AR$12,0),4))^$J191)+(EXP(-$G191/INDEX($BB$5:$BG$12,MATCH($D191,$AR$5:$AR$12,0),5))*($G191/INDEX($BB$5:$BG$12,MATCH($D191,$AR$5:$AR$12,0),5))^$J191)+(EXP(-$G191/INDEX($BB$5:$BG$12,MATCH($D191,$AR$5:$AR$12,0),6))*($G191/INDEX($BB$5:$BG$12,MATCH($D191,$AR$5:$AR$12,0),6))^$J191)),0)</x:f>
        <x:v>0.24121964654804912</x:v>
      </x:c>
      <x:c r="AI191" s="979" t="n">
        <x:f>IFERROR((EXP(-$G191/INDEX($BB$5:$BG$12,MATCH($D191,$AR$5:$AR$12,0),5))*($G191/INDEX($BB$5:$BG$12,MATCH($D191,$AR$5:$AR$12,0),5))^$J191)/((EXP(-$G191/INDEX($BB$5:$BG$12,MATCH($D191,$AR$5:$AR$12,0),1))*($G191/INDEX($BB$5:$BG$12,MATCH($D191,$AR$5:$AR$12,0),1))^$J191)+(EXP(-$G191/INDEX($BB$5:$BG$12,MATCH($D191,$AR$5:$AR$12,0),2))*($G191/INDEX($BB$5:$BG$12,MATCH($D191,$AR$5:$AR$12,0),2))^$J191)+(EXP(-$G191/INDEX($BB$5:$BG$12,MATCH($D191,$AR$5:$AR$12,0),3))*($G191/INDEX($BB$5:$BG$12,MATCH($D191,$AR$5:$AR$12,0),3))^$J191)+(EXP(-$G191/INDEX($BB$5:$BG$12,MATCH($D191,$AR$5:$AR$12,0),4))*($G191/INDEX($BB$5:$BG$12,MATCH($D191,$AR$5:$AR$12,0),4))^$J191)+(EXP(-$G191/INDEX($BB$5:$BG$12,MATCH($D191,$AR$5:$AR$12,0),5))*($G191/INDEX($BB$5:$BG$12,MATCH($D191,$AR$5:$AR$12,0),5))^$J191)+(EXP(-$G191/INDEX($BB$5:$BG$12,MATCH($D191,$AR$5:$AR$12,0),6))*($G191/INDEX($BB$5:$BG$12,MATCH($D191,$AR$5:$AR$12,0),6))^$J191)),0)</x:f>
        <x:v>0.2426683528991984</x:v>
      </x:c>
      <x:c r="AJ191" s="979" t="n">
        <x:f>IFERROR((EXP(-$G191/INDEX($BB$5:$BG$12,MATCH($D191,$AR$5:$AR$12,0),6))*($G191/INDEX($BB$5:$BG$12,MATCH($D191,$AR$5:$AR$12,0),6))^$J191)/((EXP(-$G191/INDEX($BB$5:$BG$12,MATCH($D191,$AR$5:$AR$12,0),1))*($G191/INDEX($BB$5:$BG$12,MATCH($D191,$AR$5:$AR$12,0),1))^$J191)+(EXP(-$G191/INDEX($BB$5:$BG$12,MATCH($D191,$AR$5:$AR$12,0),2))*($G191/INDEX($BB$5:$BG$12,MATCH($D191,$AR$5:$AR$12,0),2))^$J191)+(EXP(-$G191/INDEX($BB$5:$BG$12,MATCH($D191,$AR$5:$AR$12,0),3))*($G191/INDEX($BB$5:$BG$12,MATCH($D191,$AR$5:$AR$12,0),3))^$J191)+(EXP(-$G191/INDEX($BB$5:$BG$12,MATCH($D191,$AR$5:$AR$12,0),4))*($G191/INDEX($BB$5:$BG$12,MATCH($D191,$AR$5:$AR$12,0),4))^$J191)+(EXP(-$G191/INDEX($BB$5:$BG$12,MATCH($D191,$AR$5:$AR$12,0),5))*($G191/INDEX($BB$5:$BG$12,MATCH($D191,$AR$5:$AR$12,0),5))^$J191)+(EXP(-$G191/INDEX($BB$5:$BG$12,MATCH($D191,$AR$5:$AR$12,0),6))*($G191/INDEX($BB$5:$BG$12,MATCH($D191,$AR$5:$AR$12,0),6))^$J191)),0)</x:f>
        <x:v>0.21665463608928853</x:v>
      </x:c>
      <x:c r="BJ191"/>
      <x:c r="BK191"/>
      <x:c r="BL191"/>
      <x:c r="BM191"/>
      <x:c r="BN191"/>
      <x:c r="BO191"/>
      <x:c r="BP191"/>
      <x:c r="BQ191"/>
      <x:c r="BR191"/>
      <x:c r="BS191"/>
      <x:c r="BT191"/>
      <x:c r="BU191"/>
      <x:c r="BV191"/>
      <x:c r="BW191"/>
      <x:c r="BX191"/>
      <x:c r="BY191"/>
      <x:c r="BZ191"/>
    </x:row>
    <x:row r="192">
      <x:c r="A192" s="975" t="n">
        <x:f>'対象台データ'!A190</x:f>
        <x:v>46280</x:v>
      </x:c>
      <x:c r="B192" s="1003" t="str">
        <x:f>'対象台データ'!B190</x:f>
        <x:v>火</x:v>
      </x:c>
      <x:c r="C192" s="1003" t="str">
        <x:f>'対象台データ'!C190</x:f>
        <x:v>9/15</x:v>
      </x:c>
      <x:c r="D192" s="963" t="str">
        <x:f>'対象台データ'!D190</x:f>
        <x:v>ゴーゴージャグラー3</x:v>
      </x:c>
      <x:c r="E192" s="1014" t="n">
        <x:f>IF($X192="A",MIN(100,MAX(0,55+(V192-55)*(1+0.4*SQRT(MIN(G192/8000,1))))),MIN(100,MAX(0,V192)))</x:f>
        <x:v>34.043666788344</x:v>
      </x:c>
      <x:c r="F192" s="1016" t="n">
        <x:f>'対象台データ'!E190</x:f>
        <x:v>921</x:v>
      </x:c>
      <x:c r="G192" s="1005" t="n">
        <x:f>'対象台データ'!F190</x:f>
        <x:v>5735</x:v>
      </x:c>
      <x:c r="H192" s="1005" t="n">
        <x:f>'対象台データ'!G190</x:f>
        <x:v>-86</x:v>
      </x:c>
      <x:c r="I192" s="1005" t="n">
        <x:f>'対象台データ'!H190</x:f>
        <x:v>23</x:v>
      </x:c>
      <x:c r="J192" s="1005" t="n">
        <x:f>'対象台データ'!I190</x:f>
        <x:v>12</x:v>
      </x:c>
      <x:c r="K192" s="979" t="n">
        <x:f>'対象台データ'!K190</x:f>
        <x:v>0.9950014530659692</x:v>
      </x:c>
      <x:c r="L192" s="1006" t="n">
        <x:f>IF(G192&lt;=0,5,IF(G192&lt;1500,5+(G192-0)*(20-5)/(1500-0),IF(G192&lt;3000,20+(G192-1500)*(40-20)/(3000-1500),IF(G192&lt;4500,40+(G192-3000)*(58-40)/(4500-3000),IF(G192&lt;6000,58+(G192-4500)*(72-58)/(6000-4500),IF(G192&lt;7500,72+(G192-6000)*(84-72)/(7500-6000),IF(G192&lt;9000,84+(G192-7500)*(93-84)/(9000-7500),IF(G192&lt;11000,93+(G192-9000)*(100-93)/(11000-9000),100))))))))</x:f>
        <x:v>69.52666666666667</x:v>
      </x:c>
      <x:c r="M192" s="978" t="n">
        <x:v>1</x:v>
      </x:c>
      <x:c r="N192" s="978" t="n">
        <x:f>MIN(100,L192*M192)</x:f>
        <x:v>69.52666666666667</x:v>
      </x:c>
      <x:c r="O192" s="978" t="n">
        <x:f>IF(K192&lt;=0.8,0,IF(K192&lt;0.9,0+(K192-0.8)*(10-0)/(0.9-0.8),IF(K192&lt;1,10+(K192-0.9)*(35-10)/(1-0.9),IF(K192&lt;1.2,35+(K192-1)*(87-35)/(1.2-1),IF(K192&lt;1.3,87+(K192-1.2)*(96-87)/(1.3-1.2),IF(K192&lt;1.45,96+(K192-1.3)*(100-96)/(1.45-1.3),100))))))</x:f>
        <x:v>33.7503632664923</x:v>
      </x:c>
      <x:c r="P192" s="979" t="n">
        <x:f>MIN(1,SQRT(G192/8000))</x:f>
        <x:v>0.846684711093805</x:v>
      </x:c>
      <x:c r="Q192" s="978" t="n">
        <x:f>35+(O192-35)*P192</x:f>
        <x:v>33.941951683317825</x:v>
      </x:c>
      <x:c r="R192" s="978" t="n">
        <x:f>IF(K192&lt;0.95,MIN(25,(0.95-K192)*250),0)</x:f>
        <x:v>0</x:v>
      </x:c>
      <x:c r="S192" s="978" t="n">
        <x:f>IF($X192="A",Y192*5+Z192*15+AA192*30+AB192*60+AC192*80+AD192*100,0)</x:f>
        <x:v>48.189014611407785</x:v>
      </x:c>
      <x:c r="T192" s="978" t="n">
        <x:f>IF($X192="A",AE192*5+AF192*15+AG192*30+AH192*60+AI192*80+AJ192*100,0)</x:f>
        <x:v>19.67907997919214</x:v>
      </x:c>
      <x:c r="U192" s="978" t="n">
        <x:f>IF($X192="A",S192*15%+T192*30%+Q192*55%,0)</x:f>
        <x:v>31.800149611293612</x:v>
      </x:c>
      <x:c r="V192" s="1018" t="n">
        <x:f>IF($X192="A",U192*80%+N192*20%,N192*IFERROR(INDEX($AT$5:$AT$60,MATCH($D192,$AR$5:$AR$60,0)),0.6)+Q192*IFERROR(INDEX($AU$5:$AU$60,MATCH($D192,$AR$5:$AR$60,0)),0.4)-R192)</x:f>
        <x:v>39.345453022368226</x:v>
      </x:c>
      <x:c r="W192" s="1008" t="str">
        <x:f>IF(E192&gt;=90,"設定6級候補",IF(E192&gt;=75,"設定4以上強候補",IF(E192&gt;=60,"設定4以上を疑う","要観察")))</x:f>
        <x:v>要観察</x:v>
      </x:c>
      <x:c r="X192" s="1003" t="str">
        <x:f>IFERROR(INDEX($AS$5:$AS$60,MATCH($D192,$AR$5:$AR$60,0)),"AT")</x:f>
        <x:v>A</x:v>
      </x:c>
      <x:c r="Y192" s="979" t="n">
        <x:f>IFERROR((EXP(-$G192/INDEX($AV$5:$BA$12,MATCH($D192,$AR$5:$AR$12,0),1))*($G192/INDEX($AV$5:$BA$12,MATCH($D192,$AR$5:$AR$12,0),1))^$I192)/((EXP(-$G192/INDEX($AV$5:$BA$12,MATCH($D192,$AR$5:$AR$12,0),1))*($G192/INDEX($AV$5:$BA$12,MATCH($D192,$AR$5:$AR$12,0),1))^$I192)+(EXP(-$G192/INDEX($AV$5:$BA$12,MATCH($D192,$AR$5:$AR$12,0),2))*($G192/INDEX($AV$5:$BA$12,MATCH($D192,$AR$5:$AR$12,0),2))^$I192)+(EXP(-$G192/INDEX($AV$5:$BA$12,MATCH($D192,$AR$5:$AR$12,0),3))*($G192/INDEX($AV$5:$BA$12,MATCH($D192,$AR$5:$AR$12,0),3))^$I192)+(EXP(-$G192/INDEX($AV$5:$BA$12,MATCH($D192,$AR$5:$AR$12,0),4))*($G192/INDEX($AV$5:$BA$12,MATCH($D192,$AR$5:$AR$12,0),4))^$I192)+(EXP(-$G192/INDEX($AV$5:$BA$12,MATCH($D192,$AR$5:$AR$12,0),5))*($G192/INDEX($AV$5:$BA$12,MATCH($D192,$AR$5:$AR$12,0),5))^$I192)+(EXP(-$G192/INDEX($AV$5:$BA$12,MATCH($D192,$AR$5:$AR$12,0),6))*($G192/INDEX($AV$5:$BA$12,MATCH($D192,$AR$5:$AR$12,0),6))^$I192)),0)</x:f>
        <x:v>0.16632510568005454</x:v>
      </x:c>
      <x:c r="Z192" s="979" t="n">
        <x:f>IFERROR((EXP(-$G192/INDEX($AV$5:$BA$12,MATCH($D192,$AR$5:$AR$12,0),2))*($G192/INDEX($AV$5:$BA$12,MATCH($D192,$AR$5:$AR$12,0),2))^$I192)/((EXP(-$G192/INDEX($AV$5:$BA$12,MATCH($D192,$AR$5:$AR$12,0),1))*($G192/INDEX($AV$5:$BA$12,MATCH($D192,$AR$5:$AR$12,0),1))^$I192)+(EXP(-$G192/INDEX($AV$5:$BA$12,MATCH($D192,$AR$5:$AR$12,0),2))*($G192/INDEX($AV$5:$BA$12,MATCH($D192,$AR$5:$AR$12,0),2))^$I192)+(EXP(-$G192/INDEX($AV$5:$BA$12,MATCH($D192,$AR$5:$AR$12,0),3))*($G192/INDEX($AV$5:$BA$12,MATCH($D192,$AR$5:$AR$12,0),3))^$I192)+(EXP(-$G192/INDEX($AV$5:$BA$12,MATCH($D192,$AR$5:$AR$12,0),4))*($G192/INDEX($AV$5:$BA$12,MATCH($D192,$AR$5:$AR$12,0),4))^$I192)+(EXP(-$G192/INDEX($AV$5:$BA$12,MATCH($D192,$AR$5:$AR$12,0),5))*($G192/INDEX($AV$5:$BA$12,MATCH($D192,$AR$5:$AR$12,0),5))^$I192)+(EXP(-$G192/INDEX($AV$5:$BA$12,MATCH($D192,$AR$5:$AR$12,0),6))*($G192/INDEX($AV$5:$BA$12,MATCH($D192,$AR$5:$AR$12,0),6))^$I192)),0)</x:f>
        <x:v>0.16684984550029236</x:v>
      </x:c>
      <x:c r="AA192" s="979" t="n">
        <x:f>IFERROR((EXP(-$G192/INDEX($AV$5:$BA$12,MATCH($D192,$AR$5:$AR$12,0),3))*($G192/INDEX($AV$5:$BA$12,MATCH($D192,$AR$5:$AR$12,0),3))^$I192)/((EXP(-$G192/INDEX($AV$5:$BA$12,MATCH($D192,$AR$5:$AR$12,0),1))*($G192/INDEX($AV$5:$BA$12,MATCH($D192,$AR$5:$AR$12,0),1))^$I192)+(EXP(-$G192/INDEX($AV$5:$BA$12,MATCH($D192,$AR$5:$AR$12,0),2))*($G192/INDEX($AV$5:$BA$12,MATCH($D192,$AR$5:$AR$12,0),2))^$I192)+(EXP(-$G192/INDEX($AV$5:$BA$12,MATCH($D192,$AR$5:$AR$12,0),3))*($G192/INDEX($AV$5:$BA$12,MATCH($D192,$AR$5:$AR$12,0),3))^$I192)+(EXP(-$G192/INDEX($AV$5:$BA$12,MATCH($D192,$AR$5:$AR$12,0),4))*($G192/INDEX($AV$5:$BA$12,MATCH($D192,$AR$5:$AR$12,0),4))^$I192)+(EXP(-$G192/INDEX($AV$5:$BA$12,MATCH($D192,$AR$5:$AR$12,0),5))*($G192/INDEX($AV$5:$BA$12,MATCH($D192,$AR$5:$AR$12,0),5))^$I192)+(EXP(-$G192/INDEX($AV$5:$BA$12,MATCH($D192,$AR$5:$AR$12,0),6))*($G192/INDEX($AV$5:$BA$12,MATCH($D192,$AR$5:$AR$12,0),6))^$I192)),0)</x:f>
        <x:v>0.16732229339010896</x:v>
      </x:c>
      <x:c r="AB192" s="979" t="n">
        <x:f>IFERROR((EXP(-$G192/INDEX($AV$5:$BA$12,MATCH($D192,$AR$5:$AR$12,0),4))*($G192/INDEX($AV$5:$BA$12,MATCH($D192,$AR$5:$AR$12,0),4))^$I192)/((EXP(-$G192/INDEX($AV$5:$BA$12,MATCH($D192,$AR$5:$AR$12,0),1))*($G192/INDEX($AV$5:$BA$12,MATCH($D192,$AR$5:$AR$12,0),1))^$I192)+(EXP(-$G192/INDEX($AV$5:$BA$12,MATCH($D192,$AR$5:$AR$12,0),2))*($G192/INDEX($AV$5:$BA$12,MATCH($D192,$AR$5:$AR$12,0),2))^$I192)+(EXP(-$G192/INDEX($AV$5:$BA$12,MATCH($D192,$AR$5:$AR$12,0),3))*($G192/INDEX($AV$5:$BA$12,MATCH($D192,$AR$5:$AR$12,0),3))^$I192)+(EXP(-$G192/INDEX($AV$5:$BA$12,MATCH($D192,$AR$5:$AR$12,0),4))*($G192/INDEX($AV$5:$BA$12,MATCH($D192,$AR$5:$AR$12,0),4))^$I192)+(EXP(-$G192/INDEX($AV$5:$BA$12,MATCH($D192,$AR$5:$AR$12,0),5))*($G192/INDEX($AV$5:$BA$12,MATCH($D192,$AR$5:$AR$12,0),5))^$I192)+(EXP(-$G192/INDEX($AV$5:$BA$12,MATCH($D192,$AR$5:$AR$12,0),6))*($G192/INDEX($AV$5:$BA$12,MATCH($D192,$AR$5:$AR$12,0),6))^$I192)),0)</x:f>
        <x:v>0.1684128834703941</x:v>
      </x:c>
      <x:c r="AC192" s="979" t="n">
        <x:f>IFERROR((EXP(-$G192/INDEX($AV$5:$BA$12,MATCH($D192,$AR$5:$AR$12,0),5))*($G192/INDEX($AV$5:$BA$12,MATCH($D192,$AR$5:$AR$12,0),5))^$I192)/((EXP(-$G192/INDEX($AV$5:$BA$12,MATCH($D192,$AR$5:$AR$12,0),1))*($G192/INDEX($AV$5:$BA$12,MATCH($D192,$AR$5:$AR$12,0),1))^$I192)+(EXP(-$G192/INDEX($AV$5:$BA$12,MATCH($D192,$AR$5:$AR$12,0),2))*($G192/INDEX($AV$5:$BA$12,MATCH($D192,$AR$5:$AR$12,0),2))^$I192)+(EXP(-$G192/INDEX($AV$5:$BA$12,MATCH($D192,$AR$5:$AR$12,0),3))*($G192/INDEX($AV$5:$BA$12,MATCH($D192,$AR$5:$AR$12,0),3))^$I192)+(EXP(-$G192/INDEX($AV$5:$BA$12,MATCH($D192,$AR$5:$AR$12,0),4))*($G192/INDEX($AV$5:$BA$12,MATCH($D192,$AR$5:$AR$12,0),4))^$I192)+(EXP(-$G192/INDEX($AV$5:$BA$12,MATCH($D192,$AR$5:$AR$12,0),5))*($G192/INDEX($AV$5:$BA$12,MATCH($D192,$AR$5:$AR$12,0),5))^$I192)+(EXP(-$G192/INDEX($AV$5:$BA$12,MATCH($D192,$AR$5:$AR$12,0),6))*($G192/INDEX($AV$5:$BA$12,MATCH($D192,$AR$5:$AR$12,0),6))^$I192)),0)</x:f>
        <x:v>0.16893938026693925</x:v>
      </x:c>
      <x:c r="AD192" s="979" t="n">
        <x:f>IFERROR((EXP(-$G192/INDEX($AV$5:$BA$12,MATCH($D192,$AR$5:$AR$12,0),6))*($G192/INDEX($AV$5:$BA$12,MATCH($D192,$AR$5:$AR$12,0),6))^$I192)/((EXP(-$G192/INDEX($AV$5:$BA$12,MATCH($D192,$AR$5:$AR$12,0),1))*($G192/INDEX($AV$5:$BA$12,MATCH($D192,$AR$5:$AR$12,0),1))^$I192)+(EXP(-$G192/INDEX($AV$5:$BA$12,MATCH($D192,$AR$5:$AR$12,0),2))*($G192/INDEX($AV$5:$BA$12,MATCH($D192,$AR$5:$AR$12,0),2))^$I192)+(EXP(-$G192/INDEX($AV$5:$BA$12,MATCH($D192,$AR$5:$AR$12,0),3))*($G192/INDEX($AV$5:$BA$12,MATCH($D192,$AR$5:$AR$12,0),3))^$I192)+(EXP(-$G192/INDEX($AV$5:$BA$12,MATCH($D192,$AR$5:$AR$12,0),4))*($G192/INDEX($AV$5:$BA$12,MATCH($D192,$AR$5:$AR$12,0),4))^$I192)+(EXP(-$G192/INDEX($AV$5:$BA$12,MATCH($D192,$AR$5:$AR$12,0),5))*($G192/INDEX($AV$5:$BA$12,MATCH($D192,$AR$5:$AR$12,0),5))^$I192)+(EXP(-$G192/INDEX($AV$5:$BA$12,MATCH($D192,$AR$5:$AR$12,0),6))*($G192/INDEX($AV$5:$BA$12,MATCH($D192,$AR$5:$AR$12,0),6))^$I192)),0)</x:f>
        <x:v>0.1621504916922108</x:v>
      </x:c>
      <x:c r="AE192" s="979" t="n">
        <x:f>IFERROR((EXP(-$G192/INDEX($BB$5:$BG$12,MATCH($D192,$AR$5:$AR$12,0),1))*($G192/INDEX($BB$5:$BG$12,MATCH($D192,$AR$5:$AR$12,0),1))^$J192)/((EXP(-$G192/INDEX($BB$5:$BG$12,MATCH($D192,$AR$5:$AR$12,0),1))*($G192/INDEX($BB$5:$BG$12,MATCH($D192,$AR$5:$AR$12,0),1))^$J192)+(EXP(-$G192/INDEX($BB$5:$BG$12,MATCH($D192,$AR$5:$AR$12,0),2))*($G192/INDEX($BB$5:$BG$12,MATCH($D192,$AR$5:$AR$12,0),2))^$J192)+(EXP(-$G192/INDEX($BB$5:$BG$12,MATCH($D192,$AR$5:$AR$12,0),3))*($G192/INDEX($BB$5:$BG$12,MATCH($D192,$AR$5:$AR$12,0),3))^$J192)+(EXP(-$G192/INDEX($BB$5:$BG$12,MATCH($D192,$AR$5:$AR$12,0),4))*($G192/INDEX($BB$5:$BG$12,MATCH($D192,$AR$5:$AR$12,0),4))^$J192)+(EXP(-$G192/INDEX($BB$5:$BG$12,MATCH($D192,$AR$5:$AR$12,0),5))*($G192/INDEX($BB$5:$BG$12,MATCH($D192,$AR$5:$AR$12,0),5))^$J192)+(EXP(-$G192/INDEX($BB$5:$BG$12,MATCH($D192,$AR$5:$AR$12,0),6))*($G192/INDEX($BB$5:$BG$12,MATCH($D192,$AR$5:$AR$12,0),6))^$J192)),0)</x:f>
        <x:v>0.40617366820245987</x:v>
      </x:c>
      <x:c r="AF192" s="979" t="n">
        <x:f>IFERROR((EXP(-$G192/INDEX($BB$5:$BG$12,MATCH($D192,$AR$5:$AR$12,0),2))*($G192/INDEX($BB$5:$BG$12,MATCH($D192,$AR$5:$AR$12,0),2))^$J192)/((EXP(-$G192/INDEX($BB$5:$BG$12,MATCH($D192,$AR$5:$AR$12,0),1))*($G192/INDEX($BB$5:$BG$12,MATCH($D192,$AR$5:$AR$12,0),1))^$J192)+(EXP(-$G192/INDEX($BB$5:$BG$12,MATCH($D192,$AR$5:$AR$12,0),2))*($G192/INDEX($BB$5:$BG$12,MATCH($D192,$AR$5:$AR$12,0),2))^$J192)+(EXP(-$G192/INDEX($BB$5:$BG$12,MATCH($D192,$AR$5:$AR$12,0),3))*($G192/INDEX($BB$5:$BG$12,MATCH($D192,$AR$5:$AR$12,0),3))^$J192)+(EXP(-$G192/INDEX($BB$5:$BG$12,MATCH($D192,$AR$5:$AR$12,0),4))*($G192/INDEX($BB$5:$BG$12,MATCH($D192,$AR$5:$AR$12,0),4))^$J192)+(EXP(-$G192/INDEX($BB$5:$BG$12,MATCH($D192,$AR$5:$AR$12,0),5))*($G192/INDEX($BB$5:$BG$12,MATCH($D192,$AR$5:$AR$12,0),5))^$J192)+(EXP(-$G192/INDEX($BB$5:$BG$12,MATCH($D192,$AR$5:$AR$12,0),6))*($G192/INDEX($BB$5:$BG$12,MATCH($D192,$AR$5:$AR$12,0),6))^$J192)),0)</x:f>
        <x:v>0.3024430152286745</x:v>
      </x:c>
      <x:c r="AG192" s="979" t="n">
        <x:f>IFERROR((EXP(-$G192/INDEX($BB$5:$BG$12,MATCH($D192,$AR$5:$AR$12,0),3))*($G192/INDEX($BB$5:$BG$12,MATCH($D192,$AR$5:$AR$12,0),3))^$J192)/((EXP(-$G192/INDEX($BB$5:$BG$12,MATCH($D192,$AR$5:$AR$12,0),1))*($G192/INDEX($BB$5:$BG$12,MATCH($D192,$AR$5:$AR$12,0),1))^$J192)+(EXP(-$G192/INDEX($BB$5:$BG$12,MATCH($D192,$AR$5:$AR$12,0),2))*($G192/INDEX($BB$5:$BG$12,MATCH($D192,$AR$5:$AR$12,0),2))^$J192)+(EXP(-$G192/INDEX($BB$5:$BG$12,MATCH($D192,$AR$5:$AR$12,0),3))*($G192/INDEX($BB$5:$BG$12,MATCH($D192,$AR$5:$AR$12,0),3))^$J192)+(EXP(-$G192/INDEX($BB$5:$BG$12,MATCH($D192,$AR$5:$AR$12,0),4))*($G192/INDEX($BB$5:$BG$12,MATCH($D192,$AR$5:$AR$12,0),4))^$J192)+(EXP(-$G192/INDEX($BB$5:$BG$12,MATCH($D192,$AR$5:$AR$12,0),5))*($G192/INDEX($BB$5:$BG$12,MATCH($D192,$AR$5:$AR$12,0),5))^$J192)+(EXP(-$G192/INDEX($BB$5:$BG$12,MATCH($D192,$AR$5:$AR$12,0),6))*($G192/INDEX($BB$5:$BG$12,MATCH($D192,$AR$5:$AR$12,0),6))^$J192)),0)</x:f>
        <x:v>0.1842122272597549</x:v>
      </x:c>
      <x:c r="AH192" s="979" t="n">
        <x:f>IFERROR((EXP(-$G192/INDEX($BB$5:$BG$12,MATCH($D192,$AR$5:$AR$12,0),4))*($G192/INDEX($BB$5:$BG$12,MATCH($D192,$AR$5:$AR$12,0),4))^$J192)/((EXP(-$G192/INDEX($BB$5:$BG$12,MATCH($D192,$AR$5:$AR$12,0),1))*($G192/INDEX($BB$5:$BG$12,MATCH($D192,$AR$5:$AR$12,0),1))^$J192)+(EXP(-$G192/INDEX($BB$5:$BG$12,MATCH($D192,$AR$5:$AR$12,0),2))*($G192/INDEX($BB$5:$BG$12,MATCH($D192,$AR$5:$AR$12,0),2))^$J192)+(EXP(-$G192/INDEX($BB$5:$BG$12,MATCH($D192,$AR$5:$AR$12,0),3))*($G192/INDEX($BB$5:$BG$12,MATCH($D192,$AR$5:$AR$12,0),3))^$J192)+(EXP(-$G192/INDEX($BB$5:$BG$12,MATCH($D192,$AR$5:$AR$12,0),4))*($G192/INDEX($BB$5:$BG$12,MATCH($D192,$AR$5:$AR$12,0),4))^$J192)+(EXP(-$G192/INDEX($BB$5:$BG$12,MATCH($D192,$AR$5:$AR$12,0),5))*($G192/INDEX($BB$5:$BG$12,MATCH($D192,$AR$5:$AR$12,0),5))^$J192)+(EXP(-$G192/INDEX($BB$5:$BG$12,MATCH($D192,$AR$5:$AR$12,0),6))*($G192/INDEX($BB$5:$BG$12,MATCH($D192,$AR$5:$AR$12,0),6))^$J192)),0)</x:f>
        <x:v>0.06448337396754693</x:v>
      </x:c>
      <x:c r="AI192" s="979" t="n">
        <x:f>IFERROR((EXP(-$G192/INDEX($BB$5:$BG$12,MATCH($D192,$AR$5:$AR$12,0),5))*($G192/INDEX($BB$5:$BG$12,MATCH($D192,$AR$5:$AR$12,0),5))^$J192)/((EXP(-$G192/INDEX($BB$5:$BG$12,MATCH($D192,$AR$5:$AR$12,0),1))*($G192/INDEX($BB$5:$BG$12,MATCH($D192,$AR$5:$AR$12,0),1))^$J192)+(EXP(-$G192/INDEX($BB$5:$BG$12,MATCH($D192,$AR$5:$AR$12,0),2))*($G192/INDEX($BB$5:$BG$12,MATCH($D192,$AR$5:$AR$12,0),2))^$J192)+(EXP(-$G192/INDEX($BB$5:$BG$12,MATCH($D192,$AR$5:$AR$12,0),3))*($G192/INDEX($BB$5:$BG$12,MATCH($D192,$AR$5:$AR$12,0),3))^$J192)+(EXP(-$G192/INDEX($BB$5:$BG$12,MATCH($D192,$AR$5:$AR$12,0),4))*($G192/INDEX($BB$5:$BG$12,MATCH($D192,$AR$5:$AR$12,0),4))^$J192)+(EXP(-$G192/INDEX($BB$5:$BG$12,MATCH($D192,$AR$5:$AR$12,0),5))*($G192/INDEX($BB$5:$BG$12,MATCH($D192,$AR$5:$AR$12,0),5))^$J192)+(EXP(-$G192/INDEX($BB$5:$BG$12,MATCH($D192,$AR$5:$AR$12,0),6))*($G192/INDEX($BB$5:$BG$12,MATCH($D192,$AR$5:$AR$12,0),6))^$J192)),0)</x:f>
        <x:v>0.02762871901260575</x:v>
      </x:c>
      <x:c r="AJ192" s="979" t="n">
        <x:f>IFERROR((EXP(-$G192/INDEX($BB$5:$BG$12,MATCH($D192,$AR$5:$AR$12,0),6))*($G192/INDEX($BB$5:$BG$12,MATCH($D192,$AR$5:$AR$12,0),6))^$J192)/((EXP(-$G192/INDEX($BB$5:$BG$12,MATCH($D192,$AR$5:$AR$12,0),1))*($G192/INDEX($BB$5:$BG$12,MATCH($D192,$AR$5:$AR$12,0),1))^$J192)+(EXP(-$G192/INDEX($BB$5:$BG$12,MATCH($D192,$AR$5:$AR$12,0),2))*($G192/INDEX($BB$5:$BG$12,MATCH($D192,$AR$5:$AR$12,0),2))^$J192)+(EXP(-$G192/INDEX($BB$5:$BG$12,MATCH($D192,$AR$5:$AR$12,0),3))*($G192/INDEX($BB$5:$BG$12,MATCH($D192,$AR$5:$AR$12,0),3))^$J192)+(EXP(-$G192/INDEX($BB$5:$BG$12,MATCH($D192,$AR$5:$AR$12,0),4))*($G192/INDEX($BB$5:$BG$12,MATCH($D192,$AR$5:$AR$12,0),4))^$J192)+(EXP(-$G192/INDEX($BB$5:$BG$12,MATCH($D192,$AR$5:$AR$12,0),5))*($G192/INDEX($BB$5:$BG$12,MATCH($D192,$AR$5:$AR$12,0),5))^$J192)+(EXP(-$G192/INDEX($BB$5:$BG$12,MATCH($D192,$AR$5:$AR$12,0),6))*($G192/INDEX($BB$5:$BG$12,MATCH($D192,$AR$5:$AR$12,0),6))^$J192)),0)</x:f>
        <x:v>0.015058996328957974</x:v>
      </x:c>
      <x:c r="BJ192"/>
      <x:c r="BK192"/>
      <x:c r="BL192"/>
      <x:c r="BM192"/>
      <x:c r="BN192"/>
      <x:c r="BO192"/>
      <x:c r="BP192"/>
      <x:c r="BQ192"/>
      <x:c r="BR192"/>
      <x:c r="BS192"/>
      <x:c r="BT192"/>
      <x:c r="BU192"/>
      <x:c r="BV192"/>
      <x:c r="BW192"/>
      <x:c r="BX192"/>
      <x:c r="BY192"/>
      <x:c r="BZ192"/>
    </x:row>
    <x:row r="193">
      <x:c r="A193" s="975" t="n">
        <x:f>'対象台データ'!A191</x:f>
        <x:v>46280</x:v>
      </x:c>
      <x:c r="B193" s="1003" t="str">
        <x:f>'対象台データ'!B191</x:f>
        <x:v>火</x:v>
      </x:c>
      <x:c r="C193" s="1003" t="str">
        <x:f>'対象台データ'!C191</x:f>
        <x:v>9/15</x:v>
      </x:c>
      <x:c r="D193" s="963" t="str">
        <x:f>'対象台データ'!D191</x:f>
        <x:v>ゴーゴージャグラー3</x:v>
      </x:c>
      <x:c r="E193" s="1014" t="n">
        <x:f>IF($X193="A",MIN(100,MAX(0,55+(V193-55)*(1+0.4*SQRT(MIN(G193/8000,1))))),MIN(100,MAX(0,V193)))</x:f>
        <x:v>45.80811485644926</x:v>
      </x:c>
      <x:c r="F193" s="1016" t="n">
        <x:f>'対象台データ'!E191</x:f>
        <x:v>922</x:v>
      </x:c>
      <x:c r="G193" s="1005" t="n">
        <x:f>'対象台データ'!F191</x:f>
        <x:v>8717</x:v>
      </x:c>
      <x:c r="H193" s="1005" t="n">
        <x:f>'対象台データ'!G191</x:f>
        <x:v>-164</x:v>
      </x:c>
      <x:c r="I193" s="1005" t="n">
        <x:f>'対象台データ'!H191</x:f>
        <x:v>33</x:v>
      </x:c>
      <x:c r="J193" s="1005" t="n">
        <x:f>'対象台データ'!I191</x:f>
        <x:v>29</x:v>
      </x:c>
      <x:c r="K193" s="979" t="n">
        <x:f>'対象台データ'!K191</x:f>
        <x:v>0.9937287293028947</x:v>
      </x:c>
      <x:c r="L193" s="1006" t="n">
        <x:f>IF(G193&lt;=0,5,IF(G193&lt;1500,5+(G193-0)*(20-5)/(1500-0),IF(G193&lt;3000,20+(G193-1500)*(40-20)/(3000-1500),IF(G193&lt;4500,40+(G193-3000)*(58-40)/(4500-3000),IF(G193&lt;6000,58+(G193-4500)*(72-58)/(6000-4500),IF(G193&lt;7500,72+(G193-6000)*(84-72)/(7500-6000),IF(G193&lt;9000,84+(G193-7500)*(93-84)/(9000-7500),IF(G193&lt;11000,93+(G193-9000)*(100-93)/(11000-9000),100))))))))</x:f>
        <x:v>91.30199999999999</x:v>
      </x:c>
      <x:c r="M193" s="978" t="n">
        <x:v>1</x:v>
      </x:c>
      <x:c r="N193" s="978" t="n">
        <x:f>MIN(100,L193*M193)</x:f>
        <x:v>91.30199999999999</x:v>
      </x:c>
      <x:c r="O193" s="978" t="n">
        <x:f>IF(K193&lt;=0.8,0,IF(K193&lt;0.9,0+(K193-0.8)*(10-0)/(0.9-0.8),IF(K193&lt;1,10+(K193-0.9)*(35-10)/(1-0.9),IF(K193&lt;1.2,35+(K193-1)*(87-35)/(1.2-1),IF(K193&lt;1.3,87+(K193-1.2)*(96-87)/(1.3-1.2),IF(K193&lt;1.45,96+(K193-1.3)*(100-96)/(1.45-1.3),100))))))</x:f>
        <x:v>33.43218232572367</x:v>
      </x:c>
      <x:c r="P193" s="979" t="n">
        <x:f>MIN(1,SQRT(G193/8000))</x:f>
        <x:v>1</x:v>
      </x:c>
      <x:c r="Q193" s="978" t="n">
        <x:f>35+(O193-35)*P193</x:f>
        <x:v>33.43218232572367</x:v>
      </x:c>
      <x:c r="R193" s="978" t="n">
        <x:f>IF(K193&lt;0.95,MIN(25,(0.95-K193)*250),0)</x:f>
        <x:v>0</x:v>
      </x:c>
      <x:c r="S193" s="978" t="n">
        <x:f>IF($X193="A",Y193*5+Z193*15+AA193*30+AB193*60+AC193*80+AD193*100,0)</x:f>
        <x:v>46.10934228173509</x:v>
      </x:c>
      <x:c r="T193" s="978" t="n">
        <x:f>IF($X193="A",AE193*5+AF193*15+AG193*30+AH193*60+AI193*80+AJ193*100,0)</x:f>
        <x:v>41.37786023949994</x:v>
      </x:c>
      <x:c r="U193" s="978" t="n">
        <x:f>IF($X193="A",S193*15%+T193*30%+Q193*55%,0)</x:f>
        <x:v>37.71745969325826</x:v>
      </x:c>
      <x:c r="V193" s="1018" t="n">
        <x:f>IF($X193="A",U193*80%+N193*20%,N193*IFERROR(INDEX($AT$5:$AT$60,MATCH($D193,$AR$5:$AR$60,0)),0.6)+Q193*IFERROR(INDEX($AU$5:$AU$60,MATCH($D193,$AR$5:$AR$60,0)),0.4)-R193)</x:f>
        <x:v>48.43436775460661</x:v>
      </x:c>
      <x:c r="W193" s="1008" t="str">
        <x:f>IF(E193&gt;=90,"設定6級候補",IF(E193&gt;=75,"設定4以上強候補",IF(E193&gt;=60,"設定4以上を疑う","要観察")))</x:f>
        <x:v>要観察</x:v>
      </x:c>
      <x:c r="X193" s="1003" t="str">
        <x:f>IFERROR(INDEX($AS$5:$AS$60,MATCH($D193,$AR$5:$AR$60,0)),"AT")</x:f>
        <x:v>A</x:v>
      </x:c>
      <x:c r="Y193" s="979" t="n">
        <x:f>IFERROR((EXP(-$G193/INDEX($AV$5:$BA$12,MATCH($D193,$AR$5:$AR$12,0),1))*($G193/INDEX($AV$5:$BA$12,MATCH($D193,$AR$5:$AR$12,0),1))^$I193)/((EXP(-$G193/INDEX($AV$5:$BA$12,MATCH($D193,$AR$5:$AR$12,0),1))*($G193/INDEX($AV$5:$BA$12,MATCH($D193,$AR$5:$AR$12,0),1))^$I193)+(EXP(-$G193/INDEX($AV$5:$BA$12,MATCH($D193,$AR$5:$AR$12,0),2))*($G193/INDEX($AV$5:$BA$12,MATCH($D193,$AR$5:$AR$12,0),2))^$I193)+(EXP(-$G193/INDEX($AV$5:$BA$12,MATCH($D193,$AR$5:$AR$12,0),3))*($G193/INDEX($AV$5:$BA$12,MATCH($D193,$AR$5:$AR$12,0),3))^$I193)+(EXP(-$G193/INDEX($AV$5:$BA$12,MATCH($D193,$AR$5:$AR$12,0),4))*($G193/INDEX($AV$5:$BA$12,MATCH($D193,$AR$5:$AR$12,0),4))^$I193)+(EXP(-$G193/INDEX($AV$5:$BA$12,MATCH($D193,$AR$5:$AR$12,0),5))*($G193/INDEX($AV$5:$BA$12,MATCH($D193,$AR$5:$AR$12,0),5))^$I193)+(EXP(-$G193/INDEX($AV$5:$BA$12,MATCH($D193,$AR$5:$AR$12,0),6))*($G193/INDEX($AV$5:$BA$12,MATCH($D193,$AR$5:$AR$12,0),6))^$I193)),0)</x:f>
        <x:v>0.17537861185079295</x:v>
      </x:c>
      <x:c r="Z193" s="979" t="n">
        <x:f>IFERROR((EXP(-$G193/INDEX($AV$5:$BA$12,MATCH($D193,$AR$5:$AR$12,0),2))*($G193/INDEX($AV$5:$BA$12,MATCH($D193,$AR$5:$AR$12,0),2))^$I193)/((EXP(-$G193/INDEX($AV$5:$BA$12,MATCH($D193,$AR$5:$AR$12,0),1))*($G193/INDEX($AV$5:$BA$12,MATCH($D193,$AR$5:$AR$12,0),1))^$I193)+(EXP(-$G193/INDEX($AV$5:$BA$12,MATCH($D193,$AR$5:$AR$12,0),2))*($G193/INDEX($AV$5:$BA$12,MATCH($D193,$AR$5:$AR$12,0),2))^$I193)+(EXP(-$G193/INDEX($AV$5:$BA$12,MATCH($D193,$AR$5:$AR$12,0),3))*($G193/INDEX($AV$5:$BA$12,MATCH($D193,$AR$5:$AR$12,0),3))^$I193)+(EXP(-$G193/INDEX($AV$5:$BA$12,MATCH($D193,$AR$5:$AR$12,0),4))*($G193/INDEX($AV$5:$BA$12,MATCH($D193,$AR$5:$AR$12,0),4))^$I193)+(EXP(-$G193/INDEX($AV$5:$BA$12,MATCH($D193,$AR$5:$AR$12,0),5))*($G193/INDEX($AV$5:$BA$12,MATCH($D193,$AR$5:$AR$12,0),5))^$I193)+(EXP(-$G193/INDEX($AV$5:$BA$12,MATCH($D193,$AR$5:$AR$12,0),6))*($G193/INDEX($AV$5:$BA$12,MATCH($D193,$AR$5:$AR$12,0),6))^$I193)),0)</x:f>
        <x:v>0.17488975742429885</x:v>
      </x:c>
      <x:c r="AA193" s="979" t="n">
        <x:f>IFERROR((EXP(-$G193/INDEX($AV$5:$BA$12,MATCH($D193,$AR$5:$AR$12,0),3))*($G193/INDEX($AV$5:$BA$12,MATCH($D193,$AR$5:$AR$12,0),3))^$I193)/((EXP(-$G193/INDEX($AV$5:$BA$12,MATCH($D193,$AR$5:$AR$12,0),1))*($G193/INDEX($AV$5:$BA$12,MATCH($D193,$AR$5:$AR$12,0),1))^$I193)+(EXP(-$G193/INDEX($AV$5:$BA$12,MATCH($D193,$AR$5:$AR$12,0),2))*($G193/INDEX($AV$5:$BA$12,MATCH($D193,$AR$5:$AR$12,0),2))^$I193)+(EXP(-$G193/INDEX($AV$5:$BA$12,MATCH($D193,$AR$5:$AR$12,0),3))*($G193/INDEX($AV$5:$BA$12,MATCH($D193,$AR$5:$AR$12,0),3))^$I193)+(EXP(-$G193/INDEX($AV$5:$BA$12,MATCH($D193,$AR$5:$AR$12,0),4))*($G193/INDEX($AV$5:$BA$12,MATCH($D193,$AR$5:$AR$12,0),4))^$I193)+(EXP(-$G193/INDEX($AV$5:$BA$12,MATCH($D193,$AR$5:$AR$12,0),5))*($G193/INDEX($AV$5:$BA$12,MATCH($D193,$AR$5:$AR$12,0),5))^$I193)+(EXP(-$G193/INDEX($AV$5:$BA$12,MATCH($D193,$AR$5:$AR$12,0),6))*($G193/INDEX($AV$5:$BA$12,MATCH($D193,$AR$5:$AR$12,0),6))^$I193)),0)</x:f>
        <x:v>0.17431170182628683</x:v>
      </x:c>
      <x:c r="AB193" s="979" t="n">
        <x:f>IFERROR((EXP(-$G193/INDEX($AV$5:$BA$12,MATCH($D193,$AR$5:$AR$12,0),4))*($G193/INDEX($AV$5:$BA$12,MATCH($D193,$AR$5:$AR$12,0),4))^$I193)/((EXP(-$G193/INDEX($AV$5:$BA$12,MATCH($D193,$AR$5:$AR$12,0),1))*($G193/INDEX($AV$5:$BA$12,MATCH($D193,$AR$5:$AR$12,0),1))^$I193)+(EXP(-$G193/INDEX($AV$5:$BA$12,MATCH($D193,$AR$5:$AR$12,0),2))*($G193/INDEX($AV$5:$BA$12,MATCH($D193,$AR$5:$AR$12,0),2))^$I193)+(EXP(-$G193/INDEX($AV$5:$BA$12,MATCH($D193,$AR$5:$AR$12,0),3))*($G193/INDEX($AV$5:$BA$12,MATCH($D193,$AR$5:$AR$12,0),3))^$I193)+(EXP(-$G193/INDEX($AV$5:$BA$12,MATCH($D193,$AR$5:$AR$12,0),4))*($G193/INDEX($AV$5:$BA$12,MATCH($D193,$AR$5:$AR$12,0),4))^$I193)+(EXP(-$G193/INDEX($AV$5:$BA$12,MATCH($D193,$AR$5:$AR$12,0),5))*($G193/INDEX($AV$5:$BA$12,MATCH($D193,$AR$5:$AR$12,0),5))^$I193)+(EXP(-$G193/INDEX($AV$5:$BA$12,MATCH($D193,$AR$5:$AR$12,0),6))*($G193/INDEX($AV$5:$BA$12,MATCH($D193,$AR$5:$AR$12,0),6))^$I193)),0)</x:f>
        <x:v>0.17203799890405969</x:v>
      </x:c>
      <x:c r="AC193" s="979" t="n">
        <x:f>IFERROR((EXP(-$G193/INDEX($AV$5:$BA$12,MATCH($D193,$AR$5:$AR$12,0),5))*($G193/INDEX($AV$5:$BA$12,MATCH($D193,$AR$5:$AR$12,0),5))^$I193)/((EXP(-$G193/INDEX($AV$5:$BA$12,MATCH($D193,$AR$5:$AR$12,0),1))*($G193/INDEX($AV$5:$BA$12,MATCH($D193,$AR$5:$AR$12,0),1))^$I193)+(EXP(-$G193/INDEX($AV$5:$BA$12,MATCH($D193,$AR$5:$AR$12,0),2))*($G193/INDEX($AV$5:$BA$12,MATCH($D193,$AR$5:$AR$12,0),2))^$I193)+(EXP(-$G193/INDEX($AV$5:$BA$12,MATCH($D193,$AR$5:$AR$12,0),3))*($G193/INDEX($AV$5:$BA$12,MATCH($D193,$AR$5:$AR$12,0),3))^$I193)+(EXP(-$G193/INDEX($AV$5:$BA$12,MATCH($D193,$AR$5:$AR$12,0),4))*($G193/INDEX($AV$5:$BA$12,MATCH($D193,$AR$5:$AR$12,0),4))^$I193)+(EXP(-$G193/INDEX($AV$5:$BA$12,MATCH($D193,$AR$5:$AR$12,0),5))*($G193/INDEX($AV$5:$BA$12,MATCH($D193,$AR$5:$AR$12,0),5))^$I193)+(EXP(-$G193/INDEX($AV$5:$BA$12,MATCH($D193,$AR$5:$AR$12,0),6))*($G193/INDEX($AV$5:$BA$12,MATCH($D193,$AR$5:$AR$12,0),6))^$I193)),0)</x:f>
        <x:v>0.16403605636858612</x:v>
      </x:c>
      <x:c r="AD193" s="979" t="n">
        <x:f>IFERROR((EXP(-$G193/INDEX($AV$5:$BA$12,MATCH($D193,$AR$5:$AR$12,0),6))*($G193/INDEX($AV$5:$BA$12,MATCH($D193,$AR$5:$AR$12,0),6))^$I193)/((EXP(-$G193/INDEX($AV$5:$BA$12,MATCH($D193,$AR$5:$AR$12,0),1))*($G193/INDEX($AV$5:$BA$12,MATCH($D193,$AR$5:$AR$12,0),1))^$I193)+(EXP(-$G193/INDEX($AV$5:$BA$12,MATCH($D193,$AR$5:$AR$12,0),2))*($G193/INDEX($AV$5:$BA$12,MATCH($D193,$AR$5:$AR$12,0),2))^$I193)+(EXP(-$G193/INDEX($AV$5:$BA$12,MATCH($D193,$AR$5:$AR$12,0),3))*($G193/INDEX($AV$5:$BA$12,MATCH($D193,$AR$5:$AR$12,0),3))^$I193)+(EXP(-$G193/INDEX($AV$5:$BA$12,MATCH($D193,$AR$5:$AR$12,0),4))*($G193/INDEX($AV$5:$BA$12,MATCH($D193,$AR$5:$AR$12,0),4))^$I193)+(EXP(-$G193/INDEX($AV$5:$BA$12,MATCH($D193,$AR$5:$AR$12,0),5))*($G193/INDEX($AV$5:$BA$12,MATCH($D193,$AR$5:$AR$12,0),5))^$I193)+(EXP(-$G193/INDEX($AV$5:$BA$12,MATCH($D193,$AR$5:$AR$12,0),6))*($G193/INDEX($AV$5:$BA$12,MATCH($D193,$AR$5:$AR$12,0),6))^$I193)),0)</x:f>
        <x:v>0.13934587362597567</x:v>
      </x:c>
      <x:c r="AE193" s="979" t="n">
        <x:f>IFERROR((EXP(-$G193/INDEX($BB$5:$BG$12,MATCH($D193,$AR$5:$AR$12,0),1))*($G193/INDEX($BB$5:$BG$12,MATCH($D193,$AR$5:$AR$12,0),1))^$J193)/((EXP(-$G193/INDEX($BB$5:$BG$12,MATCH($D193,$AR$5:$AR$12,0),1))*($G193/INDEX($BB$5:$BG$12,MATCH($D193,$AR$5:$AR$12,0),1))^$J193)+(EXP(-$G193/INDEX($BB$5:$BG$12,MATCH($D193,$AR$5:$AR$12,0),2))*($G193/INDEX($BB$5:$BG$12,MATCH($D193,$AR$5:$AR$12,0),2))^$J193)+(EXP(-$G193/INDEX($BB$5:$BG$12,MATCH($D193,$AR$5:$AR$12,0),3))*($G193/INDEX($BB$5:$BG$12,MATCH($D193,$AR$5:$AR$12,0),3))^$J193)+(EXP(-$G193/INDEX($BB$5:$BG$12,MATCH($D193,$AR$5:$AR$12,0),4))*($G193/INDEX($BB$5:$BG$12,MATCH($D193,$AR$5:$AR$12,0),4))^$J193)+(EXP(-$G193/INDEX($BB$5:$BG$12,MATCH($D193,$AR$5:$AR$12,0),5))*($G193/INDEX($BB$5:$BG$12,MATCH($D193,$AR$5:$AR$12,0),5))^$J193)+(EXP(-$G193/INDEX($BB$5:$BG$12,MATCH($D193,$AR$5:$AR$12,0),6))*($G193/INDEX($BB$5:$BG$12,MATCH($D193,$AR$5:$AR$12,0),6))^$J193)),0)</x:f>
        <x:v>0.1600481626418486</x:v>
      </x:c>
      <x:c r="AF193" s="979" t="n">
        <x:f>IFERROR((EXP(-$G193/INDEX($BB$5:$BG$12,MATCH($D193,$AR$5:$AR$12,0),2))*($G193/INDEX($BB$5:$BG$12,MATCH($D193,$AR$5:$AR$12,0),2))^$J193)/((EXP(-$G193/INDEX($BB$5:$BG$12,MATCH($D193,$AR$5:$AR$12,0),1))*($G193/INDEX($BB$5:$BG$12,MATCH($D193,$AR$5:$AR$12,0),1))^$J193)+(EXP(-$G193/INDEX($BB$5:$BG$12,MATCH($D193,$AR$5:$AR$12,0),2))*($G193/INDEX($BB$5:$BG$12,MATCH($D193,$AR$5:$AR$12,0),2))^$J193)+(EXP(-$G193/INDEX($BB$5:$BG$12,MATCH($D193,$AR$5:$AR$12,0),3))*($G193/INDEX($BB$5:$BG$12,MATCH($D193,$AR$5:$AR$12,0),3))^$J193)+(EXP(-$G193/INDEX($BB$5:$BG$12,MATCH($D193,$AR$5:$AR$12,0),4))*($G193/INDEX($BB$5:$BG$12,MATCH($D193,$AR$5:$AR$12,0),4))^$J193)+(EXP(-$G193/INDEX($BB$5:$BG$12,MATCH($D193,$AR$5:$AR$12,0),5))*($G193/INDEX($BB$5:$BG$12,MATCH($D193,$AR$5:$AR$12,0),5))^$J193)+(EXP(-$G193/INDEX($BB$5:$BG$12,MATCH($D193,$AR$5:$AR$12,0),6))*($G193/INDEX($BB$5:$BG$12,MATCH($D193,$AR$5:$AR$12,0),6))^$J193)),0)</x:f>
        <x:v>0.20055301773989764</x:v>
      </x:c>
      <x:c r="AG193" s="979" t="n">
        <x:f>IFERROR((EXP(-$G193/INDEX($BB$5:$BG$12,MATCH($D193,$AR$5:$AR$12,0),3))*($G193/INDEX($BB$5:$BG$12,MATCH($D193,$AR$5:$AR$12,0),3))^$J193)/((EXP(-$G193/INDEX($BB$5:$BG$12,MATCH($D193,$AR$5:$AR$12,0),1))*($G193/INDEX($BB$5:$BG$12,MATCH($D193,$AR$5:$AR$12,0),1))^$J193)+(EXP(-$G193/INDEX($BB$5:$BG$12,MATCH($D193,$AR$5:$AR$12,0),2))*($G193/INDEX($BB$5:$BG$12,MATCH($D193,$AR$5:$AR$12,0),2))^$J193)+(EXP(-$G193/INDEX($BB$5:$BG$12,MATCH($D193,$AR$5:$AR$12,0),3))*($G193/INDEX($BB$5:$BG$12,MATCH($D193,$AR$5:$AR$12,0),3))^$J193)+(EXP(-$G193/INDEX($BB$5:$BG$12,MATCH($D193,$AR$5:$AR$12,0),4))*($G193/INDEX($BB$5:$BG$12,MATCH($D193,$AR$5:$AR$12,0),4))^$J193)+(EXP(-$G193/INDEX($BB$5:$BG$12,MATCH($D193,$AR$5:$AR$12,0),5))*($G193/INDEX($BB$5:$BG$12,MATCH($D193,$AR$5:$AR$12,0),5))^$J193)+(EXP(-$G193/INDEX($BB$5:$BG$12,MATCH($D193,$AR$5:$AR$12,0),6))*($G193/INDEX($BB$5:$BG$12,MATCH($D193,$AR$5:$AR$12,0),6))^$J193)),0)</x:f>
        <x:v>0.23058442396737963</x:v>
      </x:c>
      <x:c r="AH193" s="979" t="n">
        <x:f>IFERROR((EXP(-$G193/INDEX($BB$5:$BG$12,MATCH($D193,$AR$5:$AR$12,0),4))*($G193/INDEX($BB$5:$BG$12,MATCH($D193,$AR$5:$AR$12,0),4))^$J193)/((EXP(-$G193/INDEX($BB$5:$BG$12,MATCH($D193,$AR$5:$AR$12,0),1))*($G193/INDEX($BB$5:$BG$12,MATCH($D193,$AR$5:$AR$12,0),1))^$J193)+(EXP(-$G193/INDEX($BB$5:$BG$12,MATCH($D193,$AR$5:$AR$12,0),2))*($G193/INDEX($BB$5:$BG$12,MATCH($D193,$AR$5:$AR$12,0),2))^$J193)+(EXP(-$G193/INDEX($BB$5:$BG$12,MATCH($D193,$AR$5:$AR$12,0),3))*($G193/INDEX($BB$5:$BG$12,MATCH($D193,$AR$5:$AR$12,0),3))^$J193)+(EXP(-$G193/INDEX($BB$5:$BG$12,MATCH($D193,$AR$5:$AR$12,0),4))*($G193/INDEX($BB$5:$BG$12,MATCH($D193,$AR$5:$AR$12,0),4))^$J193)+(EXP(-$G193/INDEX($BB$5:$BG$12,MATCH($D193,$AR$5:$AR$12,0),5))*($G193/INDEX($BB$5:$BG$12,MATCH($D193,$AR$5:$AR$12,0),5))^$J193)+(EXP(-$G193/INDEX($BB$5:$BG$12,MATCH($D193,$AR$5:$AR$12,0),6))*($G193/INDEX($BB$5:$BG$12,MATCH($D193,$AR$5:$AR$12,0),6))^$J193)),0)</x:f>
        <x:v>0.19150555111564296</x:v>
      </x:c>
      <x:c r="AI193" s="979" t="n">
        <x:f>IFERROR((EXP(-$G193/INDEX($BB$5:$BG$12,MATCH($D193,$AR$5:$AR$12,0),5))*($G193/INDEX($BB$5:$BG$12,MATCH($D193,$AR$5:$AR$12,0),5))^$J193)/((EXP(-$G193/INDEX($BB$5:$BG$12,MATCH($D193,$AR$5:$AR$12,0),1))*($G193/INDEX($BB$5:$BG$12,MATCH($D193,$AR$5:$AR$12,0),1))^$J193)+(EXP(-$G193/INDEX($BB$5:$BG$12,MATCH($D193,$AR$5:$AR$12,0),2))*($G193/INDEX($BB$5:$BG$12,MATCH($D193,$AR$5:$AR$12,0),2))^$J193)+(EXP(-$G193/INDEX($BB$5:$BG$12,MATCH($D193,$AR$5:$AR$12,0),3))*($G193/INDEX($BB$5:$BG$12,MATCH($D193,$AR$5:$AR$12,0),3))^$J193)+(EXP(-$G193/INDEX($BB$5:$BG$12,MATCH($D193,$AR$5:$AR$12,0),4))*($G193/INDEX($BB$5:$BG$12,MATCH($D193,$AR$5:$AR$12,0),4))^$J193)+(EXP(-$G193/INDEX($BB$5:$BG$12,MATCH($D193,$AR$5:$AR$12,0),5))*($G193/INDEX($BB$5:$BG$12,MATCH($D193,$AR$5:$AR$12,0),5))^$J193)+(EXP(-$G193/INDEX($BB$5:$BG$12,MATCH($D193,$AR$5:$AR$12,0),6))*($G193/INDEX($BB$5:$BG$12,MATCH($D193,$AR$5:$AR$12,0),6))^$J193)),0)</x:f>
        <x:v>0.12847130396454218</x:v>
      </x:c>
      <x:c r="AJ193" s="979" t="n">
        <x:f>IFERROR((EXP(-$G193/INDEX($BB$5:$BG$12,MATCH($D193,$AR$5:$AR$12,0),6))*($G193/INDEX($BB$5:$BG$12,MATCH($D193,$AR$5:$AR$12,0),6))^$J193)/((EXP(-$G193/INDEX($BB$5:$BG$12,MATCH($D193,$AR$5:$AR$12,0),1))*($G193/INDEX($BB$5:$BG$12,MATCH($D193,$AR$5:$AR$12,0),1))^$J193)+(EXP(-$G193/INDEX($BB$5:$BG$12,MATCH($D193,$AR$5:$AR$12,0),2))*($G193/INDEX($BB$5:$BG$12,MATCH($D193,$AR$5:$AR$12,0),2))^$J193)+(EXP(-$G193/INDEX($BB$5:$BG$12,MATCH($D193,$AR$5:$AR$12,0),3))*($G193/INDEX($BB$5:$BG$12,MATCH($D193,$AR$5:$AR$12,0),3))^$J193)+(EXP(-$G193/INDEX($BB$5:$BG$12,MATCH($D193,$AR$5:$AR$12,0),4))*($G193/INDEX($BB$5:$BG$12,MATCH($D193,$AR$5:$AR$12,0),4))^$J193)+(EXP(-$G193/INDEX($BB$5:$BG$12,MATCH($D193,$AR$5:$AR$12,0),5))*($G193/INDEX($BB$5:$BG$12,MATCH($D193,$AR$5:$AR$12,0),5))^$J193)+(EXP(-$G193/INDEX($BB$5:$BG$12,MATCH($D193,$AR$5:$AR$12,0),6))*($G193/INDEX($BB$5:$BG$12,MATCH($D193,$AR$5:$AR$12,0),6))^$J193)),0)</x:f>
        <x:v>0.08883754057068889</x:v>
      </x:c>
      <x:c r="BJ193"/>
      <x:c r="BK193"/>
      <x:c r="BL193"/>
      <x:c r="BM193"/>
      <x:c r="BN193"/>
      <x:c r="BO193"/>
      <x:c r="BP193"/>
      <x:c r="BQ193"/>
      <x:c r="BR193"/>
      <x:c r="BS193"/>
      <x:c r="BT193"/>
      <x:c r="BU193"/>
      <x:c r="BV193"/>
      <x:c r="BW193"/>
      <x:c r="BX193"/>
      <x:c r="BY193"/>
      <x:c r="BZ193"/>
    </x:row>
    <x:row r="194">
      <x:c r="A194" s="975" t="n">
        <x:f>'対象台データ'!A192</x:f>
        <x:v>46280</x:v>
      </x:c>
      <x:c r="B194" s="1003" t="str">
        <x:f>'対象台データ'!B192</x:f>
        <x:v>火</x:v>
      </x:c>
      <x:c r="C194" s="1003" t="str">
        <x:f>'対象台データ'!C192</x:f>
        <x:v>9/15</x:v>
      </x:c>
      <x:c r="D194" s="963" t="str">
        <x:f>'対象台データ'!D192</x:f>
        <x:v>ゴーゴージャグラー3</x:v>
      </x:c>
      <x:c r="E194" s="1014" t="n">
        <x:f>IF($X194="A",MIN(100,MAX(0,55+(V194-55)*(1+0.4*SQRT(MIN(G194/8000,1))))),MIN(100,MAX(0,V194)))</x:f>
        <x:v>57.58188976377865</x:v>
      </x:c>
      <x:c r="F194" s="1016" t="n">
        <x:f>'対象台データ'!E192</x:f>
        <x:v>923</x:v>
      </x:c>
      <x:c r="G194" s="1005" t="n">
        <x:f>'対象台データ'!F192</x:f>
        <x:v>7613</x:v>
      </x:c>
      <x:c r="H194" s="1005" t="n">
        <x:f>'対象台データ'!G192</x:f>
        <x:v>1338</x:v>
      </x:c>
      <x:c r="I194" s="1005" t="n">
        <x:f>'対象台データ'!H192</x:f>
        <x:v>33</x:v>
      </x:c>
      <x:c r="J194" s="1005" t="n">
        <x:f>'対象台データ'!I192</x:f>
        <x:v>27</x:v>
      </x:c>
      <x:c r="K194" s="979" t="n">
        <x:f>'対象台データ'!K192</x:f>
        <x:v>1.058584001050834</x:v>
      </x:c>
      <x:c r="L194" s="1006" t="n">
        <x:f>IF(G194&lt;=0,5,IF(G194&lt;1500,5+(G194-0)*(20-5)/(1500-0),IF(G194&lt;3000,20+(G194-1500)*(40-20)/(3000-1500),IF(G194&lt;4500,40+(G194-3000)*(58-40)/(4500-3000),IF(G194&lt;6000,58+(G194-4500)*(72-58)/(6000-4500),IF(G194&lt;7500,72+(G194-6000)*(84-72)/(7500-6000),IF(G194&lt;9000,84+(G194-7500)*(93-84)/(9000-7500),IF(G194&lt;11000,93+(G194-9000)*(100-93)/(11000-9000),100))))))))</x:f>
        <x:v>84.678</x:v>
      </x:c>
      <x:c r="M194" s="978" t="n">
        <x:v>1</x:v>
      </x:c>
      <x:c r="N194" s="978" t="n">
        <x:f>MIN(100,L194*M194)</x:f>
        <x:v>84.678</x:v>
      </x:c>
      <x:c r="O194" s="978" t="n">
        <x:f>IF(K194&lt;=0.8,0,IF(K194&lt;0.9,0+(K194-0.8)*(10-0)/(0.9-0.8),IF(K194&lt;1,10+(K194-0.9)*(35-10)/(1-0.9),IF(K194&lt;1.2,35+(K194-1)*(87-35)/(1.2-1),IF(K194&lt;1.3,87+(K194-1.2)*(96-87)/(1.3-1.2),IF(K194&lt;1.45,96+(K194-1.3)*(100-96)/(1.45-1.3),100))))))</x:f>
        <x:v>50.23184027321686</x:v>
      </x:c>
      <x:c r="P194" s="979" t="n">
        <x:f>MIN(1,SQRT(G194/8000))</x:f>
        <x:v>0.9755126857196682</x:v>
      </x:c>
      <x:c r="Q194" s="978" t="n">
        <x:f>35+(O194-35)*P194</x:f>
        <x:v>49.85885341337878</x:v>
      </x:c>
      <x:c r="R194" s="978" t="n">
        <x:f>IF(K194&lt;0.95,MIN(25,(0.95-K194)*250),0)</x:f>
        <x:v>0</x:v>
      </x:c>
      <x:c r="S194" s="978" t="n">
        <x:f>IF($X194="A",Y194*5+Z194*15+AA194*30+AB194*60+AC194*80+AD194*100,0)</x:f>
        <x:v>50.84603572733172</x:v>
      </x:c>
      <x:c r="T194" s="978" t="n">
        <x:f>IF($X194="A",AE194*5+AF194*15+AG194*30+AH194*60+AI194*80+AJ194*100,0)</x:f>
        <x:v>49.5090869086843</x:v>
      </x:c>
      <x:c r="U194" s="978" t="n">
        <x:f>IF($X194="A",S194*15%+T194*30%+Q194*55%,0)</x:f>
        <x:v>49.90200080906338</x:v>
      </x:c>
      <x:c r="V194" s="1018" t="n">
        <x:f>IF($X194="A",U194*80%+N194*20%,N194*IFERROR(INDEX($AT$5:$AT$60,MATCH($D194,$AR$5:$AR$60,0)),0.6)+Q194*IFERROR(INDEX($AU$5:$AU$60,MATCH($D194,$AR$5:$AR$60,0)),0.4)-R194)</x:f>
        <x:v>56.85720064725071</x:v>
      </x:c>
      <x:c r="W194" s="1008" t="str">
        <x:f>IF(E194&gt;=90,"設定6級候補",IF(E194&gt;=75,"設定4以上強候補",IF(E194&gt;=60,"設定4以上を疑う","要観察")))</x:f>
        <x:v>要観察</x:v>
      </x:c>
      <x:c r="X194" s="1003" t="str">
        <x:f>IFERROR(INDEX($AS$5:$AS$60,MATCH($D194,$AR$5:$AR$60,0)),"AT")</x:f>
        <x:v>A</x:v>
      </x:c>
      <x:c r="Y194" s="979" t="n">
        <x:f>IFERROR((EXP(-$G194/INDEX($AV$5:$BA$12,MATCH($D194,$AR$5:$AR$12,0),1))*($G194/INDEX($AV$5:$BA$12,MATCH($D194,$AR$5:$AR$12,0),1))^$I194)/((EXP(-$G194/INDEX($AV$5:$BA$12,MATCH($D194,$AR$5:$AR$12,0),1))*($G194/INDEX($AV$5:$BA$12,MATCH($D194,$AR$5:$AR$12,0),1))^$I194)+(EXP(-$G194/INDEX($AV$5:$BA$12,MATCH($D194,$AR$5:$AR$12,0),2))*($G194/INDEX($AV$5:$BA$12,MATCH($D194,$AR$5:$AR$12,0),2))^$I194)+(EXP(-$G194/INDEX($AV$5:$BA$12,MATCH($D194,$AR$5:$AR$12,0),3))*($G194/INDEX($AV$5:$BA$12,MATCH($D194,$AR$5:$AR$12,0),3))^$I194)+(EXP(-$G194/INDEX($AV$5:$BA$12,MATCH($D194,$AR$5:$AR$12,0),4))*($G194/INDEX($AV$5:$BA$12,MATCH($D194,$AR$5:$AR$12,0),4))^$I194)+(EXP(-$G194/INDEX($AV$5:$BA$12,MATCH($D194,$AR$5:$AR$12,0),5))*($G194/INDEX($AV$5:$BA$12,MATCH($D194,$AR$5:$AR$12,0),5))^$I194)+(EXP(-$G194/INDEX($AV$5:$BA$12,MATCH($D194,$AR$5:$AR$12,0),6))*($G194/INDEX($AV$5:$BA$12,MATCH($D194,$AR$5:$AR$12,0),6))^$I194)),0)</x:f>
        <x:v>0.15425464342046663</x:v>
      </x:c>
      <x:c r="Z194" s="979" t="n">
        <x:f>IFERROR((EXP(-$G194/INDEX($AV$5:$BA$12,MATCH($D194,$AR$5:$AR$12,0),2))*($G194/INDEX($AV$5:$BA$12,MATCH($D194,$AR$5:$AR$12,0),2))^$I194)/((EXP(-$G194/INDEX($AV$5:$BA$12,MATCH($D194,$AR$5:$AR$12,0),1))*($G194/INDEX($AV$5:$BA$12,MATCH($D194,$AR$5:$AR$12,0),1))^$I194)+(EXP(-$G194/INDEX($AV$5:$BA$12,MATCH($D194,$AR$5:$AR$12,0),2))*($G194/INDEX($AV$5:$BA$12,MATCH($D194,$AR$5:$AR$12,0),2))^$I194)+(EXP(-$G194/INDEX($AV$5:$BA$12,MATCH($D194,$AR$5:$AR$12,0),3))*($G194/INDEX($AV$5:$BA$12,MATCH($D194,$AR$5:$AR$12,0),3))^$I194)+(EXP(-$G194/INDEX($AV$5:$BA$12,MATCH($D194,$AR$5:$AR$12,0),4))*($G194/INDEX($AV$5:$BA$12,MATCH($D194,$AR$5:$AR$12,0),4))^$I194)+(EXP(-$G194/INDEX($AV$5:$BA$12,MATCH($D194,$AR$5:$AR$12,0),5))*($G194/INDEX($AV$5:$BA$12,MATCH($D194,$AR$5:$AR$12,0),5))^$I194)+(EXP(-$G194/INDEX($AV$5:$BA$12,MATCH($D194,$AR$5:$AR$12,0),6))*($G194/INDEX($AV$5:$BA$12,MATCH($D194,$AR$5:$AR$12,0),6))^$I194)),0)</x:f>
        <x:v>0.1563871955779927</x:v>
      </x:c>
      <x:c r="AA194" s="979" t="n">
        <x:f>IFERROR((EXP(-$G194/INDEX($AV$5:$BA$12,MATCH($D194,$AR$5:$AR$12,0),3))*($G194/INDEX($AV$5:$BA$12,MATCH($D194,$AR$5:$AR$12,0),3))^$I194)/((EXP(-$G194/INDEX($AV$5:$BA$12,MATCH($D194,$AR$5:$AR$12,0),1))*($G194/INDEX($AV$5:$BA$12,MATCH($D194,$AR$5:$AR$12,0),1))^$I194)+(EXP(-$G194/INDEX($AV$5:$BA$12,MATCH($D194,$AR$5:$AR$12,0),2))*($G194/INDEX($AV$5:$BA$12,MATCH($D194,$AR$5:$AR$12,0),2))^$I194)+(EXP(-$G194/INDEX($AV$5:$BA$12,MATCH($D194,$AR$5:$AR$12,0),3))*($G194/INDEX($AV$5:$BA$12,MATCH($D194,$AR$5:$AR$12,0),3))^$I194)+(EXP(-$G194/INDEX($AV$5:$BA$12,MATCH($D194,$AR$5:$AR$12,0),4))*($G194/INDEX($AV$5:$BA$12,MATCH($D194,$AR$5:$AR$12,0),4))^$I194)+(EXP(-$G194/INDEX($AV$5:$BA$12,MATCH($D194,$AR$5:$AR$12,0),5))*($G194/INDEX($AV$5:$BA$12,MATCH($D194,$AR$5:$AR$12,0),5))^$I194)+(EXP(-$G194/INDEX($AV$5:$BA$12,MATCH($D194,$AR$5:$AR$12,0),6))*($G194/INDEX($AV$5:$BA$12,MATCH($D194,$AR$5:$AR$12,0),6))^$I194)),0)</x:f>
        <x:v>0.15848727410319036</x:v>
      </x:c>
      <x:c r="AB194" s="979" t="n">
        <x:f>IFERROR((EXP(-$G194/INDEX($AV$5:$BA$12,MATCH($D194,$AR$5:$AR$12,0),4))*($G194/INDEX($AV$5:$BA$12,MATCH($D194,$AR$5:$AR$12,0),4))^$I194)/((EXP(-$G194/INDEX($AV$5:$BA$12,MATCH($D194,$AR$5:$AR$12,0),1))*($G194/INDEX($AV$5:$BA$12,MATCH($D194,$AR$5:$AR$12,0),1))^$I194)+(EXP(-$G194/INDEX($AV$5:$BA$12,MATCH($D194,$AR$5:$AR$12,0),2))*($G194/INDEX($AV$5:$BA$12,MATCH($D194,$AR$5:$AR$12,0),2))^$I194)+(EXP(-$G194/INDEX($AV$5:$BA$12,MATCH($D194,$AR$5:$AR$12,0),3))*($G194/INDEX($AV$5:$BA$12,MATCH($D194,$AR$5:$AR$12,0),3))^$I194)+(EXP(-$G194/INDEX($AV$5:$BA$12,MATCH($D194,$AR$5:$AR$12,0),4))*($G194/INDEX($AV$5:$BA$12,MATCH($D194,$AR$5:$AR$12,0),4))^$I194)+(EXP(-$G194/INDEX($AV$5:$BA$12,MATCH($D194,$AR$5:$AR$12,0),5))*($G194/INDEX($AV$5:$BA$12,MATCH($D194,$AR$5:$AR$12,0),5))^$I194)+(EXP(-$G194/INDEX($AV$5:$BA$12,MATCH($D194,$AR$5:$AR$12,0),6))*($G194/INDEX($AV$5:$BA$12,MATCH($D194,$AR$5:$AR$12,0),6))^$I194)),0)</x:f>
        <x:v>0.1645610192241687</x:v>
      </x:c>
      <x:c r="AC194" s="979" t="n">
        <x:f>IFERROR((EXP(-$G194/INDEX($AV$5:$BA$12,MATCH($D194,$AR$5:$AR$12,0),5))*($G194/INDEX($AV$5:$BA$12,MATCH($D194,$AR$5:$AR$12,0),5))^$I194)/((EXP(-$G194/INDEX($AV$5:$BA$12,MATCH($D194,$AR$5:$AR$12,0),1))*($G194/INDEX($AV$5:$BA$12,MATCH($D194,$AR$5:$AR$12,0),1))^$I194)+(EXP(-$G194/INDEX($AV$5:$BA$12,MATCH($D194,$AR$5:$AR$12,0),2))*($G194/INDEX($AV$5:$BA$12,MATCH($D194,$AR$5:$AR$12,0),2))^$I194)+(EXP(-$G194/INDEX($AV$5:$BA$12,MATCH($D194,$AR$5:$AR$12,0),3))*($G194/INDEX($AV$5:$BA$12,MATCH($D194,$AR$5:$AR$12,0),3))^$I194)+(EXP(-$G194/INDEX($AV$5:$BA$12,MATCH($D194,$AR$5:$AR$12,0),4))*($G194/INDEX($AV$5:$BA$12,MATCH($D194,$AR$5:$AR$12,0),4))^$I194)+(EXP(-$G194/INDEX($AV$5:$BA$12,MATCH($D194,$AR$5:$AR$12,0),5))*($G194/INDEX($AV$5:$BA$12,MATCH($D194,$AR$5:$AR$12,0),5))^$I194)+(EXP(-$G194/INDEX($AV$5:$BA$12,MATCH($D194,$AR$5:$AR$12,0),6))*($G194/INDEX($AV$5:$BA$12,MATCH($D194,$AR$5:$AR$12,0),6))^$I194)),0)</x:f>
        <x:v>0.17651557837022483</x:v>
      </x:c>
      <x:c r="AD194" s="979" t="n">
        <x:f>IFERROR((EXP(-$G194/INDEX($AV$5:$BA$12,MATCH($D194,$AR$5:$AR$12,0),6))*($G194/INDEX($AV$5:$BA$12,MATCH($D194,$AR$5:$AR$12,0),6))^$I194)/((EXP(-$G194/INDEX($AV$5:$BA$12,MATCH($D194,$AR$5:$AR$12,0),1))*($G194/INDEX($AV$5:$BA$12,MATCH($D194,$AR$5:$AR$12,0),1))^$I194)+(EXP(-$G194/INDEX($AV$5:$BA$12,MATCH($D194,$AR$5:$AR$12,0),2))*($G194/INDEX($AV$5:$BA$12,MATCH($D194,$AR$5:$AR$12,0),2))^$I194)+(EXP(-$G194/INDEX($AV$5:$BA$12,MATCH($D194,$AR$5:$AR$12,0),3))*($G194/INDEX($AV$5:$BA$12,MATCH($D194,$AR$5:$AR$12,0),3))^$I194)+(EXP(-$G194/INDEX($AV$5:$BA$12,MATCH($D194,$AR$5:$AR$12,0),4))*($G194/INDEX($AV$5:$BA$12,MATCH($D194,$AR$5:$AR$12,0),4))^$I194)+(EXP(-$G194/INDEX($AV$5:$BA$12,MATCH($D194,$AR$5:$AR$12,0),5))*($G194/INDEX($AV$5:$BA$12,MATCH($D194,$AR$5:$AR$12,0),5))^$I194)+(EXP(-$G194/INDEX($AV$5:$BA$12,MATCH($D194,$AR$5:$AR$12,0),6))*($G194/INDEX($AV$5:$BA$12,MATCH($D194,$AR$5:$AR$12,0),6))^$I194)),0)</x:f>
        <x:v>0.18979428930395678</x:v>
      </x:c>
      <x:c r="AE194" s="979" t="n">
        <x:f>IFERROR((EXP(-$G194/INDEX($BB$5:$BG$12,MATCH($D194,$AR$5:$AR$12,0),1))*($G194/INDEX($BB$5:$BG$12,MATCH($D194,$AR$5:$AR$12,0),1))^$J194)/((EXP(-$G194/INDEX($BB$5:$BG$12,MATCH($D194,$AR$5:$AR$12,0),1))*($G194/INDEX($BB$5:$BG$12,MATCH($D194,$AR$5:$AR$12,0),1))^$J194)+(EXP(-$G194/INDEX($BB$5:$BG$12,MATCH($D194,$AR$5:$AR$12,0),2))*($G194/INDEX($BB$5:$BG$12,MATCH($D194,$AR$5:$AR$12,0),2))^$J194)+(EXP(-$G194/INDEX($BB$5:$BG$12,MATCH($D194,$AR$5:$AR$12,0),3))*($G194/INDEX($BB$5:$BG$12,MATCH($D194,$AR$5:$AR$12,0),3))^$J194)+(EXP(-$G194/INDEX($BB$5:$BG$12,MATCH($D194,$AR$5:$AR$12,0),4))*($G194/INDEX($BB$5:$BG$12,MATCH($D194,$AR$5:$AR$12,0),4))^$J194)+(EXP(-$G194/INDEX($BB$5:$BG$12,MATCH($D194,$AR$5:$AR$12,0),5))*($G194/INDEX($BB$5:$BG$12,MATCH($D194,$AR$5:$AR$12,0),5))^$J194)+(EXP(-$G194/INDEX($BB$5:$BG$12,MATCH($D194,$AR$5:$AR$12,0),6))*($G194/INDEX($BB$5:$BG$12,MATCH($D194,$AR$5:$AR$12,0),6))^$J194)),0)</x:f>
        <x:v>0.1154809555798717</x:v>
      </x:c>
      <x:c r="AF194" s="979" t="n">
        <x:f>IFERROR((EXP(-$G194/INDEX($BB$5:$BG$12,MATCH($D194,$AR$5:$AR$12,0),2))*($G194/INDEX($BB$5:$BG$12,MATCH($D194,$AR$5:$AR$12,0),2))^$J194)/((EXP(-$G194/INDEX($BB$5:$BG$12,MATCH($D194,$AR$5:$AR$12,0),1))*($G194/INDEX($BB$5:$BG$12,MATCH($D194,$AR$5:$AR$12,0),1))^$J194)+(EXP(-$G194/INDEX($BB$5:$BG$12,MATCH($D194,$AR$5:$AR$12,0),2))*($G194/INDEX($BB$5:$BG$12,MATCH($D194,$AR$5:$AR$12,0),2))^$J194)+(EXP(-$G194/INDEX($BB$5:$BG$12,MATCH($D194,$AR$5:$AR$12,0),3))*($G194/INDEX($BB$5:$BG$12,MATCH($D194,$AR$5:$AR$12,0),3))^$J194)+(EXP(-$G194/INDEX($BB$5:$BG$12,MATCH($D194,$AR$5:$AR$12,0),4))*($G194/INDEX($BB$5:$BG$12,MATCH($D194,$AR$5:$AR$12,0),4))^$J194)+(EXP(-$G194/INDEX($BB$5:$BG$12,MATCH($D194,$AR$5:$AR$12,0),5))*($G194/INDEX($BB$5:$BG$12,MATCH($D194,$AR$5:$AR$12,0),5))^$J194)+(EXP(-$G194/INDEX($BB$5:$BG$12,MATCH($D194,$AR$5:$AR$12,0),6))*($G194/INDEX($BB$5:$BG$12,MATCH($D194,$AR$5:$AR$12,0),6))^$J194)),0)</x:f>
        <x:v>0.15616139568141726</x:v>
      </x:c>
      <x:c r="AG194" s="979" t="n">
        <x:f>IFERROR((EXP(-$G194/INDEX($BB$5:$BG$12,MATCH($D194,$AR$5:$AR$12,0),3))*($G194/INDEX($BB$5:$BG$12,MATCH($D194,$AR$5:$AR$12,0),3))^$J194)/((EXP(-$G194/INDEX($BB$5:$BG$12,MATCH($D194,$AR$5:$AR$12,0),1))*($G194/INDEX($BB$5:$BG$12,MATCH($D194,$AR$5:$AR$12,0),1))^$J194)+(EXP(-$G194/INDEX($BB$5:$BG$12,MATCH($D194,$AR$5:$AR$12,0),2))*($G194/INDEX($BB$5:$BG$12,MATCH($D194,$AR$5:$AR$12,0),2))^$J194)+(EXP(-$G194/INDEX($BB$5:$BG$12,MATCH($D194,$AR$5:$AR$12,0),3))*($G194/INDEX($BB$5:$BG$12,MATCH($D194,$AR$5:$AR$12,0),3))^$J194)+(EXP(-$G194/INDEX($BB$5:$BG$12,MATCH($D194,$AR$5:$AR$12,0),4))*($G194/INDEX($BB$5:$BG$12,MATCH($D194,$AR$5:$AR$12,0),4))^$J194)+(EXP(-$G194/INDEX($BB$5:$BG$12,MATCH($D194,$AR$5:$AR$12,0),5))*($G194/INDEX($BB$5:$BG$12,MATCH($D194,$AR$5:$AR$12,0),5))^$J194)+(EXP(-$G194/INDEX($BB$5:$BG$12,MATCH($D194,$AR$5:$AR$12,0),6))*($G194/INDEX($BB$5:$BG$12,MATCH($D194,$AR$5:$AR$12,0),6))^$J194)),0)</x:f>
        <x:v>0.2026752434317855</x:v>
      </x:c>
      <x:c r="AH194" s="979" t="n">
        <x:f>IFERROR((EXP(-$G194/INDEX($BB$5:$BG$12,MATCH($D194,$AR$5:$AR$12,0),4))*($G194/INDEX($BB$5:$BG$12,MATCH($D194,$AR$5:$AR$12,0),4))^$J194)/((EXP(-$G194/INDEX($BB$5:$BG$12,MATCH($D194,$AR$5:$AR$12,0),1))*($G194/INDEX($BB$5:$BG$12,MATCH($D194,$AR$5:$AR$12,0),1))^$J194)+(EXP(-$G194/INDEX($BB$5:$BG$12,MATCH($D194,$AR$5:$AR$12,0),2))*($G194/INDEX($BB$5:$BG$12,MATCH($D194,$AR$5:$AR$12,0),2))^$J194)+(EXP(-$G194/INDEX($BB$5:$BG$12,MATCH($D194,$AR$5:$AR$12,0),3))*($G194/INDEX($BB$5:$BG$12,MATCH($D194,$AR$5:$AR$12,0),3))^$J194)+(EXP(-$G194/INDEX($BB$5:$BG$12,MATCH($D194,$AR$5:$AR$12,0),4))*($G194/INDEX($BB$5:$BG$12,MATCH($D194,$AR$5:$AR$12,0),4))^$J194)+(EXP(-$G194/INDEX($BB$5:$BG$12,MATCH($D194,$AR$5:$AR$12,0),5))*($G194/INDEX($BB$5:$BG$12,MATCH($D194,$AR$5:$AR$12,0),5))^$J194)+(EXP(-$G194/INDEX($BB$5:$BG$12,MATCH($D194,$AR$5:$AR$12,0),6))*($G194/INDEX($BB$5:$BG$12,MATCH($D194,$AR$5:$AR$12,0),6))^$J194)),0)</x:f>
        <x:v>0.214559841744767</x:v>
      </x:c>
      <x:c r="AI194" s="979" t="n">
        <x:f>IFERROR((EXP(-$G194/INDEX($BB$5:$BG$12,MATCH($D194,$AR$5:$AR$12,0),5))*($G194/INDEX($BB$5:$BG$12,MATCH($D194,$AR$5:$AR$12,0),5))^$J194)/((EXP(-$G194/INDEX($BB$5:$BG$12,MATCH($D194,$AR$5:$AR$12,0),1))*($G194/INDEX($BB$5:$BG$12,MATCH($D194,$AR$5:$AR$12,0),1))^$J194)+(EXP(-$G194/INDEX($BB$5:$BG$12,MATCH($D194,$AR$5:$AR$12,0),2))*($G194/INDEX($BB$5:$BG$12,MATCH($D194,$AR$5:$AR$12,0),2))^$J194)+(EXP(-$G194/INDEX($BB$5:$BG$12,MATCH($D194,$AR$5:$AR$12,0),3))*($G194/INDEX($BB$5:$BG$12,MATCH($D194,$AR$5:$AR$12,0),3))^$J194)+(EXP(-$G194/INDEX($BB$5:$BG$12,MATCH($D194,$AR$5:$AR$12,0),4))*($G194/INDEX($BB$5:$BG$12,MATCH($D194,$AR$5:$AR$12,0),4))^$J194)+(EXP(-$G194/INDEX($BB$5:$BG$12,MATCH($D194,$AR$5:$AR$12,0),5))*($G194/INDEX($BB$5:$BG$12,MATCH($D194,$AR$5:$AR$12,0),5))^$J194)+(EXP(-$G194/INDEX($BB$5:$BG$12,MATCH($D194,$AR$5:$AR$12,0),6))*($G194/INDEX($BB$5:$BG$12,MATCH($D194,$AR$5:$AR$12,0),6))^$J194)),0)</x:f>
        <x:v>0.17384214841458784</x:v>
      </x:c>
      <x:c r="AJ194" s="979" t="n">
        <x:f>IFERROR((EXP(-$G194/INDEX($BB$5:$BG$12,MATCH($D194,$AR$5:$AR$12,0),6))*($G194/INDEX($BB$5:$BG$12,MATCH($D194,$AR$5:$AR$12,0),6))^$J194)/((EXP(-$G194/INDEX($BB$5:$BG$12,MATCH($D194,$AR$5:$AR$12,0),1))*($G194/INDEX($BB$5:$BG$12,MATCH($D194,$AR$5:$AR$12,0),1))^$J194)+(EXP(-$G194/INDEX($BB$5:$BG$12,MATCH($D194,$AR$5:$AR$12,0),2))*($G194/INDEX($BB$5:$BG$12,MATCH($D194,$AR$5:$AR$12,0),2))^$J194)+(EXP(-$G194/INDEX($BB$5:$BG$12,MATCH($D194,$AR$5:$AR$12,0),3))*($G194/INDEX($BB$5:$BG$12,MATCH($D194,$AR$5:$AR$12,0),3))^$J194)+(EXP(-$G194/INDEX($BB$5:$BG$12,MATCH($D194,$AR$5:$AR$12,0),4))*($G194/INDEX($BB$5:$BG$12,MATCH($D194,$AR$5:$AR$12,0),4))^$J194)+(EXP(-$G194/INDEX($BB$5:$BG$12,MATCH($D194,$AR$5:$AR$12,0),5))*($G194/INDEX($BB$5:$BG$12,MATCH($D194,$AR$5:$AR$12,0),5))^$J194)+(EXP(-$G194/INDEX($BB$5:$BG$12,MATCH($D194,$AR$5:$AR$12,0),6))*($G194/INDEX($BB$5:$BG$12,MATCH($D194,$AR$5:$AR$12,0),6))^$J194)),0)</x:f>
        <x:v>0.13728041514757072</x:v>
      </x:c>
      <x:c r="BJ194"/>
      <x:c r="BK194"/>
      <x:c r="BL194"/>
      <x:c r="BM194"/>
      <x:c r="BN194"/>
      <x:c r="BO194"/>
      <x:c r="BP194"/>
      <x:c r="BQ194"/>
      <x:c r="BR194"/>
      <x:c r="BS194"/>
      <x:c r="BT194"/>
      <x:c r="BU194"/>
      <x:c r="BV194"/>
      <x:c r="BW194"/>
      <x:c r="BX194"/>
      <x:c r="BY194"/>
      <x:c r="BZ194"/>
    </x:row>
    <x:row r="195">
      <x:c r="A195" s="975" t="n">
        <x:f>'対象台データ'!A193</x:f>
        <x:v>46284</x:v>
      </x:c>
      <x:c r="B195" s="1003" t="str">
        <x:f>'対象台データ'!B193</x:f>
        <x:v>土</x:v>
      </x:c>
      <x:c r="C195" s="1003" t="str">
        <x:f>'対象台データ'!C193</x:f>
        <x:v>9/19</x:v>
      </x:c>
      <x:c r="D195" s="963" t="str">
        <x:f>'対象台データ'!D193</x:f>
        <x:v>スマスロ北斗の拳</x:v>
      </x:c>
      <x:c r="E195" s="1014" t="n">
        <x:f>IF($X195="A",MIN(100,MAX(0,55+(V195-55)*(1+0.4*SQRT(MIN(G195/8000,1))))),MIN(100,MAX(0,V195)))</x:f>
        <x:v>80.13438706247231</x:v>
      </x:c>
      <x:c r="F195" s="1016" t="n">
        <x:f>'対象台データ'!E193</x:f>
        <x:v>739</x:v>
      </x:c>
      <x:c r="G195" s="1005" t="n">
        <x:f>'対象台データ'!F193</x:f>
        <x:v>9028</x:v>
      </x:c>
      <x:c r="H195" s="1005" t="n">
        <x:f>'対象台データ'!G193</x:f>
        <x:v>2676</x:v>
      </x:c>
      <x:c r="I195" s="1005" t="n">
        <x:f>'対象台データ'!H193</x:f>
        <x:v>82</x:v>
      </x:c>
      <x:c r="J195" s="1005" t="n">
        <x:f>'対象台データ'!I193</x:f>
        <x:v>15</x:v>
      </x:c>
      <x:c r="K195" s="979" t="n">
        <x:f>'対象台データ'!K193</x:f>
        <x:v>1.0988037217545414</x:v>
      </x:c>
      <x:c r="L195" s="1006" t="n">
        <x:f>IF(G195&lt;=0,5,IF(G195&lt;1500,5+(G195-0)*(20-5)/(1500-0),IF(G195&lt;3000,20+(G195-1500)*(40-20)/(3000-1500),IF(G195&lt;4500,40+(G195-3000)*(58-40)/(4500-3000),IF(G195&lt;6000,58+(G195-4500)*(72-58)/(6000-4500),IF(G195&lt;7500,72+(G195-6000)*(84-72)/(7500-6000),IF(G195&lt;9000,84+(G195-7500)*(93-84)/(9000-7500),IF(G195&lt;11000,93+(G195-9000)*(100-93)/(11000-9000),100))))))))</x:f>
        <x:v>93.098</x:v>
      </x:c>
      <x:c r="M195" s="978" t="n">
        <x:v>1</x:v>
      </x:c>
      <x:c r="N195" s="978" t="n">
        <x:f>MIN(100,L195*M195)</x:f>
        <x:v>93.098</x:v>
      </x:c>
      <x:c r="O195" s="978" t="n">
        <x:f>IF(K195&lt;=0.8,0,IF(K195&lt;0.9,0+(K195-0.8)*(10-0)/(0.9-0.8),IF(K195&lt;1,10+(K195-0.9)*(35-10)/(1-0.9),IF(K195&lt;1.2,35+(K195-1)*(87-35)/(1.2-1),IF(K195&lt;1.3,87+(K195-1.2)*(96-87)/(1.3-1.2),IF(K195&lt;1.45,96+(K195-1.3)*(100-96)/(1.45-1.3),100))))))</x:f>
        <x:v>60.68896765618078</x:v>
      </x:c>
      <x:c r="P195" s="979" t="n">
        <x:f>MIN(1,SQRT(G195/8000))</x:f>
        <x:v>1</x:v>
      </x:c>
      <x:c r="Q195" s="978" t="n">
        <x:f>35+(O195-35)*P195</x:f>
        <x:v>60.68896765618078</x:v>
      </x:c>
      <x:c r="R195" s="978" t="n">
        <x:f>IF(K195&lt;0.95,MIN(25,(0.95-K195)*250),0)</x:f>
        <x:v>0</x:v>
      </x:c>
      <x:c r="S195" s="978" t="n">
        <x:f>IF($X195="A",Y195*5+Z195*15+AA195*30+AB195*60+AC195*80+AD195*100,0)</x:f>
        <x:v>0</x:v>
      </x:c>
      <x:c r="T195" s="978" t="n">
        <x:f>IF($X195="A",AE195*5+AF195*15+AG195*30+AH195*60+AI195*80+AJ195*100,0)</x:f>
        <x:v>0</x:v>
      </x:c>
      <x:c r="U195" s="978" t="n">
        <x:f>IF($X195="A",S195*15%+T195*30%+Q195*55%,0)</x:f>
        <x:v>0</x:v>
      </x:c>
      <x:c r="V195" s="1018" t="n">
        <x:f>IF($X195="A",U195*80%+N195*20%,N195*IFERROR(INDEX($AT$5:$AT$60,MATCH($D195,$AR$5:$AR$60,0)),0.6)+Q195*IFERROR(INDEX($AU$5:$AU$60,MATCH($D195,$AR$5:$AR$60,0)),0.4)-R195)</x:f>
        <x:v>80.13438706247231</x:v>
      </x:c>
      <x:c r="W195" s="1008" t="str">
        <x:f>IF(E195&gt;=90,"設定6級候補",IF(E195&gt;=75,"設定4以上強候補",IF(E195&gt;=60,"設定4以上を疑う","要観察")))</x:f>
        <x:v>設定4以上強候補</x:v>
      </x:c>
      <x:c r="X195" s="1003" t="str">
        <x:f>IFERROR(INDEX($AS$5:$AS$60,MATCH($D195,$AR$5:$AR$60,0)),"AT")</x:f>
        <x:v>AT</x:v>
      </x:c>
      <x:c r="Y195" s="979" t="n">
        <x:f>IFERROR((EXP(-$G195/INDEX($AV$5:$BA$12,MATCH($D195,$AR$5:$AR$12,0),1))*($G195/INDEX($AV$5:$BA$12,MATCH($D195,$AR$5:$AR$12,0),1))^$I195)/((EXP(-$G195/INDEX($AV$5:$BA$12,MATCH($D195,$AR$5:$AR$12,0),1))*($G195/INDEX($AV$5:$BA$12,MATCH($D195,$AR$5:$AR$12,0),1))^$I195)+(EXP(-$G195/INDEX($AV$5:$BA$12,MATCH($D195,$AR$5:$AR$12,0),2))*($G195/INDEX($AV$5:$BA$12,MATCH($D195,$AR$5:$AR$12,0),2))^$I195)+(EXP(-$G195/INDEX($AV$5:$BA$12,MATCH($D195,$AR$5:$AR$12,0),3))*($G195/INDEX($AV$5:$BA$12,MATCH($D195,$AR$5:$AR$12,0),3))^$I195)+(EXP(-$G195/INDEX($AV$5:$BA$12,MATCH($D195,$AR$5:$AR$12,0),4))*($G195/INDEX($AV$5:$BA$12,MATCH($D195,$AR$5:$AR$12,0),4))^$I195)+(EXP(-$G195/INDEX($AV$5:$BA$12,MATCH($D195,$AR$5:$AR$12,0),5))*($G195/INDEX($AV$5:$BA$12,MATCH($D195,$AR$5:$AR$12,0),5))^$I195)+(EXP(-$G195/INDEX($AV$5:$BA$12,MATCH($D195,$AR$5:$AR$12,0),6))*($G195/INDEX($AV$5:$BA$12,MATCH($D195,$AR$5:$AR$12,0),6))^$I195)),0)</x:f>
        <x:v>0</x:v>
      </x:c>
      <x:c r="Z195" s="979" t="n">
        <x:f>IFERROR((EXP(-$G195/INDEX($AV$5:$BA$12,MATCH($D195,$AR$5:$AR$12,0),2))*($G195/INDEX($AV$5:$BA$12,MATCH($D195,$AR$5:$AR$12,0),2))^$I195)/((EXP(-$G195/INDEX($AV$5:$BA$12,MATCH($D195,$AR$5:$AR$12,0),1))*($G195/INDEX($AV$5:$BA$12,MATCH($D195,$AR$5:$AR$12,0),1))^$I195)+(EXP(-$G195/INDEX($AV$5:$BA$12,MATCH($D195,$AR$5:$AR$12,0),2))*($G195/INDEX($AV$5:$BA$12,MATCH($D195,$AR$5:$AR$12,0),2))^$I195)+(EXP(-$G195/INDEX($AV$5:$BA$12,MATCH($D195,$AR$5:$AR$12,0),3))*($G195/INDEX($AV$5:$BA$12,MATCH($D195,$AR$5:$AR$12,0),3))^$I195)+(EXP(-$G195/INDEX($AV$5:$BA$12,MATCH($D195,$AR$5:$AR$12,0),4))*($G195/INDEX($AV$5:$BA$12,MATCH($D195,$AR$5:$AR$12,0),4))^$I195)+(EXP(-$G195/INDEX($AV$5:$BA$12,MATCH($D195,$AR$5:$AR$12,0),5))*($G195/INDEX($AV$5:$BA$12,MATCH($D195,$AR$5:$AR$12,0),5))^$I195)+(EXP(-$G195/INDEX($AV$5:$BA$12,MATCH($D195,$AR$5:$AR$12,0),6))*($G195/INDEX($AV$5:$BA$12,MATCH($D195,$AR$5:$AR$12,0),6))^$I195)),0)</x:f>
        <x:v>0</x:v>
      </x:c>
      <x:c r="AA195" s="979" t="n">
        <x:f>IFERROR((EXP(-$G195/INDEX($AV$5:$BA$12,MATCH($D195,$AR$5:$AR$12,0),3))*($G195/INDEX($AV$5:$BA$12,MATCH($D195,$AR$5:$AR$12,0),3))^$I195)/((EXP(-$G195/INDEX($AV$5:$BA$12,MATCH($D195,$AR$5:$AR$12,0),1))*($G195/INDEX($AV$5:$BA$12,MATCH($D195,$AR$5:$AR$12,0),1))^$I195)+(EXP(-$G195/INDEX($AV$5:$BA$12,MATCH($D195,$AR$5:$AR$12,0),2))*($G195/INDEX($AV$5:$BA$12,MATCH($D195,$AR$5:$AR$12,0),2))^$I195)+(EXP(-$G195/INDEX($AV$5:$BA$12,MATCH($D195,$AR$5:$AR$12,0),3))*($G195/INDEX($AV$5:$BA$12,MATCH($D195,$AR$5:$AR$12,0),3))^$I195)+(EXP(-$G195/INDEX($AV$5:$BA$12,MATCH($D195,$AR$5:$AR$12,0),4))*($G195/INDEX($AV$5:$BA$12,MATCH($D195,$AR$5:$AR$12,0),4))^$I195)+(EXP(-$G195/INDEX($AV$5:$BA$12,MATCH($D195,$AR$5:$AR$12,0),5))*($G195/INDEX($AV$5:$BA$12,MATCH($D195,$AR$5:$AR$12,0),5))^$I195)+(EXP(-$G195/INDEX($AV$5:$BA$12,MATCH($D195,$AR$5:$AR$12,0),6))*($G195/INDEX($AV$5:$BA$12,MATCH($D195,$AR$5:$AR$12,0),6))^$I195)),0)</x:f>
        <x:v>0</x:v>
      </x:c>
      <x:c r="AB195" s="979" t="n">
        <x:f>IFERROR((EXP(-$G195/INDEX($AV$5:$BA$12,MATCH($D195,$AR$5:$AR$12,0),4))*($G195/INDEX($AV$5:$BA$12,MATCH($D195,$AR$5:$AR$12,0),4))^$I195)/((EXP(-$G195/INDEX($AV$5:$BA$12,MATCH($D195,$AR$5:$AR$12,0),1))*($G195/INDEX($AV$5:$BA$12,MATCH($D195,$AR$5:$AR$12,0),1))^$I195)+(EXP(-$G195/INDEX($AV$5:$BA$12,MATCH($D195,$AR$5:$AR$12,0),2))*($G195/INDEX($AV$5:$BA$12,MATCH($D195,$AR$5:$AR$12,0),2))^$I195)+(EXP(-$G195/INDEX($AV$5:$BA$12,MATCH($D195,$AR$5:$AR$12,0),3))*($G195/INDEX($AV$5:$BA$12,MATCH($D195,$AR$5:$AR$12,0),3))^$I195)+(EXP(-$G195/INDEX($AV$5:$BA$12,MATCH($D195,$AR$5:$AR$12,0),4))*($G195/INDEX($AV$5:$BA$12,MATCH($D195,$AR$5:$AR$12,0),4))^$I195)+(EXP(-$G195/INDEX($AV$5:$BA$12,MATCH($D195,$AR$5:$AR$12,0),5))*($G195/INDEX($AV$5:$BA$12,MATCH($D195,$AR$5:$AR$12,0),5))^$I195)+(EXP(-$G195/INDEX($AV$5:$BA$12,MATCH($D195,$AR$5:$AR$12,0),6))*($G195/INDEX($AV$5:$BA$12,MATCH($D195,$AR$5:$AR$12,0),6))^$I195)),0)</x:f>
        <x:v>0</x:v>
      </x:c>
      <x:c r="AC195" s="979" t="n">
        <x:f>IFERROR((EXP(-$G195/INDEX($AV$5:$BA$12,MATCH($D195,$AR$5:$AR$12,0),5))*($G195/INDEX($AV$5:$BA$12,MATCH($D195,$AR$5:$AR$12,0),5))^$I195)/((EXP(-$G195/INDEX($AV$5:$BA$12,MATCH($D195,$AR$5:$AR$12,0),1))*($G195/INDEX($AV$5:$BA$12,MATCH($D195,$AR$5:$AR$12,0),1))^$I195)+(EXP(-$G195/INDEX($AV$5:$BA$12,MATCH($D195,$AR$5:$AR$12,0),2))*($G195/INDEX($AV$5:$BA$12,MATCH($D195,$AR$5:$AR$12,0),2))^$I195)+(EXP(-$G195/INDEX($AV$5:$BA$12,MATCH($D195,$AR$5:$AR$12,0),3))*($G195/INDEX($AV$5:$BA$12,MATCH($D195,$AR$5:$AR$12,0),3))^$I195)+(EXP(-$G195/INDEX($AV$5:$BA$12,MATCH($D195,$AR$5:$AR$12,0),4))*($G195/INDEX($AV$5:$BA$12,MATCH($D195,$AR$5:$AR$12,0),4))^$I195)+(EXP(-$G195/INDEX($AV$5:$BA$12,MATCH($D195,$AR$5:$AR$12,0),5))*($G195/INDEX($AV$5:$BA$12,MATCH($D195,$AR$5:$AR$12,0),5))^$I195)+(EXP(-$G195/INDEX($AV$5:$BA$12,MATCH($D195,$AR$5:$AR$12,0),6))*($G195/INDEX($AV$5:$BA$12,MATCH($D195,$AR$5:$AR$12,0),6))^$I195)),0)</x:f>
        <x:v>0</x:v>
      </x:c>
      <x:c r="AD195" s="979" t="n">
        <x:f>IFERROR((EXP(-$G195/INDEX($AV$5:$BA$12,MATCH($D195,$AR$5:$AR$12,0),6))*($G195/INDEX($AV$5:$BA$12,MATCH($D195,$AR$5:$AR$12,0),6))^$I195)/((EXP(-$G195/INDEX($AV$5:$BA$12,MATCH($D195,$AR$5:$AR$12,0),1))*($G195/INDEX($AV$5:$BA$12,MATCH($D195,$AR$5:$AR$12,0),1))^$I195)+(EXP(-$G195/INDEX($AV$5:$BA$12,MATCH($D195,$AR$5:$AR$12,0),2))*($G195/INDEX($AV$5:$BA$12,MATCH($D195,$AR$5:$AR$12,0),2))^$I195)+(EXP(-$G195/INDEX($AV$5:$BA$12,MATCH($D195,$AR$5:$AR$12,0),3))*($G195/INDEX($AV$5:$BA$12,MATCH($D195,$AR$5:$AR$12,0),3))^$I195)+(EXP(-$G195/INDEX($AV$5:$BA$12,MATCH($D195,$AR$5:$AR$12,0),4))*($G195/INDEX($AV$5:$BA$12,MATCH($D195,$AR$5:$AR$12,0),4))^$I195)+(EXP(-$G195/INDEX($AV$5:$BA$12,MATCH($D195,$AR$5:$AR$12,0),5))*($G195/INDEX($AV$5:$BA$12,MATCH($D195,$AR$5:$AR$12,0),5))^$I195)+(EXP(-$G195/INDEX($AV$5:$BA$12,MATCH($D195,$AR$5:$AR$12,0),6))*($G195/INDEX($AV$5:$BA$12,MATCH($D195,$AR$5:$AR$12,0),6))^$I195)),0)</x:f>
        <x:v>0</x:v>
      </x:c>
      <x:c r="AE195" s="979" t="n">
        <x:f>IFERROR((EXP(-$G195/INDEX($BB$5:$BG$12,MATCH($D195,$AR$5:$AR$12,0),1))*($G195/INDEX($BB$5:$BG$12,MATCH($D195,$AR$5:$AR$12,0),1))^$J195)/((EXP(-$G195/INDEX($BB$5:$BG$12,MATCH($D195,$AR$5:$AR$12,0),1))*($G195/INDEX($BB$5:$BG$12,MATCH($D195,$AR$5:$AR$12,0),1))^$J195)+(EXP(-$G195/INDEX($BB$5:$BG$12,MATCH($D195,$AR$5:$AR$12,0),2))*($G195/INDEX($BB$5:$BG$12,MATCH($D195,$AR$5:$AR$12,0),2))^$J195)+(EXP(-$G195/INDEX($BB$5:$BG$12,MATCH($D195,$AR$5:$AR$12,0),3))*($G195/INDEX($BB$5:$BG$12,MATCH($D195,$AR$5:$AR$12,0),3))^$J195)+(EXP(-$G195/INDEX($BB$5:$BG$12,MATCH($D195,$AR$5:$AR$12,0),4))*($G195/INDEX($BB$5:$BG$12,MATCH($D195,$AR$5:$AR$12,0),4))^$J195)+(EXP(-$G195/INDEX($BB$5:$BG$12,MATCH($D195,$AR$5:$AR$12,0),5))*($G195/INDEX($BB$5:$BG$12,MATCH($D195,$AR$5:$AR$12,0),5))^$J195)+(EXP(-$G195/INDEX($BB$5:$BG$12,MATCH($D195,$AR$5:$AR$12,0),6))*($G195/INDEX($BB$5:$BG$12,MATCH($D195,$AR$5:$AR$12,0),6))^$J195)),0)</x:f>
        <x:v>0</x:v>
      </x:c>
      <x:c r="AF195" s="979" t="n">
        <x:f>IFERROR((EXP(-$G195/INDEX($BB$5:$BG$12,MATCH($D195,$AR$5:$AR$12,0),2))*($G195/INDEX($BB$5:$BG$12,MATCH($D195,$AR$5:$AR$12,0),2))^$J195)/((EXP(-$G195/INDEX($BB$5:$BG$12,MATCH($D195,$AR$5:$AR$12,0),1))*($G195/INDEX($BB$5:$BG$12,MATCH($D195,$AR$5:$AR$12,0),1))^$J195)+(EXP(-$G195/INDEX($BB$5:$BG$12,MATCH($D195,$AR$5:$AR$12,0),2))*($G195/INDEX($BB$5:$BG$12,MATCH($D195,$AR$5:$AR$12,0),2))^$J195)+(EXP(-$G195/INDEX($BB$5:$BG$12,MATCH($D195,$AR$5:$AR$12,0),3))*($G195/INDEX($BB$5:$BG$12,MATCH($D195,$AR$5:$AR$12,0),3))^$J195)+(EXP(-$G195/INDEX($BB$5:$BG$12,MATCH($D195,$AR$5:$AR$12,0),4))*($G195/INDEX($BB$5:$BG$12,MATCH($D195,$AR$5:$AR$12,0),4))^$J195)+(EXP(-$G195/INDEX($BB$5:$BG$12,MATCH($D195,$AR$5:$AR$12,0),5))*($G195/INDEX($BB$5:$BG$12,MATCH($D195,$AR$5:$AR$12,0),5))^$J195)+(EXP(-$G195/INDEX($BB$5:$BG$12,MATCH($D195,$AR$5:$AR$12,0),6))*($G195/INDEX($BB$5:$BG$12,MATCH($D195,$AR$5:$AR$12,0),6))^$J195)),0)</x:f>
        <x:v>0</x:v>
      </x:c>
      <x:c r="AG195" s="979" t="n">
        <x:f>IFERROR((EXP(-$G195/INDEX($BB$5:$BG$12,MATCH($D195,$AR$5:$AR$12,0),3))*($G195/INDEX($BB$5:$BG$12,MATCH($D195,$AR$5:$AR$12,0),3))^$J195)/((EXP(-$G195/INDEX($BB$5:$BG$12,MATCH($D195,$AR$5:$AR$12,0),1))*($G195/INDEX($BB$5:$BG$12,MATCH($D195,$AR$5:$AR$12,0),1))^$J195)+(EXP(-$G195/INDEX($BB$5:$BG$12,MATCH($D195,$AR$5:$AR$12,0),2))*($G195/INDEX($BB$5:$BG$12,MATCH($D195,$AR$5:$AR$12,0),2))^$J195)+(EXP(-$G195/INDEX($BB$5:$BG$12,MATCH($D195,$AR$5:$AR$12,0),3))*($G195/INDEX($BB$5:$BG$12,MATCH($D195,$AR$5:$AR$12,0),3))^$J195)+(EXP(-$G195/INDEX($BB$5:$BG$12,MATCH($D195,$AR$5:$AR$12,0),4))*($G195/INDEX($BB$5:$BG$12,MATCH($D195,$AR$5:$AR$12,0),4))^$J195)+(EXP(-$G195/INDEX($BB$5:$BG$12,MATCH($D195,$AR$5:$AR$12,0),5))*($G195/INDEX($BB$5:$BG$12,MATCH($D195,$AR$5:$AR$12,0),5))^$J195)+(EXP(-$G195/INDEX($BB$5:$BG$12,MATCH($D195,$AR$5:$AR$12,0),6))*($G195/INDEX($BB$5:$BG$12,MATCH($D195,$AR$5:$AR$12,0),6))^$J195)),0)</x:f>
        <x:v>0</x:v>
      </x:c>
      <x:c r="AH195" s="979" t="n">
        <x:f>IFERROR((EXP(-$G195/INDEX($BB$5:$BG$12,MATCH($D195,$AR$5:$AR$12,0),4))*($G195/INDEX($BB$5:$BG$12,MATCH($D195,$AR$5:$AR$12,0),4))^$J195)/((EXP(-$G195/INDEX($BB$5:$BG$12,MATCH($D195,$AR$5:$AR$12,0),1))*($G195/INDEX($BB$5:$BG$12,MATCH($D195,$AR$5:$AR$12,0),1))^$J195)+(EXP(-$G195/INDEX($BB$5:$BG$12,MATCH($D195,$AR$5:$AR$12,0),2))*($G195/INDEX($BB$5:$BG$12,MATCH($D195,$AR$5:$AR$12,0),2))^$J195)+(EXP(-$G195/INDEX($BB$5:$BG$12,MATCH($D195,$AR$5:$AR$12,0),3))*($G195/INDEX($BB$5:$BG$12,MATCH($D195,$AR$5:$AR$12,0),3))^$J195)+(EXP(-$G195/INDEX($BB$5:$BG$12,MATCH($D195,$AR$5:$AR$12,0),4))*($G195/INDEX($BB$5:$BG$12,MATCH($D195,$AR$5:$AR$12,0),4))^$J195)+(EXP(-$G195/INDEX($BB$5:$BG$12,MATCH($D195,$AR$5:$AR$12,0),5))*($G195/INDEX($BB$5:$BG$12,MATCH($D195,$AR$5:$AR$12,0),5))^$J195)+(EXP(-$G195/INDEX($BB$5:$BG$12,MATCH($D195,$AR$5:$AR$12,0),6))*($G195/INDEX($BB$5:$BG$12,MATCH($D195,$AR$5:$AR$12,0),6))^$J195)),0)</x:f>
        <x:v>0</x:v>
      </x:c>
      <x:c r="AI195" s="979" t="n">
        <x:f>IFERROR((EXP(-$G195/INDEX($BB$5:$BG$12,MATCH($D195,$AR$5:$AR$12,0),5))*($G195/INDEX($BB$5:$BG$12,MATCH($D195,$AR$5:$AR$12,0),5))^$J195)/((EXP(-$G195/INDEX($BB$5:$BG$12,MATCH($D195,$AR$5:$AR$12,0),1))*($G195/INDEX($BB$5:$BG$12,MATCH($D195,$AR$5:$AR$12,0),1))^$J195)+(EXP(-$G195/INDEX($BB$5:$BG$12,MATCH($D195,$AR$5:$AR$12,0),2))*($G195/INDEX($BB$5:$BG$12,MATCH($D195,$AR$5:$AR$12,0),2))^$J195)+(EXP(-$G195/INDEX($BB$5:$BG$12,MATCH($D195,$AR$5:$AR$12,0),3))*($G195/INDEX($BB$5:$BG$12,MATCH($D195,$AR$5:$AR$12,0),3))^$J195)+(EXP(-$G195/INDEX($BB$5:$BG$12,MATCH($D195,$AR$5:$AR$12,0),4))*($G195/INDEX($BB$5:$BG$12,MATCH($D195,$AR$5:$AR$12,0),4))^$J195)+(EXP(-$G195/INDEX($BB$5:$BG$12,MATCH($D195,$AR$5:$AR$12,0),5))*($G195/INDEX($BB$5:$BG$12,MATCH($D195,$AR$5:$AR$12,0),5))^$J195)+(EXP(-$G195/INDEX($BB$5:$BG$12,MATCH($D195,$AR$5:$AR$12,0),6))*($G195/INDEX($BB$5:$BG$12,MATCH($D195,$AR$5:$AR$12,0),6))^$J195)),0)</x:f>
        <x:v>0</x:v>
      </x:c>
      <x:c r="AJ195" s="979" t="n">
        <x:f>IFERROR((EXP(-$G195/INDEX($BB$5:$BG$12,MATCH($D195,$AR$5:$AR$12,0),6))*($G195/INDEX($BB$5:$BG$12,MATCH($D195,$AR$5:$AR$12,0),6))^$J195)/((EXP(-$G195/INDEX($BB$5:$BG$12,MATCH($D195,$AR$5:$AR$12,0),1))*($G195/INDEX($BB$5:$BG$12,MATCH($D195,$AR$5:$AR$12,0),1))^$J195)+(EXP(-$G195/INDEX($BB$5:$BG$12,MATCH($D195,$AR$5:$AR$12,0),2))*($G195/INDEX($BB$5:$BG$12,MATCH($D195,$AR$5:$AR$12,0),2))^$J195)+(EXP(-$G195/INDEX($BB$5:$BG$12,MATCH($D195,$AR$5:$AR$12,0),3))*($G195/INDEX($BB$5:$BG$12,MATCH($D195,$AR$5:$AR$12,0),3))^$J195)+(EXP(-$G195/INDEX($BB$5:$BG$12,MATCH($D195,$AR$5:$AR$12,0),4))*($G195/INDEX($BB$5:$BG$12,MATCH($D195,$AR$5:$AR$12,0),4))^$J195)+(EXP(-$G195/INDEX($BB$5:$BG$12,MATCH($D195,$AR$5:$AR$12,0),5))*($G195/INDEX($BB$5:$BG$12,MATCH($D195,$AR$5:$AR$12,0),5))^$J195)+(EXP(-$G195/INDEX($BB$5:$BG$12,MATCH($D195,$AR$5:$AR$12,0),6))*($G195/INDEX($BB$5:$BG$12,MATCH($D195,$AR$5:$AR$12,0),6))^$J195)),0)</x:f>
        <x:v>0</x:v>
      </x:c>
      <x:c r="BJ195"/>
      <x:c r="BK195"/>
      <x:c r="BL195"/>
      <x:c r="BM195"/>
      <x:c r="BN195"/>
      <x:c r="BO195"/>
      <x:c r="BP195"/>
      <x:c r="BQ195"/>
      <x:c r="BR195"/>
      <x:c r="BS195"/>
      <x:c r="BT195"/>
      <x:c r="BU195"/>
      <x:c r="BV195"/>
      <x:c r="BW195"/>
      <x:c r="BX195"/>
      <x:c r="BY195"/>
      <x:c r="BZ195"/>
    </x:row>
    <x:row r="196">
      <x:c r="A196" s="975" t="n">
        <x:f>'対象台データ'!A194</x:f>
        <x:v>46284</x:v>
      </x:c>
      <x:c r="B196" s="1003" t="str">
        <x:f>'対象台データ'!B194</x:f>
        <x:v>土</x:v>
      </x:c>
      <x:c r="C196" s="1003" t="str">
        <x:f>'対象台データ'!C194</x:f>
        <x:v>9/19</x:v>
      </x:c>
      <x:c r="D196" s="963" t="str">
        <x:f>'対象台データ'!D194</x:f>
        <x:v>スマスロ北斗の拳</x:v>
      </x:c>
      <x:c r="E196" s="1014" t="n">
        <x:f>IF($X196="A",MIN(100,MAX(0,55+(V196-55)*(1+0.4*SQRT(MIN(G196/8000,1))))),MIN(100,MAX(0,V196)))</x:f>
        <x:v>90.91754289876184</x:v>
      </x:c>
      <x:c r="F196" s="1016" t="n">
        <x:f>'対象台データ'!E194</x:f>
        <x:v>740</x:v>
      </x:c>
      <x:c r="G196" s="1005" t="n">
        <x:f>'対象台データ'!F194</x:f>
        <x:v>8238</x:v>
      </x:c>
      <x:c r="H196" s="1005" t="n">
        <x:f>'対象台データ'!G194</x:f>
        <x:v>7044</x:v>
      </x:c>
      <x:c r="I196" s="1005" t="n">
        <x:f>'対象台データ'!H194</x:f>
        <x:v>101</x:v>
      </x:c>
      <x:c r="J196" s="1005" t="n">
        <x:f>'対象台データ'!I194</x:f>
        <x:v>10</x:v>
      </x:c>
      <x:c r="K196" s="979" t="n">
        <x:f>'対象台データ'!K194</x:f>
        <x:v>1.2850206360767176</x:v>
      </x:c>
      <x:c r="L196" s="1006" t="n">
        <x:f>IF(G196&lt;=0,5,IF(G196&lt;1500,5+(G196-0)*(20-5)/(1500-0),IF(G196&lt;3000,20+(G196-1500)*(40-20)/(3000-1500),IF(G196&lt;4500,40+(G196-3000)*(58-40)/(4500-3000),IF(G196&lt;6000,58+(G196-4500)*(72-58)/(6000-4500),IF(G196&lt;7500,72+(G196-6000)*(84-72)/(7500-6000),IF(G196&lt;9000,84+(G196-7500)*(93-84)/(9000-7500),IF(G196&lt;11000,93+(G196-9000)*(100-93)/(11000-9000),100))))))))</x:f>
        <x:v>88.428</x:v>
      </x:c>
      <x:c r="M196" s="978" t="n">
        <x:v>1</x:v>
      </x:c>
      <x:c r="N196" s="978" t="n">
        <x:f>MIN(100,L196*M196)</x:f>
        <x:v>88.428</x:v>
      </x:c>
      <x:c r="O196" s="978" t="n">
        <x:f>IF(K196&lt;=0.8,0,IF(K196&lt;0.9,0+(K196-0.8)*(10-0)/(0.9-0.8),IF(K196&lt;1,10+(K196-0.9)*(35-10)/(1-0.9),IF(K196&lt;1.2,35+(K196-1)*(87-35)/(1.2-1),IF(K196&lt;1.3,87+(K196-1.2)*(96-87)/(1.3-1.2),IF(K196&lt;1.45,96+(K196-1.3)*(100-96)/(1.45-1.3),100))))))</x:f>
        <x:v>94.65185724690458</x:v>
      </x:c>
      <x:c r="P196" s="979" t="n">
        <x:f>MIN(1,SQRT(G196/8000))</x:f>
        <x:v>1</x:v>
      </x:c>
      <x:c r="Q196" s="978" t="n">
        <x:f>35+(O196-35)*P196</x:f>
        <x:v>94.65185724690458</x:v>
      </x:c>
      <x:c r="R196" s="978" t="n">
        <x:f>IF(K196&lt;0.95,MIN(25,(0.95-K196)*250),0)</x:f>
        <x:v>0</x:v>
      </x:c>
      <x:c r="S196" s="978" t="n">
        <x:f>IF($X196="A",Y196*5+Z196*15+AA196*30+AB196*60+AC196*80+AD196*100,0)</x:f>
        <x:v>0</x:v>
      </x:c>
      <x:c r="T196" s="978" t="n">
        <x:f>IF($X196="A",AE196*5+AF196*15+AG196*30+AH196*60+AI196*80+AJ196*100,0)</x:f>
        <x:v>0</x:v>
      </x:c>
      <x:c r="U196" s="978" t="n">
        <x:f>IF($X196="A",S196*15%+T196*30%+Q196*55%,0)</x:f>
        <x:v>0</x:v>
      </x:c>
      <x:c r="V196" s="1018" t="n">
        <x:f>IF($X196="A",U196*80%+N196*20%,N196*IFERROR(INDEX($AT$5:$AT$60,MATCH($D196,$AR$5:$AR$60,0)),0.6)+Q196*IFERROR(INDEX($AU$5:$AU$60,MATCH($D196,$AR$5:$AR$60,0)),0.4)-R196)</x:f>
        <x:v>90.91754289876184</x:v>
      </x:c>
      <x:c r="W196" s="1008" t="str">
        <x:f>IF(E196&gt;=90,"設定6級候補",IF(E196&gt;=75,"設定4以上強候補",IF(E196&gt;=60,"設定4以上を疑う","要観察")))</x:f>
        <x:v>設定6級候補</x:v>
      </x:c>
      <x:c r="X196" s="1003" t="str">
        <x:f>IFERROR(INDEX($AS$5:$AS$60,MATCH($D196,$AR$5:$AR$60,0)),"AT")</x:f>
        <x:v>AT</x:v>
      </x:c>
      <x:c r="Y196" s="979" t="n">
        <x:f>IFERROR((EXP(-$G196/INDEX($AV$5:$BA$12,MATCH($D196,$AR$5:$AR$12,0),1))*($G196/INDEX($AV$5:$BA$12,MATCH($D196,$AR$5:$AR$12,0),1))^$I196)/((EXP(-$G196/INDEX($AV$5:$BA$12,MATCH($D196,$AR$5:$AR$12,0),1))*($G196/INDEX($AV$5:$BA$12,MATCH($D196,$AR$5:$AR$12,0),1))^$I196)+(EXP(-$G196/INDEX($AV$5:$BA$12,MATCH($D196,$AR$5:$AR$12,0),2))*($G196/INDEX($AV$5:$BA$12,MATCH($D196,$AR$5:$AR$12,0),2))^$I196)+(EXP(-$G196/INDEX($AV$5:$BA$12,MATCH($D196,$AR$5:$AR$12,0),3))*($G196/INDEX($AV$5:$BA$12,MATCH($D196,$AR$5:$AR$12,0),3))^$I196)+(EXP(-$G196/INDEX($AV$5:$BA$12,MATCH($D196,$AR$5:$AR$12,0),4))*($G196/INDEX($AV$5:$BA$12,MATCH($D196,$AR$5:$AR$12,0),4))^$I196)+(EXP(-$G196/INDEX($AV$5:$BA$12,MATCH($D196,$AR$5:$AR$12,0),5))*($G196/INDEX($AV$5:$BA$12,MATCH($D196,$AR$5:$AR$12,0),5))^$I196)+(EXP(-$G196/INDEX($AV$5:$BA$12,MATCH($D196,$AR$5:$AR$12,0),6))*($G196/INDEX($AV$5:$BA$12,MATCH($D196,$AR$5:$AR$12,0),6))^$I196)),0)</x:f>
        <x:v>0</x:v>
      </x:c>
      <x:c r="Z196" s="979" t="n">
        <x:f>IFERROR((EXP(-$G196/INDEX($AV$5:$BA$12,MATCH($D196,$AR$5:$AR$12,0),2))*($G196/INDEX($AV$5:$BA$12,MATCH($D196,$AR$5:$AR$12,0),2))^$I196)/((EXP(-$G196/INDEX($AV$5:$BA$12,MATCH($D196,$AR$5:$AR$12,0),1))*($G196/INDEX($AV$5:$BA$12,MATCH($D196,$AR$5:$AR$12,0),1))^$I196)+(EXP(-$G196/INDEX($AV$5:$BA$12,MATCH($D196,$AR$5:$AR$12,0),2))*($G196/INDEX($AV$5:$BA$12,MATCH($D196,$AR$5:$AR$12,0),2))^$I196)+(EXP(-$G196/INDEX($AV$5:$BA$12,MATCH($D196,$AR$5:$AR$12,0),3))*($G196/INDEX($AV$5:$BA$12,MATCH($D196,$AR$5:$AR$12,0),3))^$I196)+(EXP(-$G196/INDEX($AV$5:$BA$12,MATCH($D196,$AR$5:$AR$12,0),4))*($G196/INDEX($AV$5:$BA$12,MATCH($D196,$AR$5:$AR$12,0),4))^$I196)+(EXP(-$G196/INDEX($AV$5:$BA$12,MATCH($D196,$AR$5:$AR$12,0),5))*($G196/INDEX($AV$5:$BA$12,MATCH($D196,$AR$5:$AR$12,0),5))^$I196)+(EXP(-$G196/INDEX($AV$5:$BA$12,MATCH($D196,$AR$5:$AR$12,0),6))*($G196/INDEX($AV$5:$BA$12,MATCH($D196,$AR$5:$AR$12,0),6))^$I196)),0)</x:f>
        <x:v>0</x:v>
      </x:c>
      <x:c r="AA196" s="979" t="n">
        <x:f>IFERROR((EXP(-$G196/INDEX($AV$5:$BA$12,MATCH($D196,$AR$5:$AR$12,0),3))*($G196/INDEX($AV$5:$BA$12,MATCH($D196,$AR$5:$AR$12,0),3))^$I196)/((EXP(-$G196/INDEX($AV$5:$BA$12,MATCH($D196,$AR$5:$AR$12,0),1))*($G196/INDEX($AV$5:$BA$12,MATCH($D196,$AR$5:$AR$12,0),1))^$I196)+(EXP(-$G196/INDEX($AV$5:$BA$12,MATCH($D196,$AR$5:$AR$12,0),2))*($G196/INDEX($AV$5:$BA$12,MATCH($D196,$AR$5:$AR$12,0),2))^$I196)+(EXP(-$G196/INDEX($AV$5:$BA$12,MATCH($D196,$AR$5:$AR$12,0),3))*($G196/INDEX($AV$5:$BA$12,MATCH($D196,$AR$5:$AR$12,0),3))^$I196)+(EXP(-$G196/INDEX($AV$5:$BA$12,MATCH($D196,$AR$5:$AR$12,0),4))*($G196/INDEX($AV$5:$BA$12,MATCH($D196,$AR$5:$AR$12,0),4))^$I196)+(EXP(-$G196/INDEX($AV$5:$BA$12,MATCH($D196,$AR$5:$AR$12,0),5))*($G196/INDEX($AV$5:$BA$12,MATCH($D196,$AR$5:$AR$12,0),5))^$I196)+(EXP(-$G196/INDEX($AV$5:$BA$12,MATCH($D196,$AR$5:$AR$12,0),6))*($G196/INDEX($AV$5:$BA$12,MATCH($D196,$AR$5:$AR$12,0),6))^$I196)),0)</x:f>
        <x:v>0</x:v>
      </x:c>
      <x:c r="AB196" s="979" t="n">
        <x:f>IFERROR((EXP(-$G196/INDEX($AV$5:$BA$12,MATCH($D196,$AR$5:$AR$12,0),4))*($G196/INDEX($AV$5:$BA$12,MATCH($D196,$AR$5:$AR$12,0),4))^$I196)/((EXP(-$G196/INDEX($AV$5:$BA$12,MATCH($D196,$AR$5:$AR$12,0),1))*($G196/INDEX($AV$5:$BA$12,MATCH($D196,$AR$5:$AR$12,0),1))^$I196)+(EXP(-$G196/INDEX($AV$5:$BA$12,MATCH($D196,$AR$5:$AR$12,0),2))*($G196/INDEX($AV$5:$BA$12,MATCH($D196,$AR$5:$AR$12,0),2))^$I196)+(EXP(-$G196/INDEX($AV$5:$BA$12,MATCH($D196,$AR$5:$AR$12,0),3))*($G196/INDEX($AV$5:$BA$12,MATCH($D196,$AR$5:$AR$12,0),3))^$I196)+(EXP(-$G196/INDEX($AV$5:$BA$12,MATCH($D196,$AR$5:$AR$12,0),4))*($G196/INDEX($AV$5:$BA$12,MATCH($D196,$AR$5:$AR$12,0),4))^$I196)+(EXP(-$G196/INDEX($AV$5:$BA$12,MATCH($D196,$AR$5:$AR$12,0),5))*($G196/INDEX($AV$5:$BA$12,MATCH($D196,$AR$5:$AR$12,0),5))^$I196)+(EXP(-$G196/INDEX($AV$5:$BA$12,MATCH($D196,$AR$5:$AR$12,0),6))*($G196/INDEX($AV$5:$BA$12,MATCH($D196,$AR$5:$AR$12,0),6))^$I196)),0)</x:f>
        <x:v>0</x:v>
      </x:c>
      <x:c r="AC196" s="979" t="n">
        <x:f>IFERROR((EXP(-$G196/INDEX($AV$5:$BA$12,MATCH($D196,$AR$5:$AR$12,0),5))*($G196/INDEX($AV$5:$BA$12,MATCH($D196,$AR$5:$AR$12,0),5))^$I196)/((EXP(-$G196/INDEX($AV$5:$BA$12,MATCH($D196,$AR$5:$AR$12,0),1))*($G196/INDEX($AV$5:$BA$12,MATCH($D196,$AR$5:$AR$12,0),1))^$I196)+(EXP(-$G196/INDEX($AV$5:$BA$12,MATCH($D196,$AR$5:$AR$12,0),2))*($G196/INDEX($AV$5:$BA$12,MATCH($D196,$AR$5:$AR$12,0),2))^$I196)+(EXP(-$G196/INDEX($AV$5:$BA$12,MATCH($D196,$AR$5:$AR$12,0),3))*($G196/INDEX($AV$5:$BA$12,MATCH($D196,$AR$5:$AR$12,0),3))^$I196)+(EXP(-$G196/INDEX($AV$5:$BA$12,MATCH($D196,$AR$5:$AR$12,0),4))*($G196/INDEX($AV$5:$BA$12,MATCH($D196,$AR$5:$AR$12,0),4))^$I196)+(EXP(-$G196/INDEX($AV$5:$BA$12,MATCH($D196,$AR$5:$AR$12,0),5))*($G196/INDEX($AV$5:$BA$12,MATCH($D196,$AR$5:$AR$12,0),5))^$I196)+(EXP(-$G196/INDEX($AV$5:$BA$12,MATCH($D196,$AR$5:$AR$12,0),6))*($G196/INDEX($AV$5:$BA$12,MATCH($D196,$AR$5:$AR$12,0),6))^$I196)),0)</x:f>
        <x:v>0</x:v>
      </x:c>
      <x:c r="AD196" s="979" t="n">
        <x:f>IFERROR((EXP(-$G196/INDEX($AV$5:$BA$12,MATCH($D196,$AR$5:$AR$12,0),6))*($G196/INDEX($AV$5:$BA$12,MATCH($D196,$AR$5:$AR$12,0),6))^$I196)/((EXP(-$G196/INDEX($AV$5:$BA$12,MATCH($D196,$AR$5:$AR$12,0),1))*($G196/INDEX($AV$5:$BA$12,MATCH($D196,$AR$5:$AR$12,0),1))^$I196)+(EXP(-$G196/INDEX($AV$5:$BA$12,MATCH($D196,$AR$5:$AR$12,0),2))*($G196/INDEX($AV$5:$BA$12,MATCH($D196,$AR$5:$AR$12,0),2))^$I196)+(EXP(-$G196/INDEX($AV$5:$BA$12,MATCH($D196,$AR$5:$AR$12,0),3))*($G196/INDEX($AV$5:$BA$12,MATCH($D196,$AR$5:$AR$12,0),3))^$I196)+(EXP(-$G196/INDEX($AV$5:$BA$12,MATCH($D196,$AR$5:$AR$12,0),4))*($G196/INDEX($AV$5:$BA$12,MATCH($D196,$AR$5:$AR$12,0),4))^$I196)+(EXP(-$G196/INDEX($AV$5:$BA$12,MATCH($D196,$AR$5:$AR$12,0),5))*($G196/INDEX($AV$5:$BA$12,MATCH($D196,$AR$5:$AR$12,0),5))^$I196)+(EXP(-$G196/INDEX($AV$5:$BA$12,MATCH($D196,$AR$5:$AR$12,0),6))*($G196/INDEX($AV$5:$BA$12,MATCH($D196,$AR$5:$AR$12,0),6))^$I196)),0)</x:f>
        <x:v>0</x:v>
      </x:c>
      <x:c r="AE196" s="979" t="n">
        <x:f>IFERROR((EXP(-$G196/INDEX($BB$5:$BG$12,MATCH($D196,$AR$5:$AR$12,0),1))*($G196/INDEX($BB$5:$BG$12,MATCH($D196,$AR$5:$AR$12,0),1))^$J196)/((EXP(-$G196/INDEX($BB$5:$BG$12,MATCH($D196,$AR$5:$AR$12,0),1))*($G196/INDEX($BB$5:$BG$12,MATCH($D196,$AR$5:$AR$12,0),1))^$J196)+(EXP(-$G196/INDEX($BB$5:$BG$12,MATCH($D196,$AR$5:$AR$12,0),2))*($G196/INDEX($BB$5:$BG$12,MATCH($D196,$AR$5:$AR$12,0),2))^$J196)+(EXP(-$G196/INDEX($BB$5:$BG$12,MATCH($D196,$AR$5:$AR$12,0),3))*($G196/INDEX($BB$5:$BG$12,MATCH($D196,$AR$5:$AR$12,0),3))^$J196)+(EXP(-$G196/INDEX($BB$5:$BG$12,MATCH($D196,$AR$5:$AR$12,0),4))*($G196/INDEX($BB$5:$BG$12,MATCH($D196,$AR$5:$AR$12,0),4))^$J196)+(EXP(-$G196/INDEX($BB$5:$BG$12,MATCH($D196,$AR$5:$AR$12,0),5))*($G196/INDEX($BB$5:$BG$12,MATCH($D196,$AR$5:$AR$12,0),5))^$J196)+(EXP(-$G196/INDEX($BB$5:$BG$12,MATCH($D196,$AR$5:$AR$12,0),6))*($G196/INDEX($BB$5:$BG$12,MATCH($D196,$AR$5:$AR$12,0),6))^$J196)),0)</x:f>
        <x:v>0</x:v>
      </x:c>
      <x:c r="AF196" s="979" t="n">
        <x:f>IFERROR((EXP(-$G196/INDEX($BB$5:$BG$12,MATCH($D196,$AR$5:$AR$12,0),2))*($G196/INDEX($BB$5:$BG$12,MATCH($D196,$AR$5:$AR$12,0),2))^$J196)/((EXP(-$G196/INDEX($BB$5:$BG$12,MATCH($D196,$AR$5:$AR$12,0),1))*($G196/INDEX($BB$5:$BG$12,MATCH($D196,$AR$5:$AR$12,0),1))^$J196)+(EXP(-$G196/INDEX($BB$5:$BG$12,MATCH($D196,$AR$5:$AR$12,0),2))*($G196/INDEX($BB$5:$BG$12,MATCH($D196,$AR$5:$AR$12,0),2))^$J196)+(EXP(-$G196/INDEX($BB$5:$BG$12,MATCH($D196,$AR$5:$AR$12,0),3))*($G196/INDEX($BB$5:$BG$12,MATCH($D196,$AR$5:$AR$12,0),3))^$J196)+(EXP(-$G196/INDEX($BB$5:$BG$12,MATCH($D196,$AR$5:$AR$12,0),4))*($G196/INDEX($BB$5:$BG$12,MATCH($D196,$AR$5:$AR$12,0),4))^$J196)+(EXP(-$G196/INDEX($BB$5:$BG$12,MATCH($D196,$AR$5:$AR$12,0),5))*($G196/INDEX($BB$5:$BG$12,MATCH($D196,$AR$5:$AR$12,0),5))^$J196)+(EXP(-$G196/INDEX($BB$5:$BG$12,MATCH($D196,$AR$5:$AR$12,0),6))*($G196/INDEX($BB$5:$BG$12,MATCH($D196,$AR$5:$AR$12,0),6))^$J196)),0)</x:f>
        <x:v>0</x:v>
      </x:c>
      <x:c r="AG196" s="979" t="n">
        <x:f>IFERROR((EXP(-$G196/INDEX($BB$5:$BG$12,MATCH($D196,$AR$5:$AR$12,0),3))*($G196/INDEX($BB$5:$BG$12,MATCH($D196,$AR$5:$AR$12,0),3))^$J196)/((EXP(-$G196/INDEX($BB$5:$BG$12,MATCH($D196,$AR$5:$AR$12,0),1))*($G196/INDEX($BB$5:$BG$12,MATCH($D196,$AR$5:$AR$12,0),1))^$J196)+(EXP(-$G196/INDEX($BB$5:$BG$12,MATCH($D196,$AR$5:$AR$12,0),2))*($G196/INDEX($BB$5:$BG$12,MATCH($D196,$AR$5:$AR$12,0),2))^$J196)+(EXP(-$G196/INDEX($BB$5:$BG$12,MATCH($D196,$AR$5:$AR$12,0),3))*($G196/INDEX($BB$5:$BG$12,MATCH($D196,$AR$5:$AR$12,0),3))^$J196)+(EXP(-$G196/INDEX($BB$5:$BG$12,MATCH($D196,$AR$5:$AR$12,0),4))*($G196/INDEX($BB$5:$BG$12,MATCH($D196,$AR$5:$AR$12,0),4))^$J196)+(EXP(-$G196/INDEX($BB$5:$BG$12,MATCH($D196,$AR$5:$AR$12,0),5))*($G196/INDEX($BB$5:$BG$12,MATCH($D196,$AR$5:$AR$12,0),5))^$J196)+(EXP(-$G196/INDEX($BB$5:$BG$12,MATCH($D196,$AR$5:$AR$12,0),6))*($G196/INDEX($BB$5:$BG$12,MATCH($D196,$AR$5:$AR$12,0),6))^$J196)),0)</x:f>
        <x:v>0</x:v>
      </x:c>
      <x:c r="AH196" s="979" t="n">
        <x:f>IFERROR((EXP(-$G196/INDEX($BB$5:$BG$12,MATCH($D196,$AR$5:$AR$12,0),4))*($G196/INDEX($BB$5:$BG$12,MATCH($D196,$AR$5:$AR$12,0),4))^$J196)/((EXP(-$G196/INDEX($BB$5:$BG$12,MATCH($D196,$AR$5:$AR$12,0),1))*($G196/INDEX($BB$5:$BG$12,MATCH($D196,$AR$5:$AR$12,0),1))^$J196)+(EXP(-$G196/INDEX($BB$5:$BG$12,MATCH($D196,$AR$5:$AR$12,0),2))*($G196/INDEX($BB$5:$BG$12,MATCH($D196,$AR$5:$AR$12,0),2))^$J196)+(EXP(-$G196/INDEX($BB$5:$BG$12,MATCH($D196,$AR$5:$AR$12,0),3))*($G196/INDEX($BB$5:$BG$12,MATCH($D196,$AR$5:$AR$12,0),3))^$J196)+(EXP(-$G196/INDEX($BB$5:$BG$12,MATCH($D196,$AR$5:$AR$12,0),4))*($G196/INDEX($BB$5:$BG$12,MATCH($D196,$AR$5:$AR$12,0),4))^$J196)+(EXP(-$G196/INDEX($BB$5:$BG$12,MATCH($D196,$AR$5:$AR$12,0),5))*($G196/INDEX($BB$5:$BG$12,MATCH($D196,$AR$5:$AR$12,0),5))^$J196)+(EXP(-$G196/INDEX($BB$5:$BG$12,MATCH($D196,$AR$5:$AR$12,0),6))*($G196/INDEX($BB$5:$BG$12,MATCH($D196,$AR$5:$AR$12,0),6))^$J196)),0)</x:f>
        <x:v>0</x:v>
      </x:c>
      <x:c r="AI196" s="979" t="n">
        <x:f>IFERROR((EXP(-$G196/INDEX($BB$5:$BG$12,MATCH($D196,$AR$5:$AR$12,0),5))*($G196/INDEX($BB$5:$BG$12,MATCH($D196,$AR$5:$AR$12,0),5))^$J196)/((EXP(-$G196/INDEX($BB$5:$BG$12,MATCH($D196,$AR$5:$AR$12,0),1))*($G196/INDEX($BB$5:$BG$12,MATCH($D196,$AR$5:$AR$12,0),1))^$J196)+(EXP(-$G196/INDEX($BB$5:$BG$12,MATCH($D196,$AR$5:$AR$12,0),2))*($G196/INDEX($BB$5:$BG$12,MATCH($D196,$AR$5:$AR$12,0),2))^$J196)+(EXP(-$G196/INDEX($BB$5:$BG$12,MATCH($D196,$AR$5:$AR$12,0),3))*($G196/INDEX($BB$5:$BG$12,MATCH($D196,$AR$5:$AR$12,0),3))^$J196)+(EXP(-$G196/INDEX($BB$5:$BG$12,MATCH($D196,$AR$5:$AR$12,0),4))*($G196/INDEX($BB$5:$BG$12,MATCH($D196,$AR$5:$AR$12,0),4))^$J196)+(EXP(-$G196/INDEX($BB$5:$BG$12,MATCH($D196,$AR$5:$AR$12,0),5))*($G196/INDEX($BB$5:$BG$12,MATCH($D196,$AR$5:$AR$12,0),5))^$J196)+(EXP(-$G196/INDEX($BB$5:$BG$12,MATCH($D196,$AR$5:$AR$12,0),6))*($G196/INDEX($BB$5:$BG$12,MATCH($D196,$AR$5:$AR$12,0),6))^$J196)),0)</x:f>
        <x:v>0</x:v>
      </x:c>
      <x:c r="AJ196" s="979" t="n">
        <x:f>IFERROR((EXP(-$G196/INDEX($BB$5:$BG$12,MATCH($D196,$AR$5:$AR$12,0),6))*($G196/INDEX($BB$5:$BG$12,MATCH($D196,$AR$5:$AR$12,0),6))^$J196)/((EXP(-$G196/INDEX($BB$5:$BG$12,MATCH($D196,$AR$5:$AR$12,0),1))*($G196/INDEX($BB$5:$BG$12,MATCH($D196,$AR$5:$AR$12,0),1))^$J196)+(EXP(-$G196/INDEX($BB$5:$BG$12,MATCH($D196,$AR$5:$AR$12,0),2))*($G196/INDEX($BB$5:$BG$12,MATCH($D196,$AR$5:$AR$12,0),2))^$J196)+(EXP(-$G196/INDEX($BB$5:$BG$12,MATCH($D196,$AR$5:$AR$12,0),3))*($G196/INDEX($BB$5:$BG$12,MATCH($D196,$AR$5:$AR$12,0),3))^$J196)+(EXP(-$G196/INDEX($BB$5:$BG$12,MATCH($D196,$AR$5:$AR$12,0),4))*($G196/INDEX($BB$5:$BG$12,MATCH($D196,$AR$5:$AR$12,0),4))^$J196)+(EXP(-$G196/INDEX($BB$5:$BG$12,MATCH($D196,$AR$5:$AR$12,0),5))*($G196/INDEX($BB$5:$BG$12,MATCH($D196,$AR$5:$AR$12,0),5))^$J196)+(EXP(-$G196/INDEX($BB$5:$BG$12,MATCH($D196,$AR$5:$AR$12,0),6))*($G196/INDEX($BB$5:$BG$12,MATCH($D196,$AR$5:$AR$12,0),6))^$J196)),0)</x:f>
        <x:v>0</x:v>
      </x:c>
      <x:c r="BJ196"/>
      <x:c r="BK196"/>
      <x:c r="BL196"/>
      <x:c r="BM196"/>
      <x:c r="BN196"/>
      <x:c r="BO196"/>
      <x:c r="BP196"/>
      <x:c r="BQ196"/>
      <x:c r="BR196"/>
      <x:c r="BS196"/>
      <x:c r="BT196"/>
      <x:c r="BU196"/>
      <x:c r="BV196"/>
      <x:c r="BW196"/>
      <x:c r="BX196"/>
      <x:c r="BY196"/>
      <x:c r="BZ196"/>
    </x:row>
    <x:row r="197">
      <x:c r="A197" s="975" t="n">
        <x:f>'対象台データ'!A195</x:f>
        <x:v>46284</x:v>
      </x:c>
      <x:c r="B197" s="1003" t="str">
        <x:f>'対象台データ'!B195</x:f>
        <x:v>土</x:v>
      </x:c>
      <x:c r="C197" s="1003" t="str">
        <x:f>'対象台データ'!C195</x:f>
        <x:v>9/19</x:v>
      </x:c>
      <x:c r="D197" s="963" t="str">
        <x:f>'対象台データ'!D195</x:f>
        <x:v>スマスロ北斗の拳</x:v>
      </x:c>
      <x:c r="E197" s="1014" t="n">
        <x:f>IF($X197="A",MIN(100,MAX(0,55+(V197-55)*(1+0.4*SQRT(MIN(G197/8000,1))))),MIN(100,MAX(0,V197)))</x:f>
        <x:v>79.04233074935402</x:v>
      </x:c>
      <x:c r="F197" s="1016" t="n">
        <x:f>'対象台データ'!E195</x:f>
        <x:v>741</x:v>
      </x:c>
      <x:c r="G197" s="1005" t="n">
        <x:f>'対象台データ'!F195</x:f>
        <x:v>8385</x:v>
      </x:c>
      <x:c r="H197" s="1005" t="n">
        <x:f>'対象台データ'!G195</x:f>
        <x:v>2771</x:v>
      </x:c>
      <x:c r="I197" s="1005" t="n">
        <x:f>'対象台データ'!H195</x:f>
        <x:v>83</x:v>
      </x:c>
      <x:c r="J197" s="1005" t="n">
        <x:f>'対象台データ'!I195</x:f>
        <x:v>18</x:v>
      </x:c>
      <x:c r="K197" s="979" t="n">
        <x:f>'対象台データ'!K195</x:f>
        <x:v>1.1101570264360963</x:v>
      </x:c>
      <x:c r="L197" s="1006" t="n">
        <x:f>IF(G197&lt;=0,5,IF(G197&lt;1500,5+(G197-0)*(20-5)/(1500-0),IF(G197&lt;3000,20+(G197-1500)*(40-20)/(3000-1500),IF(G197&lt;4500,40+(G197-3000)*(58-40)/(4500-3000),IF(G197&lt;6000,58+(G197-4500)*(72-58)/(6000-4500),IF(G197&lt;7500,72+(G197-6000)*(84-72)/(7500-6000),IF(G197&lt;9000,84+(G197-7500)*(93-84)/(9000-7500),IF(G197&lt;11000,93+(G197-9000)*(100-93)/(11000-9000),100))))))))</x:f>
        <x:v>89.31</x:v>
      </x:c>
      <x:c r="M197" s="978" t="n">
        <x:v>1</x:v>
      </x:c>
      <x:c r="N197" s="978" t="n">
        <x:f>MIN(100,L197*M197)</x:f>
        <x:v>89.31</x:v>
      </x:c>
      <x:c r="O197" s="978" t="n">
        <x:f>IF(K197&lt;=0.8,0,IF(K197&lt;0.9,0+(K197-0.8)*(10-0)/(0.9-0.8),IF(K197&lt;1,10+(K197-0.9)*(35-10)/(1-0.9),IF(K197&lt;1.2,35+(K197-1)*(87-35)/(1.2-1),IF(K197&lt;1.3,87+(K197-1.2)*(96-87)/(1.3-1.2),IF(K197&lt;1.45,96+(K197-1.3)*(100-96)/(1.45-1.3),100))))))</x:f>
        <x:v>63.64082687338504</x:v>
      </x:c>
      <x:c r="P197" s="979" t="n">
        <x:f>MIN(1,SQRT(G197/8000))</x:f>
        <x:v>1</x:v>
      </x:c>
      <x:c r="Q197" s="978" t="n">
        <x:f>35+(O197-35)*P197</x:f>
        <x:v>63.64082687338504</x:v>
      </x:c>
      <x:c r="R197" s="978" t="n">
        <x:f>IF(K197&lt;0.95,MIN(25,(0.95-K197)*250),0)</x:f>
        <x:v>0</x:v>
      </x:c>
      <x:c r="S197" s="978" t="n">
        <x:f>IF($X197="A",Y197*5+Z197*15+AA197*30+AB197*60+AC197*80+AD197*100,0)</x:f>
        <x:v>0</x:v>
      </x:c>
      <x:c r="T197" s="978" t="n">
        <x:f>IF($X197="A",AE197*5+AF197*15+AG197*30+AH197*60+AI197*80+AJ197*100,0)</x:f>
        <x:v>0</x:v>
      </x:c>
      <x:c r="U197" s="978" t="n">
        <x:f>IF($X197="A",S197*15%+T197*30%+Q197*55%,0)</x:f>
        <x:v>0</x:v>
      </x:c>
      <x:c r="V197" s="1018" t="n">
        <x:f>IF($X197="A",U197*80%+N197*20%,N197*IFERROR(INDEX($AT$5:$AT$60,MATCH($D197,$AR$5:$AR$60,0)),0.6)+Q197*IFERROR(INDEX($AU$5:$AU$60,MATCH($D197,$AR$5:$AR$60,0)),0.4)-R197)</x:f>
        <x:v>79.04233074935402</x:v>
      </x:c>
      <x:c r="W197" s="1008" t="str">
        <x:f>IF(E197&gt;=90,"設定6級候補",IF(E197&gt;=75,"設定4以上強候補",IF(E197&gt;=60,"設定4以上を疑う","要観察")))</x:f>
        <x:v>設定4以上強候補</x:v>
      </x:c>
      <x:c r="X197" s="1003" t="str">
        <x:f>IFERROR(INDEX($AS$5:$AS$60,MATCH($D197,$AR$5:$AR$60,0)),"AT")</x:f>
        <x:v>AT</x:v>
      </x:c>
      <x:c r="Y197" s="979" t="n">
        <x:f>IFERROR((EXP(-$G197/INDEX($AV$5:$BA$12,MATCH($D197,$AR$5:$AR$12,0),1))*($G197/INDEX($AV$5:$BA$12,MATCH($D197,$AR$5:$AR$12,0),1))^$I197)/((EXP(-$G197/INDEX($AV$5:$BA$12,MATCH($D197,$AR$5:$AR$12,0),1))*($G197/INDEX($AV$5:$BA$12,MATCH($D197,$AR$5:$AR$12,0),1))^$I197)+(EXP(-$G197/INDEX($AV$5:$BA$12,MATCH($D197,$AR$5:$AR$12,0),2))*($G197/INDEX($AV$5:$BA$12,MATCH($D197,$AR$5:$AR$12,0),2))^$I197)+(EXP(-$G197/INDEX($AV$5:$BA$12,MATCH($D197,$AR$5:$AR$12,0),3))*($G197/INDEX($AV$5:$BA$12,MATCH($D197,$AR$5:$AR$12,0),3))^$I197)+(EXP(-$G197/INDEX($AV$5:$BA$12,MATCH($D197,$AR$5:$AR$12,0),4))*($G197/INDEX($AV$5:$BA$12,MATCH($D197,$AR$5:$AR$12,0),4))^$I197)+(EXP(-$G197/INDEX($AV$5:$BA$12,MATCH($D197,$AR$5:$AR$12,0),5))*($G197/INDEX($AV$5:$BA$12,MATCH($D197,$AR$5:$AR$12,0),5))^$I197)+(EXP(-$G197/INDEX($AV$5:$BA$12,MATCH($D197,$AR$5:$AR$12,0),6))*($G197/INDEX($AV$5:$BA$12,MATCH($D197,$AR$5:$AR$12,0),6))^$I197)),0)</x:f>
        <x:v>0</x:v>
      </x:c>
      <x:c r="Z197" s="979" t="n">
        <x:f>IFERROR((EXP(-$G197/INDEX($AV$5:$BA$12,MATCH($D197,$AR$5:$AR$12,0),2))*($G197/INDEX($AV$5:$BA$12,MATCH($D197,$AR$5:$AR$12,0),2))^$I197)/((EXP(-$G197/INDEX($AV$5:$BA$12,MATCH($D197,$AR$5:$AR$12,0),1))*($G197/INDEX($AV$5:$BA$12,MATCH($D197,$AR$5:$AR$12,0),1))^$I197)+(EXP(-$G197/INDEX($AV$5:$BA$12,MATCH($D197,$AR$5:$AR$12,0),2))*($G197/INDEX($AV$5:$BA$12,MATCH($D197,$AR$5:$AR$12,0),2))^$I197)+(EXP(-$G197/INDEX($AV$5:$BA$12,MATCH($D197,$AR$5:$AR$12,0),3))*($G197/INDEX($AV$5:$BA$12,MATCH($D197,$AR$5:$AR$12,0),3))^$I197)+(EXP(-$G197/INDEX($AV$5:$BA$12,MATCH($D197,$AR$5:$AR$12,0),4))*($G197/INDEX($AV$5:$BA$12,MATCH($D197,$AR$5:$AR$12,0),4))^$I197)+(EXP(-$G197/INDEX($AV$5:$BA$12,MATCH($D197,$AR$5:$AR$12,0),5))*($G197/INDEX($AV$5:$BA$12,MATCH($D197,$AR$5:$AR$12,0),5))^$I197)+(EXP(-$G197/INDEX($AV$5:$BA$12,MATCH($D197,$AR$5:$AR$12,0),6))*($G197/INDEX($AV$5:$BA$12,MATCH($D197,$AR$5:$AR$12,0),6))^$I197)),0)</x:f>
        <x:v>0</x:v>
      </x:c>
      <x:c r="AA197" s="979" t="n">
        <x:f>IFERROR((EXP(-$G197/INDEX($AV$5:$BA$12,MATCH($D197,$AR$5:$AR$12,0),3))*($G197/INDEX($AV$5:$BA$12,MATCH($D197,$AR$5:$AR$12,0),3))^$I197)/((EXP(-$G197/INDEX($AV$5:$BA$12,MATCH($D197,$AR$5:$AR$12,0),1))*($G197/INDEX($AV$5:$BA$12,MATCH($D197,$AR$5:$AR$12,0),1))^$I197)+(EXP(-$G197/INDEX($AV$5:$BA$12,MATCH($D197,$AR$5:$AR$12,0),2))*($G197/INDEX($AV$5:$BA$12,MATCH($D197,$AR$5:$AR$12,0),2))^$I197)+(EXP(-$G197/INDEX($AV$5:$BA$12,MATCH($D197,$AR$5:$AR$12,0),3))*($G197/INDEX($AV$5:$BA$12,MATCH($D197,$AR$5:$AR$12,0),3))^$I197)+(EXP(-$G197/INDEX($AV$5:$BA$12,MATCH($D197,$AR$5:$AR$12,0),4))*($G197/INDEX($AV$5:$BA$12,MATCH($D197,$AR$5:$AR$12,0),4))^$I197)+(EXP(-$G197/INDEX($AV$5:$BA$12,MATCH($D197,$AR$5:$AR$12,0),5))*($G197/INDEX($AV$5:$BA$12,MATCH($D197,$AR$5:$AR$12,0),5))^$I197)+(EXP(-$G197/INDEX($AV$5:$BA$12,MATCH($D197,$AR$5:$AR$12,0),6))*($G197/INDEX($AV$5:$BA$12,MATCH($D197,$AR$5:$AR$12,0),6))^$I197)),0)</x:f>
        <x:v>0</x:v>
      </x:c>
      <x:c r="AB197" s="979" t="n">
        <x:f>IFERROR((EXP(-$G197/INDEX($AV$5:$BA$12,MATCH($D197,$AR$5:$AR$12,0),4))*($G197/INDEX($AV$5:$BA$12,MATCH($D197,$AR$5:$AR$12,0),4))^$I197)/((EXP(-$G197/INDEX($AV$5:$BA$12,MATCH($D197,$AR$5:$AR$12,0),1))*($G197/INDEX($AV$5:$BA$12,MATCH($D197,$AR$5:$AR$12,0),1))^$I197)+(EXP(-$G197/INDEX($AV$5:$BA$12,MATCH($D197,$AR$5:$AR$12,0),2))*($G197/INDEX($AV$5:$BA$12,MATCH($D197,$AR$5:$AR$12,0),2))^$I197)+(EXP(-$G197/INDEX($AV$5:$BA$12,MATCH($D197,$AR$5:$AR$12,0),3))*($G197/INDEX($AV$5:$BA$12,MATCH($D197,$AR$5:$AR$12,0),3))^$I197)+(EXP(-$G197/INDEX($AV$5:$BA$12,MATCH($D197,$AR$5:$AR$12,0),4))*($G197/INDEX($AV$5:$BA$12,MATCH($D197,$AR$5:$AR$12,0),4))^$I197)+(EXP(-$G197/INDEX($AV$5:$BA$12,MATCH($D197,$AR$5:$AR$12,0),5))*($G197/INDEX($AV$5:$BA$12,MATCH($D197,$AR$5:$AR$12,0),5))^$I197)+(EXP(-$G197/INDEX($AV$5:$BA$12,MATCH($D197,$AR$5:$AR$12,0),6))*($G197/INDEX($AV$5:$BA$12,MATCH($D197,$AR$5:$AR$12,0),6))^$I197)),0)</x:f>
        <x:v>0</x:v>
      </x:c>
      <x:c r="AC197" s="979" t="n">
        <x:f>IFERROR((EXP(-$G197/INDEX($AV$5:$BA$12,MATCH($D197,$AR$5:$AR$12,0),5))*($G197/INDEX($AV$5:$BA$12,MATCH($D197,$AR$5:$AR$12,0),5))^$I197)/((EXP(-$G197/INDEX($AV$5:$BA$12,MATCH($D197,$AR$5:$AR$12,0),1))*($G197/INDEX($AV$5:$BA$12,MATCH($D197,$AR$5:$AR$12,0),1))^$I197)+(EXP(-$G197/INDEX($AV$5:$BA$12,MATCH($D197,$AR$5:$AR$12,0),2))*($G197/INDEX($AV$5:$BA$12,MATCH($D197,$AR$5:$AR$12,0),2))^$I197)+(EXP(-$G197/INDEX($AV$5:$BA$12,MATCH($D197,$AR$5:$AR$12,0),3))*($G197/INDEX($AV$5:$BA$12,MATCH($D197,$AR$5:$AR$12,0),3))^$I197)+(EXP(-$G197/INDEX($AV$5:$BA$12,MATCH($D197,$AR$5:$AR$12,0),4))*($G197/INDEX($AV$5:$BA$12,MATCH($D197,$AR$5:$AR$12,0),4))^$I197)+(EXP(-$G197/INDEX($AV$5:$BA$12,MATCH($D197,$AR$5:$AR$12,0),5))*($G197/INDEX($AV$5:$BA$12,MATCH($D197,$AR$5:$AR$12,0),5))^$I197)+(EXP(-$G197/INDEX($AV$5:$BA$12,MATCH($D197,$AR$5:$AR$12,0),6))*($G197/INDEX($AV$5:$BA$12,MATCH($D197,$AR$5:$AR$12,0),6))^$I197)),0)</x:f>
        <x:v>0</x:v>
      </x:c>
      <x:c r="AD197" s="979" t="n">
        <x:f>IFERROR((EXP(-$G197/INDEX($AV$5:$BA$12,MATCH($D197,$AR$5:$AR$12,0),6))*($G197/INDEX($AV$5:$BA$12,MATCH($D197,$AR$5:$AR$12,0),6))^$I197)/((EXP(-$G197/INDEX($AV$5:$BA$12,MATCH($D197,$AR$5:$AR$12,0),1))*($G197/INDEX($AV$5:$BA$12,MATCH($D197,$AR$5:$AR$12,0),1))^$I197)+(EXP(-$G197/INDEX($AV$5:$BA$12,MATCH($D197,$AR$5:$AR$12,0),2))*($G197/INDEX($AV$5:$BA$12,MATCH($D197,$AR$5:$AR$12,0),2))^$I197)+(EXP(-$G197/INDEX($AV$5:$BA$12,MATCH($D197,$AR$5:$AR$12,0),3))*($G197/INDEX($AV$5:$BA$12,MATCH($D197,$AR$5:$AR$12,0),3))^$I197)+(EXP(-$G197/INDEX($AV$5:$BA$12,MATCH($D197,$AR$5:$AR$12,0),4))*($G197/INDEX($AV$5:$BA$12,MATCH($D197,$AR$5:$AR$12,0),4))^$I197)+(EXP(-$G197/INDEX($AV$5:$BA$12,MATCH($D197,$AR$5:$AR$12,0),5))*($G197/INDEX($AV$5:$BA$12,MATCH($D197,$AR$5:$AR$12,0),5))^$I197)+(EXP(-$G197/INDEX($AV$5:$BA$12,MATCH($D197,$AR$5:$AR$12,0),6))*($G197/INDEX($AV$5:$BA$12,MATCH($D197,$AR$5:$AR$12,0),6))^$I197)),0)</x:f>
        <x:v>0</x:v>
      </x:c>
      <x:c r="AE197" s="979" t="n">
        <x:f>IFERROR((EXP(-$G197/INDEX($BB$5:$BG$12,MATCH($D197,$AR$5:$AR$12,0),1))*($G197/INDEX($BB$5:$BG$12,MATCH($D197,$AR$5:$AR$12,0),1))^$J197)/((EXP(-$G197/INDEX($BB$5:$BG$12,MATCH($D197,$AR$5:$AR$12,0),1))*($G197/INDEX($BB$5:$BG$12,MATCH($D197,$AR$5:$AR$12,0),1))^$J197)+(EXP(-$G197/INDEX($BB$5:$BG$12,MATCH($D197,$AR$5:$AR$12,0),2))*($G197/INDEX($BB$5:$BG$12,MATCH($D197,$AR$5:$AR$12,0),2))^$J197)+(EXP(-$G197/INDEX($BB$5:$BG$12,MATCH($D197,$AR$5:$AR$12,0),3))*($G197/INDEX($BB$5:$BG$12,MATCH($D197,$AR$5:$AR$12,0),3))^$J197)+(EXP(-$G197/INDEX($BB$5:$BG$12,MATCH($D197,$AR$5:$AR$12,0),4))*($G197/INDEX($BB$5:$BG$12,MATCH($D197,$AR$5:$AR$12,0),4))^$J197)+(EXP(-$G197/INDEX($BB$5:$BG$12,MATCH($D197,$AR$5:$AR$12,0),5))*($G197/INDEX($BB$5:$BG$12,MATCH($D197,$AR$5:$AR$12,0),5))^$J197)+(EXP(-$G197/INDEX($BB$5:$BG$12,MATCH($D197,$AR$5:$AR$12,0),6))*($G197/INDEX($BB$5:$BG$12,MATCH($D197,$AR$5:$AR$12,0),6))^$J197)),0)</x:f>
        <x:v>0</x:v>
      </x:c>
      <x:c r="AF197" s="979" t="n">
        <x:f>IFERROR((EXP(-$G197/INDEX($BB$5:$BG$12,MATCH($D197,$AR$5:$AR$12,0),2))*($G197/INDEX($BB$5:$BG$12,MATCH($D197,$AR$5:$AR$12,0),2))^$J197)/((EXP(-$G197/INDEX($BB$5:$BG$12,MATCH($D197,$AR$5:$AR$12,0),1))*($G197/INDEX($BB$5:$BG$12,MATCH($D197,$AR$5:$AR$12,0),1))^$J197)+(EXP(-$G197/INDEX($BB$5:$BG$12,MATCH($D197,$AR$5:$AR$12,0),2))*($G197/INDEX($BB$5:$BG$12,MATCH($D197,$AR$5:$AR$12,0),2))^$J197)+(EXP(-$G197/INDEX($BB$5:$BG$12,MATCH($D197,$AR$5:$AR$12,0),3))*($G197/INDEX($BB$5:$BG$12,MATCH($D197,$AR$5:$AR$12,0),3))^$J197)+(EXP(-$G197/INDEX($BB$5:$BG$12,MATCH($D197,$AR$5:$AR$12,0),4))*($G197/INDEX($BB$5:$BG$12,MATCH($D197,$AR$5:$AR$12,0),4))^$J197)+(EXP(-$G197/INDEX($BB$5:$BG$12,MATCH($D197,$AR$5:$AR$12,0),5))*($G197/INDEX($BB$5:$BG$12,MATCH($D197,$AR$5:$AR$12,0),5))^$J197)+(EXP(-$G197/INDEX($BB$5:$BG$12,MATCH($D197,$AR$5:$AR$12,0),6))*($G197/INDEX($BB$5:$BG$12,MATCH($D197,$AR$5:$AR$12,0),6))^$J197)),0)</x:f>
        <x:v>0</x:v>
      </x:c>
      <x:c r="AG197" s="979" t="n">
        <x:f>IFERROR((EXP(-$G197/INDEX($BB$5:$BG$12,MATCH($D197,$AR$5:$AR$12,0),3))*($G197/INDEX($BB$5:$BG$12,MATCH($D197,$AR$5:$AR$12,0),3))^$J197)/((EXP(-$G197/INDEX($BB$5:$BG$12,MATCH($D197,$AR$5:$AR$12,0),1))*($G197/INDEX($BB$5:$BG$12,MATCH($D197,$AR$5:$AR$12,0),1))^$J197)+(EXP(-$G197/INDEX($BB$5:$BG$12,MATCH($D197,$AR$5:$AR$12,0),2))*($G197/INDEX($BB$5:$BG$12,MATCH($D197,$AR$5:$AR$12,0),2))^$J197)+(EXP(-$G197/INDEX($BB$5:$BG$12,MATCH($D197,$AR$5:$AR$12,0),3))*($G197/INDEX($BB$5:$BG$12,MATCH($D197,$AR$5:$AR$12,0),3))^$J197)+(EXP(-$G197/INDEX($BB$5:$BG$12,MATCH($D197,$AR$5:$AR$12,0),4))*($G197/INDEX($BB$5:$BG$12,MATCH($D197,$AR$5:$AR$12,0),4))^$J197)+(EXP(-$G197/INDEX($BB$5:$BG$12,MATCH($D197,$AR$5:$AR$12,0),5))*($G197/INDEX($BB$5:$BG$12,MATCH($D197,$AR$5:$AR$12,0),5))^$J197)+(EXP(-$G197/INDEX($BB$5:$BG$12,MATCH($D197,$AR$5:$AR$12,0),6))*($G197/INDEX($BB$5:$BG$12,MATCH($D197,$AR$5:$AR$12,0),6))^$J197)),0)</x:f>
        <x:v>0</x:v>
      </x:c>
      <x:c r="AH197" s="979" t="n">
        <x:f>IFERROR((EXP(-$G197/INDEX($BB$5:$BG$12,MATCH($D197,$AR$5:$AR$12,0),4))*($G197/INDEX($BB$5:$BG$12,MATCH($D197,$AR$5:$AR$12,0),4))^$J197)/((EXP(-$G197/INDEX($BB$5:$BG$12,MATCH($D197,$AR$5:$AR$12,0),1))*($G197/INDEX($BB$5:$BG$12,MATCH($D197,$AR$5:$AR$12,0),1))^$J197)+(EXP(-$G197/INDEX($BB$5:$BG$12,MATCH($D197,$AR$5:$AR$12,0),2))*($G197/INDEX($BB$5:$BG$12,MATCH($D197,$AR$5:$AR$12,0),2))^$J197)+(EXP(-$G197/INDEX($BB$5:$BG$12,MATCH($D197,$AR$5:$AR$12,0),3))*($G197/INDEX($BB$5:$BG$12,MATCH($D197,$AR$5:$AR$12,0),3))^$J197)+(EXP(-$G197/INDEX($BB$5:$BG$12,MATCH($D197,$AR$5:$AR$12,0),4))*($G197/INDEX($BB$5:$BG$12,MATCH($D197,$AR$5:$AR$12,0),4))^$J197)+(EXP(-$G197/INDEX($BB$5:$BG$12,MATCH($D197,$AR$5:$AR$12,0),5))*($G197/INDEX($BB$5:$BG$12,MATCH($D197,$AR$5:$AR$12,0),5))^$J197)+(EXP(-$G197/INDEX($BB$5:$BG$12,MATCH($D197,$AR$5:$AR$12,0),6))*($G197/INDEX($BB$5:$BG$12,MATCH($D197,$AR$5:$AR$12,0),6))^$J197)),0)</x:f>
        <x:v>0</x:v>
      </x:c>
      <x:c r="AI197" s="979" t="n">
        <x:f>IFERROR((EXP(-$G197/INDEX($BB$5:$BG$12,MATCH($D197,$AR$5:$AR$12,0),5))*($G197/INDEX($BB$5:$BG$12,MATCH($D197,$AR$5:$AR$12,0),5))^$J197)/((EXP(-$G197/INDEX($BB$5:$BG$12,MATCH($D197,$AR$5:$AR$12,0),1))*($G197/INDEX($BB$5:$BG$12,MATCH($D197,$AR$5:$AR$12,0),1))^$J197)+(EXP(-$G197/INDEX($BB$5:$BG$12,MATCH($D197,$AR$5:$AR$12,0),2))*($G197/INDEX($BB$5:$BG$12,MATCH($D197,$AR$5:$AR$12,0),2))^$J197)+(EXP(-$G197/INDEX($BB$5:$BG$12,MATCH($D197,$AR$5:$AR$12,0),3))*($G197/INDEX($BB$5:$BG$12,MATCH($D197,$AR$5:$AR$12,0),3))^$J197)+(EXP(-$G197/INDEX($BB$5:$BG$12,MATCH($D197,$AR$5:$AR$12,0),4))*($G197/INDEX($BB$5:$BG$12,MATCH($D197,$AR$5:$AR$12,0),4))^$J197)+(EXP(-$G197/INDEX($BB$5:$BG$12,MATCH($D197,$AR$5:$AR$12,0),5))*($G197/INDEX($BB$5:$BG$12,MATCH($D197,$AR$5:$AR$12,0),5))^$J197)+(EXP(-$G197/INDEX($BB$5:$BG$12,MATCH($D197,$AR$5:$AR$12,0),6))*($G197/INDEX($BB$5:$BG$12,MATCH($D197,$AR$5:$AR$12,0),6))^$J197)),0)</x:f>
        <x:v>0</x:v>
      </x:c>
      <x:c r="AJ197" s="979" t="n">
        <x:f>IFERROR((EXP(-$G197/INDEX($BB$5:$BG$12,MATCH($D197,$AR$5:$AR$12,0),6))*($G197/INDEX($BB$5:$BG$12,MATCH($D197,$AR$5:$AR$12,0),6))^$J197)/((EXP(-$G197/INDEX($BB$5:$BG$12,MATCH($D197,$AR$5:$AR$12,0),1))*($G197/INDEX($BB$5:$BG$12,MATCH($D197,$AR$5:$AR$12,0),1))^$J197)+(EXP(-$G197/INDEX($BB$5:$BG$12,MATCH($D197,$AR$5:$AR$12,0),2))*($G197/INDEX($BB$5:$BG$12,MATCH($D197,$AR$5:$AR$12,0),2))^$J197)+(EXP(-$G197/INDEX($BB$5:$BG$12,MATCH($D197,$AR$5:$AR$12,0),3))*($G197/INDEX($BB$5:$BG$12,MATCH($D197,$AR$5:$AR$12,0),3))^$J197)+(EXP(-$G197/INDEX($BB$5:$BG$12,MATCH($D197,$AR$5:$AR$12,0),4))*($G197/INDEX($BB$5:$BG$12,MATCH($D197,$AR$5:$AR$12,0),4))^$J197)+(EXP(-$G197/INDEX($BB$5:$BG$12,MATCH($D197,$AR$5:$AR$12,0),5))*($G197/INDEX($BB$5:$BG$12,MATCH($D197,$AR$5:$AR$12,0),5))^$J197)+(EXP(-$G197/INDEX($BB$5:$BG$12,MATCH($D197,$AR$5:$AR$12,0),6))*($G197/INDEX($BB$5:$BG$12,MATCH($D197,$AR$5:$AR$12,0),6))^$J197)),0)</x:f>
        <x:v>0</x:v>
      </x:c>
      <x:c r="BJ197"/>
      <x:c r="BK197"/>
      <x:c r="BL197"/>
      <x:c r="BM197"/>
      <x:c r="BN197"/>
      <x:c r="BO197"/>
      <x:c r="BP197"/>
      <x:c r="BQ197"/>
      <x:c r="BR197"/>
      <x:c r="BS197"/>
      <x:c r="BT197"/>
      <x:c r="BU197"/>
      <x:c r="BV197"/>
      <x:c r="BW197"/>
      <x:c r="BX197"/>
      <x:c r="BY197"/>
      <x:c r="BZ197"/>
    </x:row>
    <x:row r="198">
      <x:c r="A198" s="975" t="n">
        <x:f>'対象台データ'!A196</x:f>
        <x:v>46284</x:v>
      </x:c>
      <x:c r="B198" s="1003" t="str">
        <x:f>'対象台データ'!B196</x:f>
        <x:v>土</x:v>
      </x:c>
      <x:c r="C198" s="1003" t="str">
        <x:f>'対象台データ'!C196</x:f>
        <x:v>9/19</x:v>
      </x:c>
      <x:c r="D198" s="963" t="str">
        <x:f>'対象台データ'!D196</x:f>
        <x:v>スマスロ北斗の拳</x:v>
      </x:c>
      <x:c r="E198" s="1014" t="n">
        <x:f>IF($X198="A",MIN(100,MAX(0,55+(V198-55)*(1+0.4*SQRT(MIN(G198/8000,1))))),MIN(100,MAX(0,V198)))</x:f>
        <x:v>82.56602450142452</x:v>
      </x:c>
      <x:c r="F198" s="1016" t="n">
        <x:f>'対象台データ'!E196</x:f>
        <x:v>742</x:v>
      </x:c>
      <x:c r="G198" s="1005" t="n">
        <x:f>'対象台データ'!F196</x:f>
        <x:v>9126</x:v>
      </x:c>
      <x:c r="H198" s="1005" t="n">
        <x:f>'対象台データ'!G196</x:f>
        <x:v>3291</x:v>
      </x:c>
      <x:c r="I198" s="1005" t="n">
        <x:f>'対象台データ'!H196</x:f>
        <x:v>89</x:v>
      </x:c>
      <x:c r="J198" s="1005" t="n">
        <x:f>'対象台データ'!I196</x:f>
        <x:v>28</x:v>
      </x:c>
      <x:c r="K198" s="979" t="n">
        <x:f>'対象台データ'!K196</x:f>
        <x:v>1.1202060048213895</x:v>
      </x:c>
      <x:c r="L198" s="1006" t="n">
        <x:f>IF(G198&lt;=0,5,IF(G198&lt;1500,5+(G198-0)*(20-5)/(1500-0),IF(G198&lt;3000,20+(G198-1500)*(40-20)/(3000-1500),IF(G198&lt;4500,40+(G198-3000)*(58-40)/(4500-3000),IF(G198&lt;6000,58+(G198-4500)*(72-58)/(6000-4500),IF(G198&lt;7500,72+(G198-6000)*(84-72)/(7500-6000),IF(G198&lt;9000,84+(G198-7500)*(93-84)/(9000-7500),IF(G198&lt;11000,93+(G198-9000)*(100-93)/(11000-9000),100))))))))</x:f>
        <x:v>93.441</x:v>
      </x:c>
      <x:c r="M198" s="978" t="n">
        <x:v>1</x:v>
      </x:c>
      <x:c r="N198" s="978" t="n">
        <x:f>MIN(100,L198*M198)</x:f>
        <x:v>93.441</x:v>
      </x:c>
      <x:c r="O198" s="978" t="n">
        <x:f>IF(K198&lt;=0.8,0,IF(K198&lt;0.9,0+(K198-0.8)*(10-0)/(0.9-0.8),IF(K198&lt;1,10+(K198-0.9)*(35-10)/(1-0.9),IF(K198&lt;1.2,35+(K198-1)*(87-35)/(1.2-1),IF(K198&lt;1.3,87+(K198-1.2)*(96-87)/(1.3-1.2),IF(K198&lt;1.45,96+(K198-1.3)*(100-96)/(1.45-1.3),100))))))</x:f>
        <x:v>66.25356125356129</x:v>
      </x:c>
      <x:c r="P198" s="979" t="n">
        <x:f>MIN(1,SQRT(G198/8000))</x:f>
        <x:v>1</x:v>
      </x:c>
      <x:c r="Q198" s="978" t="n">
        <x:f>35+(O198-35)*P198</x:f>
        <x:v>66.25356125356129</x:v>
      </x:c>
      <x:c r="R198" s="978" t="n">
        <x:f>IF(K198&lt;0.95,MIN(25,(0.95-K198)*250),0)</x:f>
        <x:v>0</x:v>
      </x:c>
      <x:c r="S198" s="978" t="n">
        <x:f>IF($X198="A",Y198*5+Z198*15+AA198*30+AB198*60+AC198*80+AD198*100,0)</x:f>
        <x:v>0</x:v>
      </x:c>
      <x:c r="T198" s="978" t="n">
        <x:f>IF($X198="A",AE198*5+AF198*15+AG198*30+AH198*60+AI198*80+AJ198*100,0)</x:f>
        <x:v>0</x:v>
      </x:c>
      <x:c r="U198" s="978" t="n">
        <x:f>IF($X198="A",S198*15%+T198*30%+Q198*55%,0)</x:f>
        <x:v>0</x:v>
      </x:c>
      <x:c r="V198" s="1018" t="n">
        <x:f>IF($X198="A",U198*80%+N198*20%,N198*IFERROR(INDEX($AT$5:$AT$60,MATCH($D198,$AR$5:$AR$60,0)),0.6)+Q198*IFERROR(INDEX($AU$5:$AU$60,MATCH($D198,$AR$5:$AR$60,0)),0.4)-R198)</x:f>
        <x:v>82.56602450142452</x:v>
      </x:c>
      <x:c r="W198" s="1008" t="str">
        <x:f>IF(E198&gt;=90,"設定6級候補",IF(E198&gt;=75,"設定4以上強候補",IF(E198&gt;=60,"設定4以上を疑う","要観察")))</x:f>
        <x:v>設定4以上強候補</x:v>
      </x:c>
      <x:c r="X198" s="1003" t="str">
        <x:f>IFERROR(INDEX($AS$5:$AS$60,MATCH($D198,$AR$5:$AR$60,0)),"AT")</x:f>
        <x:v>AT</x:v>
      </x:c>
      <x:c r="Y198" s="979" t="n">
        <x:f>IFERROR((EXP(-$G198/INDEX($AV$5:$BA$12,MATCH($D198,$AR$5:$AR$12,0),1))*($G198/INDEX($AV$5:$BA$12,MATCH($D198,$AR$5:$AR$12,0),1))^$I198)/((EXP(-$G198/INDEX($AV$5:$BA$12,MATCH($D198,$AR$5:$AR$12,0),1))*($G198/INDEX($AV$5:$BA$12,MATCH($D198,$AR$5:$AR$12,0),1))^$I198)+(EXP(-$G198/INDEX($AV$5:$BA$12,MATCH($D198,$AR$5:$AR$12,0),2))*($G198/INDEX($AV$5:$BA$12,MATCH($D198,$AR$5:$AR$12,0),2))^$I198)+(EXP(-$G198/INDEX($AV$5:$BA$12,MATCH($D198,$AR$5:$AR$12,0),3))*($G198/INDEX($AV$5:$BA$12,MATCH($D198,$AR$5:$AR$12,0),3))^$I198)+(EXP(-$G198/INDEX($AV$5:$BA$12,MATCH($D198,$AR$5:$AR$12,0),4))*($G198/INDEX($AV$5:$BA$12,MATCH($D198,$AR$5:$AR$12,0),4))^$I198)+(EXP(-$G198/INDEX($AV$5:$BA$12,MATCH($D198,$AR$5:$AR$12,0),5))*($G198/INDEX($AV$5:$BA$12,MATCH($D198,$AR$5:$AR$12,0),5))^$I198)+(EXP(-$G198/INDEX($AV$5:$BA$12,MATCH($D198,$AR$5:$AR$12,0),6))*($G198/INDEX($AV$5:$BA$12,MATCH($D198,$AR$5:$AR$12,0),6))^$I198)),0)</x:f>
        <x:v>0</x:v>
      </x:c>
      <x:c r="Z198" s="979" t="n">
        <x:f>IFERROR((EXP(-$G198/INDEX($AV$5:$BA$12,MATCH($D198,$AR$5:$AR$12,0),2))*($G198/INDEX($AV$5:$BA$12,MATCH($D198,$AR$5:$AR$12,0),2))^$I198)/((EXP(-$G198/INDEX($AV$5:$BA$12,MATCH($D198,$AR$5:$AR$12,0),1))*($G198/INDEX($AV$5:$BA$12,MATCH($D198,$AR$5:$AR$12,0),1))^$I198)+(EXP(-$G198/INDEX($AV$5:$BA$12,MATCH($D198,$AR$5:$AR$12,0),2))*($G198/INDEX($AV$5:$BA$12,MATCH($D198,$AR$5:$AR$12,0),2))^$I198)+(EXP(-$G198/INDEX($AV$5:$BA$12,MATCH($D198,$AR$5:$AR$12,0),3))*($G198/INDEX($AV$5:$BA$12,MATCH($D198,$AR$5:$AR$12,0),3))^$I198)+(EXP(-$G198/INDEX($AV$5:$BA$12,MATCH($D198,$AR$5:$AR$12,0),4))*($G198/INDEX($AV$5:$BA$12,MATCH($D198,$AR$5:$AR$12,0),4))^$I198)+(EXP(-$G198/INDEX($AV$5:$BA$12,MATCH($D198,$AR$5:$AR$12,0),5))*($G198/INDEX($AV$5:$BA$12,MATCH($D198,$AR$5:$AR$12,0),5))^$I198)+(EXP(-$G198/INDEX($AV$5:$BA$12,MATCH($D198,$AR$5:$AR$12,0),6))*($G198/INDEX($AV$5:$BA$12,MATCH($D198,$AR$5:$AR$12,0),6))^$I198)),0)</x:f>
        <x:v>0</x:v>
      </x:c>
      <x:c r="AA198" s="979" t="n">
        <x:f>IFERROR((EXP(-$G198/INDEX($AV$5:$BA$12,MATCH($D198,$AR$5:$AR$12,0),3))*($G198/INDEX($AV$5:$BA$12,MATCH($D198,$AR$5:$AR$12,0),3))^$I198)/((EXP(-$G198/INDEX($AV$5:$BA$12,MATCH($D198,$AR$5:$AR$12,0),1))*($G198/INDEX($AV$5:$BA$12,MATCH($D198,$AR$5:$AR$12,0),1))^$I198)+(EXP(-$G198/INDEX($AV$5:$BA$12,MATCH($D198,$AR$5:$AR$12,0),2))*($G198/INDEX($AV$5:$BA$12,MATCH($D198,$AR$5:$AR$12,0),2))^$I198)+(EXP(-$G198/INDEX($AV$5:$BA$12,MATCH($D198,$AR$5:$AR$12,0),3))*($G198/INDEX($AV$5:$BA$12,MATCH($D198,$AR$5:$AR$12,0),3))^$I198)+(EXP(-$G198/INDEX($AV$5:$BA$12,MATCH($D198,$AR$5:$AR$12,0),4))*($G198/INDEX($AV$5:$BA$12,MATCH($D198,$AR$5:$AR$12,0),4))^$I198)+(EXP(-$G198/INDEX($AV$5:$BA$12,MATCH($D198,$AR$5:$AR$12,0),5))*($G198/INDEX($AV$5:$BA$12,MATCH($D198,$AR$5:$AR$12,0),5))^$I198)+(EXP(-$G198/INDEX($AV$5:$BA$12,MATCH($D198,$AR$5:$AR$12,0),6))*($G198/INDEX($AV$5:$BA$12,MATCH($D198,$AR$5:$AR$12,0),6))^$I198)),0)</x:f>
        <x:v>0</x:v>
      </x:c>
      <x:c r="AB198" s="979" t="n">
        <x:f>IFERROR((EXP(-$G198/INDEX($AV$5:$BA$12,MATCH($D198,$AR$5:$AR$12,0),4))*($G198/INDEX($AV$5:$BA$12,MATCH($D198,$AR$5:$AR$12,0),4))^$I198)/((EXP(-$G198/INDEX($AV$5:$BA$12,MATCH($D198,$AR$5:$AR$12,0),1))*($G198/INDEX($AV$5:$BA$12,MATCH($D198,$AR$5:$AR$12,0),1))^$I198)+(EXP(-$G198/INDEX($AV$5:$BA$12,MATCH($D198,$AR$5:$AR$12,0),2))*($G198/INDEX($AV$5:$BA$12,MATCH($D198,$AR$5:$AR$12,0),2))^$I198)+(EXP(-$G198/INDEX($AV$5:$BA$12,MATCH($D198,$AR$5:$AR$12,0),3))*($G198/INDEX($AV$5:$BA$12,MATCH($D198,$AR$5:$AR$12,0),3))^$I198)+(EXP(-$G198/INDEX($AV$5:$BA$12,MATCH($D198,$AR$5:$AR$12,0),4))*($G198/INDEX($AV$5:$BA$12,MATCH($D198,$AR$5:$AR$12,0),4))^$I198)+(EXP(-$G198/INDEX($AV$5:$BA$12,MATCH($D198,$AR$5:$AR$12,0),5))*($G198/INDEX($AV$5:$BA$12,MATCH($D198,$AR$5:$AR$12,0),5))^$I198)+(EXP(-$G198/INDEX($AV$5:$BA$12,MATCH($D198,$AR$5:$AR$12,0),6))*($G198/INDEX($AV$5:$BA$12,MATCH($D198,$AR$5:$AR$12,0),6))^$I198)),0)</x:f>
        <x:v>0</x:v>
      </x:c>
      <x:c r="AC198" s="979" t="n">
        <x:f>IFERROR((EXP(-$G198/INDEX($AV$5:$BA$12,MATCH($D198,$AR$5:$AR$12,0),5))*($G198/INDEX($AV$5:$BA$12,MATCH($D198,$AR$5:$AR$12,0),5))^$I198)/((EXP(-$G198/INDEX($AV$5:$BA$12,MATCH($D198,$AR$5:$AR$12,0),1))*($G198/INDEX($AV$5:$BA$12,MATCH($D198,$AR$5:$AR$12,0),1))^$I198)+(EXP(-$G198/INDEX($AV$5:$BA$12,MATCH($D198,$AR$5:$AR$12,0),2))*($G198/INDEX($AV$5:$BA$12,MATCH($D198,$AR$5:$AR$12,0),2))^$I198)+(EXP(-$G198/INDEX($AV$5:$BA$12,MATCH($D198,$AR$5:$AR$12,0),3))*($G198/INDEX($AV$5:$BA$12,MATCH($D198,$AR$5:$AR$12,0),3))^$I198)+(EXP(-$G198/INDEX($AV$5:$BA$12,MATCH($D198,$AR$5:$AR$12,0),4))*($G198/INDEX($AV$5:$BA$12,MATCH($D198,$AR$5:$AR$12,0),4))^$I198)+(EXP(-$G198/INDEX($AV$5:$BA$12,MATCH($D198,$AR$5:$AR$12,0),5))*($G198/INDEX($AV$5:$BA$12,MATCH($D198,$AR$5:$AR$12,0),5))^$I198)+(EXP(-$G198/INDEX($AV$5:$BA$12,MATCH($D198,$AR$5:$AR$12,0),6))*($G198/INDEX($AV$5:$BA$12,MATCH($D198,$AR$5:$AR$12,0),6))^$I198)),0)</x:f>
        <x:v>0</x:v>
      </x:c>
      <x:c r="AD198" s="979" t="n">
        <x:f>IFERROR((EXP(-$G198/INDEX($AV$5:$BA$12,MATCH($D198,$AR$5:$AR$12,0),6))*($G198/INDEX($AV$5:$BA$12,MATCH($D198,$AR$5:$AR$12,0),6))^$I198)/((EXP(-$G198/INDEX($AV$5:$BA$12,MATCH($D198,$AR$5:$AR$12,0),1))*($G198/INDEX($AV$5:$BA$12,MATCH($D198,$AR$5:$AR$12,0),1))^$I198)+(EXP(-$G198/INDEX($AV$5:$BA$12,MATCH($D198,$AR$5:$AR$12,0),2))*($G198/INDEX($AV$5:$BA$12,MATCH($D198,$AR$5:$AR$12,0),2))^$I198)+(EXP(-$G198/INDEX($AV$5:$BA$12,MATCH($D198,$AR$5:$AR$12,0),3))*($G198/INDEX($AV$5:$BA$12,MATCH($D198,$AR$5:$AR$12,0),3))^$I198)+(EXP(-$G198/INDEX($AV$5:$BA$12,MATCH($D198,$AR$5:$AR$12,0),4))*($G198/INDEX($AV$5:$BA$12,MATCH($D198,$AR$5:$AR$12,0),4))^$I198)+(EXP(-$G198/INDEX($AV$5:$BA$12,MATCH($D198,$AR$5:$AR$12,0),5))*($G198/INDEX($AV$5:$BA$12,MATCH($D198,$AR$5:$AR$12,0),5))^$I198)+(EXP(-$G198/INDEX($AV$5:$BA$12,MATCH($D198,$AR$5:$AR$12,0),6))*($G198/INDEX($AV$5:$BA$12,MATCH($D198,$AR$5:$AR$12,0),6))^$I198)),0)</x:f>
        <x:v>0</x:v>
      </x:c>
      <x:c r="AE198" s="979" t="n">
        <x:f>IFERROR((EXP(-$G198/INDEX($BB$5:$BG$12,MATCH($D198,$AR$5:$AR$12,0),1))*($G198/INDEX($BB$5:$BG$12,MATCH($D198,$AR$5:$AR$12,0),1))^$J198)/((EXP(-$G198/INDEX($BB$5:$BG$12,MATCH($D198,$AR$5:$AR$12,0),1))*($G198/INDEX($BB$5:$BG$12,MATCH($D198,$AR$5:$AR$12,0),1))^$J198)+(EXP(-$G198/INDEX($BB$5:$BG$12,MATCH($D198,$AR$5:$AR$12,0),2))*($G198/INDEX($BB$5:$BG$12,MATCH($D198,$AR$5:$AR$12,0),2))^$J198)+(EXP(-$G198/INDEX($BB$5:$BG$12,MATCH($D198,$AR$5:$AR$12,0),3))*($G198/INDEX($BB$5:$BG$12,MATCH($D198,$AR$5:$AR$12,0),3))^$J198)+(EXP(-$G198/INDEX($BB$5:$BG$12,MATCH($D198,$AR$5:$AR$12,0),4))*($G198/INDEX($BB$5:$BG$12,MATCH($D198,$AR$5:$AR$12,0),4))^$J198)+(EXP(-$G198/INDEX($BB$5:$BG$12,MATCH($D198,$AR$5:$AR$12,0),5))*($G198/INDEX($BB$5:$BG$12,MATCH($D198,$AR$5:$AR$12,0),5))^$J198)+(EXP(-$G198/INDEX($BB$5:$BG$12,MATCH($D198,$AR$5:$AR$12,0),6))*($G198/INDEX($BB$5:$BG$12,MATCH($D198,$AR$5:$AR$12,0),6))^$J198)),0)</x:f>
        <x:v>0</x:v>
      </x:c>
      <x:c r="AF198" s="979" t="n">
        <x:f>IFERROR((EXP(-$G198/INDEX($BB$5:$BG$12,MATCH($D198,$AR$5:$AR$12,0),2))*($G198/INDEX($BB$5:$BG$12,MATCH($D198,$AR$5:$AR$12,0),2))^$J198)/((EXP(-$G198/INDEX($BB$5:$BG$12,MATCH($D198,$AR$5:$AR$12,0),1))*($G198/INDEX($BB$5:$BG$12,MATCH($D198,$AR$5:$AR$12,0),1))^$J198)+(EXP(-$G198/INDEX($BB$5:$BG$12,MATCH($D198,$AR$5:$AR$12,0),2))*($G198/INDEX($BB$5:$BG$12,MATCH($D198,$AR$5:$AR$12,0),2))^$J198)+(EXP(-$G198/INDEX($BB$5:$BG$12,MATCH($D198,$AR$5:$AR$12,0),3))*($G198/INDEX($BB$5:$BG$12,MATCH($D198,$AR$5:$AR$12,0),3))^$J198)+(EXP(-$G198/INDEX($BB$5:$BG$12,MATCH($D198,$AR$5:$AR$12,0),4))*($G198/INDEX($BB$5:$BG$12,MATCH($D198,$AR$5:$AR$12,0),4))^$J198)+(EXP(-$G198/INDEX($BB$5:$BG$12,MATCH($D198,$AR$5:$AR$12,0),5))*($G198/INDEX($BB$5:$BG$12,MATCH($D198,$AR$5:$AR$12,0),5))^$J198)+(EXP(-$G198/INDEX($BB$5:$BG$12,MATCH($D198,$AR$5:$AR$12,0),6))*($G198/INDEX($BB$5:$BG$12,MATCH($D198,$AR$5:$AR$12,0),6))^$J198)),0)</x:f>
        <x:v>0</x:v>
      </x:c>
      <x:c r="AG198" s="979" t="n">
        <x:f>IFERROR((EXP(-$G198/INDEX($BB$5:$BG$12,MATCH($D198,$AR$5:$AR$12,0),3))*($G198/INDEX($BB$5:$BG$12,MATCH($D198,$AR$5:$AR$12,0),3))^$J198)/((EXP(-$G198/INDEX($BB$5:$BG$12,MATCH($D198,$AR$5:$AR$12,0),1))*($G198/INDEX($BB$5:$BG$12,MATCH($D198,$AR$5:$AR$12,0),1))^$J198)+(EXP(-$G198/INDEX($BB$5:$BG$12,MATCH($D198,$AR$5:$AR$12,0),2))*($G198/INDEX($BB$5:$BG$12,MATCH($D198,$AR$5:$AR$12,0),2))^$J198)+(EXP(-$G198/INDEX($BB$5:$BG$12,MATCH($D198,$AR$5:$AR$12,0),3))*($G198/INDEX($BB$5:$BG$12,MATCH($D198,$AR$5:$AR$12,0),3))^$J198)+(EXP(-$G198/INDEX($BB$5:$BG$12,MATCH($D198,$AR$5:$AR$12,0),4))*($G198/INDEX($BB$5:$BG$12,MATCH($D198,$AR$5:$AR$12,0),4))^$J198)+(EXP(-$G198/INDEX($BB$5:$BG$12,MATCH($D198,$AR$5:$AR$12,0),5))*($G198/INDEX($BB$5:$BG$12,MATCH($D198,$AR$5:$AR$12,0),5))^$J198)+(EXP(-$G198/INDEX($BB$5:$BG$12,MATCH($D198,$AR$5:$AR$12,0),6))*($G198/INDEX($BB$5:$BG$12,MATCH($D198,$AR$5:$AR$12,0),6))^$J198)),0)</x:f>
        <x:v>0</x:v>
      </x:c>
      <x:c r="AH198" s="979" t="n">
        <x:f>IFERROR((EXP(-$G198/INDEX($BB$5:$BG$12,MATCH($D198,$AR$5:$AR$12,0),4))*($G198/INDEX($BB$5:$BG$12,MATCH($D198,$AR$5:$AR$12,0),4))^$J198)/((EXP(-$G198/INDEX($BB$5:$BG$12,MATCH($D198,$AR$5:$AR$12,0),1))*($G198/INDEX($BB$5:$BG$12,MATCH($D198,$AR$5:$AR$12,0),1))^$J198)+(EXP(-$G198/INDEX($BB$5:$BG$12,MATCH($D198,$AR$5:$AR$12,0),2))*($G198/INDEX($BB$5:$BG$12,MATCH($D198,$AR$5:$AR$12,0),2))^$J198)+(EXP(-$G198/INDEX($BB$5:$BG$12,MATCH($D198,$AR$5:$AR$12,0),3))*($G198/INDEX($BB$5:$BG$12,MATCH($D198,$AR$5:$AR$12,0),3))^$J198)+(EXP(-$G198/INDEX($BB$5:$BG$12,MATCH($D198,$AR$5:$AR$12,0),4))*($G198/INDEX($BB$5:$BG$12,MATCH($D198,$AR$5:$AR$12,0),4))^$J198)+(EXP(-$G198/INDEX($BB$5:$BG$12,MATCH($D198,$AR$5:$AR$12,0),5))*($G198/INDEX($BB$5:$BG$12,MATCH($D198,$AR$5:$AR$12,0),5))^$J198)+(EXP(-$G198/INDEX($BB$5:$BG$12,MATCH($D198,$AR$5:$AR$12,0),6))*($G198/INDEX($BB$5:$BG$12,MATCH($D198,$AR$5:$AR$12,0),6))^$J198)),0)</x:f>
        <x:v>0</x:v>
      </x:c>
      <x:c r="AI198" s="979" t="n">
        <x:f>IFERROR((EXP(-$G198/INDEX($BB$5:$BG$12,MATCH($D198,$AR$5:$AR$12,0),5))*($G198/INDEX($BB$5:$BG$12,MATCH($D198,$AR$5:$AR$12,0),5))^$J198)/((EXP(-$G198/INDEX($BB$5:$BG$12,MATCH($D198,$AR$5:$AR$12,0),1))*($G198/INDEX($BB$5:$BG$12,MATCH($D198,$AR$5:$AR$12,0),1))^$J198)+(EXP(-$G198/INDEX($BB$5:$BG$12,MATCH($D198,$AR$5:$AR$12,0),2))*($G198/INDEX($BB$5:$BG$12,MATCH($D198,$AR$5:$AR$12,0),2))^$J198)+(EXP(-$G198/INDEX($BB$5:$BG$12,MATCH($D198,$AR$5:$AR$12,0),3))*($G198/INDEX($BB$5:$BG$12,MATCH($D198,$AR$5:$AR$12,0),3))^$J198)+(EXP(-$G198/INDEX($BB$5:$BG$12,MATCH($D198,$AR$5:$AR$12,0),4))*($G198/INDEX($BB$5:$BG$12,MATCH($D198,$AR$5:$AR$12,0),4))^$J198)+(EXP(-$G198/INDEX($BB$5:$BG$12,MATCH($D198,$AR$5:$AR$12,0),5))*($G198/INDEX($BB$5:$BG$12,MATCH($D198,$AR$5:$AR$12,0),5))^$J198)+(EXP(-$G198/INDEX($BB$5:$BG$12,MATCH($D198,$AR$5:$AR$12,0),6))*($G198/INDEX($BB$5:$BG$12,MATCH($D198,$AR$5:$AR$12,0),6))^$J198)),0)</x:f>
        <x:v>0</x:v>
      </x:c>
      <x:c r="AJ198" s="979" t="n">
        <x:f>IFERROR((EXP(-$G198/INDEX($BB$5:$BG$12,MATCH($D198,$AR$5:$AR$12,0),6))*($G198/INDEX($BB$5:$BG$12,MATCH($D198,$AR$5:$AR$12,0),6))^$J198)/((EXP(-$G198/INDEX($BB$5:$BG$12,MATCH($D198,$AR$5:$AR$12,0),1))*($G198/INDEX($BB$5:$BG$12,MATCH($D198,$AR$5:$AR$12,0),1))^$J198)+(EXP(-$G198/INDEX($BB$5:$BG$12,MATCH($D198,$AR$5:$AR$12,0),2))*($G198/INDEX($BB$5:$BG$12,MATCH($D198,$AR$5:$AR$12,0),2))^$J198)+(EXP(-$G198/INDEX($BB$5:$BG$12,MATCH($D198,$AR$5:$AR$12,0),3))*($G198/INDEX($BB$5:$BG$12,MATCH($D198,$AR$5:$AR$12,0),3))^$J198)+(EXP(-$G198/INDEX($BB$5:$BG$12,MATCH($D198,$AR$5:$AR$12,0),4))*($G198/INDEX($BB$5:$BG$12,MATCH($D198,$AR$5:$AR$12,0),4))^$J198)+(EXP(-$G198/INDEX($BB$5:$BG$12,MATCH($D198,$AR$5:$AR$12,0),5))*($G198/INDEX($BB$5:$BG$12,MATCH($D198,$AR$5:$AR$12,0),5))^$J198)+(EXP(-$G198/INDEX($BB$5:$BG$12,MATCH($D198,$AR$5:$AR$12,0),6))*($G198/INDEX($BB$5:$BG$12,MATCH($D198,$AR$5:$AR$12,0),6))^$J198)),0)</x:f>
        <x:v>0</x:v>
      </x:c>
      <x:c r="BJ198"/>
      <x:c r="BK198"/>
      <x:c r="BL198"/>
      <x:c r="BM198"/>
      <x:c r="BN198"/>
      <x:c r="BO198"/>
      <x:c r="BP198"/>
      <x:c r="BQ198"/>
      <x:c r="BR198"/>
      <x:c r="BS198"/>
      <x:c r="BT198"/>
      <x:c r="BU198"/>
      <x:c r="BV198"/>
      <x:c r="BW198"/>
      <x:c r="BX198"/>
      <x:c r="BY198"/>
      <x:c r="BZ198"/>
    </x:row>
    <x:row r="199">
      <x:c r="A199" s="975" t="n">
        <x:f>'対象台データ'!A197</x:f>
        <x:v>46284</x:v>
      </x:c>
      <x:c r="B199" s="1003" t="str">
        <x:f>'対象台データ'!B197</x:f>
        <x:v>土</x:v>
      </x:c>
      <x:c r="C199" s="1003" t="str">
        <x:f>'対象台データ'!C197</x:f>
        <x:v>9/19</x:v>
      </x:c>
      <x:c r="D199" s="963" t="str">
        <x:f>'対象台データ'!D197</x:f>
        <x:v>スマスロ北斗の拳</x:v>
      </x:c>
      <x:c r="E199" s="1014" t="n">
        <x:f>IF($X199="A",MIN(100,MAX(0,55+(V199-55)*(1+0.4*SQRT(MIN(G199/8000,1))))),MIN(100,MAX(0,V199)))</x:f>
        <x:v>81.82439170291067</x:v>
      </x:c>
      <x:c r="F199" s="1016" t="n">
        <x:f>'対象台データ'!E197</x:f>
        <x:v>743</x:v>
      </x:c>
      <x:c r="G199" s="1005" t="n">
        <x:f>'対象台データ'!F197</x:f>
        <x:v>8967</x:v>
      </x:c>
      <x:c r="H199" s="1005" t="n">
        <x:f>'対象台データ'!G197</x:f>
        <x:v>3141</x:v>
      </x:c>
      <x:c r="I199" s="1005" t="n">
        <x:f>'対象台データ'!H197</x:f>
        <x:v>88</x:v>
      </x:c>
      <x:c r="J199" s="1005" t="n">
        <x:f>'対象台データ'!I197</x:f>
        <x:v>19</x:v>
      </x:c>
      <x:c r="K199" s="979" t="n">
        <x:f>'対象台データ'!K197</x:f>
        <x:v>1.1167614586818333</x:v>
      </x:c>
      <x:c r="L199" s="1006" t="n">
        <x:f>IF(G199&lt;=0,5,IF(G199&lt;1500,5+(G199-0)*(20-5)/(1500-0),IF(G199&lt;3000,20+(G199-1500)*(40-20)/(3000-1500),IF(G199&lt;4500,40+(G199-3000)*(58-40)/(4500-3000),IF(G199&lt;6000,58+(G199-4500)*(72-58)/(6000-4500),IF(G199&lt;7500,72+(G199-6000)*(84-72)/(7500-6000),IF(G199&lt;9000,84+(G199-7500)*(93-84)/(9000-7500),IF(G199&lt;11000,93+(G199-9000)*(100-93)/(11000-9000),100))))))))</x:f>
        <x:v>92.80199999999999</x:v>
      </x:c>
      <x:c r="M199" s="978" t="n">
        <x:v>1</x:v>
      </x:c>
      <x:c r="N199" s="978" t="n">
        <x:f>MIN(100,L199*M199)</x:f>
        <x:v>92.80199999999999</x:v>
      </x:c>
      <x:c r="O199" s="978" t="n">
        <x:f>IF(K199&lt;=0.8,0,IF(K199&lt;0.9,0+(K199-0.8)*(10-0)/(0.9-0.8),IF(K199&lt;1,10+(K199-0.9)*(35-10)/(1-0.9),IF(K199&lt;1.2,35+(K199-1)*(87-35)/(1.2-1),IF(K199&lt;1.3,87+(K199-1.2)*(96-87)/(1.3-1.2),IF(K199&lt;1.45,96+(K199-1.3)*(100-96)/(1.45-1.3),100))))))</x:f>
        <x:v>65.35797925727667</x:v>
      </x:c>
      <x:c r="P199" s="979" t="n">
        <x:f>MIN(1,SQRT(G199/8000))</x:f>
        <x:v>1</x:v>
      </x:c>
      <x:c r="Q199" s="978" t="n">
        <x:f>35+(O199-35)*P199</x:f>
        <x:v>65.35797925727667</x:v>
      </x:c>
      <x:c r="R199" s="978" t="n">
        <x:f>IF(K199&lt;0.95,MIN(25,(0.95-K199)*250),0)</x:f>
        <x:v>0</x:v>
      </x:c>
      <x:c r="S199" s="978" t="n">
        <x:f>IF($X199="A",Y199*5+Z199*15+AA199*30+AB199*60+AC199*80+AD199*100,0)</x:f>
        <x:v>0</x:v>
      </x:c>
      <x:c r="T199" s="978" t="n">
        <x:f>IF($X199="A",AE199*5+AF199*15+AG199*30+AH199*60+AI199*80+AJ199*100,0)</x:f>
        <x:v>0</x:v>
      </x:c>
      <x:c r="U199" s="978" t="n">
        <x:f>IF($X199="A",S199*15%+T199*30%+Q199*55%,0)</x:f>
        <x:v>0</x:v>
      </x:c>
      <x:c r="V199" s="1018" t="n">
        <x:f>IF($X199="A",U199*80%+N199*20%,N199*IFERROR(INDEX($AT$5:$AT$60,MATCH($D199,$AR$5:$AR$60,0)),0.6)+Q199*IFERROR(INDEX($AU$5:$AU$60,MATCH($D199,$AR$5:$AR$60,0)),0.4)-R199)</x:f>
        <x:v>81.82439170291067</x:v>
      </x:c>
      <x:c r="W199" s="1008" t="str">
        <x:f>IF(E199&gt;=90,"設定6級候補",IF(E199&gt;=75,"設定4以上強候補",IF(E199&gt;=60,"設定4以上を疑う","要観察")))</x:f>
        <x:v>設定4以上強候補</x:v>
      </x:c>
      <x:c r="X199" s="1003" t="str">
        <x:f>IFERROR(INDEX($AS$5:$AS$60,MATCH($D199,$AR$5:$AR$60,0)),"AT")</x:f>
        <x:v>AT</x:v>
      </x:c>
      <x:c r="Y199" s="979" t="n">
        <x:f>IFERROR((EXP(-$G199/INDEX($AV$5:$BA$12,MATCH($D199,$AR$5:$AR$12,0),1))*($G199/INDEX($AV$5:$BA$12,MATCH($D199,$AR$5:$AR$12,0),1))^$I199)/((EXP(-$G199/INDEX($AV$5:$BA$12,MATCH($D199,$AR$5:$AR$12,0),1))*($G199/INDEX($AV$5:$BA$12,MATCH($D199,$AR$5:$AR$12,0),1))^$I199)+(EXP(-$G199/INDEX($AV$5:$BA$12,MATCH($D199,$AR$5:$AR$12,0),2))*($G199/INDEX($AV$5:$BA$12,MATCH($D199,$AR$5:$AR$12,0),2))^$I199)+(EXP(-$G199/INDEX($AV$5:$BA$12,MATCH($D199,$AR$5:$AR$12,0),3))*($G199/INDEX($AV$5:$BA$12,MATCH($D199,$AR$5:$AR$12,0),3))^$I199)+(EXP(-$G199/INDEX($AV$5:$BA$12,MATCH($D199,$AR$5:$AR$12,0),4))*($G199/INDEX($AV$5:$BA$12,MATCH($D199,$AR$5:$AR$12,0),4))^$I199)+(EXP(-$G199/INDEX($AV$5:$BA$12,MATCH($D199,$AR$5:$AR$12,0),5))*($G199/INDEX($AV$5:$BA$12,MATCH($D199,$AR$5:$AR$12,0),5))^$I199)+(EXP(-$G199/INDEX($AV$5:$BA$12,MATCH($D199,$AR$5:$AR$12,0),6))*($G199/INDEX($AV$5:$BA$12,MATCH($D199,$AR$5:$AR$12,0),6))^$I199)),0)</x:f>
        <x:v>0</x:v>
      </x:c>
      <x:c r="Z199" s="979" t="n">
        <x:f>IFERROR((EXP(-$G199/INDEX($AV$5:$BA$12,MATCH($D199,$AR$5:$AR$12,0),2))*($G199/INDEX($AV$5:$BA$12,MATCH($D199,$AR$5:$AR$12,0),2))^$I199)/((EXP(-$G199/INDEX($AV$5:$BA$12,MATCH($D199,$AR$5:$AR$12,0),1))*($G199/INDEX($AV$5:$BA$12,MATCH($D199,$AR$5:$AR$12,0),1))^$I199)+(EXP(-$G199/INDEX($AV$5:$BA$12,MATCH($D199,$AR$5:$AR$12,0),2))*($G199/INDEX($AV$5:$BA$12,MATCH($D199,$AR$5:$AR$12,0),2))^$I199)+(EXP(-$G199/INDEX($AV$5:$BA$12,MATCH($D199,$AR$5:$AR$12,0),3))*($G199/INDEX($AV$5:$BA$12,MATCH($D199,$AR$5:$AR$12,0),3))^$I199)+(EXP(-$G199/INDEX($AV$5:$BA$12,MATCH($D199,$AR$5:$AR$12,0),4))*($G199/INDEX($AV$5:$BA$12,MATCH($D199,$AR$5:$AR$12,0),4))^$I199)+(EXP(-$G199/INDEX($AV$5:$BA$12,MATCH($D199,$AR$5:$AR$12,0),5))*($G199/INDEX($AV$5:$BA$12,MATCH($D199,$AR$5:$AR$12,0),5))^$I199)+(EXP(-$G199/INDEX($AV$5:$BA$12,MATCH($D199,$AR$5:$AR$12,0),6))*($G199/INDEX($AV$5:$BA$12,MATCH($D199,$AR$5:$AR$12,0),6))^$I199)),0)</x:f>
        <x:v>0</x:v>
      </x:c>
      <x:c r="AA199" s="979" t="n">
        <x:f>IFERROR((EXP(-$G199/INDEX($AV$5:$BA$12,MATCH($D199,$AR$5:$AR$12,0),3))*($G199/INDEX($AV$5:$BA$12,MATCH($D199,$AR$5:$AR$12,0),3))^$I199)/((EXP(-$G199/INDEX($AV$5:$BA$12,MATCH($D199,$AR$5:$AR$12,0),1))*($G199/INDEX($AV$5:$BA$12,MATCH($D199,$AR$5:$AR$12,0),1))^$I199)+(EXP(-$G199/INDEX($AV$5:$BA$12,MATCH($D199,$AR$5:$AR$12,0),2))*($G199/INDEX($AV$5:$BA$12,MATCH($D199,$AR$5:$AR$12,0),2))^$I199)+(EXP(-$G199/INDEX($AV$5:$BA$12,MATCH($D199,$AR$5:$AR$12,0),3))*($G199/INDEX($AV$5:$BA$12,MATCH($D199,$AR$5:$AR$12,0),3))^$I199)+(EXP(-$G199/INDEX($AV$5:$BA$12,MATCH($D199,$AR$5:$AR$12,0),4))*($G199/INDEX($AV$5:$BA$12,MATCH($D199,$AR$5:$AR$12,0),4))^$I199)+(EXP(-$G199/INDEX($AV$5:$BA$12,MATCH($D199,$AR$5:$AR$12,0),5))*($G199/INDEX($AV$5:$BA$12,MATCH($D199,$AR$5:$AR$12,0),5))^$I199)+(EXP(-$G199/INDEX($AV$5:$BA$12,MATCH($D199,$AR$5:$AR$12,0),6))*($G199/INDEX($AV$5:$BA$12,MATCH($D199,$AR$5:$AR$12,0),6))^$I199)),0)</x:f>
        <x:v>0</x:v>
      </x:c>
      <x:c r="AB199" s="979" t="n">
        <x:f>IFERROR((EXP(-$G199/INDEX($AV$5:$BA$12,MATCH($D199,$AR$5:$AR$12,0),4))*($G199/INDEX($AV$5:$BA$12,MATCH($D199,$AR$5:$AR$12,0),4))^$I199)/((EXP(-$G199/INDEX($AV$5:$BA$12,MATCH($D199,$AR$5:$AR$12,0),1))*($G199/INDEX($AV$5:$BA$12,MATCH($D199,$AR$5:$AR$12,0),1))^$I199)+(EXP(-$G199/INDEX($AV$5:$BA$12,MATCH($D199,$AR$5:$AR$12,0),2))*($G199/INDEX($AV$5:$BA$12,MATCH($D199,$AR$5:$AR$12,0),2))^$I199)+(EXP(-$G199/INDEX($AV$5:$BA$12,MATCH($D199,$AR$5:$AR$12,0),3))*($G199/INDEX($AV$5:$BA$12,MATCH($D199,$AR$5:$AR$12,0),3))^$I199)+(EXP(-$G199/INDEX($AV$5:$BA$12,MATCH($D199,$AR$5:$AR$12,0),4))*($G199/INDEX($AV$5:$BA$12,MATCH($D199,$AR$5:$AR$12,0),4))^$I199)+(EXP(-$G199/INDEX($AV$5:$BA$12,MATCH($D199,$AR$5:$AR$12,0),5))*($G199/INDEX($AV$5:$BA$12,MATCH($D199,$AR$5:$AR$12,0),5))^$I199)+(EXP(-$G199/INDEX($AV$5:$BA$12,MATCH($D199,$AR$5:$AR$12,0),6))*($G199/INDEX($AV$5:$BA$12,MATCH($D199,$AR$5:$AR$12,0),6))^$I199)),0)</x:f>
        <x:v>0</x:v>
      </x:c>
      <x:c r="AC199" s="979" t="n">
        <x:f>IFERROR((EXP(-$G199/INDEX($AV$5:$BA$12,MATCH($D199,$AR$5:$AR$12,0),5))*($G199/INDEX($AV$5:$BA$12,MATCH($D199,$AR$5:$AR$12,0),5))^$I199)/((EXP(-$G199/INDEX($AV$5:$BA$12,MATCH($D199,$AR$5:$AR$12,0),1))*($G199/INDEX($AV$5:$BA$12,MATCH($D199,$AR$5:$AR$12,0),1))^$I199)+(EXP(-$G199/INDEX($AV$5:$BA$12,MATCH($D199,$AR$5:$AR$12,0),2))*($G199/INDEX($AV$5:$BA$12,MATCH($D199,$AR$5:$AR$12,0),2))^$I199)+(EXP(-$G199/INDEX($AV$5:$BA$12,MATCH($D199,$AR$5:$AR$12,0),3))*($G199/INDEX($AV$5:$BA$12,MATCH($D199,$AR$5:$AR$12,0),3))^$I199)+(EXP(-$G199/INDEX($AV$5:$BA$12,MATCH($D199,$AR$5:$AR$12,0),4))*($G199/INDEX($AV$5:$BA$12,MATCH($D199,$AR$5:$AR$12,0),4))^$I199)+(EXP(-$G199/INDEX($AV$5:$BA$12,MATCH($D199,$AR$5:$AR$12,0),5))*($G199/INDEX($AV$5:$BA$12,MATCH($D199,$AR$5:$AR$12,0),5))^$I199)+(EXP(-$G199/INDEX($AV$5:$BA$12,MATCH($D199,$AR$5:$AR$12,0),6))*($G199/INDEX($AV$5:$BA$12,MATCH($D199,$AR$5:$AR$12,0),6))^$I199)),0)</x:f>
        <x:v>0</x:v>
      </x:c>
      <x:c r="AD199" s="979" t="n">
        <x:f>IFERROR((EXP(-$G199/INDEX($AV$5:$BA$12,MATCH($D199,$AR$5:$AR$12,0),6))*($G199/INDEX($AV$5:$BA$12,MATCH($D199,$AR$5:$AR$12,0),6))^$I199)/((EXP(-$G199/INDEX($AV$5:$BA$12,MATCH($D199,$AR$5:$AR$12,0),1))*($G199/INDEX($AV$5:$BA$12,MATCH($D199,$AR$5:$AR$12,0),1))^$I199)+(EXP(-$G199/INDEX($AV$5:$BA$12,MATCH($D199,$AR$5:$AR$12,0),2))*($G199/INDEX($AV$5:$BA$12,MATCH($D199,$AR$5:$AR$12,0),2))^$I199)+(EXP(-$G199/INDEX($AV$5:$BA$12,MATCH($D199,$AR$5:$AR$12,0),3))*($G199/INDEX($AV$5:$BA$12,MATCH($D199,$AR$5:$AR$12,0),3))^$I199)+(EXP(-$G199/INDEX($AV$5:$BA$12,MATCH($D199,$AR$5:$AR$12,0),4))*($G199/INDEX($AV$5:$BA$12,MATCH($D199,$AR$5:$AR$12,0),4))^$I199)+(EXP(-$G199/INDEX($AV$5:$BA$12,MATCH($D199,$AR$5:$AR$12,0),5))*($G199/INDEX($AV$5:$BA$12,MATCH($D199,$AR$5:$AR$12,0),5))^$I199)+(EXP(-$G199/INDEX($AV$5:$BA$12,MATCH($D199,$AR$5:$AR$12,0),6))*($G199/INDEX($AV$5:$BA$12,MATCH($D199,$AR$5:$AR$12,0),6))^$I199)),0)</x:f>
        <x:v>0</x:v>
      </x:c>
      <x:c r="AE199" s="979" t="n">
        <x:f>IFERROR((EXP(-$G199/INDEX($BB$5:$BG$12,MATCH($D199,$AR$5:$AR$12,0),1))*($G199/INDEX($BB$5:$BG$12,MATCH($D199,$AR$5:$AR$12,0),1))^$J199)/((EXP(-$G199/INDEX($BB$5:$BG$12,MATCH($D199,$AR$5:$AR$12,0),1))*($G199/INDEX($BB$5:$BG$12,MATCH($D199,$AR$5:$AR$12,0),1))^$J199)+(EXP(-$G199/INDEX($BB$5:$BG$12,MATCH($D199,$AR$5:$AR$12,0),2))*($G199/INDEX($BB$5:$BG$12,MATCH($D199,$AR$5:$AR$12,0),2))^$J199)+(EXP(-$G199/INDEX($BB$5:$BG$12,MATCH($D199,$AR$5:$AR$12,0),3))*($G199/INDEX($BB$5:$BG$12,MATCH($D199,$AR$5:$AR$12,0),3))^$J199)+(EXP(-$G199/INDEX($BB$5:$BG$12,MATCH($D199,$AR$5:$AR$12,0),4))*($G199/INDEX($BB$5:$BG$12,MATCH($D199,$AR$5:$AR$12,0),4))^$J199)+(EXP(-$G199/INDEX($BB$5:$BG$12,MATCH($D199,$AR$5:$AR$12,0),5))*($G199/INDEX($BB$5:$BG$12,MATCH($D199,$AR$5:$AR$12,0),5))^$J199)+(EXP(-$G199/INDEX($BB$5:$BG$12,MATCH($D199,$AR$5:$AR$12,0),6))*($G199/INDEX($BB$5:$BG$12,MATCH($D199,$AR$5:$AR$12,0),6))^$J199)),0)</x:f>
        <x:v>0</x:v>
      </x:c>
      <x:c r="AF199" s="979" t="n">
        <x:f>IFERROR((EXP(-$G199/INDEX($BB$5:$BG$12,MATCH($D199,$AR$5:$AR$12,0),2))*($G199/INDEX($BB$5:$BG$12,MATCH($D199,$AR$5:$AR$12,0),2))^$J199)/((EXP(-$G199/INDEX($BB$5:$BG$12,MATCH($D199,$AR$5:$AR$12,0),1))*($G199/INDEX($BB$5:$BG$12,MATCH($D199,$AR$5:$AR$12,0),1))^$J199)+(EXP(-$G199/INDEX($BB$5:$BG$12,MATCH($D199,$AR$5:$AR$12,0),2))*($G199/INDEX($BB$5:$BG$12,MATCH($D199,$AR$5:$AR$12,0),2))^$J199)+(EXP(-$G199/INDEX($BB$5:$BG$12,MATCH($D199,$AR$5:$AR$12,0),3))*($G199/INDEX($BB$5:$BG$12,MATCH($D199,$AR$5:$AR$12,0),3))^$J199)+(EXP(-$G199/INDEX($BB$5:$BG$12,MATCH($D199,$AR$5:$AR$12,0),4))*($G199/INDEX($BB$5:$BG$12,MATCH($D199,$AR$5:$AR$12,0),4))^$J199)+(EXP(-$G199/INDEX($BB$5:$BG$12,MATCH($D199,$AR$5:$AR$12,0),5))*($G199/INDEX($BB$5:$BG$12,MATCH($D199,$AR$5:$AR$12,0),5))^$J199)+(EXP(-$G199/INDEX($BB$5:$BG$12,MATCH($D199,$AR$5:$AR$12,0),6))*($G199/INDEX($BB$5:$BG$12,MATCH($D199,$AR$5:$AR$12,0),6))^$J199)),0)</x:f>
        <x:v>0</x:v>
      </x:c>
      <x:c r="AG199" s="979" t="n">
        <x:f>IFERROR((EXP(-$G199/INDEX($BB$5:$BG$12,MATCH($D199,$AR$5:$AR$12,0),3))*($G199/INDEX($BB$5:$BG$12,MATCH($D199,$AR$5:$AR$12,0),3))^$J199)/((EXP(-$G199/INDEX($BB$5:$BG$12,MATCH($D199,$AR$5:$AR$12,0),1))*($G199/INDEX($BB$5:$BG$12,MATCH($D199,$AR$5:$AR$12,0),1))^$J199)+(EXP(-$G199/INDEX($BB$5:$BG$12,MATCH($D199,$AR$5:$AR$12,0),2))*($G199/INDEX($BB$5:$BG$12,MATCH($D199,$AR$5:$AR$12,0),2))^$J199)+(EXP(-$G199/INDEX($BB$5:$BG$12,MATCH($D199,$AR$5:$AR$12,0),3))*($G199/INDEX($BB$5:$BG$12,MATCH($D199,$AR$5:$AR$12,0),3))^$J199)+(EXP(-$G199/INDEX($BB$5:$BG$12,MATCH($D199,$AR$5:$AR$12,0),4))*($G199/INDEX($BB$5:$BG$12,MATCH($D199,$AR$5:$AR$12,0),4))^$J199)+(EXP(-$G199/INDEX($BB$5:$BG$12,MATCH($D199,$AR$5:$AR$12,0),5))*($G199/INDEX($BB$5:$BG$12,MATCH($D199,$AR$5:$AR$12,0),5))^$J199)+(EXP(-$G199/INDEX($BB$5:$BG$12,MATCH($D199,$AR$5:$AR$12,0),6))*($G199/INDEX($BB$5:$BG$12,MATCH($D199,$AR$5:$AR$12,0),6))^$J199)),0)</x:f>
        <x:v>0</x:v>
      </x:c>
      <x:c r="AH199" s="979" t="n">
        <x:f>IFERROR((EXP(-$G199/INDEX($BB$5:$BG$12,MATCH($D199,$AR$5:$AR$12,0),4))*($G199/INDEX($BB$5:$BG$12,MATCH($D199,$AR$5:$AR$12,0),4))^$J199)/((EXP(-$G199/INDEX($BB$5:$BG$12,MATCH($D199,$AR$5:$AR$12,0),1))*($G199/INDEX($BB$5:$BG$12,MATCH($D199,$AR$5:$AR$12,0),1))^$J199)+(EXP(-$G199/INDEX($BB$5:$BG$12,MATCH($D199,$AR$5:$AR$12,0),2))*($G199/INDEX($BB$5:$BG$12,MATCH($D199,$AR$5:$AR$12,0),2))^$J199)+(EXP(-$G199/INDEX($BB$5:$BG$12,MATCH($D199,$AR$5:$AR$12,0),3))*($G199/INDEX($BB$5:$BG$12,MATCH($D199,$AR$5:$AR$12,0),3))^$J199)+(EXP(-$G199/INDEX($BB$5:$BG$12,MATCH($D199,$AR$5:$AR$12,0),4))*($G199/INDEX($BB$5:$BG$12,MATCH($D199,$AR$5:$AR$12,0),4))^$J199)+(EXP(-$G199/INDEX($BB$5:$BG$12,MATCH($D199,$AR$5:$AR$12,0),5))*($G199/INDEX($BB$5:$BG$12,MATCH($D199,$AR$5:$AR$12,0),5))^$J199)+(EXP(-$G199/INDEX($BB$5:$BG$12,MATCH($D199,$AR$5:$AR$12,0),6))*($G199/INDEX($BB$5:$BG$12,MATCH($D199,$AR$5:$AR$12,0),6))^$J199)),0)</x:f>
        <x:v>0</x:v>
      </x:c>
      <x:c r="AI199" s="979" t="n">
        <x:f>IFERROR((EXP(-$G199/INDEX($BB$5:$BG$12,MATCH($D199,$AR$5:$AR$12,0),5))*($G199/INDEX($BB$5:$BG$12,MATCH($D199,$AR$5:$AR$12,0),5))^$J199)/((EXP(-$G199/INDEX($BB$5:$BG$12,MATCH($D199,$AR$5:$AR$12,0),1))*($G199/INDEX($BB$5:$BG$12,MATCH($D199,$AR$5:$AR$12,0),1))^$J199)+(EXP(-$G199/INDEX($BB$5:$BG$12,MATCH($D199,$AR$5:$AR$12,0),2))*($G199/INDEX($BB$5:$BG$12,MATCH($D199,$AR$5:$AR$12,0),2))^$J199)+(EXP(-$G199/INDEX($BB$5:$BG$12,MATCH($D199,$AR$5:$AR$12,0),3))*($G199/INDEX($BB$5:$BG$12,MATCH($D199,$AR$5:$AR$12,0),3))^$J199)+(EXP(-$G199/INDEX($BB$5:$BG$12,MATCH($D199,$AR$5:$AR$12,0),4))*($G199/INDEX($BB$5:$BG$12,MATCH($D199,$AR$5:$AR$12,0),4))^$J199)+(EXP(-$G199/INDEX($BB$5:$BG$12,MATCH($D199,$AR$5:$AR$12,0),5))*($G199/INDEX($BB$5:$BG$12,MATCH($D199,$AR$5:$AR$12,0),5))^$J199)+(EXP(-$G199/INDEX($BB$5:$BG$12,MATCH($D199,$AR$5:$AR$12,0),6))*($G199/INDEX($BB$5:$BG$12,MATCH($D199,$AR$5:$AR$12,0),6))^$J199)),0)</x:f>
        <x:v>0</x:v>
      </x:c>
      <x:c r="AJ199" s="979" t="n">
        <x:f>IFERROR((EXP(-$G199/INDEX($BB$5:$BG$12,MATCH($D199,$AR$5:$AR$12,0),6))*($G199/INDEX($BB$5:$BG$12,MATCH($D199,$AR$5:$AR$12,0),6))^$J199)/((EXP(-$G199/INDEX($BB$5:$BG$12,MATCH($D199,$AR$5:$AR$12,0),1))*($G199/INDEX($BB$5:$BG$12,MATCH($D199,$AR$5:$AR$12,0),1))^$J199)+(EXP(-$G199/INDEX($BB$5:$BG$12,MATCH($D199,$AR$5:$AR$12,0),2))*($G199/INDEX($BB$5:$BG$12,MATCH($D199,$AR$5:$AR$12,0),2))^$J199)+(EXP(-$G199/INDEX($BB$5:$BG$12,MATCH($D199,$AR$5:$AR$12,0),3))*($G199/INDEX($BB$5:$BG$12,MATCH($D199,$AR$5:$AR$12,0),3))^$J199)+(EXP(-$G199/INDEX($BB$5:$BG$12,MATCH($D199,$AR$5:$AR$12,0),4))*($G199/INDEX($BB$5:$BG$12,MATCH($D199,$AR$5:$AR$12,0),4))^$J199)+(EXP(-$G199/INDEX($BB$5:$BG$12,MATCH($D199,$AR$5:$AR$12,0),5))*($G199/INDEX($BB$5:$BG$12,MATCH($D199,$AR$5:$AR$12,0),5))^$J199)+(EXP(-$G199/INDEX($BB$5:$BG$12,MATCH($D199,$AR$5:$AR$12,0),6))*($G199/INDEX($BB$5:$BG$12,MATCH($D199,$AR$5:$AR$12,0),6))^$J199)),0)</x:f>
        <x:v>0</x:v>
      </x:c>
      <x:c r="BJ199"/>
      <x:c r="BK199"/>
      <x:c r="BL199"/>
      <x:c r="BM199"/>
      <x:c r="BN199"/>
      <x:c r="BO199"/>
      <x:c r="BP199"/>
      <x:c r="BQ199"/>
      <x:c r="BR199"/>
      <x:c r="BS199"/>
      <x:c r="BT199"/>
      <x:c r="BU199"/>
      <x:c r="BV199"/>
      <x:c r="BW199"/>
      <x:c r="BX199"/>
      <x:c r="BY199"/>
      <x:c r="BZ199"/>
    </x:row>
    <x:row r="200">
      <x:c r="A200" s="975" t="n">
        <x:f>'対象台データ'!A198</x:f>
        <x:v>46284</x:v>
      </x:c>
      <x:c r="B200" s="1003" t="str">
        <x:f>'対象台データ'!B198</x:f>
        <x:v>土</x:v>
      </x:c>
      <x:c r="C200" s="1003" t="str">
        <x:f>'対象台データ'!C198</x:f>
        <x:v>9/19</x:v>
      </x:c>
      <x:c r="D200" s="963" t="str">
        <x:f>'対象台データ'!D198</x:f>
        <x:v>スマスロ北斗の拳</x:v>
      </x:c>
      <x:c r="E200" s="1014" t="n">
        <x:f>IF($X200="A",MIN(100,MAX(0,55+(V200-55)*(1+0.4*SQRT(MIN(G200/8000,1))))),MIN(100,MAX(0,V200)))</x:f>
        <x:v>72.52559946737684</x:v>
      </x:c>
      <x:c r="F200" s="1016" t="n">
        <x:f>'対象台データ'!E198</x:f>
        <x:v>744</x:v>
      </x:c>
      <x:c r="G200" s="1005" t="n">
        <x:f>'対象台データ'!F198</x:f>
        <x:v>9012</x:v>
      </x:c>
      <x:c r="H200" s="1005" t="n">
        <x:f>'対象台データ'!G198</x:f>
        <x:v>702</x:v>
      </x:c>
      <x:c r="I200" s="1005" t="n">
        <x:f>'対象台データ'!H198</x:f>
        <x:v>76</x:v>
      </x:c>
      <x:c r="J200" s="1005" t="n">
        <x:f>'対象台データ'!I198</x:f>
        <x:v>24</x:v>
      </x:c>
      <x:c r="K200" s="979" t="n">
        <x:f>'対象台データ'!K198</x:f>
        <x:v>1.025965379494008</x:v>
      </x:c>
      <x:c r="L200" s="1006" t="n">
        <x:f>IF(G200&lt;=0,5,IF(G200&lt;1500,5+(G200-0)*(20-5)/(1500-0),IF(G200&lt;3000,20+(G200-1500)*(40-20)/(3000-1500),IF(G200&lt;4500,40+(G200-3000)*(58-40)/(4500-3000),IF(G200&lt;6000,58+(G200-4500)*(72-58)/(6000-4500),IF(G200&lt;7500,72+(G200-6000)*(84-72)/(7500-6000),IF(G200&lt;9000,84+(G200-7500)*(93-84)/(9000-7500),IF(G200&lt;11000,93+(G200-9000)*(100-93)/(11000-9000),100))))))))</x:f>
        <x:v>93.042</x:v>
      </x:c>
      <x:c r="M200" s="978" t="n">
        <x:v>1</x:v>
      </x:c>
      <x:c r="N200" s="978" t="n">
        <x:f>MIN(100,L200*M200)</x:f>
        <x:v>93.042</x:v>
      </x:c>
      <x:c r="O200" s="978" t="n">
        <x:f>IF(K200&lt;=0.8,0,IF(K200&lt;0.9,0+(K200-0.8)*(10-0)/(0.9-0.8),IF(K200&lt;1,10+(K200-0.9)*(35-10)/(1-0.9),IF(K200&lt;1.2,35+(K200-1)*(87-35)/(1.2-1),IF(K200&lt;1.3,87+(K200-1.2)*(96-87)/(1.3-1.2),IF(K200&lt;1.45,96+(K200-1.3)*(100-96)/(1.45-1.3),100))))))</x:f>
        <x:v>41.75099866844209</x:v>
      </x:c>
      <x:c r="P200" s="979" t="n">
        <x:f>MIN(1,SQRT(G200/8000))</x:f>
        <x:v>1</x:v>
      </x:c>
      <x:c r="Q200" s="978" t="n">
        <x:f>35+(O200-35)*P200</x:f>
        <x:v>41.75099866844209</x:v>
      </x:c>
      <x:c r="R200" s="978" t="n">
        <x:f>IF(K200&lt;0.95,MIN(25,(0.95-K200)*250),0)</x:f>
        <x:v>0</x:v>
      </x:c>
      <x:c r="S200" s="978" t="n">
        <x:f>IF($X200="A",Y200*5+Z200*15+AA200*30+AB200*60+AC200*80+AD200*100,0)</x:f>
        <x:v>0</x:v>
      </x:c>
      <x:c r="T200" s="978" t="n">
        <x:f>IF($X200="A",AE200*5+AF200*15+AG200*30+AH200*60+AI200*80+AJ200*100,0)</x:f>
        <x:v>0</x:v>
      </x:c>
      <x:c r="U200" s="978" t="n">
        <x:f>IF($X200="A",S200*15%+T200*30%+Q200*55%,0)</x:f>
        <x:v>0</x:v>
      </x:c>
      <x:c r="V200" s="1018" t="n">
        <x:f>IF($X200="A",U200*80%+N200*20%,N200*IFERROR(INDEX($AT$5:$AT$60,MATCH($D200,$AR$5:$AR$60,0)),0.6)+Q200*IFERROR(INDEX($AU$5:$AU$60,MATCH($D200,$AR$5:$AR$60,0)),0.4)-R200)</x:f>
        <x:v>72.52559946737684</x:v>
      </x:c>
      <x:c r="W200" s="1008" t="str">
        <x:f>IF(E200&gt;=90,"設定6級候補",IF(E200&gt;=75,"設定4以上強候補",IF(E200&gt;=60,"設定4以上を疑う","要観察")))</x:f>
        <x:v>設定4以上を疑う</x:v>
      </x:c>
      <x:c r="X200" s="1003" t="str">
        <x:f>IFERROR(INDEX($AS$5:$AS$60,MATCH($D200,$AR$5:$AR$60,0)),"AT")</x:f>
        <x:v>AT</x:v>
      </x:c>
      <x:c r="Y200" s="979" t="n">
        <x:f>IFERROR((EXP(-$G200/INDEX($AV$5:$BA$12,MATCH($D200,$AR$5:$AR$12,0),1))*($G200/INDEX($AV$5:$BA$12,MATCH($D200,$AR$5:$AR$12,0),1))^$I200)/((EXP(-$G200/INDEX($AV$5:$BA$12,MATCH($D200,$AR$5:$AR$12,0),1))*($G200/INDEX($AV$5:$BA$12,MATCH($D200,$AR$5:$AR$12,0),1))^$I200)+(EXP(-$G200/INDEX($AV$5:$BA$12,MATCH($D200,$AR$5:$AR$12,0),2))*($G200/INDEX($AV$5:$BA$12,MATCH($D200,$AR$5:$AR$12,0),2))^$I200)+(EXP(-$G200/INDEX($AV$5:$BA$12,MATCH($D200,$AR$5:$AR$12,0),3))*($G200/INDEX($AV$5:$BA$12,MATCH($D200,$AR$5:$AR$12,0),3))^$I200)+(EXP(-$G200/INDEX($AV$5:$BA$12,MATCH($D200,$AR$5:$AR$12,0),4))*($G200/INDEX($AV$5:$BA$12,MATCH($D200,$AR$5:$AR$12,0),4))^$I200)+(EXP(-$G200/INDEX($AV$5:$BA$12,MATCH($D200,$AR$5:$AR$12,0),5))*($G200/INDEX($AV$5:$BA$12,MATCH($D200,$AR$5:$AR$12,0),5))^$I200)+(EXP(-$G200/INDEX($AV$5:$BA$12,MATCH($D200,$AR$5:$AR$12,0),6))*($G200/INDEX($AV$5:$BA$12,MATCH($D200,$AR$5:$AR$12,0),6))^$I200)),0)</x:f>
        <x:v>0</x:v>
      </x:c>
      <x:c r="Z200" s="979" t="n">
        <x:f>IFERROR((EXP(-$G200/INDEX($AV$5:$BA$12,MATCH($D200,$AR$5:$AR$12,0),2))*($G200/INDEX($AV$5:$BA$12,MATCH($D200,$AR$5:$AR$12,0),2))^$I200)/((EXP(-$G200/INDEX($AV$5:$BA$12,MATCH($D200,$AR$5:$AR$12,0),1))*($G200/INDEX($AV$5:$BA$12,MATCH($D200,$AR$5:$AR$12,0),1))^$I200)+(EXP(-$G200/INDEX($AV$5:$BA$12,MATCH($D200,$AR$5:$AR$12,0),2))*($G200/INDEX($AV$5:$BA$12,MATCH($D200,$AR$5:$AR$12,0),2))^$I200)+(EXP(-$G200/INDEX($AV$5:$BA$12,MATCH($D200,$AR$5:$AR$12,0),3))*($G200/INDEX($AV$5:$BA$12,MATCH($D200,$AR$5:$AR$12,0),3))^$I200)+(EXP(-$G200/INDEX($AV$5:$BA$12,MATCH($D200,$AR$5:$AR$12,0),4))*($G200/INDEX($AV$5:$BA$12,MATCH($D200,$AR$5:$AR$12,0),4))^$I200)+(EXP(-$G200/INDEX($AV$5:$BA$12,MATCH($D200,$AR$5:$AR$12,0),5))*($G200/INDEX($AV$5:$BA$12,MATCH($D200,$AR$5:$AR$12,0),5))^$I200)+(EXP(-$G200/INDEX($AV$5:$BA$12,MATCH($D200,$AR$5:$AR$12,0),6))*($G200/INDEX($AV$5:$BA$12,MATCH($D200,$AR$5:$AR$12,0),6))^$I200)),0)</x:f>
        <x:v>0</x:v>
      </x:c>
      <x:c r="AA200" s="979" t="n">
        <x:f>IFERROR((EXP(-$G200/INDEX($AV$5:$BA$12,MATCH($D200,$AR$5:$AR$12,0),3))*($G200/INDEX($AV$5:$BA$12,MATCH($D200,$AR$5:$AR$12,0),3))^$I200)/((EXP(-$G200/INDEX($AV$5:$BA$12,MATCH($D200,$AR$5:$AR$12,0),1))*($G200/INDEX($AV$5:$BA$12,MATCH($D200,$AR$5:$AR$12,0),1))^$I200)+(EXP(-$G200/INDEX($AV$5:$BA$12,MATCH($D200,$AR$5:$AR$12,0),2))*($G200/INDEX($AV$5:$BA$12,MATCH($D200,$AR$5:$AR$12,0),2))^$I200)+(EXP(-$G200/INDEX($AV$5:$BA$12,MATCH($D200,$AR$5:$AR$12,0),3))*($G200/INDEX($AV$5:$BA$12,MATCH($D200,$AR$5:$AR$12,0),3))^$I200)+(EXP(-$G200/INDEX($AV$5:$BA$12,MATCH($D200,$AR$5:$AR$12,0),4))*($G200/INDEX($AV$5:$BA$12,MATCH($D200,$AR$5:$AR$12,0),4))^$I200)+(EXP(-$G200/INDEX($AV$5:$BA$12,MATCH($D200,$AR$5:$AR$12,0),5))*($G200/INDEX($AV$5:$BA$12,MATCH($D200,$AR$5:$AR$12,0),5))^$I200)+(EXP(-$G200/INDEX($AV$5:$BA$12,MATCH($D200,$AR$5:$AR$12,0),6))*($G200/INDEX($AV$5:$BA$12,MATCH($D200,$AR$5:$AR$12,0),6))^$I200)),0)</x:f>
        <x:v>0</x:v>
      </x:c>
      <x:c r="AB200" s="979" t="n">
        <x:f>IFERROR((EXP(-$G200/INDEX($AV$5:$BA$12,MATCH($D200,$AR$5:$AR$12,0),4))*($G200/INDEX($AV$5:$BA$12,MATCH($D200,$AR$5:$AR$12,0),4))^$I200)/((EXP(-$G200/INDEX($AV$5:$BA$12,MATCH($D200,$AR$5:$AR$12,0),1))*($G200/INDEX($AV$5:$BA$12,MATCH($D200,$AR$5:$AR$12,0),1))^$I200)+(EXP(-$G200/INDEX($AV$5:$BA$12,MATCH($D200,$AR$5:$AR$12,0),2))*($G200/INDEX($AV$5:$BA$12,MATCH($D200,$AR$5:$AR$12,0),2))^$I200)+(EXP(-$G200/INDEX($AV$5:$BA$12,MATCH($D200,$AR$5:$AR$12,0),3))*($G200/INDEX($AV$5:$BA$12,MATCH($D200,$AR$5:$AR$12,0),3))^$I200)+(EXP(-$G200/INDEX($AV$5:$BA$12,MATCH($D200,$AR$5:$AR$12,0),4))*($G200/INDEX($AV$5:$BA$12,MATCH($D200,$AR$5:$AR$12,0),4))^$I200)+(EXP(-$G200/INDEX($AV$5:$BA$12,MATCH($D200,$AR$5:$AR$12,0),5))*($G200/INDEX($AV$5:$BA$12,MATCH($D200,$AR$5:$AR$12,0),5))^$I200)+(EXP(-$G200/INDEX($AV$5:$BA$12,MATCH($D200,$AR$5:$AR$12,0),6))*($G200/INDEX($AV$5:$BA$12,MATCH($D200,$AR$5:$AR$12,0),6))^$I200)),0)</x:f>
        <x:v>0</x:v>
      </x:c>
      <x:c r="AC200" s="979" t="n">
        <x:f>IFERROR((EXP(-$G200/INDEX($AV$5:$BA$12,MATCH($D200,$AR$5:$AR$12,0),5))*($G200/INDEX($AV$5:$BA$12,MATCH($D200,$AR$5:$AR$12,0),5))^$I200)/((EXP(-$G200/INDEX($AV$5:$BA$12,MATCH($D200,$AR$5:$AR$12,0),1))*($G200/INDEX($AV$5:$BA$12,MATCH($D200,$AR$5:$AR$12,0),1))^$I200)+(EXP(-$G200/INDEX($AV$5:$BA$12,MATCH($D200,$AR$5:$AR$12,0),2))*($G200/INDEX($AV$5:$BA$12,MATCH($D200,$AR$5:$AR$12,0),2))^$I200)+(EXP(-$G200/INDEX($AV$5:$BA$12,MATCH($D200,$AR$5:$AR$12,0),3))*($G200/INDEX($AV$5:$BA$12,MATCH($D200,$AR$5:$AR$12,0),3))^$I200)+(EXP(-$G200/INDEX($AV$5:$BA$12,MATCH($D200,$AR$5:$AR$12,0),4))*($G200/INDEX($AV$5:$BA$12,MATCH($D200,$AR$5:$AR$12,0),4))^$I200)+(EXP(-$G200/INDEX($AV$5:$BA$12,MATCH($D200,$AR$5:$AR$12,0),5))*($G200/INDEX($AV$5:$BA$12,MATCH($D200,$AR$5:$AR$12,0),5))^$I200)+(EXP(-$G200/INDEX($AV$5:$BA$12,MATCH($D200,$AR$5:$AR$12,0),6))*($G200/INDEX($AV$5:$BA$12,MATCH($D200,$AR$5:$AR$12,0),6))^$I200)),0)</x:f>
        <x:v>0</x:v>
      </x:c>
      <x:c r="AD200" s="979" t="n">
        <x:f>IFERROR((EXP(-$G200/INDEX($AV$5:$BA$12,MATCH($D200,$AR$5:$AR$12,0),6))*($G200/INDEX($AV$5:$BA$12,MATCH($D200,$AR$5:$AR$12,0),6))^$I200)/((EXP(-$G200/INDEX($AV$5:$BA$12,MATCH($D200,$AR$5:$AR$12,0),1))*($G200/INDEX($AV$5:$BA$12,MATCH($D200,$AR$5:$AR$12,0),1))^$I200)+(EXP(-$G200/INDEX($AV$5:$BA$12,MATCH($D200,$AR$5:$AR$12,0),2))*($G200/INDEX($AV$5:$BA$12,MATCH($D200,$AR$5:$AR$12,0),2))^$I200)+(EXP(-$G200/INDEX($AV$5:$BA$12,MATCH($D200,$AR$5:$AR$12,0),3))*($G200/INDEX($AV$5:$BA$12,MATCH($D200,$AR$5:$AR$12,0),3))^$I200)+(EXP(-$G200/INDEX($AV$5:$BA$12,MATCH($D200,$AR$5:$AR$12,0),4))*($G200/INDEX($AV$5:$BA$12,MATCH($D200,$AR$5:$AR$12,0),4))^$I200)+(EXP(-$G200/INDEX($AV$5:$BA$12,MATCH($D200,$AR$5:$AR$12,0),5))*($G200/INDEX($AV$5:$BA$12,MATCH($D200,$AR$5:$AR$12,0),5))^$I200)+(EXP(-$G200/INDEX($AV$5:$BA$12,MATCH($D200,$AR$5:$AR$12,0),6))*($G200/INDEX($AV$5:$BA$12,MATCH($D200,$AR$5:$AR$12,0),6))^$I200)),0)</x:f>
        <x:v>0</x:v>
      </x:c>
      <x:c r="AE200" s="979" t="n">
        <x:f>IFERROR((EXP(-$G200/INDEX($BB$5:$BG$12,MATCH($D200,$AR$5:$AR$12,0),1))*($G200/INDEX($BB$5:$BG$12,MATCH($D200,$AR$5:$AR$12,0),1))^$J200)/((EXP(-$G200/INDEX($BB$5:$BG$12,MATCH($D200,$AR$5:$AR$12,0),1))*($G200/INDEX($BB$5:$BG$12,MATCH($D200,$AR$5:$AR$12,0),1))^$J200)+(EXP(-$G200/INDEX($BB$5:$BG$12,MATCH($D200,$AR$5:$AR$12,0),2))*($G200/INDEX($BB$5:$BG$12,MATCH($D200,$AR$5:$AR$12,0),2))^$J200)+(EXP(-$G200/INDEX($BB$5:$BG$12,MATCH($D200,$AR$5:$AR$12,0),3))*($G200/INDEX($BB$5:$BG$12,MATCH($D200,$AR$5:$AR$12,0),3))^$J200)+(EXP(-$G200/INDEX($BB$5:$BG$12,MATCH($D200,$AR$5:$AR$12,0),4))*($G200/INDEX($BB$5:$BG$12,MATCH($D200,$AR$5:$AR$12,0),4))^$J200)+(EXP(-$G200/INDEX($BB$5:$BG$12,MATCH($D200,$AR$5:$AR$12,0),5))*($G200/INDEX($BB$5:$BG$12,MATCH($D200,$AR$5:$AR$12,0),5))^$J200)+(EXP(-$G200/INDEX($BB$5:$BG$12,MATCH($D200,$AR$5:$AR$12,0),6))*($G200/INDEX($BB$5:$BG$12,MATCH($D200,$AR$5:$AR$12,0),6))^$J200)),0)</x:f>
        <x:v>0</x:v>
      </x:c>
      <x:c r="AF200" s="979" t="n">
        <x:f>IFERROR((EXP(-$G200/INDEX($BB$5:$BG$12,MATCH($D200,$AR$5:$AR$12,0),2))*($G200/INDEX($BB$5:$BG$12,MATCH($D200,$AR$5:$AR$12,0),2))^$J200)/((EXP(-$G200/INDEX($BB$5:$BG$12,MATCH($D200,$AR$5:$AR$12,0),1))*($G200/INDEX($BB$5:$BG$12,MATCH($D200,$AR$5:$AR$12,0),1))^$J200)+(EXP(-$G200/INDEX($BB$5:$BG$12,MATCH($D200,$AR$5:$AR$12,0),2))*($G200/INDEX($BB$5:$BG$12,MATCH($D200,$AR$5:$AR$12,0),2))^$J200)+(EXP(-$G200/INDEX($BB$5:$BG$12,MATCH($D200,$AR$5:$AR$12,0),3))*($G200/INDEX($BB$5:$BG$12,MATCH($D200,$AR$5:$AR$12,0),3))^$J200)+(EXP(-$G200/INDEX($BB$5:$BG$12,MATCH($D200,$AR$5:$AR$12,0),4))*($G200/INDEX($BB$5:$BG$12,MATCH($D200,$AR$5:$AR$12,0),4))^$J200)+(EXP(-$G200/INDEX($BB$5:$BG$12,MATCH($D200,$AR$5:$AR$12,0),5))*($G200/INDEX($BB$5:$BG$12,MATCH($D200,$AR$5:$AR$12,0),5))^$J200)+(EXP(-$G200/INDEX($BB$5:$BG$12,MATCH($D200,$AR$5:$AR$12,0),6))*($G200/INDEX($BB$5:$BG$12,MATCH($D200,$AR$5:$AR$12,0),6))^$J200)),0)</x:f>
        <x:v>0</x:v>
      </x:c>
      <x:c r="AG200" s="979" t="n">
        <x:f>IFERROR((EXP(-$G200/INDEX($BB$5:$BG$12,MATCH($D200,$AR$5:$AR$12,0),3))*($G200/INDEX($BB$5:$BG$12,MATCH($D200,$AR$5:$AR$12,0),3))^$J200)/((EXP(-$G200/INDEX($BB$5:$BG$12,MATCH($D200,$AR$5:$AR$12,0),1))*($G200/INDEX($BB$5:$BG$12,MATCH($D200,$AR$5:$AR$12,0),1))^$J200)+(EXP(-$G200/INDEX($BB$5:$BG$12,MATCH($D200,$AR$5:$AR$12,0),2))*($G200/INDEX($BB$5:$BG$12,MATCH($D200,$AR$5:$AR$12,0),2))^$J200)+(EXP(-$G200/INDEX($BB$5:$BG$12,MATCH($D200,$AR$5:$AR$12,0),3))*($G200/INDEX($BB$5:$BG$12,MATCH($D200,$AR$5:$AR$12,0),3))^$J200)+(EXP(-$G200/INDEX($BB$5:$BG$12,MATCH($D200,$AR$5:$AR$12,0),4))*($G200/INDEX($BB$5:$BG$12,MATCH($D200,$AR$5:$AR$12,0),4))^$J200)+(EXP(-$G200/INDEX($BB$5:$BG$12,MATCH($D200,$AR$5:$AR$12,0),5))*($G200/INDEX($BB$5:$BG$12,MATCH($D200,$AR$5:$AR$12,0),5))^$J200)+(EXP(-$G200/INDEX($BB$5:$BG$12,MATCH($D200,$AR$5:$AR$12,0),6))*($G200/INDEX($BB$5:$BG$12,MATCH($D200,$AR$5:$AR$12,0),6))^$J200)),0)</x:f>
        <x:v>0</x:v>
      </x:c>
      <x:c r="AH200" s="979" t="n">
        <x:f>IFERROR((EXP(-$G200/INDEX($BB$5:$BG$12,MATCH($D200,$AR$5:$AR$12,0),4))*($G200/INDEX($BB$5:$BG$12,MATCH($D200,$AR$5:$AR$12,0),4))^$J200)/((EXP(-$G200/INDEX($BB$5:$BG$12,MATCH($D200,$AR$5:$AR$12,0),1))*($G200/INDEX($BB$5:$BG$12,MATCH($D200,$AR$5:$AR$12,0),1))^$J200)+(EXP(-$G200/INDEX($BB$5:$BG$12,MATCH($D200,$AR$5:$AR$12,0),2))*($G200/INDEX($BB$5:$BG$12,MATCH($D200,$AR$5:$AR$12,0),2))^$J200)+(EXP(-$G200/INDEX($BB$5:$BG$12,MATCH($D200,$AR$5:$AR$12,0),3))*($G200/INDEX($BB$5:$BG$12,MATCH($D200,$AR$5:$AR$12,0),3))^$J200)+(EXP(-$G200/INDEX($BB$5:$BG$12,MATCH($D200,$AR$5:$AR$12,0),4))*($G200/INDEX($BB$5:$BG$12,MATCH($D200,$AR$5:$AR$12,0),4))^$J200)+(EXP(-$G200/INDEX($BB$5:$BG$12,MATCH($D200,$AR$5:$AR$12,0),5))*($G200/INDEX($BB$5:$BG$12,MATCH($D200,$AR$5:$AR$12,0),5))^$J200)+(EXP(-$G200/INDEX($BB$5:$BG$12,MATCH($D200,$AR$5:$AR$12,0),6))*($G200/INDEX($BB$5:$BG$12,MATCH($D200,$AR$5:$AR$12,0),6))^$J200)),0)</x:f>
        <x:v>0</x:v>
      </x:c>
      <x:c r="AI200" s="979" t="n">
        <x:f>IFERROR((EXP(-$G200/INDEX($BB$5:$BG$12,MATCH($D200,$AR$5:$AR$12,0),5))*($G200/INDEX($BB$5:$BG$12,MATCH($D200,$AR$5:$AR$12,0),5))^$J200)/((EXP(-$G200/INDEX($BB$5:$BG$12,MATCH($D200,$AR$5:$AR$12,0),1))*($G200/INDEX($BB$5:$BG$12,MATCH($D200,$AR$5:$AR$12,0),1))^$J200)+(EXP(-$G200/INDEX($BB$5:$BG$12,MATCH($D200,$AR$5:$AR$12,0),2))*($G200/INDEX($BB$5:$BG$12,MATCH($D200,$AR$5:$AR$12,0),2))^$J200)+(EXP(-$G200/INDEX($BB$5:$BG$12,MATCH($D200,$AR$5:$AR$12,0),3))*($G200/INDEX($BB$5:$BG$12,MATCH($D200,$AR$5:$AR$12,0),3))^$J200)+(EXP(-$G200/INDEX($BB$5:$BG$12,MATCH($D200,$AR$5:$AR$12,0),4))*($G200/INDEX($BB$5:$BG$12,MATCH($D200,$AR$5:$AR$12,0),4))^$J200)+(EXP(-$G200/INDEX($BB$5:$BG$12,MATCH($D200,$AR$5:$AR$12,0),5))*($G200/INDEX($BB$5:$BG$12,MATCH($D200,$AR$5:$AR$12,0),5))^$J200)+(EXP(-$G200/INDEX($BB$5:$BG$12,MATCH($D200,$AR$5:$AR$12,0),6))*($G200/INDEX($BB$5:$BG$12,MATCH($D200,$AR$5:$AR$12,0),6))^$J200)),0)</x:f>
        <x:v>0</x:v>
      </x:c>
      <x:c r="AJ200" s="979" t="n">
        <x:f>IFERROR((EXP(-$G200/INDEX($BB$5:$BG$12,MATCH($D200,$AR$5:$AR$12,0),6))*($G200/INDEX($BB$5:$BG$12,MATCH($D200,$AR$5:$AR$12,0),6))^$J200)/((EXP(-$G200/INDEX($BB$5:$BG$12,MATCH($D200,$AR$5:$AR$12,0),1))*($G200/INDEX($BB$5:$BG$12,MATCH($D200,$AR$5:$AR$12,0),1))^$J200)+(EXP(-$G200/INDEX($BB$5:$BG$12,MATCH($D200,$AR$5:$AR$12,0),2))*($G200/INDEX($BB$5:$BG$12,MATCH($D200,$AR$5:$AR$12,0),2))^$J200)+(EXP(-$G200/INDEX($BB$5:$BG$12,MATCH($D200,$AR$5:$AR$12,0),3))*($G200/INDEX($BB$5:$BG$12,MATCH($D200,$AR$5:$AR$12,0),3))^$J200)+(EXP(-$G200/INDEX($BB$5:$BG$12,MATCH($D200,$AR$5:$AR$12,0),4))*($G200/INDEX($BB$5:$BG$12,MATCH($D200,$AR$5:$AR$12,0),4))^$J200)+(EXP(-$G200/INDEX($BB$5:$BG$12,MATCH($D200,$AR$5:$AR$12,0),5))*($G200/INDEX($BB$5:$BG$12,MATCH($D200,$AR$5:$AR$12,0),5))^$J200)+(EXP(-$G200/INDEX($BB$5:$BG$12,MATCH($D200,$AR$5:$AR$12,0),6))*($G200/INDEX($BB$5:$BG$12,MATCH($D200,$AR$5:$AR$12,0),6))^$J200)),0)</x:f>
        <x:v>0</x:v>
      </x:c>
      <x:c r="BJ200"/>
      <x:c r="BK200"/>
      <x:c r="BL200"/>
      <x:c r="BM200"/>
      <x:c r="BN200"/>
      <x:c r="BO200"/>
      <x:c r="BP200"/>
      <x:c r="BQ200"/>
      <x:c r="BR200"/>
      <x:c r="BS200"/>
      <x:c r="BT200"/>
      <x:c r="BU200"/>
      <x:c r="BV200"/>
      <x:c r="BW200"/>
      <x:c r="BX200"/>
      <x:c r="BY200"/>
      <x:c r="BZ200"/>
    </x:row>
    <x:row r="201">
      <x:c r="A201" s="975" t="n">
        <x:f>'対象台データ'!A199</x:f>
        <x:v>46284</x:v>
      </x:c>
      <x:c r="B201" s="1003" t="str">
        <x:f>'対象台データ'!B199</x:f>
        <x:v>土</x:v>
      </x:c>
      <x:c r="C201" s="1003" t="str">
        <x:f>'対象台データ'!C199</x:f>
        <x:v>9/19</x:v>
      </x:c>
      <x:c r="D201" s="963" t="str">
        <x:f>'対象台データ'!D199</x:f>
        <x:v>スマスロ北斗の拳</x:v>
      </x:c>
      <x:c r="E201" s="1014" t="n">
        <x:f>IF($X201="A",MIN(100,MAX(0,55+(V201-55)*(1+0.4*SQRT(MIN(G201/8000,1))))),MIN(100,MAX(0,V201)))</x:f>
        <x:v>67.17268737911593</x:v>
      </x:c>
      <x:c r="F201" s="1016" t="n">
        <x:f>'対象台データ'!E199</x:f>
        <x:v>745</x:v>
      </x:c>
      <x:c r="G201" s="1005" t="n">
        <x:f>'対象台データ'!F199</x:f>
        <x:v>6632</x:v>
      </x:c>
      <x:c r="H201" s="1005" t="n">
        <x:f>'対象台データ'!G199</x:f>
        <x:v>1458</x:v>
      </x:c>
      <x:c r="I201" s="1005" t="n">
        <x:f>'対象台データ'!H199</x:f>
        <x:v>60</x:v>
      </x:c>
      <x:c r="J201" s="1005" t="n">
        <x:f>'対象台データ'!I199</x:f>
        <x:v>15</x:v>
      </x:c>
      <x:c r="K201" s="979" t="n">
        <x:f>'対象台データ'!K199</x:f>
        <x:v>1.0732810615199035</x:v>
      </x:c>
      <x:c r="L201" s="1006" t="n">
        <x:f>IF(G201&lt;=0,5,IF(G201&lt;1500,5+(G201-0)*(20-5)/(1500-0),IF(G201&lt;3000,20+(G201-1500)*(40-20)/(3000-1500),IF(G201&lt;4500,40+(G201-3000)*(58-40)/(4500-3000),IF(G201&lt;6000,58+(G201-4500)*(72-58)/(6000-4500),IF(G201&lt;7500,72+(G201-6000)*(84-72)/(7500-6000),IF(G201&lt;9000,84+(G201-7500)*(93-84)/(9000-7500),IF(G201&lt;11000,93+(G201-9000)*(100-93)/(11000-9000),100))))))))</x:f>
        <x:v>77.056</x:v>
      </x:c>
      <x:c r="M201" s="978" t="n">
        <x:v>1</x:v>
      </x:c>
      <x:c r="N201" s="978" t="n">
        <x:f>MIN(100,L201*M201)</x:f>
        <x:v>77.056</x:v>
      </x:c>
      <x:c r="O201" s="978" t="n">
        <x:f>IF(K201&lt;=0.8,0,IF(K201&lt;0.9,0+(K201-0.8)*(10-0)/(0.9-0.8),IF(K201&lt;1,10+(K201-0.9)*(35-10)/(1-0.9),IF(K201&lt;1.2,35+(K201-1)*(87-35)/(1.2-1),IF(K201&lt;1.3,87+(K201-1.2)*(96-87)/(1.3-1.2),IF(K201&lt;1.45,96+(K201-1.3)*(100-96)/(1.45-1.3),100))))))</x:f>
        <x:v>54.05307599517492</x:v>
      </x:c>
      <x:c r="P201" s="979" t="n">
        <x:f>MIN(1,SQRT(G201/8000))</x:f>
        <x:v>0.910494371207203</x:v>
      </x:c>
      <x:c r="Q201" s="978" t="n">
        <x:f>35+(O201-35)*P201</x:f>
        <x:v>52.347718447789845</x:v>
      </x:c>
      <x:c r="R201" s="978" t="n">
        <x:f>IF(K201&lt;0.95,MIN(25,(0.95-K201)*250),0)</x:f>
        <x:v>0</x:v>
      </x:c>
      <x:c r="S201" s="978" t="n">
        <x:f>IF($X201="A",Y201*5+Z201*15+AA201*30+AB201*60+AC201*80+AD201*100,0)</x:f>
        <x:v>0</x:v>
      </x:c>
      <x:c r="T201" s="978" t="n">
        <x:f>IF($X201="A",AE201*5+AF201*15+AG201*30+AH201*60+AI201*80+AJ201*100,0)</x:f>
        <x:v>0</x:v>
      </x:c>
      <x:c r="U201" s="978" t="n">
        <x:f>IF($X201="A",S201*15%+T201*30%+Q201*55%,0)</x:f>
        <x:v>0</x:v>
      </x:c>
      <x:c r="V201" s="1018" t="n">
        <x:f>IF($X201="A",U201*80%+N201*20%,N201*IFERROR(INDEX($AT$5:$AT$60,MATCH($D201,$AR$5:$AR$60,0)),0.6)+Q201*IFERROR(INDEX($AU$5:$AU$60,MATCH($D201,$AR$5:$AR$60,0)),0.4)-R201)</x:f>
        <x:v>67.17268737911593</x:v>
      </x:c>
      <x:c r="W201" s="1008" t="str">
        <x:f>IF(E201&gt;=90,"設定6級候補",IF(E201&gt;=75,"設定4以上強候補",IF(E201&gt;=60,"設定4以上を疑う","要観察")))</x:f>
        <x:v>設定4以上を疑う</x:v>
      </x:c>
      <x:c r="X201" s="1003" t="str">
        <x:f>IFERROR(INDEX($AS$5:$AS$60,MATCH($D201,$AR$5:$AR$60,0)),"AT")</x:f>
        <x:v>AT</x:v>
      </x:c>
      <x:c r="Y201" s="979" t="n">
        <x:f>IFERROR((EXP(-$G201/INDEX($AV$5:$BA$12,MATCH($D201,$AR$5:$AR$12,0),1))*($G201/INDEX($AV$5:$BA$12,MATCH($D201,$AR$5:$AR$12,0),1))^$I201)/((EXP(-$G201/INDEX($AV$5:$BA$12,MATCH($D201,$AR$5:$AR$12,0),1))*($G201/INDEX($AV$5:$BA$12,MATCH($D201,$AR$5:$AR$12,0),1))^$I201)+(EXP(-$G201/INDEX($AV$5:$BA$12,MATCH($D201,$AR$5:$AR$12,0),2))*($G201/INDEX($AV$5:$BA$12,MATCH($D201,$AR$5:$AR$12,0),2))^$I201)+(EXP(-$G201/INDEX($AV$5:$BA$12,MATCH($D201,$AR$5:$AR$12,0),3))*($G201/INDEX($AV$5:$BA$12,MATCH($D201,$AR$5:$AR$12,0),3))^$I201)+(EXP(-$G201/INDEX($AV$5:$BA$12,MATCH($D201,$AR$5:$AR$12,0),4))*($G201/INDEX($AV$5:$BA$12,MATCH($D201,$AR$5:$AR$12,0),4))^$I201)+(EXP(-$G201/INDEX($AV$5:$BA$12,MATCH($D201,$AR$5:$AR$12,0),5))*($G201/INDEX($AV$5:$BA$12,MATCH($D201,$AR$5:$AR$12,0),5))^$I201)+(EXP(-$G201/INDEX($AV$5:$BA$12,MATCH($D201,$AR$5:$AR$12,0),6))*($G201/INDEX($AV$5:$BA$12,MATCH($D201,$AR$5:$AR$12,0),6))^$I201)),0)</x:f>
        <x:v>0</x:v>
      </x:c>
      <x:c r="Z201" s="979" t="n">
        <x:f>IFERROR((EXP(-$G201/INDEX($AV$5:$BA$12,MATCH($D201,$AR$5:$AR$12,0),2))*($G201/INDEX($AV$5:$BA$12,MATCH($D201,$AR$5:$AR$12,0),2))^$I201)/((EXP(-$G201/INDEX($AV$5:$BA$12,MATCH($D201,$AR$5:$AR$12,0),1))*($G201/INDEX($AV$5:$BA$12,MATCH($D201,$AR$5:$AR$12,0),1))^$I201)+(EXP(-$G201/INDEX($AV$5:$BA$12,MATCH($D201,$AR$5:$AR$12,0),2))*($G201/INDEX($AV$5:$BA$12,MATCH($D201,$AR$5:$AR$12,0),2))^$I201)+(EXP(-$G201/INDEX($AV$5:$BA$12,MATCH($D201,$AR$5:$AR$12,0),3))*($G201/INDEX($AV$5:$BA$12,MATCH($D201,$AR$5:$AR$12,0),3))^$I201)+(EXP(-$G201/INDEX($AV$5:$BA$12,MATCH($D201,$AR$5:$AR$12,0),4))*($G201/INDEX($AV$5:$BA$12,MATCH($D201,$AR$5:$AR$12,0),4))^$I201)+(EXP(-$G201/INDEX($AV$5:$BA$12,MATCH($D201,$AR$5:$AR$12,0),5))*($G201/INDEX($AV$5:$BA$12,MATCH($D201,$AR$5:$AR$12,0),5))^$I201)+(EXP(-$G201/INDEX($AV$5:$BA$12,MATCH($D201,$AR$5:$AR$12,0),6))*($G201/INDEX($AV$5:$BA$12,MATCH($D201,$AR$5:$AR$12,0),6))^$I201)),0)</x:f>
        <x:v>0</x:v>
      </x:c>
      <x:c r="AA201" s="979" t="n">
        <x:f>IFERROR((EXP(-$G201/INDEX($AV$5:$BA$12,MATCH($D201,$AR$5:$AR$12,0),3))*($G201/INDEX($AV$5:$BA$12,MATCH($D201,$AR$5:$AR$12,0),3))^$I201)/((EXP(-$G201/INDEX($AV$5:$BA$12,MATCH($D201,$AR$5:$AR$12,0),1))*($G201/INDEX($AV$5:$BA$12,MATCH($D201,$AR$5:$AR$12,0),1))^$I201)+(EXP(-$G201/INDEX($AV$5:$BA$12,MATCH($D201,$AR$5:$AR$12,0),2))*($G201/INDEX($AV$5:$BA$12,MATCH($D201,$AR$5:$AR$12,0),2))^$I201)+(EXP(-$G201/INDEX($AV$5:$BA$12,MATCH($D201,$AR$5:$AR$12,0),3))*($G201/INDEX($AV$5:$BA$12,MATCH($D201,$AR$5:$AR$12,0),3))^$I201)+(EXP(-$G201/INDEX($AV$5:$BA$12,MATCH($D201,$AR$5:$AR$12,0),4))*($G201/INDEX($AV$5:$BA$12,MATCH($D201,$AR$5:$AR$12,0),4))^$I201)+(EXP(-$G201/INDEX($AV$5:$BA$12,MATCH($D201,$AR$5:$AR$12,0),5))*($G201/INDEX($AV$5:$BA$12,MATCH($D201,$AR$5:$AR$12,0),5))^$I201)+(EXP(-$G201/INDEX($AV$5:$BA$12,MATCH($D201,$AR$5:$AR$12,0),6))*($G201/INDEX($AV$5:$BA$12,MATCH($D201,$AR$5:$AR$12,0),6))^$I201)),0)</x:f>
        <x:v>0</x:v>
      </x:c>
      <x:c r="AB201" s="979" t="n">
        <x:f>IFERROR((EXP(-$G201/INDEX($AV$5:$BA$12,MATCH($D201,$AR$5:$AR$12,0),4))*($G201/INDEX($AV$5:$BA$12,MATCH($D201,$AR$5:$AR$12,0),4))^$I201)/((EXP(-$G201/INDEX($AV$5:$BA$12,MATCH($D201,$AR$5:$AR$12,0),1))*($G201/INDEX($AV$5:$BA$12,MATCH($D201,$AR$5:$AR$12,0),1))^$I201)+(EXP(-$G201/INDEX($AV$5:$BA$12,MATCH($D201,$AR$5:$AR$12,0),2))*($G201/INDEX($AV$5:$BA$12,MATCH($D201,$AR$5:$AR$12,0),2))^$I201)+(EXP(-$G201/INDEX($AV$5:$BA$12,MATCH($D201,$AR$5:$AR$12,0),3))*($G201/INDEX($AV$5:$BA$12,MATCH($D201,$AR$5:$AR$12,0),3))^$I201)+(EXP(-$G201/INDEX($AV$5:$BA$12,MATCH($D201,$AR$5:$AR$12,0),4))*($G201/INDEX($AV$5:$BA$12,MATCH($D201,$AR$5:$AR$12,0),4))^$I201)+(EXP(-$G201/INDEX($AV$5:$BA$12,MATCH($D201,$AR$5:$AR$12,0),5))*($G201/INDEX($AV$5:$BA$12,MATCH($D201,$AR$5:$AR$12,0),5))^$I201)+(EXP(-$G201/INDEX($AV$5:$BA$12,MATCH($D201,$AR$5:$AR$12,0),6))*($G201/INDEX($AV$5:$BA$12,MATCH($D201,$AR$5:$AR$12,0),6))^$I201)),0)</x:f>
        <x:v>0</x:v>
      </x:c>
      <x:c r="AC201" s="979" t="n">
        <x:f>IFERROR((EXP(-$G201/INDEX($AV$5:$BA$12,MATCH($D201,$AR$5:$AR$12,0),5))*($G201/INDEX($AV$5:$BA$12,MATCH($D201,$AR$5:$AR$12,0),5))^$I201)/((EXP(-$G201/INDEX($AV$5:$BA$12,MATCH($D201,$AR$5:$AR$12,0),1))*($G201/INDEX($AV$5:$BA$12,MATCH($D201,$AR$5:$AR$12,0),1))^$I201)+(EXP(-$G201/INDEX($AV$5:$BA$12,MATCH($D201,$AR$5:$AR$12,0),2))*($G201/INDEX($AV$5:$BA$12,MATCH($D201,$AR$5:$AR$12,0),2))^$I201)+(EXP(-$G201/INDEX($AV$5:$BA$12,MATCH($D201,$AR$5:$AR$12,0),3))*($G201/INDEX($AV$5:$BA$12,MATCH($D201,$AR$5:$AR$12,0),3))^$I201)+(EXP(-$G201/INDEX($AV$5:$BA$12,MATCH($D201,$AR$5:$AR$12,0),4))*($G201/INDEX($AV$5:$BA$12,MATCH($D201,$AR$5:$AR$12,0),4))^$I201)+(EXP(-$G201/INDEX($AV$5:$BA$12,MATCH($D201,$AR$5:$AR$12,0),5))*($G201/INDEX($AV$5:$BA$12,MATCH($D201,$AR$5:$AR$12,0),5))^$I201)+(EXP(-$G201/INDEX($AV$5:$BA$12,MATCH($D201,$AR$5:$AR$12,0),6))*($G201/INDEX($AV$5:$BA$12,MATCH($D201,$AR$5:$AR$12,0),6))^$I201)),0)</x:f>
        <x:v>0</x:v>
      </x:c>
      <x:c r="AD201" s="979" t="n">
        <x:f>IFERROR((EXP(-$G201/INDEX($AV$5:$BA$12,MATCH($D201,$AR$5:$AR$12,0),6))*($G201/INDEX($AV$5:$BA$12,MATCH($D201,$AR$5:$AR$12,0),6))^$I201)/((EXP(-$G201/INDEX($AV$5:$BA$12,MATCH($D201,$AR$5:$AR$12,0),1))*($G201/INDEX($AV$5:$BA$12,MATCH($D201,$AR$5:$AR$12,0),1))^$I201)+(EXP(-$G201/INDEX($AV$5:$BA$12,MATCH($D201,$AR$5:$AR$12,0),2))*($G201/INDEX($AV$5:$BA$12,MATCH($D201,$AR$5:$AR$12,0),2))^$I201)+(EXP(-$G201/INDEX($AV$5:$BA$12,MATCH($D201,$AR$5:$AR$12,0),3))*($G201/INDEX($AV$5:$BA$12,MATCH($D201,$AR$5:$AR$12,0),3))^$I201)+(EXP(-$G201/INDEX($AV$5:$BA$12,MATCH($D201,$AR$5:$AR$12,0),4))*($G201/INDEX($AV$5:$BA$12,MATCH($D201,$AR$5:$AR$12,0),4))^$I201)+(EXP(-$G201/INDEX($AV$5:$BA$12,MATCH($D201,$AR$5:$AR$12,0),5))*($G201/INDEX($AV$5:$BA$12,MATCH($D201,$AR$5:$AR$12,0),5))^$I201)+(EXP(-$G201/INDEX($AV$5:$BA$12,MATCH($D201,$AR$5:$AR$12,0),6))*($G201/INDEX($AV$5:$BA$12,MATCH($D201,$AR$5:$AR$12,0),6))^$I201)),0)</x:f>
        <x:v>0</x:v>
      </x:c>
      <x:c r="AE201" s="979" t="n">
        <x:f>IFERROR((EXP(-$G201/INDEX($BB$5:$BG$12,MATCH($D201,$AR$5:$AR$12,0),1))*($G201/INDEX($BB$5:$BG$12,MATCH($D201,$AR$5:$AR$12,0),1))^$J201)/((EXP(-$G201/INDEX($BB$5:$BG$12,MATCH($D201,$AR$5:$AR$12,0),1))*($G201/INDEX($BB$5:$BG$12,MATCH($D201,$AR$5:$AR$12,0),1))^$J201)+(EXP(-$G201/INDEX($BB$5:$BG$12,MATCH($D201,$AR$5:$AR$12,0),2))*($G201/INDEX($BB$5:$BG$12,MATCH($D201,$AR$5:$AR$12,0),2))^$J201)+(EXP(-$G201/INDEX($BB$5:$BG$12,MATCH($D201,$AR$5:$AR$12,0),3))*($G201/INDEX($BB$5:$BG$12,MATCH($D201,$AR$5:$AR$12,0),3))^$J201)+(EXP(-$G201/INDEX($BB$5:$BG$12,MATCH($D201,$AR$5:$AR$12,0),4))*($G201/INDEX($BB$5:$BG$12,MATCH($D201,$AR$5:$AR$12,0),4))^$J201)+(EXP(-$G201/INDEX($BB$5:$BG$12,MATCH($D201,$AR$5:$AR$12,0),5))*($G201/INDEX($BB$5:$BG$12,MATCH($D201,$AR$5:$AR$12,0),5))^$J201)+(EXP(-$G201/INDEX($BB$5:$BG$12,MATCH($D201,$AR$5:$AR$12,0),6))*($G201/INDEX($BB$5:$BG$12,MATCH($D201,$AR$5:$AR$12,0),6))^$J201)),0)</x:f>
        <x:v>0</x:v>
      </x:c>
      <x:c r="AF201" s="979" t="n">
        <x:f>IFERROR((EXP(-$G201/INDEX($BB$5:$BG$12,MATCH($D201,$AR$5:$AR$12,0),2))*($G201/INDEX($BB$5:$BG$12,MATCH($D201,$AR$5:$AR$12,0),2))^$J201)/((EXP(-$G201/INDEX($BB$5:$BG$12,MATCH($D201,$AR$5:$AR$12,0),1))*($G201/INDEX($BB$5:$BG$12,MATCH($D201,$AR$5:$AR$12,0),1))^$J201)+(EXP(-$G201/INDEX($BB$5:$BG$12,MATCH($D201,$AR$5:$AR$12,0),2))*($G201/INDEX($BB$5:$BG$12,MATCH($D201,$AR$5:$AR$12,0),2))^$J201)+(EXP(-$G201/INDEX($BB$5:$BG$12,MATCH($D201,$AR$5:$AR$12,0),3))*($G201/INDEX($BB$5:$BG$12,MATCH($D201,$AR$5:$AR$12,0),3))^$J201)+(EXP(-$G201/INDEX($BB$5:$BG$12,MATCH($D201,$AR$5:$AR$12,0),4))*($G201/INDEX($BB$5:$BG$12,MATCH($D201,$AR$5:$AR$12,0),4))^$J201)+(EXP(-$G201/INDEX($BB$5:$BG$12,MATCH($D201,$AR$5:$AR$12,0),5))*($G201/INDEX($BB$5:$BG$12,MATCH($D201,$AR$5:$AR$12,0),5))^$J201)+(EXP(-$G201/INDEX($BB$5:$BG$12,MATCH($D201,$AR$5:$AR$12,0),6))*($G201/INDEX($BB$5:$BG$12,MATCH($D201,$AR$5:$AR$12,0),6))^$J201)),0)</x:f>
        <x:v>0</x:v>
      </x:c>
      <x:c r="AG201" s="979" t="n">
        <x:f>IFERROR((EXP(-$G201/INDEX($BB$5:$BG$12,MATCH($D201,$AR$5:$AR$12,0),3))*($G201/INDEX($BB$5:$BG$12,MATCH($D201,$AR$5:$AR$12,0),3))^$J201)/((EXP(-$G201/INDEX($BB$5:$BG$12,MATCH($D201,$AR$5:$AR$12,0),1))*($G201/INDEX($BB$5:$BG$12,MATCH($D201,$AR$5:$AR$12,0),1))^$J201)+(EXP(-$G201/INDEX($BB$5:$BG$12,MATCH($D201,$AR$5:$AR$12,0),2))*($G201/INDEX($BB$5:$BG$12,MATCH($D201,$AR$5:$AR$12,0),2))^$J201)+(EXP(-$G201/INDEX($BB$5:$BG$12,MATCH($D201,$AR$5:$AR$12,0),3))*($G201/INDEX($BB$5:$BG$12,MATCH($D201,$AR$5:$AR$12,0),3))^$J201)+(EXP(-$G201/INDEX($BB$5:$BG$12,MATCH($D201,$AR$5:$AR$12,0),4))*($G201/INDEX($BB$5:$BG$12,MATCH($D201,$AR$5:$AR$12,0),4))^$J201)+(EXP(-$G201/INDEX($BB$5:$BG$12,MATCH($D201,$AR$5:$AR$12,0),5))*($G201/INDEX($BB$5:$BG$12,MATCH($D201,$AR$5:$AR$12,0),5))^$J201)+(EXP(-$G201/INDEX($BB$5:$BG$12,MATCH($D201,$AR$5:$AR$12,0),6))*($G201/INDEX($BB$5:$BG$12,MATCH($D201,$AR$5:$AR$12,0),6))^$J201)),0)</x:f>
        <x:v>0</x:v>
      </x:c>
      <x:c r="AH201" s="979" t="n">
        <x:f>IFERROR((EXP(-$G201/INDEX($BB$5:$BG$12,MATCH($D201,$AR$5:$AR$12,0),4))*($G201/INDEX($BB$5:$BG$12,MATCH($D201,$AR$5:$AR$12,0),4))^$J201)/((EXP(-$G201/INDEX($BB$5:$BG$12,MATCH($D201,$AR$5:$AR$12,0),1))*($G201/INDEX($BB$5:$BG$12,MATCH($D201,$AR$5:$AR$12,0),1))^$J201)+(EXP(-$G201/INDEX($BB$5:$BG$12,MATCH($D201,$AR$5:$AR$12,0),2))*($G201/INDEX($BB$5:$BG$12,MATCH($D201,$AR$5:$AR$12,0),2))^$J201)+(EXP(-$G201/INDEX($BB$5:$BG$12,MATCH($D201,$AR$5:$AR$12,0),3))*($G201/INDEX($BB$5:$BG$12,MATCH($D201,$AR$5:$AR$12,0),3))^$J201)+(EXP(-$G201/INDEX($BB$5:$BG$12,MATCH($D201,$AR$5:$AR$12,0),4))*($G201/INDEX($BB$5:$BG$12,MATCH($D201,$AR$5:$AR$12,0),4))^$J201)+(EXP(-$G201/INDEX($BB$5:$BG$12,MATCH($D201,$AR$5:$AR$12,0),5))*($G201/INDEX($BB$5:$BG$12,MATCH($D201,$AR$5:$AR$12,0),5))^$J201)+(EXP(-$G201/INDEX($BB$5:$BG$12,MATCH($D201,$AR$5:$AR$12,0),6))*($G201/INDEX($BB$5:$BG$12,MATCH($D201,$AR$5:$AR$12,0),6))^$J201)),0)</x:f>
        <x:v>0</x:v>
      </x:c>
      <x:c r="AI201" s="979" t="n">
        <x:f>IFERROR((EXP(-$G201/INDEX($BB$5:$BG$12,MATCH($D201,$AR$5:$AR$12,0),5))*($G201/INDEX($BB$5:$BG$12,MATCH($D201,$AR$5:$AR$12,0),5))^$J201)/((EXP(-$G201/INDEX($BB$5:$BG$12,MATCH($D201,$AR$5:$AR$12,0),1))*($G201/INDEX($BB$5:$BG$12,MATCH($D201,$AR$5:$AR$12,0),1))^$J201)+(EXP(-$G201/INDEX($BB$5:$BG$12,MATCH($D201,$AR$5:$AR$12,0),2))*($G201/INDEX($BB$5:$BG$12,MATCH($D201,$AR$5:$AR$12,0),2))^$J201)+(EXP(-$G201/INDEX($BB$5:$BG$12,MATCH($D201,$AR$5:$AR$12,0),3))*($G201/INDEX($BB$5:$BG$12,MATCH($D201,$AR$5:$AR$12,0),3))^$J201)+(EXP(-$G201/INDEX($BB$5:$BG$12,MATCH($D201,$AR$5:$AR$12,0),4))*($G201/INDEX($BB$5:$BG$12,MATCH($D201,$AR$5:$AR$12,0),4))^$J201)+(EXP(-$G201/INDEX($BB$5:$BG$12,MATCH($D201,$AR$5:$AR$12,0),5))*($G201/INDEX($BB$5:$BG$12,MATCH($D201,$AR$5:$AR$12,0),5))^$J201)+(EXP(-$G201/INDEX($BB$5:$BG$12,MATCH($D201,$AR$5:$AR$12,0),6))*($G201/INDEX($BB$5:$BG$12,MATCH($D201,$AR$5:$AR$12,0),6))^$J201)),0)</x:f>
        <x:v>0</x:v>
      </x:c>
      <x:c r="AJ201" s="979" t="n">
        <x:f>IFERROR((EXP(-$G201/INDEX($BB$5:$BG$12,MATCH($D201,$AR$5:$AR$12,0),6))*($G201/INDEX($BB$5:$BG$12,MATCH($D201,$AR$5:$AR$12,0),6))^$J201)/((EXP(-$G201/INDEX($BB$5:$BG$12,MATCH($D201,$AR$5:$AR$12,0),1))*($G201/INDEX($BB$5:$BG$12,MATCH($D201,$AR$5:$AR$12,0),1))^$J201)+(EXP(-$G201/INDEX($BB$5:$BG$12,MATCH($D201,$AR$5:$AR$12,0),2))*($G201/INDEX($BB$5:$BG$12,MATCH($D201,$AR$5:$AR$12,0),2))^$J201)+(EXP(-$G201/INDEX($BB$5:$BG$12,MATCH($D201,$AR$5:$AR$12,0),3))*($G201/INDEX($BB$5:$BG$12,MATCH($D201,$AR$5:$AR$12,0),3))^$J201)+(EXP(-$G201/INDEX($BB$5:$BG$12,MATCH($D201,$AR$5:$AR$12,0),4))*($G201/INDEX($BB$5:$BG$12,MATCH($D201,$AR$5:$AR$12,0),4))^$J201)+(EXP(-$G201/INDEX($BB$5:$BG$12,MATCH($D201,$AR$5:$AR$12,0),5))*($G201/INDEX($BB$5:$BG$12,MATCH($D201,$AR$5:$AR$12,0),5))^$J201)+(EXP(-$G201/INDEX($BB$5:$BG$12,MATCH($D201,$AR$5:$AR$12,0),6))*($G201/INDEX($BB$5:$BG$12,MATCH($D201,$AR$5:$AR$12,0),6))^$J201)),0)</x:f>
        <x:v>0</x:v>
      </x:c>
      <x:c r="BJ201"/>
      <x:c r="BK201"/>
      <x:c r="BL201"/>
      <x:c r="BM201"/>
      <x:c r="BN201"/>
      <x:c r="BO201"/>
      <x:c r="BP201"/>
      <x:c r="BQ201"/>
      <x:c r="BR201"/>
      <x:c r="BS201"/>
      <x:c r="BT201"/>
      <x:c r="BU201"/>
      <x:c r="BV201"/>
      <x:c r="BW201"/>
      <x:c r="BX201"/>
      <x:c r="BY201"/>
      <x:c r="BZ201"/>
    </x:row>
    <x:row r="202">
      <x:c r="A202" s="975" t="n">
        <x:f>'対象台データ'!A200</x:f>
        <x:v>46284</x:v>
      </x:c>
      <x:c r="B202" s="1003" t="str">
        <x:f>'対象台データ'!B200</x:f>
        <x:v>土</x:v>
      </x:c>
      <x:c r="C202" s="1003" t="str">
        <x:f>'対象台データ'!C200</x:f>
        <x:v>9/19</x:v>
      </x:c>
      <x:c r="D202" s="963" t="str">
        <x:f>'対象台データ'!D200</x:f>
        <x:v>スマスロ北斗の拳</x:v>
      </x:c>
      <x:c r="E202" s="1014" t="n">
        <x:f>IF($X202="A",MIN(100,MAX(0,55+(V202-55)*(1+0.4*SQRT(MIN(G202/8000,1))))),MIN(100,MAX(0,V202)))</x:f>
        <x:v>70.72123695946777</x:v>
      </x:c>
      <x:c r="F202" s="1016" t="n">
        <x:f>'対象台データ'!E200</x:f>
        <x:v>746</x:v>
      </x:c>
      <x:c r="G202" s="1005" t="n">
        <x:f>'対象台データ'!F200</x:f>
        <x:v>8117</x:v>
      </x:c>
      <x:c r="H202" s="1005" t="n">
        <x:f>'対象台データ'!G200</x:f>
        <x:v>960</x:v>
      </x:c>
      <x:c r="I202" s="1005" t="n">
        <x:f>'対象台データ'!H200</x:f>
        <x:v>69</x:v>
      </x:c>
      <x:c r="J202" s="1005" t="n">
        <x:f>'対象台データ'!I200</x:f>
        <x:v>15</x:v>
      </x:c>
      <x:c r="K202" s="979" t="n">
        <x:f>'対象台データ'!K200</x:f>
        <x:v>1.0394234323025748</x:v>
      </x:c>
      <x:c r="L202" s="1006" t="n">
        <x:f>IF(G202&lt;=0,5,IF(G202&lt;1500,5+(G202-0)*(20-5)/(1500-0),IF(G202&lt;3000,20+(G202-1500)*(40-20)/(3000-1500),IF(G202&lt;4500,40+(G202-3000)*(58-40)/(4500-3000),IF(G202&lt;6000,58+(G202-4500)*(72-58)/(6000-4500),IF(G202&lt;7500,72+(G202-6000)*(84-72)/(7500-6000),IF(G202&lt;9000,84+(G202-7500)*(93-84)/(9000-7500),IF(G202&lt;11000,93+(G202-9000)*(100-93)/(11000-9000),100))))))))</x:f>
        <x:v>87.702</x:v>
      </x:c>
      <x:c r="M202" s="978" t="n">
        <x:v>1</x:v>
      </x:c>
      <x:c r="N202" s="978" t="n">
        <x:f>MIN(100,L202*M202)</x:f>
        <x:v>87.702</x:v>
      </x:c>
      <x:c r="O202" s="978" t="n">
        <x:f>IF(K202&lt;=0.8,0,IF(K202&lt;0.9,0+(K202-0.8)*(10-0)/(0.9-0.8),IF(K202&lt;1,10+(K202-0.9)*(35-10)/(1-0.9),IF(K202&lt;1.2,35+(K202-1)*(87-35)/(1.2-1),IF(K202&lt;1.3,87+(K202-1.2)*(96-87)/(1.3-1.2),IF(K202&lt;1.45,96+(K202-1.3)*(100-96)/(1.45-1.3),100))))))</x:f>
        <x:v>45.25009239866946</x:v>
      </x:c>
      <x:c r="P202" s="979" t="n">
        <x:f>MIN(1,SQRT(G202/8000))</x:f>
        <x:v>1</x:v>
      </x:c>
      <x:c r="Q202" s="978" t="n">
        <x:f>35+(O202-35)*P202</x:f>
        <x:v>45.25009239866946</x:v>
      </x:c>
      <x:c r="R202" s="978" t="n">
        <x:f>IF(K202&lt;0.95,MIN(25,(0.95-K202)*250),0)</x:f>
        <x:v>0</x:v>
      </x:c>
      <x:c r="S202" s="978" t="n">
        <x:f>IF($X202="A",Y202*5+Z202*15+AA202*30+AB202*60+AC202*80+AD202*100,0)</x:f>
        <x:v>0</x:v>
      </x:c>
      <x:c r="T202" s="978" t="n">
        <x:f>IF($X202="A",AE202*5+AF202*15+AG202*30+AH202*60+AI202*80+AJ202*100,0)</x:f>
        <x:v>0</x:v>
      </x:c>
      <x:c r="U202" s="978" t="n">
        <x:f>IF($X202="A",S202*15%+T202*30%+Q202*55%,0)</x:f>
        <x:v>0</x:v>
      </x:c>
      <x:c r="V202" s="1018" t="n">
        <x:f>IF($X202="A",U202*80%+N202*20%,N202*IFERROR(INDEX($AT$5:$AT$60,MATCH($D202,$AR$5:$AR$60,0)),0.6)+Q202*IFERROR(INDEX($AU$5:$AU$60,MATCH($D202,$AR$5:$AR$60,0)),0.4)-R202)</x:f>
        <x:v>70.72123695946777</x:v>
      </x:c>
      <x:c r="W202" s="1008" t="str">
        <x:f>IF(E202&gt;=90,"設定6級候補",IF(E202&gt;=75,"設定4以上強候補",IF(E202&gt;=60,"設定4以上を疑う","要観察")))</x:f>
        <x:v>設定4以上を疑う</x:v>
      </x:c>
      <x:c r="X202" s="1003" t="str">
        <x:f>IFERROR(INDEX($AS$5:$AS$60,MATCH($D202,$AR$5:$AR$60,0)),"AT")</x:f>
        <x:v>AT</x:v>
      </x:c>
      <x:c r="Y202" s="979" t="n">
        <x:f>IFERROR((EXP(-$G202/INDEX($AV$5:$BA$12,MATCH($D202,$AR$5:$AR$12,0),1))*($G202/INDEX($AV$5:$BA$12,MATCH($D202,$AR$5:$AR$12,0),1))^$I202)/((EXP(-$G202/INDEX($AV$5:$BA$12,MATCH($D202,$AR$5:$AR$12,0),1))*($G202/INDEX($AV$5:$BA$12,MATCH($D202,$AR$5:$AR$12,0),1))^$I202)+(EXP(-$G202/INDEX($AV$5:$BA$12,MATCH($D202,$AR$5:$AR$12,0),2))*($G202/INDEX($AV$5:$BA$12,MATCH($D202,$AR$5:$AR$12,0),2))^$I202)+(EXP(-$G202/INDEX($AV$5:$BA$12,MATCH($D202,$AR$5:$AR$12,0),3))*($G202/INDEX($AV$5:$BA$12,MATCH($D202,$AR$5:$AR$12,0),3))^$I202)+(EXP(-$G202/INDEX($AV$5:$BA$12,MATCH($D202,$AR$5:$AR$12,0),4))*($G202/INDEX($AV$5:$BA$12,MATCH($D202,$AR$5:$AR$12,0),4))^$I202)+(EXP(-$G202/INDEX($AV$5:$BA$12,MATCH($D202,$AR$5:$AR$12,0),5))*($G202/INDEX($AV$5:$BA$12,MATCH($D202,$AR$5:$AR$12,0),5))^$I202)+(EXP(-$G202/INDEX($AV$5:$BA$12,MATCH($D202,$AR$5:$AR$12,0),6))*($G202/INDEX($AV$5:$BA$12,MATCH($D202,$AR$5:$AR$12,0),6))^$I202)),0)</x:f>
        <x:v>0</x:v>
      </x:c>
      <x:c r="Z202" s="979" t="n">
        <x:f>IFERROR((EXP(-$G202/INDEX($AV$5:$BA$12,MATCH($D202,$AR$5:$AR$12,0),2))*($G202/INDEX($AV$5:$BA$12,MATCH($D202,$AR$5:$AR$12,0),2))^$I202)/((EXP(-$G202/INDEX($AV$5:$BA$12,MATCH($D202,$AR$5:$AR$12,0),1))*($G202/INDEX($AV$5:$BA$12,MATCH($D202,$AR$5:$AR$12,0),1))^$I202)+(EXP(-$G202/INDEX($AV$5:$BA$12,MATCH($D202,$AR$5:$AR$12,0),2))*($G202/INDEX($AV$5:$BA$12,MATCH($D202,$AR$5:$AR$12,0),2))^$I202)+(EXP(-$G202/INDEX($AV$5:$BA$12,MATCH($D202,$AR$5:$AR$12,0),3))*($G202/INDEX($AV$5:$BA$12,MATCH($D202,$AR$5:$AR$12,0),3))^$I202)+(EXP(-$G202/INDEX($AV$5:$BA$12,MATCH($D202,$AR$5:$AR$12,0),4))*($G202/INDEX($AV$5:$BA$12,MATCH($D202,$AR$5:$AR$12,0),4))^$I202)+(EXP(-$G202/INDEX($AV$5:$BA$12,MATCH($D202,$AR$5:$AR$12,0),5))*($G202/INDEX($AV$5:$BA$12,MATCH($D202,$AR$5:$AR$12,0),5))^$I202)+(EXP(-$G202/INDEX($AV$5:$BA$12,MATCH($D202,$AR$5:$AR$12,0),6))*($G202/INDEX($AV$5:$BA$12,MATCH($D202,$AR$5:$AR$12,0),6))^$I202)),0)</x:f>
        <x:v>0</x:v>
      </x:c>
      <x:c r="AA202" s="979" t="n">
        <x:f>IFERROR((EXP(-$G202/INDEX($AV$5:$BA$12,MATCH($D202,$AR$5:$AR$12,0),3))*($G202/INDEX($AV$5:$BA$12,MATCH($D202,$AR$5:$AR$12,0),3))^$I202)/((EXP(-$G202/INDEX($AV$5:$BA$12,MATCH($D202,$AR$5:$AR$12,0),1))*($G202/INDEX($AV$5:$BA$12,MATCH($D202,$AR$5:$AR$12,0),1))^$I202)+(EXP(-$G202/INDEX($AV$5:$BA$12,MATCH($D202,$AR$5:$AR$12,0),2))*($G202/INDEX($AV$5:$BA$12,MATCH($D202,$AR$5:$AR$12,0),2))^$I202)+(EXP(-$G202/INDEX($AV$5:$BA$12,MATCH($D202,$AR$5:$AR$12,0),3))*($G202/INDEX($AV$5:$BA$12,MATCH($D202,$AR$5:$AR$12,0),3))^$I202)+(EXP(-$G202/INDEX($AV$5:$BA$12,MATCH($D202,$AR$5:$AR$12,0),4))*($G202/INDEX($AV$5:$BA$12,MATCH($D202,$AR$5:$AR$12,0),4))^$I202)+(EXP(-$G202/INDEX($AV$5:$BA$12,MATCH($D202,$AR$5:$AR$12,0),5))*($G202/INDEX($AV$5:$BA$12,MATCH($D202,$AR$5:$AR$12,0),5))^$I202)+(EXP(-$G202/INDEX($AV$5:$BA$12,MATCH($D202,$AR$5:$AR$12,0),6))*($G202/INDEX($AV$5:$BA$12,MATCH($D202,$AR$5:$AR$12,0),6))^$I202)),0)</x:f>
        <x:v>0</x:v>
      </x:c>
      <x:c r="AB202" s="979" t="n">
        <x:f>IFERROR((EXP(-$G202/INDEX($AV$5:$BA$12,MATCH($D202,$AR$5:$AR$12,0),4))*($G202/INDEX($AV$5:$BA$12,MATCH($D202,$AR$5:$AR$12,0),4))^$I202)/((EXP(-$G202/INDEX($AV$5:$BA$12,MATCH($D202,$AR$5:$AR$12,0),1))*($G202/INDEX($AV$5:$BA$12,MATCH($D202,$AR$5:$AR$12,0),1))^$I202)+(EXP(-$G202/INDEX($AV$5:$BA$12,MATCH($D202,$AR$5:$AR$12,0),2))*($G202/INDEX($AV$5:$BA$12,MATCH($D202,$AR$5:$AR$12,0),2))^$I202)+(EXP(-$G202/INDEX($AV$5:$BA$12,MATCH($D202,$AR$5:$AR$12,0),3))*($G202/INDEX($AV$5:$BA$12,MATCH($D202,$AR$5:$AR$12,0),3))^$I202)+(EXP(-$G202/INDEX($AV$5:$BA$12,MATCH($D202,$AR$5:$AR$12,0),4))*($G202/INDEX($AV$5:$BA$12,MATCH($D202,$AR$5:$AR$12,0),4))^$I202)+(EXP(-$G202/INDEX($AV$5:$BA$12,MATCH($D202,$AR$5:$AR$12,0),5))*($G202/INDEX($AV$5:$BA$12,MATCH($D202,$AR$5:$AR$12,0),5))^$I202)+(EXP(-$G202/INDEX($AV$5:$BA$12,MATCH($D202,$AR$5:$AR$12,0),6))*($G202/INDEX($AV$5:$BA$12,MATCH($D202,$AR$5:$AR$12,0),6))^$I202)),0)</x:f>
        <x:v>0</x:v>
      </x:c>
      <x:c r="AC202" s="979" t="n">
        <x:f>IFERROR((EXP(-$G202/INDEX($AV$5:$BA$12,MATCH($D202,$AR$5:$AR$12,0),5))*($G202/INDEX($AV$5:$BA$12,MATCH($D202,$AR$5:$AR$12,0),5))^$I202)/((EXP(-$G202/INDEX($AV$5:$BA$12,MATCH($D202,$AR$5:$AR$12,0),1))*($G202/INDEX($AV$5:$BA$12,MATCH($D202,$AR$5:$AR$12,0),1))^$I202)+(EXP(-$G202/INDEX($AV$5:$BA$12,MATCH($D202,$AR$5:$AR$12,0),2))*($G202/INDEX($AV$5:$BA$12,MATCH($D202,$AR$5:$AR$12,0),2))^$I202)+(EXP(-$G202/INDEX($AV$5:$BA$12,MATCH($D202,$AR$5:$AR$12,0),3))*($G202/INDEX($AV$5:$BA$12,MATCH($D202,$AR$5:$AR$12,0),3))^$I202)+(EXP(-$G202/INDEX($AV$5:$BA$12,MATCH($D202,$AR$5:$AR$12,0),4))*($G202/INDEX($AV$5:$BA$12,MATCH($D202,$AR$5:$AR$12,0),4))^$I202)+(EXP(-$G202/INDEX($AV$5:$BA$12,MATCH($D202,$AR$5:$AR$12,0),5))*($G202/INDEX($AV$5:$BA$12,MATCH($D202,$AR$5:$AR$12,0),5))^$I202)+(EXP(-$G202/INDEX($AV$5:$BA$12,MATCH($D202,$AR$5:$AR$12,0),6))*($G202/INDEX($AV$5:$BA$12,MATCH($D202,$AR$5:$AR$12,0),6))^$I202)),0)</x:f>
        <x:v>0</x:v>
      </x:c>
      <x:c r="AD202" s="979" t="n">
        <x:f>IFERROR((EXP(-$G202/INDEX($AV$5:$BA$12,MATCH($D202,$AR$5:$AR$12,0),6))*($G202/INDEX($AV$5:$BA$12,MATCH($D202,$AR$5:$AR$12,0),6))^$I202)/((EXP(-$G202/INDEX($AV$5:$BA$12,MATCH($D202,$AR$5:$AR$12,0),1))*($G202/INDEX($AV$5:$BA$12,MATCH($D202,$AR$5:$AR$12,0),1))^$I202)+(EXP(-$G202/INDEX($AV$5:$BA$12,MATCH($D202,$AR$5:$AR$12,0),2))*($G202/INDEX($AV$5:$BA$12,MATCH($D202,$AR$5:$AR$12,0),2))^$I202)+(EXP(-$G202/INDEX($AV$5:$BA$12,MATCH($D202,$AR$5:$AR$12,0),3))*($G202/INDEX($AV$5:$BA$12,MATCH($D202,$AR$5:$AR$12,0),3))^$I202)+(EXP(-$G202/INDEX($AV$5:$BA$12,MATCH($D202,$AR$5:$AR$12,0),4))*($G202/INDEX($AV$5:$BA$12,MATCH($D202,$AR$5:$AR$12,0),4))^$I202)+(EXP(-$G202/INDEX($AV$5:$BA$12,MATCH($D202,$AR$5:$AR$12,0),5))*($G202/INDEX($AV$5:$BA$12,MATCH($D202,$AR$5:$AR$12,0),5))^$I202)+(EXP(-$G202/INDEX($AV$5:$BA$12,MATCH($D202,$AR$5:$AR$12,0),6))*($G202/INDEX($AV$5:$BA$12,MATCH($D202,$AR$5:$AR$12,0),6))^$I202)),0)</x:f>
        <x:v>0</x:v>
      </x:c>
      <x:c r="AE202" s="979" t="n">
        <x:f>IFERROR((EXP(-$G202/INDEX($BB$5:$BG$12,MATCH($D202,$AR$5:$AR$12,0),1))*($G202/INDEX($BB$5:$BG$12,MATCH($D202,$AR$5:$AR$12,0),1))^$J202)/((EXP(-$G202/INDEX($BB$5:$BG$12,MATCH($D202,$AR$5:$AR$12,0),1))*($G202/INDEX($BB$5:$BG$12,MATCH($D202,$AR$5:$AR$12,0),1))^$J202)+(EXP(-$G202/INDEX($BB$5:$BG$12,MATCH($D202,$AR$5:$AR$12,0),2))*($G202/INDEX($BB$5:$BG$12,MATCH($D202,$AR$5:$AR$12,0),2))^$J202)+(EXP(-$G202/INDEX($BB$5:$BG$12,MATCH($D202,$AR$5:$AR$12,0),3))*($G202/INDEX($BB$5:$BG$12,MATCH($D202,$AR$5:$AR$12,0),3))^$J202)+(EXP(-$G202/INDEX($BB$5:$BG$12,MATCH($D202,$AR$5:$AR$12,0),4))*($G202/INDEX($BB$5:$BG$12,MATCH($D202,$AR$5:$AR$12,0),4))^$J202)+(EXP(-$G202/INDEX($BB$5:$BG$12,MATCH($D202,$AR$5:$AR$12,0),5))*($G202/INDEX($BB$5:$BG$12,MATCH($D202,$AR$5:$AR$12,0),5))^$J202)+(EXP(-$G202/INDEX($BB$5:$BG$12,MATCH($D202,$AR$5:$AR$12,0),6))*($G202/INDEX($BB$5:$BG$12,MATCH($D202,$AR$5:$AR$12,0),6))^$J202)),0)</x:f>
        <x:v>0</x:v>
      </x:c>
      <x:c r="AF202" s="979" t="n">
        <x:f>IFERROR((EXP(-$G202/INDEX($BB$5:$BG$12,MATCH($D202,$AR$5:$AR$12,0),2))*($G202/INDEX($BB$5:$BG$12,MATCH($D202,$AR$5:$AR$12,0),2))^$J202)/((EXP(-$G202/INDEX($BB$5:$BG$12,MATCH($D202,$AR$5:$AR$12,0),1))*($G202/INDEX($BB$5:$BG$12,MATCH($D202,$AR$5:$AR$12,0),1))^$J202)+(EXP(-$G202/INDEX($BB$5:$BG$12,MATCH($D202,$AR$5:$AR$12,0),2))*($G202/INDEX($BB$5:$BG$12,MATCH($D202,$AR$5:$AR$12,0),2))^$J202)+(EXP(-$G202/INDEX($BB$5:$BG$12,MATCH($D202,$AR$5:$AR$12,0),3))*($G202/INDEX($BB$5:$BG$12,MATCH($D202,$AR$5:$AR$12,0),3))^$J202)+(EXP(-$G202/INDEX($BB$5:$BG$12,MATCH($D202,$AR$5:$AR$12,0),4))*($G202/INDEX($BB$5:$BG$12,MATCH($D202,$AR$5:$AR$12,0),4))^$J202)+(EXP(-$G202/INDEX($BB$5:$BG$12,MATCH($D202,$AR$5:$AR$12,0),5))*($G202/INDEX($BB$5:$BG$12,MATCH($D202,$AR$5:$AR$12,0),5))^$J202)+(EXP(-$G202/INDEX($BB$5:$BG$12,MATCH($D202,$AR$5:$AR$12,0),6))*($G202/INDEX($BB$5:$BG$12,MATCH($D202,$AR$5:$AR$12,0),6))^$J202)),0)</x:f>
        <x:v>0</x:v>
      </x:c>
      <x:c r="AG202" s="979" t="n">
        <x:f>IFERROR((EXP(-$G202/INDEX($BB$5:$BG$12,MATCH($D202,$AR$5:$AR$12,0),3))*($G202/INDEX($BB$5:$BG$12,MATCH($D202,$AR$5:$AR$12,0),3))^$J202)/((EXP(-$G202/INDEX($BB$5:$BG$12,MATCH($D202,$AR$5:$AR$12,0),1))*($G202/INDEX($BB$5:$BG$12,MATCH($D202,$AR$5:$AR$12,0),1))^$J202)+(EXP(-$G202/INDEX($BB$5:$BG$12,MATCH($D202,$AR$5:$AR$12,0),2))*($G202/INDEX($BB$5:$BG$12,MATCH($D202,$AR$5:$AR$12,0),2))^$J202)+(EXP(-$G202/INDEX($BB$5:$BG$12,MATCH($D202,$AR$5:$AR$12,0),3))*($G202/INDEX($BB$5:$BG$12,MATCH($D202,$AR$5:$AR$12,0),3))^$J202)+(EXP(-$G202/INDEX($BB$5:$BG$12,MATCH($D202,$AR$5:$AR$12,0),4))*($G202/INDEX($BB$5:$BG$12,MATCH($D202,$AR$5:$AR$12,0),4))^$J202)+(EXP(-$G202/INDEX($BB$5:$BG$12,MATCH($D202,$AR$5:$AR$12,0),5))*($G202/INDEX($BB$5:$BG$12,MATCH($D202,$AR$5:$AR$12,0),5))^$J202)+(EXP(-$G202/INDEX($BB$5:$BG$12,MATCH($D202,$AR$5:$AR$12,0),6))*($G202/INDEX($BB$5:$BG$12,MATCH($D202,$AR$5:$AR$12,0),6))^$J202)),0)</x:f>
        <x:v>0</x:v>
      </x:c>
      <x:c r="AH202" s="979" t="n">
        <x:f>IFERROR((EXP(-$G202/INDEX($BB$5:$BG$12,MATCH($D202,$AR$5:$AR$12,0),4))*($G202/INDEX($BB$5:$BG$12,MATCH($D202,$AR$5:$AR$12,0),4))^$J202)/((EXP(-$G202/INDEX($BB$5:$BG$12,MATCH($D202,$AR$5:$AR$12,0),1))*($G202/INDEX($BB$5:$BG$12,MATCH($D202,$AR$5:$AR$12,0),1))^$J202)+(EXP(-$G202/INDEX($BB$5:$BG$12,MATCH($D202,$AR$5:$AR$12,0),2))*($G202/INDEX($BB$5:$BG$12,MATCH($D202,$AR$5:$AR$12,0),2))^$J202)+(EXP(-$G202/INDEX($BB$5:$BG$12,MATCH($D202,$AR$5:$AR$12,0),3))*($G202/INDEX($BB$5:$BG$12,MATCH($D202,$AR$5:$AR$12,0),3))^$J202)+(EXP(-$G202/INDEX($BB$5:$BG$12,MATCH($D202,$AR$5:$AR$12,0),4))*($G202/INDEX($BB$5:$BG$12,MATCH($D202,$AR$5:$AR$12,0),4))^$J202)+(EXP(-$G202/INDEX($BB$5:$BG$12,MATCH($D202,$AR$5:$AR$12,0),5))*($G202/INDEX($BB$5:$BG$12,MATCH($D202,$AR$5:$AR$12,0),5))^$J202)+(EXP(-$G202/INDEX($BB$5:$BG$12,MATCH($D202,$AR$5:$AR$12,0),6))*($G202/INDEX($BB$5:$BG$12,MATCH($D202,$AR$5:$AR$12,0),6))^$J202)),0)</x:f>
        <x:v>0</x:v>
      </x:c>
      <x:c r="AI202" s="979" t="n">
        <x:f>IFERROR((EXP(-$G202/INDEX($BB$5:$BG$12,MATCH($D202,$AR$5:$AR$12,0),5))*($G202/INDEX($BB$5:$BG$12,MATCH($D202,$AR$5:$AR$12,0),5))^$J202)/((EXP(-$G202/INDEX($BB$5:$BG$12,MATCH($D202,$AR$5:$AR$12,0),1))*($G202/INDEX($BB$5:$BG$12,MATCH($D202,$AR$5:$AR$12,0),1))^$J202)+(EXP(-$G202/INDEX($BB$5:$BG$12,MATCH($D202,$AR$5:$AR$12,0),2))*($G202/INDEX($BB$5:$BG$12,MATCH($D202,$AR$5:$AR$12,0),2))^$J202)+(EXP(-$G202/INDEX($BB$5:$BG$12,MATCH($D202,$AR$5:$AR$12,0),3))*($G202/INDEX($BB$5:$BG$12,MATCH($D202,$AR$5:$AR$12,0),3))^$J202)+(EXP(-$G202/INDEX($BB$5:$BG$12,MATCH($D202,$AR$5:$AR$12,0),4))*($G202/INDEX($BB$5:$BG$12,MATCH($D202,$AR$5:$AR$12,0),4))^$J202)+(EXP(-$G202/INDEX($BB$5:$BG$12,MATCH($D202,$AR$5:$AR$12,0),5))*($G202/INDEX($BB$5:$BG$12,MATCH($D202,$AR$5:$AR$12,0),5))^$J202)+(EXP(-$G202/INDEX($BB$5:$BG$12,MATCH($D202,$AR$5:$AR$12,0),6))*($G202/INDEX($BB$5:$BG$12,MATCH($D202,$AR$5:$AR$12,0),6))^$J202)),0)</x:f>
        <x:v>0</x:v>
      </x:c>
      <x:c r="AJ202" s="979" t="n">
        <x:f>IFERROR((EXP(-$G202/INDEX($BB$5:$BG$12,MATCH($D202,$AR$5:$AR$12,0),6))*($G202/INDEX($BB$5:$BG$12,MATCH($D202,$AR$5:$AR$12,0),6))^$J202)/((EXP(-$G202/INDEX($BB$5:$BG$12,MATCH($D202,$AR$5:$AR$12,0),1))*($G202/INDEX($BB$5:$BG$12,MATCH($D202,$AR$5:$AR$12,0),1))^$J202)+(EXP(-$G202/INDEX($BB$5:$BG$12,MATCH($D202,$AR$5:$AR$12,0),2))*($G202/INDEX($BB$5:$BG$12,MATCH($D202,$AR$5:$AR$12,0),2))^$J202)+(EXP(-$G202/INDEX($BB$5:$BG$12,MATCH($D202,$AR$5:$AR$12,0),3))*($G202/INDEX($BB$5:$BG$12,MATCH($D202,$AR$5:$AR$12,0),3))^$J202)+(EXP(-$G202/INDEX($BB$5:$BG$12,MATCH($D202,$AR$5:$AR$12,0),4))*($G202/INDEX($BB$5:$BG$12,MATCH($D202,$AR$5:$AR$12,0),4))^$J202)+(EXP(-$G202/INDEX($BB$5:$BG$12,MATCH($D202,$AR$5:$AR$12,0),5))*($G202/INDEX($BB$5:$BG$12,MATCH($D202,$AR$5:$AR$12,0),5))^$J202)+(EXP(-$G202/INDEX($BB$5:$BG$12,MATCH($D202,$AR$5:$AR$12,0),6))*($G202/INDEX($BB$5:$BG$12,MATCH($D202,$AR$5:$AR$12,0),6))^$J202)),0)</x:f>
        <x:v>0</x:v>
      </x:c>
      <x:c r="BJ202"/>
      <x:c r="BK202"/>
      <x:c r="BL202"/>
      <x:c r="BM202"/>
      <x:c r="BN202"/>
      <x:c r="BO202"/>
      <x:c r="BP202"/>
      <x:c r="BQ202"/>
      <x:c r="BR202"/>
      <x:c r="BS202"/>
      <x:c r="BT202"/>
      <x:c r="BU202"/>
      <x:c r="BV202"/>
      <x:c r="BW202"/>
      <x:c r="BX202"/>
      <x:c r="BY202"/>
      <x:c r="BZ202"/>
    </x:row>
    <x:row r="203">
      <x:c r="A203" s="975" t="n">
        <x:f>'対象台データ'!A201</x:f>
        <x:v>46284</x:v>
      </x:c>
      <x:c r="B203" s="1003" t="str">
        <x:f>'対象台データ'!B201</x:f>
        <x:v>土</x:v>
      </x:c>
      <x:c r="C203" s="1003" t="str">
        <x:f>'対象台データ'!C201</x:f>
        <x:v>9/19</x:v>
      </x:c>
      <x:c r="D203" s="963" t="str">
        <x:f>'対象台データ'!D201</x:f>
        <x:v>スマスロ北斗の拳</x:v>
      </x:c>
      <x:c r="E203" s="1014" t="n">
        <x:f>IF($X203="A",MIN(100,MAX(0,55+(V203-55)*(1+0.4*SQRT(MIN(G203/8000,1))))),MIN(100,MAX(0,V203)))</x:f>
        <x:v>70.0843096014151</x:v>
      </x:c>
      <x:c r="F203" s="1016" t="n">
        <x:f>'対象台データ'!E201</x:f>
        <x:v>747</x:v>
      </x:c>
      <x:c r="G203" s="1005" t="n">
        <x:f>'対象台データ'!F201</x:f>
        <x:v>7886</x:v>
      </x:c>
      <x:c r="H203" s="1005" t="n">
        <x:f>'対象台データ'!G201</x:f>
        <x:v>984</x:v>
      </x:c>
      <x:c r="I203" s="1005" t="n">
        <x:f>'対象台データ'!H201</x:f>
        <x:v>67</x:v>
      </x:c>
      <x:c r="J203" s="1005" t="n">
        <x:f>'対象台データ'!I201</x:f>
        <x:v>16</x:v>
      </x:c>
      <x:c r="K203" s="979" t="n">
        <x:f>'対象台データ'!K201</x:f>
        <x:v>1.0415926959168147</x:v>
      </x:c>
      <x:c r="L203" s="1006" t="n">
        <x:f>IF(G203&lt;=0,5,IF(G203&lt;1500,5+(G203-0)*(20-5)/(1500-0),IF(G203&lt;3000,20+(G203-1500)*(40-20)/(3000-1500),IF(G203&lt;4500,40+(G203-3000)*(58-40)/(4500-3000),IF(G203&lt;6000,58+(G203-4500)*(72-58)/(6000-4500),IF(G203&lt;7500,72+(G203-6000)*(84-72)/(7500-6000),IF(G203&lt;9000,84+(G203-7500)*(93-84)/(9000-7500),IF(G203&lt;11000,93+(G203-9000)*(100-93)/(11000-9000),100))))))))</x:f>
        <x:v>86.316</x:v>
      </x:c>
      <x:c r="M203" s="978" t="n">
        <x:v>1</x:v>
      </x:c>
      <x:c r="N203" s="978" t="n">
        <x:f>MIN(100,L203*M203)</x:f>
        <x:v>86.316</x:v>
      </x:c>
      <x:c r="O203" s="978" t="n">
        <x:f>IF(K203&lt;=0.8,0,IF(K203&lt;0.9,0+(K203-0.8)*(10-0)/(0.9-0.8),IF(K203&lt;1,10+(K203-0.9)*(35-10)/(1-0.9),IF(K203&lt;1.2,35+(K203-1)*(87-35)/(1.2-1),IF(K203&lt;1.3,87+(K203-1.2)*(96-87)/(1.3-1.2),IF(K203&lt;1.45,96+(K203-1.3)*(100-96)/(1.45-1.3),100))))))</x:f>
        <x:v>45.81410093837182</x:v>
      </x:c>
      <x:c r="P203" s="979" t="n">
        <x:f>MIN(1,SQRT(G203/8000))</x:f>
        <x:v>0.9928494347080025</x:v>
      </x:c>
      <x:c r="Q203" s="978" t="n">
        <x:f>35+(O203-35)*P203</x:f>
        <x:v>45.73677400353775</x:v>
      </x:c>
      <x:c r="R203" s="978" t="n">
        <x:f>IF(K203&lt;0.95,MIN(25,(0.95-K203)*250),0)</x:f>
        <x:v>0</x:v>
      </x:c>
      <x:c r="S203" s="978" t="n">
        <x:f>IF($X203="A",Y203*5+Z203*15+AA203*30+AB203*60+AC203*80+AD203*100,0)</x:f>
        <x:v>0</x:v>
      </x:c>
      <x:c r="T203" s="978" t="n">
        <x:f>IF($X203="A",AE203*5+AF203*15+AG203*30+AH203*60+AI203*80+AJ203*100,0)</x:f>
        <x:v>0</x:v>
      </x:c>
      <x:c r="U203" s="978" t="n">
        <x:f>IF($X203="A",S203*15%+T203*30%+Q203*55%,0)</x:f>
        <x:v>0</x:v>
      </x:c>
      <x:c r="V203" s="1018" t="n">
        <x:f>IF($X203="A",U203*80%+N203*20%,N203*IFERROR(INDEX($AT$5:$AT$60,MATCH($D203,$AR$5:$AR$60,0)),0.6)+Q203*IFERROR(INDEX($AU$5:$AU$60,MATCH($D203,$AR$5:$AR$60,0)),0.4)-R203)</x:f>
        <x:v>70.0843096014151</x:v>
      </x:c>
      <x:c r="W203" s="1008" t="str">
        <x:f>IF(E203&gt;=90,"設定6級候補",IF(E203&gt;=75,"設定4以上強候補",IF(E203&gt;=60,"設定4以上を疑う","要観察")))</x:f>
        <x:v>設定4以上を疑う</x:v>
      </x:c>
      <x:c r="X203" s="1003" t="str">
        <x:f>IFERROR(INDEX($AS$5:$AS$60,MATCH($D203,$AR$5:$AR$60,0)),"AT")</x:f>
        <x:v>AT</x:v>
      </x:c>
      <x:c r="Y203" s="979" t="n">
        <x:f>IFERROR((EXP(-$G203/INDEX($AV$5:$BA$12,MATCH($D203,$AR$5:$AR$12,0),1))*($G203/INDEX($AV$5:$BA$12,MATCH($D203,$AR$5:$AR$12,0),1))^$I203)/((EXP(-$G203/INDEX($AV$5:$BA$12,MATCH($D203,$AR$5:$AR$12,0),1))*($G203/INDEX($AV$5:$BA$12,MATCH($D203,$AR$5:$AR$12,0),1))^$I203)+(EXP(-$G203/INDEX($AV$5:$BA$12,MATCH($D203,$AR$5:$AR$12,0),2))*($G203/INDEX($AV$5:$BA$12,MATCH($D203,$AR$5:$AR$12,0),2))^$I203)+(EXP(-$G203/INDEX($AV$5:$BA$12,MATCH($D203,$AR$5:$AR$12,0),3))*($G203/INDEX($AV$5:$BA$12,MATCH($D203,$AR$5:$AR$12,0),3))^$I203)+(EXP(-$G203/INDEX($AV$5:$BA$12,MATCH($D203,$AR$5:$AR$12,0),4))*($G203/INDEX($AV$5:$BA$12,MATCH($D203,$AR$5:$AR$12,0),4))^$I203)+(EXP(-$G203/INDEX($AV$5:$BA$12,MATCH($D203,$AR$5:$AR$12,0),5))*($G203/INDEX($AV$5:$BA$12,MATCH($D203,$AR$5:$AR$12,0),5))^$I203)+(EXP(-$G203/INDEX($AV$5:$BA$12,MATCH($D203,$AR$5:$AR$12,0),6))*($G203/INDEX($AV$5:$BA$12,MATCH($D203,$AR$5:$AR$12,0),6))^$I203)),0)</x:f>
        <x:v>0</x:v>
      </x:c>
      <x:c r="Z203" s="979" t="n">
        <x:f>IFERROR((EXP(-$G203/INDEX($AV$5:$BA$12,MATCH($D203,$AR$5:$AR$12,0),2))*($G203/INDEX($AV$5:$BA$12,MATCH($D203,$AR$5:$AR$12,0),2))^$I203)/((EXP(-$G203/INDEX($AV$5:$BA$12,MATCH($D203,$AR$5:$AR$12,0),1))*($G203/INDEX($AV$5:$BA$12,MATCH($D203,$AR$5:$AR$12,0),1))^$I203)+(EXP(-$G203/INDEX($AV$5:$BA$12,MATCH($D203,$AR$5:$AR$12,0),2))*($G203/INDEX($AV$5:$BA$12,MATCH($D203,$AR$5:$AR$12,0),2))^$I203)+(EXP(-$G203/INDEX($AV$5:$BA$12,MATCH($D203,$AR$5:$AR$12,0),3))*($G203/INDEX($AV$5:$BA$12,MATCH($D203,$AR$5:$AR$12,0),3))^$I203)+(EXP(-$G203/INDEX($AV$5:$BA$12,MATCH($D203,$AR$5:$AR$12,0),4))*($G203/INDEX($AV$5:$BA$12,MATCH($D203,$AR$5:$AR$12,0),4))^$I203)+(EXP(-$G203/INDEX($AV$5:$BA$12,MATCH($D203,$AR$5:$AR$12,0),5))*($G203/INDEX($AV$5:$BA$12,MATCH($D203,$AR$5:$AR$12,0),5))^$I203)+(EXP(-$G203/INDEX($AV$5:$BA$12,MATCH($D203,$AR$5:$AR$12,0),6))*($G203/INDEX($AV$5:$BA$12,MATCH($D203,$AR$5:$AR$12,0),6))^$I203)),0)</x:f>
        <x:v>0</x:v>
      </x:c>
      <x:c r="AA203" s="979" t="n">
        <x:f>IFERROR((EXP(-$G203/INDEX($AV$5:$BA$12,MATCH($D203,$AR$5:$AR$12,0),3))*($G203/INDEX($AV$5:$BA$12,MATCH($D203,$AR$5:$AR$12,0),3))^$I203)/((EXP(-$G203/INDEX($AV$5:$BA$12,MATCH($D203,$AR$5:$AR$12,0),1))*($G203/INDEX($AV$5:$BA$12,MATCH($D203,$AR$5:$AR$12,0),1))^$I203)+(EXP(-$G203/INDEX($AV$5:$BA$12,MATCH($D203,$AR$5:$AR$12,0),2))*($G203/INDEX($AV$5:$BA$12,MATCH($D203,$AR$5:$AR$12,0),2))^$I203)+(EXP(-$G203/INDEX($AV$5:$BA$12,MATCH($D203,$AR$5:$AR$12,0),3))*($G203/INDEX($AV$5:$BA$12,MATCH($D203,$AR$5:$AR$12,0),3))^$I203)+(EXP(-$G203/INDEX($AV$5:$BA$12,MATCH($D203,$AR$5:$AR$12,0),4))*($G203/INDEX($AV$5:$BA$12,MATCH($D203,$AR$5:$AR$12,0),4))^$I203)+(EXP(-$G203/INDEX($AV$5:$BA$12,MATCH($D203,$AR$5:$AR$12,0),5))*($G203/INDEX($AV$5:$BA$12,MATCH($D203,$AR$5:$AR$12,0),5))^$I203)+(EXP(-$G203/INDEX($AV$5:$BA$12,MATCH($D203,$AR$5:$AR$12,0),6))*($G203/INDEX($AV$5:$BA$12,MATCH($D203,$AR$5:$AR$12,0),6))^$I203)),0)</x:f>
        <x:v>0</x:v>
      </x:c>
      <x:c r="AB203" s="979" t="n">
        <x:f>IFERROR((EXP(-$G203/INDEX($AV$5:$BA$12,MATCH($D203,$AR$5:$AR$12,0),4))*($G203/INDEX($AV$5:$BA$12,MATCH($D203,$AR$5:$AR$12,0),4))^$I203)/((EXP(-$G203/INDEX($AV$5:$BA$12,MATCH($D203,$AR$5:$AR$12,0),1))*($G203/INDEX($AV$5:$BA$12,MATCH($D203,$AR$5:$AR$12,0),1))^$I203)+(EXP(-$G203/INDEX($AV$5:$BA$12,MATCH($D203,$AR$5:$AR$12,0),2))*($G203/INDEX($AV$5:$BA$12,MATCH($D203,$AR$5:$AR$12,0),2))^$I203)+(EXP(-$G203/INDEX($AV$5:$BA$12,MATCH($D203,$AR$5:$AR$12,0),3))*($G203/INDEX($AV$5:$BA$12,MATCH($D203,$AR$5:$AR$12,0),3))^$I203)+(EXP(-$G203/INDEX($AV$5:$BA$12,MATCH($D203,$AR$5:$AR$12,0),4))*($G203/INDEX($AV$5:$BA$12,MATCH($D203,$AR$5:$AR$12,0),4))^$I203)+(EXP(-$G203/INDEX($AV$5:$BA$12,MATCH($D203,$AR$5:$AR$12,0),5))*($G203/INDEX($AV$5:$BA$12,MATCH($D203,$AR$5:$AR$12,0),5))^$I203)+(EXP(-$G203/INDEX($AV$5:$BA$12,MATCH($D203,$AR$5:$AR$12,0),6))*($G203/INDEX($AV$5:$BA$12,MATCH($D203,$AR$5:$AR$12,0),6))^$I203)),0)</x:f>
        <x:v>0</x:v>
      </x:c>
      <x:c r="AC203" s="979" t="n">
        <x:f>IFERROR((EXP(-$G203/INDEX($AV$5:$BA$12,MATCH($D203,$AR$5:$AR$12,0),5))*($G203/INDEX($AV$5:$BA$12,MATCH($D203,$AR$5:$AR$12,0),5))^$I203)/((EXP(-$G203/INDEX($AV$5:$BA$12,MATCH($D203,$AR$5:$AR$12,0),1))*($G203/INDEX($AV$5:$BA$12,MATCH($D203,$AR$5:$AR$12,0),1))^$I203)+(EXP(-$G203/INDEX($AV$5:$BA$12,MATCH($D203,$AR$5:$AR$12,0),2))*($G203/INDEX($AV$5:$BA$12,MATCH($D203,$AR$5:$AR$12,0),2))^$I203)+(EXP(-$G203/INDEX($AV$5:$BA$12,MATCH($D203,$AR$5:$AR$12,0),3))*($G203/INDEX($AV$5:$BA$12,MATCH($D203,$AR$5:$AR$12,0),3))^$I203)+(EXP(-$G203/INDEX($AV$5:$BA$12,MATCH($D203,$AR$5:$AR$12,0),4))*($G203/INDEX($AV$5:$BA$12,MATCH($D203,$AR$5:$AR$12,0),4))^$I203)+(EXP(-$G203/INDEX($AV$5:$BA$12,MATCH($D203,$AR$5:$AR$12,0),5))*($G203/INDEX($AV$5:$BA$12,MATCH($D203,$AR$5:$AR$12,0),5))^$I203)+(EXP(-$G203/INDEX($AV$5:$BA$12,MATCH($D203,$AR$5:$AR$12,0),6))*($G203/INDEX($AV$5:$BA$12,MATCH($D203,$AR$5:$AR$12,0),6))^$I203)),0)</x:f>
        <x:v>0</x:v>
      </x:c>
      <x:c r="AD203" s="979" t="n">
        <x:f>IFERROR((EXP(-$G203/INDEX($AV$5:$BA$12,MATCH($D203,$AR$5:$AR$12,0),6))*($G203/INDEX($AV$5:$BA$12,MATCH($D203,$AR$5:$AR$12,0),6))^$I203)/((EXP(-$G203/INDEX($AV$5:$BA$12,MATCH($D203,$AR$5:$AR$12,0),1))*($G203/INDEX($AV$5:$BA$12,MATCH($D203,$AR$5:$AR$12,0),1))^$I203)+(EXP(-$G203/INDEX($AV$5:$BA$12,MATCH($D203,$AR$5:$AR$12,0),2))*($G203/INDEX($AV$5:$BA$12,MATCH($D203,$AR$5:$AR$12,0),2))^$I203)+(EXP(-$G203/INDEX($AV$5:$BA$12,MATCH($D203,$AR$5:$AR$12,0),3))*($G203/INDEX($AV$5:$BA$12,MATCH($D203,$AR$5:$AR$12,0),3))^$I203)+(EXP(-$G203/INDEX($AV$5:$BA$12,MATCH($D203,$AR$5:$AR$12,0),4))*($G203/INDEX($AV$5:$BA$12,MATCH($D203,$AR$5:$AR$12,0),4))^$I203)+(EXP(-$G203/INDEX($AV$5:$BA$12,MATCH($D203,$AR$5:$AR$12,0),5))*($G203/INDEX($AV$5:$BA$12,MATCH($D203,$AR$5:$AR$12,0),5))^$I203)+(EXP(-$G203/INDEX($AV$5:$BA$12,MATCH($D203,$AR$5:$AR$12,0),6))*($G203/INDEX($AV$5:$BA$12,MATCH($D203,$AR$5:$AR$12,0),6))^$I203)),0)</x:f>
        <x:v>0</x:v>
      </x:c>
      <x:c r="AE203" s="979" t="n">
        <x:f>IFERROR((EXP(-$G203/INDEX($BB$5:$BG$12,MATCH($D203,$AR$5:$AR$12,0),1))*($G203/INDEX($BB$5:$BG$12,MATCH($D203,$AR$5:$AR$12,0),1))^$J203)/((EXP(-$G203/INDEX($BB$5:$BG$12,MATCH($D203,$AR$5:$AR$12,0),1))*($G203/INDEX($BB$5:$BG$12,MATCH($D203,$AR$5:$AR$12,0),1))^$J203)+(EXP(-$G203/INDEX($BB$5:$BG$12,MATCH($D203,$AR$5:$AR$12,0),2))*($G203/INDEX($BB$5:$BG$12,MATCH($D203,$AR$5:$AR$12,0),2))^$J203)+(EXP(-$G203/INDEX($BB$5:$BG$12,MATCH($D203,$AR$5:$AR$12,0),3))*($G203/INDEX($BB$5:$BG$12,MATCH($D203,$AR$5:$AR$12,0),3))^$J203)+(EXP(-$G203/INDEX($BB$5:$BG$12,MATCH($D203,$AR$5:$AR$12,0),4))*($G203/INDEX($BB$5:$BG$12,MATCH($D203,$AR$5:$AR$12,0),4))^$J203)+(EXP(-$G203/INDEX($BB$5:$BG$12,MATCH($D203,$AR$5:$AR$12,0),5))*($G203/INDEX($BB$5:$BG$12,MATCH($D203,$AR$5:$AR$12,0),5))^$J203)+(EXP(-$G203/INDEX($BB$5:$BG$12,MATCH($D203,$AR$5:$AR$12,0),6))*($G203/INDEX($BB$5:$BG$12,MATCH($D203,$AR$5:$AR$12,0),6))^$J203)),0)</x:f>
        <x:v>0</x:v>
      </x:c>
      <x:c r="AF203" s="979" t="n">
        <x:f>IFERROR((EXP(-$G203/INDEX($BB$5:$BG$12,MATCH($D203,$AR$5:$AR$12,0),2))*($G203/INDEX($BB$5:$BG$12,MATCH($D203,$AR$5:$AR$12,0),2))^$J203)/((EXP(-$G203/INDEX($BB$5:$BG$12,MATCH($D203,$AR$5:$AR$12,0),1))*($G203/INDEX($BB$5:$BG$12,MATCH($D203,$AR$5:$AR$12,0),1))^$J203)+(EXP(-$G203/INDEX($BB$5:$BG$12,MATCH($D203,$AR$5:$AR$12,0),2))*($G203/INDEX($BB$5:$BG$12,MATCH($D203,$AR$5:$AR$12,0),2))^$J203)+(EXP(-$G203/INDEX($BB$5:$BG$12,MATCH($D203,$AR$5:$AR$12,0),3))*($G203/INDEX($BB$5:$BG$12,MATCH($D203,$AR$5:$AR$12,0),3))^$J203)+(EXP(-$G203/INDEX($BB$5:$BG$12,MATCH($D203,$AR$5:$AR$12,0),4))*($G203/INDEX($BB$5:$BG$12,MATCH($D203,$AR$5:$AR$12,0),4))^$J203)+(EXP(-$G203/INDEX($BB$5:$BG$12,MATCH($D203,$AR$5:$AR$12,0),5))*($G203/INDEX($BB$5:$BG$12,MATCH($D203,$AR$5:$AR$12,0),5))^$J203)+(EXP(-$G203/INDEX($BB$5:$BG$12,MATCH($D203,$AR$5:$AR$12,0),6))*($G203/INDEX($BB$5:$BG$12,MATCH($D203,$AR$5:$AR$12,0),6))^$J203)),0)</x:f>
        <x:v>0</x:v>
      </x:c>
      <x:c r="AG203" s="979" t="n">
        <x:f>IFERROR((EXP(-$G203/INDEX($BB$5:$BG$12,MATCH($D203,$AR$5:$AR$12,0),3))*($G203/INDEX($BB$5:$BG$12,MATCH($D203,$AR$5:$AR$12,0),3))^$J203)/((EXP(-$G203/INDEX($BB$5:$BG$12,MATCH($D203,$AR$5:$AR$12,0),1))*($G203/INDEX($BB$5:$BG$12,MATCH($D203,$AR$5:$AR$12,0),1))^$J203)+(EXP(-$G203/INDEX($BB$5:$BG$12,MATCH($D203,$AR$5:$AR$12,0),2))*($G203/INDEX($BB$5:$BG$12,MATCH($D203,$AR$5:$AR$12,0),2))^$J203)+(EXP(-$G203/INDEX($BB$5:$BG$12,MATCH($D203,$AR$5:$AR$12,0),3))*($G203/INDEX($BB$5:$BG$12,MATCH($D203,$AR$5:$AR$12,0),3))^$J203)+(EXP(-$G203/INDEX($BB$5:$BG$12,MATCH($D203,$AR$5:$AR$12,0),4))*($G203/INDEX($BB$5:$BG$12,MATCH($D203,$AR$5:$AR$12,0),4))^$J203)+(EXP(-$G203/INDEX($BB$5:$BG$12,MATCH($D203,$AR$5:$AR$12,0),5))*($G203/INDEX($BB$5:$BG$12,MATCH($D203,$AR$5:$AR$12,0),5))^$J203)+(EXP(-$G203/INDEX($BB$5:$BG$12,MATCH($D203,$AR$5:$AR$12,0),6))*($G203/INDEX($BB$5:$BG$12,MATCH($D203,$AR$5:$AR$12,0),6))^$J203)),0)</x:f>
        <x:v>0</x:v>
      </x:c>
      <x:c r="AH203" s="979" t="n">
        <x:f>IFERROR((EXP(-$G203/INDEX($BB$5:$BG$12,MATCH($D203,$AR$5:$AR$12,0),4))*($G203/INDEX($BB$5:$BG$12,MATCH($D203,$AR$5:$AR$12,0),4))^$J203)/((EXP(-$G203/INDEX($BB$5:$BG$12,MATCH($D203,$AR$5:$AR$12,0),1))*($G203/INDEX($BB$5:$BG$12,MATCH($D203,$AR$5:$AR$12,0),1))^$J203)+(EXP(-$G203/INDEX($BB$5:$BG$12,MATCH($D203,$AR$5:$AR$12,0),2))*($G203/INDEX($BB$5:$BG$12,MATCH($D203,$AR$5:$AR$12,0),2))^$J203)+(EXP(-$G203/INDEX($BB$5:$BG$12,MATCH($D203,$AR$5:$AR$12,0),3))*($G203/INDEX($BB$5:$BG$12,MATCH($D203,$AR$5:$AR$12,0),3))^$J203)+(EXP(-$G203/INDEX($BB$5:$BG$12,MATCH($D203,$AR$5:$AR$12,0),4))*($G203/INDEX($BB$5:$BG$12,MATCH($D203,$AR$5:$AR$12,0),4))^$J203)+(EXP(-$G203/INDEX($BB$5:$BG$12,MATCH($D203,$AR$5:$AR$12,0),5))*($G203/INDEX($BB$5:$BG$12,MATCH($D203,$AR$5:$AR$12,0),5))^$J203)+(EXP(-$G203/INDEX($BB$5:$BG$12,MATCH($D203,$AR$5:$AR$12,0),6))*($G203/INDEX($BB$5:$BG$12,MATCH($D203,$AR$5:$AR$12,0),6))^$J203)),0)</x:f>
        <x:v>0</x:v>
      </x:c>
      <x:c r="AI203" s="979" t="n">
        <x:f>IFERROR((EXP(-$G203/INDEX($BB$5:$BG$12,MATCH($D203,$AR$5:$AR$12,0),5))*($G203/INDEX($BB$5:$BG$12,MATCH($D203,$AR$5:$AR$12,0),5))^$J203)/((EXP(-$G203/INDEX($BB$5:$BG$12,MATCH($D203,$AR$5:$AR$12,0),1))*($G203/INDEX($BB$5:$BG$12,MATCH($D203,$AR$5:$AR$12,0),1))^$J203)+(EXP(-$G203/INDEX($BB$5:$BG$12,MATCH($D203,$AR$5:$AR$12,0),2))*($G203/INDEX($BB$5:$BG$12,MATCH($D203,$AR$5:$AR$12,0),2))^$J203)+(EXP(-$G203/INDEX($BB$5:$BG$12,MATCH($D203,$AR$5:$AR$12,0),3))*($G203/INDEX($BB$5:$BG$12,MATCH($D203,$AR$5:$AR$12,0),3))^$J203)+(EXP(-$G203/INDEX($BB$5:$BG$12,MATCH($D203,$AR$5:$AR$12,0),4))*($G203/INDEX($BB$5:$BG$12,MATCH($D203,$AR$5:$AR$12,0),4))^$J203)+(EXP(-$G203/INDEX($BB$5:$BG$12,MATCH($D203,$AR$5:$AR$12,0),5))*($G203/INDEX($BB$5:$BG$12,MATCH($D203,$AR$5:$AR$12,0),5))^$J203)+(EXP(-$G203/INDEX($BB$5:$BG$12,MATCH($D203,$AR$5:$AR$12,0),6))*($G203/INDEX($BB$5:$BG$12,MATCH($D203,$AR$5:$AR$12,0),6))^$J203)),0)</x:f>
        <x:v>0</x:v>
      </x:c>
      <x:c r="AJ203" s="979" t="n">
        <x:f>IFERROR((EXP(-$G203/INDEX($BB$5:$BG$12,MATCH($D203,$AR$5:$AR$12,0),6))*($G203/INDEX($BB$5:$BG$12,MATCH($D203,$AR$5:$AR$12,0),6))^$J203)/((EXP(-$G203/INDEX($BB$5:$BG$12,MATCH($D203,$AR$5:$AR$12,0),1))*($G203/INDEX($BB$5:$BG$12,MATCH($D203,$AR$5:$AR$12,0),1))^$J203)+(EXP(-$G203/INDEX($BB$5:$BG$12,MATCH($D203,$AR$5:$AR$12,0),2))*($G203/INDEX($BB$5:$BG$12,MATCH($D203,$AR$5:$AR$12,0),2))^$J203)+(EXP(-$G203/INDEX($BB$5:$BG$12,MATCH($D203,$AR$5:$AR$12,0),3))*($G203/INDEX($BB$5:$BG$12,MATCH($D203,$AR$5:$AR$12,0),3))^$J203)+(EXP(-$G203/INDEX($BB$5:$BG$12,MATCH($D203,$AR$5:$AR$12,0),4))*($G203/INDEX($BB$5:$BG$12,MATCH($D203,$AR$5:$AR$12,0),4))^$J203)+(EXP(-$G203/INDEX($BB$5:$BG$12,MATCH($D203,$AR$5:$AR$12,0),5))*($G203/INDEX($BB$5:$BG$12,MATCH($D203,$AR$5:$AR$12,0),5))^$J203)+(EXP(-$G203/INDEX($BB$5:$BG$12,MATCH($D203,$AR$5:$AR$12,0),6))*($G203/INDEX($BB$5:$BG$12,MATCH($D203,$AR$5:$AR$12,0),6))^$J203)),0)</x:f>
        <x:v>0</x:v>
      </x:c>
      <x:c r="BJ203"/>
      <x:c r="BK203"/>
      <x:c r="BL203"/>
      <x:c r="BM203"/>
      <x:c r="BN203"/>
      <x:c r="BO203"/>
      <x:c r="BP203"/>
      <x:c r="BQ203"/>
      <x:c r="BR203"/>
      <x:c r="BS203"/>
      <x:c r="BT203"/>
      <x:c r="BU203"/>
      <x:c r="BV203"/>
      <x:c r="BW203"/>
      <x:c r="BX203"/>
      <x:c r="BY203"/>
      <x:c r="BZ203"/>
    </x:row>
    <x:row r="204">
      <x:c r="A204" s="975" t="n">
        <x:f>'対象台データ'!A202</x:f>
        <x:v>46284</x:v>
      </x:c>
      <x:c r="B204" s="1003" t="str">
        <x:f>'対象台データ'!B202</x:f>
        <x:v>土</x:v>
      </x:c>
      <x:c r="C204" s="1003" t="str">
        <x:f>'対象台データ'!C202</x:f>
        <x:v>9/19</x:v>
      </x:c>
      <x:c r="D204" s="963" t="str">
        <x:f>'対象台データ'!D202</x:f>
        <x:v>スマスロ北斗の拳</x:v>
      </x:c>
      <x:c r="E204" s="1014" t="n">
        <x:f>IF($X204="A",MIN(100,MAX(0,55+(V204-55)*(1+0.4*SQRT(MIN(G204/8000,1))))),MIN(100,MAX(0,V204)))</x:f>
        <x:v>75.4286659758204</x:v>
      </x:c>
      <x:c r="F204" s="1016" t="n">
        <x:f>'対象台データ'!E202</x:f>
        <x:v>748</x:v>
      </x:c>
      <x:c r="G204" s="1005" t="n">
        <x:f>'対象台データ'!F202</x:f>
        <x:v>9264</x:v>
      </x:c>
      <x:c r="H204" s="1005" t="n">
        <x:f>'対象台データ'!G202</x:f>
        <x:v>1356</x:v>
      </x:c>
      <x:c r="I204" s="1005" t="n">
        <x:f>'対象台データ'!H202</x:f>
        <x:v>77</x:v>
      </x:c>
      <x:c r="J204" s="1005" t="n">
        <x:f>'対象台データ'!I202</x:f>
        <x:v>25</x:v>
      </x:c>
      <x:c r="K204" s="979" t="n">
        <x:f>'対象台データ'!K202</x:f>
        <x:v>1.048791018998273</x:v>
      </x:c>
      <x:c r="L204" s="1006" t="n">
        <x:f>IF(G204&lt;=0,5,IF(G204&lt;1500,5+(G204-0)*(20-5)/(1500-0),IF(G204&lt;3000,20+(G204-1500)*(40-20)/(3000-1500),IF(G204&lt;4500,40+(G204-3000)*(58-40)/(4500-3000),IF(G204&lt;6000,58+(G204-4500)*(72-58)/(6000-4500),IF(G204&lt;7500,72+(G204-6000)*(84-72)/(7500-6000),IF(G204&lt;9000,84+(G204-7500)*(93-84)/(9000-7500),IF(G204&lt;11000,93+(G204-9000)*(100-93)/(11000-9000),100))))))))</x:f>
        <x:v>93.924</x:v>
      </x:c>
      <x:c r="M204" s="978" t="n">
        <x:v>1</x:v>
      </x:c>
      <x:c r="N204" s="978" t="n">
        <x:f>MIN(100,L204*M204)</x:f>
        <x:v>93.924</x:v>
      </x:c>
      <x:c r="O204" s="978" t="n">
        <x:f>IF(K204&lt;=0.8,0,IF(K204&lt;0.9,0+(K204-0.8)*(10-0)/(0.9-0.8),IF(K204&lt;1,10+(K204-0.9)*(35-10)/(1-0.9),IF(K204&lt;1.2,35+(K204-1)*(87-35)/(1.2-1),IF(K204&lt;1.3,87+(K204-1.2)*(96-87)/(1.3-1.2),IF(K204&lt;1.45,96+(K204-1.3)*(100-96)/(1.45-1.3),100))))))</x:f>
        <x:v>47.685664939550975</x:v>
      </x:c>
      <x:c r="P204" s="979" t="n">
        <x:f>MIN(1,SQRT(G204/8000))</x:f>
        <x:v>1</x:v>
      </x:c>
      <x:c r="Q204" s="978" t="n">
        <x:f>35+(O204-35)*P204</x:f>
        <x:v>47.685664939550975</x:v>
      </x:c>
      <x:c r="R204" s="978" t="n">
        <x:f>IF(K204&lt;0.95,MIN(25,(0.95-K204)*250),0)</x:f>
        <x:v>0</x:v>
      </x:c>
      <x:c r="S204" s="978" t="n">
        <x:f>IF($X204="A",Y204*5+Z204*15+AA204*30+AB204*60+AC204*80+AD204*100,0)</x:f>
        <x:v>0</x:v>
      </x:c>
      <x:c r="T204" s="978" t="n">
        <x:f>IF($X204="A",AE204*5+AF204*15+AG204*30+AH204*60+AI204*80+AJ204*100,0)</x:f>
        <x:v>0</x:v>
      </x:c>
      <x:c r="U204" s="978" t="n">
        <x:f>IF($X204="A",S204*15%+T204*30%+Q204*55%,0)</x:f>
        <x:v>0</x:v>
      </x:c>
      <x:c r="V204" s="1018" t="n">
        <x:f>IF($X204="A",U204*80%+N204*20%,N204*IFERROR(INDEX($AT$5:$AT$60,MATCH($D204,$AR$5:$AR$60,0)),0.6)+Q204*IFERROR(INDEX($AU$5:$AU$60,MATCH($D204,$AR$5:$AR$60,0)),0.4)-R204)</x:f>
        <x:v>75.4286659758204</x:v>
      </x:c>
      <x:c r="W204" s="1008" t="str">
        <x:f>IF(E204&gt;=90,"設定6級候補",IF(E204&gt;=75,"設定4以上強候補",IF(E204&gt;=60,"設定4以上を疑う","要観察")))</x:f>
        <x:v>設定4以上強候補</x:v>
      </x:c>
      <x:c r="X204" s="1003" t="str">
        <x:f>IFERROR(INDEX($AS$5:$AS$60,MATCH($D204,$AR$5:$AR$60,0)),"AT")</x:f>
        <x:v>AT</x:v>
      </x:c>
      <x:c r="Y204" s="979" t="n">
        <x:f>IFERROR((EXP(-$G204/INDEX($AV$5:$BA$12,MATCH($D204,$AR$5:$AR$12,0),1))*($G204/INDEX($AV$5:$BA$12,MATCH($D204,$AR$5:$AR$12,0),1))^$I204)/((EXP(-$G204/INDEX($AV$5:$BA$12,MATCH($D204,$AR$5:$AR$12,0),1))*($G204/INDEX($AV$5:$BA$12,MATCH($D204,$AR$5:$AR$12,0),1))^$I204)+(EXP(-$G204/INDEX($AV$5:$BA$12,MATCH($D204,$AR$5:$AR$12,0),2))*($G204/INDEX($AV$5:$BA$12,MATCH($D204,$AR$5:$AR$12,0),2))^$I204)+(EXP(-$G204/INDEX($AV$5:$BA$12,MATCH($D204,$AR$5:$AR$12,0),3))*($G204/INDEX($AV$5:$BA$12,MATCH($D204,$AR$5:$AR$12,0),3))^$I204)+(EXP(-$G204/INDEX($AV$5:$BA$12,MATCH($D204,$AR$5:$AR$12,0),4))*($G204/INDEX($AV$5:$BA$12,MATCH($D204,$AR$5:$AR$12,0),4))^$I204)+(EXP(-$G204/INDEX($AV$5:$BA$12,MATCH($D204,$AR$5:$AR$12,0),5))*($G204/INDEX($AV$5:$BA$12,MATCH($D204,$AR$5:$AR$12,0),5))^$I204)+(EXP(-$G204/INDEX($AV$5:$BA$12,MATCH($D204,$AR$5:$AR$12,0),6))*($G204/INDEX($AV$5:$BA$12,MATCH($D204,$AR$5:$AR$12,0),6))^$I204)),0)</x:f>
        <x:v>0</x:v>
      </x:c>
      <x:c r="Z204" s="979" t="n">
        <x:f>IFERROR((EXP(-$G204/INDEX($AV$5:$BA$12,MATCH($D204,$AR$5:$AR$12,0),2))*($G204/INDEX($AV$5:$BA$12,MATCH($D204,$AR$5:$AR$12,0),2))^$I204)/((EXP(-$G204/INDEX($AV$5:$BA$12,MATCH($D204,$AR$5:$AR$12,0),1))*($G204/INDEX($AV$5:$BA$12,MATCH($D204,$AR$5:$AR$12,0),1))^$I204)+(EXP(-$G204/INDEX($AV$5:$BA$12,MATCH($D204,$AR$5:$AR$12,0),2))*($G204/INDEX($AV$5:$BA$12,MATCH($D204,$AR$5:$AR$12,0),2))^$I204)+(EXP(-$G204/INDEX($AV$5:$BA$12,MATCH($D204,$AR$5:$AR$12,0),3))*($G204/INDEX($AV$5:$BA$12,MATCH($D204,$AR$5:$AR$12,0),3))^$I204)+(EXP(-$G204/INDEX($AV$5:$BA$12,MATCH($D204,$AR$5:$AR$12,0),4))*($G204/INDEX($AV$5:$BA$12,MATCH($D204,$AR$5:$AR$12,0),4))^$I204)+(EXP(-$G204/INDEX($AV$5:$BA$12,MATCH($D204,$AR$5:$AR$12,0),5))*($G204/INDEX($AV$5:$BA$12,MATCH($D204,$AR$5:$AR$12,0),5))^$I204)+(EXP(-$G204/INDEX($AV$5:$BA$12,MATCH($D204,$AR$5:$AR$12,0),6))*($G204/INDEX($AV$5:$BA$12,MATCH($D204,$AR$5:$AR$12,0),6))^$I204)),0)</x:f>
        <x:v>0</x:v>
      </x:c>
      <x:c r="AA204" s="979" t="n">
        <x:f>IFERROR((EXP(-$G204/INDEX($AV$5:$BA$12,MATCH($D204,$AR$5:$AR$12,0),3))*($G204/INDEX($AV$5:$BA$12,MATCH($D204,$AR$5:$AR$12,0),3))^$I204)/((EXP(-$G204/INDEX($AV$5:$BA$12,MATCH($D204,$AR$5:$AR$12,0),1))*($G204/INDEX($AV$5:$BA$12,MATCH($D204,$AR$5:$AR$12,0),1))^$I204)+(EXP(-$G204/INDEX($AV$5:$BA$12,MATCH($D204,$AR$5:$AR$12,0),2))*($G204/INDEX($AV$5:$BA$12,MATCH($D204,$AR$5:$AR$12,0),2))^$I204)+(EXP(-$G204/INDEX($AV$5:$BA$12,MATCH($D204,$AR$5:$AR$12,0),3))*($G204/INDEX($AV$5:$BA$12,MATCH($D204,$AR$5:$AR$12,0),3))^$I204)+(EXP(-$G204/INDEX($AV$5:$BA$12,MATCH($D204,$AR$5:$AR$12,0),4))*($G204/INDEX($AV$5:$BA$12,MATCH($D204,$AR$5:$AR$12,0),4))^$I204)+(EXP(-$G204/INDEX($AV$5:$BA$12,MATCH($D204,$AR$5:$AR$12,0),5))*($G204/INDEX($AV$5:$BA$12,MATCH($D204,$AR$5:$AR$12,0),5))^$I204)+(EXP(-$G204/INDEX($AV$5:$BA$12,MATCH($D204,$AR$5:$AR$12,0),6))*($G204/INDEX($AV$5:$BA$12,MATCH($D204,$AR$5:$AR$12,0),6))^$I204)),0)</x:f>
        <x:v>0</x:v>
      </x:c>
      <x:c r="AB204" s="979" t="n">
        <x:f>IFERROR((EXP(-$G204/INDEX($AV$5:$BA$12,MATCH($D204,$AR$5:$AR$12,0),4))*($G204/INDEX($AV$5:$BA$12,MATCH($D204,$AR$5:$AR$12,0),4))^$I204)/((EXP(-$G204/INDEX($AV$5:$BA$12,MATCH($D204,$AR$5:$AR$12,0),1))*($G204/INDEX($AV$5:$BA$12,MATCH($D204,$AR$5:$AR$12,0),1))^$I204)+(EXP(-$G204/INDEX($AV$5:$BA$12,MATCH($D204,$AR$5:$AR$12,0),2))*($G204/INDEX($AV$5:$BA$12,MATCH($D204,$AR$5:$AR$12,0),2))^$I204)+(EXP(-$G204/INDEX($AV$5:$BA$12,MATCH($D204,$AR$5:$AR$12,0),3))*($G204/INDEX($AV$5:$BA$12,MATCH($D204,$AR$5:$AR$12,0),3))^$I204)+(EXP(-$G204/INDEX($AV$5:$BA$12,MATCH($D204,$AR$5:$AR$12,0),4))*($G204/INDEX($AV$5:$BA$12,MATCH($D204,$AR$5:$AR$12,0),4))^$I204)+(EXP(-$G204/INDEX($AV$5:$BA$12,MATCH($D204,$AR$5:$AR$12,0),5))*($G204/INDEX($AV$5:$BA$12,MATCH($D204,$AR$5:$AR$12,0),5))^$I204)+(EXP(-$G204/INDEX($AV$5:$BA$12,MATCH($D204,$AR$5:$AR$12,0),6))*($G204/INDEX($AV$5:$BA$12,MATCH($D204,$AR$5:$AR$12,0),6))^$I204)),0)</x:f>
        <x:v>0</x:v>
      </x:c>
      <x:c r="AC204" s="979" t="n">
        <x:f>IFERROR((EXP(-$G204/INDEX($AV$5:$BA$12,MATCH($D204,$AR$5:$AR$12,0),5))*($G204/INDEX($AV$5:$BA$12,MATCH($D204,$AR$5:$AR$12,0),5))^$I204)/((EXP(-$G204/INDEX($AV$5:$BA$12,MATCH($D204,$AR$5:$AR$12,0),1))*($G204/INDEX($AV$5:$BA$12,MATCH($D204,$AR$5:$AR$12,0),1))^$I204)+(EXP(-$G204/INDEX($AV$5:$BA$12,MATCH($D204,$AR$5:$AR$12,0),2))*($G204/INDEX($AV$5:$BA$12,MATCH($D204,$AR$5:$AR$12,0),2))^$I204)+(EXP(-$G204/INDEX($AV$5:$BA$12,MATCH($D204,$AR$5:$AR$12,0),3))*($G204/INDEX($AV$5:$BA$12,MATCH($D204,$AR$5:$AR$12,0),3))^$I204)+(EXP(-$G204/INDEX($AV$5:$BA$12,MATCH($D204,$AR$5:$AR$12,0),4))*($G204/INDEX($AV$5:$BA$12,MATCH($D204,$AR$5:$AR$12,0),4))^$I204)+(EXP(-$G204/INDEX($AV$5:$BA$12,MATCH($D204,$AR$5:$AR$12,0),5))*($G204/INDEX($AV$5:$BA$12,MATCH($D204,$AR$5:$AR$12,0),5))^$I204)+(EXP(-$G204/INDEX($AV$5:$BA$12,MATCH($D204,$AR$5:$AR$12,0),6))*($G204/INDEX($AV$5:$BA$12,MATCH($D204,$AR$5:$AR$12,0),6))^$I204)),0)</x:f>
        <x:v>0</x:v>
      </x:c>
      <x:c r="AD204" s="979" t="n">
        <x:f>IFERROR((EXP(-$G204/INDEX($AV$5:$BA$12,MATCH($D204,$AR$5:$AR$12,0),6))*($G204/INDEX($AV$5:$BA$12,MATCH($D204,$AR$5:$AR$12,0),6))^$I204)/((EXP(-$G204/INDEX($AV$5:$BA$12,MATCH($D204,$AR$5:$AR$12,0),1))*($G204/INDEX($AV$5:$BA$12,MATCH($D204,$AR$5:$AR$12,0),1))^$I204)+(EXP(-$G204/INDEX($AV$5:$BA$12,MATCH($D204,$AR$5:$AR$12,0),2))*($G204/INDEX($AV$5:$BA$12,MATCH($D204,$AR$5:$AR$12,0),2))^$I204)+(EXP(-$G204/INDEX($AV$5:$BA$12,MATCH($D204,$AR$5:$AR$12,0),3))*($G204/INDEX($AV$5:$BA$12,MATCH($D204,$AR$5:$AR$12,0),3))^$I204)+(EXP(-$G204/INDEX($AV$5:$BA$12,MATCH($D204,$AR$5:$AR$12,0),4))*($G204/INDEX($AV$5:$BA$12,MATCH($D204,$AR$5:$AR$12,0),4))^$I204)+(EXP(-$G204/INDEX($AV$5:$BA$12,MATCH($D204,$AR$5:$AR$12,0),5))*($G204/INDEX($AV$5:$BA$12,MATCH($D204,$AR$5:$AR$12,0),5))^$I204)+(EXP(-$G204/INDEX($AV$5:$BA$12,MATCH($D204,$AR$5:$AR$12,0),6))*($G204/INDEX($AV$5:$BA$12,MATCH($D204,$AR$5:$AR$12,0),6))^$I204)),0)</x:f>
        <x:v>0</x:v>
      </x:c>
      <x:c r="AE204" s="979" t="n">
        <x:f>IFERROR((EXP(-$G204/INDEX($BB$5:$BG$12,MATCH($D204,$AR$5:$AR$12,0),1))*($G204/INDEX($BB$5:$BG$12,MATCH($D204,$AR$5:$AR$12,0),1))^$J204)/((EXP(-$G204/INDEX($BB$5:$BG$12,MATCH($D204,$AR$5:$AR$12,0),1))*($G204/INDEX($BB$5:$BG$12,MATCH($D204,$AR$5:$AR$12,0),1))^$J204)+(EXP(-$G204/INDEX($BB$5:$BG$12,MATCH($D204,$AR$5:$AR$12,0),2))*($G204/INDEX($BB$5:$BG$12,MATCH($D204,$AR$5:$AR$12,0),2))^$J204)+(EXP(-$G204/INDEX($BB$5:$BG$12,MATCH($D204,$AR$5:$AR$12,0),3))*($G204/INDEX($BB$5:$BG$12,MATCH($D204,$AR$5:$AR$12,0),3))^$J204)+(EXP(-$G204/INDEX($BB$5:$BG$12,MATCH($D204,$AR$5:$AR$12,0),4))*($G204/INDEX($BB$5:$BG$12,MATCH($D204,$AR$5:$AR$12,0),4))^$J204)+(EXP(-$G204/INDEX($BB$5:$BG$12,MATCH($D204,$AR$5:$AR$12,0),5))*($G204/INDEX($BB$5:$BG$12,MATCH($D204,$AR$5:$AR$12,0),5))^$J204)+(EXP(-$G204/INDEX($BB$5:$BG$12,MATCH($D204,$AR$5:$AR$12,0),6))*($G204/INDEX($BB$5:$BG$12,MATCH($D204,$AR$5:$AR$12,0),6))^$J204)),0)</x:f>
        <x:v>0</x:v>
      </x:c>
      <x:c r="AF204" s="979" t="n">
        <x:f>IFERROR((EXP(-$G204/INDEX($BB$5:$BG$12,MATCH($D204,$AR$5:$AR$12,0),2))*($G204/INDEX($BB$5:$BG$12,MATCH($D204,$AR$5:$AR$12,0),2))^$J204)/((EXP(-$G204/INDEX($BB$5:$BG$12,MATCH($D204,$AR$5:$AR$12,0),1))*($G204/INDEX($BB$5:$BG$12,MATCH($D204,$AR$5:$AR$12,0),1))^$J204)+(EXP(-$G204/INDEX($BB$5:$BG$12,MATCH($D204,$AR$5:$AR$12,0),2))*($G204/INDEX($BB$5:$BG$12,MATCH($D204,$AR$5:$AR$12,0),2))^$J204)+(EXP(-$G204/INDEX($BB$5:$BG$12,MATCH($D204,$AR$5:$AR$12,0),3))*($G204/INDEX($BB$5:$BG$12,MATCH($D204,$AR$5:$AR$12,0),3))^$J204)+(EXP(-$G204/INDEX($BB$5:$BG$12,MATCH($D204,$AR$5:$AR$12,0),4))*($G204/INDEX($BB$5:$BG$12,MATCH($D204,$AR$5:$AR$12,0),4))^$J204)+(EXP(-$G204/INDEX($BB$5:$BG$12,MATCH($D204,$AR$5:$AR$12,0),5))*($G204/INDEX($BB$5:$BG$12,MATCH($D204,$AR$5:$AR$12,0),5))^$J204)+(EXP(-$G204/INDEX($BB$5:$BG$12,MATCH($D204,$AR$5:$AR$12,0),6))*($G204/INDEX($BB$5:$BG$12,MATCH($D204,$AR$5:$AR$12,0),6))^$J204)),0)</x:f>
        <x:v>0</x:v>
      </x:c>
      <x:c r="AG204" s="979" t="n">
        <x:f>IFERROR((EXP(-$G204/INDEX($BB$5:$BG$12,MATCH($D204,$AR$5:$AR$12,0),3))*($G204/INDEX($BB$5:$BG$12,MATCH($D204,$AR$5:$AR$12,0),3))^$J204)/((EXP(-$G204/INDEX($BB$5:$BG$12,MATCH($D204,$AR$5:$AR$12,0),1))*($G204/INDEX($BB$5:$BG$12,MATCH($D204,$AR$5:$AR$12,0),1))^$J204)+(EXP(-$G204/INDEX($BB$5:$BG$12,MATCH($D204,$AR$5:$AR$12,0),2))*($G204/INDEX($BB$5:$BG$12,MATCH($D204,$AR$5:$AR$12,0),2))^$J204)+(EXP(-$G204/INDEX($BB$5:$BG$12,MATCH($D204,$AR$5:$AR$12,0),3))*($G204/INDEX($BB$5:$BG$12,MATCH($D204,$AR$5:$AR$12,0),3))^$J204)+(EXP(-$G204/INDEX($BB$5:$BG$12,MATCH($D204,$AR$5:$AR$12,0),4))*($G204/INDEX($BB$5:$BG$12,MATCH($D204,$AR$5:$AR$12,0),4))^$J204)+(EXP(-$G204/INDEX($BB$5:$BG$12,MATCH($D204,$AR$5:$AR$12,0),5))*($G204/INDEX($BB$5:$BG$12,MATCH($D204,$AR$5:$AR$12,0),5))^$J204)+(EXP(-$G204/INDEX($BB$5:$BG$12,MATCH($D204,$AR$5:$AR$12,0),6))*($G204/INDEX($BB$5:$BG$12,MATCH($D204,$AR$5:$AR$12,0),6))^$J204)),0)</x:f>
        <x:v>0</x:v>
      </x:c>
      <x:c r="AH204" s="979" t="n">
        <x:f>IFERROR((EXP(-$G204/INDEX($BB$5:$BG$12,MATCH($D204,$AR$5:$AR$12,0),4))*($G204/INDEX($BB$5:$BG$12,MATCH($D204,$AR$5:$AR$12,0),4))^$J204)/((EXP(-$G204/INDEX($BB$5:$BG$12,MATCH($D204,$AR$5:$AR$12,0),1))*($G204/INDEX($BB$5:$BG$12,MATCH($D204,$AR$5:$AR$12,0),1))^$J204)+(EXP(-$G204/INDEX($BB$5:$BG$12,MATCH($D204,$AR$5:$AR$12,0),2))*($G204/INDEX($BB$5:$BG$12,MATCH($D204,$AR$5:$AR$12,0),2))^$J204)+(EXP(-$G204/INDEX($BB$5:$BG$12,MATCH($D204,$AR$5:$AR$12,0),3))*($G204/INDEX($BB$5:$BG$12,MATCH($D204,$AR$5:$AR$12,0),3))^$J204)+(EXP(-$G204/INDEX($BB$5:$BG$12,MATCH($D204,$AR$5:$AR$12,0),4))*($G204/INDEX($BB$5:$BG$12,MATCH($D204,$AR$5:$AR$12,0),4))^$J204)+(EXP(-$G204/INDEX($BB$5:$BG$12,MATCH($D204,$AR$5:$AR$12,0),5))*($G204/INDEX($BB$5:$BG$12,MATCH($D204,$AR$5:$AR$12,0),5))^$J204)+(EXP(-$G204/INDEX($BB$5:$BG$12,MATCH($D204,$AR$5:$AR$12,0),6))*($G204/INDEX($BB$5:$BG$12,MATCH($D204,$AR$5:$AR$12,0),6))^$J204)),0)</x:f>
        <x:v>0</x:v>
      </x:c>
      <x:c r="AI204" s="979" t="n">
        <x:f>IFERROR((EXP(-$G204/INDEX($BB$5:$BG$12,MATCH($D204,$AR$5:$AR$12,0),5))*($G204/INDEX($BB$5:$BG$12,MATCH($D204,$AR$5:$AR$12,0),5))^$J204)/((EXP(-$G204/INDEX($BB$5:$BG$12,MATCH($D204,$AR$5:$AR$12,0),1))*($G204/INDEX($BB$5:$BG$12,MATCH($D204,$AR$5:$AR$12,0),1))^$J204)+(EXP(-$G204/INDEX($BB$5:$BG$12,MATCH($D204,$AR$5:$AR$12,0),2))*($G204/INDEX($BB$5:$BG$12,MATCH($D204,$AR$5:$AR$12,0),2))^$J204)+(EXP(-$G204/INDEX($BB$5:$BG$12,MATCH($D204,$AR$5:$AR$12,0),3))*($G204/INDEX($BB$5:$BG$12,MATCH($D204,$AR$5:$AR$12,0),3))^$J204)+(EXP(-$G204/INDEX($BB$5:$BG$12,MATCH($D204,$AR$5:$AR$12,0),4))*($G204/INDEX($BB$5:$BG$12,MATCH($D204,$AR$5:$AR$12,0),4))^$J204)+(EXP(-$G204/INDEX($BB$5:$BG$12,MATCH($D204,$AR$5:$AR$12,0),5))*($G204/INDEX($BB$5:$BG$12,MATCH($D204,$AR$5:$AR$12,0),5))^$J204)+(EXP(-$G204/INDEX($BB$5:$BG$12,MATCH($D204,$AR$5:$AR$12,0),6))*($G204/INDEX($BB$5:$BG$12,MATCH($D204,$AR$5:$AR$12,0),6))^$J204)),0)</x:f>
        <x:v>0</x:v>
      </x:c>
      <x:c r="AJ204" s="979" t="n">
        <x:f>IFERROR((EXP(-$G204/INDEX($BB$5:$BG$12,MATCH($D204,$AR$5:$AR$12,0),6))*($G204/INDEX($BB$5:$BG$12,MATCH($D204,$AR$5:$AR$12,0),6))^$J204)/((EXP(-$G204/INDEX($BB$5:$BG$12,MATCH($D204,$AR$5:$AR$12,0),1))*($G204/INDEX($BB$5:$BG$12,MATCH($D204,$AR$5:$AR$12,0),1))^$J204)+(EXP(-$G204/INDEX($BB$5:$BG$12,MATCH($D204,$AR$5:$AR$12,0),2))*($G204/INDEX($BB$5:$BG$12,MATCH($D204,$AR$5:$AR$12,0),2))^$J204)+(EXP(-$G204/INDEX($BB$5:$BG$12,MATCH($D204,$AR$5:$AR$12,0),3))*($G204/INDEX($BB$5:$BG$12,MATCH($D204,$AR$5:$AR$12,0),3))^$J204)+(EXP(-$G204/INDEX($BB$5:$BG$12,MATCH($D204,$AR$5:$AR$12,0),4))*($G204/INDEX($BB$5:$BG$12,MATCH($D204,$AR$5:$AR$12,0),4))^$J204)+(EXP(-$G204/INDEX($BB$5:$BG$12,MATCH($D204,$AR$5:$AR$12,0),5))*($G204/INDEX($BB$5:$BG$12,MATCH($D204,$AR$5:$AR$12,0),5))^$J204)+(EXP(-$G204/INDEX($BB$5:$BG$12,MATCH($D204,$AR$5:$AR$12,0),6))*($G204/INDEX($BB$5:$BG$12,MATCH($D204,$AR$5:$AR$12,0),6))^$J204)),0)</x:f>
        <x:v>0</x:v>
      </x:c>
      <x:c r="BJ204"/>
      <x:c r="BK204"/>
      <x:c r="BL204"/>
      <x:c r="BM204"/>
      <x:c r="BN204"/>
      <x:c r="BO204"/>
      <x:c r="BP204"/>
      <x:c r="BQ204"/>
      <x:c r="BR204"/>
      <x:c r="BS204"/>
      <x:c r="BT204"/>
      <x:c r="BU204"/>
      <x:c r="BV204"/>
      <x:c r="BW204"/>
      <x:c r="BX204"/>
      <x:c r="BY204"/>
      <x:c r="BZ204"/>
    </x:row>
    <x:row r="205">
      <x:c r="A205" s="975" t="n">
        <x:f>'対象台データ'!A203</x:f>
        <x:v>46284</x:v>
      </x:c>
      <x:c r="B205" s="1003" t="str">
        <x:f>'対象台データ'!B203</x:f>
        <x:v>土</x:v>
      </x:c>
      <x:c r="C205" s="1003" t="str">
        <x:f>'対象台データ'!C203</x:f>
        <x:v>9/19</x:v>
      </x:c>
      <x:c r="D205" s="963" t="str">
        <x:f>'対象台データ'!D203</x:f>
        <x:v>スマスロ北斗の拳</x:v>
      </x:c>
      <x:c r="E205" s="1014" t="n">
        <x:f>IF($X205="A",MIN(100,MAX(0,55+(V205-55)*(1+0.4*SQRT(MIN(G205/8000,1))))),MIN(100,MAX(0,V205)))</x:f>
        <x:v>55.70315045905943</x:v>
      </x:c>
      <x:c r="F205" s="1016" t="n">
        <x:f>'対象台データ'!E203</x:f>
        <x:v>749</x:v>
      </x:c>
      <x:c r="G205" s="1005" t="n">
        <x:f>'対象台データ'!F203</x:f>
        <x:v>8895</x:v>
      </x:c>
      <x:c r="H205" s="1005" t="n">
        <x:f>'対象台データ'!G203</x:f>
        <x:v>-1999</x:v>
      </x:c>
      <x:c r="I205" s="1005" t="n">
        <x:f>'対象台データ'!H203</x:f>
        <x:v>57</x:v>
      </x:c>
      <x:c r="J205" s="1005" t="n">
        <x:f>'対象台データ'!I203</x:f>
        <x:v>16</x:v>
      </x:c>
      <x:c r="K205" s="979" t="n">
        <x:f>'対象台データ'!K203</x:f>
        <x:v>0.9250890013115983</x:v>
      </x:c>
      <x:c r="L205" s="1006" t="n">
        <x:f>IF(G205&lt;=0,5,IF(G205&lt;1500,5+(G205-0)*(20-5)/(1500-0),IF(G205&lt;3000,20+(G205-1500)*(40-20)/(3000-1500),IF(G205&lt;4500,40+(G205-3000)*(58-40)/(4500-3000),IF(G205&lt;6000,58+(G205-4500)*(72-58)/(6000-4500),IF(G205&lt;7500,72+(G205-6000)*(84-72)/(7500-6000),IF(G205&lt;9000,84+(G205-7500)*(93-84)/(9000-7500),IF(G205&lt;11000,93+(G205-9000)*(100-93)/(11000-9000),100))))))))</x:f>
        <x:v>92.37</x:v>
      </x:c>
      <x:c r="M205" s="978" t="n">
        <x:v>1</x:v>
      </x:c>
      <x:c r="N205" s="978" t="n">
        <x:f>MIN(100,L205*M205)</x:f>
        <x:v>92.37</x:v>
      </x:c>
      <x:c r="O205" s="978" t="n">
        <x:f>IF(K205&lt;=0.8,0,IF(K205&lt;0.9,0+(K205-0.8)*(10-0)/(0.9-0.8),IF(K205&lt;1,10+(K205-0.9)*(35-10)/(1-0.9),IF(K205&lt;1.2,35+(K205-1)*(87-35)/(1.2-1),IF(K205&lt;1.3,87+(K205-1.2)*(96-87)/(1.3-1.2),IF(K205&lt;1.45,96+(K205-1.3)*(100-96)/(1.45-1.3),100))))))</x:f>
        <x:v>16.272250327899577</x:v>
      </x:c>
      <x:c r="P205" s="979" t="n">
        <x:f>MIN(1,SQRT(G205/8000))</x:f>
        <x:v>1</x:v>
      </x:c>
      <x:c r="Q205" s="978" t="n">
        <x:f>35+(O205-35)*P205</x:f>
        <x:v>16.272250327899577</x:v>
      </x:c>
      <x:c r="R205" s="978" t="n">
        <x:f>IF(K205&lt;0.95,MIN(25,(0.95-K205)*250),0)</x:f>
        <x:v>6.2277496721004075</x:v>
      </x:c>
      <x:c r="S205" s="978" t="n">
        <x:f>IF($X205="A",Y205*5+Z205*15+AA205*30+AB205*60+AC205*80+AD205*100,0)</x:f>
        <x:v>0</x:v>
      </x:c>
      <x:c r="T205" s="978" t="n">
        <x:f>IF($X205="A",AE205*5+AF205*15+AG205*30+AH205*60+AI205*80+AJ205*100,0)</x:f>
        <x:v>0</x:v>
      </x:c>
      <x:c r="U205" s="978" t="n">
        <x:f>IF($X205="A",S205*15%+T205*30%+Q205*55%,0)</x:f>
        <x:v>0</x:v>
      </x:c>
      <x:c r="V205" s="1018" t="n">
        <x:f>IF($X205="A",U205*80%+N205*20%,N205*IFERROR(INDEX($AT$5:$AT$60,MATCH($D205,$AR$5:$AR$60,0)),0.6)+Q205*IFERROR(INDEX($AU$5:$AU$60,MATCH($D205,$AR$5:$AR$60,0)),0.4)-R205)</x:f>
        <x:v>55.70315045905943</x:v>
      </x:c>
      <x:c r="W205" s="1008" t="str">
        <x:f>IF(E205&gt;=90,"設定6級候補",IF(E205&gt;=75,"設定4以上強候補",IF(E205&gt;=60,"設定4以上を疑う","要観察")))</x:f>
        <x:v>要観察</x:v>
      </x:c>
      <x:c r="X205" s="1003" t="str">
        <x:f>IFERROR(INDEX($AS$5:$AS$60,MATCH($D205,$AR$5:$AR$60,0)),"AT")</x:f>
        <x:v>AT</x:v>
      </x:c>
      <x:c r="Y205" s="979" t="n">
        <x:f>IFERROR((EXP(-$G205/INDEX($AV$5:$BA$12,MATCH($D205,$AR$5:$AR$12,0),1))*($G205/INDEX($AV$5:$BA$12,MATCH($D205,$AR$5:$AR$12,0),1))^$I205)/((EXP(-$G205/INDEX($AV$5:$BA$12,MATCH($D205,$AR$5:$AR$12,0),1))*($G205/INDEX($AV$5:$BA$12,MATCH($D205,$AR$5:$AR$12,0),1))^$I205)+(EXP(-$G205/INDEX($AV$5:$BA$12,MATCH($D205,$AR$5:$AR$12,0),2))*($G205/INDEX($AV$5:$BA$12,MATCH($D205,$AR$5:$AR$12,0),2))^$I205)+(EXP(-$G205/INDEX($AV$5:$BA$12,MATCH($D205,$AR$5:$AR$12,0),3))*($G205/INDEX($AV$5:$BA$12,MATCH($D205,$AR$5:$AR$12,0),3))^$I205)+(EXP(-$G205/INDEX($AV$5:$BA$12,MATCH($D205,$AR$5:$AR$12,0),4))*($G205/INDEX($AV$5:$BA$12,MATCH($D205,$AR$5:$AR$12,0),4))^$I205)+(EXP(-$G205/INDEX($AV$5:$BA$12,MATCH($D205,$AR$5:$AR$12,0),5))*($G205/INDEX($AV$5:$BA$12,MATCH($D205,$AR$5:$AR$12,0),5))^$I205)+(EXP(-$G205/INDEX($AV$5:$BA$12,MATCH($D205,$AR$5:$AR$12,0),6))*($G205/INDEX($AV$5:$BA$12,MATCH($D205,$AR$5:$AR$12,0),6))^$I205)),0)</x:f>
        <x:v>0</x:v>
      </x:c>
      <x:c r="Z205" s="979" t="n">
        <x:f>IFERROR((EXP(-$G205/INDEX($AV$5:$BA$12,MATCH($D205,$AR$5:$AR$12,0),2))*($G205/INDEX($AV$5:$BA$12,MATCH($D205,$AR$5:$AR$12,0),2))^$I205)/((EXP(-$G205/INDEX($AV$5:$BA$12,MATCH($D205,$AR$5:$AR$12,0),1))*($G205/INDEX($AV$5:$BA$12,MATCH($D205,$AR$5:$AR$12,0),1))^$I205)+(EXP(-$G205/INDEX($AV$5:$BA$12,MATCH($D205,$AR$5:$AR$12,0),2))*($G205/INDEX($AV$5:$BA$12,MATCH($D205,$AR$5:$AR$12,0),2))^$I205)+(EXP(-$G205/INDEX($AV$5:$BA$12,MATCH($D205,$AR$5:$AR$12,0),3))*($G205/INDEX($AV$5:$BA$12,MATCH($D205,$AR$5:$AR$12,0),3))^$I205)+(EXP(-$G205/INDEX($AV$5:$BA$12,MATCH($D205,$AR$5:$AR$12,0),4))*($G205/INDEX($AV$5:$BA$12,MATCH($D205,$AR$5:$AR$12,0),4))^$I205)+(EXP(-$G205/INDEX($AV$5:$BA$12,MATCH($D205,$AR$5:$AR$12,0),5))*($G205/INDEX($AV$5:$BA$12,MATCH($D205,$AR$5:$AR$12,0),5))^$I205)+(EXP(-$G205/INDEX($AV$5:$BA$12,MATCH($D205,$AR$5:$AR$12,0),6))*($G205/INDEX($AV$5:$BA$12,MATCH($D205,$AR$5:$AR$12,0),6))^$I205)),0)</x:f>
        <x:v>0</x:v>
      </x:c>
      <x:c r="AA205" s="979" t="n">
        <x:f>IFERROR((EXP(-$G205/INDEX($AV$5:$BA$12,MATCH($D205,$AR$5:$AR$12,0),3))*($G205/INDEX($AV$5:$BA$12,MATCH($D205,$AR$5:$AR$12,0),3))^$I205)/((EXP(-$G205/INDEX($AV$5:$BA$12,MATCH($D205,$AR$5:$AR$12,0),1))*($G205/INDEX($AV$5:$BA$12,MATCH($D205,$AR$5:$AR$12,0),1))^$I205)+(EXP(-$G205/INDEX($AV$5:$BA$12,MATCH($D205,$AR$5:$AR$12,0),2))*($G205/INDEX($AV$5:$BA$12,MATCH($D205,$AR$5:$AR$12,0),2))^$I205)+(EXP(-$G205/INDEX($AV$5:$BA$12,MATCH($D205,$AR$5:$AR$12,0),3))*($G205/INDEX($AV$5:$BA$12,MATCH($D205,$AR$5:$AR$12,0),3))^$I205)+(EXP(-$G205/INDEX($AV$5:$BA$12,MATCH($D205,$AR$5:$AR$12,0),4))*($G205/INDEX($AV$5:$BA$12,MATCH($D205,$AR$5:$AR$12,0),4))^$I205)+(EXP(-$G205/INDEX($AV$5:$BA$12,MATCH($D205,$AR$5:$AR$12,0),5))*($G205/INDEX($AV$5:$BA$12,MATCH($D205,$AR$5:$AR$12,0),5))^$I205)+(EXP(-$G205/INDEX($AV$5:$BA$12,MATCH($D205,$AR$5:$AR$12,0),6))*($G205/INDEX($AV$5:$BA$12,MATCH($D205,$AR$5:$AR$12,0),6))^$I205)),0)</x:f>
        <x:v>0</x:v>
      </x:c>
      <x:c r="AB205" s="979" t="n">
        <x:f>IFERROR((EXP(-$G205/INDEX($AV$5:$BA$12,MATCH($D205,$AR$5:$AR$12,0),4))*($G205/INDEX($AV$5:$BA$12,MATCH($D205,$AR$5:$AR$12,0),4))^$I205)/((EXP(-$G205/INDEX($AV$5:$BA$12,MATCH($D205,$AR$5:$AR$12,0),1))*($G205/INDEX($AV$5:$BA$12,MATCH($D205,$AR$5:$AR$12,0),1))^$I205)+(EXP(-$G205/INDEX($AV$5:$BA$12,MATCH($D205,$AR$5:$AR$12,0),2))*($G205/INDEX($AV$5:$BA$12,MATCH($D205,$AR$5:$AR$12,0),2))^$I205)+(EXP(-$G205/INDEX($AV$5:$BA$12,MATCH($D205,$AR$5:$AR$12,0),3))*($G205/INDEX($AV$5:$BA$12,MATCH($D205,$AR$5:$AR$12,0),3))^$I205)+(EXP(-$G205/INDEX($AV$5:$BA$12,MATCH($D205,$AR$5:$AR$12,0),4))*($G205/INDEX($AV$5:$BA$12,MATCH($D205,$AR$5:$AR$12,0),4))^$I205)+(EXP(-$G205/INDEX($AV$5:$BA$12,MATCH($D205,$AR$5:$AR$12,0),5))*($G205/INDEX($AV$5:$BA$12,MATCH($D205,$AR$5:$AR$12,0),5))^$I205)+(EXP(-$G205/INDEX($AV$5:$BA$12,MATCH($D205,$AR$5:$AR$12,0),6))*($G205/INDEX($AV$5:$BA$12,MATCH($D205,$AR$5:$AR$12,0),6))^$I205)),0)</x:f>
        <x:v>0</x:v>
      </x:c>
      <x:c r="AC205" s="979" t="n">
        <x:f>IFERROR((EXP(-$G205/INDEX($AV$5:$BA$12,MATCH($D205,$AR$5:$AR$12,0),5))*($G205/INDEX($AV$5:$BA$12,MATCH($D205,$AR$5:$AR$12,0),5))^$I205)/((EXP(-$G205/INDEX($AV$5:$BA$12,MATCH($D205,$AR$5:$AR$12,0),1))*($G205/INDEX($AV$5:$BA$12,MATCH($D205,$AR$5:$AR$12,0),1))^$I205)+(EXP(-$G205/INDEX($AV$5:$BA$12,MATCH($D205,$AR$5:$AR$12,0),2))*($G205/INDEX($AV$5:$BA$12,MATCH($D205,$AR$5:$AR$12,0),2))^$I205)+(EXP(-$G205/INDEX($AV$5:$BA$12,MATCH($D205,$AR$5:$AR$12,0),3))*($G205/INDEX($AV$5:$BA$12,MATCH($D205,$AR$5:$AR$12,0),3))^$I205)+(EXP(-$G205/INDEX($AV$5:$BA$12,MATCH($D205,$AR$5:$AR$12,0),4))*($G205/INDEX($AV$5:$BA$12,MATCH($D205,$AR$5:$AR$12,0),4))^$I205)+(EXP(-$G205/INDEX($AV$5:$BA$12,MATCH($D205,$AR$5:$AR$12,0),5))*($G205/INDEX($AV$5:$BA$12,MATCH($D205,$AR$5:$AR$12,0),5))^$I205)+(EXP(-$G205/INDEX($AV$5:$BA$12,MATCH($D205,$AR$5:$AR$12,0),6))*($G205/INDEX($AV$5:$BA$12,MATCH($D205,$AR$5:$AR$12,0),6))^$I205)),0)</x:f>
        <x:v>0</x:v>
      </x:c>
      <x:c r="AD205" s="979" t="n">
        <x:f>IFERROR((EXP(-$G205/INDEX($AV$5:$BA$12,MATCH($D205,$AR$5:$AR$12,0),6))*($G205/INDEX($AV$5:$BA$12,MATCH($D205,$AR$5:$AR$12,0),6))^$I205)/((EXP(-$G205/INDEX($AV$5:$BA$12,MATCH($D205,$AR$5:$AR$12,0),1))*($G205/INDEX($AV$5:$BA$12,MATCH($D205,$AR$5:$AR$12,0),1))^$I205)+(EXP(-$G205/INDEX($AV$5:$BA$12,MATCH($D205,$AR$5:$AR$12,0),2))*($G205/INDEX($AV$5:$BA$12,MATCH($D205,$AR$5:$AR$12,0),2))^$I205)+(EXP(-$G205/INDEX($AV$5:$BA$12,MATCH($D205,$AR$5:$AR$12,0),3))*($G205/INDEX($AV$5:$BA$12,MATCH($D205,$AR$5:$AR$12,0),3))^$I205)+(EXP(-$G205/INDEX($AV$5:$BA$12,MATCH($D205,$AR$5:$AR$12,0),4))*($G205/INDEX($AV$5:$BA$12,MATCH($D205,$AR$5:$AR$12,0),4))^$I205)+(EXP(-$G205/INDEX($AV$5:$BA$12,MATCH($D205,$AR$5:$AR$12,0),5))*($G205/INDEX($AV$5:$BA$12,MATCH($D205,$AR$5:$AR$12,0),5))^$I205)+(EXP(-$G205/INDEX($AV$5:$BA$12,MATCH($D205,$AR$5:$AR$12,0),6))*($G205/INDEX($AV$5:$BA$12,MATCH($D205,$AR$5:$AR$12,0),6))^$I205)),0)</x:f>
        <x:v>0</x:v>
      </x:c>
      <x:c r="AE205" s="979" t="n">
        <x:f>IFERROR((EXP(-$G205/INDEX($BB$5:$BG$12,MATCH($D205,$AR$5:$AR$12,0),1))*($G205/INDEX($BB$5:$BG$12,MATCH($D205,$AR$5:$AR$12,0),1))^$J205)/((EXP(-$G205/INDEX($BB$5:$BG$12,MATCH($D205,$AR$5:$AR$12,0),1))*($G205/INDEX($BB$5:$BG$12,MATCH($D205,$AR$5:$AR$12,0),1))^$J205)+(EXP(-$G205/INDEX($BB$5:$BG$12,MATCH($D205,$AR$5:$AR$12,0),2))*($G205/INDEX($BB$5:$BG$12,MATCH($D205,$AR$5:$AR$12,0),2))^$J205)+(EXP(-$G205/INDEX($BB$5:$BG$12,MATCH($D205,$AR$5:$AR$12,0),3))*($G205/INDEX($BB$5:$BG$12,MATCH($D205,$AR$5:$AR$12,0),3))^$J205)+(EXP(-$G205/INDEX($BB$5:$BG$12,MATCH($D205,$AR$5:$AR$12,0),4))*($G205/INDEX($BB$5:$BG$12,MATCH($D205,$AR$5:$AR$12,0),4))^$J205)+(EXP(-$G205/INDEX($BB$5:$BG$12,MATCH($D205,$AR$5:$AR$12,0),5))*($G205/INDEX($BB$5:$BG$12,MATCH($D205,$AR$5:$AR$12,0),5))^$J205)+(EXP(-$G205/INDEX($BB$5:$BG$12,MATCH($D205,$AR$5:$AR$12,0),6))*($G205/INDEX($BB$5:$BG$12,MATCH($D205,$AR$5:$AR$12,0),6))^$J205)),0)</x:f>
        <x:v>0</x:v>
      </x:c>
      <x:c r="AF205" s="979" t="n">
        <x:f>IFERROR((EXP(-$G205/INDEX($BB$5:$BG$12,MATCH($D205,$AR$5:$AR$12,0),2))*($G205/INDEX($BB$5:$BG$12,MATCH($D205,$AR$5:$AR$12,0),2))^$J205)/((EXP(-$G205/INDEX($BB$5:$BG$12,MATCH($D205,$AR$5:$AR$12,0),1))*($G205/INDEX($BB$5:$BG$12,MATCH($D205,$AR$5:$AR$12,0),1))^$J205)+(EXP(-$G205/INDEX($BB$5:$BG$12,MATCH($D205,$AR$5:$AR$12,0),2))*($G205/INDEX($BB$5:$BG$12,MATCH($D205,$AR$5:$AR$12,0),2))^$J205)+(EXP(-$G205/INDEX($BB$5:$BG$12,MATCH($D205,$AR$5:$AR$12,0),3))*($G205/INDEX($BB$5:$BG$12,MATCH($D205,$AR$5:$AR$12,0),3))^$J205)+(EXP(-$G205/INDEX($BB$5:$BG$12,MATCH($D205,$AR$5:$AR$12,0),4))*($G205/INDEX($BB$5:$BG$12,MATCH($D205,$AR$5:$AR$12,0),4))^$J205)+(EXP(-$G205/INDEX($BB$5:$BG$12,MATCH($D205,$AR$5:$AR$12,0),5))*($G205/INDEX($BB$5:$BG$12,MATCH($D205,$AR$5:$AR$12,0),5))^$J205)+(EXP(-$G205/INDEX($BB$5:$BG$12,MATCH($D205,$AR$5:$AR$12,0),6))*($G205/INDEX($BB$5:$BG$12,MATCH($D205,$AR$5:$AR$12,0),6))^$J205)),0)</x:f>
        <x:v>0</x:v>
      </x:c>
      <x:c r="AG205" s="979" t="n">
        <x:f>IFERROR((EXP(-$G205/INDEX($BB$5:$BG$12,MATCH($D205,$AR$5:$AR$12,0),3))*($G205/INDEX($BB$5:$BG$12,MATCH($D205,$AR$5:$AR$12,0),3))^$J205)/((EXP(-$G205/INDEX($BB$5:$BG$12,MATCH($D205,$AR$5:$AR$12,0),1))*($G205/INDEX($BB$5:$BG$12,MATCH($D205,$AR$5:$AR$12,0),1))^$J205)+(EXP(-$G205/INDEX($BB$5:$BG$12,MATCH($D205,$AR$5:$AR$12,0),2))*($G205/INDEX($BB$5:$BG$12,MATCH($D205,$AR$5:$AR$12,0),2))^$J205)+(EXP(-$G205/INDEX($BB$5:$BG$12,MATCH($D205,$AR$5:$AR$12,0),3))*($G205/INDEX($BB$5:$BG$12,MATCH($D205,$AR$5:$AR$12,0),3))^$J205)+(EXP(-$G205/INDEX($BB$5:$BG$12,MATCH($D205,$AR$5:$AR$12,0),4))*($G205/INDEX($BB$5:$BG$12,MATCH($D205,$AR$5:$AR$12,0),4))^$J205)+(EXP(-$G205/INDEX($BB$5:$BG$12,MATCH($D205,$AR$5:$AR$12,0),5))*($G205/INDEX($BB$5:$BG$12,MATCH($D205,$AR$5:$AR$12,0),5))^$J205)+(EXP(-$G205/INDEX($BB$5:$BG$12,MATCH($D205,$AR$5:$AR$12,0),6))*($G205/INDEX($BB$5:$BG$12,MATCH($D205,$AR$5:$AR$12,0),6))^$J205)),0)</x:f>
        <x:v>0</x:v>
      </x:c>
      <x:c r="AH205" s="979" t="n">
        <x:f>IFERROR((EXP(-$G205/INDEX($BB$5:$BG$12,MATCH($D205,$AR$5:$AR$12,0),4))*($G205/INDEX($BB$5:$BG$12,MATCH($D205,$AR$5:$AR$12,0),4))^$J205)/((EXP(-$G205/INDEX($BB$5:$BG$12,MATCH($D205,$AR$5:$AR$12,0),1))*($G205/INDEX($BB$5:$BG$12,MATCH($D205,$AR$5:$AR$12,0),1))^$J205)+(EXP(-$G205/INDEX($BB$5:$BG$12,MATCH($D205,$AR$5:$AR$12,0),2))*($G205/INDEX($BB$5:$BG$12,MATCH($D205,$AR$5:$AR$12,0),2))^$J205)+(EXP(-$G205/INDEX($BB$5:$BG$12,MATCH($D205,$AR$5:$AR$12,0),3))*($G205/INDEX($BB$5:$BG$12,MATCH($D205,$AR$5:$AR$12,0),3))^$J205)+(EXP(-$G205/INDEX($BB$5:$BG$12,MATCH($D205,$AR$5:$AR$12,0),4))*($G205/INDEX($BB$5:$BG$12,MATCH($D205,$AR$5:$AR$12,0),4))^$J205)+(EXP(-$G205/INDEX($BB$5:$BG$12,MATCH($D205,$AR$5:$AR$12,0),5))*($G205/INDEX($BB$5:$BG$12,MATCH($D205,$AR$5:$AR$12,0),5))^$J205)+(EXP(-$G205/INDEX($BB$5:$BG$12,MATCH($D205,$AR$5:$AR$12,0),6))*($G205/INDEX($BB$5:$BG$12,MATCH($D205,$AR$5:$AR$12,0),6))^$J205)),0)</x:f>
        <x:v>0</x:v>
      </x:c>
      <x:c r="AI205" s="979" t="n">
        <x:f>IFERROR((EXP(-$G205/INDEX($BB$5:$BG$12,MATCH($D205,$AR$5:$AR$12,0),5))*($G205/INDEX($BB$5:$BG$12,MATCH($D205,$AR$5:$AR$12,0),5))^$J205)/((EXP(-$G205/INDEX($BB$5:$BG$12,MATCH($D205,$AR$5:$AR$12,0),1))*($G205/INDEX($BB$5:$BG$12,MATCH($D205,$AR$5:$AR$12,0),1))^$J205)+(EXP(-$G205/INDEX($BB$5:$BG$12,MATCH($D205,$AR$5:$AR$12,0),2))*($G205/INDEX($BB$5:$BG$12,MATCH($D205,$AR$5:$AR$12,0),2))^$J205)+(EXP(-$G205/INDEX($BB$5:$BG$12,MATCH($D205,$AR$5:$AR$12,0),3))*($G205/INDEX($BB$5:$BG$12,MATCH($D205,$AR$5:$AR$12,0),3))^$J205)+(EXP(-$G205/INDEX($BB$5:$BG$12,MATCH($D205,$AR$5:$AR$12,0),4))*($G205/INDEX($BB$5:$BG$12,MATCH($D205,$AR$5:$AR$12,0),4))^$J205)+(EXP(-$G205/INDEX($BB$5:$BG$12,MATCH($D205,$AR$5:$AR$12,0),5))*($G205/INDEX($BB$5:$BG$12,MATCH($D205,$AR$5:$AR$12,0),5))^$J205)+(EXP(-$G205/INDEX($BB$5:$BG$12,MATCH($D205,$AR$5:$AR$12,0),6))*($G205/INDEX($BB$5:$BG$12,MATCH($D205,$AR$5:$AR$12,0),6))^$J205)),0)</x:f>
        <x:v>0</x:v>
      </x:c>
      <x:c r="AJ205" s="979" t="n">
        <x:f>IFERROR((EXP(-$G205/INDEX($BB$5:$BG$12,MATCH($D205,$AR$5:$AR$12,0),6))*($G205/INDEX($BB$5:$BG$12,MATCH($D205,$AR$5:$AR$12,0),6))^$J205)/((EXP(-$G205/INDEX($BB$5:$BG$12,MATCH($D205,$AR$5:$AR$12,0),1))*($G205/INDEX($BB$5:$BG$12,MATCH($D205,$AR$5:$AR$12,0),1))^$J205)+(EXP(-$G205/INDEX($BB$5:$BG$12,MATCH($D205,$AR$5:$AR$12,0),2))*($G205/INDEX($BB$5:$BG$12,MATCH($D205,$AR$5:$AR$12,0),2))^$J205)+(EXP(-$G205/INDEX($BB$5:$BG$12,MATCH($D205,$AR$5:$AR$12,0),3))*($G205/INDEX($BB$5:$BG$12,MATCH($D205,$AR$5:$AR$12,0),3))^$J205)+(EXP(-$G205/INDEX($BB$5:$BG$12,MATCH($D205,$AR$5:$AR$12,0),4))*($G205/INDEX($BB$5:$BG$12,MATCH($D205,$AR$5:$AR$12,0),4))^$J205)+(EXP(-$G205/INDEX($BB$5:$BG$12,MATCH($D205,$AR$5:$AR$12,0),5))*($G205/INDEX($BB$5:$BG$12,MATCH($D205,$AR$5:$AR$12,0),5))^$J205)+(EXP(-$G205/INDEX($BB$5:$BG$12,MATCH($D205,$AR$5:$AR$12,0),6))*($G205/INDEX($BB$5:$BG$12,MATCH($D205,$AR$5:$AR$12,0),6))^$J205)),0)</x:f>
        <x:v>0</x:v>
      </x:c>
      <x:c r="BJ205"/>
      <x:c r="BK205"/>
      <x:c r="BL205"/>
      <x:c r="BM205"/>
      <x:c r="BN205"/>
      <x:c r="BO205"/>
      <x:c r="BP205"/>
      <x:c r="BQ205"/>
      <x:c r="BR205"/>
      <x:c r="BS205"/>
      <x:c r="BT205"/>
      <x:c r="BU205"/>
      <x:c r="BV205"/>
      <x:c r="BW205"/>
      <x:c r="BX205"/>
      <x:c r="BY205"/>
      <x:c r="BZ205"/>
    </x:row>
    <x:row r="206">
      <x:c r="A206" s="975" t="n">
        <x:f>'対象台データ'!A204</x:f>
        <x:v>46284</x:v>
      </x:c>
      <x:c r="B206" s="1003" t="str">
        <x:f>'対象台データ'!B204</x:f>
        <x:v>土</x:v>
      </x:c>
      <x:c r="C206" s="1003" t="str">
        <x:f>'対象台データ'!C204</x:f>
        <x:v>9/19</x:v>
      </x:c>
      <x:c r="D206" s="963" t="str">
        <x:f>'対象台データ'!D204</x:f>
        <x:v>スマスロ北斗の拳</x:v>
      </x:c>
      <x:c r="E206" s="1014" t="n">
        <x:f>IF($X206="A",MIN(100,MAX(0,55+(V206-55)*(1+0.4*SQRT(MIN(G206/8000,1))))),MIN(100,MAX(0,V206)))</x:f>
        <x:v>92.14464671346522</x:v>
      </x:c>
      <x:c r="F206" s="1016" t="n">
        <x:f>'対象台データ'!E204</x:f>
        <x:v>750</x:v>
      </x:c>
      <x:c r="G206" s="1005" t="n">
        <x:f>'対象台データ'!F204</x:f>
        <x:v>9402</x:v>
      </x:c>
      <x:c r="H206" s="1005" t="n">
        <x:f>'対象台データ'!G204</x:f>
        <x:v>6190</x:v>
      </x:c>
      <x:c r="I206" s="1005" t="n">
        <x:f>'対象台データ'!H204</x:f>
        <x:v>111</x:v>
      </x:c>
      <x:c r="J206" s="1005" t="n">
        <x:f>'対象台データ'!I204</x:f>
        <x:v>11</x:v>
      </x:c>
      <x:c r="K206" s="979" t="n">
        <x:f>'対象台データ'!K204</x:f>
        <x:v>1.2194568531518117</x:v>
      </x:c>
      <x:c r="L206" s="1006" t="n">
        <x:f>IF(G206&lt;=0,5,IF(G206&lt;1500,5+(G206-0)*(20-5)/(1500-0),IF(G206&lt;3000,20+(G206-1500)*(40-20)/(3000-1500),IF(G206&lt;4500,40+(G206-3000)*(58-40)/(4500-3000),IF(G206&lt;6000,58+(G206-4500)*(72-58)/(6000-4500),IF(G206&lt;7500,72+(G206-6000)*(84-72)/(7500-6000),IF(G206&lt;9000,84+(G206-7500)*(93-84)/(9000-7500),IF(G206&lt;11000,93+(G206-9000)*(100-93)/(11000-9000),100))))))))</x:f>
        <x:v>94.407</x:v>
      </x:c>
      <x:c r="M206" s="978" t="n">
        <x:v>1</x:v>
      </x:c>
      <x:c r="N206" s="978" t="n">
        <x:f>MIN(100,L206*M206)</x:f>
        <x:v>94.407</x:v>
      </x:c>
      <x:c r="O206" s="978" t="n">
        <x:f>IF(K206&lt;=0.8,0,IF(K206&lt;0.9,0+(K206-0.8)*(10-0)/(0.9-0.8),IF(K206&lt;1,10+(K206-0.9)*(35-10)/(1-0.9),IF(K206&lt;1.2,35+(K206-1)*(87-35)/(1.2-1),IF(K206&lt;1.3,87+(K206-1.2)*(96-87)/(1.3-1.2),IF(K206&lt;1.45,96+(K206-1.3)*(100-96)/(1.45-1.3),100))))))</x:f>
        <x:v>88.75111678366306</x:v>
      </x:c>
      <x:c r="P206" s="979" t="n">
        <x:f>MIN(1,SQRT(G206/8000))</x:f>
        <x:v>1</x:v>
      </x:c>
      <x:c r="Q206" s="978" t="n">
        <x:f>35+(O206-35)*P206</x:f>
        <x:v>88.75111678366306</x:v>
      </x:c>
      <x:c r="R206" s="978" t="n">
        <x:f>IF(K206&lt;0.95,MIN(25,(0.95-K206)*250),0)</x:f>
        <x:v>0</x:v>
      </x:c>
      <x:c r="S206" s="978" t="n">
        <x:f>IF($X206="A",Y206*5+Z206*15+AA206*30+AB206*60+AC206*80+AD206*100,0)</x:f>
        <x:v>0</x:v>
      </x:c>
      <x:c r="T206" s="978" t="n">
        <x:f>IF($X206="A",AE206*5+AF206*15+AG206*30+AH206*60+AI206*80+AJ206*100,0)</x:f>
        <x:v>0</x:v>
      </x:c>
      <x:c r="U206" s="978" t="n">
        <x:f>IF($X206="A",S206*15%+T206*30%+Q206*55%,0)</x:f>
        <x:v>0</x:v>
      </x:c>
      <x:c r="V206" s="1018" t="n">
        <x:f>IF($X206="A",U206*80%+N206*20%,N206*IFERROR(INDEX($AT$5:$AT$60,MATCH($D206,$AR$5:$AR$60,0)),0.6)+Q206*IFERROR(INDEX($AU$5:$AU$60,MATCH($D206,$AR$5:$AR$60,0)),0.4)-R206)</x:f>
        <x:v>92.14464671346522</x:v>
      </x:c>
      <x:c r="W206" s="1008" t="str">
        <x:f>IF(E206&gt;=90,"設定6級候補",IF(E206&gt;=75,"設定4以上強候補",IF(E206&gt;=60,"設定4以上を疑う","要観察")))</x:f>
        <x:v>設定6級候補</x:v>
      </x:c>
      <x:c r="X206" s="1003" t="str">
        <x:f>IFERROR(INDEX($AS$5:$AS$60,MATCH($D206,$AR$5:$AR$60,0)),"AT")</x:f>
        <x:v>AT</x:v>
      </x:c>
      <x:c r="Y206" s="979" t="n">
        <x:f>IFERROR((EXP(-$G206/INDEX($AV$5:$BA$12,MATCH($D206,$AR$5:$AR$12,0),1))*($G206/INDEX($AV$5:$BA$12,MATCH($D206,$AR$5:$AR$12,0),1))^$I206)/((EXP(-$G206/INDEX($AV$5:$BA$12,MATCH($D206,$AR$5:$AR$12,0),1))*($G206/INDEX($AV$5:$BA$12,MATCH($D206,$AR$5:$AR$12,0),1))^$I206)+(EXP(-$G206/INDEX($AV$5:$BA$12,MATCH($D206,$AR$5:$AR$12,0),2))*($G206/INDEX($AV$5:$BA$12,MATCH($D206,$AR$5:$AR$12,0),2))^$I206)+(EXP(-$G206/INDEX($AV$5:$BA$12,MATCH($D206,$AR$5:$AR$12,0),3))*($G206/INDEX($AV$5:$BA$12,MATCH($D206,$AR$5:$AR$12,0),3))^$I206)+(EXP(-$G206/INDEX($AV$5:$BA$12,MATCH($D206,$AR$5:$AR$12,0),4))*($G206/INDEX($AV$5:$BA$12,MATCH($D206,$AR$5:$AR$12,0),4))^$I206)+(EXP(-$G206/INDEX($AV$5:$BA$12,MATCH($D206,$AR$5:$AR$12,0),5))*($G206/INDEX($AV$5:$BA$12,MATCH($D206,$AR$5:$AR$12,0),5))^$I206)+(EXP(-$G206/INDEX($AV$5:$BA$12,MATCH($D206,$AR$5:$AR$12,0),6))*($G206/INDEX($AV$5:$BA$12,MATCH($D206,$AR$5:$AR$12,0),6))^$I206)),0)</x:f>
        <x:v>0</x:v>
      </x:c>
      <x:c r="Z206" s="979" t="n">
        <x:f>IFERROR((EXP(-$G206/INDEX($AV$5:$BA$12,MATCH($D206,$AR$5:$AR$12,0),2))*($G206/INDEX($AV$5:$BA$12,MATCH($D206,$AR$5:$AR$12,0),2))^$I206)/((EXP(-$G206/INDEX($AV$5:$BA$12,MATCH($D206,$AR$5:$AR$12,0),1))*($G206/INDEX($AV$5:$BA$12,MATCH($D206,$AR$5:$AR$12,0),1))^$I206)+(EXP(-$G206/INDEX($AV$5:$BA$12,MATCH($D206,$AR$5:$AR$12,0),2))*($G206/INDEX($AV$5:$BA$12,MATCH($D206,$AR$5:$AR$12,0),2))^$I206)+(EXP(-$G206/INDEX($AV$5:$BA$12,MATCH($D206,$AR$5:$AR$12,0),3))*($G206/INDEX($AV$5:$BA$12,MATCH($D206,$AR$5:$AR$12,0),3))^$I206)+(EXP(-$G206/INDEX($AV$5:$BA$12,MATCH($D206,$AR$5:$AR$12,0),4))*($G206/INDEX($AV$5:$BA$12,MATCH($D206,$AR$5:$AR$12,0),4))^$I206)+(EXP(-$G206/INDEX($AV$5:$BA$12,MATCH($D206,$AR$5:$AR$12,0),5))*($G206/INDEX($AV$5:$BA$12,MATCH($D206,$AR$5:$AR$12,0),5))^$I206)+(EXP(-$G206/INDEX($AV$5:$BA$12,MATCH($D206,$AR$5:$AR$12,0),6))*($G206/INDEX($AV$5:$BA$12,MATCH($D206,$AR$5:$AR$12,0),6))^$I206)),0)</x:f>
        <x:v>0</x:v>
      </x:c>
      <x:c r="AA206" s="979" t="n">
        <x:f>IFERROR((EXP(-$G206/INDEX($AV$5:$BA$12,MATCH($D206,$AR$5:$AR$12,0),3))*($G206/INDEX($AV$5:$BA$12,MATCH($D206,$AR$5:$AR$12,0),3))^$I206)/((EXP(-$G206/INDEX($AV$5:$BA$12,MATCH($D206,$AR$5:$AR$12,0),1))*($G206/INDEX($AV$5:$BA$12,MATCH($D206,$AR$5:$AR$12,0),1))^$I206)+(EXP(-$G206/INDEX($AV$5:$BA$12,MATCH($D206,$AR$5:$AR$12,0),2))*($G206/INDEX($AV$5:$BA$12,MATCH($D206,$AR$5:$AR$12,0),2))^$I206)+(EXP(-$G206/INDEX($AV$5:$BA$12,MATCH($D206,$AR$5:$AR$12,0),3))*($G206/INDEX($AV$5:$BA$12,MATCH($D206,$AR$5:$AR$12,0),3))^$I206)+(EXP(-$G206/INDEX($AV$5:$BA$12,MATCH($D206,$AR$5:$AR$12,0),4))*($G206/INDEX($AV$5:$BA$12,MATCH($D206,$AR$5:$AR$12,0),4))^$I206)+(EXP(-$G206/INDEX($AV$5:$BA$12,MATCH($D206,$AR$5:$AR$12,0),5))*($G206/INDEX($AV$5:$BA$12,MATCH($D206,$AR$5:$AR$12,0),5))^$I206)+(EXP(-$G206/INDEX($AV$5:$BA$12,MATCH($D206,$AR$5:$AR$12,0),6))*($G206/INDEX($AV$5:$BA$12,MATCH($D206,$AR$5:$AR$12,0),6))^$I206)),0)</x:f>
        <x:v>0</x:v>
      </x:c>
      <x:c r="AB206" s="979" t="n">
        <x:f>IFERROR((EXP(-$G206/INDEX($AV$5:$BA$12,MATCH($D206,$AR$5:$AR$12,0),4))*($G206/INDEX($AV$5:$BA$12,MATCH($D206,$AR$5:$AR$12,0),4))^$I206)/((EXP(-$G206/INDEX($AV$5:$BA$12,MATCH($D206,$AR$5:$AR$12,0),1))*($G206/INDEX($AV$5:$BA$12,MATCH($D206,$AR$5:$AR$12,0),1))^$I206)+(EXP(-$G206/INDEX($AV$5:$BA$12,MATCH($D206,$AR$5:$AR$12,0),2))*($G206/INDEX($AV$5:$BA$12,MATCH($D206,$AR$5:$AR$12,0),2))^$I206)+(EXP(-$G206/INDEX($AV$5:$BA$12,MATCH($D206,$AR$5:$AR$12,0),3))*($G206/INDEX($AV$5:$BA$12,MATCH($D206,$AR$5:$AR$12,0),3))^$I206)+(EXP(-$G206/INDEX($AV$5:$BA$12,MATCH($D206,$AR$5:$AR$12,0),4))*($G206/INDEX($AV$5:$BA$12,MATCH($D206,$AR$5:$AR$12,0),4))^$I206)+(EXP(-$G206/INDEX($AV$5:$BA$12,MATCH($D206,$AR$5:$AR$12,0),5))*($G206/INDEX($AV$5:$BA$12,MATCH($D206,$AR$5:$AR$12,0),5))^$I206)+(EXP(-$G206/INDEX($AV$5:$BA$12,MATCH($D206,$AR$5:$AR$12,0),6))*($G206/INDEX($AV$5:$BA$12,MATCH($D206,$AR$5:$AR$12,0),6))^$I206)),0)</x:f>
        <x:v>0</x:v>
      </x:c>
      <x:c r="AC206" s="979" t="n">
        <x:f>IFERROR((EXP(-$G206/INDEX($AV$5:$BA$12,MATCH($D206,$AR$5:$AR$12,0),5))*($G206/INDEX($AV$5:$BA$12,MATCH($D206,$AR$5:$AR$12,0),5))^$I206)/((EXP(-$G206/INDEX($AV$5:$BA$12,MATCH($D206,$AR$5:$AR$12,0),1))*($G206/INDEX($AV$5:$BA$12,MATCH($D206,$AR$5:$AR$12,0),1))^$I206)+(EXP(-$G206/INDEX($AV$5:$BA$12,MATCH($D206,$AR$5:$AR$12,0),2))*($G206/INDEX($AV$5:$BA$12,MATCH($D206,$AR$5:$AR$12,0),2))^$I206)+(EXP(-$G206/INDEX($AV$5:$BA$12,MATCH($D206,$AR$5:$AR$12,0),3))*($G206/INDEX($AV$5:$BA$12,MATCH($D206,$AR$5:$AR$12,0),3))^$I206)+(EXP(-$G206/INDEX($AV$5:$BA$12,MATCH($D206,$AR$5:$AR$12,0),4))*($G206/INDEX($AV$5:$BA$12,MATCH($D206,$AR$5:$AR$12,0),4))^$I206)+(EXP(-$G206/INDEX($AV$5:$BA$12,MATCH($D206,$AR$5:$AR$12,0),5))*($G206/INDEX($AV$5:$BA$12,MATCH($D206,$AR$5:$AR$12,0),5))^$I206)+(EXP(-$G206/INDEX($AV$5:$BA$12,MATCH($D206,$AR$5:$AR$12,0),6))*($G206/INDEX($AV$5:$BA$12,MATCH($D206,$AR$5:$AR$12,0),6))^$I206)),0)</x:f>
        <x:v>0</x:v>
      </x:c>
      <x:c r="AD206" s="979" t="n">
        <x:f>IFERROR((EXP(-$G206/INDEX($AV$5:$BA$12,MATCH($D206,$AR$5:$AR$12,0),6))*($G206/INDEX($AV$5:$BA$12,MATCH($D206,$AR$5:$AR$12,0),6))^$I206)/((EXP(-$G206/INDEX($AV$5:$BA$12,MATCH($D206,$AR$5:$AR$12,0),1))*($G206/INDEX($AV$5:$BA$12,MATCH($D206,$AR$5:$AR$12,0),1))^$I206)+(EXP(-$G206/INDEX($AV$5:$BA$12,MATCH($D206,$AR$5:$AR$12,0),2))*($G206/INDEX($AV$5:$BA$12,MATCH($D206,$AR$5:$AR$12,0),2))^$I206)+(EXP(-$G206/INDEX($AV$5:$BA$12,MATCH($D206,$AR$5:$AR$12,0),3))*($G206/INDEX($AV$5:$BA$12,MATCH($D206,$AR$5:$AR$12,0),3))^$I206)+(EXP(-$G206/INDEX($AV$5:$BA$12,MATCH($D206,$AR$5:$AR$12,0),4))*($G206/INDEX($AV$5:$BA$12,MATCH($D206,$AR$5:$AR$12,0),4))^$I206)+(EXP(-$G206/INDEX($AV$5:$BA$12,MATCH($D206,$AR$5:$AR$12,0),5))*($G206/INDEX($AV$5:$BA$12,MATCH($D206,$AR$5:$AR$12,0),5))^$I206)+(EXP(-$G206/INDEX($AV$5:$BA$12,MATCH($D206,$AR$5:$AR$12,0),6))*($G206/INDEX($AV$5:$BA$12,MATCH($D206,$AR$5:$AR$12,0),6))^$I206)),0)</x:f>
        <x:v>0</x:v>
      </x:c>
      <x:c r="AE206" s="979" t="n">
        <x:f>IFERROR((EXP(-$G206/INDEX($BB$5:$BG$12,MATCH($D206,$AR$5:$AR$12,0),1))*($G206/INDEX($BB$5:$BG$12,MATCH($D206,$AR$5:$AR$12,0),1))^$J206)/((EXP(-$G206/INDEX($BB$5:$BG$12,MATCH($D206,$AR$5:$AR$12,0),1))*($G206/INDEX($BB$5:$BG$12,MATCH($D206,$AR$5:$AR$12,0),1))^$J206)+(EXP(-$G206/INDEX($BB$5:$BG$12,MATCH($D206,$AR$5:$AR$12,0),2))*($G206/INDEX($BB$5:$BG$12,MATCH($D206,$AR$5:$AR$12,0),2))^$J206)+(EXP(-$G206/INDEX($BB$5:$BG$12,MATCH($D206,$AR$5:$AR$12,0),3))*($G206/INDEX($BB$5:$BG$12,MATCH($D206,$AR$5:$AR$12,0),3))^$J206)+(EXP(-$G206/INDEX($BB$5:$BG$12,MATCH($D206,$AR$5:$AR$12,0),4))*($G206/INDEX($BB$5:$BG$12,MATCH($D206,$AR$5:$AR$12,0),4))^$J206)+(EXP(-$G206/INDEX($BB$5:$BG$12,MATCH($D206,$AR$5:$AR$12,0),5))*($G206/INDEX($BB$5:$BG$12,MATCH($D206,$AR$5:$AR$12,0),5))^$J206)+(EXP(-$G206/INDEX($BB$5:$BG$12,MATCH($D206,$AR$5:$AR$12,0),6))*($G206/INDEX($BB$5:$BG$12,MATCH($D206,$AR$5:$AR$12,0),6))^$J206)),0)</x:f>
        <x:v>0</x:v>
      </x:c>
      <x:c r="AF206" s="979" t="n">
        <x:f>IFERROR((EXP(-$G206/INDEX($BB$5:$BG$12,MATCH($D206,$AR$5:$AR$12,0),2))*($G206/INDEX($BB$5:$BG$12,MATCH($D206,$AR$5:$AR$12,0),2))^$J206)/((EXP(-$G206/INDEX($BB$5:$BG$12,MATCH($D206,$AR$5:$AR$12,0),1))*($G206/INDEX($BB$5:$BG$12,MATCH($D206,$AR$5:$AR$12,0),1))^$J206)+(EXP(-$G206/INDEX($BB$5:$BG$12,MATCH($D206,$AR$5:$AR$12,0),2))*($G206/INDEX($BB$5:$BG$12,MATCH($D206,$AR$5:$AR$12,0),2))^$J206)+(EXP(-$G206/INDEX($BB$5:$BG$12,MATCH($D206,$AR$5:$AR$12,0),3))*($G206/INDEX($BB$5:$BG$12,MATCH($D206,$AR$5:$AR$12,0),3))^$J206)+(EXP(-$G206/INDEX($BB$5:$BG$12,MATCH($D206,$AR$5:$AR$12,0),4))*($G206/INDEX($BB$5:$BG$12,MATCH($D206,$AR$5:$AR$12,0),4))^$J206)+(EXP(-$G206/INDEX($BB$5:$BG$12,MATCH($D206,$AR$5:$AR$12,0),5))*($G206/INDEX($BB$5:$BG$12,MATCH($D206,$AR$5:$AR$12,0),5))^$J206)+(EXP(-$G206/INDEX($BB$5:$BG$12,MATCH($D206,$AR$5:$AR$12,0),6))*($G206/INDEX($BB$5:$BG$12,MATCH($D206,$AR$5:$AR$12,0),6))^$J206)),0)</x:f>
        <x:v>0</x:v>
      </x:c>
      <x:c r="AG206" s="979" t="n">
        <x:f>IFERROR((EXP(-$G206/INDEX($BB$5:$BG$12,MATCH($D206,$AR$5:$AR$12,0),3))*($G206/INDEX($BB$5:$BG$12,MATCH($D206,$AR$5:$AR$12,0),3))^$J206)/((EXP(-$G206/INDEX($BB$5:$BG$12,MATCH($D206,$AR$5:$AR$12,0),1))*($G206/INDEX($BB$5:$BG$12,MATCH($D206,$AR$5:$AR$12,0),1))^$J206)+(EXP(-$G206/INDEX($BB$5:$BG$12,MATCH($D206,$AR$5:$AR$12,0),2))*($G206/INDEX($BB$5:$BG$12,MATCH($D206,$AR$5:$AR$12,0),2))^$J206)+(EXP(-$G206/INDEX($BB$5:$BG$12,MATCH($D206,$AR$5:$AR$12,0),3))*($G206/INDEX($BB$5:$BG$12,MATCH($D206,$AR$5:$AR$12,0),3))^$J206)+(EXP(-$G206/INDEX($BB$5:$BG$12,MATCH($D206,$AR$5:$AR$12,0),4))*($G206/INDEX($BB$5:$BG$12,MATCH($D206,$AR$5:$AR$12,0),4))^$J206)+(EXP(-$G206/INDEX($BB$5:$BG$12,MATCH($D206,$AR$5:$AR$12,0),5))*($G206/INDEX($BB$5:$BG$12,MATCH($D206,$AR$5:$AR$12,0),5))^$J206)+(EXP(-$G206/INDEX($BB$5:$BG$12,MATCH($D206,$AR$5:$AR$12,0),6))*($G206/INDEX($BB$5:$BG$12,MATCH($D206,$AR$5:$AR$12,0),6))^$J206)),0)</x:f>
        <x:v>0</x:v>
      </x:c>
      <x:c r="AH206" s="979" t="n">
        <x:f>IFERROR((EXP(-$G206/INDEX($BB$5:$BG$12,MATCH($D206,$AR$5:$AR$12,0),4))*($G206/INDEX($BB$5:$BG$12,MATCH($D206,$AR$5:$AR$12,0),4))^$J206)/((EXP(-$G206/INDEX($BB$5:$BG$12,MATCH($D206,$AR$5:$AR$12,0),1))*($G206/INDEX($BB$5:$BG$12,MATCH($D206,$AR$5:$AR$12,0),1))^$J206)+(EXP(-$G206/INDEX($BB$5:$BG$12,MATCH($D206,$AR$5:$AR$12,0),2))*($G206/INDEX($BB$5:$BG$12,MATCH($D206,$AR$5:$AR$12,0),2))^$J206)+(EXP(-$G206/INDEX($BB$5:$BG$12,MATCH($D206,$AR$5:$AR$12,0),3))*($G206/INDEX($BB$5:$BG$12,MATCH($D206,$AR$5:$AR$12,0),3))^$J206)+(EXP(-$G206/INDEX($BB$5:$BG$12,MATCH($D206,$AR$5:$AR$12,0),4))*($G206/INDEX($BB$5:$BG$12,MATCH($D206,$AR$5:$AR$12,0),4))^$J206)+(EXP(-$G206/INDEX($BB$5:$BG$12,MATCH($D206,$AR$5:$AR$12,0),5))*($G206/INDEX($BB$5:$BG$12,MATCH($D206,$AR$5:$AR$12,0),5))^$J206)+(EXP(-$G206/INDEX($BB$5:$BG$12,MATCH($D206,$AR$5:$AR$12,0),6))*($G206/INDEX($BB$5:$BG$12,MATCH($D206,$AR$5:$AR$12,0),6))^$J206)),0)</x:f>
        <x:v>0</x:v>
      </x:c>
      <x:c r="AI206" s="979" t="n">
        <x:f>IFERROR((EXP(-$G206/INDEX($BB$5:$BG$12,MATCH($D206,$AR$5:$AR$12,0),5))*($G206/INDEX($BB$5:$BG$12,MATCH($D206,$AR$5:$AR$12,0),5))^$J206)/((EXP(-$G206/INDEX($BB$5:$BG$12,MATCH($D206,$AR$5:$AR$12,0),1))*($G206/INDEX($BB$5:$BG$12,MATCH($D206,$AR$5:$AR$12,0),1))^$J206)+(EXP(-$G206/INDEX($BB$5:$BG$12,MATCH($D206,$AR$5:$AR$12,0),2))*($G206/INDEX($BB$5:$BG$12,MATCH($D206,$AR$5:$AR$12,0),2))^$J206)+(EXP(-$G206/INDEX($BB$5:$BG$12,MATCH($D206,$AR$5:$AR$12,0),3))*($G206/INDEX($BB$5:$BG$12,MATCH($D206,$AR$5:$AR$12,0),3))^$J206)+(EXP(-$G206/INDEX($BB$5:$BG$12,MATCH($D206,$AR$5:$AR$12,0),4))*($G206/INDEX($BB$5:$BG$12,MATCH($D206,$AR$5:$AR$12,0),4))^$J206)+(EXP(-$G206/INDEX($BB$5:$BG$12,MATCH($D206,$AR$5:$AR$12,0),5))*($G206/INDEX($BB$5:$BG$12,MATCH($D206,$AR$5:$AR$12,0),5))^$J206)+(EXP(-$G206/INDEX($BB$5:$BG$12,MATCH($D206,$AR$5:$AR$12,0),6))*($G206/INDEX($BB$5:$BG$12,MATCH($D206,$AR$5:$AR$12,0),6))^$J206)),0)</x:f>
        <x:v>0</x:v>
      </x:c>
      <x:c r="AJ206" s="979" t="n">
        <x:f>IFERROR((EXP(-$G206/INDEX($BB$5:$BG$12,MATCH($D206,$AR$5:$AR$12,0),6))*($G206/INDEX($BB$5:$BG$12,MATCH($D206,$AR$5:$AR$12,0),6))^$J206)/((EXP(-$G206/INDEX($BB$5:$BG$12,MATCH($D206,$AR$5:$AR$12,0),1))*($G206/INDEX($BB$5:$BG$12,MATCH($D206,$AR$5:$AR$12,0),1))^$J206)+(EXP(-$G206/INDEX($BB$5:$BG$12,MATCH($D206,$AR$5:$AR$12,0),2))*($G206/INDEX($BB$5:$BG$12,MATCH($D206,$AR$5:$AR$12,0),2))^$J206)+(EXP(-$G206/INDEX($BB$5:$BG$12,MATCH($D206,$AR$5:$AR$12,0),3))*($G206/INDEX($BB$5:$BG$12,MATCH($D206,$AR$5:$AR$12,0),3))^$J206)+(EXP(-$G206/INDEX($BB$5:$BG$12,MATCH($D206,$AR$5:$AR$12,0),4))*($G206/INDEX($BB$5:$BG$12,MATCH($D206,$AR$5:$AR$12,0),4))^$J206)+(EXP(-$G206/INDEX($BB$5:$BG$12,MATCH($D206,$AR$5:$AR$12,0),5))*($G206/INDEX($BB$5:$BG$12,MATCH($D206,$AR$5:$AR$12,0),5))^$J206)+(EXP(-$G206/INDEX($BB$5:$BG$12,MATCH($D206,$AR$5:$AR$12,0),6))*($G206/INDEX($BB$5:$BG$12,MATCH($D206,$AR$5:$AR$12,0),6))^$J206)),0)</x:f>
        <x:v>0</x:v>
      </x:c>
      <x:c r="BJ206"/>
      <x:c r="BK206"/>
      <x:c r="BL206"/>
      <x:c r="BM206"/>
      <x:c r="BN206"/>
      <x:c r="BO206"/>
      <x:c r="BP206"/>
      <x:c r="BQ206"/>
      <x:c r="BR206"/>
      <x:c r="BS206"/>
      <x:c r="BT206"/>
      <x:c r="BU206"/>
      <x:c r="BV206"/>
      <x:c r="BW206"/>
      <x:c r="BX206"/>
      <x:c r="BY206"/>
      <x:c r="BZ206"/>
    </x:row>
    <x:row r="207">
      <x:c r="A207" s="975" t="n">
        <x:f>'対象台データ'!A205</x:f>
        <x:v>46284</x:v>
      </x:c>
      <x:c r="B207" s="1003" t="str">
        <x:f>'対象台データ'!B205</x:f>
        <x:v>土</x:v>
      </x:c>
      <x:c r="C207" s="1003" t="str">
        <x:f>'対象台データ'!C205</x:f>
        <x:v>9/19</x:v>
      </x:c>
      <x:c r="D207" s="963" t="str">
        <x:f>'対象台データ'!D205</x:f>
        <x:v>スマスロ北斗の拳</x:v>
      </x:c>
      <x:c r="E207" s="1014" t="n">
        <x:f>IF($X207="A",MIN(100,MAX(0,55+(V207-55)*(1+0.4*SQRT(MIN(G207/8000,1))))),MIN(100,MAX(0,V207)))</x:f>
        <x:v>76.23295045228937</x:v>
      </x:c>
      <x:c r="F207" s="1016" t="n">
        <x:f>'対象台データ'!E205</x:f>
        <x:v>751</x:v>
      </x:c>
      <x:c r="G207" s="1005" t="n">
        <x:f>'対象台データ'!F205</x:f>
        <x:v>7726</x:v>
      </x:c>
      <x:c r="H207" s="1005" t="n">
        <x:f>'対象台データ'!G205</x:f>
        <x:v>2499</x:v>
      </x:c>
      <x:c r="I207" s="1005" t="n">
        <x:f>'対象台データ'!H205</x:f>
        <x:v>74</x:v>
      </x:c>
      <x:c r="J207" s="1005" t="n">
        <x:f>'対象台データ'!I205</x:f>
        <x:v>20</x:v>
      </x:c>
      <x:c r="K207" s="979" t="n">
        <x:f>'対象台データ'!K205</x:f>
        <x:v>1.1078177582190007</x:v>
      </x:c>
      <x:c r="L207" s="1006" t="n">
        <x:f>IF(G207&lt;=0,5,IF(G207&lt;1500,5+(G207-0)*(20-5)/(1500-0),IF(G207&lt;3000,20+(G207-1500)*(40-20)/(3000-1500),IF(G207&lt;4500,40+(G207-3000)*(58-40)/(4500-3000),IF(G207&lt;6000,58+(G207-4500)*(72-58)/(6000-4500),IF(G207&lt;7500,72+(G207-6000)*(84-72)/(7500-6000),IF(G207&lt;9000,84+(G207-7500)*(93-84)/(9000-7500),IF(G207&lt;11000,93+(G207-9000)*(100-93)/(11000-9000),100))))))))</x:f>
        <x:v>85.356</x:v>
      </x:c>
      <x:c r="M207" s="978" t="n">
        <x:v>1</x:v>
      </x:c>
      <x:c r="N207" s="978" t="n">
        <x:f>MIN(100,L207*M207)</x:f>
        <x:v>85.356</x:v>
      </x:c>
      <x:c r="O207" s="978" t="n">
        <x:f>IF(K207&lt;=0.8,0,IF(K207&lt;0.9,0+(K207-0.8)*(10-0)/(0.9-0.8),IF(K207&lt;1,10+(K207-0.9)*(35-10)/(1-0.9),IF(K207&lt;1.2,35+(K207-1)*(87-35)/(1.2-1),IF(K207&lt;1.3,87+(K207-1.2)*(96-87)/(1.3-1.2),IF(K207&lt;1.45,96+(K207-1.3)*(100-96)/(1.45-1.3),100))))))</x:f>
        <x:v>63.0326171369402</x:v>
      </x:c>
      <x:c r="P207" s="979" t="n">
        <x:f>MIN(1,SQRT(G207/8000))</x:f>
        <x:v>0.982725801024884</x:v>
      </x:c>
      <x:c r="Q207" s="978" t="n">
        <x:f>35+(O207-35)*P207</x:f>
        <x:v>62.548376130723454</x:v>
      </x:c>
      <x:c r="R207" s="978" t="n">
        <x:f>IF(K207&lt;0.95,MIN(25,(0.95-K207)*250),0)</x:f>
        <x:v>0</x:v>
      </x:c>
      <x:c r="S207" s="978" t="n">
        <x:f>IF($X207="A",Y207*5+Z207*15+AA207*30+AB207*60+AC207*80+AD207*100,0)</x:f>
        <x:v>0</x:v>
      </x:c>
      <x:c r="T207" s="978" t="n">
        <x:f>IF($X207="A",AE207*5+AF207*15+AG207*30+AH207*60+AI207*80+AJ207*100,0)</x:f>
        <x:v>0</x:v>
      </x:c>
      <x:c r="U207" s="978" t="n">
        <x:f>IF($X207="A",S207*15%+T207*30%+Q207*55%,0)</x:f>
        <x:v>0</x:v>
      </x:c>
      <x:c r="V207" s="1018" t="n">
        <x:f>IF($X207="A",U207*80%+N207*20%,N207*IFERROR(INDEX($AT$5:$AT$60,MATCH($D207,$AR$5:$AR$60,0)),0.6)+Q207*IFERROR(INDEX($AU$5:$AU$60,MATCH($D207,$AR$5:$AR$60,0)),0.4)-R207)</x:f>
        <x:v>76.23295045228937</x:v>
      </x:c>
      <x:c r="W207" s="1008" t="str">
        <x:f>IF(E207&gt;=90,"設定6級候補",IF(E207&gt;=75,"設定4以上強候補",IF(E207&gt;=60,"設定4以上を疑う","要観察")))</x:f>
        <x:v>設定4以上強候補</x:v>
      </x:c>
      <x:c r="X207" s="1003" t="str">
        <x:f>IFERROR(INDEX($AS$5:$AS$60,MATCH($D207,$AR$5:$AR$60,0)),"AT")</x:f>
        <x:v>AT</x:v>
      </x:c>
      <x:c r="Y207" s="979" t="n">
        <x:f>IFERROR((EXP(-$G207/INDEX($AV$5:$BA$12,MATCH($D207,$AR$5:$AR$12,0),1))*($G207/INDEX($AV$5:$BA$12,MATCH($D207,$AR$5:$AR$12,0),1))^$I207)/((EXP(-$G207/INDEX($AV$5:$BA$12,MATCH($D207,$AR$5:$AR$12,0),1))*($G207/INDEX($AV$5:$BA$12,MATCH($D207,$AR$5:$AR$12,0),1))^$I207)+(EXP(-$G207/INDEX($AV$5:$BA$12,MATCH($D207,$AR$5:$AR$12,0),2))*($G207/INDEX($AV$5:$BA$12,MATCH($D207,$AR$5:$AR$12,0),2))^$I207)+(EXP(-$G207/INDEX($AV$5:$BA$12,MATCH($D207,$AR$5:$AR$12,0),3))*($G207/INDEX($AV$5:$BA$12,MATCH($D207,$AR$5:$AR$12,0),3))^$I207)+(EXP(-$G207/INDEX($AV$5:$BA$12,MATCH($D207,$AR$5:$AR$12,0),4))*($G207/INDEX($AV$5:$BA$12,MATCH($D207,$AR$5:$AR$12,0),4))^$I207)+(EXP(-$G207/INDEX($AV$5:$BA$12,MATCH($D207,$AR$5:$AR$12,0),5))*($G207/INDEX($AV$5:$BA$12,MATCH($D207,$AR$5:$AR$12,0),5))^$I207)+(EXP(-$G207/INDEX($AV$5:$BA$12,MATCH($D207,$AR$5:$AR$12,0),6))*($G207/INDEX($AV$5:$BA$12,MATCH($D207,$AR$5:$AR$12,0),6))^$I207)),0)</x:f>
        <x:v>0</x:v>
      </x:c>
      <x:c r="Z207" s="979" t="n">
        <x:f>IFERROR((EXP(-$G207/INDEX($AV$5:$BA$12,MATCH($D207,$AR$5:$AR$12,0),2))*($G207/INDEX($AV$5:$BA$12,MATCH($D207,$AR$5:$AR$12,0),2))^$I207)/((EXP(-$G207/INDEX($AV$5:$BA$12,MATCH($D207,$AR$5:$AR$12,0),1))*($G207/INDEX($AV$5:$BA$12,MATCH($D207,$AR$5:$AR$12,0),1))^$I207)+(EXP(-$G207/INDEX($AV$5:$BA$12,MATCH($D207,$AR$5:$AR$12,0),2))*($G207/INDEX($AV$5:$BA$12,MATCH($D207,$AR$5:$AR$12,0),2))^$I207)+(EXP(-$G207/INDEX($AV$5:$BA$12,MATCH($D207,$AR$5:$AR$12,0),3))*($G207/INDEX($AV$5:$BA$12,MATCH($D207,$AR$5:$AR$12,0),3))^$I207)+(EXP(-$G207/INDEX($AV$5:$BA$12,MATCH($D207,$AR$5:$AR$12,0),4))*($G207/INDEX($AV$5:$BA$12,MATCH($D207,$AR$5:$AR$12,0),4))^$I207)+(EXP(-$G207/INDEX($AV$5:$BA$12,MATCH($D207,$AR$5:$AR$12,0),5))*($G207/INDEX($AV$5:$BA$12,MATCH($D207,$AR$5:$AR$12,0),5))^$I207)+(EXP(-$G207/INDEX($AV$5:$BA$12,MATCH($D207,$AR$5:$AR$12,0),6))*($G207/INDEX($AV$5:$BA$12,MATCH($D207,$AR$5:$AR$12,0),6))^$I207)),0)</x:f>
        <x:v>0</x:v>
      </x:c>
      <x:c r="AA207" s="979" t="n">
        <x:f>IFERROR((EXP(-$G207/INDEX($AV$5:$BA$12,MATCH($D207,$AR$5:$AR$12,0),3))*($G207/INDEX($AV$5:$BA$12,MATCH($D207,$AR$5:$AR$12,0),3))^$I207)/((EXP(-$G207/INDEX($AV$5:$BA$12,MATCH($D207,$AR$5:$AR$12,0),1))*($G207/INDEX($AV$5:$BA$12,MATCH($D207,$AR$5:$AR$12,0),1))^$I207)+(EXP(-$G207/INDEX($AV$5:$BA$12,MATCH($D207,$AR$5:$AR$12,0),2))*($G207/INDEX($AV$5:$BA$12,MATCH($D207,$AR$5:$AR$12,0),2))^$I207)+(EXP(-$G207/INDEX($AV$5:$BA$12,MATCH($D207,$AR$5:$AR$12,0),3))*($G207/INDEX($AV$5:$BA$12,MATCH($D207,$AR$5:$AR$12,0),3))^$I207)+(EXP(-$G207/INDEX($AV$5:$BA$12,MATCH($D207,$AR$5:$AR$12,0),4))*($G207/INDEX($AV$5:$BA$12,MATCH($D207,$AR$5:$AR$12,0),4))^$I207)+(EXP(-$G207/INDEX($AV$5:$BA$12,MATCH($D207,$AR$5:$AR$12,0),5))*($G207/INDEX($AV$5:$BA$12,MATCH($D207,$AR$5:$AR$12,0),5))^$I207)+(EXP(-$G207/INDEX($AV$5:$BA$12,MATCH($D207,$AR$5:$AR$12,0),6))*($G207/INDEX($AV$5:$BA$12,MATCH($D207,$AR$5:$AR$12,0),6))^$I207)),0)</x:f>
        <x:v>0</x:v>
      </x:c>
      <x:c r="AB207" s="979" t="n">
        <x:f>IFERROR((EXP(-$G207/INDEX($AV$5:$BA$12,MATCH($D207,$AR$5:$AR$12,0),4))*($G207/INDEX($AV$5:$BA$12,MATCH($D207,$AR$5:$AR$12,0),4))^$I207)/((EXP(-$G207/INDEX($AV$5:$BA$12,MATCH($D207,$AR$5:$AR$12,0),1))*($G207/INDEX($AV$5:$BA$12,MATCH($D207,$AR$5:$AR$12,0),1))^$I207)+(EXP(-$G207/INDEX($AV$5:$BA$12,MATCH($D207,$AR$5:$AR$12,0),2))*($G207/INDEX($AV$5:$BA$12,MATCH($D207,$AR$5:$AR$12,0),2))^$I207)+(EXP(-$G207/INDEX($AV$5:$BA$12,MATCH($D207,$AR$5:$AR$12,0),3))*($G207/INDEX($AV$5:$BA$12,MATCH($D207,$AR$5:$AR$12,0),3))^$I207)+(EXP(-$G207/INDEX($AV$5:$BA$12,MATCH($D207,$AR$5:$AR$12,0),4))*($G207/INDEX($AV$5:$BA$12,MATCH($D207,$AR$5:$AR$12,0),4))^$I207)+(EXP(-$G207/INDEX($AV$5:$BA$12,MATCH($D207,$AR$5:$AR$12,0),5))*($G207/INDEX($AV$5:$BA$12,MATCH($D207,$AR$5:$AR$12,0),5))^$I207)+(EXP(-$G207/INDEX($AV$5:$BA$12,MATCH($D207,$AR$5:$AR$12,0),6))*($G207/INDEX($AV$5:$BA$12,MATCH($D207,$AR$5:$AR$12,0),6))^$I207)),0)</x:f>
        <x:v>0</x:v>
      </x:c>
      <x:c r="AC207" s="979" t="n">
        <x:f>IFERROR((EXP(-$G207/INDEX($AV$5:$BA$12,MATCH($D207,$AR$5:$AR$12,0),5))*($G207/INDEX($AV$5:$BA$12,MATCH($D207,$AR$5:$AR$12,0),5))^$I207)/((EXP(-$G207/INDEX($AV$5:$BA$12,MATCH($D207,$AR$5:$AR$12,0),1))*($G207/INDEX($AV$5:$BA$12,MATCH($D207,$AR$5:$AR$12,0),1))^$I207)+(EXP(-$G207/INDEX($AV$5:$BA$12,MATCH($D207,$AR$5:$AR$12,0),2))*($G207/INDEX($AV$5:$BA$12,MATCH($D207,$AR$5:$AR$12,0),2))^$I207)+(EXP(-$G207/INDEX($AV$5:$BA$12,MATCH($D207,$AR$5:$AR$12,0),3))*($G207/INDEX($AV$5:$BA$12,MATCH($D207,$AR$5:$AR$12,0),3))^$I207)+(EXP(-$G207/INDEX($AV$5:$BA$12,MATCH($D207,$AR$5:$AR$12,0),4))*($G207/INDEX($AV$5:$BA$12,MATCH($D207,$AR$5:$AR$12,0),4))^$I207)+(EXP(-$G207/INDEX($AV$5:$BA$12,MATCH($D207,$AR$5:$AR$12,0),5))*($G207/INDEX($AV$5:$BA$12,MATCH($D207,$AR$5:$AR$12,0),5))^$I207)+(EXP(-$G207/INDEX($AV$5:$BA$12,MATCH($D207,$AR$5:$AR$12,0),6))*($G207/INDEX($AV$5:$BA$12,MATCH($D207,$AR$5:$AR$12,0),6))^$I207)),0)</x:f>
        <x:v>0</x:v>
      </x:c>
      <x:c r="AD207" s="979" t="n">
        <x:f>IFERROR((EXP(-$G207/INDEX($AV$5:$BA$12,MATCH($D207,$AR$5:$AR$12,0),6))*($G207/INDEX($AV$5:$BA$12,MATCH($D207,$AR$5:$AR$12,0),6))^$I207)/((EXP(-$G207/INDEX($AV$5:$BA$12,MATCH($D207,$AR$5:$AR$12,0),1))*($G207/INDEX($AV$5:$BA$12,MATCH($D207,$AR$5:$AR$12,0),1))^$I207)+(EXP(-$G207/INDEX($AV$5:$BA$12,MATCH($D207,$AR$5:$AR$12,0),2))*($G207/INDEX($AV$5:$BA$12,MATCH($D207,$AR$5:$AR$12,0),2))^$I207)+(EXP(-$G207/INDEX($AV$5:$BA$12,MATCH($D207,$AR$5:$AR$12,0),3))*($G207/INDEX($AV$5:$BA$12,MATCH($D207,$AR$5:$AR$12,0),3))^$I207)+(EXP(-$G207/INDEX($AV$5:$BA$12,MATCH($D207,$AR$5:$AR$12,0),4))*($G207/INDEX($AV$5:$BA$12,MATCH($D207,$AR$5:$AR$12,0),4))^$I207)+(EXP(-$G207/INDEX($AV$5:$BA$12,MATCH($D207,$AR$5:$AR$12,0),5))*($G207/INDEX($AV$5:$BA$12,MATCH($D207,$AR$5:$AR$12,0),5))^$I207)+(EXP(-$G207/INDEX($AV$5:$BA$12,MATCH($D207,$AR$5:$AR$12,0),6))*($G207/INDEX($AV$5:$BA$12,MATCH($D207,$AR$5:$AR$12,0),6))^$I207)),0)</x:f>
        <x:v>0</x:v>
      </x:c>
      <x:c r="AE207" s="979" t="n">
        <x:f>IFERROR((EXP(-$G207/INDEX($BB$5:$BG$12,MATCH($D207,$AR$5:$AR$12,0),1))*($G207/INDEX($BB$5:$BG$12,MATCH($D207,$AR$5:$AR$12,0),1))^$J207)/((EXP(-$G207/INDEX($BB$5:$BG$12,MATCH($D207,$AR$5:$AR$12,0),1))*($G207/INDEX($BB$5:$BG$12,MATCH($D207,$AR$5:$AR$12,0),1))^$J207)+(EXP(-$G207/INDEX($BB$5:$BG$12,MATCH($D207,$AR$5:$AR$12,0),2))*($G207/INDEX($BB$5:$BG$12,MATCH($D207,$AR$5:$AR$12,0),2))^$J207)+(EXP(-$G207/INDEX($BB$5:$BG$12,MATCH($D207,$AR$5:$AR$12,0),3))*($G207/INDEX($BB$5:$BG$12,MATCH($D207,$AR$5:$AR$12,0),3))^$J207)+(EXP(-$G207/INDEX($BB$5:$BG$12,MATCH($D207,$AR$5:$AR$12,0),4))*($G207/INDEX($BB$5:$BG$12,MATCH($D207,$AR$5:$AR$12,0),4))^$J207)+(EXP(-$G207/INDEX($BB$5:$BG$12,MATCH($D207,$AR$5:$AR$12,0),5))*($G207/INDEX($BB$5:$BG$12,MATCH($D207,$AR$5:$AR$12,0),5))^$J207)+(EXP(-$G207/INDEX($BB$5:$BG$12,MATCH($D207,$AR$5:$AR$12,0),6))*($G207/INDEX($BB$5:$BG$12,MATCH($D207,$AR$5:$AR$12,0),6))^$J207)),0)</x:f>
        <x:v>0</x:v>
      </x:c>
      <x:c r="AF207" s="979" t="n">
        <x:f>IFERROR((EXP(-$G207/INDEX($BB$5:$BG$12,MATCH($D207,$AR$5:$AR$12,0),2))*($G207/INDEX($BB$5:$BG$12,MATCH($D207,$AR$5:$AR$12,0),2))^$J207)/((EXP(-$G207/INDEX($BB$5:$BG$12,MATCH($D207,$AR$5:$AR$12,0),1))*($G207/INDEX($BB$5:$BG$12,MATCH($D207,$AR$5:$AR$12,0),1))^$J207)+(EXP(-$G207/INDEX($BB$5:$BG$12,MATCH($D207,$AR$5:$AR$12,0),2))*($G207/INDEX($BB$5:$BG$12,MATCH($D207,$AR$5:$AR$12,0),2))^$J207)+(EXP(-$G207/INDEX($BB$5:$BG$12,MATCH($D207,$AR$5:$AR$12,0),3))*($G207/INDEX($BB$5:$BG$12,MATCH($D207,$AR$5:$AR$12,0),3))^$J207)+(EXP(-$G207/INDEX($BB$5:$BG$12,MATCH($D207,$AR$5:$AR$12,0),4))*($G207/INDEX($BB$5:$BG$12,MATCH($D207,$AR$5:$AR$12,0),4))^$J207)+(EXP(-$G207/INDEX($BB$5:$BG$12,MATCH($D207,$AR$5:$AR$12,0),5))*($G207/INDEX($BB$5:$BG$12,MATCH($D207,$AR$5:$AR$12,0),5))^$J207)+(EXP(-$G207/INDEX($BB$5:$BG$12,MATCH($D207,$AR$5:$AR$12,0),6))*($G207/INDEX($BB$5:$BG$12,MATCH($D207,$AR$5:$AR$12,0),6))^$J207)),0)</x:f>
        <x:v>0</x:v>
      </x:c>
      <x:c r="AG207" s="979" t="n">
        <x:f>IFERROR((EXP(-$G207/INDEX($BB$5:$BG$12,MATCH($D207,$AR$5:$AR$12,0),3))*($G207/INDEX($BB$5:$BG$12,MATCH($D207,$AR$5:$AR$12,0),3))^$J207)/((EXP(-$G207/INDEX($BB$5:$BG$12,MATCH($D207,$AR$5:$AR$12,0),1))*($G207/INDEX($BB$5:$BG$12,MATCH($D207,$AR$5:$AR$12,0),1))^$J207)+(EXP(-$G207/INDEX($BB$5:$BG$12,MATCH($D207,$AR$5:$AR$12,0),2))*($G207/INDEX($BB$5:$BG$12,MATCH($D207,$AR$5:$AR$12,0),2))^$J207)+(EXP(-$G207/INDEX($BB$5:$BG$12,MATCH($D207,$AR$5:$AR$12,0),3))*($G207/INDEX($BB$5:$BG$12,MATCH($D207,$AR$5:$AR$12,0),3))^$J207)+(EXP(-$G207/INDEX($BB$5:$BG$12,MATCH($D207,$AR$5:$AR$12,0),4))*($G207/INDEX($BB$5:$BG$12,MATCH($D207,$AR$5:$AR$12,0),4))^$J207)+(EXP(-$G207/INDEX($BB$5:$BG$12,MATCH($D207,$AR$5:$AR$12,0),5))*($G207/INDEX($BB$5:$BG$12,MATCH($D207,$AR$5:$AR$12,0),5))^$J207)+(EXP(-$G207/INDEX($BB$5:$BG$12,MATCH($D207,$AR$5:$AR$12,0),6))*($G207/INDEX($BB$5:$BG$12,MATCH($D207,$AR$5:$AR$12,0),6))^$J207)),0)</x:f>
        <x:v>0</x:v>
      </x:c>
      <x:c r="AH207" s="979" t="n">
        <x:f>IFERROR((EXP(-$G207/INDEX($BB$5:$BG$12,MATCH($D207,$AR$5:$AR$12,0),4))*($G207/INDEX($BB$5:$BG$12,MATCH($D207,$AR$5:$AR$12,0),4))^$J207)/((EXP(-$G207/INDEX($BB$5:$BG$12,MATCH($D207,$AR$5:$AR$12,0),1))*($G207/INDEX($BB$5:$BG$12,MATCH($D207,$AR$5:$AR$12,0),1))^$J207)+(EXP(-$G207/INDEX($BB$5:$BG$12,MATCH($D207,$AR$5:$AR$12,0),2))*($G207/INDEX($BB$5:$BG$12,MATCH($D207,$AR$5:$AR$12,0),2))^$J207)+(EXP(-$G207/INDEX($BB$5:$BG$12,MATCH($D207,$AR$5:$AR$12,0),3))*($G207/INDEX($BB$5:$BG$12,MATCH($D207,$AR$5:$AR$12,0),3))^$J207)+(EXP(-$G207/INDEX($BB$5:$BG$12,MATCH($D207,$AR$5:$AR$12,0),4))*($G207/INDEX($BB$5:$BG$12,MATCH($D207,$AR$5:$AR$12,0),4))^$J207)+(EXP(-$G207/INDEX($BB$5:$BG$12,MATCH($D207,$AR$5:$AR$12,0),5))*($G207/INDEX($BB$5:$BG$12,MATCH($D207,$AR$5:$AR$12,0),5))^$J207)+(EXP(-$G207/INDEX($BB$5:$BG$12,MATCH($D207,$AR$5:$AR$12,0),6))*($G207/INDEX($BB$5:$BG$12,MATCH($D207,$AR$5:$AR$12,0),6))^$J207)),0)</x:f>
        <x:v>0</x:v>
      </x:c>
      <x:c r="AI207" s="979" t="n">
        <x:f>IFERROR((EXP(-$G207/INDEX($BB$5:$BG$12,MATCH($D207,$AR$5:$AR$12,0),5))*($G207/INDEX($BB$5:$BG$12,MATCH($D207,$AR$5:$AR$12,0),5))^$J207)/((EXP(-$G207/INDEX($BB$5:$BG$12,MATCH($D207,$AR$5:$AR$12,0),1))*($G207/INDEX($BB$5:$BG$12,MATCH($D207,$AR$5:$AR$12,0),1))^$J207)+(EXP(-$G207/INDEX($BB$5:$BG$12,MATCH($D207,$AR$5:$AR$12,0),2))*($G207/INDEX($BB$5:$BG$12,MATCH($D207,$AR$5:$AR$12,0),2))^$J207)+(EXP(-$G207/INDEX($BB$5:$BG$12,MATCH($D207,$AR$5:$AR$12,0),3))*($G207/INDEX($BB$5:$BG$12,MATCH($D207,$AR$5:$AR$12,0),3))^$J207)+(EXP(-$G207/INDEX($BB$5:$BG$12,MATCH($D207,$AR$5:$AR$12,0),4))*($G207/INDEX($BB$5:$BG$12,MATCH($D207,$AR$5:$AR$12,0),4))^$J207)+(EXP(-$G207/INDEX($BB$5:$BG$12,MATCH($D207,$AR$5:$AR$12,0),5))*($G207/INDEX($BB$5:$BG$12,MATCH($D207,$AR$5:$AR$12,0),5))^$J207)+(EXP(-$G207/INDEX($BB$5:$BG$12,MATCH($D207,$AR$5:$AR$12,0),6))*($G207/INDEX($BB$5:$BG$12,MATCH($D207,$AR$5:$AR$12,0),6))^$J207)),0)</x:f>
        <x:v>0</x:v>
      </x:c>
      <x:c r="AJ207" s="979" t="n">
        <x:f>IFERROR((EXP(-$G207/INDEX($BB$5:$BG$12,MATCH($D207,$AR$5:$AR$12,0),6))*($G207/INDEX($BB$5:$BG$12,MATCH($D207,$AR$5:$AR$12,0),6))^$J207)/((EXP(-$G207/INDEX($BB$5:$BG$12,MATCH($D207,$AR$5:$AR$12,0),1))*($G207/INDEX($BB$5:$BG$12,MATCH($D207,$AR$5:$AR$12,0),1))^$J207)+(EXP(-$G207/INDEX($BB$5:$BG$12,MATCH($D207,$AR$5:$AR$12,0),2))*($G207/INDEX($BB$5:$BG$12,MATCH($D207,$AR$5:$AR$12,0),2))^$J207)+(EXP(-$G207/INDEX($BB$5:$BG$12,MATCH($D207,$AR$5:$AR$12,0),3))*($G207/INDEX($BB$5:$BG$12,MATCH($D207,$AR$5:$AR$12,0),3))^$J207)+(EXP(-$G207/INDEX($BB$5:$BG$12,MATCH($D207,$AR$5:$AR$12,0),4))*($G207/INDEX($BB$5:$BG$12,MATCH($D207,$AR$5:$AR$12,0),4))^$J207)+(EXP(-$G207/INDEX($BB$5:$BG$12,MATCH($D207,$AR$5:$AR$12,0),5))*($G207/INDEX($BB$5:$BG$12,MATCH($D207,$AR$5:$AR$12,0),5))^$J207)+(EXP(-$G207/INDEX($BB$5:$BG$12,MATCH($D207,$AR$5:$AR$12,0),6))*($G207/INDEX($BB$5:$BG$12,MATCH($D207,$AR$5:$AR$12,0),6))^$J207)),0)</x:f>
        <x:v>0</x:v>
      </x:c>
      <x:c r="BJ207"/>
      <x:c r="BK207"/>
      <x:c r="BL207"/>
      <x:c r="BM207"/>
      <x:c r="BN207"/>
      <x:c r="BO207"/>
      <x:c r="BP207"/>
      <x:c r="BQ207"/>
      <x:c r="BR207"/>
      <x:c r="BS207"/>
      <x:c r="BT207"/>
      <x:c r="BU207"/>
      <x:c r="BV207"/>
      <x:c r="BW207"/>
      <x:c r="BX207"/>
      <x:c r="BY207"/>
      <x:c r="BZ207"/>
    </x:row>
    <x:row r="208">
      <x:c r="A208" s="975" t="n">
        <x:f>'対象台データ'!A206</x:f>
        <x:v>46284</x:v>
      </x:c>
      <x:c r="B208" s="1003" t="str">
        <x:f>'対象台データ'!B206</x:f>
        <x:v>土</x:v>
      </x:c>
      <x:c r="C208" s="1003" t="str">
        <x:f>'対象台データ'!C206</x:f>
        <x:v>9/19</x:v>
      </x:c>
      <x:c r="D208" s="963" t="str">
        <x:f>'対象台データ'!D206</x:f>
        <x:v>スマスロ北斗の拳</x:v>
      </x:c>
      <x:c r="E208" s="1014" t="n">
        <x:f>IF($X208="A",MIN(100,MAX(0,55+(V208-55)*(1+0.4*SQRT(MIN(G208/8000,1))))),MIN(100,MAX(0,V208)))</x:f>
        <x:v>87.81234422501497</x:v>
      </x:c>
      <x:c r="F208" s="1016" t="n">
        <x:f>'対象台データ'!E206</x:f>
        <x:v>752</x:v>
      </x:c>
      <x:c r="G208" s="1005" t="n">
        <x:f>'対象台データ'!F206</x:f>
        <x:v>8912</x:v>
      </x:c>
      <x:c r="H208" s="1005" t="n">
        <x:f>'対象台データ'!G206</x:f>
        <x:v>4712</x:v>
      </x:c>
      <x:c r="I208" s="1005" t="n">
        <x:f>'対象台データ'!H206</x:f>
        <x:v>98</x:v>
      </x:c>
      <x:c r="J208" s="1005" t="n">
        <x:f>'対象台データ'!I206</x:f>
        <x:v>27</x:v>
      </x:c>
      <x:c r="K208" s="979" t="n">
        <x:f>'対象台データ'!K206</x:f>
        <x:v>1.1762417713943747</x:v>
      </x:c>
      <x:c r="L208" s="1006" t="n">
        <x:f>IF(G208&lt;=0,5,IF(G208&lt;1500,5+(G208-0)*(20-5)/(1500-0),IF(G208&lt;3000,20+(G208-1500)*(40-20)/(3000-1500),IF(G208&lt;4500,40+(G208-3000)*(58-40)/(4500-3000),IF(G208&lt;6000,58+(G208-4500)*(72-58)/(6000-4500),IF(G208&lt;7500,72+(G208-6000)*(84-72)/(7500-6000),IF(G208&lt;9000,84+(G208-7500)*(93-84)/(9000-7500),IF(G208&lt;11000,93+(G208-9000)*(100-93)/(11000-9000),100))))))))</x:f>
        <x:v>92.472</x:v>
      </x:c>
      <x:c r="M208" s="978" t="n">
        <x:v>1</x:v>
      </x:c>
      <x:c r="N208" s="978" t="n">
        <x:f>MIN(100,L208*M208)</x:f>
        <x:v>92.472</x:v>
      </x:c>
      <x:c r="O208" s="978" t="n">
        <x:f>IF(K208&lt;=0.8,0,IF(K208&lt;0.9,0+(K208-0.8)*(10-0)/(0.9-0.8),IF(K208&lt;1,10+(K208-0.9)*(35-10)/(1-0.9),IF(K208&lt;1.2,35+(K208-1)*(87-35)/(1.2-1),IF(K208&lt;1.3,87+(K208-1.2)*(96-87)/(1.3-1.2),IF(K208&lt;1.45,96+(K208-1.3)*(100-96)/(1.45-1.3),100))))))</x:f>
        <x:v>80.82286056253743</x:v>
      </x:c>
      <x:c r="P208" s="979" t="n">
        <x:f>MIN(1,SQRT(G208/8000))</x:f>
        <x:v>1</x:v>
      </x:c>
      <x:c r="Q208" s="978" t="n">
        <x:f>35+(O208-35)*P208</x:f>
        <x:v>80.82286056253743</x:v>
      </x:c>
      <x:c r="R208" s="978" t="n">
        <x:f>IF(K208&lt;0.95,MIN(25,(0.95-K208)*250),0)</x:f>
        <x:v>0</x:v>
      </x:c>
      <x:c r="S208" s="978" t="n">
        <x:f>IF($X208="A",Y208*5+Z208*15+AA208*30+AB208*60+AC208*80+AD208*100,0)</x:f>
        <x:v>0</x:v>
      </x:c>
      <x:c r="T208" s="978" t="n">
        <x:f>IF($X208="A",AE208*5+AF208*15+AG208*30+AH208*60+AI208*80+AJ208*100,0)</x:f>
        <x:v>0</x:v>
      </x:c>
      <x:c r="U208" s="978" t="n">
        <x:f>IF($X208="A",S208*15%+T208*30%+Q208*55%,0)</x:f>
        <x:v>0</x:v>
      </x:c>
      <x:c r="V208" s="1018" t="n">
        <x:f>IF($X208="A",U208*80%+N208*20%,N208*IFERROR(INDEX($AT$5:$AT$60,MATCH($D208,$AR$5:$AR$60,0)),0.6)+Q208*IFERROR(INDEX($AU$5:$AU$60,MATCH($D208,$AR$5:$AR$60,0)),0.4)-R208)</x:f>
        <x:v>87.81234422501497</x:v>
      </x:c>
      <x:c r="W208" s="1008" t="str">
        <x:f>IF(E208&gt;=90,"設定6級候補",IF(E208&gt;=75,"設定4以上強候補",IF(E208&gt;=60,"設定4以上を疑う","要観察")))</x:f>
        <x:v>設定4以上強候補</x:v>
      </x:c>
      <x:c r="X208" s="1003" t="str">
        <x:f>IFERROR(INDEX($AS$5:$AS$60,MATCH($D208,$AR$5:$AR$60,0)),"AT")</x:f>
        <x:v>AT</x:v>
      </x:c>
      <x:c r="Y208" s="979" t="n">
        <x:f>IFERROR((EXP(-$G208/INDEX($AV$5:$BA$12,MATCH($D208,$AR$5:$AR$12,0),1))*($G208/INDEX($AV$5:$BA$12,MATCH($D208,$AR$5:$AR$12,0),1))^$I208)/((EXP(-$G208/INDEX($AV$5:$BA$12,MATCH($D208,$AR$5:$AR$12,0),1))*($G208/INDEX($AV$5:$BA$12,MATCH($D208,$AR$5:$AR$12,0),1))^$I208)+(EXP(-$G208/INDEX($AV$5:$BA$12,MATCH($D208,$AR$5:$AR$12,0),2))*($G208/INDEX($AV$5:$BA$12,MATCH($D208,$AR$5:$AR$12,0),2))^$I208)+(EXP(-$G208/INDEX($AV$5:$BA$12,MATCH($D208,$AR$5:$AR$12,0),3))*($G208/INDEX($AV$5:$BA$12,MATCH($D208,$AR$5:$AR$12,0),3))^$I208)+(EXP(-$G208/INDEX($AV$5:$BA$12,MATCH($D208,$AR$5:$AR$12,0),4))*($G208/INDEX($AV$5:$BA$12,MATCH($D208,$AR$5:$AR$12,0),4))^$I208)+(EXP(-$G208/INDEX($AV$5:$BA$12,MATCH($D208,$AR$5:$AR$12,0),5))*($G208/INDEX($AV$5:$BA$12,MATCH($D208,$AR$5:$AR$12,0),5))^$I208)+(EXP(-$G208/INDEX($AV$5:$BA$12,MATCH($D208,$AR$5:$AR$12,0),6))*($G208/INDEX($AV$5:$BA$12,MATCH($D208,$AR$5:$AR$12,0),6))^$I208)),0)</x:f>
        <x:v>0</x:v>
      </x:c>
      <x:c r="Z208" s="979" t="n">
        <x:f>IFERROR((EXP(-$G208/INDEX($AV$5:$BA$12,MATCH($D208,$AR$5:$AR$12,0),2))*($G208/INDEX($AV$5:$BA$12,MATCH($D208,$AR$5:$AR$12,0),2))^$I208)/((EXP(-$G208/INDEX($AV$5:$BA$12,MATCH($D208,$AR$5:$AR$12,0),1))*($G208/INDEX($AV$5:$BA$12,MATCH($D208,$AR$5:$AR$12,0),1))^$I208)+(EXP(-$G208/INDEX($AV$5:$BA$12,MATCH($D208,$AR$5:$AR$12,0),2))*($G208/INDEX($AV$5:$BA$12,MATCH($D208,$AR$5:$AR$12,0),2))^$I208)+(EXP(-$G208/INDEX($AV$5:$BA$12,MATCH($D208,$AR$5:$AR$12,0),3))*($G208/INDEX($AV$5:$BA$12,MATCH($D208,$AR$5:$AR$12,0),3))^$I208)+(EXP(-$G208/INDEX($AV$5:$BA$12,MATCH($D208,$AR$5:$AR$12,0),4))*($G208/INDEX($AV$5:$BA$12,MATCH($D208,$AR$5:$AR$12,0),4))^$I208)+(EXP(-$G208/INDEX($AV$5:$BA$12,MATCH($D208,$AR$5:$AR$12,0),5))*($G208/INDEX($AV$5:$BA$12,MATCH($D208,$AR$5:$AR$12,0),5))^$I208)+(EXP(-$G208/INDEX($AV$5:$BA$12,MATCH($D208,$AR$5:$AR$12,0),6))*($G208/INDEX($AV$5:$BA$12,MATCH($D208,$AR$5:$AR$12,0),6))^$I208)),0)</x:f>
        <x:v>0</x:v>
      </x:c>
      <x:c r="AA208" s="979" t="n">
        <x:f>IFERROR((EXP(-$G208/INDEX($AV$5:$BA$12,MATCH($D208,$AR$5:$AR$12,0),3))*($G208/INDEX($AV$5:$BA$12,MATCH($D208,$AR$5:$AR$12,0),3))^$I208)/((EXP(-$G208/INDEX($AV$5:$BA$12,MATCH($D208,$AR$5:$AR$12,0),1))*($G208/INDEX($AV$5:$BA$12,MATCH($D208,$AR$5:$AR$12,0),1))^$I208)+(EXP(-$G208/INDEX($AV$5:$BA$12,MATCH($D208,$AR$5:$AR$12,0),2))*($G208/INDEX($AV$5:$BA$12,MATCH($D208,$AR$5:$AR$12,0),2))^$I208)+(EXP(-$G208/INDEX($AV$5:$BA$12,MATCH($D208,$AR$5:$AR$12,0),3))*($G208/INDEX($AV$5:$BA$12,MATCH($D208,$AR$5:$AR$12,0),3))^$I208)+(EXP(-$G208/INDEX($AV$5:$BA$12,MATCH($D208,$AR$5:$AR$12,0),4))*($G208/INDEX($AV$5:$BA$12,MATCH($D208,$AR$5:$AR$12,0),4))^$I208)+(EXP(-$G208/INDEX($AV$5:$BA$12,MATCH($D208,$AR$5:$AR$12,0),5))*($G208/INDEX($AV$5:$BA$12,MATCH($D208,$AR$5:$AR$12,0),5))^$I208)+(EXP(-$G208/INDEX($AV$5:$BA$12,MATCH($D208,$AR$5:$AR$12,0),6))*($G208/INDEX($AV$5:$BA$12,MATCH($D208,$AR$5:$AR$12,0),6))^$I208)),0)</x:f>
        <x:v>0</x:v>
      </x:c>
      <x:c r="AB208" s="979" t="n">
        <x:f>IFERROR((EXP(-$G208/INDEX($AV$5:$BA$12,MATCH($D208,$AR$5:$AR$12,0),4))*($G208/INDEX($AV$5:$BA$12,MATCH($D208,$AR$5:$AR$12,0),4))^$I208)/((EXP(-$G208/INDEX($AV$5:$BA$12,MATCH($D208,$AR$5:$AR$12,0),1))*($G208/INDEX($AV$5:$BA$12,MATCH($D208,$AR$5:$AR$12,0),1))^$I208)+(EXP(-$G208/INDEX($AV$5:$BA$12,MATCH($D208,$AR$5:$AR$12,0),2))*($G208/INDEX($AV$5:$BA$12,MATCH($D208,$AR$5:$AR$12,0),2))^$I208)+(EXP(-$G208/INDEX($AV$5:$BA$12,MATCH($D208,$AR$5:$AR$12,0),3))*($G208/INDEX($AV$5:$BA$12,MATCH($D208,$AR$5:$AR$12,0),3))^$I208)+(EXP(-$G208/INDEX($AV$5:$BA$12,MATCH($D208,$AR$5:$AR$12,0),4))*($G208/INDEX($AV$5:$BA$12,MATCH($D208,$AR$5:$AR$12,0),4))^$I208)+(EXP(-$G208/INDEX($AV$5:$BA$12,MATCH($D208,$AR$5:$AR$12,0),5))*($G208/INDEX($AV$5:$BA$12,MATCH($D208,$AR$5:$AR$12,0),5))^$I208)+(EXP(-$G208/INDEX($AV$5:$BA$12,MATCH($D208,$AR$5:$AR$12,0),6))*($G208/INDEX($AV$5:$BA$12,MATCH($D208,$AR$5:$AR$12,0),6))^$I208)),0)</x:f>
        <x:v>0</x:v>
      </x:c>
      <x:c r="AC208" s="979" t="n">
        <x:f>IFERROR((EXP(-$G208/INDEX($AV$5:$BA$12,MATCH($D208,$AR$5:$AR$12,0),5))*($G208/INDEX($AV$5:$BA$12,MATCH($D208,$AR$5:$AR$12,0),5))^$I208)/((EXP(-$G208/INDEX($AV$5:$BA$12,MATCH($D208,$AR$5:$AR$12,0),1))*($G208/INDEX($AV$5:$BA$12,MATCH($D208,$AR$5:$AR$12,0),1))^$I208)+(EXP(-$G208/INDEX($AV$5:$BA$12,MATCH($D208,$AR$5:$AR$12,0),2))*($G208/INDEX($AV$5:$BA$12,MATCH($D208,$AR$5:$AR$12,0),2))^$I208)+(EXP(-$G208/INDEX($AV$5:$BA$12,MATCH($D208,$AR$5:$AR$12,0),3))*($G208/INDEX($AV$5:$BA$12,MATCH($D208,$AR$5:$AR$12,0),3))^$I208)+(EXP(-$G208/INDEX($AV$5:$BA$12,MATCH($D208,$AR$5:$AR$12,0),4))*($G208/INDEX($AV$5:$BA$12,MATCH($D208,$AR$5:$AR$12,0),4))^$I208)+(EXP(-$G208/INDEX($AV$5:$BA$12,MATCH($D208,$AR$5:$AR$12,0),5))*($G208/INDEX($AV$5:$BA$12,MATCH($D208,$AR$5:$AR$12,0),5))^$I208)+(EXP(-$G208/INDEX($AV$5:$BA$12,MATCH($D208,$AR$5:$AR$12,0),6))*($G208/INDEX($AV$5:$BA$12,MATCH($D208,$AR$5:$AR$12,0),6))^$I208)),0)</x:f>
        <x:v>0</x:v>
      </x:c>
      <x:c r="AD208" s="979" t="n">
        <x:f>IFERROR((EXP(-$G208/INDEX($AV$5:$BA$12,MATCH($D208,$AR$5:$AR$12,0),6))*($G208/INDEX($AV$5:$BA$12,MATCH($D208,$AR$5:$AR$12,0),6))^$I208)/((EXP(-$G208/INDEX($AV$5:$BA$12,MATCH($D208,$AR$5:$AR$12,0),1))*($G208/INDEX($AV$5:$BA$12,MATCH($D208,$AR$5:$AR$12,0),1))^$I208)+(EXP(-$G208/INDEX($AV$5:$BA$12,MATCH($D208,$AR$5:$AR$12,0),2))*($G208/INDEX($AV$5:$BA$12,MATCH($D208,$AR$5:$AR$12,0),2))^$I208)+(EXP(-$G208/INDEX($AV$5:$BA$12,MATCH($D208,$AR$5:$AR$12,0),3))*($G208/INDEX($AV$5:$BA$12,MATCH($D208,$AR$5:$AR$12,0),3))^$I208)+(EXP(-$G208/INDEX($AV$5:$BA$12,MATCH($D208,$AR$5:$AR$12,0),4))*($G208/INDEX($AV$5:$BA$12,MATCH($D208,$AR$5:$AR$12,0),4))^$I208)+(EXP(-$G208/INDEX($AV$5:$BA$12,MATCH($D208,$AR$5:$AR$12,0),5))*($G208/INDEX($AV$5:$BA$12,MATCH($D208,$AR$5:$AR$12,0),5))^$I208)+(EXP(-$G208/INDEX($AV$5:$BA$12,MATCH($D208,$AR$5:$AR$12,0),6))*($G208/INDEX($AV$5:$BA$12,MATCH($D208,$AR$5:$AR$12,0),6))^$I208)),0)</x:f>
        <x:v>0</x:v>
      </x:c>
      <x:c r="AE208" s="979" t="n">
        <x:f>IFERROR((EXP(-$G208/INDEX($BB$5:$BG$12,MATCH($D208,$AR$5:$AR$12,0),1))*($G208/INDEX($BB$5:$BG$12,MATCH($D208,$AR$5:$AR$12,0),1))^$J208)/((EXP(-$G208/INDEX($BB$5:$BG$12,MATCH($D208,$AR$5:$AR$12,0),1))*($G208/INDEX($BB$5:$BG$12,MATCH($D208,$AR$5:$AR$12,0),1))^$J208)+(EXP(-$G208/INDEX($BB$5:$BG$12,MATCH($D208,$AR$5:$AR$12,0),2))*($G208/INDEX($BB$5:$BG$12,MATCH($D208,$AR$5:$AR$12,0),2))^$J208)+(EXP(-$G208/INDEX($BB$5:$BG$12,MATCH($D208,$AR$5:$AR$12,0),3))*($G208/INDEX($BB$5:$BG$12,MATCH($D208,$AR$5:$AR$12,0),3))^$J208)+(EXP(-$G208/INDEX($BB$5:$BG$12,MATCH($D208,$AR$5:$AR$12,0),4))*($G208/INDEX($BB$5:$BG$12,MATCH($D208,$AR$5:$AR$12,0),4))^$J208)+(EXP(-$G208/INDEX($BB$5:$BG$12,MATCH($D208,$AR$5:$AR$12,0),5))*($G208/INDEX($BB$5:$BG$12,MATCH($D208,$AR$5:$AR$12,0),5))^$J208)+(EXP(-$G208/INDEX($BB$5:$BG$12,MATCH($D208,$AR$5:$AR$12,0),6))*($G208/INDEX($BB$5:$BG$12,MATCH($D208,$AR$5:$AR$12,0),6))^$J208)),0)</x:f>
        <x:v>0</x:v>
      </x:c>
      <x:c r="AF208" s="979" t="n">
        <x:f>IFERROR((EXP(-$G208/INDEX($BB$5:$BG$12,MATCH($D208,$AR$5:$AR$12,0),2))*($G208/INDEX($BB$5:$BG$12,MATCH($D208,$AR$5:$AR$12,0),2))^$J208)/((EXP(-$G208/INDEX($BB$5:$BG$12,MATCH($D208,$AR$5:$AR$12,0),1))*($G208/INDEX($BB$5:$BG$12,MATCH($D208,$AR$5:$AR$12,0),1))^$J208)+(EXP(-$G208/INDEX($BB$5:$BG$12,MATCH($D208,$AR$5:$AR$12,0),2))*($G208/INDEX($BB$5:$BG$12,MATCH($D208,$AR$5:$AR$12,0),2))^$J208)+(EXP(-$G208/INDEX($BB$5:$BG$12,MATCH($D208,$AR$5:$AR$12,0),3))*($G208/INDEX($BB$5:$BG$12,MATCH($D208,$AR$5:$AR$12,0),3))^$J208)+(EXP(-$G208/INDEX($BB$5:$BG$12,MATCH($D208,$AR$5:$AR$12,0),4))*($G208/INDEX($BB$5:$BG$12,MATCH($D208,$AR$5:$AR$12,0),4))^$J208)+(EXP(-$G208/INDEX($BB$5:$BG$12,MATCH($D208,$AR$5:$AR$12,0),5))*($G208/INDEX($BB$5:$BG$12,MATCH($D208,$AR$5:$AR$12,0),5))^$J208)+(EXP(-$G208/INDEX($BB$5:$BG$12,MATCH($D208,$AR$5:$AR$12,0),6))*($G208/INDEX($BB$5:$BG$12,MATCH($D208,$AR$5:$AR$12,0),6))^$J208)),0)</x:f>
        <x:v>0</x:v>
      </x:c>
      <x:c r="AG208" s="979" t="n">
        <x:f>IFERROR((EXP(-$G208/INDEX($BB$5:$BG$12,MATCH($D208,$AR$5:$AR$12,0),3))*($G208/INDEX($BB$5:$BG$12,MATCH($D208,$AR$5:$AR$12,0),3))^$J208)/((EXP(-$G208/INDEX($BB$5:$BG$12,MATCH($D208,$AR$5:$AR$12,0),1))*($G208/INDEX($BB$5:$BG$12,MATCH($D208,$AR$5:$AR$12,0),1))^$J208)+(EXP(-$G208/INDEX($BB$5:$BG$12,MATCH($D208,$AR$5:$AR$12,0),2))*($G208/INDEX($BB$5:$BG$12,MATCH($D208,$AR$5:$AR$12,0),2))^$J208)+(EXP(-$G208/INDEX($BB$5:$BG$12,MATCH($D208,$AR$5:$AR$12,0),3))*($G208/INDEX($BB$5:$BG$12,MATCH($D208,$AR$5:$AR$12,0),3))^$J208)+(EXP(-$G208/INDEX($BB$5:$BG$12,MATCH($D208,$AR$5:$AR$12,0),4))*($G208/INDEX($BB$5:$BG$12,MATCH($D208,$AR$5:$AR$12,0),4))^$J208)+(EXP(-$G208/INDEX($BB$5:$BG$12,MATCH($D208,$AR$5:$AR$12,0),5))*($G208/INDEX($BB$5:$BG$12,MATCH($D208,$AR$5:$AR$12,0),5))^$J208)+(EXP(-$G208/INDEX($BB$5:$BG$12,MATCH($D208,$AR$5:$AR$12,0),6))*($G208/INDEX($BB$5:$BG$12,MATCH($D208,$AR$5:$AR$12,0),6))^$J208)),0)</x:f>
        <x:v>0</x:v>
      </x:c>
      <x:c r="AH208" s="979" t="n">
        <x:f>IFERROR((EXP(-$G208/INDEX($BB$5:$BG$12,MATCH($D208,$AR$5:$AR$12,0),4))*($G208/INDEX($BB$5:$BG$12,MATCH($D208,$AR$5:$AR$12,0),4))^$J208)/((EXP(-$G208/INDEX($BB$5:$BG$12,MATCH($D208,$AR$5:$AR$12,0),1))*($G208/INDEX($BB$5:$BG$12,MATCH($D208,$AR$5:$AR$12,0),1))^$J208)+(EXP(-$G208/INDEX($BB$5:$BG$12,MATCH($D208,$AR$5:$AR$12,0),2))*($G208/INDEX($BB$5:$BG$12,MATCH($D208,$AR$5:$AR$12,0),2))^$J208)+(EXP(-$G208/INDEX($BB$5:$BG$12,MATCH($D208,$AR$5:$AR$12,0),3))*($G208/INDEX($BB$5:$BG$12,MATCH($D208,$AR$5:$AR$12,0),3))^$J208)+(EXP(-$G208/INDEX($BB$5:$BG$12,MATCH($D208,$AR$5:$AR$12,0),4))*($G208/INDEX($BB$5:$BG$12,MATCH($D208,$AR$5:$AR$12,0),4))^$J208)+(EXP(-$G208/INDEX($BB$5:$BG$12,MATCH($D208,$AR$5:$AR$12,0),5))*($G208/INDEX($BB$5:$BG$12,MATCH($D208,$AR$5:$AR$12,0),5))^$J208)+(EXP(-$G208/INDEX($BB$5:$BG$12,MATCH($D208,$AR$5:$AR$12,0),6))*($G208/INDEX($BB$5:$BG$12,MATCH($D208,$AR$5:$AR$12,0),6))^$J208)),0)</x:f>
        <x:v>0</x:v>
      </x:c>
      <x:c r="AI208" s="979" t="n">
        <x:f>IFERROR((EXP(-$G208/INDEX($BB$5:$BG$12,MATCH($D208,$AR$5:$AR$12,0),5))*($G208/INDEX($BB$5:$BG$12,MATCH($D208,$AR$5:$AR$12,0),5))^$J208)/((EXP(-$G208/INDEX($BB$5:$BG$12,MATCH($D208,$AR$5:$AR$12,0),1))*($G208/INDEX($BB$5:$BG$12,MATCH($D208,$AR$5:$AR$12,0),1))^$J208)+(EXP(-$G208/INDEX($BB$5:$BG$12,MATCH($D208,$AR$5:$AR$12,0),2))*($G208/INDEX($BB$5:$BG$12,MATCH($D208,$AR$5:$AR$12,0),2))^$J208)+(EXP(-$G208/INDEX($BB$5:$BG$12,MATCH($D208,$AR$5:$AR$12,0),3))*($G208/INDEX($BB$5:$BG$12,MATCH($D208,$AR$5:$AR$12,0),3))^$J208)+(EXP(-$G208/INDEX($BB$5:$BG$12,MATCH($D208,$AR$5:$AR$12,0),4))*($G208/INDEX($BB$5:$BG$12,MATCH($D208,$AR$5:$AR$12,0),4))^$J208)+(EXP(-$G208/INDEX($BB$5:$BG$12,MATCH($D208,$AR$5:$AR$12,0),5))*($G208/INDEX($BB$5:$BG$12,MATCH($D208,$AR$5:$AR$12,0),5))^$J208)+(EXP(-$G208/INDEX($BB$5:$BG$12,MATCH($D208,$AR$5:$AR$12,0),6))*($G208/INDEX($BB$5:$BG$12,MATCH($D208,$AR$5:$AR$12,0),6))^$J208)),0)</x:f>
        <x:v>0</x:v>
      </x:c>
      <x:c r="AJ208" s="979" t="n">
        <x:f>IFERROR((EXP(-$G208/INDEX($BB$5:$BG$12,MATCH($D208,$AR$5:$AR$12,0),6))*($G208/INDEX($BB$5:$BG$12,MATCH($D208,$AR$5:$AR$12,0),6))^$J208)/((EXP(-$G208/INDEX($BB$5:$BG$12,MATCH($D208,$AR$5:$AR$12,0),1))*($G208/INDEX($BB$5:$BG$12,MATCH($D208,$AR$5:$AR$12,0),1))^$J208)+(EXP(-$G208/INDEX($BB$5:$BG$12,MATCH($D208,$AR$5:$AR$12,0),2))*($G208/INDEX($BB$5:$BG$12,MATCH($D208,$AR$5:$AR$12,0),2))^$J208)+(EXP(-$G208/INDEX($BB$5:$BG$12,MATCH($D208,$AR$5:$AR$12,0),3))*($G208/INDEX($BB$5:$BG$12,MATCH($D208,$AR$5:$AR$12,0),3))^$J208)+(EXP(-$G208/INDEX($BB$5:$BG$12,MATCH($D208,$AR$5:$AR$12,0),4))*($G208/INDEX($BB$5:$BG$12,MATCH($D208,$AR$5:$AR$12,0),4))^$J208)+(EXP(-$G208/INDEX($BB$5:$BG$12,MATCH($D208,$AR$5:$AR$12,0),5))*($G208/INDEX($BB$5:$BG$12,MATCH($D208,$AR$5:$AR$12,0),5))^$J208)+(EXP(-$G208/INDEX($BB$5:$BG$12,MATCH($D208,$AR$5:$AR$12,0),6))*($G208/INDEX($BB$5:$BG$12,MATCH($D208,$AR$5:$AR$12,0),6))^$J208)),0)</x:f>
        <x:v>0</x:v>
      </x:c>
      <x:c r="BJ208"/>
      <x:c r="BK208"/>
      <x:c r="BL208"/>
      <x:c r="BM208"/>
      <x:c r="BN208"/>
      <x:c r="BO208"/>
      <x:c r="BP208"/>
      <x:c r="BQ208"/>
      <x:c r="BR208"/>
      <x:c r="BS208"/>
      <x:c r="BT208"/>
      <x:c r="BU208"/>
      <x:c r="BV208"/>
      <x:c r="BW208"/>
      <x:c r="BX208"/>
      <x:c r="BY208"/>
      <x:c r="BZ208"/>
    </x:row>
    <x:row r="209">
      <x:c r="A209" s="975" t="n">
        <x:f>'対象台データ'!A207</x:f>
        <x:v>46284</x:v>
      </x:c>
      <x:c r="B209" s="1003" t="str">
        <x:f>'対象台データ'!B207</x:f>
        <x:v>土</x:v>
      </x:c>
      <x:c r="C209" s="1003" t="str">
        <x:f>'対象台データ'!C207</x:f>
        <x:v>9/19</x:v>
      </x:c>
      <x:c r="D209" s="963" t="str">
        <x:f>'対象台データ'!D207</x:f>
        <x:v>スマスロ北斗の拳</x:v>
      </x:c>
      <x:c r="E209" s="1014" t="n">
        <x:f>IF($X209="A",MIN(100,MAX(0,55+(V209-55)*(1+0.4*SQRT(MIN(G209/8000,1))))),MIN(100,MAX(0,V209)))</x:f>
        <x:v>96.241</x:v>
      </x:c>
      <x:c r="F209" s="1016" t="n">
        <x:f>'対象台データ'!E207</x:f>
        <x:v>753</x:v>
      </x:c>
      <x:c r="G209" s="1005" t="n">
        <x:f>'対象台データ'!F207</x:f>
        <x:v>9210</x:v>
      </x:c>
      <x:c r="H209" s="1005" t="n">
        <x:f>'対象台データ'!G207</x:f>
        <x:v>12996</x:v>
      </x:c>
      <x:c r="I209" s="1005" t="n">
        <x:f>'対象台データ'!H207</x:f>
        <x:v>143</x:v>
      </x:c>
      <x:c r="J209" s="1005" t="n">
        <x:f>'対象台データ'!I207</x:f>
        <x:v>11</x:v>
      </x:c>
      <x:c r="K209" s="979" t="n">
        <x:f>'対象台データ'!K207</x:f>
        <x:v>1.4703583061889252</x:v>
      </x:c>
      <x:c r="L209" s="1006" t="n">
        <x:f>IF(G209&lt;=0,5,IF(G209&lt;1500,5+(G209-0)*(20-5)/(1500-0),IF(G209&lt;3000,20+(G209-1500)*(40-20)/(3000-1500),IF(G209&lt;4500,40+(G209-3000)*(58-40)/(4500-3000),IF(G209&lt;6000,58+(G209-4500)*(72-58)/(6000-4500),IF(G209&lt;7500,72+(G209-6000)*(84-72)/(7500-6000),IF(G209&lt;9000,84+(G209-7500)*(93-84)/(9000-7500),IF(G209&lt;11000,93+(G209-9000)*(100-93)/(11000-9000),100))))))))</x:f>
        <x:v>93.735</x:v>
      </x:c>
      <x:c r="M209" s="978" t="n">
        <x:v>1</x:v>
      </x:c>
      <x:c r="N209" s="978" t="n">
        <x:f>MIN(100,L209*M209)</x:f>
        <x:v>93.735</x:v>
      </x:c>
      <x:c r="O209" s="978" t="n">
        <x:f>IF(K209&lt;=0.8,0,IF(K209&lt;0.9,0+(K209-0.8)*(10-0)/(0.9-0.8),IF(K209&lt;1,10+(K209-0.9)*(35-10)/(1-0.9),IF(K209&lt;1.2,35+(K209-1)*(87-35)/(1.2-1),IF(K209&lt;1.3,87+(K209-1.2)*(96-87)/(1.3-1.2),IF(K209&lt;1.45,96+(K209-1.3)*(100-96)/(1.45-1.3),100))))))</x:f>
        <x:v>100</x:v>
      </x:c>
      <x:c r="P209" s="979" t="n">
        <x:f>MIN(1,SQRT(G209/8000))</x:f>
        <x:v>1</x:v>
      </x:c>
      <x:c r="Q209" s="978" t="n">
        <x:f>35+(O209-35)*P209</x:f>
        <x:v>100</x:v>
      </x:c>
      <x:c r="R209" s="978" t="n">
        <x:f>IF(K209&lt;0.95,MIN(25,(0.95-K209)*250),0)</x:f>
        <x:v>0</x:v>
      </x:c>
      <x:c r="S209" s="978" t="n">
        <x:f>IF($X209="A",Y209*5+Z209*15+AA209*30+AB209*60+AC209*80+AD209*100,0)</x:f>
        <x:v>0</x:v>
      </x:c>
      <x:c r="T209" s="978" t="n">
        <x:f>IF($X209="A",AE209*5+AF209*15+AG209*30+AH209*60+AI209*80+AJ209*100,0)</x:f>
        <x:v>0</x:v>
      </x:c>
      <x:c r="U209" s="978" t="n">
        <x:f>IF($X209="A",S209*15%+T209*30%+Q209*55%,0)</x:f>
        <x:v>0</x:v>
      </x:c>
      <x:c r="V209" s="1018" t="n">
        <x:f>IF($X209="A",U209*80%+N209*20%,N209*IFERROR(INDEX($AT$5:$AT$60,MATCH($D209,$AR$5:$AR$60,0)),0.6)+Q209*IFERROR(INDEX($AU$5:$AU$60,MATCH($D209,$AR$5:$AR$60,0)),0.4)-R209)</x:f>
        <x:v>96.241</x:v>
      </x:c>
      <x:c r="W209" s="1008" t="str">
        <x:f>IF(E209&gt;=90,"設定6級候補",IF(E209&gt;=75,"設定4以上強候補",IF(E209&gt;=60,"設定4以上を疑う","要観察")))</x:f>
        <x:v>設定6級候補</x:v>
      </x:c>
      <x:c r="X209" s="1003" t="str">
        <x:f>IFERROR(INDEX($AS$5:$AS$60,MATCH($D209,$AR$5:$AR$60,0)),"AT")</x:f>
        <x:v>AT</x:v>
      </x:c>
      <x:c r="Y209" s="979" t="n">
        <x:f>IFERROR((EXP(-$G209/INDEX($AV$5:$BA$12,MATCH($D209,$AR$5:$AR$12,0),1))*($G209/INDEX($AV$5:$BA$12,MATCH($D209,$AR$5:$AR$12,0),1))^$I209)/((EXP(-$G209/INDEX($AV$5:$BA$12,MATCH($D209,$AR$5:$AR$12,0),1))*($G209/INDEX($AV$5:$BA$12,MATCH($D209,$AR$5:$AR$12,0),1))^$I209)+(EXP(-$G209/INDEX($AV$5:$BA$12,MATCH($D209,$AR$5:$AR$12,0),2))*($G209/INDEX($AV$5:$BA$12,MATCH($D209,$AR$5:$AR$12,0),2))^$I209)+(EXP(-$G209/INDEX($AV$5:$BA$12,MATCH($D209,$AR$5:$AR$12,0),3))*($G209/INDEX($AV$5:$BA$12,MATCH($D209,$AR$5:$AR$12,0),3))^$I209)+(EXP(-$G209/INDEX($AV$5:$BA$12,MATCH($D209,$AR$5:$AR$12,0),4))*($G209/INDEX($AV$5:$BA$12,MATCH($D209,$AR$5:$AR$12,0),4))^$I209)+(EXP(-$G209/INDEX($AV$5:$BA$12,MATCH($D209,$AR$5:$AR$12,0),5))*($G209/INDEX($AV$5:$BA$12,MATCH($D209,$AR$5:$AR$12,0),5))^$I209)+(EXP(-$G209/INDEX($AV$5:$BA$12,MATCH($D209,$AR$5:$AR$12,0),6))*($G209/INDEX($AV$5:$BA$12,MATCH($D209,$AR$5:$AR$12,0),6))^$I209)),0)</x:f>
        <x:v>0</x:v>
      </x:c>
      <x:c r="Z209" s="979" t="n">
        <x:f>IFERROR((EXP(-$G209/INDEX($AV$5:$BA$12,MATCH($D209,$AR$5:$AR$12,0),2))*($G209/INDEX($AV$5:$BA$12,MATCH($D209,$AR$5:$AR$12,0),2))^$I209)/((EXP(-$G209/INDEX($AV$5:$BA$12,MATCH($D209,$AR$5:$AR$12,0),1))*($G209/INDEX($AV$5:$BA$12,MATCH($D209,$AR$5:$AR$12,0),1))^$I209)+(EXP(-$G209/INDEX($AV$5:$BA$12,MATCH($D209,$AR$5:$AR$12,0),2))*($G209/INDEX($AV$5:$BA$12,MATCH($D209,$AR$5:$AR$12,0),2))^$I209)+(EXP(-$G209/INDEX($AV$5:$BA$12,MATCH($D209,$AR$5:$AR$12,0),3))*($G209/INDEX($AV$5:$BA$12,MATCH($D209,$AR$5:$AR$12,0),3))^$I209)+(EXP(-$G209/INDEX($AV$5:$BA$12,MATCH($D209,$AR$5:$AR$12,0),4))*($G209/INDEX($AV$5:$BA$12,MATCH($D209,$AR$5:$AR$12,0),4))^$I209)+(EXP(-$G209/INDEX($AV$5:$BA$12,MATCH($D209,$AR$5:$AR$12,0),5))*($G209/INDEX($AV$5:$BA$12,MATCH($D209,$AR$5:$AR$12,0),5))^$I209)+(EXP(-$G209/INDEX($AV$5:$BA$12,MATCH($D209,$AR$5:$AR$12,0),6))*($G209/INDEX($AV$5:$BA$12,MATCH($D209,$AR$5:$AR$12,0),6))^$I209)),0)</x:f>
        <x:v>0</x:v>
      </x:c>
      <x:c r="AA209" s="979" t="n">
        <x:f>IFERROR((EXP(-$G209/INDEX($AV$5:$BA$12,MATCH($D209,$AR$5:$AR$12,0),3))*($G209/INDEX($AV$5:$BA$12,MATCH($D209,$AR$5:$AR$12,0),3))^$I209)/((EXP(-$G209/INDEX($AV$5:$BA$12,MATCH($D209,$AR$5:$AR$12,0),1))*($G209/INDEX($AV$5:$BA$12,MATCH($D209,$AR$5:$AR$12,0),1))^$I209)+(EXP(-$G209/INDEX($AV$5:$BA$12,MATCH($D209,$AR$5:$AR$12,0),2))*($G209/INDEX($AV$5:$BA$12,MATCH($D209,$AR$5:$AR$12,0),2))^$I209)+(EXP(-$G209/INDEX($AV$5:$BA$12,MATCH($D209,$AR$5:$AR$12,0),3))*($G209/INDEX($AV$5:$BA$12,MATCH($D209,$AR$5:$AR$12,0),3))^$I209)+(EXP(-$G209/INDEX($AV$5:$BA$12,MATCH($D209,$AR$5:$AR$12,0),4))*($G209/INDEX($AV$5:$BA$12,MATCH($D209,$AR$5:$AR$12,0),4))^$I209)+(EXP(-$G209/INDEX($AV$5:$BA$12,MATCH($D209,$AR$5:$AR$12,0),5))*($G209/INDEX($AV$5:$BA$12,MATCH($D209,$AR$5:$AR$12,0),5))^$I209)+(EXP(-$G209/INDEX($AV$5:$BA$12,MATCH($D209,$AR$5:$AR$12,0),6))*($G209/INDEX($AV$5:$BA$12,MATCH($D209,$AR$5:$AR$12,0),6))^$I209)),0)</x:f>
        <x:v>0</x:v>
      </x:c>
      <x:c r="AB209" s="979" t="n">
        <x:f>IFERROR((EXP(-$G209/INDEX($AV$5:$BA$12,MATCH($D209,$AR$5:$AR$12,0),4))*($G209/INDEX($AV$5:$BA$12,MATCH($D209,$AR$5:$AR$12,0),4))^$I209)/((EXP(-$G209/INDEX($AV$5:$BA$12,MATCH($D209,$AR$5:$AR$12,0),1))*($G209/INDEX($AV$5:$BA$12,MATCH($D209,$AR$5:$AR$12,0),1))^$I209)+(EXP(-$G209/INDEX($AV$5:$BA$12,MATCH($D209,$AR$5:$AR$12,0),2))*($G209/INDEX($AV$5:$BA$12,MATCH($D209,$AR$5:$AR$12,0),2))^$I209)+(EXP(-$G209/INDEX($AV$5:$BA$12,MATCH($D209,$AR$5:$AR$12,0),3))*($G209/INDEX($AV$5:$BA$12,MATCH($D209,$AR$5:$AR$12,0),3))^$I209)+(EXP(-$G209/INDEX($AV$5:$BA$12,MATCH($D209,$AR$5:$AR$12,0),4))*($G209/INDEX($AV$5:$BA$12,MATCH($D209,$AR$5:$AR$12,0),4))^$I209)+(EXP(-$G209/INDEX($AV$5:$BA$12,MATCH($D209,$AR$5:$AR$12,0),5))*($G209/INDEX($AV$5:$BA$12,MATCH($D209,$AR$5:$AR$12,0),5))^$I209)+(EXP(-$G209/INDEX($AV$5:$BA$12,MATCH($D209,$AR$5:$AR$12,0),6))*($G209/INDEX($AV$5:$BA$12,MATCH($D209,$AR$5:$AR$12,0),6))^$I209)),0)</x:f>
        <x:v>0</x:v>
      </x:c>
      <x:c r="AC209" s="979" t="n">
        <x:f>IFERROR((EXP(-$G209/INDEX($AV$5:$BA$12,MATCH($D209,$AR$5:$AR$12,0),5))*($G209/INDEX($AV$5:$BA$12,MATCH($D209,$AR$5:$AR$12,0),5))^$I209)/((EXP(-$G209/INDEX($AV$5:$BA$12,MATCH($D209,$AR$5:$AR$12,0),1))*($G209/INDEX($AV$5:$BA$12,MATCH($D209,$AR$5:$AR$12,0),1))^$I209)+(EXP(-$G209/INDEX($AV$5:$BA$12,MATCH($D209,$AR$5:$AR$12,0),2))*($G209/INDEX($AV$5:$BA$12,MATCH($D209,$AR$5:$AR$12,0),2))^$I209)+(EXP(-$G209/INDEX($AV$5:$BA$12,MATCH($D209,$AR$5:$AR$12,0),3))*($G209/INDEX($AV$5:$BA$12,MATCH($D209,$AR$5:$AR$12,0),3))^$I209)+(EXP(-$G209/INDEX($AV$5:$BA$12,MATCH($D209,$AR$5:$AR$12,0),4))*($G209/INDEX($AV$5:$BA$12,MATCH($D209,$AR$5:$AR$12,0),4))^$I209)+(EXP(-$G209/INDEX($AV$5:$BA$12,MATCH($D209,$AR$5:$AR$12,0),5))*($G209/INDEX($AV$5:$BA$12,MATCH($D209,$AR$5:$AR$12,0),5))^$I209)+(EXP(-$G209/INDEX($AV$5:$BA$12,MATCH($D209,$AR$5:$AR$12,0),6))*($G209/INDEX($AV$5:$BA$12,MATCH($D209,$AR$5:$AR$12,0),6))^$I209)),0)</x:f>
        <x:v>0</x:v>
      </x:c>
      <x:c r="AD209" s="979" t="n">
        <x:f>IFERROR((EXP(-$G209/INDEX($AV$5:$BA$12,MATCH($D209,$AR$5:$AR$12,0),6))*($G209/INDEX($AV$5:$BA$12,MATCH($D209,$AR$5:$AR$12,0),6))^$I209)/((EXP(-$G209/INDEX($AV$5:$BA$12,MATCH($D209,$AR$5:$AR$12,0),1))*($G209/INDEX($AV$5:$BA$12,MATCH($D209,$AR$5:$AR$12,0),1))^$I209)+(EXP(-$G209/INDEX($AV$5:$BA$12,MATCH($D209,$AR$5:$AR$12,0),2))*($G209/INDEX($AV$5:$BA$12,MATCH($D209,$AR$5:$AR$12,0),2))^$I209)+(EXP(-$G209/INDEX($AV$5:$BA$12,MATCH($D209,$AR$5:$AR$12,0),3))*($G209/INDEX($AV$5:$BA$12,MATCH($D209,$AR$5:$AR$12,0),3))^$I209)+(EXP(-$G209/INDEX($AV$5:$BA$12,MATCH($D209,$AR$5:$AR$12,0),4))*($G209/INDEX($AV$5:$BA$12,MATCH($D209,$AR$5:$AR$12,0),4))^$I209)+(EXP(-$G209/INDEX($AV$5:$BA$12,MATCH($D209,$AR$5:$AR$12,0),5))*($G209/INDEX($AV$5:$BA$12,MATCH($D209,$AR$5:$AR$12,0),5))^$I209)+(EXP(-$G209/INDEX($AV$5:$BA$12,MATCH($D209,$AR$5:$AR$12,0),6))*($G209/INDEX($AV$5:$BA$12,MATCH($D209,$AR$5:$AR$12,0),6))^$I209)),0)</x:f>
        <x:v>0</x:v>
      </x:c>
      <x:c r="AE209" s="979" t="n">
        <x:f>IFERROR((EXP(-$G209/INDEX($BB$5:$BG$12,MATCH($D209,$AR$5:$AR$12,0),1))*($G209/INDEX($BB$5:$BG$12,MATCH($D209,$AR$5:$AR$12,0),1))^$J209)/((EXP(-$G209/INDEX($BB$5:$BG$12,MATCH($D209,$AR$5:$AR$12,0),1))*($G209/INDEX($BB$5:$BG$12,MATCH($D209,$AR$5:$AR$12,0),1))^$J209)+(EXP(-$G209/INDEX($BB$5:$BG$12,MATCH($D209,$AR$5:$AR$12,0),2))*($G209/INDEX($BB$5:$BG$12,MATCH($D209,$AR$5:$AR$12,0),2))^$J209)+(EXP(-$G209/INDEX($BB$5:$BG$12,MATCH($D209,$AR$5:$AR$12,0),3))*($G209/INDEX($BB$5:$BG$12,MATCH($D209,$AR$5:$AR$12,0),3))^$J209)+(EXP(-$G209/INDEX($BB$5:$BG$12,MATCH($D209,$AR$5:$AR$12,0),4))*($G209/INDEX($BB$5:$BG$12,MATCH($D209,$AR$5:$AR$12,0),4))^$J209)+(EXP(-$G209/INDEX($BB$5:$BG$12,MATCH($D209,$AR$5:$AR$12,0),5))*($G209/INDEX($BB$5:$BG$12,MATCH($D209,$AR$5:$AR$12,0),5))^$J209)+(EXP(-$G209/INDEX($BB$5:$BG$12,MATCH($D209,$AR$5:$AR$12,0),6))*($G209/INDEX($BB$5:$BG$12,MATCH($D209,$AR$5:$AR$12,0),6))^$J209)),0)</x:f>
        <x:v>0</x:v>
      </x:c>
      <x:c r="AF209" s="979" t="n">
        <x:f>IFERROR((EXP(-$G209/INDEX($BB$5:$BG$12,MATCH($D209,$AR$5:$AR$12,0),2))*($G209/INDEX($BB$5:$BG$12,MATCH($D209,$AR$5:$AR$12,0),2))^$J209)/((EXP(-$G209/INDEX($BB$5:$BG$12,MATCH($D209,$AR$5:$AR$12,0),1))*($G209/INDEX($BB$5:$BG$12,MATCH($D209,$AR$5:$AR$12,0),1))^$J209)+(EXP(-$G209/INDEX($BB$5:$BG$12,MATCH($D209,$AR$5:$AR$12,0),2))*($G209/INDEX($BB$5:$BG$12,MATCH($D209,$AR$5:$AR$12,0),2))^$J209)+(EXP(-$G209/INDEX($BB$5:$BG$12,MATCH($D209,$AR$5:$AR$12,0),3))*($G209/INDEX($BB$5:$BG$12,MATCH($D209,$AR$5:$AR$12,0),3))^$J209)+(EXP(-$G209/INDEX($BB$5:$BG$12,MATCH($D209,$AR$5:$AR$12,0),4))*($G209/INDEX($BB$5:$BG$12,MATCH($D209,$AR$5:$AR$12,0),4))^$J209)+(EXP(-$G209/INDEX($BB$5:$BG$12,MATCH($D209,$AR$5:$AR$12,0),5))*($G209/INDEX($BB$5:$BG$12,MATCH($D209,$AR$5:$AR$12,0),5))^$J209)+(EXP(-$G209/INDEX($BB$5:$BG$12,MATCH($D209,$AR$5:$AR$12,0),6))*($G209/INDEX($BB$5:$BG$12,MATCH($D209,$AR$5:$AR$12,0),6))^$J209)),0)</x:f>
        <x:v>0</x:v>
      </x:c>
      <x:c r="AG209" s="979" t="n">
        <x:f>IFERROR((EXP(-$G209/INDEX($BB$5:$BG$12,MATCH($D209,$AR$5:$AR$12,0),3))*($G209/INDEX($BB$5:$BG$12,MATCH($D209,$AR$5:$AR$12,0),3))^$J209)/((EXP(-$G209/INDEX($BB$5:$BG$12,MATCH($D209,$AR$5:$AR$12,0),1))*($G209/INDEX($BB$5:$BG$12,MATCH($D209,$AR$5:$AR$12,0),1))^$J209)+(EXP(-$G209/INDEX($BB$5:$BG$12,MATCH($D209,$AR$5:$AR$12,0),2))*($G209/INDEX($BB$5:$BG$12,MATCH($D209,$AR$5:$AR$12,0),2))^$J209)+(EXP(-$G209/INDEX($BB$5:$BG$12,MATCH($D209,$AR$5:$AR$12,0),3))*($G209/INDEX($BB$5:$BG$12,MATCH($D209,$AR$5:$AR$12,0),3))^$J209)+(EXP(-$G209/INDEX($BB$5:$BG$12,MATCH($D209,$AR$5:$AR$12,0),4))*($G209/INDEX($BB$5:$BG$12,MATCH($D209,$AR$5:$AR$12,0),4))^$J209)+(EXP(-$G209/INDEX($BB$5:$BG$12,MATCH($D209,$AR$5:$AR$12,0),5))*($G209/INDEX($BB$5:$BG$12,MATCH($D209,$AR$5:$AR$12,0),5))^$J209)+(EXP(-$G209/INDEX($BB$5:$BG$12,MATCH($D209,$AR$5:$AR$12,0),6))*($G209/INDEX($BB$5:$BG$12,MATCH($D209,$AR$5:$AR$12,0),6))^$J209)),0)</x:f>
        <x:v>0</x:v>
      </x:c>
      <x:c r="AH209" s="979" t="n">
        <x:f>IFERROR((EXP(-$G209/INDEX($BB$5:$BG$12,MATCH($D209,$AR$5:$AR$12,0),4))*($G209/INDEX($BB$5:$BG$12,MATCH($D209,$AR$5:$AR$12,0),4))^$J209)/((EXP(-$G209/INDEX($BB$5:$BG$12,MATCH($D209,$AR$5:$AR$12,0),1))*($G209/INDEX($BB$5:$BG$12,MATCH($D209,$AR$5:$AR$12,0),1))^$J209)+(EXP(-$G209/INDEX($BB$5:$BG$12,MATCH($D209,$AR$5:$AR$12,0),2))*($G209/INDEX($BB$5:$BG$12,MATCH($D209,$AR$5:$AR$12,0),2))^$J209)+(EXP(-$G209/INDEX($BB$5:$BG$12,MATCH($D209,$AR$5:$AR$12,0),3))*($G209/INDEX($BB$5:$BG$12,MATCH($D209,$AR$5:$AR$12,0),3))^$J209)+(EXP(-$G209/INDEX($BB$5:$BG$12,MATCH($D209,$AR$5:$AR$12,0),4))*($G209/INDEX($BB$5:$BG$12,MATCH($D209,$AR$5:$AR$12,0),4))^$J209)+(EXP(-$G209/INDEX($BB$5:$BG$12,MATCH($D209,$AR$5:$AR$12,0),5))*($G209/INDEX($BB$5:$BG$12,MATCH($D209,$AR$5:$AR$12,0),5))^$J209)+(EXP(-$G209/INDEX($BB$5:$BG$12,MATCH($D209,$AR$5:$AR$12,0),6))*($G209/INDEX($BB$5:$BG$12,MATCH($D209,$AR$5:$AR$12,0),6))^$J209)),0)</x:f>
        <x:v>0</x:v>
      </x:c>
      <x:c r="AI209" s="979" t="n">
        <x:f>IFERROR((EXP(-$G209/INDEX($BB$5:$BG$12,MATCH($D209,$AR$5:$AR$12,0),5))*($G209/INDEX($BB$5:$BG$12,MATCH($D209,$AR$5:$AR$12,0),5))^$J209)/((EXP(-$G209/INDEX($BB$5:$BG$12,MATCH($D209,$AR$5:$AR$12,0),1))*($G209/INDEX($BB$5:$BG$12,MATCH($D209,$AR$5:$AR$12,0),1))^$J209)+(EXP(-$G209/INDEX($BB$5:$BG$12,MATCH($D209,$AR$5:$AR$12,0),2))*($G209/INDEX($BB$5:$BG$12,MATCH($D209,$AR$5:$AR$12,0),2))^$J209)+(EXP(-$G209/INDEX($BB$5:$BG$12,MATCH($D209,$AR$5:$AR$12,0),3))*($G209/INDEX($BB$5:$BG$12,MATCH($D209,$AR$5:$AR$12,0),3))^$J209)+(EXP(-$G209/INDEX($BB$5:$BG$12,MATCH($D209,$AR$5:$AR$12,0),4))*($G209/INDEX($BB$5:$BG$12,MATCH($D209,$AR$5:$AR$12,0),4))^$J209)+(EXP(-$G209/INDEX($BB$5:$BG$12,MATCH($D209,$AR$5:$AR$12,0),5))*($G209/INDEX($BB$5:$BG$12,MATCH($D209,$AR$5:$AR$12,0),5))^$J209)+(EXP(-$G209/INDEX($BB$5:$BG$12,MATCH($D209,$AR$5:$AR$12,0),6))*($G209/INDEX($BB$5:$BG$12,MATCH($D209,$AR$5:$AR$12,0),6))^$J209)),0)</x:f>
        <x:v>0</x:v>
      </x:c>
      <x:c r="AJ209" s="979" t="n">
        <x:f>IFERROR((EXP(-$G209/INDEX($BB$5:$BG$12,MATCH($D209,$AR$5:$AR$12,0),6))*($G209/INDEX($BB$5:$BG$12,MATCH($D209,$AR$5:$AR$12,0),6))^$J209)/((EXP(-$G209/INDEX($BB$5:$BG$12,MATCH($D209,$AR$5:$AR$12,0),1))*($G209/INDEX($BB$5:$BG$12,MATCH($D209,$AR$5:$AR$12,0),1))^$J209)+(EXP(-$G209/INDEX($BB$5:$BG$12,MATCH($D209,$AR$5:$AR$12,0),2))*($G209/INDEX($BB$5:$BG$12,MATCH($D209,$AR$5:$AR$12,0),2))^$J209)+(EXP(-$G209/INDEX($BB$5:$BG$12,MATCH($D209,$AR$5:$AR$12,0),3))*($G209/INDEX($BB$5:$BG$12,MATCH($D209,$AR$5:$AR$12,0),3))^$J209)+(EXP(-$G209/INDEX($BB$5:$BG$12,MATCH($D209,$AR$5:$AR$12,0),4))*($G209/INDEX($BB$5:$BG$12,MATCH($D209,$AR$5:$AR$12,0),4))^$J209)+(EXP(-$G209/INDEX($BB$5:$BG$12,MATCH($D209,$AR$5:$AR$12,0),5))*($G209/INDEX($BB$5:$BG$12,MATCH($D209,$AR$5:$AR$12,0),5))^$J209)+(EXP(-$G209/INDEX($BB$5:$BG$12,MATCH($D209,$AR$5:$AR$12,0),6))*($G209/INDEX($BB$5:$BG$12,MATCH($D209,$AR$5:$AR$12,0),6))^$J209)),0)</x:f>
        <x:v>0</x:v>
      </x:c>
      <x:c r="BJ209"/>
      <x:c r="BK209"/>
      <x:c r="BL209"/>
      <x:c r="BM209"/>
      <x:c r="BN209"/>
      <x:c r="BO209"/>
      <x:c r="BP209"/>
      <x:c r="BQ209"/>
      <x:c r="BR209"/>
      <x:c r="BS209"/>
      <x:c r="BT209"/>
      <x:c r="BU209"/>
      <x:c r="BV209"/>
      <x:c r="BW209"/>
      <x:c r="BX209"/>
      <x:c r="BY209"/>
      <x:c r="BZ209"/>
    </x:row>
    <x:row r="210">
      <x:c r="A210" s="975" t="n">
        <x:f>'対象台データ'!A208</x:f>
        <x:v>46284</x:v>
      </x:c>
      <x:c r="B210" s="1003" t="str">
        <x:f>'対象台データ'!B208</x:f>
        <x:v>土</x:v>
      </x:c>
      <x:c r="C210" s="1003" t="str">
        <x:f>'対象台データ'!C208</x:f>
        <x:v>9/19</x:v>
      </x:c>
      <x:c r="D210" s="963" t="str">
        <x:f>'対象台データ'!D208</x:f>
        <x:v>スマスロ北斗の拳</x:v>
      </x:c>
      <x:c r="E210" s="1014" t="n">
        <x:f>IF($X210="A",MIN(100,MAX(0,55+(V210-55)*(1+0.4*SQRT(MIN(G210/8000,1))))),MIN(100,MAX(0,V210)))</x:f>
        <x:v>76.6198157504546</x:v>
      </x:c>
      <x:c r="F210" s="1016" t="n">
        <x:f>'対象台データ'!E208</x:f>
        <x:v>754</x:v>
      </x:c>
      <x:c r="G210" s="1005" t="n">
        <x:f>'対象台データ'!F208</x:f>
        <x:v>9532</x:v>
      </x:c>
      <x:c r="H210" s="1005" t="n">
        <x:f>'対象台データ'!G208</x:f>
        <x:v>1568</x:v>
      </x:c>
      <x:c r="I210" s="1005" t="n">
        <x:f>'対象台データ'!H208</x:f>
        <x:v>79</x:v>
      </x:c>
      <x:c r="J210" s="1005" t="n">
        <x:f>'対象台データ'!I208</x:f>
        <x:v>31</x:v>
      </x:c>
      <x:c r="K210" s="979" t="n">
        <x:f>'対象台データ'!K208</x:f>
        <x:v>1.0548328437543713</x:v>
      </x:c>
      <x:c r="L210" s="1006" t="n">
        <x:f>IF(G210&lt;=0,5,IF(G210&lt;1500,5+(G210-0)*(20-5)/(1500-0),IF(G210&lt;3000,20+(G210-1500)*(40-20)/(3000-1500),IF(G210&lt;4500,40+(G210-3000)*(58-40)/(4500-3000),IF(G210&lt;6000,58+(G210-4500)*(72-58)/(6000-4500),IF(G210&lt;7500,72+(G210-6000)*(84-72)/(7500-6000),IF(G210&lt;9000,84+(G210-7500)*(93-84)/(9000-7500),IF(G210&lt;11000,93+(G210-9000)*(100-93)/(11000-9000),100))))))))</x:f>
        <x:v>94.862</x:v>
      </x:c>
      <x:c r="M210" s="978" t="n">
        <x:v>1</x:v>
      </x:c>
      <x:c r="N210" s="978" t="n">
        <x:f>MIN(100,L210*M210)</x:f>
        <x:v>94.862</x:v>
      </x:c>
      <x:c r="O210" s="978" t="n">
        <x:f>IF(K210&lt;=0.8,0,IF(K210&lt;0.9,0+(K210-0.8)*(10-0)/(0.9-0.8),IF(K210&lt;1,10+(K210-0.9)*(35-10)/(1-0.9),IF(K210&lt;1.2,35+(K210-1)*(87-35)/(1.2-1),IF(K210&lt;1.3,87+(K210-1.2)*(96-87)/(1.3-1.2),IF(K210&lt;1.45,96+(K210-1.3)*(100-96)/(1.45-1.3),100))))))</x:f>
        <x:v>49.25653937613653</x:v>
      </x:c>
      <x:c r="P210" s="979" t="n">
        <x:f>MIN(1,SQRT(G210/8000))</x:f>
        <x:v>1</x:v>
      </x:c>
      <x:c r="Q210" s="978" t="n">
        <x:f>35+(O210-35)*P210</x:f>
        <x:v>49.25653937613653</x:v>
      </x:c>
      <x:c r="R210" s="978" t="n">
        <x:f>IF(K210&lt;0.95,MIN(25,(0.95-K210)*250),0)</x:f>
        <x:v>0</x:v>
      </x:c>
      <x:c r="S210" s="978" t="n">
        <x:f>IF($X210="A",Y210*5+Z210*15+AA210*30+AB210*60+AC210*80+AD210*100,0)</x:f>
        <x:v>0</x:v>
      </x:c>
      <x:c r="T210" s="978" t="n">
        <x:f>IF($X210="A",AE210*5+AF210*15+AG210*30+AH210*60+AI210*80+AJ210*100,0)</x:f>
        <x:v>0</x:v>
      </x:c>
      <x:c r="U210" s="978" t="n">
        <x:f>IF($X210="A",S210*15%+T210*30%+Q210*55%,0)</x:f>
        <x:v>0</x:v>
      </x:c>
      <x:c r="V210" s="1018" t="n">
        <x:f>IF($X210="A",U210*80%+N210*20%,N210*IFERROR(INDEX($AT$5:$AT$60,MATCH($D210,$AR$5:$AR$60,0)),0.6)+Q210*IFERROR(INDEX($AU$5:$AU$60,MATCH($D210,$AR$5:$AR$60,0)),0.4)-R210)</x:f>
        <x:v>76.6198157504546</x:v>
      </x:c>
      <x:c r="W210" s="1008" t="str">
        <x:f>IF(E210&gt;=90,"設定6級候補",IF(E210&gt;=75,"設定4以上強候補",IF(E210&gt;=60,"設定4以上を疑う","要観察")))</x:f>
        <x:v>設定4以上強候補</x:v>
      </x:c>
      <x:c r="X210" s="1003" t="str">
        <x:f>IFERROR(INDEX($AS$5:$AS$60,MATCH($D210,$AR$5:$AR$60,0)),"AT")</x:f>
        <x:v>AT</x:v>
      </x:c>
      <x:c r="Y210" s="979" t="n">
        <x:f>IFERROR((EXP(-$G210/INDEX($AV$5:$BA$12,MATCH($D210,$AR$5:$AR$12,0),1))*($G210/INDEX($AV$5:$BA$12,MATCH($D210,$AR$5:$AR$12,0),1))^$I210)/((EXP(-$G210/INDEX($AV$5:$BA$12,MATCH($D210,$AR$5:$AR$12,0),1))*($G210/INDEX($AV$5:$BA$12,MATCH($D210,$AR$5:$AR$12,0),1))^$I210)+(EXP(-$G210/INDEX($AV$5:$BA$12,MATCH($D210,$AR$5:$AR$12,0),2))*($G210/INDEX($AV$5:$BA$12,MATCH($D210,$AR$5:$AR$12,0),2))^$I210)+(EXP(-$G210/INDEX($AV$5:$BA$12,MATCH($D210,$AR$5:$AR$12,0),3))*($G210/INDEX($AV$5:$BA$12,MATCH($D210,$AR$5:$AR$12,0),3))^$I210)+(EXP(-$G210/INDEX($AV$5:$BA$12,MATCH($D210,$AR$5:$AR$12,0),4))*($G210/INDEX($AV$5:$BA$12,MATCH($D210,$AR$5:$AR$12,0),4))^$I210)+(EXP(-$G210/INDEX($AV$5:$BA$12,MATCH($D210,$AR$5:$AR$12,0),5))*($G210/INDEX($AV$5:$BA$12,MATCH($D210,$AR$5:$AR$12,0),5))^$I210)+(EXP(-$G210/INDEX($AV$5:$BA$12,MATCH($D210,$AR$5:$AR$12,0),6))*($G210/INDEX($AV$5:$BA$12,MATCH($D210,$AR$5:$AR$12,0),6))^$I210)),0)</x:f>
        <x:v>0</x:v>
      </x:c>
      <x:c r="Z210" s="979" t="n">
        <x:f>IFERROR((EXP(-$G210/INDEX($AV$5:$BA$12,MATCH($D210,$AR$5:$AR$12,0),2))*($G210/INDEX($AV$5:$BA$12,MATCH($D210,$AR$5:$AR$12,0),2))^$I210)/((EXP(-$G210/INDEX($AV$5:$BA$12,MATCH($D210,$AR$5:$AR$12,0),1))*($G210/INDEX($AV$5:$BA$12,MATCH($D210,$AR$5:$AR$12,0),1))^$I210)+(EXP(-$G210/INDEX($AV$5:$BA$12,MATCH($D210,$AR$5:$AR$12,0),2))*($G210/INDEX($AV$5:$BA$12,MATCH($D210,$AR$5:$AR$12,0),2))^$I210)+(EXP(-$G210/INDEX($AV$5:$BA$12,MATCH($D210,$AR$5:$AR$12,0),3))*($G210/INDEX($AV$5:$BA$12,MATCH($D210,$AR$5:$AR$12,0),3))^$I210)+(EXP(-$G210/INDEX($AV$5:$BA$12,MATCH($D210,$AR$5:$AR$12,0),4))*($G210/INDEX($AV$5:$BA$12,MATCH($D210,$AR$5:$AR$12,0),4))^$I210)+(EXP(-$G210/INDEX($AV$5:$BA$12,MATCH($D210,$AR$5:$AR$12,0),5))*($G210/INDEX($AV$5:$BA$12,MATCH($D210,$AR$5:$AR$12,0),5))^$I210)+(EXP(-$G210/INDEX($AV$5:$BA$12,MATCH($D210,$AR$5:$AR$12,0),6))*($G210/INDEX($AV$5:$BA$12,MATCH($D210,$AR$5:$AR$12,0),6))^$I210)),0)</x:f>
        <x:v>0</x:v>
      </x:c>
      <x:c r="AA210" s="979" t="n">
        <x:f>IFERROR((EXP(-$G210/INDEX($AV$5:$BA$12,MATCH($D210,$AR$5:$AR$12,0),3))*($G210/INDEX($AV$5:$BA$12,MATCH($D210,$AR$5:$AR$12,0),3))^$I210)/((EXP(-$G210/INDEX($AV$5:$BA$12,MATCH($D210,$AR$5:$AR$12,0),1))*($G210/INDEX($AV$5:$BA$12,MATCH($D210,$AR$5:$AR$12,0),1))^$I210)+(EXP(-$G210/INDEX($AV$5:$BA$12,MATCH($D210,$AR$5:$AR$12,0),2))*($G210/INDEX($AV$5:$BA$12,MATCH($D210,$AR$5:$AR$12,0),2))^$I210)+(EXP(-$G210/INDEX($AV$5:$BA$12,MATCH($D210,$AR$5:$AR$12,0),3))*($G210/INDEX($AV$5:$BA$12,MATCH($D210,$AR$5:$AR$12,0),3))^$I210)+(EXP(-$G210/INDEX($AV$5:$BA$12,MATCH($D210,$AR$5:$AR$12,0),4))*($G210/INDEX($AV$5:$BA$12,MATCH($D210,$AR$5:$AR$12,0),4))^$I210)+(EXP(-$G210/INDEX($AV$5:$BA$12,MATCH($D210,$AR$5:$AR$12,0),5))*($G210/INDEX($AV$5:$BA$12,MATCH($D210,$AR$5:$AR$12,0),5))^$I210)+(EXP(-$G210/INDEX($AV$5:$BA$12,MATCH($D210,$AR$5:$AR$12,0),6))*($G210/INDEX($AV$5:$BA$12,MATCH($D210,$AR$5:$AR$12,0),6))^$I210)),0)</x:f>
        <x:v>0</x:v>
      </x:c>
      <x:c r="AB210" s="979" t="n">
        <x:f>IFERROR((EXP(-$G210/INDEX($AV$5:$BA$12,MATCH($D210,$AR$5:$AR$12,0),4))*($G210/INDEX($AV$5:$BA$12,MATCH($D210,$AR$5:$AR$12,0),4))^$I210)/((EXP(-$G210/INDEX($AV$5:$BA$12,MATCH($D210,$AR$5:$AR$12,0),1))*($G210/INDEX($AV$5:$BA$12,MATCH($D210,$AR$5:$AR$12,0),1))^$I210)+(EXP(-$G210/INDEX($AV$5:$BA$12,MATCH($D210,$AR$5:$AR$12,0),2))*($G210/INDEX($AV$5:$BA$12,MATCH($D210,$AR$5:$AR$12,0),2))^$I210)+(EXP(-$G210/INDEX($AV$5:$BA$12,MATCH($D210,$AR$5:$AR$12,0),3))*($G210/INDEX($AV$5:$BA$12,MATCH($D210,$AR$5:$AR$12,0),3))^$I210)+(EXP(-$G210/INDEX($AV$5:$BA$12,MATCH($D210,$AR$5:$AR$12,0),4))*($G210/INDEX($AV$5:$BA$12,MATCH($D210,$AR$5:$AR$12,0),4))^$I210)+(EXP(-$G210/INDEX($AV$5:$BA$12,MATCH($D210,$AR$5:$AR$12,0),5))*($G210/INDEX($AV$5:$BA$12,MATCH($D210,$AR$5:$AR$12,0),5))^$I210)+(EXP(-$G210/INDEX($AV$5:$BA$12,MATCH($D210,$AR$5:$AR$12,0),6))*($G210/INDEX($AV$5:$BA$12,MATCH($D210,$AR$5:$AR$12,0),6))^$I210)),0)</x:f>
        <x:v>0</x:v>
      </x:c>
      <x:c r="AC210" s="979" t="n">
        <x:f>IFERROR((EXP(-$G210/INDEX($AV$5:$BA$12,MATCH($D210,$AR$5:$AR$12,0),5))*($G210/INDEX($AV$5:$BA$12,MATCH($D210,$AR$5:$AR$12,0),5))^$I210)/((EXP(-$G210/INDEX($AV$5:$BA$12,MATCH($D210,$AR$5:$AR$12,0),1))*($G210/INDEX($AV$5:$BA$12,MATCH($D210,$AR$5:$AR$12,0),1))^$I210)+(EXP(-$G210/INDEX($AV$5:$BA$12,MATCH($D210,$AR$5:$AR$12,0),2))*($G210/INDEX($AV$5:$BA$12,MATCH($D210,$AR$5:$AR$12,0),2))^$I210)+(EXP(-$G210/INDEX($AV$5:$BA$12,MATCH($D210,$AR$5:$AR$12,0),3))*($G210/INDEX($AV$5:$BA$12,MATCH($D210,$AR$5:$AR$12,0),3))^$I210)+(EXP(-$G210/INDEX($AV$5:$BA$12,MATCH($D210,$AR$5:$AR$12,0),4))*($G210/INDEX($AV$5:$BA$12,MATCH($D210,$AR$5:$AR$12,0),4))^$I210)+(EXP(-$G210/INDEX($AV$5:$BA$12,MATCH($D210,$AR$5:$AR$12,0),5))*($G210/INDEX($AV$5:$BA$12,MATCH($D210,$AR$5:$AR$12,0),5))^$I210)+(EXP(-$G210/INDEX($AV$5:$BA$12,MATCH($D210,$AR$5:$AR$12,0),6))*($G210/INDEX($AV$5:$BA$12,MATCH($D210,$AR$5:$AR$12,0),6))^$I210)),0)</x:f>
        <x:v>0</x:v>
      </x:c>
      <x:c r="AD210" s="979" t="n">
        <x:f>IFERROR((EXP(-$G210/INDEX($AV$5:$BA$12,MATCH($D210,$AR$5:$AR$12,0),6))*($G210/INDEX($AV$5:$BA$12,MATCH($D210,$AR$5:$AR$12,0),6))^$I210)/((EXP(-$G210/INDEX($AV$5:$BA$12,MATCH($D210,$AR$5:$AR$12,0),1))*($G210/INDEX($AV$5:$BA$12,MATCH($D210,$AR$5:$AR$12,0),1))^$I210)+(EXP(-$G210/INDEX($AV$5:$BA$12,MATCH($D210,$AR$5:$AR$12,0),2))*($G210/INDEX($AV$5:$BA$12,MATCH($D210,$AR$5:$AR$12,0),2))^$I210)+(EXP(-$G210/INDEX($AV$5:$BA$12,MATCH($D210,$AR$5:$AR$12,0),3))*($G210/INDEX($AV$5:$BA$12,MATCH($D210,$AR$5:$AR$12,0),3))^$I210)+(EXP(-$G210/INDEX($AV$5:$BA$12,MATCH($D210,$AR$5:$AR$12,0),4))*($G210/INDEX($AV$5:$BA$12,MATCH($D210,$AR$5:$AR$12,0),4))^$I210)+(EXP(-$G210/INDEX($AV$5:$BA$12,MATCH($D210,$AR$5:$AR$12,0),5))*($G210/INDEX($AV$5:$BA$12,MATCH($D210,$AR$5:$AR$12,0),5))^$I210)+(EXP(-$G210/INDEX($AV$5:$BA$12,MATCH($D210,$AR$5:$AR$12,0),6))*($G210/INDEX($AV$5:$BA$12,MATCH($D210,$AR$5:$AR$12,0),6))^$I210)),0)</x:f>
        <x:v>0</x:v>
      </x:c>
      <x:c r="AE210" s="979" t="n">
        <x:f>IFERROR((EXP(-$G210/INDEX($BB$5:$BG$12,MATCH($D210,$AR$5:$AR$12,0),1))*($G210/INDEX($BB$5:$BG$12,MATCH($D210,$AR$5:$AR$12,0),1))^$J210)/((EXP(-$G210/INDEX($BB$5:$BG$12,MATCH($D210,$AR$5:$AR$12,0),1))*($G210/INDEX($BB$5:$BG$12,MATCH($D210,$AR$5:$AR$12,0),1))^$J210)+(EXP(-$G210/INDEX($BB$5:$BG$12,MATCH($D210,$AR$5:$AR$12,0),2))*($G210/INDEX($BB$5:$BG$12,MATCH($D210,$AR$5:$AR$12,0),2))^$J210)+(EXP(-$G210/INDEX($BB$5:$BG$12,MATCH($D210,$AR$5:$AR$12,0),3))*($G210/INDEX($BB$5:$BG$12,MATCH($D210,$AR$5:$AR$12,0),3))^$J210)+(EXP(-$G210/INDEX($BB$5:$BG$12,MATCH($D210,$AR$5:$AR$12,0),4))*($G210/INDEX($BB$5:$BG$12,MATCH($D210,$AR$5:$AR$12,0),4))^$J210)+(EXP(-$G210/INDEX($BB$5:$BG$12,MATCH($D210,$AR$5:$AR$12,0),5))*($G210/INDEX($BB$5:$BG$12,MATCH($D210,$AR$5:$AR$12,0),5))^$J210)+(EXP(-$G210/INDEX($BB$5:$BG$12,MATCH($D210,$AR$5:$AR$12,0),6))*($G210/INDEX($BB$5:$BG$12,MATCH($D210,$AR$5:$AR$12,0),6))^$J210)),0)</x:f>
        <x:v>0</x:v>
      </x:c>
      <x:c r="AF210" s="979" t="n">
        <x:f>IFERROR((EXP(-$G210/INDEX($BB$5:$BG$12,MATCH($D210,$AR$5:$AR$12,0),2))*($G210/INDEX($BB$5:$BG$12,MATCH($D210,$AR$5:$AR$12,0),2))^$J210)/((EXP(-$G210/INDEX($BB$5:$BG$12,MATCH($D210,$AR$5:$AR$12,0),1))*($G210/INDEX($BB$5:$BG$12,MATCH($D210,$AR$5:$AR$12,0),1))^$J210)+(EXP(-$G210/INDEX($BB$5:$BG$12,MATCH($D210,$AR$5:$AR$12,0),2))*($G210/INDEX($BB$5:$BG$12,MATCH($D210,$AR$5:$AR$12,0),2))^$J210)+(EXP(-$G210/INDEX($BB$5:$BG$12,MATCH($D210,$AR$5:$AR$12,0),3))*($G210/INDEX($BB$5:$BG$12,MATCH($D210,$AR$5:$AR$12,0),3))^$J210)+(EXP(-$G210/INDEX($BB$5:$BG$12,MATCH($D210,$AR$5:$AR$12,0),4))*($G210/INDEX($BB$5:$BG$12,MATCH($D210,$AR$5:$AR$12,0),4))^$J210)+(EXP(-$G210/INDEX($BB$5:$BG$12,MATCH($D210,$AR$5:$AR$12,0),5))*($G210/INDEX($BB$5:$BG$12,MATCH($D210,$AR$5:$AR$12,0),5))^$J210)+(EXP(-$G210/INDEX($BB$5:$BG$12,MATCH($D210,$AR$5:$AR$12,0),6))*($G210/INDEX($BB$5:$BG$12,MATCH($D210,$AR$5:$AR$12,0),6))^$J210)),0)</x:f>
        <x:v>0</x:v>
      </x:c>
      <x:c r="AG210" s="979" t="n">
        <x:f>IFERROR((EXP(-$G210/INDEX($BB$5:$BG$12,MATCH($D210,$AR$5:$AR$12,0),3))*($G210/INDEX($BB$5:$BG$12,MATCH($D210,$AR$5:$AR$12,0),3))^$J210)/((EXP(-$G210/INDEX($BB$5:$BG$12,MATCH($D210,$AR$5:$AR$12,0),1))*($G210/INDEX($BB$5:$BG$12,MATCH($D210,$AR$5:$AR$12,0),1))^$J210)+(EXP(-$G210/INDEX($BB$5:$BG$12,MATCH($D210,$AR$5:$AR$12,0),2))*($G210/INDEX($BB$5:$BG$12,MATCH($D210,$AR$5:$AR$12,0),2))^$J210)+(EXP(-$G210/INDEX($BB$5:$BG$12,MATCH($D210,$AR$5:$AR$12,0),3))*($G210/INDEX($BB$5:$BG$12,MATCH($D210,$AR$5:$AR$12,0),3))^$J210)+(EXP(-$G210/INDEX($BB$5:$BG$12,MATCH($D210,$AR$5:$AR$12,0),4))*($G210/INDEX($BB$5:$BG$12,MATCH($D210,$AR$5:$AR$12,0),4))^$J210)+(EXP(-$G210/INDEX($BB$5:$BG$12,MATCH($D210,$AR$5:$AR$12,0),5))*($G210/INDEX($BB$5:$BG$12,MATCH($D210,$AR$5:$AR$12,0),5))^$J210)+(EXP(-$G210/INDEX($BB$5:$BG$12,MATCH($D210,$AR$5:$AR$12,0),6))*($G210/INDEX($BB$5:$BG$12,MATCH($D210,$AR$5:$AR$12,0),6))^$J210)),0)</x:f>
        <x:v>0</x:v>
      </x:c>
      <x:c r="AH210" s="979" t="n">
        <x:f>IFERROR((EXP(-$G210/INDEX($BB$5:$BG$12,MATCH($D210,$AR$5:$AR$12,0),4))*($G210/INDEX($BB$5:$BG$12,MATCH($D210,$AR$5:$AR$12,0),4))^$J210)/((EXP(-$G210/INDEX($BB$5:$BG$12,MATCH($D210,$AR$5:$AR$12,0),1))*($G210/INDEX($BB$5:$BG$12,MATCH($D210,$AR$5:$AR$12,0),1))^$J210)+(EXP(-$G210/INDEX($BB$5:$BG$12,MATCH($D210,$AR$5:$AR$12,0),2))*($G210/INDEX($BB$5:$BG$12,MATCH($D210,$AR$5:$AR$12,0),2))^$J210)+(EXP(-$G210/INDEX($BB$5:$BG$12,MATCH($D210,$AR$5:$AR$12,0),3))*($G210/INDEX($BB$5:$BG$12,MATCH($D210,$AR$5:$AR$12,0),3))^$J210)+(EXP(-$G210/INDEX($BB$5:$BG$12,MATCH($D210,$AR$5:$AR$12,0),4))*($G210/INDEX($BB$5:$BG$12,MATCH($D210,$AR$5:$AR$12,0),4))^$J210)+(EXP(-$G210/INDEX($BB$5:$BG$12,MATCH($D210,$AR$5:$AR$12,0),5))*($G210/INDEX($BB$5:$BG$12,MATCH($D210,$AR$5:$AR$12,0),5))^$J210)+(EXP(-$G210/INDEX($BB$5:$BG$12,MATCH($D210,$AR$5:$AR$12,0),6))*($G210/INDEX($BB$5:$BG$12,MATCH($D210,$AR$5:$AR$12,0),6))^$J210)),0)</x:f>
        <x:v>0</x:v>
      </x:c>
      <x:c r="AI210" s="979" t="n">
        <x:f>IFERROR((EXP(-$G210/INDEX($BB$5:$BG$12,MATCH($D210,$AR$5:$AR$12,0),5))*($G210/INDEX($BB$5:$BG$12,MATCH($D210,$AR$5:$AR$12,0),5))^$J210)/((EXP(-$G210/INDEX($BB$5:$BG$12,MATCH($D210,$AR$5:$AR$12,0),1))*($G210/INDEX($BB$5:$BG$12,MATCH($D210,$AR$5:$AR$12,0),1))^$J210)+(EXP(-$G210/INDEX($BB$5:$BG$12,MATCH($D210,$AR$5:$AR$12,0),2))*($G210/INDEX($BB$5:$BG$12,MATCH($D210,$AR$5:$AR$12,0),2))^$J210)+(EXP(-$G210/INDEX($BB$5:$BG$12,MATCH($D210,$AR$5:$AR$12,0),3))*($G210/INDEX($BB$5:$BG$12,MATCH($D210,$AR$5:$AR$12,0),3))^$J210)+(EXP(-$G210/INDEX($BB$5:$BG$12,MATCH($D210,$AR$5:$AR$12,0),4))*($G210/INDEX($BB$5:$BG$12,MATCH($D210,$AR$5:$AR$12,0),4))^$J210)+(EXP(-$G210/INDEX($BB$5:$BG$12,MATCH($D210,$AR$5:$AR$12,0),5))*($G210/INDEX($BB$5:$BG$12,MATCH($D210,$AR$5:$AR$12,0),5))^$J210)+(EXP(-$G210/INDEX($BB$5:$BG$12,MATCH($D210,$AR$5:$AR$12,0),6))*($G210/INDEX($BB$5:$BG$12,MATCH($D210,$AR$5:$AR$12,0),6))^$J210)),0)</x:f>
        <x:v>0</x:v>
      </x:c>
      <x:c r="AJ210" s="979" t="n">
        <x:f>IFERROR((EXP(-$G210/INDEX($BB$5:$BG$12,MATCH($D210,$AR$5:$AR$12,0),6))*($G210/INDEX($BB$5:$BG$12,MATCH($D210,$AR$5:$AR$12,0),6))^$J210)/((EXP(-$G210/INDEX($BB$5:$BG$12,MATCH($D210,$AR$5:$AR$12,0),1))*($G210/INDEX($BB$5:$BG$12,MATCH($D210,$AR$5:$AR$12,0),1))^$J210)+(EXP(-$G210/INDEX($BB$5:$BG$12,MATCH($D210,$AR$5:$AR$12,0),2))*($G210/INDEX($BB$5:$BG$12,MATCH($D210,$AR$5:$AR$12,0),2))^$J210)+(EXP(-$G210/INDEX($BB$5:$BG$12,MATCH($D210,$AR$5:$AR$12,0),3))*($G210/INDEX($BB$5:$BG$12,MATCH($D210,$AR$5:$AR$12,0),3))^$J210)+(EXP(-$G210/INDEX($BB$5:$BG$12,MATCH($D210,$AR$5:$AR$12,0),4))*($G210/INDEX($BB$5:$BG$12,MATCH($D210,$AR$5:$AR$12,0),4))^$J210)+(EXP(-$G210/INDEX($BB$5:$BG$12,MATCH($D210,$AR$5:$AR$12,0),5))*($G210/INDEX($BB$5:$BG$12,MATCH($D210,$AR$5:$AR$12,0),5))^$J210)+(EXP(-$G210/INDEX($BB$5:$BG$12,MATCH($D210,$AR$5:$AR$12,0),6))*($G210/INDEX($BB$5:$BG$12,MATCH($D210,$AR$5:$AR$12,0),6))^$J210)),0)</x:f>
        <x:v>0</x:v>
      </x:c>
      <x:c r="BJ210"/>
      <x:c r="BK210"/>
      <x:c r="BL210"/>
      <x:c r="BM210"/>
      <x:c r="BN210"/>
      <x:c r="BO210"/>
      <x:c r="BP210"/>
      <x:c r="BQ210"/>
      <x:c r="BR210"/>
      <x:c r="BS210"/>
      <x:c r="BT210"/>
      <x:c r="BU210"/>
      <x:c r="BV210"/>
      <x:c r="BW210"/>
      <x:c r="BX210"/>
      <x:c r="BY210"/>
      <x:c r="BZ210"/>
    </x:row>
    <x:row r="211">
      <x:c r="A211" s="975" t="n">
        <x:f>'対象台データ'!A209</x:f>
        <x:v>46284</x:v>
      </x:c>
      <x:c r="B211" s="1003" t="str">
        <x:f>'対象台データ'!B209</x:f>
        <x:v>土</x:v>
      </x:c>
      <x:c r="C211" s="1003" t="str">
        <x:f>'対象台データ'!C209</x:f>
        <x:v>9/19</x:v>
      </x:c>
      <x:c r="D211" s="963" t="str">
        <x:f>'対象台データ'!D209</x:f>
        <x:v>スマスロ北斗の拳</x:v>
      </x:c>
      <x:c r="E211" s="1014" t="n">
        <x:f>IF($X211="A",MIN(100,MAX(0,55+(V211-55)*(1+0.4*SQRT(MIN(G211/8000,1))))),MIN(100,MAX(0,V211)))</x:f>
        <x:v>83.740694951146</x:v>
      </x:c>
      <x:c r="F211" s="1016" t="n">
        <x:f>'対象台データ'!E209</x:f>
        <x:v>755</x:v>
      </x:c>
      <x:c r="G211" s="1005" t="n">
        <x:f>'対象台データ'!F209</x:f>
        <x:v>9177</x:v>
      </x:c>
      <x:c r="H211" s="1005" t="n">
        <x:f>'対象台データ'!G209</x:f>
        <x:v>3592</x:v>
      </x:c>
      <x:c r="I211" s="1005" t="n">
        <x:f>'対象台データ'!H209</x:f>
        <x:v>95</x:v>
      </x:c>
      <x:c r="J211" s="1005" t="n">
        <x:f>'対象台データ'!I209</x:f>
        <x:v>23</x:v>
      </x:c>
      <x:c r="K211" s="979" t="n">
        <x:f>'対象台データ'!K209</x:f>
        <x:v>1.1304711052994807</x:v>
      </x:c>
      <x:c r="L211" s="1006" t="n">
        <x:f>IF(G211&lt;=0,5,IF(G211&lt;1500,5+(G211-0)*(20-5)/(1500-0),IF(G211&lt;3000,20+(G211-1500)*(40-20)/(3000-1500),IF(G211&lt;4500,40+(G211-3000)*(58-40)/(4500-3000),IF(G211&lt;6000,58+(G211-4500)*(72-58)/(6000-4500),IF(G211&lt;7500,72+(G211-6000)*(84-72)/(7500-6000),IF(G211&lt;9000,84+(G211-7500)*(93-84)/(9000-7500),IF(G211&lt;11000,93+(G211-9000)*(100-93)/(11000-9000),100))))))))</x:f>
        <x:v>93.6195</x:v>
      </x:c>
      <x:c r="M211" s="978" t="n">
        <x:v>1</x:v>
      </x:c>
      <x:c r="N211" s="978" t="n">
        <x:f>MIN(100,L211*M211)</x:f>
        <x:v>93.6195</x:v>
      </x:c>
      <x:c r="O211" s="978" t="n">
        <x:f>IF(K211&lt;=0.8,0,IF(K211&lt;0.9,0+(K211-0.8)*(10-0)/(0.9-0.8),IF(K211&lt;1,10+(K211-0.9)*(35-10)/(1-0.9),IF(K211&lt;1.2,35+(K211-1)*(87-35)/(1.2-1),IF(K211&lt;1.3,87+(K211-1.2)*(96-87)/(1.3-1.2),IF(K211&lt;1.45,96+(K211-1.3)*(100-96)/(1.45-1.3),100))))))</x:f>
        <x:v>68.922487377865</x:v>
      </x:c>
      <x:c r="P211" s="979" t="n">
        <x:f>MIN(1,SQRT(G211/8000))</x:f>
        <x:v>1</x:v>
      </x:c>
      <x:c r="Q211" s="978" t="n">
        <x:f>35+(O211-35)*P211</x:f>
        <x:v>68.922487377865</x:v>
      </x:c>
      <x:c r="R211" s="978" t="n">
        <x:f>IF(K211&lt;0.95,MIN(25,(0.95-K211)*250),0)</x:f>
        <x:v>0</x:v>
      </x:c>
      <x:c r="S211" s="978" t="n">
        <x:f>IF($X211="A",Y211*5+Z211*15+AA211*30+AB211*60+AC211*80+AD211*100,0)</x:f>
        <x:v>0</x:v>
      </x:c>
      <x:c r="T211" s="978" t="n">
        <x:f>IF($X211="A",AE211*5+AF211*15+AG211*30+AH211*60+AI211*80+AJ211*100,0)</x:f>
        <x:v>0</x:v>
      </x:c>
      <x:c r="U211" s="978" t="n">
        <x:f>IF($X211="A",S211*15%+T211*30%+Q211*55%,0)</x:f>
        <x:v>0</x:v>
      </x:c>
      <x:c r="V211" s="1018" t="n">
        <x:f>IF($X211="A",U211*80%+N211*20%,N211*IFERROR(INDEX($AT$5:$AT$60,MATCH($D211,$AR$5:$AR$60,0)),0.6)+Q211*IFERROR(INDEX($AU$5:$AU$60,MATCH($D211,$AR$5:$AR$60,0)),0.4)-R211)</x:f>
        <x:v>83.740694951146</x:v>
      </x:c>
      <x:c r="W211" s="1008" t="str">
        <x:f>IF(E211&gt;=90,"設定6級候補",IF(E211&gt;=75,"設定4以上強候補",IF(E211&gt;=60,"設定4以上を疑う","要観察")))</x:f>
        <x:v>設定4以上強候補</x:v>
      </x:c>
      <x:c r="X211" s="1003" t="str">
        <x:f>IFERROR(INDEX($AS$5:$AS$60,MATCH($D211,$AR$5:$AR$60,0)),"AT")</x:f>
        <x:v>AT</x:v>
      </x:c>
      <x:c r="Y211" s="979" t="n">
        <x:f>IFERROR((EXP(-$G211/INDEX($AV$5:$BA$12,MATCH($D211,$AR$5:$AR$12,0),1))*($G211/INDEX($AV$5:$BA$12,MATCH($D211,$AR$5:$AR$12,0),1))^$I211)/((EXP(-$G211/INDEX($AV$5:$BA$12,MATCH($D211,$AR$5:$AR$12,0),1))*($G211/INDEX($AV$5:$BA$12,MATCH($D211,$AR$5:$AR$12,0),1))^$I211)+(EXP(-$G211/INDEX($AV$5:$BA$12,MATCH($D211,$AR$5:$AR$12,0),2))*($G211/INDEX($AV$5:$BA$12,MATCH($D211,$AR$5:$AR$12,0),2))^$I211)+(EXP(-$G211/INDEX($AV$5:$BA$12,MATCH($D211,$AR$5:$AR$12,0),3))*($G211/INDEX($AV$5:$BA$12,MATCH($D211,$AR$5:$AR$12,0),3))^$I211)+(EXP(-$G211/INDEX($AV$5:$BA$12,MATCH($D211,$AR$5:$AR$12,0),4))*($G211/INDEX($AV$5:$BA$12,MATCH($D211,$AR$5:$AR$12,0),4))^$I211)+(EXP(-$G211/INDEX($AV$5:$BA$12,MATCH($D211,$AR$5:$AR$12,0),5))*($G211/INDEX($AV$5:$BA$12,MATCH($D211,$AR$5:$AR$12,0),5))^$I211)+(EXP(-$G211/INDEX($AV$5:$BA$12,MATCH($D211,$AR$5:$AR$12,0),6))*($G211/INDEX($AV$5:$BA$12,MATCH($D211,$AR$5:$AR$12,0),6))^$I211)),0)</x:f>
        <x:v>0</x:v>
      </x:c>
      <x:c r="Z211" s="979" t="n">
        <x:f>IFERROR((EXP(-$G211/INDEX($AV$5:$BA$12,MATCH($D211,$AR$5:$AR$12,0),2))*($G211/INDEX($AV$5:$BA$12,MATCH($D211,$AR$5:$AR$12,0),2))^$I211)/((EXP(-$G211/INDEX($AV$5:$BA$12,MATCH($D211,$AR$5:$AR$12,0),1))*($G211/INDEX($AV$5:$BA$12,MATCH($D211,$AR$5:$AR$12,0),1))^$I211)+(EXP(-$G211/INDEX($AV$5:$BA$12,MATCH($D211,$AR$5:$AR$12,0),2))*($G211/INDEX($AV$5:$BA$12,MATCH($D211,$AR$5:$AR$12,0),2))^$I211)+(EXP(-$G211/INDEX($AV$5:$BA$12,MATCH($D211,$AR$5:$AR$12,0),3))*($G211/INDEX($AV$5:$BA$12,MATCH($D211,$AR$5:$AR$12,0),3))^$I211)+(EXP(-$G211/INDEX($AV$5:$BA$12,MATCH($D211,$AR$5:$AR$12,0),4))*($G211/INDEX($AV$5:$BA$12,MATCH($D211,$AR$5:$AR$12,0),4))^$I211)+(EXP(-$G211/INDEX($AV$5:$BA$12,MATCH($D211,$AR$5:$AR$12,0),5))*($G211/INDEX($AV$5:$BA$12,MATCH($D211,$AR$5:$AR$12,0),5))^$I211)+(EXP(-$G211/INDEX($AV$5:$BA$12,MATCH($D211,$AR$5:$AR$12,0),6))*($G211/INDEX($AV$5:$BA$12,MATCH($D211,$AR$5:$AR$12,0),6))^$I211)),0)</x:f>
        <x:v>0</x:v>
      </x:c>
      <x:c r="AA211" s="979" t="n">
        <x:f>IFERROR((EXP(-$G211/INDEX($AV$5:$BA$12,MATCH($D211,$AR$5:$AR$12,0),3))*($G211/INDEX($AV$5:$BA$12,MATCH($D211,$AR$5:$AR$12,0),3))^$I211)/((EXP(-$G211/INDEX($AV$5:$BA$12,MATCH($D211,$AR$5:$AR$12,0),1))*($G211/INDEX($AV$5:$BA$12,MATCH($D211,$AR$5:$AR$12,0),1))^$I211)+(EXP(-$G211/INDEX($AV$5:$BA$12,MATCH($D211,$AR$5:$AR$12,0),2))*($G211/INDEX($AV$5:$BA$12,MATCH($D211,$AR$5:$AR$12,0),2))^$I211)+(EXP(-$G211/INDEX($AV$5:$BA$12,MATCH($D211,$AR$5:$AR$12,0),3))*($G211/INDEX($AV$5:$BA$12,MATCH($D211,$AR$5:$AR$12,0),3))^$I211)+(EXP(-$G211/INDEX($AV$5:$BA$12,MATCH($D211,$AR$5:$AR$12,0),4))*($G211/INDEX($AV$5:$BA$12,MATCH($D211,$AR$5:$AR$12,0),4))^$I211)+(EXP(-$G211/INDEX($AV$5:$BA$12,MATCH($D211,$AR$5:$AR$12,0),5))*($G211/INDEX($AV$5:$BA$12,MATCH($D211,$AR$5:$AR$12,0),5))^$I211)+(EXP(-$G211/INDEX($AV$5:$BA$12,MATCH($D211,$AR$5:$AR$12,0),6))*($G211/INDEX($AV$5:$BA$12,MATCH($D211,$AR$5:$AR$12,0),6))^$I211)),0)</x:f>
        <x:v>0</x:v>
      </x:c>
      <x:c r="AB211" s="979" t="n">
        <x:f>IFERROR((EXP(-$G211/INDEX($AV$5:$BA$12,MATCH($D211,$AR$5:$AR$12,0),4))*($G211/INDEX($AV$5:$BA$12,MATCH($D211,$AR$5:$AR$12,0),4))^$I211)/((EXP(-$G211/INDEX($AV$5:$BA$12,MATCH($D211,$AR$5:$AR$12,0),1))*($G211/INDEX($AV$5:$BA$12,MATCH($D211,$AR$5:$AR$12,0),1))^$I211)+(EXP(-$G211/INDEX($AV$5:$BA$12,MATCH($D211,$AR$5:$AR$12,0),2))*($G211/INDEX($AV$5:$BA$12,MATCH($D211,$AR$5:$AR$12,0),2))^$I211)+(EXP(-$G211/INDEX($AV$5:$BA$12,MATCH($D211,$AR$5:$AR$12,0),3))*($G211/INDEX($AV$5:$BA$12,MATCH($D211,$AR$5:$AR$12,0),3))^$I211)+(EXP(-$G211/INDEX($AV$5:$BA$12,MATCH($D211,$AR$5:$AR$12,0),4))*($G211/INDEX($AV$5:$BA$12,MATCH($D211,$AR$5:$AR$12,0),4))^$I211)+(EXP(-$G211/INDEX($AV$5:$BA$12,MATCH($D211,$AR$5:$AR$12,0),5))*($G211/INDEX($AV$5:$BA$12,MATCH($D211,$AR$5:$AR$12,0),5))^$I211)+(EXP(-$G211/INDEX($AV$5:$BA$12,MATCH($D211,$AR$5:$AR$12,0),6))*($G211/INDEX($AV$5:$BA$12,MATCH($D211,$AR$5:$AR$12,0),6))^$I211)),0)</x:f>
        <x:v>0</x:v>
      </x:c>
      <x:c r="AC211" s="979" t="n">
        <x:f>IFERROR((EXP(-$G211/INDEX($AV$5:$BA$12,MATCH($D211,$AR$5:$AR$12,0),5))*($G211/INDEX($AV$5:$BA$12,MATCH($D211,$AR$5:$AR$12,0),5))^$I211)/((EXP(-$G211/INDEX($AV$5:$BA$12,MATCH($D211,$AR$5:$AR$12,0),1))*($G211/INDEX($AV$5:$BA$12,MATCH($D211,$AR$5:$AR$12,0),1))^$I211)+(EXP(-$G211/INDEX($AV$5:$BA$12,MATCH($D211,$AR$5:$AR$12,0),2))*($G211/INDEX($AV$5:$BA$12,MATCH($D211,$AR$5:$AR$12,0),2))^$I211)+(EXP(-$G211/INDEX($AV$5:$BA$12,MATCH($D211,$AR$5:$AR$12,0),3))*($G211/INDEX($AV$5:$BA$12,MATCH($D211,$AR$5:$AR$12,0),3))^$I211)+(EXP(-$G211/INDEX($AV$5:$BA$12,MATCH($D211,$AR$5:$AR$12,0),4))*($G211/INDEX($AV$5:$BA$12,MATCH($D211,$AR$5:$AR$12,0),4))^$I211)+(EXP(-$G211/INDEX($AV$5:$BA$12,MATCH($D211,$AR$5:$AR$12,0),5))*($G211/INDEX($AV$5:$BA$12,MATCH($D211,$AR$5:$AR$12,0),5))^$I211)+(EXP(-$G211/INDEX($AV$5:$BA$12,MATCH($D211,$AR$5:$AR$12,0),6))*($G211/INDEX($AV$5:$BA$12,MATCH($D211,$AR$5:$AR$12,0),6))^$I211)),0)</x:f>
        <x:v>0</x:v>
      </x:c>
      <x:c r="AD211" s="979" t="n">
        <x:f>IFERROR((EXP(-$G211/INDEX($AV$5:$BA$12,MATCH($D211,$AR$5:$AR$12,0),6))*($G211/INDEX($AV$5:$BA$12,MATCH($D211,$AR$5:$AR$12,0),6))^$I211)/((EXP(-$G211/INDEX($AV$5:$BA$12,MATCH($D211,$AR$5:$AR$12,0),1))*($G211/INDEX($AV$5:$BA$12,MATCH($D211,$AR$5:$AR$12,0),1))^$I211)+(EXP(-$G211/INDEX($AV$5:$BA$12,MATCH($D211,$AR$5:$AR$12,0),2))*($G211/INDEX($AV$5:$BA$12,MATCH($D211,$AR$5:$AR$12,0),2))^$I211)+(EXP(-$G211/INDEX($AV$5:$BA$12,MATCH($D211,$AR$5:$AR$12,0),3))*($G211/INDEX($AV$5:$BA$12,MATCH($D211,$AR$5:$AR$12,0),3))^$I211)+(EXP(-$G211/INDEX($AV$5:$BA$12,MATCH($D211,$AR$5:$AR$12,0),4))*($G211/INDEX($AV$5:$BA$12,MATCH($D211,$AR$5:$AR$12,0),4))^$I211)+(EXP(-$G211/INDEX($AV$5:$BA$12,MATCH($D211,$AR$5:$AR$12,0),5))*($G211/INDEX($AV$5:$BA$12,MATCH($D211,$AR$5:$AR$12,0),5))^$I211)+(EXP(-$G211/INDEX($AV$5:$BA$12,MATCH($D211,$AR$5:$AR$12,0),6))*($G211/INDEX($AV$5:$BA$12,MATCH($D211,$AR$5:$AR$12,0),6))^$I211)),0)</x:f>
        <x:v>0</x:v>
      </x:c>
      <x:c r="AE211" s="979" t="n">
        <x:f>IFERROR((EXP(-$G211/INDEX($BB$5:$BG$12,MATCH($D211,$AR$5:$AR$12,0),1))*($G211/INDEX($BB$5:$BG$12,MATCH($D211,$AR$5:$AR$12,0),1))^$J211)/((EXP(-$G211/INDEX($BB$5:$BG$12,MATCH($D211,$AR$5:$AR$12,0),1))*($G211/INDEX($BB$5:$BG$12,MATCH($D211,$AR$5:$AR$12,0),1))^$J211)+(EXP(-$G211/INDEX($BB$5:$BG$12,MATCH($D211,$AR$5:$AR$12,0),2))*($G211/INDEX($BB$5:$BG$12,MATCH($D211,$AR$5:$AR$12,0),2))^$J211)+(EXP(-$G211/INDEX($BB$5:$BG$12,MATCH($D211,$AR$5:$AR$12,0),3))*($G211/INDEX($BB$5:$BG$12,MATCH($D211,$AR$5:$AR$12,0),3))^$J211)+(EXP(-$G211/INDEX($BB$5:$BG$12,MATCH($D211,$AR$5:$AR$12,0),4))*($G211/INDEX($BB$5:$BG$12,MATCH($D211,$AR$5:$AR$12,0),4))^$J211)+(EXP(-$G211/INDEX($BB$5:$BG$12,MATCH($D211,$AR$5:$AR$12,0),5))*($G211/INDEX($BB$5:$BG$12,MATCH($D211,$AR$5:$AR$12,0),5))^$J211)+(EXP(-$G211/INDEX($BB$5:$BG$12,MATCH($D211,$AR$5:$AR$12,0),6))*($G211/INDEX($BB$5:$BG$12,MATCH($D211,$AR$5:$AR$12,0),6))^$J211)),0)</x:f>
        <x:v>0</x:v>
      </x:c>
      <x:c r="AF211" s="979" t="n">
        <x:f>IFERROR((EXP(-$G211/INDEX($BB$5:$BG$12,MATCH($D211,$AR$5:$AR$12,0),2))*($G211/INDEX($BB$5:$BG$12,MATCH($D211,$AR$5:$AR$12,0),2))^$J211)/((EXP(-$G211/INDEX($BB$5:$BG$12,MATCH($D211,$AR$5:$AR$12,0),1))*($G211/INDEX($BB$5:$BG$12,MATCH($D211,$AR$5:$AR$12,0),1))^$J211)+(EXP(-$G211/INDEX($BB$5:$BG$12,MATCH($D211,$AR$5:$AR$12,0),2))*($G211/INDEX($BB$5:$BG$12,MATCH($D211,$AR$5:$AR$12,0),2))^$J211)+(EXP(-$G211/INDEX($BB$5:$BG$12,MATCH($D211,$AR$5:$AR$12,0),3))*($G211/INDEX($BB$5:$BG$12,MATCH($D211,$AR$5:$AR$12,0),3))^$J211)+(EXP(-$G211/INDEX($BB$5:$BG$12,MATCH($D211,$AR$5:$AR$12,0),4))*($G211/INDEX($BB$5:$BG$12,MATCH($D211,$AR$5:$AR$12,0),4))^$J211)+(EXP(-$G211/INDEX($BB$5:$BG$12,MATCH($D211,$AR$5:$AR$12,0),5))*($G211/INDEX($BB$5:$BG$12,MATCH($D211,$AR$5:$AR$12,0),5))^$J211)+(EXP(-$G211/INDEX($BB$5:$BG$12,MATCH($D211,$AR$5:$AR$12,0),6))*($G211/INDEX($BB$5:$BG$12,MATCH($D211,$AR$5:$AR$12,0),6))^$J211)),0)</x:f>
        <x:v>0</x:v>
      </x:c>
      <x:c r="AG211" s="979" t="n">
        <x:f>IFERROR((EXP(-$G211/INDEX($BB$5:$BG$12,MATCH($D211,$AR$5:$AR$12,0),3))*($G211/INDEX($BB$5:$BG$12,MATCH($D211,$AR$5:$AR$12,0),3))^$J211)/((EXP(-$G211/INDEX($BB$5:$BG$12,MATCH($D211,$AR$5:$AR$12,0),1))*($G211/INDEX($BB$5:$BG$12,MATCH($D211,$AR$5:$AR$12,0),1))^$J211)+(EXP(-$G211/INDEX($BB$5:$BG$12,MATCH($D211,$AR$5:$AR$12,0),2))*($G211/INDEX($BB$5:$BG$12,MATCH($D211,$AR$5:$AR$12,0),2))^$J211)+(EXP(-$G211/INDEX($BB$5:$BG$12,MATCH($D211,$AR$5:$AR$12,0),3))*($G211/INDEX($BB$5:$BG$12,MATCH($D211,$AR$5:$AR$12,0),3))^$J211)+(EXP(-$G211/INDEX($BB$5:$BG$12,MATCH($D211,$AR$5:$AR$12,0),4))*($G211/INDEX($BB$5:$BG$12,MATCH($D211,$AR$5:$AR$12,0),4))^$J211)+(EXP(-$G211/INDEX($BB$5:$BG$12,MATCH($D211,$AR$5:$AR$12,0),5))*($G211/INDEX($BB$5:$BG$12,MATCH($D211,$AR$5:$AR$12,0),5))^$J211)+(EXP(-$G211/INDEX($BB$5:$BG$12,MATCH($D211,$AR$5:$AR$12,0),6))*($G211/INDEX($BB$5:$BG$12,MATCH($D211,$AR$5:$AR$12,0),6))^$J211)),0)</x:f>
        <x:v>0</x:v>
      </x:c>
      <x:c r="AH211" s="979" t="n">
        <x:f>IFERROR((EXP(-$G211/INDEX($BB$5:$BG$12,MATCH($D211,$AR$5:$AR$12,0),4))*($G211/INDEX($BB$5:$BG$12,MATCH($D211,$AR$5:$AR$12,0),4))^$J211)/((EXP(-$G211/INDEX($BB$5:$BG$12,MATCH($D211,$AR$5:$AR$12,0),1))*($G211/INDEX($BB$5:$BG$12,MATCH($D211,$AR$5:$AR$12,0),1))^$J211)+(EXP(-$G211/INDEX($BB$5:$BG$12,MATCH($D211,$AR$5:$AR$12,0),2))*($G211/INDEX($BB$5:$BG$12,MATCH($D211,$AR$5:$AR$12,0),2))^$J211)+(EXP(-$G211/INDEX($BB$5:$BG$12,MATCH($D211,$AR$5:$AR$12,0),3))*($G211/INDEX($BB$5:$BG$12,MATCH($D211,$AR$5:$AR$12,0),3))^$J211)+(EXP(-$G211/INDEX($BB$5:$BG$12,MATCH($D211,$AR$5:$AR$12,0),4))*($G211/INDEX($BB$5:$BG$12,MATCH($D211,$AR$5:$AR$12,0),4))^$J211)+(EXP(-$G211/INDEX($BB$5:$BG$12,MATCH($D211,$AR$5:$AR$12,0),5))*($G211/INDEX($BB$5:$BG$12,MATCH($D211,$AR$5:$AR$12,0),5))^$J211)+(EXP(-$G211/INDEX($BB$5:$BG$12,MATCH($D211,$AR$5:$AR$12,0),6))*($G211/INDEX($BB$5:$BG$12,MATCH($D211,$AR$5:$AR$12,0),6))^$J211)),0)</x:f>
        <x:v>0</x:v>
      </x:c>
      <x:c r="AI211" s="979" t="n">
        <x:f>IFERROR((EXP(-$G211/INDEX($BB$5:$BG$12,MATCH($D211,$AR$5:$AR$12,0),5))*($G211/INDEX($BB$5:$BG$12,MATCH($D211,$AR$5:$AR$12,0),5))^$J211)/((EXP(-$G211/INDEX($BB$5:$BG$12,MATCH($D211,$AR$5:$AR$12,0),1))*($G211/INDEX($BB$5:$BG$12,MATCH($D211,$AR$5:$AR$12,0),1))^$J211)+(EXP(-$G211/INDEX($BB$5:$BG$12,MATCH($D211,$AR$5:$AR$12,0),2))*($G211/INDEX($BB$5:$BG$12,MATCH($D211,$AR$5:$AR$12,0),2))^$J211)+(EXP(-$G211/INDEX($BB$5:$BG$12,MATCH($D211,$AR$5:$AR$12,0),3))*($G211/INDEX($BB$5:$BG$12,MATCH($D211,$AR$5:$AR$12,0),3))^$J211)+(EXP(-$G211/INDEX($BB$5:$BG$12,MATCH($D211,$AR$5:$AR$12,0),4))*($G211/INDEX($BB$5:$BG$12,MATCH($D211,$AR$5:$AR$12,0),4))^$J211)+(EXP(-$G211/INDEX($BB$5:$BG$12,MATCH($D211,$AR$5:$AR$12,0),5))*($G211/INDEX($BB$5:$BG$12,MATCH($D211,$AR$5:$AR$12,0),5))^$J211)+(EXP(-$G211/INDEX($BB$5:$BG$12,MATCH($D211,$AR$5:$AR$12,0),6))*($G211/INDEX($BB$5:$BG$12,MATCH($D211,$AR$5:$AR$12,0),6))^$J211)),0)</x:f>
        <x:v>0</x:v>
      </x:c>
      <x:c r="AJ211" s="979" t="n">
        <x:f>IFERROR((EXP(-$G211/INDEX($BB$5:$BG$12,MATCH($D211,$AR$5:$AR$12,0),6))*($G211/INDEX($BB$5:$BG$12,MATCH($D211,$AR$5:$AR$12,0),6))^$J211)/((EXP(-$G211/INDEX($BB$5:$BG$12,MATCH($D211,$AR$5:$AR$12,0),1))*($G211/INDEX($BB$5:$BG$12,MATCH($D211,$AR$5:$AR$12,0),1))^$J211)+(EXP(-$G211/INDEX($BB$5:$BG$12,MATCH($D211,$AR$5:$AR$12,0),2))*($G211/INDEX($BB$5:$BG$12,MATCH($D211,$AR$5:$AR$12,0),2))^$J211)+(EXP(-$G211/INDEX($BB$5:$BG$12,MATCH($D211,$AR$5:$AR$12,0),3))*($G211/INDEX($BB$5:$BG$12,MATCH($D211,$AR$5:$AR$12,0),3))^$J211)+(EXP(-$G211/INDEX($BB$5:$BG$12,MATCH($D211,$AR$5:$AR$12,0),4))*($G211/INDEX($BB$5:$BG$12,MATCH($D211,$AR$5:$AR$12,0),4))^$J211)+(EXP(-$G211/INDEX($BB$5:$BG$12,MATCH($D211,$AR$5:$AR$12,0),5))*($G211/INDEX($BB$5:$BG$12,MATCH($D211,$AR$5:$AR$12,0),5))^$J211)+(EXP(-$G211/INDEX($BB$5:$BG$12,MATCH($D211,$AR$5:$AR$12,0),6))*($G211/INDEX($BB$5:$BG$12,MATCH($D211,$AR$5:$AR$12,0),6))^$J211)),0)</x:f>
        <x:v>0</x:v>
      </x:c>
      <x:c r="BJ211"/>
      <x:c r="BK211"/>
      <x:c r="BL211"/>
      <x:c r="BM211"/>
      <x:c r="BN211"/>
      <x:c r="BO211"/>
      <x:c r="BP211"/>
      <x:c r="BQ211"/>
      <x:c r="BR211"/>
      <x:c r="BS211"/>
      <x:c r="BT211"/>
      <x:c r="BU211"/>
      <x:c r="BV211"/>
      <x:c r="BW211"/>
      <x:c r="BX211"/>
      <x:c r="BY211"/>
      <x:c r="BZ211"/>
    </x:row>
    <x:row r="212">
      <x:c r="A212" s="975" t="n">
        <x:f>'対象台データ'!A210</x:f>
        <x:v>46284</x:v>
      </x:c>
      <x:c r="B212" s="1003" t="str">
        <x:f>'対象台データ'!B210</x:f>
        <x:v>土</x:v>
      </x:c>
      <x:c r="C212" s="1003" t="str">
        <x:f>'対象台データ'!C210</x:f>
        <x:v>9/19</x:v>
      </x:c>
      <x:c r="D212" s="963" t="str">
        <x:f>'対象台データ'!D210</x:f>
        <x:v>スマスロ北斗の拳</x:v>
      </x:c>
      <x:c r="E212" s="1014" t="n">
        <x:f>IF($X212="A",MIN(100,MAX(0,55+(V212-55)*(1+0.4*SQRT(MIN(G212/8000,1))))),MIN(100,MAX(0,V212)))</x:f>
        <x:v>93.11120800326665</x:v>
      </x:c>
      <x:c r="F212" s="1016" t="n">
        <x:f>'対象台データ'!E210</x:f>
        <x:v>756</x:v>
      </x:c>
      <x:c r="G212" s="1005" t="n">
        <x:f>'対象台データ'!F210</x:f>
        <x:v>9796</x:v>
      </x:c>
      <x:c r="H212" s="1005" t="n">
        <x:f>'対象台データ'!G210</x:f>
        <x:v>6563</x:v>
      </x:c>
      <x:c r="I212" s="1005" t="n">
        <x:f>'対象台データ'!H210</x:f>
        <x:v>113</x:v>
      </x:c>
      <x:c r="J212" s="1005" t="n">
        <x:f>'対象台データ'!I210</x:f>
        <x:v>19</x:v>
      </x:c>
      <x:c r="K212" s="979" t="n">
        <x:f>'対象台データ'!K210</x:f>
        <x:v>1.2233224445351845</x:v>
      </x:c>
      <x:c r="L212" s="1006" t="n">
        <x:f>IF(G212&lt;=0,5,IF(G212&lt;1500,5+(G212-0)*(20-5)/(1500-0),IF(G212&lt;3000,20+(G212-1500)*(40-20)/(3000-1500),IF(G212&lt;4500,40+(G212-3000)*(58-40)/(4500-3000),IF(G212&lt;6000,58+(G212-4500)*(72-58)/(6000-4500),IF(G212&lt;7500,72+(G212-6000)*(84-72)/(7500-6000),IF(G212&lt;9000,84+(G212-7500)*(93-84)/(9000-7500),IF(G212&lt;11000,93+(G212-9000)*(100-93)/(11000-9000),100))))))))</x:f>
        <x:v>95.786</x:v>
      </x:c>
      <x:c r="M212" s="978" t="n">
        <x:v>1</x:v>
      </x:c>
      <x:c r="N212" s="978" t="n">
        <x:f>MIN(100,L212*M212)</x:f>
        <x:v>95.786</x:v>
      </x:c>
      <x:c r="O212" s="978" t="n">
        <x:f>IF(K212&lt;=0.8,0,IF(K212&lt;0.9,0+(K212-0.8)*(10-0)/(0.9-0.8),IF(K212&lt;1,10+(K212-0.9)*(35-10)/(1-0.9),IF(K212&lt;1.2,35+(K212-1)*(87-35)/(1.2-1),IF(K212&lt;1.3,87+(K212-1.2)*(96-87)/(1.3-1.2),IF(K212&lt;1.45,96+(K212-1.3)*(100-96)/(1.45-1.3),100))))))</x:f>
        <x:v>89.0990200081666</x:v>
      </x:c>
      <x:c r="P212" s="979" t="n">
        <x:f>MIN(1,SQRT(G212/8000))</x:f>
        <x:v>1</x:v>
      </x:c>
      <x:c r="Q212" s="978" t="n">
        <x:f>35+(O212-35)*P212</x:f>
        <x:v>89.0990200081666</x:v>
      </x:c>
      <x:c r="R212" s="978" t="n">
        <x:f>IF(K212&lt;0.95,MIN(25,(0.95-K212)*250),0)</x:f>
        <x:v>0</x:v>
      </x:c>
      <x:c r="S212" s="978" t="n">
        <x:f>IF($X212="A",Y212*5+Z212*15+AA212*30+AB212*60+AC212*80+AD212*100,0)</x:f>
        <x:v>0</x:v>
      </x:c>
      <x:c r="T212" s="978" t="n">
        <x:f>IF($X212="A",AE212*5+AF212*15+AG212*30+AH212*60+AI212*80+AJ212*100,0)</x:f>
        <x:v>0</x:v>
      </x:c>
      <x:c r="U212" s="978" t="n">
        <x:f>IF($X212="A",S212*15%+T212*30%+Q212*55%,0)</x:f>
        <x:v>0</x:v>
      </x:c>
      <x:c r="V212" s="1018" t="n">
        <x:f>IF($X212="A",U212*80%+N212*20%,N212*IFERROR(INDEX($AT$5:$AT$60,MATCH($D212,$AR$5:$AR$60,0)),0.6)+Q212*IFERROR(INDEX($AU$5:$AU$60,MATCH($D212,$AR$5:$AR$60,0)),0.4)-R212)</x:f>
        <x:v>93.11120800326665</x:v>
      </x:c>
      <x:c r="W212" s="1008" t="str">
        <x:f>IF(E212&gt;=90,"設定6級候補",IF(E212&gt;=75,"設定4以上強候補",IF(E212&gt;=60,"設定4以上を疑う","要観察")))</x:f>
        <x:v>設定6級候補</x:v>
      </x:c>
      <x:c r="X212" s="1003" t="str">
        <x:f>IFERROR(INDEX($AS$5:$AS$60,MATCH($D212,$AR$5:$AR$60,0)),"AT")</x:f>
        <x:v>AT</x:v>
      </x:c>
      <x:c r="Y212" s="979" t="n">
        <x:f>IFERROR((EXP(-$G212/INDEX($AV$5:$BA$12,MATCH($D212,$AR$5:$AR$12,0),1))*($G212/INDEX($AV$5:$BA$12,MATCH($D212,$AR$5:$AR$12,0),1))^$I212)/((EXP(-$G212/INDEX($AV$5:$BA$12,MATCH($D212,$AR$5:$AR$12,0),1))*($G212/INDEX($AV$5:$BA$12,MATCH($D212,$AR$5:$AR$12,0),1))^$I212)+(EXP(-$G212/INDEX($AV$5:$BA$12,MATCH($D212,$AR$5:$AR$12,0),2))*($G212/INDEX($AV$5:$BA$12,MATCH($D212,$AR$5:$AR$12,0),2))^$I212)+(EXP(-$G212/INDEX($AV$5:$BA$12,MATCH($D212,$AR$5:$AR$12,0),3))*($G212/INDEX($AV$5:$BA$12,MATCH($D212,$AR$5:$AR$12,0),3))^$I212)+(EXP(-$G212/INDEX($AV$5:$BA$12,MATCH($D212,$AR$5:$AR$12,0),4))*($G212/INDEX($AV$5:$BA$12,MATCH($D212,$AR$5:$AR$12,0),4))^$I212)+(EXP(-$G212/INDEX($AV$5:$BA$12,MATCH($D212,$AR$5:$AR$12,0),5))*($G212/INDEX($AV$5:$BA$12,MATCH($D212,$AR$5:$AR$12,0),5))^$I212)+(EXP(-$G212/INDEX($AV$5:$BA$12,MATCH($D212,$AR$5:$AR$12,0),6))*($G212/INDEX($AV$5:$BA$12,MATCH($D212,$AR$5:$AR$12,0),6))^$I212)),0)</x:f>
        <x:v>0</x:v>
      </x:c>
      <x:c r="Z212" s="979" t="n">
        <x:f>IFERROR((EXP(-$G212/INDEX($AV$5:$BA$12,MATCH($D212,$AR$5:$AR$12,0),2))*($G212/INDEX($AV$5:$BA$12,MATCH($D212,$AR$5:$AR$12,0),2))^$I212)/((EXP(-$G212/INDEX($AV$5:$BA$12,MATCH($D212,$AR$5:$AR$12,0),1))*($G212/INDEX($AV$5:$BA$12,MATCH($D212,$AR$5:$AR$12,0),1))^$I212)+(EXP(-$G212/INDEX($AV$5:$BA$12,MATCH($D212,$AR$5:$AR$12,0),2))*($G212/INDEX($AV$5:$BA$12,MATCH($D212,$AR$5:$AR$12,0),2))^$I212)+(EXP(-$G212/INDEX($AV$5:$BA$12,MATCH($D212,$AR$5:$AR$12,0),3))*($G212/INDEX($AV$5:$BA$12,MATCH($D212,$AR$5:$AR$12,0),3))^$I212)+(EXP(-$G212/INDEX($AV$5:$BA$12,MATCH($D212,$AR$5:$AR$12,0),4))*($G212/INDEX($AV$5:$BA$12,MATCH($D212,$AR$5:$AR$12,0),4))^$I212)+(EXP(-$G212/INDEX($AV$5:$BA$12,MATCH($D212,$AR$5:$AR$12,0),5))*($G212/INDEX($AV$5:$BA$12,MATCH($D212,$AR$5:$AR$12,0),5))^$I212)+(EXP(-$G212/INDEX($AV$5:$BA$12,MATCH($D212,$AR$5:$AR$12,0),6))*($G212/INDEX($AV$5:$BA$12,MATCH($D212,$AR$5:$AR$12,0),6))^$I212)),0)</x:f>
        <x:v>0</x:v>
      </x:c>
      <x:c r="AA212" s="979" t="n">
        <x:f>IFERROR((EXP(-$G212/INDEX($AV$5:$BA$12,MATCH($D212,$AR$5:$AR$12,0),3))*($G212/INDEX($AV$5:$BA$12,MATCH($D212,$AR$5:$AR$12,0),3))^$I212)/((EXP(-$G212/INDEX($AV$5:$BA$12,MATCH($D212,$AR$5:$AR$12,0),1))*($G212/INDEX($AV$5:$BA$12,MATCH($D212,$AR$5:$AR$12,0),1))^$I212)+(EXP(-$G212/INDEX($AV$5:$BA$12,MATCH($D212,$AR$5:$AR$12,0),2))*($G212/INDEX($AV$5:$BA$12,MATCH($D212,$AR$5:$AR$12,0),2))^$I212)+(EXP(-$G212/INDEX($AV$5:$BA$12,MATCH($D212,$AR$5:$AR$12,0),3))*($G212/INDEX($AV$5:$BA$12,MATCH($D212,$AR$5:$AR$12,0),3))^$I212)+(EXP(-$G212/INDEX($AV$5:$BA$12,MATCH($D212,$AR$5:$AR$12,0),4))*($G212/INDEX($AV$5:$BA$12,MATCH($D212,$AR$5:$AR$12,0),4))^$I212)+(EXP(-$G212/INDEX($AV$5:$BA$12,MATCH($D212,$AR$5:$AR$12,0),5))*($G212/INDEX($AV$5:$BA$12,MATCH($D212,$AR$5:$AR$12,0),5))^$I212)+(EXP(-$G212/INDEX($AV$5:$BA$12,MATCH($D212,$AR$5:$AR$12,0),6))*($G212/INDEX($AV$5:$BA$12,MATCH($D212,$AR$5:$AR$12,0),6))^$I212)),0)</x:f>
        <x:v>0</x:v>
      </x:c>
      <x:c r="AB212" s="979" t="n">
        <x:f>IFERROR((EXP(-$G212/INDEX($AV$5:$BA$12,MATCH($D212,$AR$5:$AR$12,0),4))*($G212/INDEX($AV$5:$BA$12,MATCH($D212,$AR$5:$AR$12,0),4))^$I212)/((EXP(-$G212/INDEX($AV$5:$BA$12,MATCH($D212,$AR$5:$AR$12,0),1))*($G212/INDEX($AV$5:$BA$12,MATCH($D212,$AR$5:$AR$12,0),1))^$I212)+(EXP(-$G212/INDEX($AV$5:$BA$12,MATCH($D212,$AR$5:$AR$12,0),2))*($G212/INDEX($AV$5:$BA$12,MATCH($D212,$AR$5:$AR$12,0),2))^$I212)+(EXP(-$G212/INDEX($AV$5:$BA$12,MATCH($D212,$AR$5:$AR$12,0),3))*($G212/INDEX($AV$5:$BA$12,MATCH($D212,$AR$5:$AR$12,0),3))^$I212)+(EXP(-$G212/INDEX($AV$5:$BA$12,MATCH($D212,$AR$5:$AR$12,0),4))*($G212/INDEX($AV$5:$BA$12,MATCH($D212,$AR$5:$AR$12,0),4))^$I212)+(EXP(-$G212/INDEX($AV$5:$BA$12,MATCH($D212,$AR$5:$AR$12,0),5))*($G212/INDEX($AV$5:$BA$12,MATCH($D212,$AR$5:$AR$12,0),5))^$I212)+(EXP(-$G212/INDEX($AV$5:$BA$12,MATCH($D212,$AR$5:$AR$12,0),6))*($G212/INDEX($AV$5:$BA$12,MATCH($D212,$AR$5:$AR$12,0),6))^$I212)),0)</x:f>
        <x:v>0</x:v>
      </x:c>
      <x:c r="AC212" s="979" t="n">
        <x:f>IFERROR((EXP(-$G212/INDEX($AV$5:$BA$12,MATCH($D212,$AR$5:$AR$12,0),5))*($G212/INDEX($AV$5:$BA$12,MATCH($D212,$AR$5:$AR$12,0),5))^$I212)/((EXP(-$G212/INDEX($AV$5:$BA$12,MATCH($D212,$AR$5:$AR$12,0),1))*($G212/INDEX($AV$5:$BA$12,MATCH($D212,$AR$5:$AR$12,0),1))^$I212)+(EXP(-$G212/INDEX($AV$5:$BA$12,MATCH($D212,$AR$5:$AR$12,0),2))*($G212/INDEX($AV$5:$BA$12,MATCH($D212,$AR$5:$AR$12,0),2))^$I212)+(EXP(-$G212/INDEX($AV$5:$BA$12,MATCH($D212,$AR$5:$AR$12,0),3))*($G212/INDEX($AV$5:$BA$12,MATCH($D212,$AR$5:$AR$12,0),3))^$I212)+(EXP(-$G212/INDEX($AV$5:$BA$12,MATCH($D212,$AR$5:$AR$12,0),4))*($G212/INDEX($AV$5:$BA$12,MATCH($D212,$AR$5:$AR$12,0),4))^$I212)+(EXP(-$G212/INDEX($AV$5:$BA$12,MATCH($D212,$AR$5:$AR$12,0),5))*($G212/INDEX($AV$5:$BA$12,MATCH($D212,$AR$5:$AR$12,0),5))^$I212)+(EXP(-$G212/INDEX($AV$5:$BA$12,MATCH($D212,$AR$5:$AR$12,0),6))*($G212/INDEX($AV$5:$BA$12,MATCH($D212,$AR$5:$AR$12,0),6))^$I212)),0)</x:f>
        <x:v>0</x:v>
      </x:c>
      <x:c r="AD212" s="979" t="n">
        <x:f>IFERROR((EXP(-$G212/INDEX($AV$5:$BA$12,MATCH($D212,$AR$5:$AR$12,0),6))*($G212/INDEX($AV$5:$BA$12,MATCH($D212,$AR$5:$AR$12,0),6))^$I212)/((EXP(-$G212/INDEX($AV$5:$BA$12,MATCH($D212,$AR$5:$AR$12,0),1))*($G212/INDEX($AV$5:$BA$12,MATCH($D212,$AR$5:$AR$12,0),1))^$I212)+(EXP(-$G212/INDEX($AV$5:$BA$12,MATCH($D212,$AR$5:$AR$12,0),2))*($G212/INDEX($AV$5:$BA$12,MATCH($D212,$AR$5:$AR$12,0),2))^$I212)+(EXP(-$G212/INDEX($AV$5:$BA$12,MATCH($D212,$AR$5:$AR$12,0),3))*($G212/INDEX($AV$5:$BA$12,MATCH($D212,$AR$5:$AR$12,0),3))^$I212)+(EXP(-$G212/INDEX($AV$5:$BA$12,MATCH($D212,$AR$5:$AR$12,0),4))*($G212/INDEX($AV$5:$BA$12,MATCH($D212,$AR$5:$AR$12,0),4))^$I212)+(EXP(-$G212/INDEX($AV$5:$BA$12,MATCH($D212,$AR$5:$AR$12,0),5))*($G212/INDEX($AV$5:$BA$12,MATCH($D212,$AR$5:$AR$12,0),5))^$I212)+(EXP(-$G212/INDEX($AV$5:$BA$12,MATCH($D212,$AR$5:$AR$12,0),6))*($G212/INDEX($AV$5:$BA$12,MATCH($D212,$AR$5:$AR$12,0),6))^$I212)),0)</x:f>
        <x:v>0</x:v>
      </x:c>
      <x:c r="AE212" s="979" t="n">
        <x:f>IFERROR((EXP(-$G212/INDEX($BB$5:$BG$12,MATCH($D212,$AR$5:$AR$12,0),1))*($G212/INDEX($BB$5:$BG$12,MATCH($D212,$AR$5:$AR$12,0),1))^$J212)/((EXP(-$G212/INDEX($BB$5:$BG$12,MATCH($D212,$AR$5:$AR$12,0),1))*($G212/INDEX($BB$5:$BG$12,MATCH($D212,$AR$5:$AR$12,0),1))^$J212)+(EXP(-$G212/INDEX($BB$5:$BG$12,MATCH($D212,$AR$5:$AR$12,0),2))*($G212/INDEX($BB$5:$BG$12,MATCH($D212,$AR$5:$AR$12,0),2))^$J212)+(EXP(-$G212/INDEX($BB$5:$BG$12,MATCH($D212,$AR$5:$AR$12,0),3))*($G212/INDEX($BB$5:$BG$12,MATCH($D212,$AR$5:$AR$12,0),3))^$J212)+(EXP(-$G212/INDEX($BB$5:$BG$12,MATCH($D212,$AR$5:$AR$12,0),4))*($G212/INDEX($BB$5:$BG$12,MATCH($D212,$AR$5:$AR$12,0),4))^$J212)+(EXP(-$G212/INDEX($BB$5:$BG$12,MATCH($D212,$AR$5:$AR$12,0),5))*($G212/INDEX($BB$5:$BG$12,MATCH($D212,$AR$5:$AR$12,0),5))^$J212)+(EXP(-$G212/INDEX($BB$5:$BG$12,MATCH($D212,$AR$5:$AR$12,0),6))*($G212/INDEX($BB$5:$BG$12,MATCH($D212,$AR$5:$AR$12,0),6))^$J212)),0)</x:f>
        <x:v>0</x:v>
      </x:c>
      <x:c r="AF212" s="979" t="n">
        <x:f>IFERROR((EXP(-$G212/INDEX($BB$5:$BG$12,MATCH($D212,$AR$5:$AR$12,0),2))*($G212/INDEX($BB$5:$BG$12,MATCH($D212,$AR$5:$AR$12,0),2))^$J212)/((EXP(-$G212/INDEX($BB$5:$BG$12,MATCH($D212,$AR$5:$AR$12,0),1))*($G212/INDEX($BB$5:$BG$12,MATCH($D212,$AR$5:$AR$12,0),1))^$J212)+(EXP(-$G212/INDEX($BB$5:$BG$12,MATCH($D212,$AR$5:$AR$12,0),2))*($G212/INDEX($BB$5:$BG$12,MATCH($D212,$AR$5:$AR$12,0),2))^$J212)+(EXP(-$G212/INDEX($BB$5:$BG$12,MATCH($D212,$AR$5:$AR$12,0),3))*($G212/INDEX($BB$5:$BG$12,MATCH($D212,$AR$5:$AR$12,0),3))^$J212)+(EXP(-$G212/INDEX($BB$5:$BG$12,MATCH($D212,$AR$5:$AR$12,0),4))*($G212/INDEX($BB$5:$BG$12,MATCH($D212,$AR$5:$AR$12,0),4))^$J212)+(EXP(-$G212/INDEX($BB$5:$BG$12,MATCH($D212,$AR$5:$AR$12,0),5))*($G212/INDEX($BB$5:$BG$12,MATCH($D212,$AR$5:$AR$12,0),5))^$J212)+(EXP(-$G212/INDEX($BB$5:$BG$12,MATCH($D212,$AR$5:$AR$12,0),6))*($G212/INDEX($BB$5:$BG$12,MATCH($D212,$AR$5:$AR$12,0),6))^$J212)),0)</x:f>
        <x:v>0</x:v>
      </x:c>
      <x:c r="AG212" s="979" t="n">
        <x:f>IFERROR((EXP(-$G212/INDEX($BB$5:$BG$12,MATCH($D212,$AR$5:$AR$12,0),3))*($G212/INDEX($BB$5:$BG$12,MATCH($D212,$AR$5:$AR$12,0),3))^$J212)/((EXP(-$G212/INDEX($BB$5:$BG$12,MATCH($D212,$AR$5:$AR$12,0),1))*($G212/INDEX($BB$5:$BG$12,MATCH($D212,$AR$5:$AR$12,0),1))^$J212)+(EXP(-$G212/INDEX($BB$5:$BG$12,MATCH($D212,$AR$5:$AR$12,0),2))*($G212/INDEX($BB$5:$BG$12,MATCH($D212,$AR$5:$AR$12,0),2))^$J212)+(EXP(-$G212/INDEX($BB$5:$BG$12,MATCH($D212,$AR$5:$AR$12,0),3))*($G212/INDEX($BB$5:$BG$12,MATCH($D212,$AR$5:$AR$12,0),3))^$J212)+(EXP(-$G212/INDEX($BB$5:$BG$12,MATCH($D212,$AR$5:$AR$12,0),4))*($G212/INDEX($BB$5:$BG$12,MATCH($D212,$AR$5:$AR$12,0),4))^$J212)+(EXP(-$G212/INDEX($BB$5:$BG$12,MATCH($D212,$AR$5:$AR$12,0),5))*($G212/INDEX($BB$5:$BG$12,MATCH($D212,$AR$5:$AR$12,0),5))^$J212)+(EXP(-$G212/INDEX($BB$5:$BG$12,MATCH($D212,$AR$5:$AR$12,0),6))*($G212/INDEX($BB$5:$BG$12,MATCH($D212,$AR$5:$AR$12,0),6))^$J212)),0)</x:f>
        <x:v>0</x:v>
      </x:c>
      <x:c r="AH212" s="979" t="n">
        <x:f>IFERROR((EXP(-$G212/INDEX($BB$5:$BG$12,MATCH($D212,$AR$5:$AR$12,0),4))*($G212/INDEX($BB$5:$BG$12,MATCH($D212,$AR$5:$AR$12,0),4))^$J212)/((EXP(-$G212/INDEX($BB$5:$BG$12,MATCH($D212,$AR$5:$AR$12,0),1))*($G212/INDEX($BB$5:$BG$12,MATCH($D212,$AR$5:$AR$12,0),1))^$J212)+(EXP(-$G212/INDEX($BB$5:$BG$12,MATCH($D212,$AR$5:$AR$12,0),2))*($G212/INDEX($BB$5:$BG$12,MATCH($D212,$AR$5:$AR$12,0),2))^$J212)+(EXP(-$G212/INDEX($BB$5:$BG$12,MATCH($D212,$AR$5:$AR$12,0),3))*($G212/INDEX($BB$5:$BG$12,MATCH($D212,$AR$5:$AR$12,0),3))^$J212)+(EXP(-$G212/INDEX($BB$5:$BG$12,MATCH($D212,$AR$5:$AR$12,0),4))*($G212/INDEX($BB$5:$BG$12,MATCH($D212,$AR$5:$AR$12,0),4))^$J212)+(EXP(-$G212/INDEX($BB$5:$BG$12,MATCH($D212,$AR$5:$AR$12,0),5))*($G212/INDEX($BB$5:$BG$12,MATCH($D212,$AR$5:$AR$12,0),5))^$J212)+(EXP(-$G212/INDEX($BB$5:$BG$12,MATCH($D212,$AR$5:$AR$12,0),6))*($G212/INDEX($BB$5:$BG$12,MATCH($D212,$AR$5:$AR$12,0),6))^$J212)),0)</x:f>
        <x:v>0</x:v>
      </x:c>
      <x:c r="AI212" s="979" t="n">
        <x:f>IFERROR((EXP(-$G212/INDEX($BB$5:$BG$12,MATCH($D212,$AR$5:$AR$12,0),5))*($G212/INDEX($BB$5:$BG$12,MATCH($D212,$AR$5:$AR$12,0),5))^$J212)/((EXP(-$G212/INDEX($BB$5:$BG$12,MATCH($D212,$AR$5:$AR$12,0),1))*($G212/INDEX($BB$5:$BG$12,MATCH($D212,$AR$5:$AR$12,0),1))^$J212)+(EXP(-$G212/INDEX($BB$5:$BG$12,MATCH($D212,$AR$5:$AR$12,0),2))*($G212/INDEX($BB$5:$BG$12,MATCH($D212,$AR$5:$AR$12,0),2))^$J212)+(EXP(-$G212/INDEX($BB$5:$BG$12,MATCH($D212,$AR$5:$AR$12,0),3))*($G212/INDEX($BB$5:$BG$12,MATCH($D212,$AR$5:$AR$12,0),3))^$J212)+(EXP(-$G212/INDEX($BB$5:$BG$12,MATCH($D212,$AR$5:$AR$12,0),4))*($G212/INDEX($BB$5:$BG$12,MATCH($D212,$AR$5:$AR$12,0),4))^$J212)+(EXP(-$G212/INDEX($BB$5:$BG$12,MATCH($D212,$AR$5:$AR$12,0),5))*($G212/INDEX($BB$5:$BG$12,MATCH($D212,$AR$5:$AR$12,0),5))^$J212)+(EXP(-$G212/INDEX($BB$5:$BG$12,MATCH($D212,$AR$5:$AR$12,0),6))*($G212/INDEX($BB$5:$BG$12,MATCH($D212,$AR$5:$AR$12,0),6))^$J212)),0)</x:f>
        <x:v>0</x:v>
      </x:c>
      <x:c r="AJ212" s="979" t="n">
        <x:f>IFERROR((EXP(-$G212/INDEX($BB$5:$BG$12,MATCH($D212,$AR$5:$AR$12,0),6))*($G212/INDEX($BB$5:$BG$12,MATCH($D212,$AR$5:$AR$12,0),6))^$J212)/((EXP(-$G212/INDEX($BB$5:$BG$12,MATCH($D212,$AR$5:$AR$12,0),1))*($G212/INDEX($BB$5:$BG$12,MATCH($D212,$AR$5:$AR$12,0),1))^$J212)+(EXP(-$G212/INDEX($BB$5:$BG$12,MATCH($D212,$AR$5:$AR$12,0),2))*($G212/INDEX($BB$5:$BG$12,MATCH($D212,$AR$5:$AR$12,0),2))^$J212)+(EXP(-$G212/INDEX($BB$5:$BG$12,MATCH($D212,$AR$5:$AR$12,0),3))*($G212/INDEX($BB$5:$BG$12,MATCH($D212,$AR$5:$AR$12,0),3))^$J212)+(EXP(-$G212/INDEX($BB$5:$BG$12,MATCH($D212,$AR$5:$AR$12,0),4))*($G212/INDEX($BB$5:$BG$12,MATCH($D212,$AR$5:$AR$12,0),4))^$J212)+(EXP(-$G212/INDEX($BB$5:$BG$12,MATCH($D212,$AR$5:$AR$12,0),5))*($G212/INDEX($BB$5:$BG$12,MATCH($D212,$AR$5:$AR$12,0),5))^$J212)+(EXP(-$G212/INDEX($BB$5:$BG$12,MATCH($D212,$AR$5:$AR$12,0),6))*($G212/INDEX($BB$5:$BG$12,MATCH($D212,$AR$5:$AR$12,0),6))^$J212)),0)</x:f>
        <x:v>0</x:v>
      </x:c>
      <x:c r="BJ212"/>
      <x:c r="BK212"/>
      <x:c r="BL212"/>
      <x:c r="BM212"/>
      <x:c r="BN212"/>
      <x:c r="BO212"/>
      <x:c r="BP212"/>
      <x:c r="BQ212"/>
      <x:c r="BR212"/>
      <x:c r="BS212"/>
      <x:c r="BT212"/>
      <x:c r="BU212"/>
      <x:c r="BV212"/>
      <x:c r="BW212"/>
      <x:c r="BX212"/>
      <x:c r="BY212"/>
      <x:c r="BZ212"/>
    </x:row>
    <x:row r="213">
      <x:c r="A213" s="975" t="n">
        <x:f>'対象台データ'!A211</x:f>
        <x:v>46284</x:v>
      </x:c>
      <x:c r="B213" s="1003" t="str">
        <x:f>'対象台データ'!B211</x:f>
        <x:v>土</x:v>
      </x:c>
      <x:c r="C213" s="1003" t="str">
        <x:f>'対象台データ'!C211</x:f>
        <x:v>9/19</x:v>
      </x:c>
      <x:c r="D213" s="963" t="str">
        <x:f>'対象台データ'!D211</x:f>
        <x:v>マギアレコード</x:v>
      </x:c>
      <x:c r="E213" s="1014" t="n">
        <x:f>IF($X213="A",MIN(100,MAX(0,55+(V213-55)*(1+0.4*SQRT(MIN(G213/8000,1))))),MIN(100,MAX(0,V213)))</x:f>
        <x:v>54.81648509040449</x:v>
      </x:c>
      <x:c r="F213" s="1016" t="n">
        <x:f>'対象台データ'!E211</x:f>
        <x:v>721</x:v>
      </x:c>
      <x:c r="G213" s="1005" t="n">
        <x:f>'対象台データ'!F211</x:f>
        <x:v>8167</x:v>
      </x:c>
      <x:c r="H213" s="1005" t="n">
        <x:f>'対象台データ'!G211</x:f>
        <x:v>-1714</x:v>
      </x:c>
      <x:c r="I213" s="1005" t="n">
        <x:f>'対象台データ'!H211</x:f>
        <x:v>20</x:v>
      </x:c>
      <x:c r="J213" s="1005" t="n">
        <x:f>'対象台データ'!I211</x:f>
        <x:v>0</x:v>
      </x:c>
      <x:c r="K213" s="979" t="n">
        <x:f>'対象台データ'!K211</x:f>
        <x:v>0.93004367168687</x:v>
      </x:c>
      <x:c r="L213" s="1006" t="n">
        <x:f>IF(G213&lt;=0,5,IF(G213&lt;1500,5+(G213-0)*(20-5)/(1500-0),IF(G213&lt;3000,20+(G213-1500)*(40-20)/(3000-1500),IF(G213&lt;4500,40+(G213-3000)*(58-40)/(4500-3000),IF(G213&lt;6000,58+(G213-4500)*(72-58)/(6000-4500),IF(G213&lt;7500,72+(G213-6000)*(84-72)/(7500-6000),IF(G213&lt;9000,84+(G213-7500)*(93-84)/(9000-7500),IF(G213&lt;11000,93+(G213-9000)*(100-93)/(11000-9000),100))))))))</x:f>
        <x:v>88.002</x:v>
      </x:c>
      <x:c r="M213" s="978" t="n">
        <x:v>1</x:v>
      </x:c>
      <x:c r="N213" s="978" t="n">
        <x:f>MIN(100,L213*M213)</x:f>
        <x:v>88.002</x:v>
      </x:c>
      <x:c r="O213" s="978" t="n">
        <x:f>IF(K213&lt;=0.8,0,IF(K213&lt;0.9,0+(K213-0.8)*(10-0)/(0.9-0.8),IF(K213&lt;1,10+(K213-0.9)*(35-10)/(1-0.9),IF(K213&lt;1.2,35+(K213-1)*(87-35)/(1.2-1),IF(K213&lt;1.3,87+(K213-1.2)*(96-87)/(1.3-1.2),IF(K213&lt;1.45,96+(K213-1.3)*(100-96)/(1.45-1.3),100))))))</x:f>
        <x:v>17.510917921717486</x:v>
      </x:c>
      <x:c r="P213" s="979" t="n">
        <x:f>MIN(1,SQRT(G213/8000))</x:f>
        <x:v>1</x:v>
      </x:c>
      <x:c r="Q213" s="978" t="n">
        <x:f>35+(O213-35)*P213</x:f>
        <x:v>17.510917921717486</x:v>
      </x:c>
      <x:c r="R213" s="978" t="n">
        <x:f>IF(K213&lt;0.95,MIN(25,(0.95-K213)*250),0)</x:f>
        <x:v>4.989082078282498</x:v>
      </x:c>
      <x:c r="S213" s="978" t="n">
        <x:f>IF($X213="A",Y213*5+Z213*15+AA213*30+AB213*60+AC213*80+AD213*100,0)</x:f>
        <x:v>0</x:v>
      </x:c>
      <x:c r="T213" s="978" t="n">
        <x:f>IF($X213="A",AE213*5+AF213*15+AG213*30+AH213*60+AI213*80+AJ213*100,0)</x:f>
        <x:v>0</x:v>
      </x:c>
      <x:c r="U213" s="978" t="n">
        <x:f>IF($X213="A",S213*15%+T213*30%+Q213*55%,0)</x:f>
        <x:v>0</x:v>
      </x:c>
      <x:c r="V213" s="1018" t="n">
        <x:f>IF($X213="A",U213*80%+N213*20%,N213*IFERROR(INDEX($AT$5:$AT$60,MATCH($D213,$AR$5:$AR$60,0)),0.6)+Q213*IFERROR(INDEX($AU$5:$AU$60,MATCH($D213,$AR$5:$AR$60,0)),0.4)-R213)</x:f>
        <x:v>54.81648509040449</x:v>
      </x:c>
      <x:c r="W213" s="1008" t="str">
        <x:f>IF(E213&gt;=90,"設定6級候補",IF(E213&gt;=75,"設定4以上強候補",IF(E213&gt;=60,"設定4以上を疑う","要観察")))</x:f>
        <x:v>要観察</x:v>
      </x:c>
      <x:c r="X213" s="1003" t="str">
        <x:f>IFERROR(INDEX($AS$5:$AS$60,MATCH($D213,$AR$5:$AR$60,0)),"AT")</x:f>
        <x:v>AT</x:v>
      </x:c>
      <x:c r="Y213" s="979" t="n">
        <x:f>IFERROR((EXP(-$G213/INDEX($AV$5:$BA$12,MATCH($D213,$AR$5:$AR$12,0),1))*($G213/INDEX($AV$5:$BA$12,MATCH($D213,$AR$5:$AR$12,0),1))^$I213)/((EXP(-$G213/INDEX($AV$5:$BA$12,MATCH($D213,$AR$5:$AR$12,0),1))*($G213/INDEX($AV$5:$BA$12,MATCH($D213,$AR$5:$AR$12,0),1))^$I213)+(EXP(-$G213/INDEX($AV$5:$BA$12,MATCH($D213,$AR$5:$AR$12,0),2))*($G213/INDEX($AV$5:$BA$12,MATCH($D213,$AR$5:$AR$12,0),2))^$I213)+(EXP(-$G213/INDEX($AV$5:$BA$12,MATCH($D213,$AR$5:$AR$12,0),3))*($G213/INDEX($AV$5:$BA$12,MATCH($D213,$AR$5:$AR$12,0),3))^$I213)+(EXP(-$G213/INDEX($AV$5:$BA$12,MATCH($D213,$AR$5:$AR$12,0),4))*($G213/INDEX($AV$5:$BA$12,MATCH($D213,$AR$5:$AR$12,0),4))^$I213)+(EXP(-$G213/INDEX($AV$5:$BA$12,MATCH($D213,$AR$5:$AR$12,0),5))*($G213/INDEX($AV$5:$BA$12,MATCH($D213,$AR$5:$AR$12,0),5))^$I213)+(EXP(-$G213/INDEX($AV$5:$BA$12,MATCH($D213,$AR$5:$AR$12,0),6))*($G213/INDEX($AV$5:$BA$12,MATCH($D213,$AR$5:$AR$12,0),6))^$I213)),0)</x:f>
        <x:v>0</x:v>
      </x:c>
      <x:c r="Z213" s="979" t="n">
        <x:f>IFERROR((EXP(-$G213/INDEX($AV$5:$BA$12,MATCH($D213,$AR$5:$AR$12,0),2))*($G213/INDEX($AV$5:$BA$12,MATCH($D213,$AR$5:$AR$12,0),2))^$I213)/((EXP(-$G213/INDEX($AV$5:$BA$12,MATCH($D213,$AR$5:$AR$12,0),1))*($G213/INDEX($AV$5:$BA$12,MATCH($D213,$AR$5:$AR$12,0),1))^$I213)+(EXP(-$G213/INDEX($AV$5:$BA$12,MATCH($D213,$AR$5:$AR$12,0),2))*($G213/INDEX($AV$5:$BA$12,MATCH($D213,$AR$5:$AR$12,0),2))^$I213)+(EXP(-$G213/INDEX($AV$5:$BA$12,MATCH($D213,$AR$5:$AR$12,0),3))*($G213/INDEX($AV$5:$BA$12,MATCH($D213,$AR$5:$AR$12,0),3))^$I213)+(EXP(-$G213/INDEX($AV$5:$BA$12,MATCH($D213,$AR$5:$AR$12,0),4))*($G213/INDEX($AV$5:$BA$12,MATCH($D213,$AR$5:$AR$12,0),4))^$I213)+(EXP(-$G213/INDEX($AV$5:$BA$12,MATCH($D213,$AR$5:$AR$12,0),5))*($G213/INDEX($AV$5:$BA$12,MATCH($D213,$AR$5:$AR$12,0),5))^$I213)+(EXP(-$G213/INDEX($AV$5:$BA$12,MATCH($D213,$AR$5:$AR$12,0),6))*($G213/INDEX($AV$5:$BA$12,MATCH($D213,$AR$5:$AR$12,0),6))^$I213)),0)</x:f>
        <x:v>0</x:v>
      </x:c>
      <x:c r="AA213" s="979" t="n">
        <x:f>IFERROR((EXP(-$G213/INDEX($AV$5:$BA$12,MATCH($D213,$AR$5:$AR$12,0),3))*($G213/INDEX($AV$5:$BA$12,MATCH($D213,$AR$5:$AR$12,0),3))^$I213)/((EXP(-$G213/INDEX($AV$5:$BA$12,MATCH($D213,$AR$5:$AR$12,0),1))*($G213/INDEX($AV$5:$BA$12,MATCH($D213,$AR$5:$AR$12,0),1))^$I213)+(EXP(-$G213/INDEX($AV$5:$BA$12,MATCH($D213,$AR$5:$AR$12,0),2))*($G213/INDEX($AV$5:$BA$12,MATCH($D213,$AR$5:$AR$12,0),2))^$I213)+(EXP(-$G213/INDEX($AV$5:$BA$12,MATCH($D213,$AR$5:$AR$12,0),3))*($G213/INDEX($AV$5:$BA$12,MATCH($D213,$AR$5:$AR$12,0),3))^$I213)+(EXP(-$G213/INDEX($AV$5:$BA$12,MATCH($D213,$AR$5:$AR$12,0),4))*($G213/INDEX($AV$5:$BA$12,MATCH($D213,$AR$5:$AR$12,0),4))^$I213)+(EXP(-$G213/INDEX($AV$5:$BA$12,MATCH($D213,$AR$5:$AR$12,0),5))*($G213/INDEX($AV$5:$BA$12,MATCH($D213,$AR$5:$AR$12,0),5))^$I213)+(EXP(-$G213/INDEX($AV$5:$BA$12,MATCH($D213,$AR$5:$AR$12,0),6))*($G213/INDEX($AV$5:$BA$12,MATCH($D213,$AR$5:$AR$12,0),6))^$I213)),0)</x:f>
        <x:v>0</x:v>
      </x:c>
      <x:c r="AB213" s="979" t="n">
        <x:f>IFERROR((EXP(-$G213/INDEX($AV$5:$BA$12,MATCH($D213,$AR$5:$AR$12,0),4))*($G213/INDEX($AV$5:$BA$12,MATCH($D213,$AR$5:$AR$12,0),4))^$I213)/((EXP(-$G213/INDEX($AV$5:$BA$12,MATCH($D213,$AR$5:$AR$12,0),1))*($G213/INDEX($AV$5:$BA$12,MATCH($D213,$AR$5:$AR$12,0),1))^$I213)+(EXP(-$G213/INDEX($AV$5:$BA$12,MATCH($D213,$AR$5:$AR$12,0),2))*($G213/INDEX($AV$5:$BA$12,MATCH($D213,$AR$5:$AR$12,0),2))^$I213)+(EXP(-$G213/INDEX($AV$5:$BA$12,MATCH($D213,$AR$5:$AR$12,0),3))*($G213/INDEX($AV$5:$BA$12,MATCH($D213,$AR$5:$AR$12,0),3))^$I213)+(EXP(-$G213/INDEX($AV$5:$BA$12,MATCH($D213,$AR$5:$AR$12,0),4))*($G213/INDEX($AV$5:$BA$12,MATCH($D213,$AR$5:$AR$12,0),4))^$I213)+(EXP(-$G213/INDEX($AV$5:$BA$12,MATCH($D213,$AR$5:$AR$12,0),5))*($G213/INDEX($AV$5:$BA$12,MATCH($D213,$AR$5:$AR$12,0),5))^$I213)+(EXP(-$G213/INDEX($AV$5:$BA$12,MATCH($D213,$AR$5:$AR$12,0),6))*($G213/INDEX($AV$5:$BA$12,MATCH($D213,$AR$5:$AR$12,0),6))^$I213)),0)</x:f>
        <x:v>0</x:v>
      </x:c>
      <x:c r="AC213" s="979" t="n">
        <x:f>IFERROR((EXP(-$G213/INDEX($AV$5:$BA$12,MATCH($D213,$AR$5:$AR$12,0),5))*($G213/INDEX($AV$5:$BA$12,MATCH($D213,$AR$5:$AR$12,0),5))^$I213)/((EXP(-$G213/INDEX($AV$5:$BA$12,MATCH($D213,$AR$5:$AR$12,0),1))*($G213/INDEX($AV$5:$BA$12,MATCH($D213,$AR$5:$AR$12,0),1))^$I213)+(EXP(-$G213/INDEX($AV$5:$BA$12,MATCH($D213,$AR$5:$AR$12,0),2))*($G213/INDEX($AV$5:$BA$12,MATCH($D213,$AR$5:$AR$12,0),2))^$I213)+(EXP(-$G213/INDEX($AV$5:$BA$12,MATCH($D213,$AR$5:$AR$12,0),3))*($G213/INDEX($AV$5:$BA$12,MATCH($D213,$AR$5:$AR$12,0),3))^$I213)+(EXP(-$G213/INDEX($AV$5:$BA$12,MATCH($D213,$AR$5:$AR$12,0),4))*($G213/INDEX($AV$5:$BA$12,MATCH($D213,$AR$5:$AR$12,0),4))^$I213)+(EXP(-$G213/INDEX($AV$5:$BA$12,MATCH($D213,$AR$5:$AR$12,0),5))*($G213/INDEX($AV$5:$BA$12,MATCH($D213,$AR$5:$AR$12,0),5))^$I213)+(EXP(-$G213/INDEX($AV$5:$BA$12,MATCH($D213,$AR$5:$AR$12,0),6))*($G213/INDEX($AV$5:$BA$12,MATCH($D213,$AR$5:$AR$12,0),6))^$I213)),0)</x:f>
        <x:v>0</x:v>
      </x:c>
      <x:c r="AD213" s="979" t="n">
        <x:f>IFERROR((EXP(-$G213/INDEX($AV$5:$BA$12,MATCH($D213,$AR$5:$AR$12,0),6))*($G213/INDEX($AV$5:$BA$12,MATCH($D213,$AR$5:$AR$12,0),6))^$I213)/((EXP(-$G213/INDEX($AV$5:$BA$12,MATCH($D213,$AR$5:$AR$12,0),1))*($G213/INDEX($AV$5:$BA$12,MATCH($D213,$AR$5:$AR$12,0),1))^$I213)+(EXP(-$G213/INDEX($AV$5:$BA$12,MATCH($D213,$AR$5:$AR$12,0),2))*($G213/INDEX($AV$5:$BA$12,MATCH($D213,$AR$5:$AR$12,0),2))^$I213)+(EXP(-$G213/INDEX($AV$5:$BA$12,MATCH($D213,$AR$5:$AR$12,0),3))*($G213/INDEX($AV$5:$BA$12,MATCH($D213,$AR$5:$AR$12,0),3))^$I213)+(EXP(-$G213/INDEX($AV$5:$BA$12,MATCH($D213,$AR$5:$AR$12,0),4))*($G213/INDEX($AV$5:$BA$12,MATCH($D213,$AR$5:$AR$12,0),4))^$I213)+(EXP(-$G213/INDEX($AV$5:$BA$12,MATCH($D213,$AR$5:$AR$12,0),5))*($G213/INDEX($AV$5:$BA$12,MATCH($D213,$AR$5:$AR$12,0),5))^$I213)+(EXP(-$G213/INDEX($AV$5:$BA$12,MATCH($D213,$AR$5:$AR$12,0),6))*($G213/INDEX($AV$5:$BA$12,MATCH($D213,$AR$5:$AR$12,0),6))^$I213)),0)</x:f>
        <x:v>0</x:v>
      </x:c>
      <x:c r="AE213" s="979" t="n">
        <x:f>IFERROR((EXP(-$G213/INDEX($BB$5:$BG$12,MATCH($D213,$AR$5:$AR$12,0),1))*($G213/INDEX($BB$5:$BG$12,MATCH($D213,$AR$5:$AR$12,0),1))^$J213)/((EXP(-$G213/INDEX($BB$5:$BG$12,MATCH($D213,$AR$5:$AR$12,0),1))*($G213/INDEX($BB$5:$BG$12,MATCH($D213,$AR$5:$AR$12,0),1))^$J213)+(EXP(-$G213/INDEX($BB$5:$BG$12,MATCH($D213,$AR$5:$AR$12,0),2))*($G213/INDEX($BB$5:$BG$12,MATCH($D213,$AR$5:$AR$12,0),2))^$J213)+(EXP(-$G213/INDEX($BB$5:$BG$12,MATCH($D213,$AR$5:$AR$12,0),3))*($G213/INDEX($BB$5:$BG$12,MATCH($D213,$AR$5:$AR$12,0),3))^$J213)+(EXP(-$G213/INDEX($BB$5:$BG$12,MATCH($D213,$AR$5:$AR$12,0),4))*($G213/INDEX($BB$5:$BG$12,MATCH($D213,$AR$5:$AR$12,0),4))^$J213)+(EXP(-$G213/INDEX($BB$5:$BG$12,MATCH($D213,$AR$5:$AR$12,0),5))*($G213/INDEX($BB$5:$BG$12,MATCH($D213,$AR$5:$AR$12,0),5))^$J213)+(EXP(-$G213/INDEX($BB$5:$BG$12,MATCH($D213,$AR$5:$AR$12,0),6))*($G213/INDEX($BB$5:$BG$12,MATCH($D213,$AR$5:$AR$12,0),6))^$J213)),0)</x:f>
        <x:v>0</x:v>
      </x:c>
      <x:c r="AF213" s="979" t="n">
        <x:f>IFERROR((EXP(-$G213/INDEX($BB$5:$BG$12,MATCH($D213,$AR$5:$AR$12,0),2))*($G213/INDEX($BB$5:$BG$12,MATCH($D213,$AR$5:$AR$12,0),2))^$J213)/((EXP(-$G213/INDEX($BB$5:$BG$12,MATCH($D213,$AR$5:$AR$12,0),1))*($G213/INDEX($BB$5:$BG$12,MATCH($D213,$AR$5:$AR$12,0),1))^$J213)+(EXP(-$G213/INDEX($BB$5:$BG$12,MATCH($D213,$AR$5:$AR$12,0),2))*($G213/INDEX($BB$5:$BG$12,MATCH($D213,$AR$5:$AR$12,0),2))^$J213)+(EXP(-$G213/INDEX($BB$5:$BG$12,MATCH($D213,$AR$5:$AR$12,0),3))*($G213/INDEX($BB$5:$BG$12,MATCH($D213,$AR$5:$AR$12,0),3))^$J213)+(EXP(-$G213/INDEX($BB$5:$BG$12,MATCH($D213,$AR$5:$AR$12,0),4))*($G213/INDEX($BB$5:$BG$12,MATCH($D213,$AR$5:$AR$12,0),4))^$J213)+(EXP(-$G213/INDEX($BB$5:$BG$12,MATCH($D213,$AR$5:$AR$12,0),5))*($G213/INDEX($BB$5:$BG$12,MATCH($D213,$AR$5:$AR$12,0),5))^$J213)+(EXP(-$G213/INDEX($BB$5:$BG$12,MATCH($D213,$AR$5:$AR$12,0),6))*($G213/INDEX($BB$5:$BG$12,MATCH($D213,$AR$5:$AR$12,0),6))^$J213)),0)</x:f>
        <x:v>0</x:v>
      </x:c>
      <x:c r="AG213" s="979" t="n">
        <x:f>IFERROR((EXP(-$G213/INDEX($BB$5:$BG$12,MATCH($D213,$AR$5:$AR$12,0),3))*($G213/INDEX($BB$5:$BG$12,MATCH($D213,$AR$5:$AR$12,0),3))^$J213)/((EXP(-$G213/INDEX($BB$5:$BG$12,MATCH($D213,$AR$5:$AR$12,0),1))*($G213/INDEX($BB$5:$BG$12,MATCH($D213,$AR$5:$AR$12,0),1))^$J213)+(EXP(-$G213/INDEX($BB$5:$BG$12,MATCH($D213,$AR$5:$AR$12,0),2))*($G213/INDEX($BB$5:$BG$12,MATCH($D213,$AR$5:$AR$12,0),2))^$J213)+(EXP(-$G213/INDEX($BB$5:$BG$12,MATCH($D213,$AR$5:$AR$12,0),3))*($G213/INDEX($BB$5:$BG$12,MATCH($D213,$AR$5:$AR$12,0),3))^$J213)+(EXP(-$G213/INDEX($BB$5:$BG$12,MATCH($D213,$AR$5:$AR$12,0),4))*($G213/INDEX($BB$5:$BG$12,MATCH($D213,$AR$5:$AR$12,0),4))^$J213)+(EXP(-$G213/INDEX($BB$5:$BG$12,MATCH($D213,$AR$5:$AR$12,0),5))*($G213/INDEX($BB$5:$BG$12,MATCH($D213,$AR$5:$AR$12,0),5))^$J213)+(EXP(-$G213/INDEX($BB$5:$BG$12,MATCH($D213,$AR$5:$AR$12,0),6))*($G213/INDEX($BB$5:$BG$12,MATCH($D213,$AR$5:$AR$12,0),6))^$J213)),0)</x:f>
        <x:v>0</x:v>
      </x:c>
      <x:c r="AH213" s="979" t="n">
        <x:f>IFERROR((EXP(-$G213/INDEX($BB$5:$BG$12,MATCH($D213,$AR$5:$AR$12,0),4))*($G213/INDEX($BB$5:$BG$12,MATCH($D213,$AR$5:$AR$12,0),4))^$J213)/((EXP(-$G213/INDEX($BB$5:$BG$12,MATCH($D213,$AR$5:$AR$12,0),1))*($G213/INDEX($BB$5:$BG$12,MATCH($D213,$AR$5:$AR$12,0),1))^$J213)+(EXP(-$G213/INDEX($BB$5:$BG$12,MATCH($D213,$AR$5:$AR$12,0),2))*($G213/INDEX($BB$5:$BG$12,MATCH($D213,$AR$5:$AR$12,0),2))^$J213)+(EXP(-$G213/INDEX($BB$5:$BG$12,MATCH($D213,$AR$5:$AR$12,0),3))*($G213/INDEX($BB$5:$BG$12,MATCH($D213,$AR$5:$AR$12,0),3))^$J213)+(EXP(-$G213/INDEX($BB$5:$BG$12,MATCH($D213,$AR$5:$AR$12,0),4))*($G213/INDEX($BB$5:$BG$12,MATCH($D213,$AR$5:$AR$12,0),4))^$J213)+(EXP(-$G213/INDEX($BB$5:$BG$12,MATCH($D213,$AR$5:$AR$12,0),5))*($G213/INDEX($BB$5:$BG$12,MATCH($D213,$AR$5:$AR$12,0),5))^$J213)+(EXP(-$G213/INDEX($BB$5:$BG$12,MATCH($D213,$AR$5:$AR$12,0),6))*($G213/INDEX($BB$5:$BG$12,MATCH($D213,$AR$5:$AR$12,0),6))^$J213)),0)</x:f>
        <x:v>0</x:v>
      </x:c>
      <x:c r="AI213" s="979" t="n">
        <x:f>IFERROR((EXP(-$G213/INDEX($BB$5:$BG$12,MATCH($D213,$AR$5:$AR$12,0),5))*($G213/INDEX($BB$5:$BG$12,MATCH($D213,$AR$5:$AR$12,0),5))^$J213)/((EXP(-$G213/INDEX($BB$5:$BG$12,MATCH($D213,$AR$5:$AR$12,0),1))*($G213/INDEX($BB$5:$BG$12,MATCH($D213,$AR$5:$AR$12,0),1))^$J213)+(EXP(-$G213/INDEX($BB$5:$BG$12,MATCH($D213,$AR$5:$AR$12,0),2))*($G213/INDEX($BB$5:$BG$12,MATCH($D213,$AR$5:$AR$12,0),2))^$J213)+(EXP(-$G213/INDEX($BB$5:$BG$12,MATCH($D213,$AR$5:$AR$12,0),3))*($G213/INDEX($BB$5:$BG$12,MATCH($D213,$AR$5:$AR$12,0),3))^$J213)+(EXP(-$G213/INDEX($BB$5:$BG$12,MATCH($D213,$AR$5:$AR$12,0),4))*($G213/INDEX($BB$5:$BG$12,MATCH($D213,$AR$5:$AR$12,0),4))^$J213)+(EXP(-$G213/INDEX($BB$5:$BG$12,MATCH($D213,$AR$5:$AR$12,0),5))*($G213/INDEX($BB$5:$BG$12,MATCH($D213,$AR$5:$AR$12,0),5))^$J213)+(EXP(-$G213/INDEX($BB$5:$BG$12,MATCH($D213,$AR$5:$AR$12,0),6))*($G213/INDEX($BB$5:$BG$12,MATCH($D213,$AR$5:$AR$12,0),6))^$J213)),0)</x:f>
        <x:v>0</x:v>
      </x:c>
      <x:c r="AJ213" s="979" t="n">
        <x:f>IFERROR((EXP(-$G213/INDEX($BB$5:$BG$12,MATCH($D213,$AR$5:$AR$12,0),6))*($G213/INDEX($BB$5:$BG$12,MATCH($D213,$AR$5:$AR$12,0),6))^$J213)/((EXP(-$G213/INDEX($BB$5:$BG$12,MATCH($D213,$AR$5:$AR$12,0),1))*($G213/INDEX($BB$5:$BG$12,MATCH($D213,$AR$5:$AR$12,0),1))^$J213)+(EXP(-$G213/INDEX($BB$5:$BG$12,MATCH($D213,$AR$5:$AR$12,0),2))*($G213/INDEX($BB$5:$BG$12,MATCH($D213,$AR$5:$AR$12,0),2))^$J213)+(EXP(-$G213/INDEX($BB$5:$BG$12,MATCH($D213,$AR$5:$AR$12,0),3))*($G213/INDEX($BB$5:$BG$12,MATCH($D213,$AR$5:$AR$12,0),3))^$J213)+(EXP(-$G213/INDEX($BB$5:$BG$12,MATCH($D213,$AR$5:$AR$12,0),4))*($G213/INDEX($BB$5:$BG$12,MATCH($D213,$AR$5:$AR$12,0),4))^$J213)+(EXP(-$G213/INDEX($BB$5:$BG$12,MATCH($D213,$AR$5:$AR$12,0),5))*($G213/INDEX($BB$5:$BG$12,MATCH($D213,$AR$5:$AR$12,0),5))^$J213)+(EXP(-$G213/INDEX($BB$5:$BG$12,MATCH($D213,$AR$5:$AR$12,0),6))*($G213/INDEX($BB$5:$BG$12,MATCH($D213,$AR$5:$AR$12,0),6))^$J213)),0)</x:f>
        <x:v>0</x:v>
      </x:c>
      <x:c r="BJ213"/>
      <x:c r="BK213"/>
      <x:c r="BL213"/>
      <x:c r="BM213"/>
      <x:c r="BN213"/>
      <x:c r="BO213"/>
      <x:c r="BP213"/>
      <x:c r="BQ213"/>
      <x:c r="BR213"/>
      <x:c r="BS213"/>
      <x:c r="BT213"/>
      <x:c r="BU213"/>
      <x:c r="BV213"/>
      <x:c r="BW213"/>
      <x:c r="BX213"/>
      <x:c r="BY213"/>
      <x:c r="BZ213"/>
    </x:row>
    <x:row r="214">
      <x:c r="A214" s="975" t="n">
        <x:f>'対象台データ'!A212</x:f>
        <x:v>46284</x:v>
      </x:c>
      <x:c r="B214" s="1003" t="str">
        <x:f>'対象台データ'!B212</x:f>
        <x:v>土</x:v>
      </x:c>
      <x:c r="C214" s="1003" t="str">
        <x:f>'対象台データ'!C212</x:f>
        <x:v>9/19</x:v>
      </x:c>
      <x:c r="D214" s="963" t="str">
        <x:f>'対象台データ'!D212</x:f>
        <x:v>マギアレコード</x:v>
      </x:c>
      <x:c r="E214" s="1014" t="n">
        <x:f>IF($X214="A",MIN(100,MAX(0,55+(V214-55)*(1+0.4*SQRT(MIN(G214/8000,1))))),MIN(100,MAX(0,V214)))</x:f>
        <x:v>61.146871416707704</x:v>
      </x:c>
      <x:c r="F214" s="1016" t="n">
        <x:f>'対象台データ'!E212</x:f>
        <x:v>722</x:v>
      </x:c>
      <x:c r="G214" s="1005" t="n">
        <x:f>'対象台データ'!F212</x:f>
        <x:v>7890</x:v>
      </x:c>
      <x:c r="H214" s="1005" t="n">
        <x:f>'対象台データ'!G212</x:f>
        <x:v>-1110</x:v>
      </x:c>
      <x:c r="I214" s="1005" t="n">
        <x:f>'対象台データ'!H212</x:f>
        <x:v>18</x:v>
      </x:c>
      <x:c r="J214" s="1005" t="n">
        <x:f>'対象台データ'!I212</x:f>
        <x:v>0</x:v>
      </x:c>
      <x:c r="K214" s="979" t="n">
        <x:f>'対象台データ'!K212</x:f>
        <x:v>0.9531051964512041</x:v>
      </x:c>
      <x:c r="L214" s="1006" t="n">
        <x:f>IF(G214&lt;=0,5,IF(G214&lt;1500,5+(G214-0)*(20-5)/(1500-0),IF(G214&lt;3000,20+(G214-1500)*(40-20)/(3000-1500),IF(G214&lt;4500,40+(G214-3000)*(58-40)/(4500-3000),IF(G214&lt;6000,58+(G214-4500)*(72-58)/(6000-4500),IF(G214&lt;7500,72+(G214-6000)*(84-72)/(7500-6000),IF(G214&lt;9000,84+(G214-7500)*(93-84)/(9000-7500),IF(G214&lt;11000,93+(G214-9000)*(100-93)/(11000-9000),100))))))))</x:f>
        <x:v>86.34</x:v>
      </x:c>
      <x:c r="M214" s="978" t="n">
        <x:v>1</x:v>
      </x:c>
      <x:c r="N214" s="978" t="n">
        <x:f>MIN(100,L214*M214)</x:f>
        <x:v>86.34</x:v>
      </x:c>
      <x:c r="O214" s="978" t="n">
        <x:f>IF(K214&lt;=0.8,0,IF(K214&lt;0.9,0+(K214-0.8)*(10-0)/(0.9-0.8),IF(K214&lt;1,10+(K214-0.9)*(35-10)/(1-0.9),IF(K214&lt;1.2,35+(K214-1)*(87-35)/(1.2-1),IF(K214&lt;1.3,87+(K214-1.2)*(96-87)/(1.3-1.2),IF(K214&lt;1.45,96+(K214-1.3)*(100-96)/(1.45-1.3),100))))))</x:f>
        <x:v>23.276299112801013</x:v>
      </x:c>
      <x:c r="P214" s="979" t="n">
        <x:f>MIN(1,SQRT(G214/8000))</x:f>
        <x:v>0.9931012033020602</x:v>
      </x:c>
      <x:c r="Q214" s="978" t="n">
        <x:f>35+(O214-35)*P214</x:f>
        <x:v>23.357178541769255</x:v>
      </x:c>
      <x:c r="R214" s="978" t="n">
        <x:f>IF(K214&lt;0.95,MIN(25,(0.95-K214)*250),0)</x:f>
        <x:v>0</x:v>
      </x:c>
      <x:c r="S214" s="978" t="n">
        <x:f>IF($X214="A",Y214*5+Z214*15+AA214*30+AB214*60+AC214*80+AD214*100,0)</x:f>
        <x:v>0</x:v>
      </x:c>
      <x:c r="T214" s="978" t="n">
        <x:f>IF($X214="A",AE214*5+AF214*15+AG214*30+AH214*60+AI214*80+AJ214*100,0)</x:f>
        <x:v>0</x:v>
      </x:c>
      <x:c r="U214" s="978" t="n">
        <x:f>IF($X214="A",S214*15%+T214*30%+Q214*55%,0)</x:f>
        <x:v>0</x:v>
      </x:c>
      <x:c r="V214" s="1018" t="n">
        <x:f>IF($X214="A",U214*80%+N214*20%,N214*IFERROR(INDEX($AT$5:$AT$60,MATCH($D214,$AR$5:$AR$60,0)),0.6)+Q214*IFERROR(INDEX($AU$5:$AU$60,MATCH($D214,$AR$5:$AR$60,0)),0.4)-R214)</x:f>
        <x:v>61.146871416707704</x:v>
      </x:c>
      <x:c r="W214" s="1008" t="str">
        <x:f>IF(E214&gt;=90,"設定6級候補",IF(E214&gt;=75,"設定4以上強候補",IF(E214&gt;=60,"設定4以上を疑う","要観察")))</x:f>
        <x:v>設定4以上を疑う</x:v>
      </x:c>
      <x:c r="X214" s="1003" t="str">
        <x:f>IFERROR(INDEX($AS$5:$AS$60,MATCH($D214,$AR$5:$AR$60,0)),"AT")</x:f>
        <x:v>AT</x:v>
      </x:c>
      <x:c r="Y214" s="979" t="n">
        <x:f>IFERROR((EXP(-$G214/INDEX($AV$5:$BA$12,MATCH($D214,$AR$5:$AR$12,0),1))*($G214/INDEX($AV$5:$BA$12,MATCH($D214,$AR$5:$AR$12,0),1))^$I214)/((EXP(-$G214/INDEX($AV$5:$BA$12,MATCH($D214,$AR$5:$AR$12,0),1))*($G214/INDEX($AV$5:$BA$12,MATCH($D214,$AR$5:$AR$12,0),1))^$I214)+(EXP(-$G214/INDEX($AV$5:$BA$12,MATCH($D214,$AR$5:$AR$12,0),2))*($G214/INDEX($AV$5:$BA$12,MATCH($D214,$AR$5:$AR$12,0),2))^$I214)+(EXP(-$G214/INDEX($AV$5:$BA$12,MATCH($D214,$AR$5:$AR$12,0),3))*($G214/INDEX($AV$5:$BA$12,MATCH($D214,$AR$5:$AR$12,0),3))^$I214)+(EXP(-$G214/INDEX($AV$5:$BA$12,MATCH($D214,$AR$5:$AR$12,0),4))*($G214/INDEX($AV$5:$BA$12,MATCH($D214,$AR$5:$AR$12,0),4))^$I214)+(EXP(-$G214/INDEX($AV$5:$BA$12,MATCH($D214,$AR$5:$AR$12,0),5))*($G214/INDEX($AV$5:$BA$12,MATCH($D214,$AR$5:$AR$12,0),5))^$I214)+(EXP(-$G214/INDEX($AV$5:$BA$12,MATCH($D214,$AR$5:$AR$12,0),6))*($G214/INDEX($AV$5:$BA$12,MATCH($D214,$AR$5:$AR$12,0),6))^$I214)),0)</x:f>
        <x:v>0</x:v>
      </x:c>
      <x:c r="Z214" s="979" t="n">
        <x:f>IFERROR((EXP(-$G214/INDEX($AV$5:$BA$12,MATCH($D214,$AR$5:$AR$12,0),2))*($G214/INDEX($AV$5:$BA$12,MATCH($D214,$AR$5:$AR$12,0),2))^$I214)/((EXP(-$G214/INDEX($AV$5:$BA$12,MATCH($D214,$AR$5:$AR$12,0),1))*($G214/INDEX($AV$5:$BA$12,MATCH($D214,$AR$5:$AR$12,0),1))^$I214)+(EXP(-$G214/INDEX($AV$5:$BA$12,MATCH($D214,$AR$5:$AR$12,0),2))*($G214/INDEX($AV$5:$BA$12,MATCH($D214,$AR$5:$AR$12,0),2))^$I214)+(EXP(-$G214/INDEX($AV$5:$BA$12,MATCH($D214,$AR$5:$AR$12,0),3))*($G214/INDEX($AV$5:$BA$12,MATCH($D214,$AR$5:$AR$12,0),3))^$I214)+(EXP(-$G214/INDEX($AV$5:$BA$12,MATCH($D214,$AR$5:$AR$12,0),4))*($G214/INDEX($AV$5:$BA$12,MATCH($D214,$AR$5:$AR$12,0),4))^$I214)+(EXP(-$G214/INDEX($AV$5:$BA$12,MATCH($D214,$AR$5:$AR$12,0),5))*($G214/INDEX($AV$5:$BA$12,MATCH($D214,$AR$5:$AR$12,0),5))^$I214)+(EXP(-$G214/INDEX($AV$5:$BA$12,MATCH($D214,$AR$5:$AR$12,0),6))*($G214/INDEX($AV$5:$BA$12,MATCH($D214,$AR$5:$AR$12,0),6))^$I214)),0)</x:f>
        <x:v>0</x:v>
      </x:c>
      <x:c r="AA214" s="979" t="n">
        <x:f>IFERROR((EXP(-$G214/INDEX($AV$5:$BA$12,MATCH($D214,$AR$5:$AR$12,0),3))*($G214/INDEX($AV$5:$BA$12,MATCH($D214,$AR$5:$AR$12,0),3))^$I214)/((EXP(-$G214/INDEX($AV$5:$BA$12,MATCH($D214,$AR$5:$AR$12,0),1))*($G214/INDEX($AV$5:$BA$12,MATCH($D214,$AR$5:$AR$12,0),1))^$I214)+(EXP(-$G214/INDEX($AV$5:$BA$12,MATCH($D214,$AR$5:$AR$12,0),2))*($G214/INDEX($AV$5:$BA$12,MATCH($D214,$AR$5:$AR$12,0),2))^$I214)+(EXP(-$G214/INDEX($AV$5:$BA$12,MATCH($D214,$AR$5:$AR$12,0),3))*($G214/INDEX($AV$5:$BA$12,MATCH($D214,$AR$5:$AR$12,0),3))^$I214)+(EXP(-$G214/INDEX($AV$5:$BA$12,MATCH($D214,$AR$5:$AR$12,0),4))*($G214/INDEX($AV$5:$BA$12,MATCH($D214,$AR$5:$AR$12,0),4))^$I214)+(EXP(-$G214/INDEX($AV$5:$BA$12,MATCH($D214,$AR$5:$AR$12,0),5))*($G214/INDEX($AV$5:$BA$12,MATCH($D214,$AR$5:$AR$12,0),5))^$I214)+(EXP(-$G214/INDEX($AV$5:$BA$12,MATCH($D214,$AR$5:$AR$12,0),6))*($G214/INDEX($AV$5:$BA$12,MATCH($D214,$AR$5:$AR$12,0),6))^$I214)),0)</x:f>
        <x:v>0</x:v>
      </x:c>
      <x:c r="AB214" s="979" t="n">
        <x:f>IFERROR((EXP(-$G214/INDEX($AV$5:$BA$12,MATCH($D214,$AR$5:$AR$12,0),4))*($G214/INDEX($AV$5:$BA$12,MATCH($D214,$AR$5:$AR$12,0),4))^$I214)/((EXP(-$G214/INDEX($AV$5:$BA$12,MATCH($D214,$AR$5:$AR$12,0),1))*($G214/INDEX($AV$5:$BA$12,MATCH($D214,$AR$5:$AR$12,0),1))^$I214)+(EXP(-$G214/INDEX($AV$5:$BA$12,MATCH($D214,$AR$5:$AR$12,0),2))*($G214/INDEX($AV$5:$BA$12,MATCH($D214,$AR$5:$AR$12,0),2))^$I214)+(EXP(-$G214/INDEX($AV$5:$BA$12,MATCH($D214,$AR$5:$AR$12,0),3))*($G214/INDEX($AV$5:$BA$12,MATCH($D214,$AR$5:$AR$12,0),3))^$I214)+(EXP(-$G214/INDEX($AV$5:$BA$12,MATCH($D214,$AR$5:$AR$12,0),4))*($G214/INDEX($AV$5:$BA$12,MATCH($D214,$AR$5:$AR$12,0),4))^$I214)+(EXP(-$G214/INDEX($AV$5:$BA$12,MATCH($D214,$AR$5:$AR$12,0),5))*($G214/INDEX($AV$5:$BA$12,MATCH($D214,$AR$5:$AR$12,0),5))^$I214)+(EXP(-$G214/INDEX($AV$5:$BA$12,MATCH($D214,$AR$5:$AR$12,0),6))*($G214/INDEX($AV$5:$BA$12,MATCH($D214,$AR$5:$AR$12,0),6))^$I214)),0)</x:f>
        <x:v>0</x:v>
      </x:c>
      <x:c r="AC214" s="979" t="n">
        <x:f>IFERROR((EXP(-$G214/INDEX($AV$5:$BA$12,MATCH($D214,$AR$5:$AR$12,0),5))*($G214/INDEX($AV$5:$BA$12,MATCH($D214,$AR$5:$AR$12,0),5))^$I214)/((EXP(-$G214/INDEX($AV$5:$BA$12,MATCH($D214,$AR$5:$AR$12,0),1))*($G214/INDEX($AV$5:$BA$12,MATCH($D214,$AR$5:$AR$12,0),1))^$I214)+(EXP(-$G214/INDEX($AV$5:$BA$12,MATCH($D214,$AR$5:$AR$12,0),2))*($G214/INDEX($AV$5:$BA$12,MATCH($D214,$AR$5:$AR$12,0),2))^$I214)+(EXP(-$G214/INDEX($AV$5:$BA$12,MATCH($D214,$AR$5:$AR$12,0),3))*($G214/INDEX($AV$5:$BA$12,MATCH($D214,$AR$5:$AR$12,0),3))^$I214)+(EXP(-$G214/INDEX($AV$5:$BA$12,MATCH($D214,$AR$5:$AR$12,0),4))*($G214/INDEX($AV$5:$BA$12,MATCH($D214,$AR$5:$AR$12,0),4))^$I214)+(EXP(-$G214/INDEX($AV$5:$BA$12,MATCH($D214,$AR$5:$AR$12,0),5))*($G214/INDEX($AV$5:$BA$12,MATCH($D214,$AR$5:$AR$12,0),5))^$I214)+(EXP(-$G214/INDEX($AV$5:$BA$12,MATCH($D214,$AR$5:$AR$12,0),6))*($G214/INDEX($AV$5:$BA$12,MATCH($D214,$AR$5:$AR$12,0),6))^$I214)),0)</x:f>
        <x:v>0</x:v>
      </x:c>
      <x:c r="AD214" s="979" t="n">
        <x:f>IFERROR((EXP(-$G214/INDEX($AV$5:$BA$12,MATCH($D214,$AR$5:$AR$12,0),6))*($G214/INDEX($AV$5:$BA$12,MATCH($D214,$AR$5:$AR$12,0),6))^$I214)/((EXP(-$G214/INDEX($AV$5:$BA$12,MATCH($D214,$AR$5:$AR$12,0),1))*($G214/INDEX($AV$5:$BA$12,MATCH($D214,$AR$5:$AR$12,0),1))^$I214)+(EXP(-$G214/INDEX($AV$5:$BA$12,MATCH($D214,$AR$5:$AR$12,0),2))*($G214/INDEX($AV$5:$BA$12,MATCH($D214,$AR$5:$AR$12,0),2))^$I214)+(EXP(-$G214/INDEX($AV$5:$BA$12,MATCH($D214,$AR$5:$AR$12,0),3))*($G214/INDEX($AV$5:$BA$12,MATCH($D214,$AR$5:$AR$12,0),3))^$I214)+(EXP(-$G214/INDEX($AV$5:$BA$12,MATCH($D214,$AR$5:$AR$12,0),4))*($G214/INDEX($AV$5:$BA$12,MATCH($D214,$AR$5:$AR$12,0),4))^$I214)+(EXP(-$G214/INDEX($AV$5:$BA$12,MATCH($D214,$AR$5:$AR$12,0),5))*($G214/INDEX($AV$5:$BA$12,MATCH($D214,$AR$5:$AR$12,0),5))^$I214)+(EXP(-$G214/INDEX($AV$5:$BA$12,MATCH($D214,$AR$5:$AR$12,0),6))*($G214/INDEX($AV$5:$BA$12,MATCH($D214,$AR$5:$AR$12,0),6))^$I214)),0)</x:f>
        <x:v>0</x:v>
      </x:c>
      <x:c r="AE214" s="979" t="n">
        <x:f>IFERROR((EXP(-$G214/INDEX($BB$5:$BG$12,MATCH($D214,$AR$5:$AR$12,0),1))*($G214/INDEX($BB$5:$BG$12,MATCH($D214,$AR$5:$AR$12,0),1))^$J214)/((EXP(-$G214/INDEX($BB$5:$BG$12,MATCH($D214,$AR$5:$AR$12,0),1))*($G214/INDEX($BB$5:$BG$12,MATCH($D214,$AR$5:$AR$12,0),1))^$J214)+(EXP(-$G214/INDEX($BB$5:$BG$12,MATCH($D214,$AR$5:$AR$12,0),2))*($G214/INDEX($BB$5:$BG$12,MATCH($D214,$AR$5:$AR$12,0),2))^$J214)+(EXP(-$G214/INDEX($BB$5:$BG$12,MATCH($D214,$AR$5:$AR$12,0),3))*($G214/INDEX($BB$5:$BG$12,MATCH($D214,$AR$5:$AR$12,0),3))^$J214)+(EXP(-$G214/INDEX($BB$5:$BG$12,MATCH($D214,$AR$5:$AR$12,0),4))*($G214/INDEX($BB$5:$BG$12,MATCH($D214,$AR$5:$AR$12,0),4))^$J214)+(EXP(-$G214/INDEX($BB$5:$BG$12,MATCH($D214,$AR$5:$AR$12,0),5))*($G214/INDEX($BB$5:$BG$12,MATCH($D214,$AR$5:$AR$12,0),5))^$J214)+(EXP(-$G214/INDEX($BB$5:$BG$12,MATCH($D214,$AR$5:$AR$12,0),6))*($G214/INDEX($BB$5:$BG$12,MATCH($D214,$AR$5:$AR$12,0),6))^$J214)),0)</x:f>
        <x:v>0</x:v>
      </x:c>
      <x:c r="AF214" s="979" t="n">
        <x:f>IFERROR((EXP(-$G214/INDEX($BB$5:$BG$12,MATCH($D214,$AR$5:$AR$12,0),2))*($G214/INDEX($BB$5:$BG$12,MATCH($D214,$AR$5:$AR$12,0),2))^$J214)/((EXP(-$G214/INDEX($BB$5:$BG$12,MATCH($D214,$AR$5:$AR$12,0),1))*($G214/INDEX($BB$5:$BG$12,MATCH($D214,$AR$5:$AR$12,0),1))^$J214)+(EXP(-$G214/INDEX($BB$5:$BG$12,MATCH($D214,$AR$5:$AR$12,0),2))*($G214/INDEX($BB$5:$BG$12,MATCH($D214,$AR$5:$AR$12,0),2))^$J214)+(EXP(-$G214/INDEX($BB$5:$BG$12,MATCH($D214,$AR$5:$AR$12,0),3))*($G214/INDEX($BB$5:$BG$12,MATCH($D214,$AR$5:$AR$12,0),3))^$J214)+(EXP(-$G214/INDEX($BB$5:$BG$12,MATCH($D214,$AR$5:$AR$12,0),4))*($G214/INDEX($BB$5:$BG$12,MATCH($D214,$AR$5:$AR$12,0),4))^$J214)+(EXP(-$G214/INDEX($BB$5:$BG$12,MATCH($D214,$AR$5:$AR$12,0),5))*($G214/INDEX($BB$5:$BG$12,MATCH($D214,$AR$5:$AR$12,0),5))^$J214)+(EXP(-$G214/INDEX($BB$5:$BG$12,MATCH($D214,$AR$5:$AR$12,0),6))*($G214/INDEX($BB$5:$BG$12,MATCH($D214,$AR$5:$AR$12,0),6))^$J214)),0)</x:f>
        <x:v>0</x:v>
      </x:c>
      <x:c r="AG214" s="979" t="n">
        <x:f>IFERROR((EXP(-$G214/INDEX($BB$5:$BG$12,MATCH($D214,$AR$5:$AR$12,0),3))*($G214/INDEX($BB$5:$BG$12,MATCH($D214,$AR$5:$AR$12,0),3))^$J214)/((EXP(-$G214/INDEX($BB$5:$BG$12,MATCH($D214,$AR$5:$AR$12,0),1))*($G214/INDEX($BB$5:$BG$12,MATCH($D214,$AR$5:$AR$12,0),1))^$J214)+(EXP(-$G214/INDEX($BB$5:$BG$12,MATCH($D214,$AR$5:$AR$12,0),2))*($G214/INDEX($BB$5:$BG$12,MATCH($D214,$AR$5:$AR$12,0),2))^$J214)+(EXP(-$G214/INDEX($BB$5:$BG$12,MATCH($D214,$AR$5:$AR$12,0),3))*($G214/INDEX($BB$5:$BG$12,MATCH($D214,$AR$5:$AR$12,0),3))^$J214)+(EXP(-$G214/INDEX($BB$5:$BG$12,MATCH($D214,$AR$5:$AR$12,0),4))*($G214/INDEX($BB$5:$BG$12,MATCH($D214,$AR$5:$AR$12,0),4))^$J214)+(EXP(-$G214/INDEX($BB$5:$BG$12,MATCH($D214,$AR$5:$AR$12,0),5))*($G214/INDEX($BB$5:$BG$12,MATCH($D214,$AR$5:$AR$12,0),5))^$J214)+(EXP(-$G214/INDEX($BB$5:$BG$12,MATCH($D214,$AR$5:$AR$12,0),6))*($G214/INDEX($BB$5:$BG$12,MATCH($D214,$AR$5:$AR$12,0),6))^$J214)),0)</x:f>
        <x:v>0</x:v>
      </x:c>
      <x:c r="AH214" s="979" t="n">
        <x:f>IFERROR((EXP(-$G214/INDEX($BB$5:$BG$12,MATCH($D214,$AR$5:$AR$12,0),4))*($G214/INDEX($BB$5:$BG$12,MATCH($D214,$AR$5:$AR$12,0),4))^$J214)/((EXP(-$G214/INDEX($BB$5:$BG$12,MATCH($D214,$AR$5:$AR$12,0),1))*($G214/INDEX($BB$5:$BG$12,MATCH($D214,$AR$5:$AR$12,0),1))^$J214)+(EXP(-$G214/INDEX($BB$5:$BG$12,MATCH($D214,$AR$5:$AR$12,0),2))*($G214/INDEX($BB$5:$BG$12,MATCH($D214,$AR$5:$AR$12,0),2))^$J214)+(EXP(-$G214/INDEX($BB$5:$BG$12,MATCH($D214,$AR$5:$AR$12,0),3))*($G214/INDEX($BB$5:$BG$12,MATCH($D214,$AR$5:$AR$12,0),3))^$J214)+(EXP(-$G214/INDEX($BB$5:$BG$12,MATCH($D214,$AR$5:$AR$12,0),4))*($G214/INDEX($BB$5:$BG$12,MATCH($D214,$AR$5:$AR$12,0),4))^$J214)+(EXP(-$G214/INDEX($BB$5:$BG$12,MATCH($D214,$AR$5:$AR$12,0),5))*($G214/INDEX($BB$5:$BG$12,MATCH($D214,$AR$5:$AR$12,0),5))^$J214)+(EXP(-$G214/INDEX($BB$5:$BG$12,MATCH($D214,$AR$5:$AR$12,0),6))*($G214/INDEX($BB$5:$BG$12,MATCH($D214,$AR$5:$AR$12,0),6))^$J214)),0)</x:f>
        <x:v>0</x:v>
      </x:c>
      <x:c r="AI214" s="979" t="n">
        <x:f>IFERROR((EXP(-$G214/INDEX($BB$5:$BG$12,MATCH($D214,$AR$5:$AR$12,0),5))*($G214/INDEX($BB$5:$BG$12,MATCH($D214,$AR$5:$AR$12,0),5))^$J214)/((EXP(-$G214/INDEX($BB$5:$BG$12,MATCH($D214,$AR$5:$AR$12,0),1))*($G214/INDEX($BB$5:$BG$12,MATCH($D214,$AR$5:$AR$12,0),1))^$J214)+(EXP(-$G214/INDEX($BB$5:$BG$12,MATCH($D214,$AR$5:$AR$12,0),2))*($G214/INDEX($BB$5:$BG$12,MATCH($D214,$AR$5:$AR$12,0),2))^$J214)+(EXP(-$G214/INDEX($BB$5:$BG$12,MATCH($D214,$AR$5:$AR$12,0),3))*($G214/INDEX($BB$5:$BG$12,MATCH($D214,$AR$5:$AR$12,0),3))^$J214)+(EXP(-$G214/INDEX($BB$5:$BG$12,MATCH($D214,$AR$5:$AR$12,0),4))*($G214/INDEX($BB$5:$BG$12,MATCH($D214,$AR$5:$AR$12,0),4))^$J214)+(EXP(-$G214/INDEX($BB$5:$BG$12,MATCH($D214,$AR$5:$AR$12,0),5))*($G214/INDEX($BB$5:$BG$12,MATCH($D214,$AR$5:$AR$12,0),5))^$J214)+(EXP(-$G214/INDEX($BB$5:$BG$12,MATCH($D214,$AR$5:$AR$12,0),6))*($G214/INDEX($BB$5:$BG$12,MATCH($D214,$AR$5:$AR$12,0),6))^$J214)),0)</x:f>
        <x:v>0</x:v>
      </x:c>
      <x:c r="AJ214" s="979" t="n">
        <x:f>IFERROR((EXP(-$G214/INDEX($BB$5:$BG$12,MATCH($D214,$AR$5:$AR$12,0),6))*($G214/INDEX($BB$5:$BG$12,MATCH($D214,$AR$5:$AR$12,0),6))^$J214)/((EXP(-$G214/INDEX($BB$5:$BG$12,MATCH($D214,$AR$5:$AR$12,0),1))*($G214/INDEX($BB$5:$BG$12,MATCH($D214,$AR$5:$AR$12,0),1))^$J214)+(EXP(-$G214/INDEX($BB$5:$BG$12,MATCH($D214,$AR$5:$AR$12,0),2))*($G214/INDEX($BB$5:$BG$12,MATCH($D214,$AR$5:$AR$12,0),2))^$J214)+(EXP(-$G214/INDEX($BB$5:$BG$12,MATCH($D214,$AR$5:$AR$12,0),3))*($G214/INDEX($BB$5:$BG$12,MATCH($D214,$AR$5:$AR$12,0),3))^$J214)+(EXP(-$G214/INDEX($BB$5:$BG$12,MATCH($D214,$AR$5:$AR$12,0),4))*($G214/INDEX($BB$5:$BG$12,MATCH($D214,$AR$5:$AR$12,0),4))^$J214)+(EXP(-$G214/INDEX($BB$5:$BG$12,MATCH($D214,$AR$5:$AR$12,0),5))*($G214/INDEX($BB$5:$BG$12,MATCH($D214,$AR$5:$AR$12,0),5))^$J214)+(EXP(-$G214/INDEX($BB$5:$BG$12,MATCH($D214,$AR$5:$AR$12,0),6))*($G214/INDEX($BB$5:$BG$12,MATCH($D214,$AR$5:$AR$12,0),6))^$J214)),0)</x:f>
        <x:v>0</x:v>
      </x:c>
      <x:c r="BJ214"/>
      <x:c r="BK214"/>
      <x:c r="BL214"/>
      <x:c r="BM214"/>
      <x:c r="BN214"/>
      <x:c r="BO214"/>
      <x:c r="BP214"/>
      <x:c r="BQ214"/>
      <x:c r="BR214"/>
      <x:c r="BS214"/>
      <x:c r="BT214"/>
      <x:c r="BU214"/>
      <x:c r="BV214"/>
      <x:c r="BW214"/>
      <x:c r="BX214"/>
      <x:c r="BY214"/>
      <x:c r="BZ214"/>
    </x:row>
    <x:row r="215">
      <x:c r="A215" s="975" t="n">
        <x:f>'対象台データ'!A213</x:f>
        <x:v>46284</x:v>
      </x:c>
      <x:c r="B215" s="1003" t="str">
        <x:f>'対象台データ'!B213</x:f>
        <x:v>土</x:v>
      </x:c>
      <x:c r="C215" s="1003" t="str">
        <x:f>'対象台データ'!C213</x:f>
        <x:v>9/19</x:v>
      </x:c>
      <x:c r="D215" s="963" t="str">
        <x:f>'対象台データ'!D213</x:f>
        <x:v>マギアレコード</x:v>
      </x:c>
      <x:c r="E215" s="1014" t="n">
        <x:f>IF($X215="A",MIN(100,MAX(0,55+(V215-55)*(1+0.4*SQRT(MIN(G215/8000,1))))),MIN(100,MAX(0,V215)))</x:f>
        <x:v>61.070517879236625</x:v>
      </x:c>
      <x:c r="F215" s="1016" t="n">
        <x:f>'対象台データ'!E213</x:f>
        <x:v>723</x:v>
      </x:c>
      <x:c r="G215" s="1005" t="n">
        <x:f>'対象台データ'!F213</x:f>
        <x:v>6923</x:v>
      </x:c>
      <x:c r="H215" s="1005" t="n">
        <x:f>'対象台データ'!G213</x:f>
        <x:v>-125</x:v>
      </x:c>
      <x:c r="I215" s="1005" t="n">
        <x:f>'対象台データ'!H213</x:f>
        <x:v>20</x:v>
      </x:c>
      <x:c r="J215" s="1005" t="n">
        <x:f>'対象台データ'!I213</x:f>
        <x:v>0</x:v>
      </x:c>
      <x:c r="K215" s="979" t="n">
        <x:f>'対象台データ'!K213</x:f>
        <x:v>0.9939814146083105</x:v>
      </x:c>
      <x:c r="L215" s="1006" t="n">
        <x:f>IF(G215&lt;=0,5,IF(G215&lt;1500,5+(G215-0)*(20-5)/(1500-0),IF(G215&lt;3000,20+(G215-1500)*(40-20)/(3000-1500),IF(G215&lt;4500,40+(G215-3000)*(58-40)/(4500-3000),IF(G215&lt;6000,58+(G215-4500)*(72-58)/(6000-4500),IF(G215&lt;7500,72+(G215-6000)*(84-72)/(7500-6000),IF(G215&lt;9000,84+(G215-7500)*(93-84)/(9000-7500),IF(G215&lt;11000,93+(G215-9000)*(100-93)/(11000-9000),100))))))))</x:f>
        <x:v>79.384</x:v>
      </x:c>
      <x:c r="M215" s="978" t="n">
        <x:v>1</x:v>
      </x:c>
      <x:c r="N215" s="978" t="n">
        <x:f>MIN(100,L215*M215)</x:f>
        <x:v>79.384</x:v>
      </x:c>
      <x:c r="O215" s="978" t="n">
        <x:f>IF(K215&lt;=0.8,0,IF(K215&lt;0.9,0+(K215-0.8)*(10-0)/(0.9-0.8),IF(K215&lt;1,10+(K215-0.9)*(35-10)/(1-0.9),IF(K215&lt;1.2,35+(K215-1)*(87-35)/(1.2-1),IF(K215&lt;1.3,87+(K215-1.2)*(96-87)/(1.3-1.2),IF(K215&lt;1.45,96+(K215-1.3)*(100-96)/(1.45-1.3),100))))))</x:f>
        <x:v>33.49535365207762</x:v>
      </x:c>
      <x:c r="P215" s="979" t="n">
        <x:f>MIN(1,SQRT(G215/8000))</x:f>
        <x:v>0.9302553412907663</x:v>
      </x:c>
      <x:c r="Q215" s="978" t="n">
        <x:f>35+(O215-35)*P215</x:f>
        <x:v>33.60029469809156</x:v>
      </x:c>
      <x:c r="R215" s="978" t="n">
        <x:f>IF(K215&lt;0.95,MIN(25,(0.95-K215)*250),0)</x:f>
        <x:v>0</x:v>
      </x:c>
      <x:c r="S215" s="978" t="n">
        <x:f>IF($X215="A",Y215*5+Z215*15+AA215*30+AB215*60+AC215*80+AD215*100,0)</x:f>
        <x:v>0</x:v>
      </x:c>
      <x:c r="T215" s="978" t="n">
        <x:f>IF($X215="A",AE215*5+AF215*15+AG215*30+AH215*60+AI215*80+AJ215*100,0)</x:f>
        <x:v>0</x:v>
      </x:c>
      <x:c r="U215" s="978" t="n">
        <x:f>IF($X215="A",S215*15%+T215*30%+Q215*55%,0)</x:f>
        <x:v>0</x:v>
      </x:c>
      <x:c r="V215" s="1018" t="n">
        <x:f>IF($X215="A",U215*80%+N215*20%,N215*IFERROR(INDEX($AT$5:$AT$60,MATCH($D215,$AR$5:$AR$60,0)),0.6)+Q215*IFERROR(INDEX($AU$5:$AU$60,MATCH($D215,$AR$5:$AR$60,0)),0.4)-R215)</x:f>
        <x:v>61.070517879236625</x:v>
      </x:c>
      <x:c r="W215" s="1008" t="str">
        <x:f>IF(E215&gt;=90,"設定6級候補",IF(E215&gt;=75,"設定4以上強候補",IF(E215&gt;=60,"設定4以上を疑う","要観察")))</x:f>
        <x:v>設定4以上を疑う</x:v>
      </x:c>
      <x:c r="X215" s="1003" t="str">
        <x:f>IFERROR(INDEX($AS$5:$AS$60,MATCH($D215,$AR$5:$AR$60,0)),"AT")</x:f>
        <x:v>AT</x:v>
      </x:c>
      <x:c r="Y215" s="979" t="n">
        <x:f>IFERROR((EXP(-$G215/INDEX($AV$5:$BA$12,MATCH($D215,$AR$5:$AR$12,0),1))*($G215/INDEX($AV$5:$BA$12,MATCH($D215,$AR$5:$AR$12,0),1))^$I215)/((EXP(-$G215/INDEX($AV$5:$BA$12,MATCH($D215,$AR$5:$AR$12,0),1))*($G215/INDEX($AV$5:$BA$12,MATCH($D215,$AR$5:$AR$12,0),1))^$I215)+(EXP(-$G215/INDEX($AV$5:$BA$12,MATCH($D215,$AR$5:$AR$12,0),2))*($G215/INDEX($AV$5:$BA$12,MATCH($D215,$AR$5:$AR$12,0),2))^$I215)+(EXP(-$G215/INDEX($AV$5:$BA$12,MATCH($D215,$AR$5:$AR$12,0),3))*($G215/INDEX($AV$5:$BA$12,MATCH($D215,$AR$5:$AR$12,0),3))^$I215)+(EXP(-$G215/INDEX($AV$5:$BA$12,MATCH($D215,$AR$5:$AR$12,0),4))*($G215/INDEX($AV$5:$BA$12,MATCH($D215,$AR$5:$AR$12,0),4))^$I215)+(EXP(-$G215/INDEX($AV$5:$BA$12,MATCH($D215,$AR$5:$AR$12,0),5))*($G215/INDEX($AV$5:$BA$12,MATCH($D215,$AR$5:$AR$12,0),5))^$I215)+(EXP(-$G215/INDEX($AV$5:$BA$12,MATCH($D215,$AR$5:$AR$12,0),6))*($G215/INDEX($AV$5:$BA$12,MATCH($D215,$AR$5:$AR$12,0),6))^$I215)),0)</x:f>
        <x:v>0</x:v>
      </x:c>
      <x:c r="Z215" s="979" t="n">
        <x:f>IFERROR((EXP(-$G215/INDEX($AV$5:$BA$12,MATCH($D215,$AR$5:$AR$12,0),2))*($G215/INDEX($AV$5:$BA$12,MATCH($D215,$AR$5:$AR$12,0),2))^$I215)/((EXP(-$G215/INDEX($AV$5:$BA$12,MATCH($D215,$AR$5:$AR$12,0),1))*($G215/INDEX($AV$5:$BA$12,MATCH($D215,$AR$5:$AR$12,0),1))^$I215)+(EXP(-$G215/INDEX($AV$5:$BA$12,MATCH($D215,$AR$5:$AR$12,0),2))*($G215/INDEX($AV$5:$BA$12,MATCH($D215,$AR$5:$AR$12,0),2))^$I215)+(EXP(-$G215/INDEX($AV$5:$BA$12,MATCH($D215,$AR$5:$AR$12,0),3))*($G215/INDEX($AV$5:$BA$12,MATCH($D215,$AR$5:$AR$12,0),3))^$I215)+(EXP(-$G215/INDEX($AV$5:$BA$12,MATCH($D215,$AR$5:$AR$12,0),4))*($G215/INDEX($AV$5:$BA$12,MATCH($D215,$AR$5:$AR$12,0),4))^$I215)+(EXP(-$G215/INDEX($AV$5:$BA$12,MATCH($D215,$AR$5:$AR$12,0),5))*($G215/INDEX($AV$5:$BA$12,MATCH($D215,$AR$5:$AR$12,0),5))^$I215)+(EXP(-$G215/INDEX($AV$5:$BA$12,MATCH($D215,$AR$5:$AR$12,0),6))*($G215/INDEX($AV$5:$BA$12,MATCH($D215,$AR$5:$AR$12,0),6))^$I215)),0)</x:f>
        <x:v>0</x:v>
      </x:c>
      <x:c r="AA215" s="979" t="n">
        <x:f>IFERROR((EXP(-$G215/INDEX($AV$5:$BA$12,MATCH($D215,$AR$5:$AR$12,0),3))*($G215/INDEX($AV$5:$BA$12,MATCH($D215,$AR$5:$AR$12,0),3))^$I215)/((EXP(-$G215/INDEX($AV$5:$BA$12,MATCH($D215,$AR$5:$AR$12,0),1))*($G215/INDEX($AV$5:$BA$12,MATCH($D215,$AR$5:$AR$12,0),1))^$I215)+(EXP(-$G215/INDEX($AV$5:$BA$12,MATCH($D215,$AR$5:$AR$12,0),2))*($G215/INDEX($AV$5:$BA$12,MATCH($D215,$AR$5:$AR$12,0),2))^$I215)+(EXP(-$G215/INDEX($AV$5:$BA$12,MATCH($D215,$AR$5:$AR$12,0),3))*($G215/INDEX($AV$5:$BA$12,MATCH($D215,$AR$5:$AR$12,0),3))^$I215)+(EXP(-$G215/INDEX($AV$5:$BA$12,MATCH($D215,$AR$5:$AR$12,0),4))*($G215/INDEX($AV$5:$BA$12,MATCH($D215,$AR$5:$AR$12,0),4))^$I215)+(EXP(-$G215/INDEX($AV$5:$BA$12,MATCH($D215,$AR$5:$AR$12,0),5))*($G215/INDEX($AV$5:$BA$12,MATCH($D215,$AR$5:$AR$12,0),5))^$I215)+(EXP(-$G215/INDEX($AV$5:$BA$12,MATCH($D215,$AR$5:$AR$12,0),6))*($G215/INDEX($AV$5:$BA$12,MATCH($D215,$AR$5:$AR$12,0),6))^$I215)),0)</x:f>
        <x:v>0</x:v>
      </x:c>
      <x:c r="AB215" s="979" t="n">
        <x:f>IFERROR((EXP(-$G215/INDEX($AV$5:$BA$12,MATCH($D215,$AR$5:$AR$12,0),4))*($G215/INDEX($AV$5:$BA$12,MATCH($D215,$AR$5:$AR$12,0),4))^$I215)/((EXP(-$G215/INDEX($AV$5:$BA$12,MATCH($D215,$AR$5:$AR$12,0),1))*($G215/INDEX($AV$5:$BA$12,MATCH($D215,$AR$5:$AR$12,0),1))^$I215)+(EXP(-$G215/INDEX($AV$5:$BA$12,MATCH($D215,$AR$5:$AR$12,0),2))*($G215/INDEX($AV$5:$BA$12,MATCH($D215,$AR$5:$AR$12,0),2))^$I215)+(EXP(-$G215/INDEX($AV$5:$BA$12,MATCH($D215,$AR$5:$AR$12,0),3))*($G215/INDEX($AV$5:$BA$12,MATCH($D215,$AR$5:$AR$12,0),3))^$I215)+(EXP(-$G215/INDEX($AV$5:$BA$12,MATCH($D215,$AR$5:$AR$12,0),4))*($G215/INDEX($AV$5:$BA$12,MATCH($D215,$AR$5:$AR$12,0),4))^$I215)+(EXP(-$G215/INDEX($AV$5:$BA$12,MATCH($D215,$AR$5:$AR$12,0),5))*($G215/INDEX($AV$5:$BA$12,MATCH($D215,$AR$5:$AR$12,0),5))^$I215)+(EXP(-$G215/INDEX($AV$5:$BA$12,MATCH($D215,$AR$5:$AR$12,0),6))*($G215/INDEX($AV$5:$BA$12,MATCH($D215,$AR$5:$AR$12,0),6))^$I215)),0)</x:f>
        <x:v>0</x:v>
      </x:c>
      <x:c r="AC215" s="979" t="n">
        <x:f>IFERROR((EXP(-$G215/INDEX($AV$5:$BA$12,MATCH($D215,$AR$5:$AR$12,0),5))*($G215/INDEX($AV$5:$BA$12,MATCH($D215,$AR$5:$AR$12,0),5))^$I215)/((EXP(-$G215/INDEX($AV$5:$BA$12,MATCH($D215,$AR$5:$AR$12,0),1))*($G215/INDEX($AV$5:$BA$12,MATCH($D215,$AR$5:$AR$12,0),1))^$I215)+(EXP(-$G215/INDEX($AV$5:$BA$12,MATCH($D215,$AR$5:$AR$12,0),2))*($G215/INDEX($AV$5:$BA$12,MATCH($D215,$AR$5:$AR$12,0),2))^$I215)+(EXP(-$G215/INDEX($AV$5:$BA$12,MATCH($D215,$AR$5:$AR$12,0),3))*($G215/INDEX($AV$5:$BA$12,MATCH($D215,$AR$5:$AR$12,0),3))^$I215)+(EXP(-$G215/INDEX($AV$5:$BA$12,MATCH($D215,$AR$5:$AR$12,0),4))*($G215/INDEX($AV$5:$BA$12,MATCH($D215,$AR$5:$AR$12,0),4))^$I215)+(EXP(-$G215/INDEX($AV$5:$BA$12,MATCH($D215,$AR$5:$AR$12,0),5))*($G215/INDEX($AV$5:$BA$12,MATCH($D215,$AR$5:$AR$12,0),5))^$I215)+(EXP(-$G215/INDEX($AV$5:$BA$12,MATCH($D215,$AR$5:$AR$12,0),6))*($G215/INDEX($AV$5:$BA$12,MATCH($D215,$AR$5:$AR$12,0),6))^$I215)),0)</x:f>
        <x:v>0</x:v>
      </x:c>
      <x:c r="AD215" s="979" t="n">
        <x:f>IFERROR((EXP(-$G215/INDEX($AV$5:$BA$12,MATCH($D215,$AR$5:$AR$12,0),6))*($G215/INDEX($AV$5:$BA$12,MATCH($D215,$AR$5:$AR$12,0),6))^$I215)/((EXP(-$G215/INDEX($AV$5:$BA$12,MATCH($D215,$AR$5:$AR$12,0),1))*($G215/INDEX($AV$5:$BA$12,MATCH($D215,$AR$5:$AR$12,0),1))^$I215)+(EXP(-$G215/INDEX($AV$5:$BA$12,MATCH($D215,$AR$5:$AR$12,0),2))*($G215/INDEX($AV$5:$BA$12,MATCH($D215,$AR$5:$AR$12,0),2))^$I215)+(EXP(-$G215/INDEX($AV$5:$BA$12,MATCH($D215,$AR$5:$AR$12,0),3))*($G215/INDEX($AV$5:$BA$12,MATCH($D215,$AR$5:$AR$12,0),3))^$I215)+(EXP(-$G215/INDEX($AV$5:$BA$12,MATCH($D215,$AR$5:$AR$12,0),4))*($G215/INDEX($AV$5:$BA$12,MATCH($D215,$AR$5:$AR$12,0),4))^$I215)+(EXP(-$G215/INDEX($AV$5:$BA$12,MATCH($D215,$AR$5:$AR$12,0),5))*($G215/INDEX($AV$5:$BA$12,MATCH($D215,$AR$5:$AR$12,0),5))^$I215)+(EXP(-$G215/INDEX($AV$5:$BA$12,MATCH($D215,$AR$5:$AR$12,0),6))*($G215/INDEX($AV$5:$BA$12,MATCH($D215,$AR$5:$AR$12,0),6))^$I215)),0)</x:f>
        <x:v>0</x:v>
      </x:c>
      <x:c r="AE215" s="979" t="n">
        <x:f>IFERROR((EXP(-$G215/INDEX($BB$5:$BG$12,MATCH($D215,$AR$5:$AR$12,0),1))*($G215/INDEX($BB$5:$BG$12,MATCH($D215,$AR$5:$AR$12,0),1))^$J215)/((EXP(-$G215/INDEX($BB$5:$BG$12,MATCH($D215,$AR$5:$AR$12,0),1))*($G215/INDEX($BB$5:$BG$12,MATCH($D215,$AR$5:$AR$12,0),1))^$J215)+(EXP(-$G215/INDEX($BB$5:$BG$12,MATCH($D215,$AR$5:$AR$12,0),2))*($G215/INDEX($BB$5:$BG$12,MATCH($D215,$AR$5:$AR$12,0),2))^$J215)+(EXP(-$G215/INDEX($BB$5:$BG$12,MATCH($D215,$AR$5:$AR$12,0),3))*($G215/INDEX($BB$5:$BG$12,MATCH($D215,$AR$5:$AR$12,0),3))^$J215)+(EXP(-$G215/INDEX($BB$5:$BG$12,MATCH($D215,$AR$5:$AR$12,0),4))*($G215/INDEX($BB$5:$BG$12,MATCH($D215,$AR$5:$AR$12,0),4))^$J215)+(EXP(-$G215/INDEX($BB$5:$BG$12,MATCH($D215,$AR$5:$AR$12,0),5))*($G215/INDEX($BB$5:$BG$12,MATCH($D215,$AR$5:$AR$12,0),5))^$J215)+(EXP(-$G215/INDEX($BB$5:$BG$12,MATCH($D215,$AR$5:$AR$12,0),6))*($G215/INDEX($BB$5:$BG$12,MATCH($D215,$AR$5:$AR$12,0),6))^$J215)),0)</x:f>
        <x:v>0</x:v>
      </x:c>
      <x:c r="AF215" s="979" t="n">
        <x:f>IFERROR((EXP(-$G215/INDEX($BB$5:$BG$12,MATCH($D215,$AR$5:$AR$12,0),2))*($G215/INDEX($BB$5:$BG$12,MATCH($D215,$AR$5:$AR$12,0),2))^$J215)/((EXP(-$G215/INDEX($BB$5:$BG$12,MATCH($D215,$AR$5:$AR$12,0),1))*($G215/INDEX($BB$5:$BG$12,MATCH($D215,$AR$5:$AR$12,0),1))^$J215)+(EXP(-$G215/INDEX($BB$5:$BG$12,MATCH($D215,$AR$5:$AR$12,0),2))*($G215/INDEX($BB$5:$BG$12,MATCH($D215,$AR$5:$AR$12,0),2))^$J215)+(EXP(-$G215/INDEX($BB$5:$BG$12,MATCH($D215,$AR$5:$AR$12,0),3))*($G215/INDEX($BB$5:$BG$12,MATCH($D215,$AR$5:$AR$12,0),3))^$J215)+(EXP(-$G215/INDEX($BB$5:$BG$12,MATCH($D215,$AR$5:$AR$12,0),4))*($G215/INDEX($BB$5:$BG$12,MATCH($D215,$AR$5:$AR$12,0),4))^$J215)+(EXP(-$G215/INDEX($BB$5:$BG$12,MATCH($D215,$AR$5:$AR$12,0),5))*($G215/INDEX($BB$5:$BG$12,MATCH($D215,$AR$5:$AR$12,0),5))^$J215)+(EXP(-$G215/INDEX($BB$5:$BG$12,MATCH($D215,$AR$5:$AR$12,0),6))*($G215/INDEX($BB$5:$BG$12,MATCH($D215,$AR$5:$AR$12,0),6))^$J215)),0)</x:f>
        <x:v>0</x:v>
      </x:c>
      <x:c r="AG215" s="979" t="n">
        <x:f>IFERROR((EXP(-$G215/INDEX($BB$5:$BG$12,MATCH($D215,$AR$5:$AR$12,0),3))*($G215/INDEX($BB$5:$BG$12,MATCH($D215,$AR$5:$AR$12,0),3))^$J215)/((EXP(-$G215/INDEX($BB$5:$BG$12,MATCH($D215,$AR$5:$AR$12,0),1))*($G215/INDEX($BB$5:$BG$12,MATCH($D215,$AR$5:$AR$12,0),1))^$J215)+(EXP(-$G215/INDEX($BB$5:$BG$12,MATCH($D215,$AR$5:$AR$12,0),2))*($G215/INDEX($BB$5:$BG$12,MATCH($D215,$AR$5:$AR$12,0),2))^$J215)+(EXP(-$G215/INDEX($BB$5:$BG$12,MATCH($D215,$AR$5:$AR$12,0),3))*($G215/INDEX($BB$5:$BG$12,MATCH($D215,$AR$5:$AR$12,0),3))^$J215)+(EXP(-$G215/INDEX($BB$5:$BG$12,MATCH($D215,$AR$5:$AR$12,0),4))*($G215/INDEX($BB$5:$BG$12,MATCH($D215,$AR$5:$AR$12,0),4))^$J215)+(EXP(-$G215/INDEX($BB$5:$BG$12,MATCH($D215,$AR$5:$AR$12,0),5))*($G215/INDEX($BB$5:$BG$12,MATCH($D215,$AR$5:$AR$12,0),5))^$J215)+(EXP(-$G215/INDEX($BB$5:$BG$12,MATCH($D215,$AR$5:$AR$12,0),6))*($G215/INDEX($BB$5:$BG$12,MATCH($D215,$AR$5:$AR$12,0),6))^$J215)),0)</x:f>
        <x:v>0</x:v>
      </x:c>
      <x:c r="AH215" s="979" t="n">
        <x:f>IFERROR((EXP(-$G215/INDEX($BB$5:$BG$12,MATCH($D215,$AR$5:$AR$12,0),4))*($G215/INDEX($BB$5:$BG$12,MATCH($D215,$AR$5:$AR$12,0),4))^$J215)/((EXP(-$G215/INDEX($BB$5:$BG$12,MATCH($D215,$AR$5:$AR$12,0),1))*($G215/INDEX($BB$5:$BG$12,MATCH($D215,$AR$5:$AR$12,0),1))^$J215)+(EXP(-$G215/INDEX($BB$5:$BG$12,MATCH($D215,$AR$5:$AR$12,0),2))*($G215/INDEX($BB$5:$BG$12,MATCH($D215,$AR$5:$AR$12,0),2))^$J215)+(EXP(-$G215/INDEX($BB$5:$BG$12,MATCH($D215,$AR$5:$AR$12,0),3))*($G215/INDEX($BB$5:$BG$12,MATCH($D215,$AR$5:$AR$12,0),3))^$J215)+(EXP(-$G215/INDEX($BB$5:$BG$12,MATCH($D215,$AR$5:$AR$12,0),4))*($G215/INDEX($BB$5:$BG$12,MATCH($D215,$AR$5:$AR$12,0),4))^$J215)+(EXP(-$G215/INDEX($BB$5:$BG$12,MATCH($D215,$AR$5:$AR$12,0),5))*($G215/INDEX($BB$5:$BG$12,MATCH($D215,$AR$5:$AR$12,0),5))^$J215)+(EXP(-$G215/INDEX($BB$5:$BG$12,MATCH($D215,$AR$5:$AR$12,0),6))*($G215/INDEX($BB$5:$BG$12,MATCH($D215,$AR$5:$AR$12,0),6))^$J215)),0)</x:f>
        <x:v>0</x:v>
      </x:c>
      <x:c r="AI215" s="979" t="n">
        <x:f>IFERROR((EXP(-$G215/INDEX($BB$5:$BG$12,MATCH($D215,$AR$5:$AR$12,0),5))*($G215/INDEX($BB$5:$BG$12,MATCH($D215,$AR$5:$AR$12,0),5))^$J215)/((EXP(-$G215/INDEX($BB$5:$BG$12,MATCH($D215,$AR$5:$AR$12,0),1))*($G215/INDEX($BB$5:$BG$12,MATCH($D215,$AR$5:$AR$12,0),1))^$J215)+(EXP(-$G215/INDEX($BB$5:$BG$12,MATCH($D215,$AR$5:$AR$12,0),2))*($G215/INDEX($BB$5:$BG$12,MATCH($D215,$AR$5:$AR$12,0),2))^$J215)+(EXP(-$G215/INDEX($BB$5:$BG$12,MATCH($D215,$AR$5:$AR$12,0),3))*($G215/INDEX($BB$5:$BG$12,MATCH($D215,$AR$5:$AR$12,0),3))^$J215)+(EXP(-$G215/INDEX($BB$5:$BG$12,MATCH($D215,$AR$5:$AR$12,0),4))*($G215/INDEX($BB$5:$BG$12,MATCH($D215,$AR$5:$AR$12,0),4))^$J215)+(EXP(-$G215/INDEX($BB$5:$BG$12,MATCH($D215,$AR$5:$AR$12,0),5))*($G215/INDEX($BB$5:$BG$12,MATCH($D215,$AR$5:$AR$12,0),5))^$J215)+(EXP(-$G215/INDEX($BB$5:$BG$12,MATCH($D215,$AR$5:$AR$12,0),6))*($G215/INDEX($BB$5:$BG$12,MATCH($D215,$AR$5:$AR$12,0),6))^$J215)),0)</x:f>
        <x:v>0</x:v>
      </x:c>
      <x:c r="AJ215" s="979" t="n">
        <x:f>IFERROR((EXP(-$G215/INDEX($BB$5:$BG$12,MATCH($D215,$AR$5:$AR$12,0),6))*($G215/INDEX($BB$5:$BG$12,MATCH($D215,$AR$5:$AR$12,0),6))^$J215)/((EXP(-$G215/INDEX($BB$5:$BG$12,MATCH($D215,$AR$5:$AR$12,0),1))*($G215/INDEX($BB$5:$BG$12,MATCH($D215,$AR$5:$AR$12,0),1))^$J215)+(EXP(-$G215/INDEX($BB$5:$BG$12,MATCH($D215,$AR$5:$AR$12,0),2))*($G215/INDEX($BB$5:$BG$12,MATCH($D215,$AR$5:$AR$12,0),2))^$J215)+(EXP(-$G215/INDEX($BB$5:$BG$12,MATCH($D215,$AR$5:$AR$12,0),3))*($G215/INDEX($BB$5:$BG$12,MATCH($D215,$AR$5:$AR$12,0),3))^$J215)+(EXP(-$G215/INDEX($BB$5:$BG$12,MATCH($D215,$AR$5:$AR$12,0),4))*($G215/INDEX($BB$5:$BG$12,MATCH($D215,$AR$5:$AR$12,0),4))^$J215)+(EXP(-$G215/INDEX($BB$5:$BG$12,MATCH($D215,$AR$5:$AR$12,0),5))*($G215/INDEX($BB$5:$BG$12,MATCH($D215,$AR$5:$AR$12,0),5))^$J215)+(EXP(-$G215/INDEX($BB$5:$BG$12,MATCH($D215,$AR$5:$AR$12,0),6))*($G215/INDEX($BB$5:$BG$12,MATCH($D215,$AR$5:$AR$12,0),6))^$J215)),0)</x:f>
        <x:v>0</x:v>
      </x:c>
      <x:c r="BJ215"/>
      <x:c r="BK215"/>
      <x:c r="BL215"/>
      <x:c r="BM215"/>
      <x:c r="BN215"/>
      <x:c r="BO215"/>
      <x:c r="BP215"/>
      <x:c r="BQ215"/>
      <x:c r="BR215"/>
      <x:c r="BS215"/>
      <x:c r="BT215"/>
      <x:c r="BU215"/>
      <x:c r="BV215"/>
      <x:c r="BW215"/>
      <x:c r="BX215"/>
      <x:c r="BY215"/>
      <x:c r="BZ215"/>
    </x:row>
    <x:row r="216">
      <x:c r="A216" s="975" t="n">
        <x:f>'対象台データ'!A214</x:f>
        <x:v>46284</x:v>
      </x:c>
      <x:c r="B216" s="1003" t="str">
        <x:f>'対象台データ'!B214</x:f>
        <x:v>土</x:v>
      </x:c>
      <x:c r="C216" s="1003" t="str">
        <x:f>'対象台データ'!C214</x:f>
        <x:v>9/19</x:v>
      </x:c>
      <x:c r="D216" s="963" t="str">
        <x:f>'対象台データ'!D214</x:f>
        <x:v>マギアレコード</x:v>
      </x:c>
      <x:c r="E216" s="1014" t="n">
        <x:f>IF($X216="A",MIN(100,MAX(0,55+(V216-55)*(1+0.4*SQRT(MIN(G216/8000,1))))),MIN(100,MAX(0,V216)))</x:f>
        <x:v>83.70781243731196</x:v>
      </x:c>
      <x:c r="F216" s="1016" t="n">
        <x:f>'対象台データ'!E214</x:f>
        <x:v>724</x:v>
      </x:c>
      <x:c r="G216" s="1005" t="n">
        <x:f>'対象台データ'!F214</x:f>
        <x:v>9970</x:v>
      </x:c>
      <x:c r="H216" s="1005" t="n">
        <x:f>'対象台データ'!G214</x:f>
        <x:v>3414</x:v>
      </x:c>
      <x:c r="I216" s="1005" t="n">
        <x:f>'対象台データ'!H214</x:f>
        <x:v>30</x:v>
      </x:c>
      <x:c r="J216" s="1005" t="n">
        <x:f>'対象台データ'!I214</x:f>
        <x:v>0</x:v>
      </x:c>
      <x:c r="K216" s="979" t="n">
        <x:f>'対象台データ'!K214</x:f>
        <x:v>1.1141424272818456</x:v>
      </x:c>
      <x:c r="L216" s="1006" t="n">
        <x:f>IF(G216&lt;=0,5,IF(G216&lt;1500,5+(G216-0)*(20-5)/(1500-0),IF(G216&lt;3000,20+(G216-1500)*(40-20)/(3000-1500),IF(G216&lt;4500,40+(G216-3000)*(58-40)/(4500-3000),IF(G216&lt;6000,58+(G216-4500)*(72-58)/(6000-4500),IF(G216&lt;7500,72+(G216-6000)*(84-72)/(7500-6000),IF(G216&lt;9000,84+(G216-7500)*(93-84)/(9000-7500),IF(G216&lt;11000,93+(G216-9000)*(100-93)/(11000-9000),100))))))))</x:f>
        <x:v>96.395</x:v>
      </x:c>
      <x:c r="M216" s="978" t="n">
        <x:v>1</x:v>
      </x:c>
      <x:c r="N216" s="978" t="n">
        <x:f>MIN(100,L216*M216)</x:f>
        <x:v>96.395</x:v>
      </x:c>
      <x:c r="O216" s="978" t="n">
        <x:f>IF(K216&lt;=0.8,0,IF(K216&lt;0.9,0+(K216-0.8)*(10-0)/(0.9-0.8),IF(K216&lt;1,10+(K216-0.9)*(35-10)/(1-0.9),IF(K216&lt;1.2,35+(K216-1)*(87-35)/(1.2-1),IF(K216&lt;1.3,87+(K216-1.2)*(96-87)/(1.3-1.2),IF(K216&lt;1.45,96+(K216-1.3)*(100-96)/(1.45-1.3),100))))))</x:f>
        <x:v>64.67703109327988</x:v>
      </x:c>
      <x:c r="P216" s="979" t="n">
        <x:f>MIN(1,SQRT(G216/8000))</x:f>
        <x:v>1</x:v>
      </x:c>
      <x:c r="Q216" s="978" t="n">
        <x:f>35+(O216-35)*P216</x:f>
        <x:v>64.67703109327988</x:v>
      </x:c>
      <x:c r="R216" s="978" t="n">
        <x:f>IF(K216&lt;0.95,MIN(25,(0.95-K216)*250),0)</x:f>
        <x:v>0</x:v>
      </x:c>
      <x:c r="S216" s="978" t="n">
        <x:f>IF($X216="A",Y216*5+Z216*15+AA216*30+AB216*60+AC216*80+AD216*100,0)</x:f>
        <x:v>0</x:v>
      </x:c>
      <x:c r="T216" s="978" t="n">
        <x:f>IF($X216="A",AE216*5+AF216*15+AG216*30+AH216*60+AI216*80+AJ216*100,0)</x:f>
        <x:v>0</x:v>
      </x:c>
      <x:c r="U216" s="978" t="n">
        <x:f>IF($X216="A",S216*15%+T216*30%+Q216*55%,0)</x:f>
        <x:v>0</x:v>
      </x:c>
      <x:c r="V216" s="1018" t="n">
        <x:f>IF($X216="A",U216*80%+N216*20%,N216*IFERROR(INDEX($AT$5:$AT$60,MATCH($D216,$AR$5:$AR$60,0)),0.6)+Q216*IFERROR(INDEX($AU$5:$AU$60,MATCH($D216,$AR$5:$AR$60,0)),0.4)-R216)</x:f>
        <x:v>83.70781243731196</x:v>
      </x:c>
      <x:c r="W216" s="1008" t="str">
        <x:f>IF(E216&gt;=90,"設定6級候補",IF(E216&gt;=75,"設定4以上強候補",IF(E216&gt;=60,"設定4以上を疑う","要観察")))</x:f>
        <x:v>設定4以上強候補</x:v>
      </x:c>
      <x:c r="X216" s="1003" t="str">
        <x:f>IFERROR(INDEX($AS$5:$AS$60,MATCH($D216,$AR$5:$AR$60,0)),"AT")</x:f>
        <x:v>AT</x:v>
      </x:c>
      <x:c r="Y216" s="979" t="n">
        <x:f>IFERROR((EXP(-$G216/INDEX($AV$5:$BA$12,MATCH($D216,$AR$5:$AR$12,0),1))*($G216/INDEX($AV$5:$BA$12,MATCH($D216,$AR$5:$AR$12,0),1))^$I216)/((EXP(-$G216/INDEX($AV$5:$BA$12,MATCH($D216,$AR$5:$AR$12,0),1))*($G216/INDEX($AV$5:$BA$12,MATCH($D216,$AR$5:$AR$12,0),1))^$I216)+(EXP(-$G216/INDEX($AV$5:$BA$12,MATCH($D216,$AR$5:$AR$12,0),2))*($G216/INDEX($AV$5:$BA$12,MATCH($D216,$AR$5:$AR$12,0),2))^$I216)+(EXP(-$G216/INDEX($AV$5:$BA$12,MATCH($D216,$AR$5:$AR$12,0),3))*($G216/INDEX($AV$5:$BA$12,MATCH($D216,$AR$5:$AR$12,0),3))^$I216)+(EXP(-$G216/INDEX($AV$5:$BA$12,MATCH($D216,$AR$5:$AR$12,0),4))*($G216/INDEX($AV$5:$BA$12,MATCH($D216,$AR$5:$AR$12,0),4))^$I216)+(EXP(-$G216/INDEX($AV$5:$BA$12,MATCH($D216,$AR$5:$AR$12,0),5))*($G216/INDEX($AV$5:$BA$12,MATCH($D216,$AR$5:$AR$12,0),5))^$I216)+(EXP(-$G216/INDEX($AV$5:$BA$12,MATCH($D216,$AR$5:$AR$12,0),6))*($G216/INDEX($AV$5:$BA$12,MATCH($D216,$AR$5:$AR$12,0),6))^$I216)),0)</x:f>
        <x:v>0</x:v>
      </x:c>
      <x:c r="Z216" s="979" t="n">
        <x:f>IFERROR((EXP(-$G216/INDEX($AV$5:$BA$12,MATCH($D216,$AR$5:$AR$12,0),2))*($G216/INDEX($AV$5:$BA$12,MATCH($D216,$AR$5:$AR$12,0),2))^$I216)/((EXP(-$G216/INDEX($AV$5:$BA$12,MATCH($D216,$AR$5:$AR$12,0),1))*($G216/INDEX($AV$5:$BA$12,MATCH($D216,$AR$5:$AR$12,0),1))^$I216)+(EXP(-$G216/INDEX($AV$5:$BA$12,MATCH($D216,$AR$5:$AR$12,0),2))*($G216/INDEX($AV$5:$BA$12,MATCH($D216,$AR$5:$AR$12,0),2))^$I216)+(EXP(-$G216/INDEX($AV$5:$BA$12,MATCH($D216,$AR$5:$AR$12,0),3))*($G216/INDEX($AV$5:$BA$12,MATCH($D216,$AR$5:$AR$12,0),3))^$I216)+(EXP(-$G216/INDEX($AV$5:$BA$12,MATCH($D216,$AR$5:$AR$12,0),4))*($G216/INDEX($AV$5:$BA$12,MATCH($D216,$AR$5:$AR$12,0),4))^$I216)+(EXP(-$G216/INDEX($AV$5:$BA$12,MATCH($D216,$AR$5:$AR$12,0),5))*($G216/INDEX($AV$5:$BA$12,MATCH($D216,$AR$5:$AR$12,0),5))^$I216)+(EXP(-$G216/INDEX($AV$5:$BA$12,MATCH($D216,$AR$5:$AR$12,0),6))*($G216/INDEX($AV$5:$BA$12,MATCH($D216,$AR$5:$AR$12,0),6))^$I216)),0)</x:f>
        <x:v>0</x:v>
      </x:c>
      <x:c r="AA216" s="979" t="n">
        <x:f>IFERROR((EXP(-$G216/INDEX($AV$5:$BA$12,MATCH($D216,$AR$5:$AR$12,0),3))*($G216/INDEX($AV$5:$BA$12,MATCH($D216,$AR$5:$AR$12,0),3))^$I216)/((EXP(-$G216/INDEX($AV$5:$BA$12,MATCH($D216,$AR$5:$AR$12,0),1))*($G216/INDEX($AV$5:$BA$12,MATCH($D216,$AR$5:$AR$12,0),1))^$I216)+(EXP(-$G216/INDEX($AV$5:$BA$12,MATCH($D216,$AR$5:$AR$12,0),2))*($G216/INDEX($AV$5:$BA$12,MATCH($D216,$AR$5:$AR$12,0),2))^$I216)+(EXP(-$G216/INDEX($AV$5:$BA$12,MATCH($D216,$AR$5:$AR$12,0),3))*($G216/INDEX($AV$5:$BA$12,MATCH($D216,$AR$5:$AR$12,0),3))^$I216)+(EXP(-$G216/INDEX($AV$5:$BA$12,MATCH($D216,$AR$5:$AR$12,0),4))*($G216/INDEX($AV$5:$BA$12,MATCH($D216,$AR$5:$AR$12,0),4))^$I216)+(EXP(-$G216/INDEX($AV$5:$BA$12,MATCH($D216,$AR$5:$AR$12,0),5))*($G216/INDEX($AV$5:$BA$12,MATCH($D216,$AR$5:$AR$12,0),5))^$I216)+(EXP(-$G216/INDEX($AV$5:$BA$12,MATCH($D216,$AR$5:$AR$12,0),6))*($G216/INDEX($AV$5:$BA$12,MATCH($D216,$AR$5:$AR$12,0),6))^$I216)),0)</x:f>
        <x:v>0</x:v>
      </x:c>
      <x:c r="AB216" s="979" t="n">
        <x:f>IFERROR((EXP(-$G216/INDEX($AV$5:$BA$12,MATCH($D216,$AR$5:$AR$12,0),4))*($G216/INDEX($AV$5:$BA$12,MATCH($D216,$AR$5:$AR$12,0),4))^$I216)/((EXP(-$G216/INDEX($AV$5:$BA$12,MATCH($D216,$AR$5:$AR$12,0),1))*($G216/INDEX($AV$5:$BA$12,MATCH($D216,$AR$5:$AR$12,0),1))^$I216)+(EXP(-$G216/INDEX($AV$5:$BA$12,MATCH($D216,$AR$5:$AR$12,0),2))*($G216/INDEX($AV$5:$BA$12,MATCH($D216,$AR$5:$AR$12,0),2))^$I216)+(EXP(-$G216/INDEX($AV$5:$BA$12,MATCH($D216,$AR$5:$AR$12,0),3))*($G216/INDEX($AV$5:$BA$12,MATCH($D216,$AR$5:$AR$12,0),3))^$I216)+(EXP(-$G216/INDEX($AV$5:$BA$12,MATCH($D216,$AR$5:$AR$12,0),4))*($G216/INDEX($AV$5:$BA$12,MATCH($D216,$AR$5:$AR$12,0),4))^$I216)+(EXP(-$G216/INDEX($AV$5:$BA$12,MATCH($D216,$AR$5:$AR$12,0),5))*($G216/INDEX($AV$5:$BA$12,MATCH($D216,$AR$5:$AR$12,0),5))^$I216)+(EXP(-$G216/INDEX($AV$5:$BA$12,MATCH($D216,$AR$5:$AR$12,0),6))*($G216/INDEX($AV$5:$BA$12,MATCH($D216,$AR$5:$AR$12,0),6))^$I216)),0)</x:f>
        <x:v>0</x:v>
      </x:c>
      <x:c r="AC216" s="979" t="n">
        <x:f>IFERROR((EXP(-$G216/INDEX($AV$5:$BA$12,MATCH($D216,$AR$5:$AR$12,0),5))*($G216/INDEX($AV$5:$BA$12,MATCH($D216,$AR$5:$AR$12,0),5))^$I216)/((EXP(-$G216/INDEX($AV$5:$BA$12,MATCH($D216,$AR$5:$AR$12,0),1))*($G216/INDEX($AV$5:$BA$12,MATCH($D216,$AR$5:$AR$12,0),1))^$I216)+(EXP(-$G216/INDEX($AV$5:$BA$12,MATCH($D216,$AR$5:$AR$12,0),2))*($G216/INDEX($AV$5:$BA$12,MATCH($D216,$AR$5:$AR$12,0),2))^$I216)+(EXP(-$G216/INDEX($AV$5:$BA$12,MATCH($D216,$AR$5:$AR$12,0),3))*($G216/INDEX($AV$5:$BA$12,MATCH($D216,$AR$5:$AR$12,0),3))^$I216)+(EXP(-$G216/INDEX($AV$5:$BA$12,MATCH($D216,$AR$5:$AR$12,0),4))*($G216/INDEX($AV$5:$BA$12,MATCH($D216,$AR$5:$AR$12,0),4))^$I216)+(EXP(-$G216/INDEX($AV$5:$BA$12,MATCH($D216,$AR$5:$AR$12,0),5))*($G216/INDEX($AV$5:$BA$12,MATCH($D216,$AR$5:$AR$12,0),5))^$I216)+(EXP(-$G216/INDEX($AV$5:$BA$12,MATCH($D216,$AR$5:$AR$12,0),6))*($G216/INDEX($AV$5:$BA$12,MATCH($D216,$AR$5:$AR$12,0),6))^$I216)),0)</x:f>
        <x:v>0</x:v>
      </x:c>
      <x:c r="AD216" s="979" t="n">
        <x:f>IFERROR((EXP(-$G216/INDEX($AV$5:$BA$12,MATCH($D216,$AR$5:$AR$12,0),6))*($G216/INDEX($AV$5:$BA$12,MATCH($D216,$AR$5:$AR$12,0),6))^$I216)/((EXP(-$G216/INDEX($AV$5:$BA$12,MATCH($D216,$AR$5:$AR$12,0),1))*($G216/INDEX($AV$5:$BA$12,MATCH($D216,$AR$5:$AR$12,0),1))^$I216)+(EXP(-$G216/INDEX($AV$5:$BA$12,MATCH($D216,$AR$5:$AR$12,0),2))*($G216/INDEX($AV$5:$BA$12,MATCH($D216,$AR$5:$AR$12,0),2))^$I216)+(EXP(-$G216/INDEX($AV$5:$BA$12,MATCH($D216,$AR$5:$AR$12,0),3))*($G216/INDEX($AV$5:$BA$12,MATCH($D216,$AR$5:$AR$12,0),3))^$I216)+(EXP(-$G216/INDEX($AV$5:$BA$12,MATCH($D216,$AR$5:$AR$12,0),4))*($G216/INDEX($AV$5:$BA$12,MATCH($D216,$AR$5:$AR$12,0),4))^$I216)+(EXP(-$G216/INDEX($AV$5:$BA$12,MATCH($D216,$AR$5:$AR$12,0),5))*($G216/INDEX($AV$5:$BA$12,MATCH($D216,$AR$5:$AR$12,0),5))^$I216)+(EXP(-$G216/INDEX($AV$5:$BA$12,MATCH($D216,$AR$5:$AR$12,0),6))*($G216/INDEX($AV$5:$BA$12,MATCH($D216,$AR$5:$AR$12,0),6))^$I216)),0)</x:f>
        <x:v>0</x:v>
      </x:c>
      <x:c r="AE216" s="979" t="n">
        <x:f>IFERROR((EXP(-$G216/INDEX($BB$5:$BG$12,MATCH($D216,$AR$5:$AR$12,0),1))*($G216/INDEX($BB$5:$BG$12,MATCH($D216,$AR$5:$AR$12,0),1))^$J216)/((EXP(-$G216/INDEX($BB$5:$BG$12,MATCH($D216,$AR$5:$AR$12,0),1))*($G216/INDEX($BB$5:$BG$12,MATCH($D216,$AR$5:$AR$12,0),1))^$J216)+(EXP(-$G216/INDEX($BB$5:$BG$12,MATCH($D216,$AR$5:$AR$12,0),2))*($G216/INDEX($BB$5:$BG$12,MATCH($D216,$AR$5:$AR$12,0),2))^$J216)+(EXP(-$G216/INDEX($BB$5:$BG$12,MATCH($D216,$AR$5:$AR$12,0),3))*($G216/INDEX($BB$5:$BG$12,MATCH($D216,$AR$5:$AR$12,0),3))^$J216)+(EXP(-$G216/INDEX($BB$5:$BG$12,MATCH($D216,$AR$5:$AR$12,0),4))*($G216/INDEX($BB$5:$BG$12,MATCH($D216,$AR$5:$AR$12,0),4))^$J216)+(EXP(-$G216/INDEX($BB$5:$BG$12,MATCH($D216,$AR$5:$AR$12,0),5))*($G216/INDEX($BB$5:$BG$12,MATCH($D216,$AR$5:$AR$12,0),5))^$J216)+(EXP(-$G216/INDEX($BB$5:$BG$12,MATCH($D216,$AR$5:$AR$12,0),6))*($G216/INDEX($BB$5:$BG$12,MATCH($D216,$AR$5:$AR$12,0),6))^$J216)),0)</x:f>
        <x:v>0</x:v>
      </x:c>
      <x:c r="AF216" s="979" t="n">
        <x:f>IFERROR((EXP(-$G216/INDEX($BB$5:$BG$12,MATCH($D216,$AR$5:$AR$12,0),2))*($G216/INDEX($BB$5:$BG$12,MATCH($D216,$AR$5:$AR$12,0),2))^$J216)/((EXP(-$G216/INDEX($BB$5:$BG$12,MATCH($D216,$AR$5:$AR$12,0),1))*($G216/INDEX($BB$5:$BG$12,MATCH($D216,$AR$5:$AR$12,0),1))^$J216)+(EXP(-$G216/INDEX($BB$5:$BG$12,MATCH($D216,$AR$5:$AR$12,0),2))*($G216/INDEX($BB$5:$BG$12,MATCH($D216,$AR$5:$AR$12,0),2))^$J216)+(EXP(-$G216/INDEX($BB$5:$BG$12,MATCH($D216,$AR$5:$AR$12,0),3))*($G216/INDEX($BB$5:$BG$12,MATCH($D216,$AR$5:$AR$12,0),3))^$J216)+(EXP(-$G216/INDEX($BB$5:$BG$12,MATCH($D216,$AR$5:$AR$12,0),4))*($G216/INDEX($BB$5:$BG$12,MATCH($D216,$AR$5:$AR$12,0),4))^$J216)+(EXP(-$G216/INDEX($BB$5:$BG$12,MATCH($D216,$AR$5:$AR$12,0),5))*($G216/INDEX($BB$5:$BG$12,MATCH($D216,$AR$5:$AR$12,0),5))^$J216)+(EXP(-$G216/INDEX($BB$5:$BG$12,MATCH($D216,$AR$5:$AR$12,0),6))*($G216/INDEX($BB$5:$BG$12,MATCH($D216,$AR$5:$AR$12,0),6))^$J216)),0)</x:f>
        <x:v>0</x:v>
      </x:c>
      <x:c r="AG216" s="979" t="n">
        <x:f>IFERROR((EXP(-$G216/INDEX($BB$5:$BG$12,MATCH($D216,$AR$5:$AR$12,0),3))*($G216/INDEX($BB$5:$BG$12,MATCH($D216,$AR$5:$AR$12,0),3))^$J216)/((EXP(-$G216/INDEX($BB$5:$BG$12,MATCH($D216,$AR$5:$AR$12,0),1))*($G216/INDEX($BB$5:$BG$12,MATCH($D216,$AR$5:$AR$12,0),1))^$J216)+(EXP(-$G216/INDEX($BB$5:$BG$12,MATCH($D216,$AR$5:$AR$12,0),2))*($G216/INDEX($BB$5:$BG$12,MATCH($D216,$AR$5:$AR$12,0),2))^$J216)+(EXP(-$G216/INDEX($BB$5:$BG$12,MATCH($D216,$AR$5:$AR$12,0),3))*($G216/INDEX($BB$5:$BG$12,MATCH($D216,$AR$5:$AR$12,0),3))^$J216)+(EXP(-$G216/INDEX($BB$5:$BG$12,MATCH($D216,$AR$5:$AR$12,0),4))*($G216/INDEX($BB$5:$BG$12,MATCH($D216,$AR$5:$AR$12,0),4))^$J216)+(EXP(-$G216/INDEX($BB$5:$BG$12,MATCH($D216,$AR$5:$AR$12,0),5))*($G216/INDEX($BB$5:$BG$12,MATCH($D216,$AR$5:$AR$12,0),5))^$J216)+(EXP(-$G216/INDEX($BB$5:$BG$12,MATCH($D216,$AR$5:$AR$12,0),6))*($G216/INDEX($BB$5:$BG$12,MATCH($D216,$AR$5:$AR$12,0),6))^$J216)),0)</x:f>
        <x:v>0</x:v>
      </x:c>
      <x:c r="AH216" s="979" t="n">
        <x:f>IFERROR((EXP(-$G216/INDEX($BB$5:$BG$12,MATCH($D216,$AR$5:$AR$12,0),4))*($G216/INDEX($BB$5:$BG$12,MATCH($D216,$AR$5:$AR$12,0),4))^$J216)/((EXP(-$G216/INDEX($BB$5:$BG$12,MATCH($D216,$AR$5:$AR$12,0),1))*($G216/INDEX($BB$5:$BG$12,MATCH($D216,$AR$5:$AR$12,0),1))^$J216)+(EXP(-$G216/INDEX($BB$5:$BG$12,MATCH($D216,$AR$5:$AR$12,0),2))*($G216/INDEX($BB$5:$BG$12,MATCH($D216,$AR$5:$AR$12,0),2))^$J216)+(EXP(-$G216/INDEX($BB$5:$BG$12,MATCH($D216,$AR$5:$AR$12,0),3))*($G216/INDEX($BB$5:$BG$12,MATCH($D216,$AR$5:$AR$12,0),3))^$J216)+(EXP(-$G216/INDEX($BB$5:$BG$12,MATCH($D216,$AR$5:$AR$12,0),4))*($G216/INDEX($BB$5:$BG$12,MATCH($D216,$AR$5:$AR$12,0),4))^$J216)+(EXP(-$G216/INDEX($BB$5:$BG$12,MATCH($D216,$AR$5:$AR$12,0),5))*($G216/INDEX($BB$5:$BG$12,MATCH($D216,$AR$5:$AR$12,0),5))^$J216)+(EXP(-$G216/INDEX($BB$5:$BG$12,MATCH($D216,$AR$5:$AR$12,0),6))*($G216/INDEX($BB$5:$BG$12,MATCH($D216,$AR$5:$AR$12,0),6))^$J216)),0)</x:f>
        <x:v>0</x:v>
      </x:c>
      <x:c r="AI216" s="979" t="n">
        <x:f>IFERROR((EXP(-$G216/INDEX($BB$5:$BG$12,MATCH($D216,$AR$5:$AR$12,0),5))*($G216/INDEX($BB$5:$BG$12,MATCH($D216,$AR$5:$AR$12,0),5))^$J216)/((EXP(-$G216/INDEX($BB$5:$BG$12,MATCH($D216,$AR$5:$AR$12,0),1))*($G216/INDEX($BB$5:$BG$12,MATCH($D216,$AR$5:$AR$12,0),1))^$J216)+(EXP(-$G216/INDEX($BB$5:$BG$12,MATCH($D216,$AR$5:$AR$12,0),2))*($G216/INDEX($BB$5:$BG$12,MATCH($D216,$AR$5:$AR$12,0),2))^$J216)+(EXP(-$G216/INDEX($BB$5:$BG$12,MATCH($D216,$AR$5:$AR$12,0),3))*($G216/INDEX($BB$5:$BG$12,MATCH($D216,$AR$5:$AR$12,0),3))^$J216)+(EXP(-$G216/INDEX($BB$5:$BG$12,MATCH($D216,$AR$5:$AR$12,0),4))*($G216/INDEX($BB$5:$BG$12,MATCH($D216,$AR$5:$AR$12,0),4))^$J216)+(EXP(-$G216/INDEX($BB$5:$BG$12,MATCH($D216,$AR$5:$AR$12,0),5))*($G216/INDEX($BB$5:$BG$12,MATCH($D216,$AR$5:$AR$12,0),5))^$J216)+(EXP(-$G216/INDEX($BB$5:$BG$12,MATCH($D216,$AR$5:$AR$12,0),6))*($G216/INDEX($BB$5:$BG$12,MATCH($D216,$AR$5:$AR$12,0),6))^$J216)),0)</x:f>
        <x:v>0</x:v>
      </x:c>
      <x:c r="AJ216" s="979" t="n">
        <x:f>IFERROR((EXP(-$G216/INDEX($BB$5:$BG$12,MATCH($D216,$AR$5:$AR$12,0),6))*($G216/INDEX($BB$5:$BG$12,MATCH($D216,$AR$5:$AR$12,0),6))^$J216)/((EXP(-$G216/INDEX($BB$5:$BG$12,MATCH($D216,$AR$5:$AR$12,0),1))*($G216/INDEX($BB$5:$BG$12,MATCH($D216,$AR$5:$AR$12,0),1))^$J216)+(EXP(-$G216/INDEX($BB$5:$BG$12,MATCH($D216,$AR$5:$AR$12,0),2))*($G216/INDEX($BB$5:$BG$12,MATCH($D216,$AR$5:$AR$12,0),2))^$J216)+(EXP(-$G216/INDEX($BB$5:$BG$12,MATCH($D216,$AR$5:$AR$12,0),3))*($G216/INDEX($BB$5:$BG$12,MATCH($D216,$AR$5:$AR$12,0),3))^$J216)+(EXP(-$G216/INDEX($BB$5:$BG$12,MATCH($D216,$AR$5:$AR$12,0),4))*($G216/INDEX($BB$5:$BG$12,MATCH($D216,$AR$5:$AR$12,0),4))^$J216)+(EXP(-$G216/INDEX($BB$5:$BG$12,MATCH($D216,$AR$5:$AR$12,0),5))*($G216/INDEX($BB$5:$BG$12,MATCH($D216,$AR$5:$AR$12,0),5))^$J216)+(EXP(-$G216/INDEX($BB$5:$BG$12,MATCH($D216,$AR$5:$AR$12,0),6))*($G216/INDEX($BB$5:$BG$12,MATCH($D216,$AR$5:$AR$12,0),6))^$J216)),0)</x:f>
        <x:v>0</x:v>
      </x:c>
      <x:c r="BJ216"/>
      <x:c r="BK216"/>
      <x:c r="BL216"/>
      <x:c r="BM216"/>
      <x:c r="BN216"/>
      <x:c r="BO216"/>
      <x:c r="BP216"/>
      <x:c r="BQ216"/>
      <x:c r="BR216"/>
      <x:c r="BS216"/>
      <x:c r="BT216"/>
      <x:c r="BU216"/>
      <x:c r="BV216"/>
      <x:c r="BW216"/>
      <x:c r="BX216"/>
      <x:c r="BY216"/>
      <x:c r="BZ216"/>
    </x:row>
    <x:row r="217">
      <x:c r="A217" s="975" t="n">
        <x:f>'対象台データ'!A215</x:f>
        <x:v>46284</x:v>
      </x:c>
      <x:c r="B217" s="1003" t="str">
        <x:f>'対象台データ'!B215</x:f>
        <x:v>土</x:v>
      </x:c>
      <x:c r="C217" s="1003" t="str">
        <x:f>'対象台データ'!C215</x:f>
        <x:v>9/19</x:v>
      </x:c>
      <x:c r="D217" s="963" t="str">
        <x:f>'対象台データ'!D215</x:f>
        <x:v>マギアレコード</x:v>
      </x:c>
      <x:c r="E217" s="1014" t="n">
        <x:f>IF($X217="A",MIN(100,MAX(0,55+(V217-55)*(1+0.4*SQRT(MIN(G217/8000,1))))),MIN(100,MAX(0,V217)))</x:f>
        <x:v>76.85872574934209</x:v>
      </x:c>
      <x:c r="F217" s="1016" t="n">
        <x:f>'対象台データ'!E215</x:f>
        <x:v>725</x:v>
      </x:c>
      <x:c r="G217" s="1005" t="n">
        <x:f>'対象台データ'!F215</x:f>
        <x:v>9753</x:v>
      </x:c>
      <x:c r="H217" s="1005" t="n">
        <x:f>'対象台データ'!G215</x:f>
        <x:v>1541</x:v>
      </x:c>
      <x:c r="I217" s="1005" t="n">
        <x:f>'対象台データ'!H215</x:f>
        <x:v>25</x:v>
      </x:c>
      <x:c r="J217" s="1005" t="n">
        <x:f>'対象台データ'!I215</x:f>
        <x:v>0</x:v>
      </x:c>
      <x:c r="K217" s="979" t="n">
        <x:f>'対象台データ'!K215</x:f>
        <x:v>1.0526675552821354</x:v>
      </x:c>
      <x:c r="L217" s="1006" t="n">
        <x:f>IF(G217&lt;=0,5,IF(G217&lt;1500,5+(G217-0)*(20-5)/(1500-0),IF(G217&lt;3000,20+(G217-1500)*(40-20)/(3000-1500),IF(G217&lt;4500,40+(G217-3000)*(58-40)/(4500-3000),IF(G217&lt;6000,58+(G217-4500)*(72-58)/(6000-4500),IF(G217&lt;7500,72+(G217-6000)*(84-72)/(7500-6000),IF(G217&lt;9000,84+(G217-7500)*(93-84)/(9000-7500),IF(G217&lt;11000,93+(G217-9000)*(100-93)/(11000-9000),100))))))))</x:f>
        <x:v>95.6355</x:v>
      </x:c>
      <x:c r="M217" s="978" t="n">
        <x:v>1</x:v>
      </x:c>
      <x:c r="N217" s="978" t="n">
        <x:f>MIN(100,L217*M217)</x:f>
        <x:v>95.6355</x:v>
      </x:c>
      <x:c r="O217" s="978" t="n">
        <x:f>IF(K217&lt;=0.8,0,IF(K217&lt;0.9,0+(K217-0.8)*(10-0)/(0.9-0.8),IF(K217&lt;1,10+(K217-0.9)*(35-10)/(1-0.9),IF(K217&lt;1.2,35+(K217-1)*(87-35)/(1.2-1),IF(K217&lt;1.3,87+(K217-1.2)*(96-87)/(1.3-1.2),IF(K217&lt;1.45,96+(K217-1.3)*(100-96)/(1.45-1.3),100))))))</x:f>
        <x:v>48.69356437335521</x:v>
      </x:c>
      <x:c r="P217" s="979" t="n">
        <x:f>MIN(1,SQRT(G217/8000))</x:f>
        <x:v>1</x:v>
      </x:c>
      <x:c r="Q217" s="978" t="n">
        <x:f>35+(O217-35)*P217</x:f>
        <x:v>48.69356437335521</x:v>
      </x:c>
      <x:c r="R217" s="978" t="n">
        <x:f>IF(K217&lt;0.95,MIN(25,(0.95-K217)*250),0)</x:f>
        <x:v>0</x:v>
      </x:c>
      <x:c r="S217" s="978" t="n">
        <x:f>IF($X217="A",Y217*5+Z217*15+AA217*30+AB217*60+AC217*80+AD217*100,0)</x:f>
        <x:v>0</x:v>
      </x:c>
      <x:c r="T217" s="978" t="n">
        <x:f>IF($X217="A",AE217*5+AF217*15+AG217*30+AH217*60+AI217*80+AJ217*100,0)</x:f>
        <x:v>0</x:v>
      </x:c>
      <x:c r="U217" s="978" t="n">
        <x:f>IF($X217="A",S217*15%+T217*30%+Q217*55%,0)</x:f>
        <x:v>0</x:v>
      </x:c>
      <x:c r="V217" s="1018" t="n">
        <x:f>IF($X217="A",U217*80%+N217*20%,N217*IFERROR(INDEX($AT$5:$AT$60,MATCH($D217,$AR$5:$AR$60,0)),0.6)+Q217*IFERROR(INDEX($AU$5:$AU$60,MATCH($D217,$AR$5:$AR$60,0)),0.4)-R217)</x:f>
        <x:v>76.85872574934209</x:v>
      </x:c>
      <x:c r="W217" s="1008" t="str">
        <x:f>IF(E217&gt;=90,"設定6級候補",IF(E217&gt;=75,"設定4以上強候補",IF(E217&gt;=60,"設定4以上を疑う","要観察")))</x:f>
        <x:v>設定4以上強候補</x:v>
      </x:c>
      <x:c r="X217" s="1003" t="str">
        <x:f>IFERROR(INDEX($AS$5:$AS$60,MATCH($D217,$AR$5:$AR$60,0)),"AT")</x:f>
        <x:v>AT</x:v>
      </x:c>
      <x:c r="Y217" s="979" t="n">
        <x:f>IFERROR((EXP(-$G217/INDEX($AV$5:$BA$12,MATCH($D217,$AR$5:$AR$12,0),1))*($G217/INDEX($AV$5:$BA$12,MATCH($D217,$AR$5:$AR$12,0),1))^$I217)/((EXP(-$G217/INDEX($AV$5:$BA$12,MATCH($D217,$AR$5:$AR$12,0),1))*($G217/INDEX($AV$5:$BA$12,MATCH($D217,$AR$5:$AR$12,0),1))^$I217)+(EXP(-$G217/INDEX($AV$5:$BA$12,MATCH($D217,$AR$5:$AR$12,0),2))*($G217/INDEX($AV$5:$BA$12,MATCH($D217,$AR$5:$AR$12,0),2))^$I217)+(EXP(-$G217/INDEX($AV$5:$BA$12,MATCH($D217,$AR$5:$AR$12,0),3))*($G217/INDEX($AV$5:$BA$12,MATCH($D217,$AR$5:$AR$12,0),3))^$I217)+(EXP(-$G217/INDEX($AV$5:$BA$12,MATCH($D217,$AR$5:$AR$12,0),4))*($G217/INDEX($AV$5:$BA$12,MATCH($D217,$AR$5:$AR$12,0),4))^$I217)+(EXP(-$G217/INDEX($AV$5:$BA$12,MATCH($D217,$AR$5:$AR$12,0),5))*($G217/INDEX($AV$5:$BA$12,MATCH($D217,$AR$5:$AR$12,0),5))^$I217)+(EXP(-$G217/INDEX($AV$5:$BA$12,MATCH($D217,$AR$5:$AR$12,0),6))*($G217/INDEX($AV$5:$BA$12,MATCH($D217,$AR$5:$AR$12,0),6))^$I217)),0)</x:f>
        <x:v>0</x:v>
      </x:c>
      <x:c r="Z217" s="979" t="n">
        <x:f>IFERROR((EXP(-$G217/INDEX($AV$5:$BA$12,MATCH($D217,$AR$5:$AR$12,0),2))*($G217/INDEX($AV$5:$BA$12,MATCH($D217,$AR$5:$AR$12,0),2))^$I217)/((EXP(-$G217/INDEX($AV$5:$BA$12,MATCH($D217,$AR$5:$AR$12,0),1))*($G217/INDEX($AV$5:$BA$12,MATCH($D217,$AR$5:$AR$12,0),1))^$I217)+(EXP(-$G217/INDEX($AV$5:$BA$12,MATCH($D217,$AR$5:$AR$12,0),2))*($G217/INDEX($AV$5:$BA$12,MATCH($D217,$AR$5:$AR$12,0),2))^$I217)+(EXP(-$G217/INDEX($AV$5:$BA$12,MATCH($D217,$AR$5:$AR$12,0),3))*($G217/INDEX($AV$5:$BA$12,MATCH($D217,$AR$5:$AR$12,0),3))^$I217)+(EXP(-$G217/INDEX($AV$5:$BA$12,MATCH($D217,$AR$5:$AR$12,0),4))*($G217/INDEX($AV$5:$BA$12,MATCH($D217,$AR$5:$AR$12,0),4))^$I217)+(EXP(-$G217/INDEX($AV$5:$BA$12,MATCH($D217,$AR$5:$AR$12,0),5))*($G217/INDEX($AV$5:$BA$12,MATCH($D217,$AR$5:$AR$12,0),5))^$I217)+(EXP(-$G217/INDEX($AV$5:$BA$12,MATCH($D217,$AR$5:$AR$12,0),6))*($G217/INDEX($AV$5:$BA$12,MATCH($D217,$AR$5:$AR$12,0),6))^$I217)),0)</x:f>
        <x:v>0</x:v>
      </x:c>
      <x:c r="AA217" s="979" t="n">
        <x:f>IFERROR((EXP(-$G217/INDEX($AV$5:$BA$12,MATCH($D217,$AR$5:$AR$12,0),3))*($G217/INDEX($AV$5:$BA$12,MATCH($D217,$AR$5:$AR$12,0),3))^$I217)/((EXP(-$G217/INDEX($AV$5:$BA$12,MATCH($D217,$AR$5:$AR$12,0),1))*($G217/INDEX($AV$5:$BA$12,MATCH($D217,$AR$5:$AR$12,0),1))^$I217)+(EXP(-$G217/INDEX($AV$5:$BA$12,MATCH($D217,$AR$5:$AR$12,0),2))*($G217/INDEX($AV$5:$BA$12,MATCH($D217,$AR$5:$AR$12,0),2))^$I217)+(EXP(-$G217/INDEX($AV$5:$BA$12,MATCH($D217,$AR$5:$AR$12,0),3))*($G217/INDEX($AV$5:$BA$12,MATCH($D217,$AR$5:$AR$12,0),3))^$I217)+(EXP(-$G217/INDEX($AV$5:$BA$12,MATCH($D217,$AR$5:$AR$12,0),4))*($G217/INDEX($AV$5:$BA$12,MATCH($D217,$AR$5:$AR$12,0),4))^$I217)+(EXP(-$G217/INDEX($AV$5:$BA$12,MATCH($D217,$AR$5:$AR$12,0),5))*($G217/INDEX($AV$5:$BA$12,MATCH($D217,$AR$5:$AR$12,0),5))^$I217)+(EXP(-$G217/INDEX($AV$5:$BA$12,MATCH($D217,$AR$5:$AR$12,0),6))*($G217/INDEX($AV$5:$BA$12,MATCH($D217,$AR$5:$AR$12,0),6))^$I217)),0)</x:f>
        <x:v>0</x:v>
      </x:c>
      <x:c r="AB217" s="979" t="n">
        <x:f>IFERROR((EXP(-$G217/INDEX($AV$5:$BA$12,MATCH($D217,$AR$5:$AR$12,0),4))*($G217/INDEX($AV$5:$BA$12,MATCH($D217,$AR$5:$AR$12,0),4))^$I217)/((EXP(-$G217/INDEX($AV$5:$BA$12,MATCH($D217,$AR$5:$AR$12,0),1))*($G217/INDEX($AV$5:$BA$12,MATCH($D217,$AR$5:$AR$12,0),1))^$I217)+(EXP(-$G217/INDEX($AV$5:$BA$12,MATCH($D217,$AR$5:$AR$12,0),2))*($G217/INDEX($AV$5:$BA$12,MATCH($D217,$AR$5:$AR$12,0),2))^$I217)+(EXP(-$G217/INDEX($AV$5:$BA$12,MATCH($D217,$AR$5:$AR$12,0),3))*($G217/INDEX($AV$5:$BA$12,MATCH($D217,$AR$5:$AR$12,0),3))^$I217)+(EXP(-$G217/INDEX($AV$5:$BA$12,MATCH($D217,$AR$5:$AR$12,0),4))*($G217/INDEX($AV$5:$BA$12,MATCH($D217,$AR$5:$AR$12,0),4))^$I217)+(EXP(-$G217/INDEX($AV$5:$BA$12,MATCH($D217,$AR$5:$AR$12,0),5))*($G217/INDEX($AV$5:$BA$12,MATCH($D217,$AR$5:$AR$12,0),5))^$I217)+(EXP(-$G217/INDEX($AV$5:$BA$12,MATCH($D217,$AR$5:$AR$12,0),6))*($G217/INDEX($AV$5:$BA$12,MATCH($D217,$AR$5:$AR$12,0),6))^$I217)),0)</x:f>
        <x:v>0</x:v>
      </x:c>
      <x:c r="AC217" s="979" t="n">
        <x:f>IFERROR((EXP(-$G217/INDEX($AV$5:$BA$12,MATCH($D217,$AR$5:$AR$12,0),5))*($G217/INDEX($AV$5:$BA$12,MATCH($D217,$AR$5:$AR$12,0),5))^$I217)/((EXP(-$G217/INDEX($AV$5:$BA$12,MATCH($D217,$AR$5:$AR$12,0),1))*($G217/INDEX($AV$5:$BA$12,MATCH($D217,$AR$5:$AR$12,0),1))^$I217)+(EXP(-$G217/INDEX($AV$5:$BA$12,MATCH($D217,$AR$5:$AR$12,0),2))*($G217/INDEX($AV$5:$BA$12,MATCH($D217,$AR$5:$AR$12,0),2))^$I217)+(EXP(-$G217/INDEX($AV$5:$BA$12,MATCH($D217,$AR$5:$AR$12,0),3))*($G217/INDEX($AV$5:$BA$12,MATCH($D217,$AR$5:$AR$12,0),3))^$I217)+(EXP(-$G217/INDEX($AV$5:$BA$12,MATCH($D217,$AR$5:$AR$12,0),4))*($G217/INDEX($AV$5:$BA$12,MATCH($D217,$AR$5:$AR$12,0),4))^$I217)+(EXP(-$G217/INDEX($AV$5:$BA$12,MATCH($D217,$AR$5:$AR$12,0),5))*($G217/INDEX($AV$5:$BA$12,MATCH($D217,$AR$5:$AR$12,0),5))^$I217)+(EXP(-$G217/INDEX($AV$5:$BA$12,MATCH($D217,$AR$5:$AR$12,0),6))*($G217/INDEX($AV$5:$BA$12,MATCH($D217,$AR$5:$AR$12,0),6))^$I217)),0)</x:f>
        <x:v>0</x:v>
      </x:c>
      <x:c r="AD217" s="979" t="n">
        <x:f>IFERROR((EXP(-$G217/INDEX($AV$5:$BA$12,MATCH($D217,$AR$5:$AR$12,0),6))*($G217/INDEX($AV$5:$BA$12,MATCH($D217,$AR$5:$AR$12,0),6))^$I217)/((EXP(-$G217/INDEX($AV$5:$BA$12,MATCH($D217,$AR$5:$AR$12,0),1))*($G217/INDEX($AV$5:$BA$12,MATCH($D217,$AR$5:$AR$12,0),1))^$I217)+(EXP(-$G217/INDEX($AV$5:$BA$12,MATCH($D217,$AR$5:$AR$12,0),2))*($G217/INDEX($AV$5:$BA$12,MATCH($D217,$AR$5:$AR$12,0),2))^$I217)+(EXP(-$G217/INDEX($AV$5:$BA$12,MATCH($D217,$AR$5:$AR$12,0),3))*($G217/INDEX($AV$5:$BA$12,MATCH($D217,$AR$5:$AR$12,0),3))^$I217)+(EXP(-$G217/INDEX($AV$5:$BA$12,MATCH($D217,$AR$5:$AR$12,0),4))*($G217/INDEX($AV$5:$BA$12,MATCH($D217,$AR$5:$AR$12,0),4))^$I217)+(EXP(-$G217/INDEX($AV$5:$BA$12,MATCH($D217,$AR$5:$AR$12,0),5))*($G217/INDEX($AV$5:$BA$12,MATCH($D217,$AR$5:$AR$12,0),5))^$I217)+(EXP(-$G217/INDEX($AV$5:$BA$12,MATCH($D217,$AR$5:$AR$12,0),6))*($G217/INDEX($AV$5:$BA$12,MATCH($D217,$AR$5:$AR$12,0),6))^$I217)),0)</x:f>
        <x:v>0</x:v>
      </x:c>
      <x:c r="AE217" s="979" t="n">
        <x:f>IFERROR((EXP(-$G217/INDEX($BB$5:$BG$12,MATCH($D217,$AR$5:$AR$12,0),1))*($G217/INDEX($BB$5:$BG$12,MATCH($D217,$AR$5:$AR$12,0),1))^$J217)/((EXP(-$G217/INDEX($BB$5:$BG$12,MATCH($D217,$AR$5:$AR$12,0),1))*($G217/INDEX($BB$5:$BG$12,MATCH($D217,$AR$5:$AR$12,0),1))^$J217)+(EXP(-$G217/INDEX($BB$5:$BG$12,MATCH($D217,$AR$5:$AR$12,0),2))*($G217/INDEX($BB$5:$BG$12,MATCH($D217,$AR$5:$AR$12,0),2))^$J217)+(EXP(-$G217/INDEX($BB$5:$BG$12,MATCH($D217,$AR$5:$AR$12,0),3))*($G217/INDEX($BB$5:$BG$12,MATCH($D217,$AR$5:$AR$12,0),3))^$J217)+(EXP(-$G217/INDEX($BB$5:$BG$12,MATCH($D217,$AR$5:$AR$12,0),4))*($G217/INDEX($BB$5:$BG$12,MATCH($D217,$AR$5:$AR$12,0),4))^$J217)+(EXP(-$G217/INDEX($BB$5:$BG$12,MATCH($D217,$AR$5:$AR$12,0),5))*($G217/INDEX($BB$5:$BG$12,MATCH($D217,$AR$5:$AR$12,0),5))^$J217)+(EXP(-$G217/INDEX($BB$5:$BG$12,MATCH($D217,$AR$5:$AR$12,0),6))*($G217/INDEX($BB$5:$BG$12,MATCH($D217,$AR$5:$AR$12,0),6))^$J217)),0)</x:f>
        <x:v>0</x:v>
      </x:c>
      <x:c r="AF217" s="979" t="n">
        <x:f>IFERROR((EXP(-$G217/INDEX($BB$5:$BG$12,MATCH($D217,$AR$5:$AR$12,0),2))*($G217/INDEX($BB$5:$BG$12,MATCH($D217,$AR$5:$AR$12,0),2))^$J217)/((EXP(-$G217/INDEX($BB$5:$BG$12,MATCH($D217,$AR$5:$AR$12,0),1))*($G217/INDEX($BB$5:$BG$12,MATCH($D217,$AR$5:$AR$12,0),1))^$J217)+(EXP(-$G217/INDEX($BB$5:$BG$12,MATCH($D217,$AR$5:$AR$12,0),2))*($G217/INDEX($BB$5:$BG$12,MATCH($D217,$AR$5:$AR$12,0),2))^$J217)+(EXP(-$G217/INDEX($BB$5:$BG$12,MATCH($D217,$AR$5:$AR$12,0),3))*($G217/INDEX($BB$5:$BG$12,MATCH($D217,$AR$5:$AR$12,0),3))^$J217)+(EXP(-$G217/INDEX($BB$5:$BG$12,MATCH($D217,$AR$5:$AR$12,0),4))*($G217/INDEX($BB$5:$BG$12,MATCH($D217,$AR$5:$AR$12,0),4))^$J217)+(EXP(-$G217/INDEX($BB$5:$BG$12,MATCH($D217,$AR$5:$AR$12,0),5))*($G217/INDEX($BB$5:$BG$12,MATCH($D217,$AR$5:$AR$12,0),5))^$J217)+(EXP(-$G217/INDEX($BB$5:$BG$12,MATCH($D217,$AR$5:$AR$12,0),6))*($G217/INDEX($BB$5:$BG$12,MATCH($D217,$AR$5:$AR$12,0),6))^$J217)),0)</x:f>
        <x:v>0</x:v>
      </x:c>
      <x:c r="AG217" s="979" t="n">
        <x:f>IFERROR((EXP(-$G217/INDEX($BB$5:$BG$12,MATCH($D217,$AR$5:$AR$12,0),3))*($G217/INDEX($BB$5:$BG$12,MATCH($D217,$AR$5:$AR$12,0),3))^$J217)/((EXP(-$G217/INDEX($BB$5:$BG$12,MATCH($D217,$AR$5:$AR$12,0),1))*($G217/INDEX($BB$5:$BG$12,MATCH($D217,$AR$5:$AR$12,0),1))^$J217)+(EXP(-$G217/INDEX($BB$5:$BG$12,MATCH($D217,$AR$5:$AR$12,0),2))*($G217/INDEX($BB$5:$BG$12,MATCH($D217,$AR$5:$AR$12,0),2))^$J217)+(EXP(-$G217/INDEX($BB$5:$BG$12,MATCH($D217,$AR$5:$AR$12,0),3))*($G217/INDEX($BB$5:$BG$12,MATCH($D217,$AR$5:$AR$12,0),3))^$J217)+(EXP(-$G217/INDEX($BB$5:$BG$12,MATCH($D217,$AR$5:$AR$12,0),4))*($G217/INDEX($BB$5:$BG$12,MATCH($D217,$AR$5:$AR$12,0),4))^$J217)+(EXP(-$G217/INDEX($BB$5:$BG$12,MATCH($D217,$AR$5:$AR$12,0),5))*($G217/INDEX($BB$5:$BG$12,MATCH($D217,$AR$5:$AR$12,0),5))^$J217)+(EXP(-$G217/INDEX($BB$5:$BG$12,MATCH($D217,$AR$5:$AR$12,0),6))*($G217/INDEX($BB$5:$BG$12,MATCH($D217,$AR$5:$AR$12,0),6))^$J217)),0)</x:f>
        <x:v>0</x:v>
      </x:c>
      <x:c r="AH217" s="979" t="n">
        <x:f>IFERROR((EXP(-$G217/INDEX($BB$5:$BG$12,MATCH($D217,$AR$5:$AR$12,0),4))*($G217/INDEX($BB$5:$BG$12,MATCH($D217,$AR$5:$AR$12,0),4))^$J217)/((EXP(-$G217/INDEX($BB$5:$BG$12,MATCH($D217,$AR$5:$AR$12,0),1))*($G217/INDEX($BB$5:$BG$12,MATCH($D217,$AR$5:$AR$12,0),1))^$J217)+(EXP(-$G217/INDEX($BB$5:$BG$12,MATCH($D217,$AR$5:$AR$12,0),2))*($G217/INDEX($BB$5:$BG$12,MATCH($D217,$AR$5:$AR$12,0),2))^$J217)+(EXP(-$G217/INDEX($BB$5:$BG$12,MATCH($D217,$AR$5:$AR$12,0),3))*($G217/INDEX($BB$5:$BG$12,MATCH($D217,$AR$5:$AR$12,0),3))^$J217)+(EXP(-$G217/INDEX($BB$5:$BG$12,MATCH($D217,$AR$5:$AR$12,0),4))*($G217/INDEX($BB$5:$BG$12,MATCH($D217,$AR$5:$AR$12,0),4))^$J217)+(EXP(-$G217/INDEX($BB$5:$BG$12,MATCH($D217,$AR$5:$AR$12,0),5))*($G217/INDEX($BB$5:$BG$12,MATCH($D217,$AR$5:$AR$12,0),5))^$J217)+(EXP(-$G217/INDEX($BB$5:$BG$12,MATCH($D217,$AR$5:$AR$12,0),6))*($G217/INDEX($BB$5:$BG$12,MATCH($D217,$AR$5:$AR$12,0),6))^$J217)),0)</x:f>
        <x:v>0</x:v>
      </x:c>
      <x:c r="AI217" s="979" t="n">
        <x:f>IFERROR((EXP(-$G217/INDEX($BB$5:$BG$12,MATCH($D217,$AR$5:$AR$12,0),5))*($G217/INDEX($BB$5:$BG$12,MATCH($D217,$AR$5:$AR$12,0),5))^$J217)/((EXP(-$G217/INDEX($BB$5:$BG$12,MATCH($D217,$AR$5:$AR$12,0),1))*($G217/INDEX($BB$5:$BG$12,MATCH($D217,$AR$5:$AR$12,0),1))^$J217)+(EXP(-$G217/INDEX($BB$5:$BG$12,MATCH($D217,$AR$5:$AR$12,0),2))*($G217/INDEX($BB$5:$BG$12,MATCH($D217,$AR$5:$AR$12,0),2))^$J217)+(EXP(-$G217/INDEX($BB$5:$BG$12,MATCH($D217,$AR$5:$AR$12,0),3))*($G217/INDEX($BB$5:$BG$12,MATCH($D217,$AR$5:$AR$12,0),3))^$J217)+(EXP(-$G217/INDEX($BB$5:$BG$12,MATCH($D217,$AR$5:$AR$12,0),4))*($G217/INDEX($BB$5:$BG$12,MATCH($D217,$AR$5:$AR$12,0),4))^$J217)+(EXP(-$G217/INDEX($BB$5:$BG$12,MATCH($D217,$AR$5:$AR$12,0),5))*($G217/INDEX($BB$5:$BG$12,MATCH($D217,$AR$5:$AR$12,0),5))^$J217)+(EXP(-$G217/INDEX($BB$5:$BG$12,MATCH($D217,$AR$5:$AR$12,0),6))*($G217/INDEX($BB$5:$BG$12,MATCH($D217,$AR$5:$AR$12,0),6))^$J217)),0)</x:f>
        <x:v>0</x:v>
      </x:c>
      <x:c r="AJ217" s="979" t="n">
        <x:f>IFERROR((EXP(-$G217/INDEX($BB$5:$BG$12,MATCH($D217,$AR$5:$AR$12,0),6))*($G217/INDEX($BB$5:$BG$12,MATCH($D217,$AR$5:$AR$12,0),6))^$J217)/((EXP(-$G217/INDEX($BB$5:$BG$12,MATCH($D217,$AR$5:$AR$12,0),1))*($G217/INDEX($BB$5:$BG$12,MATCH($D217,$AR$5:$AR$12,0),1))^$J217)+(EXP(-$G217/INDEX($BB$5:$BG$12,MATCH($D217,$AR$5:$AR$12,0),2))*($G217/INDEX($BB$5:$BG$12,MATCH($D217,$AR$5:$AR$12,0),2))^$J217)+(EXP(-$G217/INDEX($BB$5:$BG$12,MATCH($D217,$AR$5:$AR$12,0),3))*($G217/INDEX($BB$5:$BG$12,MATCH($D217,$AR$5:$AR$12,0),3))^$J217)+(EXP(-$G217/INDEX($BB$5:$BG$12,MATCH($D217,$AR$5:$AR$12,0),4))*($G217/INDEX($BB$5:$BG$12,MATCH($D217,$AR$5:$AR$12,0),4))^$J217)+(EXP(-$G217/INDEX($BB$5:$BG$12,MATCH($D217,$AR$5:$AR$12,0),5))*($G217/INDEX($BB$5:$BG$12,MATCH($D217,$AR$5:$AR$12,0),5))^$J217)+(EXP(-$G217/INDEX($BB$5:$BG$12,MATCH($D217,$AR$5:$AR$12,0),6))*($G217/INDEX($BB$5:$BG$12,MATCH($D217,$AR$5:$AR$12,0),6))^$J217)),0)</x:f>
        <x:v>0</x:v>
      </x:c>
      <x:c r="BJ217"/>
      <x:c r="BK217"/>
      <x:c r="BL217"/>
      <x:c r="BM217"/>
      <x:c r="BN217"/>
      <x:c r="BO217"/>
      <x:c r="BP217"/>
      <x:c r="BQ217"/>
      <x:c r="BR217"/>
      <x:c r="BS217"/>
      <x:c r="BT217"/>
      <x:c r="BU217"/>
      <x:c r="BV217"/>
      <x:c r="BW217"/>
      <x:c r="BX217"/>
      <x:c r="BY217"/>
      <x:c r="BZ217"/>
    </x:row>
    <x:row r="218">
      <x:c r="A218" s="975" t="n">
        <x:f>'対象台データ'!A216</x:f>
        <x:v>46284</x:v>
      </x:c>
      <x:c r="B218" s="1003" t="str">
        <x:f>'対象台データ'!B216</x:f>
        <x:v>土</x:v>
      </x:c>
      <x:c r="C218" s="1003" t="str">
        <x:f>'対象台データ'!C216</x:f>
        <x:v>9/19</x:v>
      </x:c>
      <x:c r="D218" s="963" t="str">
        <x:f>'対象台データ'!D216</x:f>
        <x:v>マギアレコード</x:v>
      </x:c>
      <x:c r="E218" s="1014" t="n">
        <x:f>IF($X218="A",MIN(100,MAX(0,55+(V218-55)*(1+0.4*SQRT(MIN(G218/8000,1))))),MIN(100,MAX(0,V218)))</x:f>
        <x:v>82.43260047912388</x:v>
      </x:c>
      <x:c r="F218" s="1016" t="n">
        <x:f>'対象台データ'!E216</x:f>
        <x:v>726</x:v>
      </x:c>
      <x:c r="G218" s="1005" t="n">
        <x:f>'対象台データ'!F216</x:f>
        <x:v>9253</x:v>
      </x:c>
      <x:c r="H218" s="1005" t="n">
        <x:f>'対象台データ'!G216</x:f>
        <x:v>3230</x:v>
      </x:c>
      <x:c r="I218" s="1005" t="n">
        <x:f>'対象台データ'!H216</x:f>
        <x:v>24</x:v>
      </x:c>
      <x:c r="J218" s="1005" t="n">
        <x:f>'対象台データ'!I216</x:f>
        <x:v>0</x:v>
      </x:c>
      <x:c r="K218" s="979" t="n">
        <x:f>'対象台データ'!K216</x:f>
        <x:v>1.1163586584531142</x:v>
      </x:c>
      <x:c r="L218" s="1006" t="n">
        <x:f>IF(G218&lt;=0,5,IF(G218&lt;1500,5+(G218-0)*(20-5)/(1500-0),IF(G218&lt;3000,20+(G218-1500)*(40-20)/(3000-1500),IF(G218&lt;4500,40+(G218-3000)*(58-40)/(4500-3000),IF(G218&lt;6000,58+(G218-4500)*(72-58)/(6000-4500),IF(G218&lt;7500,72+(G218-6000)*(84-72)/(7500-6000),IF(G218&lt;9000,84+(G218-7500)*(93-84)/(9000-7500),IF(G218&lt;11000,93+(G218-9000)*(100-93)/(11000-9000),100))))))))</x:f>
        <x:v>93.8855</x:v>
      </x:c>
      <x:c r="M218" s="978" t="n">
        <x:v>1</x:v>
      </x:c>
      <x:c r="N218" s="978" t="n">
        <x:f>MIN(100,L218*M218)</x:f>
        <x:v>93.8855</x:v>
      </x:c>
      <x:c r="O218" s="978" t="n">
        <x:f>IF(K218&lt;=0.8,0,IF(K218&lt;0.9,0+(K218-0.8)*(10-0)/(0.9-0.8),IF(K218&lt;1,10+(K218-0.9)*(35-10)/(1-0.9),IF(K218&lt;1.2,35+(K218-1)*(87-35)/(1.2-1),IF(K218&lt;1.3,87+(K218-1.2)*(96-87)/(1.3-1.2),IF(K218&lt;1.45,96+(K218-1.3)*(100-96)/(1.45-1.3),100))))))</x:f>
        <x:v>65.2532511978097</x:v>
      </x:c>
      <x:c r="P218" s="979" t="n">
        <x:f>MIN(1,SQRT(G218/8000))</x:f>
        <x:v>1</x:v>
      </x:c>
      <x:c r="Q218" s="978" t="n">
        <x:f>35+(O218-35)*P218</x:f>
        <x:v>65.2532511978097</x:v>
      </x:c>
      <x:c r="R218" s="978" t="n">
        <x:f>IF(K218&lt;0.95,MIN(25,(0.95-K218)*250),0)</x:f>
        <x:v>0</x:v>
      </x:c>
      <x:c r="S218" s="978" t="n">
        <x:f>IF($X218="A",Y218*5+Z218*15+AA218*30+AB218*60+AC218*80+AD218*100,0)</x:f>
        <x:v>0</x:v>
      </x:c>
      <x:c r="T218" s="978" t="n">
        <x:f>IF($X218="A",AE218*5+AF218*15+AG218*30+AH218*60+AI218*80+AJ218*100,0)</x:f>
        <x:v>0</x:v>
      </x:c>
      <x:c r="U218" s="978" t="n">
        <x:f>IF($X218="A",S218*15%+T218*30%+Q218*55%,0)</x:f>
        <x:v>0</x:v>
      </x:c>
      <x:c r="V218" s="1018" t="n">
        <x:f>IF($X218="A",U218*80%+N218*20%,N218*IFERROR(INDEX($AT$5:$AT$60,MATCH($D218,$AR$5:$AR$60,0)),0.6)+Q218*IFERROR(INDEX($AU$5:$AU$60,MATCH($D218,$AR$5:$AR$60,0)),0.4)-R218)</x:f>
        <x:v>82.43260047912388</x:v>
      </x:c>
      <x:c r="W218" s="1008" t="str">
        <x:f>IF(E218&gt;=90,"設定6級候補",IF(E218&gt;=75,"設定4以上強候補",IF(E218&gt;=60,"設定4以上を疑う","要観察")))</x:f>
        <x:v>設定4以上強候補</x:v>
      </x:c>
      <x:c r="X218" s="1003" t="str">
        <x:f>IFERROR(INDEX($AS$5:$AS$60,MATCH($D218,$AR$5:$AR$60,0)),"AT")</x:f>
        <x:v>AT</x:v>
      </x:c>
      <x:c r="Y218" s="979" t="n">
        <x:f>IFERROR((EXP(-$G218/INDEX($AV$5:$BA$12,MATCH($D218,$AR$5:$AR$12,0),1))*($G218/INDEX($AV$5:$BA$12,MATCH($D218,$AR$5:$AR$12,0),1))^$I218)/((EXP(-$G218/INDEX($AV$5:$BA$12,MATCH($D218,$AR$5:$AR$12,0),1))*($G218/INDEX($AV$5:$BA$12,MATCH($D218,$AR$5:$AR$12,0),1))^$I218)+(EXP(-$G218/INDEX($AV$5:$BA$12,MATCH($D218,$AR$5:$AR$12,0),2))*($G218/INDEX($AV$5:$BA$12,MATCH($D218,$AR$5:$AR$12,0),2))^$I218)+(EXP(-$G218/INDEX($AV$5:$BA$12,MATCH($D218,$AR$5:$AR$12,0),3))*($G218/INDEX($AV$5:$BA$12,MATCH($D218,$AR$5:$AR$12,0),3))^$I218)+(EXP(-$G218/INDEX($AV$5:$BA$12,MATCH($D218,$AR$5:$AR$12,0),4))*($G218/INDEX($AV$5:$BA$12,MATCH($D218,$AR$5:$AR$12,0),4))^$I218)+(EXP(-$G218/INDEX($AV$5:$BA$12,MATCH($D218,$AR$5:$AR$12,0),5))*($G218/INDEX($AV$5:$BA$12,MATCH($D218,$AR$5:$AR$12,0),5))^$I218)+(EXP(-$G218/INDEX($AV$5:$BA$12,MATCH($D218,$AR$5:$AR$12,0),6))*($G218/INDEX($AV$5:$BA$12,MATCH($D218,$AR$5:$AR$12,0),6))^$I218)),0)</x:f>
        <x:v>0</x:v>
      </x:c>
      <x:c r="Z218" s="979" t="n">
        <x:f>IFERROR((EXP(-$G218/INDEX($AV$5:$BA$12,MATCH($D218,$AR$5:$AR$12,0),2))*($G218/INDEX($AV$5:$BA$12,MATCH($D218,$AR$5:$AR$12,0),2))^$I218)/((EXP(-$G218/INDEX($AV$5:$BA$12,MATCH($D218,$AR$5:$AR$12,0),1))*($G218/INDEX($AV$5:$BA$12,MATCH($D218,$AR$5:$AR$12,0),1))^$I218)+(EXP(-$G218/INDEX($AV$5:$BA$12,MATCH($D218,$AR$5:$AR$12,0),2))*($G218/INDEX($AV$5:$BA$12,MATCH($D218,$AR$5:$AR$12,0),2))^$I218)+(EXP(-$G218/INDEX($AV$5:$BA$12,MATCH($D218,$AR$5:$AR$12,0),3))*($G218/INDEX($AV$5:$BA$12,MATCH($D218,$AR$5:$AR$12,0),3))^$I218)+(EXP(-$G218/INDEX($AV$5:$BA$12,MATCH($D218,$AR$5:$AR$12,0),4))*($G218/INDEX($AV$5:$BA$12,MATCH($D218,$AR$5:$AR$12,0),4))^$I218)+(EXP(-$G218/INDEX($AV$5:$BA$12,MATCH($D218,$AR$5:$AR$12,0),5))*($G218/INDEX($AV$5:$BA$12,MATCH($D218,$AR$5:$AR$12,0),5))^$I218)+(EXP(-$G218/INDEX($AV$5:$BA$12,MATCH($D218,$AR$5:$AR$12,0),6))*($G218/INDEX($AV$5:$BA$12,MATCH($D218,$AR$5:$AR$12,0),6))^$I218)),0)</x:f>
        <x:v>0</x:v>
      </x:c>
      <x:c r="AA218" s="979" t="n">
        <x:f>IFERROR((EXP(-$G218/INDEX($AV$5:$BA$12,MATCH($D218,$AR$5:$AR$12,0),3))*($G218/INDEX($AV$5:$BA$12,MATCH($D218,$AR$5:$AR$12,0),3))^$I218)/((EXP(-$G218/INDEX($AV$5:$BA$12,MATCH($D218,$AR$5:$AR$12,0),1))*($G218/INDEX($AV$5:$BA$12,MATCH($D218,$AR$5:$AR$12,0),1))^$I218)+(EXP(-$G218/INDEX($AV$5:$BA$12,MATCH($D218,$AR$5:$AR$12,0),2))*($G218/INDEX($AV$5:$BA$12,MATCH($D218,$AR$5:$AR$12,0),2))^$I218)+(EXP(-$G218/INDEX($AV$5:$BA$12,MATCH($D218,$AR$5:$AR$12,0),3))*($G218/INDEX($AV$5:$BA$12,MATCH($D218,$AR$5:$AR$12,0),3))^$I218)+(EXP(-$G218/INDEX($AV$5:$BA$12,MATCH($D218,$AR$5:$AR$12,0),4))*($G218/INDEX($AV$5:$BA$12,MATCH($D218,$AR$5:$AR$12,0),4))^$I218)+(EXP(-$G218/INDEX($AV$5:$BA$12,MATCH($D218,$AR$5:$AR$12,0),5))*($G218/INDEX($AV$5:$BA$12,MATCH($D218,$AR$5:$AR$12,0),5))^$I218)+(EXP(-$G218/INDEX($AV$5:$BA$12,MATCH($D218,$AR$5:$AR$12,0),6))*($G218/INDEX($AV$5:$BA$12,MATCH($D218,$AR$5:$AR$12,0),6))^$I218)),0)</x:f>
        <x:v>0</x:v>
      </x:c>
      <x:c r="AB218" s="979" t="n">
        <x:f>IFERROR((EXP(-$G218/INDEX($AV$5:$BA$12,MATCH($D218,$AR$5:$AR$12,0),4))*($G218/INDEX($AV$5:$BA$12,MATCH($D218,$AR$5:$AR$12,0),4))^$I218)/((EXP(-$G218/INDEX($AV$5:$BA$12,MATCH($D218,$AR$5:$AR$12,0),1))*($G218/INDEX($AV$5:$BA$12,MATCH($D218,$AR$5:$AR$12,0),1))^$I218)+(EXP(-$G218/INDEX($AV$5:$BA$12,MATCH($D218,$AR$5:$AR$12,0),2))*($G218/INDEX($AV$5:$BA$12,MATCH($D218,$AR$5:$AR$12,0),2))^$I218)+(EXP(-$G218/INDEX($AV$5:$BA$12,MATCH($D218,$AR$5:$AR$12,0),3))*($G218/INDEX($AV$5:$BA$12,MATCH($D218,$AR$5:$AR$12,0),3))^$I218)+(EXP(-$G218/INDEX($AV$5:$BA$12,MATCH($D218,$AR$5:$AR$12,0),4))*($G218/INDEX($AV$5:$BA$12,MATCH($D218,$AR$5:$AR$12,0),4))^$I218)+(EXP(-$G218/INDEX($AV$5:$BA$12,MATCH($D218,$AR$5:$AR$12,0),5))*($G218/INDEX($AV$5:$BA$12,MATCH($D218,$AR$5:$AR$12,0),5))^$I218)+(EXP(-$G218/INDEX($AV$5:$BA$12,MATCH($D218,$AR$5:$AR$12,0),6))*($G218/INDEX($AV$5:$BA$12,MATCH($D218,$AR$5:$AR$12,0),6))^$I218)),0)</x:f>
        <x:v>0</x:v>
      </x:c>
      <x:c r="AC218" s="979" t="n">
        <x:f>IFERROR((EXP(-$G218/INDEX($AV$5:$BA$12,MATCH($D218,$AR$5:$AR$12,0),5))*($G218/INDEX($AV$5:$BA$12,MATCH($D218,$AR$5:$AR$12,0),5))^$I218)/((EXP(-$G218/INDEX($AV$5:$BA$12,MATCH($D218,$AR$5:$AR$12,0),1))*($G218/INDEX($AV$5:$BA$12,MATCH($D218,$AR$5:$AR$12,0),1))^$I218)+(EXP(-$G218/INDEX($AV$5:$BA$12,MATCH($D218,$AR$5:$AR$12,0),2))*($G218/INDEX($AV$5:$BA$12,MATCH($D218,$AR$5:$AR$12,0),2))^$I218)+(EXP(-$G218/INDEX($AV$5:$BA$12,MATCH($D218,$AR$5:$AR$12,0),3))*($G218/INDEX($AV$5:$BA$12,MATCH($D218,$AR$5:$AR$12,0),3))^$I218)+(EXP(-$G218/INDEX($AV$5:$BA$12,MATCH($D218,$AR$5:$AR$12,0),4))*($G218/INDEX($AV$5:$BA$12,MATCH($D218,$AR$5:$AR$12,0),4))^$I218)+(EXP(-$G218/INDEX($AV$5:$BA$12,MATCH($D218,$AR$5:$AR$12,0),5))*($G218/INDEX($AV$5:$BA$12,MATCH($D218,$AR$5:$AR$12,0),5))^$I218)+(EXP(-$G218/INDEX($AV$5:$BA$12,MATCH($D218,$AR$5:$AR$12,0),6))*($G218/INDEX($AV$5:$BA$12,MATCH($D218,$AR$5:$AR$12,0),6))^$I218)),0)</x:f>
        <x:v>0</x:v>
      </x:c>
      <x:c r="AD218" s="979" t="n">
        <x:f>IFERROR((EXP(-$G218/INDEX($AV$5:$BA$12,MATCH($D218,$AR$5:$AR$12,0),6))*($G218/INDEX($AV$5:$BA$12,MATCH($D218,$AR$5:$AR$12,0),6))^$I218)/((EXP(-$G218/INDEX($AV$5:$BA$12,MATCH($D218,$AR$5:$AR$12,0),1))*($G218/INDEX($AV$5:$BA$12,MATCH($D218,$AR$5:$AR$12,0),1))^$I218)+(EXP(-$G218/INDEX($AV$5:$BA$12,MATCH($D218,$AR$5:$AR$12,0),2))*($G218/INDEX($AV$5:$BA$12,MATCH($D218,$AR$5:$AR$12,0),2))^$I218)+(EXP(-$G218/INDEX($AV$5:$BA$12,MATCH($D218,$AR$5:$AR$12,0),3))*($G218/INDEX($AV$5:$BA$12,MATCH($D218,$AR$5:$AR$12,0),3))^$I218)+(EXP(-$G218/INDEX($AV$5:$BA$12,MATCH($D218,$AR$5:$AR$12,0),4))*($G218/INDEX($AV$5:$BA$12,MATCH($D218,$AR$5:$AR$12,0),4))^$I218)+(EXP(-$G218/INDEX($AV$5:$BA$12,MATCH($D218,$AR$5:$AR$12,0),5))*($G218/INDEX($AV$5:$BA$12,MATCH($D218,$AR$5:$AR$12,0),5))^$I218)+(EXP(-$G218/INDEX($AV$5:$BA$12,MATCH($D218,$AR$5:$AR$12,0),6))*($G218/INDEX($AV$5:$BA$12,MATCH($D218,$AR$5:$AR$12,0),6))^$I218)),0)</x:f>
        <x:v>0</x:v>
      </x:c>
      <x:c r="AE218" s="979" t="n">
        <x:f>IFERROR((EXP(-$G218/INDEX($BB$5:$BG$12,MATCH($D218,$AR$5:$AR$12,0),1))*($G218/INDEX($BB$5:$BG$12,MATCH($D218,$AR$5:$AR$12,0),1))^$J218)/((EXP(-$G218/INDEX($BB$5:$BG$12,MATCH($D218,$AR$5:$AR$12,0),1))*($G218/INDEX($BB$5:$BG$12,MATCH($D218,$AR$5:$AR$12,0),1))^$J218)+(EXP(-$G218/INDEX($BB$5:$BG$12,MATCH($D218,$AR$5:$AR$12,0),2))*($G218/INDEX($BB$5:$BG$12,MATCH($D218,$AR$5:$AR$12,0),2))^$J218)+(EXP(-$G218/INDEX($BB$5:$BG$12,MATCH($D218,$AR$5:$AR$12,0),3))*($G218/INDEX($BB$5:$BG$12,MATCH($D218,$AR$5:$AR$12,0),3))^$J218)+(EXP(-$G218/INDEX($BB$5:$BG$12,MATCH($D218,$AR$5:$AR$12,0),4))*($G218/INDEX($BB$5:$BG$12,MATCH($D218,$AR$5:$AR$12,0),4))^$J218)+(EXP(-$G218/INDEX($BB$5:$BG$12,MATCH($D218,$AR$5:$AR$12,0),5))*($G218/INDEX($BB$5:$BG$12,MATCH($D218,$AR$5:$AR$12,0),5))^$J218)+(EXP(-$G218/INDEX($BB$5:$BG$12,MATCH($D218,$AR$5:$AR$12,0),6))*($G218/INDEX($BB$5:$BG$12,MATCH($D218,$AR$5:$AR$12,0),6))^$J218)),0)</x:f>
        <x:v>0</x:v>
      </x:c>
      <x:c r="AF218" s="979" t="n">
        <x:f>IFERROR((EXP(-$G218/INDEX($BB$5:$BG$12,MATCH($D218,$AR$5:$AR$12,0),2))*($G218/INDEX($BB$5:$BG$12,MATCH($D218,$AR$5:$AR$12,0),2))^$J218)/((EXP(-$G218/INDEX($BB$5:$BG$12,MATCH($D218,$AR$5:$AR$12,0),1))*($G218/INDEX($BB$5:$BG$12,MATCH($D218,$AR$5:$AR$12,0),1))^$J218)+(EXP(-$G218/INDEX($BB$5:$BG$12,MATCH($D218,$AR$5:$AR$12,0),2))*($G218/INDEX($BB$5:$BG$12,MATCH($D218,$AR$5:$AR$12,0),2))^$J218)+(EXP(-$G218/INDEX($BB$5:$BG$12,MATCH($D218,$AR$5:$AR$12,0),3))*($G218/INDEX($BB$5:$BG$12,MATCH($D218,$AR$5:$AR$12,0),3))^$J218)+(EXP(-$G218/INDEX($BB$5:$BG$12,MATCH($D218,$AR$5:$AR$12,0),4))*($G218/INDEX($BB$5:$BG$12,MATCH($D218,$AR$5:$AR$12,0),4))^$J218)+(EXP(-$G218/INDEX($BB$5:$BG$12,MATCH($D218,$AR$5:$AR$12,0),5))*($G218/INDEX($BB$5:$BG$12,MATCH($D218,$AR$5:$AR$12,0),5))^$J218)+(EXP(-$G218/INDEX($BB$5:$BG$12,MATCH($D218,$AR$5:$AR$12,0),6))*($G218/INDEX($BB$5:$BG$12,MATCH($D218,$AR$5:$AR$12,0),6))^$J218)),0)</x:f>
        <x:v>0</x:v>
      </x:c>
      <x:c r="AG218" s="979" t="n">
        <x:f>IFERROR((EXP(-$G218/INDEX($BB$5:$BG$12,MATCH($D218,$AR$5:$AR$12,0),3))*($G218/INDEX($BB$5:$BG$12,MATCH($D218,$AR$5:$AR$12,0),3))^$J218)/((EXP(-$G218/INDEX($BB$5:$BG$12,MATCH($D218,$AR$5:$AR$12,0),1))*($G218/INDEX($BB$5:$BG$12,MATCH($D218,$AR$5:$AR$12,0),1))^$J218)+(EXP(-$G218/INDEX($BB$5:$BG$12,MATCH($D218,$AR$5:$AR$12,0),2))*($G218/INDEX($BB$5:$BG$12,MATCH($D218,$AR$5:$AR$12,0),2))^$J218)+(EXP(-$G218/INDEX($BB$5:$BG$12,MATCH($D218,$AR$5:$AR$12,0),3))*($G218/INDEX($BB$5:$BG$12,MATCH($D218,$AR$5:$AR$12,0),3))^$J218)+(EXP(-$G218/INDEX($BB$5:$BG$12,MATCH($D218,$AR$5:$AR$12,0),4))*($G218/INDEX($BB$5:$BG$12,MATCH($D218,$AR$5:$AR$12,0),4))^$J218)+(EXP(-$G218/INDEX($BB$5:$BG$12,MATCH($D218,$AR$5:$AR$12,0),5))*($G218/INDEX($BB$5:$BG$12,MATCH($D218,$AR$5:$AR$12,0),5))^$J218)+(EXP(-$G218/INDEX($BB$5:$BG$12,MATCH($D218,$AR$5:$AR$12,0),6))*($G218/INDEX($BB$5:$BG$12,MATCH($D218,$AR$5:$AR$12,0),6))^$J218)),0)</x:f>
        <x:v>0</x:v>
      </x:c>
      <x:c r="AH218" s="979" t="n">
        <x:f>IFERROR((EXP(-$G218/INDEX($BB$5:$BG$12,MATCH($D218,$AR$5:$AR$12,0),4))*($G218/INDEX($BB$5:$BG$12,MATCH($D218,$AR$5:$AR$12,0),4))^$J218)/((EXP(-$G218/INDEX($BB$5:$BG$12,MATCH($D218,$AR$5:$AR$12,0),1))*($G218/INDEX($BB$5:$BG$12,MATCH($D218,$AR$5:$AR$12,0),1))^$J218)+(EXP(-$G218/INDEX($BB$5:$BG$12,MATCH($D218,$AR$5:$AR$12,0),2))*($G218/INDEX($BB$5:$BG$12,MATCH($D218,$AR$5:$AR$12,0),2))^$J218)+(EXP(-$G218/INDEX($BB$5:$BG$12,MATCH($D218,$AR$5:$AR$12,0),3))*($G218/INDEX($BB$5:$BG$12,MATCH($D218,$AR$5:$AR$12,0),3))^$J218)+(EXP(-$G218/INDEX($BB$5:$BG$12,MATCH($D218,$AR$5:$AR$12,0),4))*($G218/INDEX($BB$5:$BG$12,MATCH($D218,$AR$5:$AR$12,0),4))^$J218)+(EXP(-$G218/INDEX($BB$5:$BG$12,MATCH($D218,$AR$5:$AR$12,0),5))*($G218/INDEX($BB$5:$BG$12,MATCH($D218,$AR$5:$AR$12,0),5))^$J218)+(EXP(-$G218/INDEX($BB$5:$BG$12,MATCH($D218,$AR$5:$AR$12,0),6))*($G218/INDEX($BB$5:$BG$12,MATCH($D218,$AR$5:$AR$12,0),6))^$J218)),0)</x:f>
        <x:v>0</x:v>
      </x:c>
      <x:c r="AI218" s="979" t="n">
        <x:f>IFERROR((EXP(-$G218/INDEX($BB$5:$BG$12,MATCH($D218,$AR$5:$AR$12,0),5))*($G218/INDEX($BB$5:$BG$12,MATCH($D218,$AR$5:$AR$12,0),5))^$J218)/((EXP(-$G218/INDEX($BB$5:$BG$12,MATCH($D218,$AR$5:$AR$12,0),1))*($G218/INDEX($BB$5:$BG$12,MATCH($D218,$AR$5:$AR$12,0),1))^$J218)+(EXP(-$G218/INDEX($BB$5:$BG$12,MATCH($D218,$AR$5:$AR$12,0),2))*($G218/INDEX($BB$5:$BG$12,MATCH($D218,$AR$5:$AR$12,0),2))^$J218)+(EXP(-$G218/INDEX($BB$5:$BG$12,MATCH($D218,$AR$5:$AR$12,0),3))*($G218/INDEX($BB$5:$BG$12,MATCH($D218,$AR$5:$AR$12,0),3))^$J218)+(EXP(-$G218/INDEX($BB$5:$BG$12,MATCH($D218,$AR$5:$AR$12,0),4))*($G218/INDEX($BB$5:$BG$12,MATCH($D218,$AR$5:$AR$12,0),4))^$J218)+(EXP(-$G218/INDEX($BB$5:$BG$12,MATCH($D218,$AR$5:$AR$12,0),5))*($G218/INDEX($BB$5:$BG$12,MATCH($D218,$AR$5:$AR$12,0),5))^$J218)+(EXP(-$G218/INDEX($BB$5:$BG$12,MATCH($D218,$AR$5:$AR$12,0),6))*($G218/INDEX($BB$5:$BG$12,MATCH($D218,$AR$5:$AR$12,0),6))^$J218)),0)</x:f>
        <x:v>0</x:v>
      </x:c>
      <x:c r="AJ218" s="979" t="n">
        <x:f>IFERROR((EXP(-$G218/INDEX($BB$5:$BG$12,MATCH($D218,$AR$5:$AR$12,0),6))*($G218/INDEX($BB$5:$BG$12,MATCH($D218,$AR$5:$AR$12,0),6))^$J218)/((EXP(-$G218/INDEX($BB$5:$BG$12,MATCH($D218,$AR$5:$AR$12,0),1))*($G218/INDEX($BB$5:$BG$12,MATCH($D218,$AR$5:$AR$12,0),1))^$J218)+(EXP(-$G218/INDEX($BB$5:$BG$12,MATCH($D218,$AR$5:$AR$12,0),2))*($G218/INDEX($BB$5:$BG$12,MATCH($D218,$AR$5:$AR$12,0),2))^$J218)+(EXP(-$G218/INDEX($BB$5:$BG$12,MATCH($D218,$AR$5:$AR$12,0),3))*($G218/INDEX($BB$5:$BG$12,MATCH($D218,$AR$5:$AR$12,0),3))^$J218)+(EXP(-$G218/INDEX($BB$5:$BG$12,MATCH($D218,$AR$5:$AR$12,0),4))*($G218/INDEX($BB$5:$BG$12,MATCH($D218,$AR$5:$AR$12,0),4))^$J218)+(EXP(-$G218/INDEX($BB$5:$BG$12,MATCH($D218,$AR$5:$AR$12,0),5))*($G218/INDEX($BB$5:$BG$12,MATCH($D218,$AR$5:$AR$12,0),5))^$J218)+(EXP(-$G218/INDEX($BB$5:$BG$12,MATCH($D218,$AR$5:$AR$12,0),6))*($G218/INDEX($BB$5:$BG$12,MATCH($D218,$AR$5:$AR$12,0),6))^$J218)),0)</x:f>
        <x:v>0</x:v>
      </x:c>
      <x:c r="BJ218"/>
      <x:c r="BK218"/>
      <x:c r="BL218"/>
      <x:c r="BM218"/>
      <x:c r="BN218"/>
      <x:c r="BO218"/>
      <x:c r="BP218"/>
      <x:c r="BQ218"/>
      <x:c r="BR218"/>
      <x:c r="BS218"/>
      <x:c r="BT218"/>
      <x:c r="BU218"/>
      <x:c r="BV218"/>
      <x:c r="BW218"/>
      <x:c r="BX218"/>
      <x:c r="BY218"/>
      <x:c r="BZ218"/>
    </x:row>
    <x:row r="219">
      <x:c r="A219" s="975" t="n">
        <x:f>'対象台データ'!A217</x:f>
        <x:v>46284</x:v>
      </x:c>
      <x:c r="B219" s="1003" t="str">
        <x:f>'対象台データ'!B217</x:f>
        <x:v>土</x:v>
      </x:c>
      <x:c r="C219" s="1003" t="str">
        <x:f>'対象台データ'!C217</x:f>
        <x:v>9/19</x:v>
      </x:c>
      <x:c r="D219" s="963" t="str">
        <x:f>'対象台データ'!D217</x:f>
        <x:v>ヴァルヴレイヴ2</x:v>
      </x:c>
      <x:c r="E219" s="1014" t="n">
        <x:f>IF($X219="A",MIN(100,MAX(0,55+(V219-55)*(1+0.4*SQRT(MIN(G219/8000,1))))),MIN(100,MAX(0,V219)))</x:f>
        <x:v>64.52782308691133</x:v>
      </x:c>
      <x:c r="F219" s="1016" t="n">
        <x:f>'対象台データ'!E217</x:f>
        <x:v>643</x:v>
      </x:c>
      <x:c r="G219" s="1005" t="n">
        <x:f>'対象台データ'!F217</x:f>
        <x:v>7380</x:v>
      </x:c>
      <x:c r="H219" s="1005" t="n">
        <x:f>'対象台データ'!G217</x:f>
        <x:v>156</x:v>
      </x:c>
      <x:c r="I219" s="1005" t="n">
        <x:f>'対象台データ'!H217</x:f>
        <x:v>55</x:v>
      </x:c>
      <x:c r="J219" s="1005" t="n">
        <x:f>'対象台データ'!I217</x:f>
        <x:v>1</x:v>
      </x:c>
      <x:c r="K219" s="979" t="n">
        <x:f>'対象台データ'!K217</x:f>
        <x:v>1.0070460704607047</x:v>
      </x:c>
      <x:c r="L219" s="1006" t="n">
        <x:f>IF(G219&lt;=0,5,IF(G219&lt;1500,5+(G219-0)*(20-5)/(1500-0),IF(G219&lt;3000,20+(G219-1500)*(40-20)/(3000-1500),IF(G219&lt;4500,40+(G219-3000)*(58-40)/(4500-3000),IF(G219&lt;6000,58+(G219-4500)*(72-58)/(6000-4500),IF(G219&lt;7500,72+(G219-6000)*(84-72)/(7500-6000),IF(G219&lt;9000,84+(G219-7500)*(93-84)/(9000-7500),IF(G219&lt;11000,93+(G219-9000)*(100-93)/(11000-9000),100))))))))</x:f>
        <x:v>83.03999999999999</x:v>
      </x:c>
      <x:c r="M219" s="978" t="n">
        <x:v>1</x:v>
      </x:c>
      <x:c r="N219" s="978" t="n">
        <x:f>MIN(100,L219*M219)</x:f>
        <x:v>83.03999999999999</x:v>
      </x:c>
      <x:c r="O219" s="978" t="n">
        <x:f>IF(K219&lt;=0.8,0,IF(K219&lt;0.9,0+(K219-0.8)*(10-0)/(0.9-0.8),IF(K219&lt;1,10+(K219-0.9)*(35-10)/(1-0.9),IF(K219&lt;1.2,35+(K219-1)*(87-35)/(1.2-1),IF(K219&lt;1.3,87+(K219-1.2)*(96-87)/(1.3-1.2),IF(K219&lt;1.45,96+(K219-1.3)*(100-96)/(1.45-1.3),100))))))</x:f>
        <x:v>36.831978319783225</x:v>
      </x:c>
      <x:c r="P219" s="979" t="n">
        <x:f>MIN(1,SQRT(G219/8000))</x:f>
        <x:v>0.9604686356149273</x:v>
      </x:c>
      <x:c r="Q219" s="978" t="n">
        <x:f>35+(O219-35)*P219</x:f>
        <x:v>36.75955771727832</x:v>
      </x:c>
      <x:c r="R219" s="978" t="n">
        <x:f>IF(K219&lt;0.95,MIN(25,(0.95-K219)*250),0)</x:f>
        <x:v>0</x:v>
      </x:c>
      <x:c r="S219" s="978" t="n">
        <x:f>IF($X219="A",Y219*5+Z219*15+AA219*30+AB219*60+AC219*80+AD219*100,0)</x:f>
        <x:v>0</x:v>
      </x:c>
      <x:c r="T219" s="978" t="n">
        <x:f>IF($X219="A",AE219*5+AF219*15+AG219*30+AH219*60+AI219*80+AJ219*100,0)</x:f>
        <x:v>0</x:v>
      </x:c>
      <x:c r="U219" s="978" t="n">
        <x:f>IF($X219="A",S219*15%+T219*30%+Q219*55%,0)</x:f>
        <x:v>0</x:v>
      </x:c>
      <x:c r="V219" s="1018" t="n">
        <x:f>IF($X219="A",U219*80%+N219*20%,N219*IFERROR(INDEX($AT$5:$AT$60,MATCH($D219,$AR$5:$AR$60,0)),0.6)+Q219*IFERROR(INDEX($AU$5:$AU$60,MATCH($D219,$AR$5:$AR$60,0)),0.4)-R219)</x:f>
        <x:v>64.52782308691133</x:v>
      </x:c>
      <x:c r="W219" s="1008" t="str">
        <x:f>IF(E219&gt;=90,"設定6級候補",IF(E219&gt;=75,"設定4以上強候補",IF(E219&gt;=60,"設定4以上を疑う","要観察")))</x:f>
        <x:v>設定4以上を疑う</x:v>
      </x:c>
      <x:c r="X219" s="1003" t="str">
        <x:f>IFERROR(INDEX($AS$5:$AS$60,MATCH($D219,$AR$5:$AR$60,0)),"AT")</x:f>
        <x:v>AT</x:v>
      </x:c>
      <x:c r="Y219" s="979" t="n">
        <x:f>IFERROR((EXP(-$G219/INDEX($AV$5:$BA$12,MATCH($D219,$AR$5:$AR$12,0),1))*($G219/INDEX($AV$5:$BA$12,MATCH($D219,$AR$5:$AR$12,0),1))^$I219)/((EXP(-$G219/INDEX($AV$5:$BA$12,MATCH($D219,$AR$5:$AR$12,0),1))*($G219/INDEX($AV$5:$BA$12,MATCH($D219,$AR$5:$AR$12,0),1))^$I219)+(EXP(-$G219/INDEX($AV$5:$BA$12,MATCH($D219,$AR$5:$AR$12,0),2))*($G219/INDEX($AV$5:$BA$12,MATCH($D219,$AR$5:$AR$12,0),2))^$I219)+(EXP(-$G219/INDEX($AV$5:$BA$12,MATCH($D219,$AR$5:$AR$12,0),3))*($G219/INDEX($AV$5:$BA$12,MATCH($D219,$AR$5:$AR$12,0),3))^$I219)+(EXP(-$G219/INDEX($AV$5:$BA$12,MATCH($D219,$AR$5:$AR$12,0),4))*($G219/INDEX($AV$5:$BA$12,MATCH($D219,$AR$5:$AR$12,0),4))^$I219)+(EXP(-$G219/INDEX($AV$5:$BA$12,MATCH($D219,$AR$5:$AR$12,0),5))*($G219/INDEX($AV$5:$BA$12,MATCH($D219,$AR$5:$AR$12,0),5))^$I219)+(EXP(-$G219/INDEX($AV$5:$BA$12,MATCH($D219,$AR$5:$AR$12,0),6))*($G219/INDEX($AV$5:$BA$12,MATCH($D219,$AR$5:$AR$12,0),6))^$I219)),0)</x:f>
        <x:v>0</x:v>
      </x:c>
      <x:c r="Z219" s="979" t="n">
        <x:f>IFERROR((EXP(-$G219/INDEX($AV$5:$BA$12,MATCH($D219,$AR$5:$AR$12,0),2))*($G219/INDEX($AV$5:$BA$12,MATCH($D219,$AR$5:$AR$12,0),2))^$I219)/((EXP(-$G219/INDEX($AV$5:$BA$12,MATCH($D219,$AR$5:$AR$12,0),1))*($G219/INDEX($AV$5:$BA$12,MATCH($D219,$AR$5:$AR$12,0),1))^$I219)+(EXP(-$G219/INDEX($AV$5:$BA$12,MATCH($D219,$AR$5:$AR$12,0),2))*($G219/INDEX($AV$5:$BA$12,MATCH($D219,$AR$5:$AR$12,0),2))^$I219)+(EXP(-$G219/INDEX($AV$5:$BA$12,MATCH($D219,$AR$5:$AR$12,0),3))*($G219/INDEX($AV$5:$BA$12,MATCH($D219,$AR$5:$AR$12,0),3))^$I219)+(EXP(-$G219/INDEX($AV$5:$BA$12,MATCH($D219,$AR$5:$AR$12,0),4))*($G219/INDEX($AV$5:$BA$12,MATCH($D219,$AR$5:$AR$12,0),4))^$I219)+(EXP(-$G219/INDEX($AV$5:$BA$12,MATCH($D219,$AR$5:$AR$12,0),5))*($G219/INDEX($AV$5:$BA$12,MATCH($D219,$AR$5:$AR$12,0),5))^$I219)+(EXP(-$G219/INDEX($AV$5:$BA$12,MATCH($D219,$AR$5:$AR$12,0),6))*($G219/INDEX($AV$5:$BA$12,MATCH($D219,$AR$5:$AR$12,0),6))^$I219)),0)</x:f>
        <x:v>0</x:v>
      </x:c>
      <x:c r="AA219" s="979" t="n">
        <x:f>IFERROR((EXP(-$G219/INDEX($AV$5:$BA$12,MATCH($D219,$AR$5:$AR$12,0),3))*($G219/INDEX($AV$5:$BA$12,MATCH($D219,$AR$5:$AR$12,0),3))^$I219)/((EXP(-$G219/INDEX($AV$5:$BA$12,MATCH($D219,$AR$5:$AR$12,0),1))*($G219/INDEX($AV$5:$BA$12,MATCH($D219,$AR$5:$AR$12,0),1))^$I219)+(EXP(-$G219/INDEX($AV$5:$BA$12,MATCH($D219,$AR$5:$AR$12,0),2))*($G219/INDEX($AV$5:$BA$12,MATCH($D219,$AR$5:$AR$12,0),2))^$I219)+(EXP(-$G219/INDEX($AV$5:$BA$12,MATCH($D219,$AR$5:$AR$12,0),3))*($G219/INDEX($AV$5:$BA$12,MATCH($D219,$AR$5:$AR$12,0),3))^$I219)+(EXP(-$G219/INDEX($AV$5:$BA$12,MATCH($D219,$AR$5:$AR$12,0),4))*($G219/INDEX($AV$5:$BA$12,MATCH($D219,$AR$5:$AR$12,0),4))^$I219)+(EXP(-$G219/INDEX($AV$5:$BA$12,MATCH($D219,$AR$5:$AR$12,0),5))*($G219/INDEX($AV$5:$BA$12,MATCH($D219,$AR$5:$AR$12,0),5))^$I219)+(EXP(-$G219/INDEX($AV$5:$BA$12,MATCH($D219,$AR$5:$AR$12,0),6))*($G219/INDEX($AV$5:$BA$12,MATCH($D219,$AR$5:$AR$12,0),6))^$I219)),0)</x:f>
        <x:v>0</x:v>
      </x:c>
      <x:c r="AB219" s="979" t="n">
        <x:f>IFERROR((EXP(-$G219/INDEX($AV$5:$BA$12,MATCH($D219,$AR$5:$AR$12,0),4))*($G219/INDEX($AV$5:$BA$12,MATCH($D219,$AR$5:$AR$12,0),4))^$I219)/((EXP(-$G219/INDEX($AV$5:$BA$12,MATCH($D219,$AR$5:$AR$12,0),1))*($G219/INDEX($AV$5:$BA$12,MATCH($D219,$AR$5:$AR$12,0),1))^$I219)+(EXP(-$G219/INDEX($AV$5:$BA$12,MATCH($D219,$AR$5:$AR$12,0),2))*($G219/INDEX($AV$5:$BA$12,MATCH($D219,$AR$5:$AR$12,0),2))^$I219)+(EXP(-$G219/INDEX($AV$5:$BA$12,MATCH($D219,$AR$5:$AR$12,0),3))*($G219/INDEX($AV$5:$BA$12,MATCH($D219,$AR$5:$AR$12,0),3))^$I219)+(EXP(-$G219/INDEX($AV$5:$BA$12,MATCH($D219,$AR$5:$AR$12,0),4))*($G219/INDEX($AV$5:$BA$12,MATCH($D219,$AR$5:$AR$12,0),4))^$I219)+(EXP(-$G219/INDEX($AV$5:$BA$12,MATCH($D219,$AR$5:$AR$12,0),5))*($G219/INDEX($AV$5:$BA$12,MATCH($D219,$AR$5:$AR$12,0),5))^$I219)+(EXP(-$G219/INDEX($AV$5:$BA$12,MATCH($D219,$AR$5:$AR$12,0),6))*($G219/INDEX($AV$5:$BA$12,MATCH($D219,$AR$5:$AR$12,0),6))^$I219)),0)</x:f>
        <x:v>0</x:v>
      </x:c>
      <x:c r="AC219" s="979" t="n">
        <x:f>IFERROR((EXP(-$G219/INDEX($AV$5:$BA$12,MATCH($D219,$AR$5:$AR$12,0),5))*($G219/INDEX($AV$5:$BA$12,MATCH($D219,$AR$5:$AR$12,0),5))^$I219)/((EXP(-$G219/INDEX($AV$5:$BA$12,MATCH($D219,$AR$5:$AR$12,0),1))*($G219/INDEX($AV$5:$BA$12,MATCH($D219,$AR$5:$AR$12,0),1))^$I219)+(EXP(-$G219/INDEX($AV$5:$BA$12,MATCH($D219,$AR$5:$AR$12,0),2))*($G219/INDEX($AV$5:$BA$12,MATCH($D219,$AR$5:$AR$12,0),2))^$I219)+(EXP(-$G219/INDEX($AV$5:$BA$12,MATCH($D219,$AR$5:$AR$12,0),3))*($G219/INDEX($AV$5:$BA$12,MATCH($D219,$AR$5:$AR$12,0),3))^$I219)+(EXP(-$G219/INDEX($AV$5:$BA$12,MATCH($D219,$AR$5:$AR$12,0),4))*($G219/INDEX($AV$5:$BA$12,MATCH($D219,$AR$5:$AR$12,0),4))^$I219)+(EXP(-$G219/INDEX($AV$5:$BA$12,MATCH($D219,$AR$5:$AR$12,0),5))*($G219/INDEX($AV$5:$BA$12,MATCH($D219,$AR$5:$AR$12,0),5))^$I219)+(EXP(-$G219/INDEX($AV$5:$BA$12,MATCH($D219,$AR$5:$AR$12,0),6))*($G219/INDEX($AV$5:$BA$12,MATCH($D219,$AR$5:$AR$12,0),6))^$I219)),0)</x:f>
        <x:v>0</x:v>
      </x:c>
      <x:c r="AD219" s="979" t="n">
        <x:f>IFERROR((EXP(-$G219/INDEX($AV$5:$BA$12,MATCH($D219,$AR$5:$AR$12,0),6))*($G219/INDEX($AV$5:$BA$12,MATCH($D219,$AR$5:$AR$12,0),6))^$I219)/((EXP(-$G219/INDEX($AV$5:$BA$12,MATCH($D219,$AR$5:$AR$12,0),1))*($G219/INDEX($AV$5:$BA$12,MATCH($D219,$AR$5:$AR$12,0),1))^$I219)+(EXP(-$G219/INDEX($AV$5:$BA$12,MATCH($D219,$AR$5:$AR$12,0),2))*($G219/INDEX($AV$5:$BA$12,MATCH($D219,$AR$5:$AR$12,0),2))^$I219)+(EXP(-$G219/INDEX($AV$5:$BA$12,MATCH($D219,$AR$5:$AR$12,0),3))*($G219/INDEX($AV$5:$BA$12,MATCH($D219,$AR$5:$AR$12,0),3))^$I219)+(EXP(-$G219/INDEX($AV$5:$BA$12,MATCH($D219,$AR$5:$AR$12,0),4))*($G219/INDEX($AV$5:$BA$12,MATCH($D219,$AR$5:$AR$12,0),4))^$I219)+(EXP(-$G219/INDEX($AV$5:$BA$12,MATCH($D219,$AR$5:$AR$12,0),5))*($G219/INDEX($AV$5:$BA$12,MATCH($D219,$AR$5:$AR$12,0),5))^$I219)+(EXP(-$G219/INDEX($AV$5:$BA$12,MATCH($D219,$AR$5:$AR$12,0),6))*($G219/INDEX($AV$5:$BA$12,MATCH($D219,$AR$5:$AR$12,0),6))^$I219)),0)</x:f>
        <x:v>0</x:v>
      </x:c>
      <x:c r="AE219" s="979" t="n">
        <x:f>IFERROR((EXP(-$G219/INDEX($BB$5:$BG$12,MATCH($D219,$AR$5:$AR$12,0),1))*($G219/INDEX($BB$5:$BG$12,MATCH($D219,$AR$5:$AR$12,0),1))^$J219)/((EXP(-$G219/INDEX($BB$5:$BG$12,MATCH($D219,$AR$5:$AR$12,0),1))*($G219/INDEX($BB$5:$BG$12,MATCH($D219,$AR$5:$AR$12,0),1))^$J219)+(EXP(-$G219/INDEX($BB$5:$BG$12,MATCH($D219,$AR$5:$AR$12,0),2))*($G219/INDEX($BB$5:$BG$12,MATCH($D219,$AR$5:$AR$12,0),2))^$J219)+(EXP(-$G219/INDEX($BB$5:$BG$12,MATCH($D219,$AR$5:$AR$12,0),3))*($G219/INDEX($BB$5:$BG$12,MATCH($D219,$AR$5:$AR$12,0),3))^$J219)+(EXP(-$G219/INDEX($BB$5:$BG$12,MATCH($D219,$AR$5:$AR$12,0),4))*($G219/INDEX($BB$5:$BG$12,MATCH($D219,$AR$5:$AR$12,0),4))^$J219)+(EXP(-$G219/INDEX($BB$5:$BG$12,MATCH($D219,$AR$5:$AR$12,0),5))*($G219/INDEX($BB$5:$BG$12,MATCH($D219,$AR$5:$AR$12,0),5))^$J219)+(EXP(-$G219/INDEX($BB$5:$BG$12,MATCH($D219,$AR$5:$AR$12,0),6))*($G219/INDEX($BB$5:$BG$12,MATCH($D219,$AR$5:$AR$12,0),6))^$J219)),0)</x:f>
        <x:v>0</x:v>
      </x:c>
      <x:c r="AF219" s="979" t="n">
        <x:f>IFERROR((EXP(-$G219/INDEX($BB$5:$BG$12,MATCH($D219,$AR$5:$AR$12,0),2))*($G219/INDEX($BB$5:$BG$12,MATCH($D219,$AR$5:$AR$12,0),2))^$J219)/((EXP(-$G219/INDEX($BB$5:$BG$12,MATCH($D219,$AR$5:$AR$12,0),1))*($G219/INDEX($BB$5:$BG$12,MATCH($D219,$AR$5:$AR$12,0),1))^$J219)+(EXP(-$G219/INDEX($BB$5:$BG$12,MATCH($D219,$AR$5:$AR$12,0),2))*($G219/INDEX($BB$5:$BG$12,MATCH($D219,$AR$5:$AR$12,0),2))^$J219)+(EXP(-$G219/INDEX($BB$5:$BG$12,MATCH($D219,$AR$5:$AR$12,0),3))*($G219/INDEX($BB$5:$BG$12,MATCH($D219,$AR$5:$AR$12,0),3))^$J219)+(EXP(-$G219/INDEX($BB$5:$BG$12,MATCH($D219,$AR$5:$AR$12,0),4))*($G219/INDEX($BB$5:$BG$12,MATCH($D219,$AR$5:$AR$12,0),4))^$J219)+(EXP(-$G219/INDEX($BB$5:$BG$12,MATCH($D219,$AR$5:$AR$12,0),5))*($G219/INDEX($BB$5:$BG$12,MATCH($D219,$AR$5:$AR$12,0),5))^$J219)+(EXP(-$G219/INDEX($BB$5:$BG$12,MATCH($D219,$AR$5:$AR$12,0),6))*($G219/INDEX($BB$5:$BG$12,MATCH($D219,$AR$5:$AR$12,0),6))^$J219)),0)</x:f>
        <x:v>0</x:v>
      </x:c>
      <x:c r="AG219" s="979" t="n">
        <x:f>IFERROR((EXP(-$G219/INDEX($BB$5:$BG$12,MATCH($D219,$AR$5:$AR$12,0),3))*($G219/INDEX($BB$5:$BG$12,MATCH($D219,$AR$5:$AR$12,0),3))^$J219)/((EXP(-$G219/INDEX($BB$5:$BG$12,MATCH($D219,$AR$5:$AR$12,0),1))*($G219/INDEX($BB$5:$BG$12,MATCH($D219,$AR$5:$AR$12,0),1))^$J219)+(EXP(-$G219/INDEX($BB$5:$BG$12,MATCH($D219,$AR$5:$AR$12,0),2))*($G219/INDEX($BB$5:$BG$12,MATCH($D219,$AR$5:$AR$12,0),2))^$J219)+(EXP(-$G219/INDEX($BB$5:$BG$12,MATCH($D219,$AR$5:$AR$12,0),3))*($G219/INDEX($BB$5:$BG$12,MATCH($D219,$AR$5:$AR$12,0),3))^$J219)+(EXP(-$G219/INDEX($BB$5:$BG$12,MATCH($D219,$AR$5:$AR$12,0),4))*($G219/INDEX($BB$5:$BG$12,MATCH($D219,$AR$5:$AR$12,0),4))^$J219)+(EXP(-$G219/INDEX($BB$5:$BG$12,MATCH($D219,$AR$5:$AR$12,0),5))*($G219/INDEX($BB$5:$BG$12,MATCH($D219,$AR$5:$AR$12,0),5))^$J219)+(EXP(-$G219/INDEX($BB$5:$BG$12,MATCH($D219,$AR$5:$AR$12,0),6))*($G219/INDEX($BB$5:$BG$12,MATCH($D219,$AR$5:$AR$12,0),6))^$J219)),0)</x:f>
        <x:v>0</x:v>
      </x:c>
      <x:c r="AH219" s="979" t="n">
        <x:f>IFERROR((EXP(-$G219/INDEX($BB$5:$BG$12,MATCH($D219,$AR$5:$AR$12,0),4))*($G219/INDEX($BB$5:$BG$12,MATCH($D219,$AR$5:$AR$12,0),4))^$J219)/((EXP(-$G219/INDEX($BB$5:$BG$12,MATCH($D219,$AR$5:$AR$12,0),1))*($G219/INDEX($BB$5:$BG$12,MATCH($D219,$AR$5:$AR$12,0),1))^$J219)+(EXP(-$G219/INDEX($BB$5:$BG$12,MATCH($D219,$AR$5:$AR$12,0),2))*($G219/INDEX($BB$5:$BG$12,MATCH($D219,$AR$5:$AR$12,0),2))^$J219)+(EXP(-$G219/INDEX($BB$5:$BG$12,MATCH($D219,$AR$5:$AR$12,0),3))*($G219/INDEX($BB$5:$BG$12,MATCH($D219,$AR$5:$AR$12,0),3))^$J219)+(EXP(-$G219/INDEX($BB$5:$BG$12,MATCH($D219,$AR$5:$AR$12,0),4))*($G219/INDEX($BB$5:$BG$12,MATCH($D219,$AR$5:$AR$12,0),4))^$J219)+(EXP(-$G219/INDEX($BB$5:$BG$12,MATCH($D219,$AR$5:$AR$12,0),5))*($G219/INDEX($BB$5:$BG$12,MATCH($D219,$AR$5:$AR$12,0),5))^$J219)+(EXP(-$G219/INDEX($BB$5:$BG$12,MATCH($D219,$AR$5:$AR$12,0),6))*($G219/INDEX($BB$5:$BG$12,MATCH($D219,$AR$5:$AR$12,0),6))^$J219)),0)</x:f>
        <x:v>0</x:v>
      </x:c>
      <x:c r="AI219" s="979" t="n">
        <x:f>IFERROR((EXP(-$G219/INDEX($BB$5:$BG$12,MATCH($D219,$AR$5:$AR$12,0),5))*($G219/INDEX($BB$5:$BG$12,MATCH($D219,$AR$5:$AR$12,0),5))^$J219)/((EXP(-$G219/INDEX($BB$5:$BG$12,MATCH($D219,$AR$5:$AR$12,0),1))*($G219/INDEX($BB$5:$BG$12,MATCH($D219,$AR$5:$AR$12,0),1))^$J219)+(EXP(-$G219/INDEX($BB$5:$BG$12,MATCH($D219,$AR$5:$AR$12,0),2))*($G219/INDEX($BB$5:$BG$12,MATCH($D219,$AR$5:$AR$12,0),2))^$J219)+(EXP(-$G219/INDEX($BB$5:$BG$12,MATCH($D219,$AR$5:$AR$12,0),3))*($G219/INDEX($BB$5:$BG$12,MATCH($D219,$AR$5:$AR$12,0),3))^$J219)+(EXP(-$G219/INDEX($BB$5:$BG$12,MATCH($D219,$AR$5:$AR$12,0),4))*($G219/INDEX($BB$5:$BG$12,MATCH($D219,$AR$5:$AR$12,0),4))^$J219)+(EXP(-$G219/INDEX($BB$5:$BG$12,MATCH($D219,$AR$5:$AR$12,0),5))*($G219/INDEX($BB$5:$BG$12,MATCH($D219,$AR$5:$AR$12,0),5))^$J219)+(EXP(-$G219/INDEX($BB$5:$BG$12,MATCH($D219,$AR$5:$AR$12,0),6))*($G219/INDEX($BB$5:$BG$12,MATCH($D219,$AR$5:$AR$12,0),6))^$J219)),0)</x:f>
        <x:v>0</x:v>
      </x:c>
      <x:c r="AJ219" s="979" t="n">
        <x:f>IFERROR((EXP(-$G219/INDEX($BB$5:$BG$12,MATCH($D219,$AR$5:$AR$12,0),6))*($G219/INDEX($BB$5:$BG$12,MATCH($D219,$AR$5:$AR$12,0),6))^$J219)/((EXP(-$G219/INDEX($BB$5:$BG$12,MATCH($D219,$AR$5:$AR$12,0),1))*($G219/INDEX($BB$5:$BG$12,MATCH($D219,$AR$5:$AR$12,0),1))^$J219)+(EXP(-$G219/INDEX($BB$5:$BG$12,MATCH($D219,$AR$5:$AR$12,0),2))*($G219/INDEX($BB$5:$BG$12,MATCH($D219,$AR$5:$AR$12,0),2))^$J219)+(EXP(-$G219/INDEX($BB$5:$BG$12,MATCH($D219,$AR$5:$AR$12,0),3))*($G219/INDEX($BB$5:$BG$12,MATCH($D219,$AR$5:$AR$12,0),3))^$J219)+(EXP(-$G219/INDEX($BB$5:$BG$12,MATCH($D219,$AR$5:$AR$12,0),4))*($G219/INDEX($BB$5:$BG$12,MATCH($D219,$AR$5:$AR$12,0),4))^$J219)+(EXP(-$G219/INDEX($BB$5:$BG$12,MATCH($D219,$AR$5:$AR$12,0),5))*($G219/INDEX($BB$5:$BG$12,MATCH($D219,$AR$5:$AR$12,0),5))^$J219)+(EXP(-$G219/INDEX($BB$5:$BG$12,MATCH($D219,$AR$5:$AR$12,0),6))*($G219/INDEX($BB$5:$BG$12,MATCH($D219,$AR$5:$AR$12,0),6))^$J219)),0)</x:f>
        <x:v>0</x:v>
      </x:c>
      <x:c r="BJ219"/>
      <x:c r="BK219"/>
      <x:c r="BL219"/>
      <x:c r="BM219"/>
      <x:c r="BN219"/>
      <x:c r="BO219"/>
      <x:c r="BP219"/>
      <x:c r="BQ219"/>
      <x:c r="BR219"/>
      <x:c r="BS219"/>
      <x:c r="BT219"/>
      <x:c r="BU219"/>
      <x:c r="BV219"/>
      <x:c r="BW219"/>
      <x:c r="BX219"/>
      <x:c r="BY219"/>
      <x:c r="BZ219"/>
    </x:row>
    <x:row r="220">
      <x:c r="A220" s="975" t="n">
        <x:f>'対象台データ'!A218</x:f>
        <x:v>46284</x:v>
      </x:c>
      <x:c r="B220" s="1003" t="str">
        <x:f>'対象台データ'!B218</x:f>
        <x:v>土</x:v>
      </x:c>
      <x:c r="C220" s="1003" t="str">
        <x:f>'対象台データ'!C218</x:f>
        <x:v>9/19</x:v>
      </x:c>
      <x:c r="D220" s="963" t="str">
        <x:f>'対象台データ'!D218</x:f>
        <x:v>ヴァルヴレイヴ2</x:v>
      </x:c>
      <x:c r="E220" s="1014" t="n">
        <x:f>IF($X220="A",MIN(100,MAX(0,55+(V220-55)*(1+0.4*SQRT(MIN(G220/8000,1))))),MIN(100,MAX(0,V220)))</x:f>
        <x:v>64.46743777495281</x:v>
      </x:c>
      <x:c r="F220" s="1016" t="n">
        <x:f>'対象台データ'!E218</x:f>
        <x:v>644</x:v>
      </x:c>
      <x:c r="G220" s="1005" t="n">
        <x:f>'対象台データ'!F218</x:f>
        <x:v>8653</x:v>
      </x:c>
      <x:c r="H220" s="1005" t="n">
        <x:f>'対象台データ'!G218</x:f>
        <x:v>-1060</x:v>
      </x:c>
      <x:c r="I220" s="1005" t="n">
        <x:f>'対象台データ'!H218</x:f>
        <x:v>54</x:v>
      </x:c>
      <x:c r="J220" s="1005" t="n">
        <x:f>'対象台データ'!I218</x:f>
        <x:v>8</x:v>
      </x:c>
      <x:c r="K220" s="979" t="n">
        <x:f>'対象台データ'!K218</x:f>
        <x:v>0.9591663777495281</x:v>
      </x:c>
      <x:c r="L220" s="1006" t="n">
        <x:f>IF(G220&lt;=0,5,IF(G220&lt;1500,5+(G220-0)*(20-5)/(1500-0),IF(G220&lt;3000,20+(G220-1500)*(40-20)/(3000-1500),IF(G220&lt;4500,40+(G220-3000)*(58-40)/(4500-3000),IF(G220&lt;6000,58+(G220-4500)*(72-58)/(6000-4500),IF(G220&lt;7500,72+(G220-6000)*(84-72)/(7500-6000),IF(G220&lt;9000,84+(G220-7500)*(93-84)/(9000-7500),IF(G220&lt;11000,93+(G220-9000)*(100-93)/(11000-9000),100))))))))</x:f>
        <x:v>90.918</x:v>
      </x:c>
      <x:c r="M220" s="978" t="n">
        <x:v>1</x:v>
      </x:c>
      <x:c r="N220" s="978" t="n">
        <x:f>MIN(100,L220*M220)</x:f>
        <x:v>90.918</x:v>
      </x:c>
      <x:c r="O220" s="978" t="n">
        <x:f>IF(K220&lt;=0.8,0,IF(K220&lt;0.9,0+(K220-0.8)*(10-0)/(0.9-0.8),IF(K220&lt;1,10+(K220-0.9)*(35-10)/(1-0.9),IF(K220&lt;1.2,35+(K220-1)*(87-35)/(1.2-1),IF(K220&lt;1.3,87+(K220-1.2)*(96-87)/(1.3-1.2),IF(K220&lt;1.45,96+(K220-1.3)*(100-96)/(1.45-1.3),100))))))</x:f>
        <x:v>24.791594437382013</x:v>
      </x:c>
      <x:c r="P220" s="979" t="n">
        <x:f>MIN(1,SQRT(G220/8000))</x:f>
        <x:v>1</x:v>
      </x:c>
      <x:c r="Q220" s="978" t="n">
        <x:f>35+(O220-35)*P220</x:f>
        <x:v>24.791594437382013</x:v>
      </x:c>
      <x:c r="R220" s="978" t="n">
        <x:f>IF(K220&lt;0.95,MIN(25,(0.95-K220)*250),0)</x:f>
        <x:v>0</x:v>
      </x:c>
      <x:c r="S220" s="978" t="n">
        <x:f>IF($X220="A",Y220*5+Z220*15+AA220*30+AB220*60+AC220*80+AD220*100,0)</x:f>
        <x:v>0</x:v>
      </x:c>
      <x:c r="T220" s="978" t="n">
        <x:f>IF($X220="A",AE220*5+AF220*15+AG220*30+AH220*60+AI220*80+AJ220*100,0)</x:f>
        <x:v>0</x:v>
      </x:c>
      <x:c r="U220" s="978" t="n">
        <x:f>IF($X220="A",S220*15%+T220*30%+Q220*55%,0)</x:f>
        <x:v>0</x:v>
      </x:c>
      <x:c r="V220" s="1018" t="n">
        <x:f>IF($X220="A",U220*80%+N220*20%,N220*IFERROR(INDEX($AT$5:$AT$60,MATCH($D220,$AR$5:$AR$60,0)),0.6)+Q220*IFERROR(INDEX($AU$5:$AU$60,MATCH($D220,$AR$5:$AR$60,0)),0.4)-R220)</x:f>
        <x:v>64.46743777495281</x:v>
      </x:c>
      <x:c r="W220" s="1008" t="str">
        <x:f>IF(E220&gt;=90,"設定6級候補",IF(E220&gt;=75,"設定4以上強候補",IF(E220&gt;=60,"設定4以上を疑う","要観察")))</x:f>
        <x:v>設定4以上を疑う</x:v>
      </x:c>
      <x:c r="X220" s="1003" t="str">
        <x:f>IFERROR(INDEX($AS$5:$AS$60,MATCH($D220,$AR$5:$AR$60,0)),"AT")</x:f>
        <x:v>AT</x:v>
      </x:c>
      <x:c r="Y220" s="979" t="n">
        <x:f>IFERROR((EXP(-$G220/INDEX($AV$5:$BA$12,MATCH($D220,$AR$5:$AR$12,0),1))*($G220/INDEX($AV$5:$BA$12,MATCH($D220,$AR$5:$AR$12,0),1))^$I220)/((EXP(-$G220/INDEX($AV$5:$BA$12,MATCH($D220,$AR$5:$AR$12,0),1))*($G220/INDEX($AV$5:$BA$12,MATCH($D220,$AR$5:$AR$12,0),1))^$I220)+(EXP(-$G220/INDEX($AV$5:$BA$12,MATCH($D220,$AR$5:$AR$12,0),2))*($G220/INDEX($AV$5:$BA$12,MATCH($D220,$AR$5:$AR$12,0),2))^$I220)+(EXP(-$G220/INDEX($AV$5:$BA$12,MATCH($D220,$AR$5:$AR$12,0),3))*($G220/INDEX($AV$5:$BA$12,MATCH($D220,$AR$5:$AR$12,0),3))^$I220)+(EXP(-$G220/INDEX($AV$5:$BA$12,MATCH($D220,$AR$5:$AR$12,0),4))*($G220/INDEX($AV$5:$BA$12,MATCH($D220,$AR$5:$AR$12,0),4))^$I220)+(EXP(-$G220/INDEX($AV$5:$BA$12,MATCH($D220,$AR$5:$AR$12,0),5))*($G220/INDEX($AV$5:$BA$12,MATCH($D220,$AR$5:$AR$12,0),5))^$I220)+(EXP(-$G220/INDEX($AV$5:$BA$12,MATCH($D220,$AR$5:$AR$12,0),6))*($G220/INDEX($AV$5:$BA$12,MATCH($D220,$AR$5:$AR$12,0),6))^$I220)),0)</x:f>
        <x:v>0</x:v>
      </x:c>
      <x:c r="Z220" s="979" t="n">
        <x:f>IFERROR((EXP(-$G220/INDEX($AV$5:$BA$12,MATCH($D220,$AR$5:$AR$12,0),2))*($G220/INDEX($AV$5:$BA$12,MATCH($D220,$AR$5:$AR$12,0),2))^$I220)/((EXP(-$G220/INDEX($AV$5:$BA$12,MATCH($D220,$AR$5:$AR$12,0),1))*($G220/INDEX($AV$5:$BA$12,MATCH($D220,$AR$5:$AR$12,0),1))^$I220)+(EXP(-$G220/INDEX($AV$5:$BA$12,MATCH($D220,$AR$5:$AR$12,0),2))*($G220/INDEX($AV$5:$BA$12,MATCH($D220,$AR$5:$AR$12,0),2))^$I220)+(EXP(-$G220/INDEX($AV$5:$BA$12,MATCH($D220,$AR$5:$AR$12,0),3))*($G220/INDEX($AV$5:$BA$12,MATCH($D220,$AR$5:$AR$12,0),3))^$I220)+(EXP(-$G220/INDEX($AV$5:$BA$12,MATCH($D220,$AR$5:$AR$12,0),4))*($G220/INDEX($AV$5:$BA$12,MATCH($D220,$AR$5:$AR$12,0),4))^$I220)+(EXP(-$G220/INDEX($AV$5:$BA$12,MATCH($D220,$AR$5:$AR$12,0),5))*($G220/INDEX($AV$5:$BA$12,MATCH($D220,$AR$5:$AR$12,0),5))^$I220)+(EXP(-$G220/INDEX($AV$5:$BA$12,MATCH($D220,$AR$5:$AR$12,0),6))*($G220/INDEX($AV$5:$BA$12,MATCH($D220,$AR$5:$AR$12,0),6))^$I220)),0)</x:f>
        <x:v>0</x:v>
      </x:c>
      <x:c r="AA220" s="979" t="n">
        <x:f>IFERROR((EXP(-$G220/INDEX($AV$5:$BA$12,MATCH($D220,$AR$5:$AR$12,0),3))*($G220/INDEX($AV$5:$BA$12,MATCH($D220,$AR$5:$AR$12,0),3))^$I220)/((EXP(-$G220/INDEX($AV$5:$BA$12,MATCH($D220,$AR$5:$AR$12,0),1))*($G220/INDEX($AV$5:$BA$12,MATCH($D220,$AR$5:$AR$12,0),1))^$I220)+(EXP(-$G220/INDEX($AV$5:$BA$12,MATCH($D220,$AR$5:$AR$12,0),2))*($G220/INDEX($AV$5:$BA$12,MATCH($D220,$AR$5:$AR$12,0),2))^$I220)+(EXP(-$G220/INDEX($AV$5:$BA$12,MATCH($D220,$AR$5:$AR$12,0),3))*($G220/INDEX($AV$5:$BA$12,MATCH($D220,$AR$5:$AR$12,0),3))^$I220)+(EXP(-$G220/INDEX($AV$5:$BA$12,MATCH($D220,$AR$5:$AR$12,0),4))*($G220/INDEX($AV$5:$BA$12,MATCH($D220,$AR$5:$AR$12,0),4))^$I220)+(EXP(-$G220/INDEX($AV$5:$BA$12,MATCH($D220,$AR$5:$AR$12,0),5))*($G220/INDEX($AV$5:$BA$12,MATCH($D220,$AR$5:$AR$12,0),5))^$I220)+(EXP(-$G220/INDEX($AV$5:$BA$12,MATCH($D220,$AR$5:$AR$12,0),6))*($G220/INDEX($AV$5:$BA$12,MATCH($D220,$AR$5:$AR$12,0),6))^$I220)),0)</x:f>
        <x:v>0</x:v>
      </x:c>
      <x:c r="AB220" s="979" t="n">
        <x:f>IFERROR((EXP(-$G220/INDEX($AV$5:$BA$12,MATCH($D220,$AR$5:$AR$12,0),4))*($G220/INDEX($AV$5:$BA$12,MATCH($D220,$AR$5:$AR$12,0),4))^$I220)/((EXP(-$G220/INDEX($AV$5:$BA$12,MATCH($D220,$AR$5:$AR$12,0),1))*($G220/INDEX($AV$5:$BA$12,MATCH($D220,$AR$5:$AR$12,0),1))^$I220)+(EXP(-$G220/INDEX($AV$5:$BA$12,MATCH($D220,$AR$5:$AR$12,0),2))*($G220/INDEX($AV$5:$BA$12,MATCH($D220,$AR$5:$AR$12,0),2))^$I220)+(EXP(-$G220/INDEX($AV$5:$BA$12,MATCH($D220,$AR$5:$AR$12,0),3))*($G220/INDEX($AV$5:$BA$12,MATCH($D220,$AR$5:$AR$12,0),3))^$I220)+(EXP(-$G220/INDEX($AV$5:$BA$12,MATCH($D220,$AR$5:$AR$12,0),4))*($G220/INDEX($AV$5:$BA$12,MATCH($D220,$AR$5:$AR$12,0),4))^$I220)+(EXP(-$G220/INDEX($AV$5:$BA$12,MATCH($D220,$AR$5:$AR$12,0),5))*($G220/INDEX($AV$5:$BA$12,MATCH($D220,$AR$5:$AR$12,0),5))^$I220)+(EXP(-$G220/INDEX($AV$5:$BA$12,MATCH($D220,$AR$5:$AR$12,0),6))*($G220/INDEX($AV$5:$BA$12,MATCH($D220,$AR$5:$AR$12,0),6))^$I220)),0)</x:f>
        <x:v>0</x:v>
      </x:c>
      <x:c r="AC220" s="979" t="n">
        <x:f>IFERROR((EXP(-$G220/INDEX($AV$5:$BA$12,MATCH($D220,$AR$5:$AR$12,0),5))*($G220/INDEX($AV$5:$BA$12,MATCH($D220,$AR$5:$AR$12,0),5))^$I220)/((EXP(-$G220/INDEX($AV$5:$BA$12,MATCH($D220,$AR$5:$AR$12,0),1))*($G220/INDEX($AV$5:$BA$12,MATCH($D220,$AR$5:$AR$12,0),1))^$I220)+(EXP(-$G220/INDEX($AV$5:$BA$12,MATCH($D220,$AR$5:$AR$12,0),2))*($G220/INDEX($AV$5:$BA$12,MATCH($D220,$AR$5:$AR$12,0),2))^$I220)+(EXP(-$G220/INDEX($AV$5:$BA$12,MATCH($D220,$AR$5:$AR$12,0),3))*($G220/INDEX($AV$5:$BA$12,MATCH($D220,$AR$5:$AR$12,0),3))^$I220)+(EXP(-$G220/INDEX($AV$5:$BA$12,MATCH($D220,$AR$5:$AR$12,0),4))*($G220/INDEX($AV$5:$BA$12,MATCH($D220,$AR$5:$AR$12,0),4))^$I220)+(EXP(-$G220/INDEX($AV$5:$BA$12,MATCH($D220,$AR$5:$AR$12,0),5))*($G220/INDEX($AV$5:$BA$12,MATCH($D220,$AR$5:$AR$12,0),5))^$I220)+(EXP(-$G220/INDEX($AV$5:$BA$12,MATCH($D220,$AR$5:$AR$12,0),6))*($G220/INDEX($AV$5:$BA$12,MATCH($D220,$AR$5:$AR$12,0),6))^$I220)),0)</x:f>
        <x:v>0</x:v>
      </x:c>
      <x:c r="AD220" s="979" t="n">
        <x:f>IFERROR((EXP(-$G220/INDEX($AV$5:$BA$12,MATCH($D220,$AR$5:$AR$12,0),6))*($G220/INDEX($AV$5:$BA$12,MATCH($D220,$AR$5:$AR$12,0),6))^$I220)/((EXP(-$G220/INDEX($AV$5:$BA$12,MATCH($D220,$AR$5:$AR$12,0),1))*($G220/INDEX($AV$5:$BA$12,MATCH($D220,$AR$5:$AR$12,0),1))^$I220)+(EXP(-$G220/INDEX($AV$5:$BA$12,MATCH($D220,$AR$5:$AR$12,0),2))*($G220/INDEX($AV$5:$BA$12,MATCH($D220,$AR$5:$AR$12,0),2))^$I220)+(EXP(-$G220/INDEX($AV$5:$BA$12,MATCH($D220,$AR$5:$AR$12,0),3))*($G220/INDEX($AV$5:$BA$12,MATCH($D220,$AR$5:$AR$12,0),3))^$I220)+(EXP(-$G220/INDEX($AV$5:$BA$12,MATCH($D220,$AR$5:$AR$12,0),4))*($G220/INDEX($AV$5:$BA$12,MATCH($D220,$AR$5:$AR$12,0),4))^$I220)+(EXP(-$G220/INDEX($AV$5:$BA$12,MATCH($D220,$AR$5:$AR$12,0),5))*($G220/INDEX($AV$5:$BA$12,MATCH($D220,$AR$5:$AR$12,0),5))^$I220)+(EXP(-$G220/INDEX($AV$5:$BA$12,MATCH($D220,$AR$5:$AR$12,0),6))*($G220/INDEX($AV$5:$BA$12,MATCH($D220,$AR$5:$AR$12,0),6))^$I220)),0)</x:f>
        <x:v>0</x:v>
      </x:c>
      <x:c r="AE220" s="979" t="n">
        <x:f>IFERROR((EXP(-$G220/INDEX($BB$5:$BG$12,MATCH($D220,$AR$5:$AR$12,0),1))*($G220/INDEX($BB$5:$BG$12,MATCH($D220,$AR$5:$AR$12,0),1))^$J220)/((EXP(-$G220/INDEX($BB$5:$BG$12,MATCH($D220,$AR$5:$AR$12,0),1))*($G220/INDEX($BB$5:$BG$12,MATCH($D220,$AR$5:$AR$12,0),1))^$J220)+(EXP(-$G220/INDEX($BB$5:$BG$12,MATCH($D220,$AR$5:$AR$12,0),2))*($G220/INDEX($BB$5:$BG$12,MATCH($D220,$AR$5:$AR$12,0),2))^$J220)+(EXP(-$G220/INDEX($BB$5:$BG$12,MATCH($D220,$AR$5:$AR$12,0),3))*($G220/INDEX($BB$5:$BG$12,MATCH($D220,$AR$5:$AR$12,0),3))^$J220)+(EXP(-$G220/INDEX($BB$5:$BG$12,MATCH($D220,$AR$5:$AR$12,0),4))*($G220/INDEX($BB$5:$BG$12,MATCH($D220,$AR$5:$AR$12,0),4))^$J220)+(EXP(-$G220/INDEX($BB$5:$BG$12,MATCH($D220,$AR$5:$AR$12,0),5))*($G220/INDEX($BB$5:$BG$12,MATCH($D220,$AR$5:$AR$12,0),5))^$J220)+(EXP(-$G220/INDEX($BB$5:$BG$12,MATCH($D220,$AR$5:$AR$12,0),6))*($G220/INDEX($BB$5:$BG$12,MATCH($D220,$AR$5:$AR$12,0),6))^$J220)),0)</x:f>
        <x:v>0</x:v>
      </x:c>
      <x:c r="AF220" s="979" t="n">
        <x:f>IFERROR((EXP(-$G220/INDEX($BB$5:$BG$12,MATCH($D220,$AR$5:$AR$12,0),2))*($G220/INDEX($BB$5:$BG$12,MATCH($D220,$AR$5:$AR$12,0),2))^$J220)/((EXP(-$G220/INDEX($BB$5:$BG$12,MATCH($D220,$AR$5:$AR$12,0),1))*($G220/INDEX($BB$5:$BG$12,MATCH($D220,$AR$5:$AR$12,0),1))^$J220)+(EXP(-$G220/INDEX($BB$5:$BG$12,MATCH($D220,$AR$5:$AR$12,0),2))*($G220/INDEX($BB$5:$BG$12,MATCH($D220,$AR$5:$AR$12,0),2))^$J220)+(EXP(-$G220/INDEX($BB$5:$BG$12,MATCH($D220,$AR$5:$AR$12,0),3))*($G220/INDEX($BB$5:$BG$12,MATCH($D220,$AR$5:$AR$12,0),3))^$J220)+(EXP(-$G220/INDEX($BB$5:$BG$12,MATCH($D220,$AR$5:$AR$12,0),4))*($G220/INDEX($BB$5:$BG$12,MATCH($D220,$AR$5:$AR$12,0),4))^$J220)+(EXP(-$G220/INDEX($BB$5:$BG$12,MATCH($D220,$AR$5:$AR$12,0),5))*($G220/INDEX($BB$5:$BG$12,MATCH($D220,$AR$5:$AR$12,0),5))^$J220)+(EXP(-$G220/INDEX($BB$5:$BG$12,MATCH($D220,$AR$5:$AR$12,0),6))*($G220/INDEX($BB$5:$BG$12,MATCH($D220,$AR$5:$AR$12,0),6))^$J220)),0)</x:f>
        <x:v>0</x:v>
      </x:c>
      <x:c r="AG220" s="979" t="n">
        <x:f>IFERROR((EXP(-$G220/INDEX($BB$5:$BG$12,MATCH($D220,$AR$5:$AR$12,0),3))*($G220/INDEX($BB$5:$BG$12,MATCH($D220,$AR$5:$AR$12,0),3))^$J220)/((EXP(-$G220/INDEX($BB$5:$BG$12,MATCH($D220,$AR$5:$AR$12,0),1))*($G220/INDEX($BB$5:$BG$12,MATCH($D220,$AR$5:$AR$12,0),1))^$J220)+(EXP(-$G220/INDEX($BB$5:$BG$12,MATCH($D220,$AR$5:$AR$12,0),2))*($G220/INDEX($BB$5:$BG$12,MATCH($D220,$AR$5:$AR$12,0),2))^$J220)+(EXP(-$G220/INDEX($BB$5:$BG$12,MATCH($D220,$AR$5:$AR$12,0),3))*($G220/INDEX($BB$5:$BG$12,MATCH($D220,$AR$5:$AR$12,0),3))^$J220)+(EXP(-$G220/INDEX($BB$5:$BG$12,MATCH($D220,$AR$5:$AR$12,0),4))*($G220/INDEX($BB$5:$BG$12,MATCH($D220,$AR$5:$AR$12,0),4))^$J220)+(EXP(-$G220/INDEX($BB$5:$BG$12,MATCH($D220,$AR$5:$AR$12,0),5))*($G220/INDEX($BB$5:$BG$12,MATCH($D220,$AR$5:$AR$12,0),5))^$J220)+(EXP(-$G220/INDEX($BB$5:$BG$12,MATCH($D220,$AR$5:$AR$12,0),6))*($G220/INDEX($BB$5:$BG$12,MATCH($D220,$AR$5:$AR$12,0),6))^$J220)),0)</x:f>
        <x:v>0</x:v>
      </x:c>
      <x:c r="AH220" s="979" t="n">
        <x:f>IFERROR((EXP(-$G220/INDEX($BB$5:$BG$12,MATCH($D220,$AR$5:$AR$12,0),4))*($G220/INDEX($BB$5:$BG$12,MATCH($D220,$AR$5:$AR$12,0),4))^$J220)/((EXP(-$G220/INDEX($BB$5:$BG$12,MATCH($D220,$AR$5:$AR$12,0),1))*($G220/INDEX($BB$5:$BG$12,MATCH($D220,$AR$5:$AR$12,0),1))^$J220)+(EXP(-$G220/INDEX($BB$5:$BG$12,MATCH($D220,$AR$5:$AR$12,0),2))*($G220/INDEX($BB$5:$BG$12,MATCH($D220,$AR$5:$AR$12,0),2))^$J220)+(EXP(-$G220/INDEX($BB$5:$BG$12,MATCH($D220,$AR$5:$AR$12,0),3))*($G220/INDEX($BB$5:$BG$12,MATCH($D220,$AR$5:$AR$12,0),3))^$J220)+(EXP(-$G220/INDEX($BB$5:$BG$12,MATCH($D220,$AR$5:$AR$12,0),4))*($G220/INDEX($BB$5:$BG$12,MATCH($D220,$AR$5:$AR$12,0),4))^$J220)+(EXP(-$G220/INDEX($BB$5:$BG$12,MATCH($D220,$AR$5:$AR$12,0),5))*($G220/INDEX($BB$5:$BG$12,MATCH($D220,$AR$5:$AR$12,0),5))^$J220)+(EXP(-$G220/INDEX($BB$5:$BG$12,MATCH($D220,$AR$5:$AR$12,0),6))*($G220/INDEX($BB$5:$BG$12,MATCH($D220,$AR$5:$AR$12,0),6))^$J220)),0)</x:f>
        <x:v>0</x:v>
      </x:c>
      <x:c r="AI220" s="979" t="n">
        <x:f>IFERROR((EXP(-$G220/INDEX($BB$5:$BG$12,MATCH($D220,$AR$5:$AR$12,0),5))*($G220/INDEX($BB$5:$BG$12,MATCH($D220,$AR$5:$AR$12,0),5))^$J220)/((EXP(-$G220/INDEX($BB$5:$BG$12,MATCH($D220,$AR$5:$AR$12,0),1))*($G220/INDEX($BB$5:$BG$12,MATCH($D220,$AR$5:$AR$12,0),1))^$J220)+(EXP(-$G220/INDEX($BB$5:$BG$12,MATCH($D220,$AR$5:$AR$12,0),2))*($G220/INDEX($BB$5:$BG$12,MATCH($D220,$AR$5:$AR$12,0),2))^$J220)+(EXP(-$G220/INDEX($BB$5:$BG$12,MATCH($D220,$AR$5:$AR$12,0),3))*($G220/INDEX($BB$5:$BG$12,MATCH($D220,$AR$5:$AR$12,0),3))^$J220)+(EXP(-$G220/INDEX($BB$5:$BG$12,MATCH($D220,$AR$5:$AR$12,0),4))*($G220/INDEX($BB$5:$BG$12,MATCH($D220,$AR$5:$AR$12,0),4))^$J220)+(EXP(-$G220/INDEX($BB$5:$BG$12,MATCH($D220,$AR$5:$AR$12,0),5))*($G220/INDEX($BB$5:$BG$12,MATCH($D220,$AR$5:$AR$12,0),5))^$J220)+(EXP(-$G220/INDEX($BB$5:$BG$12,MATCH($D220,$AR$5:$AR$12,0),6))*($G220/INDEX($BB$5:$BG$12,MATCH($D220,$AR$5:$AR$12,0),6))^$J220)),0)</x:f>
        <x:v>0</x:v>
      </x:c>
      <x:c r="AJ220" s="979" t="n">
        <x:f>IFERROR((EXP(-$G220/INDEX($BB$5:$BG$12,MATCH($D220,$AR$5:$AR$12,0),6))*($G220/INDEX($BB$5:$BG$12,MATCH($D220,$AR$5:$AR$12,0),6))^$J220)/((EXP(-$G220/INDEX($BB$5:$BG$12,MATCH($D220,$AR$5:$AR$12,0),1))*($G220/INDEX($BB$5:$BG$12,MATCH($D220,$AR$5:$AR$12,0),1))^$J220)+(EXP(-$G220/INDEX($BB$5:$BG$12,MATCH($D220,$AR$5:$AR$12,0),2))*($G220/INDEX($BB$5:$BG$12,MATCH($D220,$AR$5:$AR$12,0),2))^$J220)+(EXP(-$G220/INDEX($BB$5:$BG$12,MATCH($D220,$AR$5:$AR$12,0),3))*($G220/INDEX($BB$5:$BG$12,MATCH($D220,$AR$5:$AR$12,0),3))^$J220)+(EXP(-$G220/INDEX($BB$5:$BG$12,MATCH($D220,$AR$5:$AR$12,0),4))*($G220/INDEX($BB$5:$BG$12,MATCH($D220,$AR$5:$AR$12,0),4))^$J220)+(EXP(-$G220/INDEX($BB$5:$BG$12,MATCH($D220,$AR$5:$AR$12,0),5))*($G220/INDEX($BB$5:$BG$12,MATCH($D220,$AR$5:$AR$12,0),5))^$J220)+(EXP(-$G220/INDEX($BB$5:$BG$12,MATCH($D220,$AR$5:$AR$12,0),6))*($G220/INDEX($BB$5:$BG$12,MATCH($D220,$AR$5:$AR$12,0),6))^$J220)),0)</x:f>
        <x:v>0</x:v>
      </x:c>
      <x:c r="BJ220"/>
      <x:c r="BK220"/>
      <x:c r="BL220"/>
      <x:c r="BM220"/>
      <x:c r="BN220"/>
      <x:c r="BO220"/>
      <x:c r="BP220"/>
      <x:c r="BQ220"/>
      <x:c r="BR220"/>
      <x:c r="BS220"/>
      <x:c r="BT220"/>
      <x:c r="BU220"/>
      <x:c r="BV220"/>
      <x:c r="BW220"/>
      <x:c r="BX220"/>
      <x:c r="BY220"/>
      <x:c r="BZ220"/>
    </x:row>
    <x:row r="221">
      <x:c r="A221" s="975" t="n">
        <x:f>'対象台データ'!A219</x:f>
        <x:v>46284</x:v>
      </x:c>
      <x:c r="B221" s="1003" t="str">
        <x:f>'対象台データ'!B219</x:f>
        <x:v>土</x:v>
      </x:c>
      <x:c r="C221" s="1003" t="str">
        <x:f>'対象台データ'!C219</x:f>
        <x:v>9/19</x:v>
      </x:c>
      <x:c r="D221" s="963" t="str">
        <x:f>'対象台データ'!D219</x:f>
        <x:v>ヴァルヴレイヴ2</x:v>
      </x:c>
      <x:c r="E221" s="1014" t="n">
        <x:f>IF($X221="A",MIN(100,MAX(0,55+(V221-55)*(1+0.4*SQRT(MIN(G221/8000,1))))),MIN(100,MAX(0,V221)))</x:f>
        <x:v>77.26927833267605</x:v>
      </x:c>
      <x:c r="F221" s="1016" t="n">
        <x:f>'対象台データ'!E219</x:f>
        <x:v>645</x:v>
      </x:c>
      <x:c r="G221" s="1005" t="n">
        <x:f>'対象台データ'!F219</x:f>
        <x:v>6758</x:v>
      </x:c>
      <x:c r="H221" s="1005" t="n">
        <x:f>'対象台データ'!G219</x:f>
        <x:v>3485</x:v>
      </x:c>
      <x:c r="I221" s="1005" t="n">
        <x:f>'対象台データ'!H219</x:f>
        <x:v>79</x:v>
      </x:c>
      <x:c r="J221" s="1005" t="n">
        <x:f>'対象台データ'!I219</x:f>
        <x:v>6</x:v>
      </x:c>
      <x:c r="K221" s="979" t="n">
        <x:f>'対象台データ'!K219</x:f>
        <x:v>1.1718950379796784</x:v>
      </x:c>
      <x:c r="L221" s="1006" t="n">
        <x:f>IF(G221&lt;=0,5,IF(G221&lt;1500,5+(G221-0)*(20-5)/(1500-0),IF(G221&lt;3000,20+(G221-1500)*(40-20)/(3000-1500),IF(G221&lt;4500,40+(G221-3000)*(58-40)/(4500-3000),IF(G221&lt;6000,58+(G221-4500)*(72-58)/(6000-4500),IF(G221&lt;7500,72+(G221-6000)*(84-72)/(7500-6000),IF(G221&lt;9000,84+(G221-7500)*(93-84)/(9000-7500),IF(G221&lt;11000,93+(G221-9000)*(100-93)/(11000-9000),100))))))))</x:f>
        <x:v>78.064</x:v>
      </x:c>
      <x:c r="M221" s="978" t="n">
        <x:v>1</x:v>
      </x:c>
      <x:c r="N221" s="978" t="n">
        <x:f>MIN(100,L221*M221)</x:f>
        <x:v>78.064</x:v>
      </x:c>
      <x:c r="O221" s="978" t="n">
        <x:f>IF(K221&lt;=0.8,0,IF(K221&lt;0.9,0+(K221-0.8)*(10-0)/(0.9-0.8),IF(K221&lt;1,10+(K221-0.9)*(35-10)/(1-0.9),IF(K221&lt;1.2,35+(K221-1)*(87-35)/(1.2-1),IF(K221&lt;1.3,87+(K221-1.2)*(96-87)/(1.3-1.2),IF(K221&lt;1.45,96+(K221-1.3)*(100-96)/(1.45-1.3),100))))))</x:f>
        <x:v>79.6927098747164</x:v>
      </x:c>
      <x:c r="P221" s="979" t="n">
        <x:f>MIN(1,SQRT(G221/8000))</x:f>
        <x:v>0.9191028234098729</x:v>
      </x:c>
      <x:c r="Q221" s="978" t="n">
        <x:f>35+(O221-35)*P221</x:f>
        <x:v>76.07719583169015</x:v>
      </x:c>
      <x:c r="R221" s="978" t="n">
        <x:f>IF(K221&lt;0.95,MIN(25,(0.95-K221)*250),0)</x:f>
        <x:v>0</x:v>
      </x:c>
      <x:c r="S221" s="978" t="n">
        <x:f>IF($X221="A",Y221*5+Z221*15+AA221*30+AB221*60+AC221*80+AD221*100,0)</x:f>
        <x:v>0</x:v>
      </x:c>
      <x:c r="T221" s="978" t="n">
        <x:f>IF($X221="A",AE221*5+AF221*15+AG221*30+AH221*60+AI221*80+AJ221*100,0)</x:f>
        <x:v>0</x:v>
      </x:c>
      <x:c r="U221" s="978" t="n">
        <x:f>IF($X221="A",S221*15%+T221*30%+Q221*55%,0)</x:f>
        <x:v>0</x:v>
      </x:c>
      <x:c r="V221" s="1018" t="n">
        <x:f>IF($X221="A",U221*80%+N221*20%,N221*IFERROR(INDEX($AT$5:$AT$60,MATCH($D221,$AR$5:$AR$60,0)),0.6)+Q221*IFERROR(INDEX($AU$5:$AU$60,MATCH($D221,$AR$5:$AR$60,0)),0.4)-R221)</x:f>
        <x:v>77.26927833267605</x:v>
      </x:c>
      <x:c r="W221" s="1008" t="str">
        <x:f>IF(E221&gt;=90,"設定6級候補",IF(E221&gt;=75,"設定4以上強候補",IF(E221&gt;=60,"設定4以上を疑う","要観察")))</x:f>
        <x:v>設定4以上強候補</x:v>
      </x:c>
      <x:c r="X221" s="1003" t="str">
        <x:f>IFERROR(INDEX($AS$5:$AS$60,MATCH($D221,$AR$5:$AR$60,0)),"AT")</x:f>
        <x:v>AT</x:v>
      </x:c>
      <x:c r="Y221" s="979" t="n">
        <x:f>IFERROR((EXP(-$G221/INDEX($AV$5:$BA$12,MATCH($D221,$AR$5:$AR$12,0),1))*($G221/INDEX($AV$5:$BA$12,MATCH($D221,$AR$5:$AR$12,0),1))^$I221)/((EXP(-$G221/INDEX($AV$5:$BA$12,MATCH($D221,$AR$5:$AR$12,0),1))*($G221/INDEX($AV$5:$BA$12,MATCH($D221,$AR$5:$AR$12,0),1))^$I221)+(EXP(-$G221/INDEX($AV$5:$BA$12,MATCH($D221,$AR$5:$AR$12,0),2))*($G221/INDEX($AV$5:$BA$12,MATCH($D221,$AR$5:$AR$12,0),2))^$I221)+(EXP(-$G221/INDEX($AV$5:$BA$12,MATCH($D221,$AR$5:$AR$12,0),3))*($G221/INDEX($AV$5:$BA$12,MATCH($D221,$AR$5:$AR$12,0),3))^$I221)+(EXP(-$G221/INDEX($AV$5:$BA$12,MATCH($D221,$AR$5:$AR$12,0),4))*($G221/INDEX($AV$5:$BA$12,MATCH($D221,$AR$5:$AR$12,0),4))^$I221)+(EXP(-$G221/INDEX($AV$5:$BA$12,MATCH($D221,$AR$5:$AR$12,0),5))*($G221/INDEX($AV$5:$BA$12,MATCH($D221,$AR$5:$AR$12,0),5))^$I221)+(EXP(-$G221/INDEX($AV$5:$BA$12,MATCH($D221,$AR$5:$AR$12,0),6))*($G221/INDEX($AV$5:$BA$12,MATCH($D221,$AR$5:$AR$12,0),6))^$I221)),0)</x:f>
        <x:v>0</x:v>
      </x:c>
      <x:c r="Z221" s="979" t="n">
        <x:f>IFERROR((EXP(-$G221/INDEX($AV$5:$BA$12,MATCH($D221,$AR$5:$AR$12,0),2))*($G221/INDEX($AV$5:$BA$12,MATCH($D221,$AR$5:$AR$12,0),2))^$I221)/((EXP(-$G221/INDEX($AV$5:$BA$12,MATCH($D221,$AR$5:$AR$12,0),1))*($G221/INDEX($AV$5:$BA$12,MATCH($D221,$AR$5:$AR$12,0),1))^$I221)+(EXP(-$G221/INDEX($AV$5:$BA$12,MATCH($D221,$AR$5:$AR$12,0),2))*($G221/INDEX($AV$5:$BA$12,MATCH($D221,$AR$5:$AR$12,0),2))^$I221)+(EXP(-$G221/INDEX($AV$5:$BA$12,MATCH($D221,$AR$5:$AR$12,0),3))*($G221/INDEX($AV$5:$BA$12,MATCH($D221,$AR$5:$AR$12,0),3))^$I221)+(EXP(-$G221/INDEX($AV$5:$BA$12,MATCH($D221,$AR$5:$AR$12,0),4))*($G221/INDEX($AV$5:$BA$12,MATCH($D221,$AR$5:$AR$12,0),4))^$I221)+(EXP(-$G221/INDEX($AV$5:$BA$12,MATCH($D221,$AR$5:$AR$12,0),5))*($G221/INDEX($AV$5:$BA$12,MATCH($D221,$AR$5:$AR$12,0),5))^$I221)+(EXP(-$G221/INDEX($AV$5:$BA$12,MATCH($D221,$AR$5:$AR$12,0),6))*($G221/INDEX($AV$5:$BA$12,MATCH($D221,$AR$5:$AR$12,0),6))^$I221)),0)</x:f>
        <x:v>0</x:v>
      </x:c>
      <x:c r="AA221" s="979" t="n">
        <x:f>IFERROR((EXP(-$G221/INDEX($AV$5:$BA$12,MATCH($D221,$AR$5:$AR$12,0),3))*($G221/INDEX($AV$5:$BA$12,MATCH($D221,$AR$5:$AR$12,0),3))^$I221)/((EXP(-$G221/INDEX($AV$5:$BA$12,MATCH($D221,$AR$5:$AR$12,0),1))*($G221/INDEX($AV$5:$BA$12,MATCH($D221,$AR$5:$AR$12,0),1))^$I221)+(EXP(-$G221/INDEX($AV$5:$BA$12,MATCH($D221,$AR$5:$AR$12,0),2))*($G221/INDEX($AV$5:$BA$12,MATCH($D221,$AR$5:$AR$12,0),2))^$I221)+(EXP(-$G221/INDEX($AV$5:$BA$12,MATCH($D221,$AR$5:$AR$12,0),3))*($G221/INDEX($AV$5:$BA$12,MATCH($D221,$AR$5:$AR$12,0),3))^$I221)+(EXP(-$G221/INDEX($AV$5:$BA$12,MATCH($D221,$AR$5:$AR$12,0),4))*($G221/INDEX($AV$5:$BA$12,MATCH($D221,$AR$5:$AR$12,0),4))^$I221)+(EXP(-$G221/INDEX($AV$5:$BA$12,MATCH($D221,$AR$5:$AR$12,0),5))*($G221/INDEX($AV$5:$BA$12,MATCH($D221,$AR$5:$AR$12,0),5))^$I221)+(EXP(-$G221/INDEX($AV$5:$BA$12,MATCH($D221,$AR$5:$AR$12,0),6))*($G221/INDEX($AV$5:$BA$12,MATCH($D221,$AR$5:$AR$12,0),6))^$I221)),0)</x:f>
        <x:v>0</x:v>
      </x:c>
      <x:c r="AB221" s="979" t="n">
        <x:f>IFERROR((EXP(-$G221/INDEX($AV$5:$BA$12,MATCH($D221,$AR$5:$AR$12,0),4))*($G221/INDEX($AV$5:$BA$12,MATCH($D221,$AR$5:$AR$12,0),4))^$I221)/((EXP(-$G221/INDEX($AV$5:$BA$12,MATCH($D221,$AR$5:$AR$12,0),1))*($G221/INDEX($AV$5:$BA$12,MATCH($D221,$AR$5:$AR$12,0),1))^$I221)+(EXP(-$G221/INDEX($AV$5:$BA$12,MATCH($D221,$AR$5:$AR$12,0),2))*($G221/INDEX($AV$5:$BA$12,MATCH($D221,$AR$5:$AR$12,0),2))^$I221)+(EXP(-$G221/INDEX($AV$5:$BA$12,MATCH($D221,$AR$5:$AR$12,0),3))*($G221/INDEX($AV$5:$BA$12,MATCH($D221,$AR$5:$AR$12,0),3))^$I221)+(EXP(-$G221/INDEX($AV$5:$BA$12,MATCH($D221,$AR$5:$AR$12,0),4))*($G221/INDEX($AV$5:$BA$12,MATCH($D221,$AR$5:$AR$12,0),4))^$I221)+(EXP(-$G221/INDEX($AV$5:$BA$12,MATCH($D221,$AR$5:$AR$12,0),5))*($G221/INDEX($AV$5:$BA$12,MATCH($D221,$AR$5:$AR$12,0),5))^$I221)+(EXP(-$G221/INDEX($AV$5:$BA$12,MATCH($D221,$AR$5:$AR$12,0),6))*($G221/INDEX($AV$5:$BA$12,MATCH($D221,$AR$5:$AR$12,0),6))^$I221)),0)</x:f>
        <x:v>0</x:v>
      </x:c>
      <x:c r="AC221" s="979" t="n">
        <x:f>IFERROR((EXP(-$G221/INDEX($AV$5:$BA$12,MATCH($D221,$AR$5:$AR$12,0),5))*($G221/INDEX($AV$5:$BA$12,MATCH($D221,$AR$5:$AR$12,0),5))^$I221)/((EXP(-$G221/INDEX($AV$5:$BA$12,MATCH($D221,$AR$5:$AR$12,0),1))*($G221/INDEX($AV$5:$BA$12,MATCH($D221,$AR$5:$AR$12,0),1))^$I221)+(EXP(-$G221/INDEX($AV$5:$BA$12,MATCH($D221,$AR$5:$AR$12,0),2))*($G221/INDEX($AV$5:$BA$12,MATCH($D221,$AR$5:$AR$12,0),2))^$I221)+(EXP(-$G221/INDEX($AV$5:$BA$12,MATCH($D221,$AR$5:$AR$12,0),3))*($G221/INDEX($AV$5:$BA$12,MATCH($D221,$AR$5:$AR$12,0),3))^$I221)+(EXP(-$G221/INDEX($AV$5:$BA$12,MATCH($D221,$AR$5:$AR$12,0),4))*($G221/INDEX($AV$5:$BA$12,MATCH($D221,$AR$5:$AR$12,0),4))^$I221)+(EXP(-$G221/INDEX($AV$5:$BA$12,MATCH($D221,$AR$5:$AR$12,0),5))*($G221/INDEX($AV$5:$BA$12,MATCH($D221,$AR$5:$AR$12,0),5))^$I221)+(EXP(-$G221/INDEX($AV$5:$BA$12,MATCH($D221,$AR$5:$AR$12,0),6))*($G221/INDEX($AV$5:$BA$12,MATCH($D221,$AR$5:$AR$12,0),6))^$I221)),0)</x:f>
        <x:v>0</x:v>
      </x:c>
      <x:c r="AD221" s="979" t="n">
        <x:f>IFERROR((EXP(-$G221/INDEX($AV$5:$BA$12,MATCH($D221,$AR$5:$AR$12,0),6))*($G221/INDEX($AV$5:$BA$12,MATCH($D221,$AR$5:$AR$12,0),6))^$I221)/((EXP(-$G221/INDEX($AV$5:$BA$12,MATCH($D221,$AR$5:$AR$12,0),1))*($G221/INDEX($AV$5:$BA$12,MATCH($D221,$AR$5:$AR$12,0),1))^$I221)+(EXP(-$G221/INDEX($AV$5:$BA$12,MATCH($D221,$AR$5:$AR$12,0),2))*($G221/INDEX($AV$5:$BA$12,MATCH($D221,$AR$5:$AR$12,0),2))^$I221)+(EXP(-$G221/INDEX($AV$5:$BA$12,MATCH($D221,$AR$5:$AR$12,0),3))*($G221/INDEX($AV$5:$BA$12,MATCH($D221,$AR$5:$AR$12,0),3))^$I221)+(EXP(-$G221/INDEX($AV$5:$BA$12,MATCH($D221,$AR$5:$AR$12,0),4))*($G221/INDEX($AV$5:$BA$12,MATCH($D221,$AR$5:$AR$12,0),4))^$I221)+(EXP(-$G221/INDEX($AV$5:$BA$12,MATCH($D221,$AR$5:$AR$12,0),5))*($G221/INDEX($AV$5:$BA$12,MATCH($D221,$AR$5:$AR$12,0),5))^$I221)+(EXP(-$G221/INDEX($AV$5:$BA$12,MATCH($D221,$AR$5:$AR$12,0),6))*($G221/INDEX($AV$5:$BA$12,MATCH($D221,$AR$5:$AR$12,0),6))^$I221)),0)</x:f>
        <x:v>0</x:v>
      </x:c>
      <x:c r="AE221" s="979" t="n">
        <x:f>IFERROR((EXP(-$G221/INDEX($BB$5:$BG$12,MATCH($D221,$AR$5:$AR$12,0),1))*($G221/INDEX($BB$5:$BG$12,MATCH($D221,$AR$5:$AR$12,0),1))^$J221)/((EXP(-$G221/INDEX($BB$5:$BG$12,MATCH($D221,$AR$5:$AR$12,0),1))*($G221/INDEX($BB$5:$BG$12,MATCH($D221,$AR$5:$AR$12,0),1))^$J221)+(EXP(-$G221/INDEX($BB$5:$BG$12,MATCH($D221,$AR$5:$AR$12,0),2))*($G221/INDEX($BB$5:$BG$12,MATCH($D221,$AR$5:$AR$12,0),2))^$J221)+(EXP(-$G221/INDEX($BB$5:$BG$12,MATCH($D221,$AR$5:$AR$12,0),3))*($G221/INDEX($BB$5:$BG$12,MATCH($D221,$AR$5:$AR$12,0),3))^$J221)+(EXP(-$G221/INDEX($BB$5:$BG$12,MATCH($D221,$AR$5:$AR$12,0),4))*($G221/INDEX($BB$5:$BG$12,MATCH($D221,$AR$5:$AR$12,0),4))^$J221)+(EXP(-$G221/INDEX($BB$5:$BG$12,MATCH($D221,$AR$5:$AR$12,0),5))*($G221/INDEX($BB$5:$BG$12,MATCH($D221,$AR$5:$AR$12,0),5))^$J221)+(EXP(-$G221/INDEX($BB$5:$BG$12,MATCH($D221,$AR$5:$AR$12,0),6))*($G221/INDEX($BB$5:$BG$12,MATCH($D221,$AR$5:$AR$12,0),6))^$J221)),0)</x:f>
        <x:v>0</x:v>
      </x:c>
      <x:c r="AF221" s="979" t="n">
        <x:f>IFERROR((EXP(-$G221/INDEX($BB$5:$BG$12,MATCH($D221,$AR$5:$AR$12,0),2))*($G221/INDEX($BB$5:$BG$12,MATCH($D221,$AR$5:$AR$12,0),2))^$J221)/((EXP(-$G221/INDEX($BB$5:$BG$12,MATCH($D221,$AR$5:$AR$12,0),1))*($G221/INDEX($BB$5:$BG$12,MATCH($D221,$AR$5:$AR$12,0),1))^$J221)+(EXP(-$G221/INDEX($BB$5:$BG$12,MATCH($D221,$AR$5:$AR$12,0),2))*($G221/INDEX($BB$5:$BG$12,MATCH($D221,$AR$5:$AR$12,0),2))^$J221)+(EXP(-$G221/INDEX($BB$5:$BG$12,MATCH($D221,$AR$5:$AR$12,0),3))*($G221/INDEX($BB$5:$BG$12,MATCH($D221,$AR$5:$AR$12,0),3))^$J221)+(EXP(-$G221/INDEX($BB$5:$BG$12,MATCH($D221,$AR$5:$AR$12,0),4))*($G221/INDEX($BB$5:$BG$12,MATCH($D221,$AR$5:$AR$12,0),4))^$J221)+(EXP(-$G221/INDEX($BB$5:$BG$12,MATCH($D221,$AR$5:$AR$12,0),5))*($G221/INDEX($BB$5:$BG$12,MATCH($D221,$AR$5:$AR$12,0),5))^$J221)+(EXP(-$G221/INDEX($BB$5:$BG$12,MATCH($D221,$AR$5:$AR$12,0),6))*($G221/INDEX($BB$5:$BG$12,MATCH($D221,$AR$5:$AR$12,0),6))^$J221)),0)</x:f>
        <x:v>0</x:v>
      </x:c>
      <x:c r="AG221" s="979" t="n">
        <x:f>IFERROR((EXP(-$G221/INDEX($BB$5:$BG$12,MATCH($D221,$AR$5:$AR$12,0),3))*($G221/INDEX($BB$5:$BG$12,MATCH($D221,$AR$5:$AR$12,0),3))^$J221)/((EXP(-$G221/INDEX($BB$5:$BG$12,MATCH($D221,$AR$5:$AR$12,0),1))*($G221/INDEX($BB$5:$BG$12,MATCH($D221,$AR$5:$AR$12,0),1))^$J221)+(EXP(-$G221/INDEX($BB$5:$BG$12,MATCH($D221,$AR$5:$AR$12,0),2))*($G221/INDEX($BB$5:$BG$12,MATCH($D221,$AR$5:$AR$12,0),2))^$J221)+(EXP(-$G221/INDEX($BB$5:$BG$12,MATCH($D221,$AR$5:$AR$12,0),3))*($G221/INDEX($BB$5:$BG$12,MATCH($D221,$AR$5:$AR$12,0),3))^$J221)+(EXP(-$G221/INDEX($BB$5:$BG$12,MATCH($D221,$AR$5:$AR$12,0),4))*($G221/INDEX($BB$5:$BG$12,MATCH($D221,$AR$5:$AR$12,0),4))^$J221)+(EXP(-$G221/INDEX($BB$5:$BG$12,MATCH($D221,$AR$5:$AR$12,0),5))*($G221/INDEX($BB$5:$BG$12,MATCH($D221,$AR$5:$AR$12,0),5))^$J221)+(EXP(-$G221/INDEX($BB$5:$BG$12,MATCH($D221,$AR$5:$AR$12,0),6))*($G221/INDEX($BB$5:$BG$12,MATCH($D221,$AR$5:$AR$12,0),6))^$J221)),0)</x:f>
        <x:v>0</x:v>
      </x:c>
      <x:c r="AH221" s="979" t="n">
        <x:f>IFERROR((EXP(-$G221/INDEX($BB$5:$BG$12,MATCH($D221,$AR$5:$AR$12,0),4))*($G221/INDEX($BB$5:$BG$12,MATCH($D221,$AR$5:$AR$12,0),4))^$J221)/((EXP(-$G221/INDEX($BB$5:$BG$12,MATCH($D221,$AR$5:$AR$12,0),1))*($G221/INDEX($BB$5:$BG$12,MATCH($D221,$AR$5:$AR$12,0),1))^$J221)+(EXP(-$G221/INDEX($BB$5:$BG$12,MATCH($D221,$AR$5:$AR$12,0),2))*($G221/INDEX($BB$5:$BG$12,MATCH($D221,$AR$5:$AR$12,0),2))^$J221)+(EXP(-$G221/INDEX($BB$5:$BG$12,MATCH($D221,$AR$5:$AR$12,0),3))*($G221/INDEX($BB$5:$BG$12,MATCH($D221,$AR$5:$AR$12,0),3))^$J221)+(EXP(-$G221/INDEX($BB$5:$BG$12,MATCH($D221,$AR$5:$AR$12,0),4))*($G221/INDEX($BB$5:$BG$12,MATCH($D221,$AR$5:$AR$12,0),4))^$J221)+(EXP(-$G221/INDEX($BB$5:$BG$12,MATCH($D221,$AR$5:$AR$12,0),5))*($G221/INDEX($BB$5:$BG$12,MATCH($D221,$AR$5:$AR$12,0),5))^$J221)+(EXP(-$G221/INDEX($BB$5:$BG$12,MATCH($D221,$AR$5:$AR$12,0),6))*($G221/INDEX($BB$5:$BG$12,MATCH($D221,$AR$5:$AR$12,0),6))^$J221)),0)</x:f>
        <x:v>0</x:v>
      </x:c>
      <x:c r="AI221" s="979" t="n">
        <x:f>IFERROR((EXP(-$G221/INDEX($BB$5:$BG$12,MATCH($D221,$AR$5:$AR$12,0),5))*($G221/INDEX($BB$5:$BG$12,MATCH($D221,$AR$5:$AR$12,0),5))^$J221)/((EXP(-$G221/INDEX($BB$5:$BG$12,MATCH($D221,$AR$5:$AR$12,0),1))*($G221/INDEX($BB$5:$BG$12,MATCH($D221,$AR$5:$AR$12,0),1))^$J221)+(EXP(-$G221/INDEX($BB$5:$BG$12,MATCH($D221,$AR$5:$AR$12,0),2))*($G221/INDEX($BB$5:$BG$12,MATCH($D221,$AR$5:$AR$12,0),2))^$J221)+(EXP(-$G221/INDEX($BB$5:$BG$12,MATCH($D221,$AR$5:$AR$12,0),3))*($G221/INDEX($BB$5:$BG$12,MATCH($D221,$AR$5:$AR$12,0),3))^$J221)+(EXP(-$G221/INDEX($BB$5:$BG$12,MATCH($D221,$AR$5:$AR$12,0),4))*($G221/INDEX($BB$5:$BG$12,MATCH($D221,$AR$5:$AR$12,0),4))^$J221)+(EXP(-$G221/INDEX($BB$5:$BG$12,MATCH($D221,$AR$5:$AR$12,0),5))*($G221/INDEX($BB$5:$BG$12,MATCH($D221,$AR$5:$AR$12,0),5))^$J221)+(EXP(-$G221/INDEX($BB$5:$BG$12,MATCH($D221,$AR$5:$AR$12,0),6))*($G221/INDEX($BB$5:$BG$12,MATCH($D221,$AR$5:$AR$12,0),6))^$J221)),0)</x:f>
        <x:v>0</x:v>
      </x:c>
      <x:c r="AJ221" s="979" t="n">
        <x:f>IFERROR((EXP(-$G221/INDEX($BB$5:$BG$12,MATCH($D221,$AR$5:$AR$12,0),6))*($G221/INDEX($BB$5:$BG$12,MATCH($D221,$AR$5:$AR$12,0),6))^$J221)/((EXP(-$G221/INDEX($BB$5:$BG$12,MATCH($D221,$AR$5:$AR$12,0),1))*($G221/INDEX($BB$5:$BG$12,MATCH($D221,$AR$5:$AR$12,0),1))^$J221)+(EXP(-$G221/INDEX($BB$5:$BG$12,MATCH($D221,$AR$5:$AR$12,0),2))*($G221/INDEX($BB$5:$BG$12,MATCH($D221,$AR$5:$AR$12,0),2))^$J221)+(EXP(-$G221/INDEX($BB$5:$BG$12,MATCH($D221,$AR$5:$AR$12,0),3))*($G221/INDEX($BB$5:$BG$12,MATCH($D221,$AR$5:$AR$12,0),3))^$J221)+(EXP(-$G221/INDEX($BB$5:$BG$12,MATCH($D221,$AR$5:$AR$12,0),4))*($G221/INDEX($BB$5:$BG$12,MATCH($D221,$AR$5:$AR$12,0),4))^$J221)+(EXP(-$G221/INDEX($BB$5:$BG$12,MATCH($D221,$AR$5:$AR$12,0),5))*($G221/INDEX($BB$5:$BG$12,MATCH($D221,$AR$5:$AR$12,0),5))^$J221)+(EXP(-$G221/INDEX($BB$5:$BG$12,MATCH($D221,$AR$5:$AR$12,0),6))*($G221/INDEX($BB$5:$BG$12,MATCH($D221,$AR$5:$AR$12,0),6))^$J221)),0)</x:f>
        <x:v>0</x:v>
      </x:c>
      <x:c r="BJ221"/>
      <x:c r="BK221"/>
      <x:c r="BL221"/>
      <x:c r="BM221"/>
      <x:c r="BN221"/>
      <x:c r="BO221"/>
      <x:c r="BP221"/>
      <x:c r="BQ221"/>
      <x:c r="BR221"/>
      <x:c r="BS221"/>
      <x:c r="BT221"/>
      <x:c r="BU221"/>
      <x:c r="BV221"/>
      <x:c r="BW221"/>
      <x:c r="BX221"/>
      <x:c r="BY221"/>
      <x:c r="BZ221"/>
    </x:row>
    <x:row r="222">
      <x:c r="A222" s="975" t="n">
        <x:f>'対象台データ'!A220</x:f>
        <x:v>46284</x:v>
      </x:c>
      <x:c r="B222" s="1003" t="str">
        <x:f>'対象台データ'!B220</x:f>
        <x:v>土</x:v>
      </x:c>
      <x:c r="C222" s="1003" t="str">
        <x:f>'対象台データ'!C220</x:f>
        <x:v>9/19</x:v>
      </x:c>
      <x:c r="D222" s="963" t="str">
        <x:f>'対象台データ'!D220</x:f>
        <x:v>ヴァルヴレイヴ2</x:v>
      </x:c>
      <x:c r="E222" s="1014" t="n">
        <x:f>IF($X222="A",MIN(100,MAX(0,55+(V222-55)*(1+0.4*SQRT(MIN(G222/8000,1))))),MIN(100,MAX(0,V222)))</x:f>
        <x:v>68.34328655636007</x:v>
      </x:c>
      <x:c r="F222" s="1016" t="n">
        <x:f>'対象台データ'!E220</x:f>
        <x:v>646</x:v>
      </x:c>
      <x:c r="G222" s="1005" t="n">
        <x:f>'対象台データ'!F220</x:f>
        <x:v>7914</x:v>
      </x:c>
      <x:c r="H222" s="1005" t="n">
        <x:f>'対象台データ'!G220</x:f>
        <x:v>563</x:v>
      </x:c>
      <x:c r="I222" s="1005" t="n">
        <x:f>'対象台データ'!H220</x:f>
        <x:v>66</x:v>
      </x:c>
      <x:c r="J222" s="1005" t="n">
        <x:f>'対象台データ'!I220</x:f>
        <x:v>5</x:v>
      </x:c>
      <x:c r="K222" s="979" t="n">
        <x:f>'対象台データ'!K220</x:f>
        <x:v>1.02371325077921</x:v>
      </x:c>
      <x:c r="L222" s="1006" t="n">
        <x:f>IF(G222&lt;=0,5,IF(G222&lt;1500,5+(G222-0)*(20-5)/(1500-0),IF(G222&lt;3000,20+(G222-1500)*(40-20)/(3000-1500),IF(G222&lt;4500,40+(G222-3000)*(58-40)/(4500-3000),IF(G222&lt;6000,58+(G222-4500)*(72-58)/(6000-4500),IF(G222&lt;7500,72+(G222-6000)*(84-72)/(7500-6000),IF(G222&lt;9000,84+(G222-7500)*(93-84)/(9000-7500),IF(G222&lt;11000,93+(G222-9000)*(100-93)/(11000-9000),100))))))))</x:f>
        <x:v>86.484</x:v>
      </x:c>
      <x:c r="M222" s="978" t="n">
        <x:v>1</x:v>
      </x:c>
      <x:c r="N222" s="978" t="n">
        <x:f>MIN(100,L222*M222)</x:f>
        <x:v>86.484</x:v>
      </x:c>
      <x:c r="O222" s="978" t="n">
        <x:f>IF(K222&lt;=0.8,0,IF(K222&lt;0.9,0+(K222-0.8)*(10-0)/(0.9-0.8),IF(K222&lt;1,10+(K222-0.9)*(35-10)/(1-0.9),IF(K222&lt;1.2,35+(K222-1)*(87-35)/(1.2-1),IF(K222&lt;1.3,87+(K222-1.2)*(96-87)/(1.3-1.2),IF(K222&lt;1.45,96+(K222-1.3)*(100-96)/(1.45-1.3),100))))))</x:f>
        <x:v>41.16544520259458</x:v>
      </x:c>
      <x:c r="P222" s="979" t="n">
        <x:f>MIN(1,SQRT(G222/8000))</x:f>
        <x:v>0.9946104765183202</x:v>
      </x:c>
      <x:c r="Q222" s="978" t="n">
        <x:f>35+(O222-35)*P222</x:f>
        <x:v>41.13221639090019</x:v>
      </x:c>
      <x:c r="R222" s="978" t="n">
        <x:f>IF(K222&lt;0.95,MIN(25,(0.95-K222)*250),0)</x:f>
        <x:v>0</x:v>
      </x:c>
      <x:c r="S222" s="978" t="n">
        <x:f>IF($X222="A",Y222*5+Z222*15+AA222*30+AB222*60+AC222*80+AD222*100,0)</x:f>
        <x:v>0</x:v>
      </x:c>
      <x:c r="T222" s="978" t="n">
        <x:f>IF($X222="A",AE222*5+AF222*15+AG222*30+AH222*60+AI222*80+AJ222*100,0)</x:f>
        <x:v>0</x:v>
      </x:c>
      <x:c r="U222" s="978" t="n">
        <x:f>IF($X222="A",S222*15%+T222*30%+Q222*55%,0)</x:f>
        <x:v>0</x:v>
      </x:c>
      <x:c r="V222" s="1018" t="n">
        <x:f>IF($X222="A",U222*80%+N222*20%,N222*IFERROR(INDEX($AT$5:$AT$60,MATCH($D222,$AR$5:$AR$60,0)),0.6)+Q222*IFERROR(INDEX($AU$5:$AU$60,MATCH($D222,$AR$5:$AR$60,0)),0.4)-R222)</x:f>
        <x:v>68.34328655636007</x:v>
      </x:c>
      <x:c r="W222" s="1008" t="str">
        <x:f>IF(E222&gt;=90,"設定6級候補",IF(E222&gt;=75,"設定4以上強候補",IF(E222&gt;=60,"設定4以上を疑う","要観察")))</x:f>
        <x:v>設定4以上を疑う</x:v>
      </x:c>
      <x:c r="X222" s="1003" t="str">
        <x:f>IFERROR(INDEX($AS$5:$AS$60,MATCH($D222,$AR$5:$AR$60,0)),"AT")</x:f>
        <x:v>AT</x:v>
      </x:c>
      <x:c r="Y222" s="979" t="n">
        <x:f>IFERROR((EXP(-$G222/INDEX($AV$5:$BA$12,MATCH($D222,$AR$5:$AR$12,0),1))*($G222/INDEX($AV$5:$BA$12,MATCH($D222,$AR$5:$AR$12,0),1))^$I222)/((EXP(-$G222/INDEX($AV$5:$BA$12,MATCH($D222,$AR$5:$AR$12,0),1))*($G222/INDEX($AV$5:$BA$12,MATCH($D222,$AR$5:$AR$12,0),1))^$I222)+(EXP(-$G222/INDEX($AV$5:$BA$12,MATCH($D222,$AR$5:$AR$12,0),2))*($G222/INDEX($AV$5:$BA$12,MATCH($D222,$AR$5:$AR$12,0),2))^$I222)+(EXP(-$G222/INDEX($AV$5:$BA$12,MATCH($D222,$AR$5:$AR$12,0),3))*($G222/INDEX($AV$5:$BA$12,MATCH($D222,$AR$5:$AR$12,0),3))^$I222)+(EXP(-$G222/INDEX($AV$5:$BA$12,MATCH($D222,$AR$5:$AR$12,0),4))*($G222/INDEX($AV$5:$BA$12,MATCH($D222,$AR$5:$AR$12,0),4))^$I222)+(EXP(-$G222/INDEX($AV$5:$BA$12,MATCH($D222,$AR$5:$AR$12,0),5))*($G222/INDEX($AV$5:$BA$12,MATCH($D222,$AR$5:$AR$12,0),5))^$I222)+(EXP(-$G222/INDEX($AV$5:$BA$12,MATCH($D222,$AR$5:$AR$12,0),6))*($G222/INDEX($AV$5:$BA$12,MATCH($D222,$AR$5:$AR$12,0),6))^$I222)),0)</x:f>
        <x:v>0</x:v>
      </x:c>
      <x:c r="Z222" s="979" t="n">
        <x:f>IFERROR((EXP(-$G222/INDEX($AV$5:$BA$12,MATCH($D222,$AR$5:$AR$12,0),2))*($G222/INDEX($AV$5:$BA$12,MATCH($D222,$AR$5:$AR$12,0),2))^$I222)/((EXP(-$G222/INDEX($AV$5:$BA$12,MATCH($D222,$AR$5:$AR$12,0),1))*($G222/INDEX($AV$5:$BA$12,MATCH($D222,$AR$5:$AR$12,0),1))^$I222)+(EXP(-$G222/INDEX($AV$5:$BA$12,MATCH($D222,$AR$5:$AR$12,0),2))*($G222/INDEX($AV$5:$BA$12,MATCH($D222,$AR$5:$AR$12,0),2))^$I222)+(EXP(-$G222/INDEX($AV$5:$BA$12,MATCH($D222,$AR$5:$AR$12,0),3))*($G222/INDEX($AV$5:$BA$12,MATCH($D222,$AR$5:$AR$12,0),3))^$I222)+(EXP(-$G222/INDEX($AV$5:$BA$12,MATCH($D222,$AR$5:$AR$12,0),4))*($G222/INDEX($AV$5:$BA$12,MATCH($D222,$AR$5:$AR$12,0),4))^$I222)+(EXP(-$G222/INDEX($AV$5:$BA$12,MATCH($D222,$AR$5:$AR$12,0),5))*($G222/INDEX($AV$5:$BA$12,MATCH($D222,$AR$5:$AR$12,0),5))^$I222)+(EXP(-$G222/INDEX($AV$5:$BA$12,MATCH($D222,$AR$5:$AR$12,0),6))*($G222/INDEX($AV$5:$BA$12,MATCH($D222,$AR$5:$AR$12,0),6))^$I222)),0)</x:f>
        <x:v>0</x:v>
      </x:c>
      <x:c r="AA222" s="979" t="n">
        <x:f>IFERROR((EXP(-$G222/INDEX($AV$5:$BA$12,MATCH($D222,$AR$5:$AR$12,0),3))*($G222/INDEX($AV$5:$BA$12,MATCH($D222,$AR$5:$AR$12,0),3))^$I222)/((EXP(-$G222/INDEX($AV$5:$BA$12,MATCH($D222,$AR$5:$AR$12,0),1))*($G222/INDEX($AV$5:$BA$12,MATCH($D222,$AR$5:$AR$12,0),1))^$I222)+(EXP(-$G222/INDEX($AV$5:$BA$12,MATCH($D222,$AR$5:$AR$12,0),2))*($G222/INDEX($AV$5:$BA$12,MATCH($D222,$AR$5:$AR$12,0),2))^$I222)+(EXP(-$G222/INDEX($AV$5:$BA$12,MATCH($D222,$AR$5:$AR$12,0),3))*($G222/INDEX($AV$5:$BA$12,MATCH($D222,$AR$5:$AR$12,0),3))^$I222)+(EXP(-$G222/INDEX($AV$5:$BA$12,MATCH($D222,$AR$5:$AR$12,0),4))*($G222/INDEX($AV$5:$BA$12,MATCH($D222,$AR$5:$AR$12,0),4))^$I222)+(EXP(-$G222/INDEX($AV$5:$BA$12,MATCH($D222,$AR$5:$AR$12,0),5))*($G222/INDEX($AV$5:$BA$12,MATCH($D222,$AR$5:$AR$12,0),5))^$I222)+(EXP(-$G222/INDEX($AV$5:$BA$12,MATCH($D222,$AR$5:$AR$12,0),6))*($G222/INDEX($AV$5:$BA$12,MATCH($D222,$AR$5:$AR$12,0),6))^$I222)),0)</x:f>
        <x:v>0</x:v>
      </x:c>
      <x:c r="AB222" s="979" t="n">
        <x:f>IFERROR((EXP(-$G222/INDEX($AV$5:$BA$12,MATCH($D222,$AR$5:$AR$12,0),4))*($G222/INDEX($AV$5:$BA$12,MATCH($D222,$AR$5:$AR$12,0),4))^$I222)/((EXP(-$G222/INDEX($AV$5:$BA$12,MATCH($D222,$AR$5:$AR$12,0),1))*($G222/INDEX($AV$5:$BA$12,MATCH($D222,$AR$5:$AR$12,0),1))^$I222)+(EXP(-$G222/INDEX($AV$5:$BA$12,MATCH($D222,$AR$5:$AR$12,0),2))*($G222/INDEX($AV$5:$BA$12,MATCH($D222,$AR$5:$AR$12,0),2))^$I222)+(EXP(-$G222/INDEX($AV$5:$BA$12,MATCH($D222,$AR$5:$AR$12,0),3))*($G222/INDEX($AV$5:$BA$12,MATCH($D222,$AR$5:$AR$12,0),3))^$I222)+(EXP(-$G222/INDEX($AV$5:$BA$12,MATCH($D222,$AR$5:$AR$12,0),4))*($G222/INDEX($AV$5:$BA$12,MATCH($D222,$AR$5:$AR$12,0),4))^$I222)+(EXP(-$G222/INDEX($AV$5:$BA$12,MATCH($D222,$AR$5:$AR$12,0),5))*($G222/INDEX($AV$5:$BA$12,MATCH($D222,$AR$5:$AR$12,0),5))^$I222)+(EXP(-$G222/INDEX($AV$5:$BA$12,MATCH($D222,$AR$5:$AR$12,0),6))*($G222/INDEX($AV$5:$BA$12,MATCH($D222,$AR$5:$AR$12,0),6))^$I222)),0)</x:f>
        <x:v>0</x:v>
      </x:c>
      <x:c r="AC222" s="979" t="n">
        <x:f>IFERROR((EXP(-$G222/INDEX($AV$5:$BA$12,MATCH($D222,$AR$5:$AR$12,0),5))*($G222/INDEX($AV$5:$BA$12,MATCH($D222,$AR$5:$AR$12,0),5))^$I222)/((EXP(-$G222/INDEX($AV$5:$BA$12,MATCH($D222,$AR$5:$AR$12,0),1))*($G222/INDEX($AV$5:$BA$12,MATCH($D222,$AR$5:$AR$12,0),1))^$I222)+(EXP(-$G222/INDEX($AV$5:$BA$12,MATCH($D222,$AR$5:$AR$12,0),2))*($G222/INDEX($AV$5:$BA$12,MATCH($D222,$AR$5:$AR$12,0),2))^$I222)+(EXP(-$G222/INDEX($AV$5:$BA$12,MATCH($D222,$AR$5:$AR$12,0),3))*($G222/INDEX($AV$5:$BA$12,MATCH($D222,$AR$5:$AR$12,0),3))^$I222)+(EXP(-$G222/INDEX($AV$5:$BA$12,MATCH($D222,$AR$5:$AR$12,0),4))*($G222/INDEX($AV$5:$BA$12,MATCH($D222,$AR$5:$AR$12,0),4))^$I222)+(EXP(-$G222/INDEX($AV$5:$BA$12,MATCH($D222,$AR$5:$AR$12,0),5))*($G222/INDEX($AV$5:$BA$12,MATCH($D222,$AR$5:$AR$12,0),5))^$I222)+(EXP(-$G222/INDEX($AV$5:$BA$12,MATCH($D222,$AR$5:$AR$12,0),6))*($G222/INDEX($AV$5:$BA$12,MATCH($D222,$AR$5:$AR$12,0),6))^$I222)),0)</x:f>
        <x:v>0</x:v>
      </x:c>
      <x:c r="AD222" s="979" t="n">
        <x:f>IFERROR((EXP(-$G222/INDEX($AV$5:$BA$12,MATCH($D222,$AR$5:$AR$12,0),6))*($G222/INDEX($AV$5:$BA$12,MATCH($D222,$AR$5:$AR$12,0),6))^$I222)/((EXP(-$G222/INDEX($AV$5:$BA$12,MATCH($D222,$AR$5:$AR$12,0),1))*($G222/INDEX($AV$5:$BA$12,MATCH($D222,$AR$5:$AR$12,0),1))^$I222)+(EXP(-$G222/INDEX($AV$5:$BA$12,MATCH($D222,$AR$5:$AR$12,0),2))*($G222/INDEX($AV$5:$BA$12,MATCH($D222,$AR$5:$AR$12,0),2))^$I222)+(EXP(-$G222/INDEX($AV$5:$BA$12,MATCH($D222,$AR$5:$AR$12,0),3))*($G222/INDEX($AV$5:$BA$12,MATCH($D222,$AR$5:$AR$12,0),3))^$I222)+(EXP(-$G222/INDEX($AV$5:$BA$12,MATCH($D222,$AR$5:$AR$12,0),4))*($G222/INDEX($AV$5:$BA$12,MATCH($D222,$AR$5:$AR$12,0),4))^$I222)+(EXP(-$G222/INDEX($AV$5:$BA$12,MATCH($D222,$AR$5:$AR$12,0),5))*($G222/INDEX($AV$5:$BA$12,MATCH($D222,$AR$5:$AR$12,0),5))^$I222)+(EXP(-$G222/INDEX($AV$5:$BA$12,MATCH($D222,$AR$5:$AR$12,0),6))*($G222/INDEX($AV$5:$BA$12,MATCH($D222,$AR$5:$AR$12,0),6))^$I222)),0)</x:f>
        <x:v>0</x:v>
      </x:c>
      <x:c r="AE222" s="979" t="n">
        <x:f>IFERROR((EXP(-$G222/INDEX($BB$5:$BG$12,MATCH($D222,$AR$5:$AR$12,0),1))*($G222/INDEX($BB$5:$BG$12,MATCH($D222,$AR$5:$AR$12,0),1))^$J222)/((EXP(-$G222/INDEX($BB$5:$BG$12,MATCH($D222,$AR$5:$AR$12,0),1))*($G222/INDEX($BB$5:$BG$12,MATCH($D222,$AR$5:$AR$12,0),1))^$J222)+(EXP(-$G222/INDEX($BB$5:$BG$12,MATCH($D222,$AR$5:$AR$12,0),2))*($G222/INDEX($BB$5:$BG$12,MATCH($D222,$AR$5:$AR$12,0),2))^$J222)+(EXP(-$G222/INDEX($BB$5:$BG$12,MATCH($D222,$AR$5:$AR$12,0),3))*($G222/INDEX($BB$5:$BG$12,MATCH($D222,$AR$5:$AR$12,0),3))^$J222)+(EXP(-$G222/INDEX($BB$5:$BG$12,MATCH($D222,$AR$5:$AR$12,0),4))*($G222/INDEX($BB$5:$BG$12,MATCH($D222,$AR$5:$AR$12,0),4))^$J222)+(EXP(-$G222/INDEX($BB$5:$BG$12,MATCH($D222,$AR$5:$AR$12,0),5))*($G222/INDEX($BB$5:$BG$12,MATCH($D222,$AR$5:$AR$12,0),5))^$J222)+(EXP(-$G222/INDEX($BB$5:$BG$12,MATCH($D222,$AR$5:$AR$12,0),6))*($G222/INDEX($BB$5:$BG$12,MATCH($D222,$AR$5:$AR$12,0),6))^$J222)),0)</x:f>
        <x:v>0</x:v>
      </x:c>
      <x:c r="AF222" s="979" t="n">
        <x:f>IFERROR((EXP(-$G222/INDEX($BB$5:$BG$12,MATCH($D222,$AR$5:$AR$12,0),2))*($G222/INDEX($BB$5:$BG$12,MATCH($D222,$AR$5:$AR$12,0),2))^$J222)/((EXP(-$G222/INDEX($BB$5:$BG$12,MATCH($D222,$AR$5:$AR$12,0),1))*($G222/INDEX($BB$5:$BG$12,MATCH($D222,$AR$5:$AR$12,0),1))^$J222)+(EXP(-$G222/INDEX($BB$5:$BG$12,MATCH($D222,$AR$5:$AR$12,0),2))*($G222/INDEX($BB$5:$BG$12,MATCH($D222,$AR$5:$AR$12,0),2))^$J222)+(EXP(-$G222/INDEX($BB$5:$BG$12,MATCH($D222,$AR$5:$AR$12,0),3))*($G222/INDEX($BB$5:$BG$12,MATCH($D222,$AR$5:$AR$12,0),3))^$J222)+(EXP(-$G222/INDEX($BB$5:$BG$12,MATCH($D222,$AR$5:$AR$12,0),4))*($G222/INDEX($BB$5:$BG$12,MATCH($D222,$AR$5:$AR$12,0),4))^$J222)+(EXP(-$G222/INDEX($BB$5:$BG$12,MATCH($D222,$AR$5:$AR$12,0),5))*($G222/INDEX($BB$5:$BG$12,MATCH($D222,$AR$5:$AR$12,0),5))^$J222)+(EXP(-$G222/INDEX($BB$5:$BG$12,MATCH($D222,$AR$5:$AR$12,0),6))*($G222/INDEX($BB$5:$BG$12,MATCH($D222,$AR$5:$AR$12,0),6))^$J222)),0)</x:f>
        <x:v>0</x:v>
      </x:c>
      <x:c r="AG222" s="979" t="n">
        <x:f>IFERROR((EXP(-$G222/INDEX($BB$5:$BG$12,MATCH($D222,$AR$5:$AR$12,0),3))*($G222/INDEX($BB$5:$BG$12,MATCH($D222,$AR$5:$AR$12,0),3))^$J222)/((EXP(-$G222/INDEX($BB$5:$BG$12,MATCH($D222,$AR$5:$AR$12,0),1))*($G222/INDEX($BB$5:$BG$12,MATCH($D222,$AR$5:$AR$12,0),1))^$J222)+(EXP(-$G222/INDEX($BB$5:$BG$12,MATCH($D222,$AR$5:$AR$12,0),2))*($G222/INDEX($BB$5:$BG$12,MATCH($D222,$AR$5:$AR$12,0),2))^$J222)+(EXP(-$G222/INDEX($BB$5:$BG$12,MATCH($D222,$AR$5:$AR$12,0),3))*($G222/INDEX($BB$5:$BG$12,MATCH($D222,$AR$5:$AR$12,0),3))^$J222)+(EXP(-$G222/INDEX($BB$5:$BG$12,MATCH($D222,$AR$5:$AR$12,0),4))*($G222/INDEX($BB$5:$BG$12,MATCH($D222,$AR$5:$AR$12,0),4))^$J222)+(EXP(-$G222/INDEX($BB$5:$BG$12,MATCH($D222,$AR$5:$AR$12,0),5))*($G222/INDEX($BB$5:$BG$12,MATCH($D222,$AR$5:$AR$12,0),5))^$J222)+(EXP(-$G222/INDEX($BB$5:$BG$12,MATCH($D222,$AR$5:$AR$12,0),6))*($G222/INDEX($BB$5:$BG$12,MATCH($D222,$AR$5:$AR$12,0),6))^$J222)),0)</x:f>
        <x:v>0</x:v>
      </x:c>
      <x:c r="AH222" s="979" t="n">
        <x:f>IFERROR((EXP(-$G222/INDEX($BB$5:$BG$12,MATCH($D222,$AR$5:$AR$12,0),4))*($G222/INDEX($BB$5:$BG$12,MATCH($D222,$AR$5:$AR$12,0),4))^$J222)/((EXP(-$G222/INDEX($BB$5:$BG$12,MATCH($D222,$AR$5:$AR$12,0),1))*($G222/INDEX($BB$5:$BG$12,MATCH($D222,$AR$5:$AR$12,0),1))^$J222)+(EXP(-$G222/INDEX($BB$5:$BG$12,MATCH($D222,$AR$5:$AR$12,0),2))*($G222/INDEX($BB$5:$BG$12,MATCH($D222,$AR$5:$AR$12,0),2))^$J222)+(EXP(-$G222/INDEX($BB$5:$BG$12,MATCH($D222,$AR$5:$AR$12,0),3))*($G222/INDEX($BB$5:$BG$12,MATCH($D222,$AR$5:$AR$12,0),3))^$J222)+(EXP(-$G222/INDEX($BB$5:$BG$12,MATCH($D222,$AR$5:$AR$12,0),4))*($G222/INDEX($BB$5:$BG$12,MATCH($D222,$AR$5:$AR$12,0),4))^$J222)+(EXP(-$G222/INDEX($BB$5:$BG$12,MATCH($D222,$AR$5:$AR$12,0),5))*($G222/INDEX($BB$5:$BG$12,MATCH($D222,$AR$5:$AR$12,0),5))^$J222)+(EXP(-$G222/INDEX($BB$5:$BG$12,MATCH($D222,$AR$5:$AR$12,0),6))*($G222/INDEX($BB$5:$BG$12,MATCH($D222,$AR$5:$AR$12,0),6))^$J222)),0)</x:f>
        <x:v>0</x:v>
      </x:c>
      <x:c r="AI222" s="979" t="n">
        <x:f>IFERROR((EXP(-$G222/INDEX($BB$5:$BG$12,MATCH($D222,$AR$5:$AR$12,0),5))*($G222/INDEX($BB$5:$BG$12,MATCH($D222,$AR$5:$AR$12,0),5))^$J222)/((EXP(-$G222/INDEX($BB$5:$BG$12,MATCH($D222,$AR$5:$AR$12,0),1))*($G222/INDEX($BB$5:$BG$12,MATCH($D222,$AR$5:$AR$12,0),1))^$J222)+(EXP(-$G222/INDEX($BB$5:$BG$12,MATCH($D222,$AR$5:$AR$12,0),2))*($G222/INDEX($BB$5:$BG$12,MATCH($D222,$AR$5:$AR$12,0),2))^$J222)+(EXP(-$G222/INDEX($BB$5:$BG$12,MATCH($D222,$AR$5:$AR$12,0),3))*($G222/INDEX($BB$5:$BG$12,MATCH($D222,$AR$5:$AR$12,0),3))^$J222)+(EXP(-$G222/INDEX($BB$5:$BG$12,MATCH($D222,$AR$5:$AR$12,0),4))*($G222/INDEX($BB$5:$BG$12,MATCH($D222,$AR$5:$AR$12,0),4))^$J222)+(EXP(-$G222/INDEX($BB$5:$BG$12,MATCH($D222,$AR$5:$AR$12,0),5))*($G222/INDEX($BB$5:$BG$12,MATCH($D222,$AR$5:$AR$12,0),5))^$J222)+(EXP(-$G222/INDEX($BB$5:$BG$12,MATCH($D222,$AR$5:$AR$12,0),6))*($G222/INDEX($BB$5:$BG$12,MATCH($D222,$AR$5:$AR$12,0),6))^$J222)),0)</x:f>
        <x:v>0</x:v>
      </x:c>
      <x:c r="AJ222" s="979" t="n">
        <x:f>IFERROR((EXP(-$G222/INDEX($BB$5:$BG$12,MATCH($D222,$AR$5:$AR$12,0),6))*($G222/INDEX($BB$5:$BG$12,MATCH($D222,$AR$5:$AR$12,0),6))^$J222)/((EXP(-$G222/INDEX($BB$5:$BG$12,MATCH($D222,$AR$5:$AR$12,0),1))*($G222/INDEX($BB$5:$BG$12,MATCH($D222,$AR$5:$AR$12,0),1))^$J222)+(EXP(-$G222/INDEX($BB$5:$BG$12,MATCH($D222,$AR$5:$AR$12,0),2))*($G222/INDEX($BB$5:$BG$12,MATCH($D222,$AR$5:$AR$12,0),2))^$J222)+(EXP(-$G222/INDEX($BB$5:$BG$12,MATCH($D222,$AR$5:$AR$12,0),3))*($G222/INDEX($BB$5:$BG$12,MATCH($D222,$AR$5:$AR$12,0),3))^$J222)+(EXP(-$G222/INDEX($BB$5:$BG$12,MATCH($D222,$AR$5:$AR$12,0),4))*($G222/INDEX($BB$5:$BG$12,MATCH($D222,$AR$5:$AR$12,0),4))^$J222)+(EXP(-$G222/INDEX($BB$5:$BG$12,MATCH($D222,$AR$5:$AR$12,0),5))*($G222/INDEX($BB$5:$BG$12,MATCH($D222,$AR$5:$AR$12,0),5))^$J222)+(EXP(-$G222/INDEX($BB$5:$BG$12,MATCH($D222,$AR$5:$AR$12,0),6))*($G222/INDEX($BB$5:$BG$12,MATCH($D222,$AR$5:$AR$12,0),6))^$J222)),0)</x:f>
        <x:v>0</x:v>
      </x:c>
      <x:c r="BJ222"/>
      <x:c r="BK222"/>
      <x:c r="BL222"/>
      <x:c r="BM222"/>
      <x:c r="BN222"/>
      <x:c r="BO222"/>
      <x:c r="BP222"/>
      <x:c r="BQ222"/>
      <x:c r="BR222"/>
      <x:c r="BS222"/>
      <x:c r="BT222"/>
      <x:c r="BU222"/>
      <x:c r="BV222"/>
      <x:c r="BW222"/>
      <x:c r="BX222"/>
      <x:c r="BY222"/>
      <x:c r="BZ222"/>
    </x:row>
    <x:row r="223">
      <x:c r="A223" s="975" t="n">
        <x:f>'対象台データ'!A221</x:f>
        <x:v>46284</x:v>
      </x:c>
      <x:c r="B223" s="1003" t="str">
        <x:f>'対象台データ'!B221</x:f>
        <x:v>土</x:v>
      </x:c>
      <x:c r="C223" s="1003" t="str">
        <x:f>'対象台データ'!C221</x:f>
        <x:v>9/19</x:v>
      </x:c>
      <x:c r="D223" s="963" t="str">
        <x:f>'対象台データ'!D221</x:f>
        <x:v>ヴァルヴレイヴ2</x:v>
      </x:c>
      <x:c r="E223" s="1014" t="n">
        <x:f>IF($X223="A",MIN(100,MAX(0,55+(V223-55)*(1+0.4*SQRT(MIN(G223/8000,1))))),MIN(100,MAX(0,V223)))</x:f>
        <x:v>68.81438848589522</x:v>
      </x:c>
      <x:c r="F223" s="1016" t="n">
        <x:f>'対象台データ'!E221</x:f>
        <x:v>647</x:v>
      </x:c>
      <x:c r="G223" s="1005" t="n">
        <x:f>'対象台データ'!F221</x:f>
        <x:v>9264</x:v>
      </x:c>
      <x:c r="H223" s="1005" t="n">
        <x:f>'対象台データ'!G221</x:f>
        <x:v>-428</x:v>
      </x:c>
      <x:c r="I223" s="1005" t="n">
        <x:f>'対象台データ'!H221</x:f>
        <x:v>64</x:v>
      </x:c>
      <x:c r="J223" s="1005" t="n">
        <x:f>'対象台データ'!I221</x:f>
        <x:v>9</x:v>
      </x:c>
      <x:c r="K223" s="979" t="n">
        <x:f>'対象台データ'!K221</x:f>
        <x:v>0.9845998848589522</x:v>
      </x:c>
      <x:c r="L223" s="1006" t="n">
        <x:f>IF(G223&lt;=0,5,IF(G223&lt;1500,5+(G223-0)*(20-5)/(1500-0),IF(G223&lt;3000,20+(G223-1500)*(40-20)/(3000-1500),IF(G223&lt;4500,40+(G223-3000)*(58-40)/(4500-3000),IF(G223&lt;6000,58+(G223-4500)*(72-58)/(6000-4500),IF(G223&lt;7500,72+(G223-6000)*(84-72)/(7500-6000),IF(G223&lt;9000,84+(G223-7500)*(93-84)/(9000-7500),IF(G223&lt;11000,93+(G223-9000)*(100-93)/(11000-9000),100))))))))</x:f>
        <x:v>93.924</x:v>
      </x:c>
      <x:c r="M223" s="978" t="n">
        <x:v>1</x:v>
      </x:c>
      <x:c r="N223" s="978" t="n">
        <x:f>MIN(100,L223*M223)</x:f>
        <x:v>93.924</x:v>
      </x:c>
      <x:c r="O223" s="978" t="n">
        <x:f>IF(K223&lt;=0.8,0,IF(K223&lt;0.9,0+(K223-0.8)*(10-0)/(0.9-0.8),IF(K223&lt;1,10+(K223-0.9)*(35-10)/(1-0.9),IF(K223&lt;1.2,35+(K223-1)*(87-35)/(1.2-1),IF(K223&lt;1.3,87+(K223-1.2)*(96-87)/(1.3-1.2),IF(K223&lt;1.45,96+(K223-1.3)*(100-96)/(1.45-1.3),100))))))</x:f>
        <x:v>31.149971214738056</x:v>
      </x:c>
      <x:c r="P223" s="979" t="n">
        <x:f>MIN(1,SQRT(G223/8000))</x:f>
        <x:v>1</x:v>
      </x:c>
      <x:c r="Q223" s="978" t="n">
        <x:f>35+(O223-35)*P223</x:f>
        <x:v>31.149971214738056</x:v>
      </x:c>
      <x:c r="R223" s="978" t="n">
        <x:f>IF(K223&lt;0.95,MIN(25,(0.95-K223)*250),0)</x:f>
        <x:v>0</x:v>
      </x:c>
      <x:c r="S223" s="978" t="n">
        <x:f>IF($X223="A",Y223*5+Z223*15+AA223*30+AB223*60+AC223*80+AD223*100,0)</x:f>
        <x:v>0</x:v>
      </x:c>
      <x:c r="T223" s="978" t="n">
        <x:f>IF($X223="A",AE223*5+AF223*15+AG223*30+AH223*60+AI223*80+AJ223*100,0)</x:f>
        <x:v>0</x:v>
      </x:c>
      <x:c r="U223" s="978" t="n">
        <x:f>IF($X223="A",S223*15%+T223*30%+Q223*55%,0)</x:f>
        <x:v>0</x:v>
      </x:c>
      <x:c r="V223" s="1018" t="n">
        <x:f>IF($X223="A",U223*80%+N223*20%,N223*IFERROR(INDEX($AT$5:$AT$60,MATCH($D223,$AR$5:$AR$60,0)),0.6)+Q223*IFERROR(INDEX($AU$5:$AU$60,MATCH($D223,$AR$5:$AR$60,0)),0.4)-R223)</x:f>
        <x:v>68.81438848589522</x:v>
      </x:c>
      <x:c r="W223" s="1008" t="str">
        <x:f>IF(E223&gt;=90,"設定6級候補",IF(E223&gt;=75,"設定4以上強候補",IF(E223&gt;=60,"設定4以上を疑う","要観察")))</x:f>
        <x:v>設定4以上を疑う</x:v>
      </x:c>
      <x:c r="X223" s="1003" t="str">
        <x:f>IFERROR(INDEX($AS$5:$AS$60,MATCH($D223,$AR$5:$AR$60,0)),"AT")</x:f>
        <x:v>AT</x:v>
      </x:c>
      <x:c r="Y223" s="979" t="n">
        <x:f>IFERROR((EXP(-$G223/INDEX($AV$5:$BA$12,MATCH($D223,$AR$5:$AR$12,0),1))*($G223/INDEX($AV$5:$BA$12,MATCH($D223,$AR$5:$AR$12,0),1))^$I223)/((EXP(-$G223/INDEX($AV$5:$BA$12,MATCH($D223,$AR$5:$AR$12,0),1))*($G223/INDEX($AV$5:$BA$12,MATCH($D223,$AR$5:$AR$12,0),1))^$I223)+(EXP(-$G223/INDEX($AV$5:$BA$12,MATCH($D223,$AR$5:$AR$12,0),2))*($G223/INDEX($AV$5:$BA$12,MATCH($D223,$AR$5:$AR$12,0),2))^$I223)+(EXP(-$G223/INDEX($AV$5:$BA$12,MATCH($D223,$AR$5:$AR$12,0),3))*($G223/INDEX($AV$5:$BA$12,MATCH($D223,$AR$5:$AR$12,0),3))^$I223)+(EXP(-$G223/INDEX($AV$5:$BA$12,MATCH($D223,$AR$5:$AR$12,0),4))*($G223/INDEX($AV$5:$BA$12,MATCH($D223,$AR$5:$AR$12,0),4))^$I223)+(EXP(-$G223/INDEX($AV$5:$BA$12,MATCH($D223,$AR$5:$AR$12,0),5))*($G223/INDEX($AV$5:$BA$12,MATCH($D223,$AR$5:$AR$12,0),5))^$I223)+(EXP(-$G223/INDEX($AV$5:$BA$12,MATCH($D223,$AR$5:$AR$12,0),6))*($G223/INDEX($AV$5:$BA$12,MATCH($D223,$AR$5:$AR$12,0),6))^$I223)),0)</x:f>
        <x:v>0</x:v>
      </x:c>
      <x:c r="Z223" s="979" t="n">
        <x:f>IFERROR((EXP(-$G223/INDEX($AV$5:$BA$12,MATCH($D223,$AR$5:$AR$12,0),2))*($G223/INDEX($AV$5:$BA$12,MATCH($D223,$AR$5:$AR$12,0),2))^$I223)/((EXP(-$G223/INDEX($AV$5:$BA$12,MATCH($D223,$AR$5:$AR$12,0),1))*($G223/INDEX($AV$5:$BA$12,MATCH($D223,$AR$5:$AR$12,0),1))^$I223)+(EXP(-$G223/INDEX($AV$5:$BA$12,MATCH($D223,$AR$5:$AR$12,0),2))*($G223/INDEX($AV$5:$BA$12,MATCH($D223,$AR$5:$AR$12,0),2))^$I223)+(EXP(-$G223/INDEX($AV$5:$BA$12,MATCH($D223,$AR$5:$AR$12,0),3))*($G223/INDEX($AV$5:$BA$12,MATCH($D223,$AR$5:$AR$12,0),3))^$I223)+(EXP(-$G223/INDEX($AV$5:$BA$12,MATCH($D223,$AR$5:$AR$12,0),4))*($G223/INDEX($AV$5:$BA$12,MATCH($D223,$AR$5:$AR$12,0),4))^$I223)+(EXP(-$G223/INDEX($AV$5:$BA$12,MATCH($D223,$AR$5:$AR$12,0),5))*($G223/INDEX($AV$5:$BA$12,MATCH($D223,$AR$5:$AR$12,0),5))^$I223)+(EXP(-$G223/INDEX($AV$5:$BA$12,MATCH($D223,$AR$5:$AR$12,0),6))*($G223/INDEX($AV$5:$BA$12,MATCH($D223,$AR$5:$AR$12,0),6))^$I223)),0)</x:f>
        <x:v>0</x:v>
      </x:c>
      <x:c r="AA223" s="979" t="n">
        <x:f>IFERROR((EXP(-$G223/INDEX($AV$5:$BA$12,MATCH($D223,$AR$5:$AR$12,0),3))*($G223/INDEX($AV$5:$BA$12,MATCH($D223,$AR$5:$AR$12,0),3))^$I223)/((EXP(-$G223/INDEX($AV$5:$BA$12,MATCH($D223,$AR$5:$AR$12,0),1))*($G223/INDEX($AV$5:$BA$12,MATCH($D223,$AR$5:$AR$12,0),1))^$I223)+(EXP(-$G223/INDEX($AV$5:$BA$12,MATCH($D223,$AR$5:$AR$12,0),2))*($G223/INDEX($AV$5:$BA$12,MATCH($D223,$AR$5:$AR$12,0),2))^$I223)+(EXP(-$G223/INDEX($AV$5:$BA$12,MATCH($D223,$AR$5:$AR$12,0),3))*($G223/INDEX($AV$5:$BA$12,MATCH($D223,$AR$5:$AR$12,0),3))^$I223)+(EXP(-$G223/INDEX($AV$5:$BA$12,MATCH($D223,$AR$5:$AR$12,0),4))*($G223/INDEX($AV$5:$BA$12,MATCH($D223,$AR$5:$AR$12,0),4))^$I223)+(EXP(-$G223/INDEX($AV$5:$BA$12,MATCH($D223,$AR$5:$AR$12,0),5))*($G223/INDEX($AV$5:$BA$12,MATCH($D223,$AR$5:$AR$12,0),5))^$I223)+(EXP(-$G223/INDEX($AV$5:$BA$12,MATCH($D223,$AR$5:$AR$12,0),6))*($G223/INDEX($AV$5:$BA$12,MATCH($D223,$AR$5:$AR$12,0),6))^$I223)),0)</x:f>
        <x:v>0</x:v>
      </x:c>
      <x:c r="AB223" s="979" t="n">
        <x:f>IFERROR((EXP(-$G223/INDEX($AV$5:$BA$12,MATCH($D223,$AR$5:$AR$12,0),4))*($G223/INDEX($AV$5:$BA$12,MATCH($D223,$AR$5:$AR$12,0),4))^$I223)/((EXP(-$G223/INDEX($AV$5:$BA$12,MATCH($D223,$AR$5:$AR$12,0),1))*($G223/INDEX($AV$5:$BA$12,MATCH($D223,$AR$5:$AR$12,0),1))^$I223)+(EXP(-$G223/INDEX($AV$5:$BA$12,MATCH($D223,$AR$5:$AR$12,0),2))*($G223/INDEX($AV$5:$BA$12,MATCH($D223,$AR$5:$AR$12,0),2))^$I223)+(EXP(-$G223/INDEX($AV$5:$BA$12,MATCH($D223,$AR$5:$AR$12,0),3))*($G223/INDEX($AV$5:$BA$12,MATCH($D223,$AR$5:$AR$12,0),3))^$I223)+(EXP(-$G223/INDEX($AV$5:$BA$12,MATCH($D223,$AR$5:$AR$12,0),4))*($G223/INDEX($AV$5:$BA$12,MATCH($D223,$AR$5:$AR$12,0),4))^$I223)+(EXP(-$G223/INDEX($AV$5:$BA$12,MATCH($D223,$AR$5:$AR$12,0),5))*($G223/INDEX($AV$5:$BA$12,MATCH($D223,$AR$5:$AR$12,0),5))^$I223)+(EXP(-$G223/INDEX($AV$5:$BA$12,MATCH($D223,$AR$5:$AR$12,0),6))*($G223/INDEX($AV$5:$BA$12,MATCH($D223,$AR$5:$AR$12,0),6))^$I223)),0)</x:f>
        <x:v>0</x:v>
      </x:c>
      <x:c r="AC223" s="979" t="n">
        <x:f>IFERROR((EXP(-$G223/INDEX($AV$5:$BA$12,MATCH($D223,$AR$5:$AR$12,0),5))*($G223/INDEX($AV$5:$BA$12,MATCH($D223,$AR$5:$AR$12,0),5))^$I223)/((EXP(-$G223/INDEX($AV$5:$BA$12,MATCH($D223,$AR$5:$AR$12,0),1))*($G223/INDEX($AV$5:$BA$12,MATCH($D223,$AR$5:$AR$12,0),1))^$I223)+(EXP(-$G223/INDEX($AV$5:$BA$12,MATCH($D223,$AR$5:$AR$12,0),2))*($G223/INDEX($AV$5:$BA$12,MATCH($D223,$AR$5:$AR$12,0),2))^$I223)+(EXP(-$G223/INDEX($AV$5:$BA$12,MATCH($D223,$AR$5:$AR$12,0),3))*($G223/INDEX($AV$5:$BA$12,MATCH($D223,$AR$5:$AR$12,0),3))^$I223)+(EXP(-$G223/INDEX($AV$5:$BA$12,MATCH($D223,$AR$5:$AR$12,0),4))*($G223/INDEX($AV$5:$BA$12,MATCH($D223,$AR$5:$AR$12,0),4))^$I223)+(EXP(-$G223/INDEX($AV$5:$BA$12,MATCH($D223,$AR$5:$AR$12,0),5))*($G223/INDEX($AV$5:$BA$12,MATCH($D223,$AR$5:$AR$12,0),5))^$I223)+(EXP(-$G223/INDEX($AV$5:$BA$12,MATCH($D223,$AR$5:$AR$12,0),6))*($G223/INDEX($AV$5:$BA$12,MATCH($D223,$AR$5:$AR$12,0),6))^$I223)),0)</x:f>
        <x:v>0</x:v>
      </x:c>
      <x:c r="AD223" s="979" t="n">
        <x:f>IFERROR((EXP(-$G223/INDEX($AV$5:$BA$12,MATCH($D223,$AR$5:$AR$12,0),6))*($G223/INDEX($AV$5:$BA$12,MATCH($D223,$AR$5:$AR$12,0),6))^$I223)/((EXP(-$G223/INDEX($AV$5:$BA$12,MATCH($D223,$AR$5:$AR$12,0),1))*($G223/INDEX($AV$5:$BA$12,MATCH($D223,$AR$5:$AR$12,0),1))^$I223)+(EXP(-$G223/INDEX($AV$5:$BA$12,MATCH($D223,$AR$5:$AR$12,0),2))*($G223/INDEX($AV$5:$BA$12,MATCH($D223,$AR$5:$AR$12,0),2))^$I223)+(EXP(-$G223/INDEX($AV$5:$BA$12,MATCH($D223,$AR$5:$AR$12,0),3))*($G223/INDEX($AV$5:$BA$12,MATCH($D223,$AR$5:$AR$12,0),3))^$I223)+(EXP(-$G223/INDEX($AV$5:$BA$12,MATCH($D223,$AR$5:$AR$12,0),4))*($G223/INDEX($AV$5:$BA$12,MATCH($D223,$AR$5:$AR$12,0),4))^$I223)+(EXP(-$G223/INDEX($AV$5:$BA$12,MATCH($D223,$AR$5:$AR$12,0),5))*($G223/INDEX($AV$5:$BA$12,MATCH($D223,$AR$5:$AR$12,0),5))^$I223)+(EXP(-$G223/INDEX($AV$5:$BA$12,MATCH($D223,$AR$5:$AR$12,0),6))*($G223/INDEX($AV$5:$BA$12,MATCH($D223,$AR$5:$AR$12,0),6))^$I223)),0)</x:f>
        <x:v>0</x:v>
      </x:c>
      <x:c r="AE223" s="979" t="n">
        <x:f>IFERROR((EXP(-$G223/INDEX($BB$5:$BG$12,MATCH($D223,$AR$5:$AR$12,0),1))*($G223/INDEX($BB$5:$BG$12,MATCH($D223,$AR$5:$AR$12,0),1))^$J223)/((EXP(-$G223/INDEX($BB$5:$BG$12,MATCH($D223,$AR$5:$AR$12,0),1))*($G223/INDEX($BB$5:$BG$12,MATCH($D223,$AR$5:$AR$12,0),1))^$J223)+(EXP(-$G223/INDEX($BB$5:$BG$12,MATCH($D223,$AR$5:$AR$12,0),2))*($G223/INDEX($BB$5:$BG$12,MATCH($D223,$AR$5:$AR$12,0),2))^$J223)+(EXP(-$G223/INDEX($BB$5:$BG$12,MATCH($D223,$AR$5:$AR$12,0),3))*($G223/INDEX($BB$5:$BG$12,MATCH($D223,$AR$5:$AR$12,0),3))^$J223)+(EXP(-$G223/INDEX($BB$5:$BG$12,MATCH($D223,$AR$5:$AR$12,0),4))*($G223/INDEX($BB$5:$BG$12,MATCH($D223,$AR$5:$AR$12,0),4))^$J223)+(EXP(-$G223/INDEX($BB$5:$BG$12,MATCH($D223,$AR$5:$AR$12,0),5))*($G223/INDEX($BB$5:$BG$12,MATCH($D223,$AR$5:$AR$12,0),5))^$J223)+(EXP(-$G223/INDEX($BB$5:$BG$12,MATCH($D223,$AR$5:$AR$12,0),6))*($G223/INDEX($BB$5:$BG$12,MATCH($D223,$AR$5:$AR$12,0),6))^$J223)),0)</x:f>
        <x:v>0</x:v>
      </x:c>
      <x:c r="AF223" s="979" t="n">
        <x:f>IFERROR((EXP(-$G223/INDEX($BB$5:$BG$12,MATCH($D223,$AR$5:$AR$12,0),2))*($G223/INDEX($BB$5:$BG$12,MATCH($D223,$AR$5:$AR$12,0),2))^$J223)/((EXP(-$G223/INDEX($BB$5:$BG$12,MATCH($D223,$AR$5:$AR$12,0),1))*($G223/INDEX($BB$5:$BG$12,MATCH($D223,$AR$5:$AR$12,0),1))^$J223)+(EXP(-$G223/INDEX($BB$5:$BG$12,MATCH($D223,$AR$5:$AR$12,0),2))*($G223/INDEX($BB$5:$BG$12,MATCH($D223,$AR$5:$AR$12,0),2))^$J223)+(EXP(-$G223/INDEX($BB$5:$BG$12,MATCH($D223,$AR$5:$AR$12,0),3))*($G223/INDEX($BB$5:$BG$12,MATCH($D223,$AR$5:$AR$12,0),3))^$J223)+(EXP(-$G223/INDEX($BB$5:$BG$12,MATCH($D223,$AR$5:$AR$12,0),4))*($G223/INDEX($BB$5:$BG$12,MATCH($D223,$AR$5:$AR$12,0),4))^$J223)+(EXP(-$G223/INDEX($BB$5:$BG$12,MATCH($D223,$AR$5:$AR$12,0),5))*($G223/INDEX($BB$5:$BG$12,MATCH($D223,$AR$5:$AR$12,0),5))^$J223)+(EXP(-$G223/INDEX($BB$5:$BG$12,MATCH($D223,$AR$5:$AR$12,0),6))*($G223/INDEX($BB$5:$BG$12,MATCH($D223,$AR$5:$AR$12,0),6))^$J223)),0)</x:f>
        <x:v>0</x:v>
      </x:c>
      <x:c r="AG223" s="979" t="n">
        <x:f>IFERROR((EXP(-$G223/INDEX($BB$5:$BG$12,MATCH($D223,$AR$5:$AR$12,0),3))*($G223/INDEX($BB$5:$BG$12,MATCH($D223,$AR$5:$AR$12,0),3))^$J223)/((EXP(-$G223/INDEX($BB$5:$BG$12,MATCH($D223,$AR$5:$AR$12,0),1))*($G223/INDEX($BB$5:$BG$12,MATCH($D223,$AR$5:$AR$12,0),1))^$J223)+(EXP(-$G223/INDEX($BB$5:$BG$12,MATCH($D223,$AR$5:$AR$12,0),2))*($G223/INDEX($BB$5:$BG$12,MATCH($D223,$AR$5:$AR$12,0),2))^$J223)+(EXP(-$G223/INDEX($BB$5:$BG$12,MATCH($D223,$AR$5:$AR$12,0),3))*($G223/INDEX($BB$5:$BG$12,MATCH($D223,$AR$5:$AR$12,0),3))^$J223)+(EXP(-$G223/INDEX($BB$5:$BG$12,MATCH($D223,$AR$5:$AR$12,0),4))*($G223/INDEX($BB$5:$BG$12,MATCH($D223,$AR$5:$AR$12,0),4))^$J223)+(EXP(-$G223/INDEX($BB$5:$BG$12,MATCH($D223,$AR$5:$AR$12,0),5))*($G223/INDEX($BB$5:$BG$12,MATCH($D223,$AR$5:$AR$12,0),5))^$J223)+(EXP(-$G223/INDEX($BB$5:$BG$12,MATCH($D223,$AR$5:$AR$12,0),6))*($G223/INDEX($BB$5:$BG$12,MATCH($D223,$AR$5:$AR$12,0),6))^$J223)),0)</x:f>
        <x:v>0</x:v>
      </x:c>
      <x:c r="AH223" s="979" t="n">
        <x:f>IFERROR((EXP(-$G223/INDEX($BB$5:$BG$12,MATCH($D223,$AR$5:$AR$12,0),4))*($G223/INDEX($BB$5:$BG$12,MATCH($D223,$AR$5:$AR$12,0),4))^$J223)/((EXP(-$G223/INDEX($BB$5:$BG$12,MATCH($D223,$AR$5:$AR$12,0),1))*($G223/INDEX($BB$5:$BG$12,MATCH($D223,$AR$5:$AR$12,0),1))^$J223)+(EXP(-$G223/INDEX($BB$5:$BG$12,MATCH($D223,$AR$5:$AR$12,0),2))*($G223/INDEX($BB$5:$BG$12,MATCH($D223,$AR$5:$AR$12,0),2))^$J223)+(EXP(-$G223/INDEX($BB$5:$BG$12,MATCH($D223,$AR$5:$AR$12,0),3))*($G223/INDEX($BB$5:$BG$12,MATCH($D223,$AR$5:$AR$12,0),3))^$J223)+(EXP(-$G223/INDEX($BB$5:$BG$12,MATCH($D223,$AR$5:$AR$12,0),4))*($G223/INDEX($BB$5:$BG$12,MATCH($D223,$AR$5:$AR$12,0),4))^$J223)+(EXP(-$G223/INDEX($BB$5:$BG$12,MATCH($D223,$AR$5:$AR$12,0),5))*($G223/INDEX($BB$5:$BG$12,MATCH($D223,$AR$5:$AR$12,0),5))^$J223)+(EXP(-$G223/INDEX($BB$5:$BG$12,MATCH($D223,$AR$5:$AR$12,0),6))*($G223/INDEX($BB$5:$BG$12,MATCH($D223,$AR$5:$AR$12,0),6))^$J223)),0)</x:f>
        <x:v>0</x:v>
      </x:c>
      <x:c r="AI223" s="979" t="n">
        <x:f>IFERROR((EXP(-$G223/INDEX($BB$5:$BG$12,MATCH($D223,$AR$5:$AR$12,0),5))*($G223/INDEX($BB$5:$BG$12,MATCH($D223,$AR$5:$AR$12,0),5))^$J223)/((EXP(-$G223/INDEX($BB$5:$BG$12,MATCH($D223,$AR$5:$AR$12,0),1))*($G223/INDEX($BB$5:$BG$12,MATCH($D223,$AR$5:$AR$12,0),1))^$J223)+(EXP(-$G223/INDEX($BB$5:$BG$12,MATCH($D223,$AR$5:$AR$12,0),2))*($G223/INDEX($BB$5:$BG$12,MATCH($D223,$AR$5:$AR$12,0),2))^$J223)+(EXP(-$G223/INDEX($BB$5:$BG$12,MATCH($D223,$AR$5:$AR$12,0),3))*($G223/INDEX($BB$5:$BG$12,MATCH($D223,$AR$5:$AR$12,0),3))^$J223)+(EXP(-$G223/INDEX($BB$5:$BG$12,MATCH($D223,$AR$5:$AR$12,0),4))*($G223/INDEX($BB$5:$BG$12,MATCH($D223,$AR$5:$AR$12,0),4))^$J223)+(EXP(-$G223/INDEX($BB$5:$BG$12,MATCH($D223,$AR$5:$AR$12,0),5))*($G223/INDEX($BB$5:$BG$12,MATCH($D223,$AR$5:$AR$12,0),5))^$J223)+(EXP(-$G223/INDEX($BB$5:$BG$12,MATCH($D223,$AR$5:$AR$12,0),6))*($G223/INDEX($BB$5:$BG$12,MATCH($D223,$AR$5:$AR$12,0),6))^$J223)),0)</x:f>
        <x:v>0</x:v>
      </x:c>
      <x:c r="AJ223" s="979" t="n">
        <x:f>IFERROR((EXP(-$G223/INDEX($BB$5:$BG$12,MATCH($D223,$AR$5:$AR$12,0),6))*($G223/INDEX($BB$5:$BG$12,MATCH($D223,$AR$5:$AR$12,0),6))^$J223)/((EXP(-$G223/INDEX($BB$5:$BG$12,MATCH($D223,$AR$5:$AR$12,0),1))*($G223/INDEX($BB$5:$BG$12,MATCH($D223,$AR$5:$AR$12,0),1))^$J223)+(EXP(-$G223/INDEX($BB$5:$BG$12,MATCH($D223,$AR$5:$AR$12,0),2))*($G223/INDEX($BB$5:$BG$12,MATCH($D223,$AR$5:$AR$12,0),2))^$J223)+(EXP(-$G223/INDEX($BB$5:$BG$12,MATCH($D223,$AR$5:$AR$12,0),3))*($G223/INDEX($BB$5:$BG$12,MATCH($D223,$AR$5:$AR$12,0),3))^$J223)+(EXP(-$G223/INDEX($BB$5:$BG$12,MATCH($D223,$AR$5:$AR$12,0),4))*($G223/INDEX($BB$5:$BG$12,MATCH($D223,$AR$5:$AR$12,0),4))^$J223)+(EXP(-$G223/INDEX($BB$5:$BG$12,MATCH($D223,$AR$5:$AR$12,0),5))*($G223/INDEX($BB$5:$BG$12,MATCH($D223,$AR$5:$AR$12,0),5))^$J223)+(EXP(-$G223/INDEX($BB$5:$BG$12,MATCH($D223,$AR$5:$AR$12,0),6))*($G223/INDEX($BB$5:$BG$12,MATCH($D223,$AR$5:$AR$12,0),6))^$J223)),0)</x:f>
        <x:v>0</x:v>
      </x:c>
      <x:c r="BJ223"/>
      <x:c r="BK223"/>
      <x:c r="BL223"/>
      <x:c r="BM223"/>
      <x:c r="BN223"/>
      <x:c r="BO223"/>
      <x:c r="BP223"/>
      <x:c r="BQ223"/>
      <x:c r="BR223"/>
      <x:c r="BS223"/>
      <x:c r="BT223"/>
      <x:c r="BU223"/>
      <x:c r="BV223"/>
      <x:c r="BW223"/>
      <x:c r="BX223"/>
      <x:c r="BY223"/>
      <x:c r="BZ223"/>
    </x:row>
    <x:row r="224">
      <x:c r="A224" s="975" t="n">
        <x:f>'対象台データ'!A222</x:f>
        <x:v>46284</x:v>
      </x:c>
      <x:c r="B224" s="1003" t="str">
        <x:f>'対象台データ'!B222</x:f>
        <x:v>土</x:v>
      </x:c>
      <x:c r="C224" s="1003" t="str">
        <x:f>'対象台データ'!C222</x:f>
        <x:v>9/19</x:v>
      </x:c>
      <x:c r="D224" s="963" t="str">
        <x:f>'対象台データ'!D222</x:f>
        <x:v>ヴァルヴレイヴ2</x:v>
      </x:c>
      <x:c r="E224" s="1014" t="n">
        <x:f>IF($X224="A",MIN(100,MAX(0,55+(V224-55)*(1+0.4*SQRT(MIN(G224/8000,1))))),MIN(100,MAX(0,V224)))</x:f>
        <x:v>66.13699819392914</x:v>
      </x:c>
      <x:c r="F224" s="1016" t="n">
        <x:f>'対象台データ'!E222</x:f>
        <x:v>648</x:v>
      </x:c>
      <x:c r="G224" s="1005" t="n">
        <x:f>'対象台データ'!F222</x:f>
        <x:v>7791</x:v>
      </x:c>
      <x:c r="H224" s="1005" t="n">
        <x:f>'対象台データ'!G222</x:f>
        <x:v>157</x:v>
      </x:c>
      <x:c r="I224" s="1005" t="n">
        <x:f>'対象台データ'!H222</x:f>
        <x:v>56</x:v>
      </x:c>
      <x:c r="J224" s="1005" t="n">
        <x:f>'対象台データ'!I222</x:f>
        <x:v>7</x:v>
      </x:c>
      <x:c r="K224" s="979" t="n">
        <x:f>'対象台データ'!K222</x:f>
        <x:v>1.006717152269713</x:v>
      </x:c>
      <x:c r="L224" s="1006" t="n">
        <x:f>IF(G224&lt;=0,5,IF(G224&lt;1500,5+(G224-0)*(20-5)/(1500-0),IF(G224&lt;3000,20+(G224-1500)*(40-20)/(3000-1500),IF(G224&lt;4500,40+(G224-3000)*(58-40)/(4500-3000),IF(G224&lt;6000,58+(G224-4500)*(72-58)/(6000-4500),IF(G224&lt;7500,72+(G224-6000)*(84-72)/(7500-6000),IF(G224&lt;9000,84+(G224-7500)*(93-84)/(9000-7500),IF(G224&lt;11000,93+(G224-9000)*(100-93)/(11000-9000),100))))))))</x:f>
        <x:v>85.746</x:v>
      </x:c>
      <x:c r="M224" s="978" t="n">
        <x:v>1</x:v>
      </x:c>
      <x:c r="N224" s="978" t="n">
        <x:f>MIN(100,L224*M224)</x:f>
        <x:v>85.746</x:v>
      </x:c>
      <x:c r="O224" s="978" t="n">
        <x:f>IF(K224&lt;=0.8,0,IF(K224&lt;0.9,0+(K224-0.8)*(10-0)/(0.9-0.8),IF(K224&lt;1,10+(K224-0.9)*(35-10)/(1-0.9),IF(K224&lt;1.2,35+(K224-1)*(87-35)/(1.2-1),IF(K224&lt;1.3,87+(K224-1.2)*(96-87)/(1.3-1.2),IF(K224&lt;1.45,96+(K224-1.3)*(100-96)/(1.45-1.3),100))))))</x:f>
        <x:v>36.74645959012536</x:v>
      </x:c>
      <x:c r="P224" s="979" t="n">
        <x:f>MIN(1,SQRT(G224/8000))</x:f>
        <x:v>0.9868510525910179</x:v>
      </x:c>
      <x:c r="Q224" s="978" t="n">
        <x:f>35+(O224-35)*P224</x:f>
        <x:v>36.72349548482289</x:v>
      </x:c>
      <x:c r="R224" s="978" t="n">
        <x:f>IF(K224&lt;0.95,MIN(25,(0.95-K224)*250),0)</x:f>
        <x:v>0</x:v>
      </x:c>
      <x:c r="S224" s="978" t="n">
        <x:f>IF($X224="A",Y224*5+Z224*15+AA224*30+AB224*60+AC224*80+AD224*100,0)</x:f>
        <x:v>0</x:v>
      </x:c>
      <x:c r="T224" s="978" t="n">
        <x:f>IF($X224="A",AE224*5+AF224*15+AG224*30+AH224*60+AI224*80+AJ224*100,0)</x:f>
        <x:v>0</x:v>
      </x:c>
      <x:c r="U224" s="978" t="n">
        <x:f>IF($X224="A",S224*15%+T224*30%+Q224*55%,0)</x:f>
        <x:v>0</x:v>
      </x:c>
      <x:c r="V224" s="1018" t="n">
        <x:f>IF($X224="A",U224*80%+N224*20%,N224*IFERROR(INDEX($AT$5:$AT$60,MATCH($D224,$AR$5:$AR$60,0)),0.6)+Q224*IFERROR(INDEX($AU$5:$AU$60,MATCH($D224,$AR$5:$AR$60,0)),0.4)-R224)</x:f>
        <x:v>66.13699819392914</x:v>
      </x:c>
      <x:c r="W224" s="1008" t="str">
        <x:f>IF(E224&gt;=90,"設定6級候補",IF(E224&gt;=75,"設定4以上強候補",IF(E224&gt;=60,"設定4以上を疑う","要観察")))</x:f>
        <x:v>設定4以上を疑う</x:v>
      </x:c>
      <x:c r="X224" s="1003" t="str">
        <x:f>IFERROR(INDEX($AS$5:$AS$60,MATCH($D224,$AR$5:$AR$60,0)),"AT")</x:f>
        <x:v>AT</x:v>
      </x:c>
      <x:c r="Y224" s="979" t="n">
        <x:f>IFERROR((EXP(-$G224/INDEX($AV$5:$BA$12,MATCH($D224,$AR$5:$AR$12,0),1))*($G224/INDEX($AV$5:$BA$12,MATCH($D224,$AR$5:$AR$12,0),1))^$I224)/((EXP(-$G224/INDEX($AV$5:$BA$12,MATCH($D224,$AR$5:$AR$12,0),1))*($G224/INDEX($AV$5:$BA$12,MATCH($D224,$AR$5:$AR$12,0),1))^$I224)+(EXP(-$G224/INDEX($AV$5:$BA$12,MATCH($D224,$AR$5:$AR$12,0),2))*($G224/INDEX($AV$5:$BA$12,MATCH($D224,$AR$5:$AR$12,0),2))^$I224)+(EXP(-$G224/INDEX($AV$5:$BA$12,MATCH($D224,$AR$5:$AR$12,0),3))*($G224/INDEX($AV$5:$BA$12,MATCH($D224,$AR$5:$AR$12,0),3))^$I224)+(EXP(-$G224/INDEX($AV$5:$BA$12,MATCH($D224,$AR$5:$AR$12,0),4))*($G224/INDEX($AV$5:$BA$12,MATCH($D224,$AR$5:$AR$12,0),4))^$I224)+(EXP(-$G224/INDEX($AV$5:$BA$12,MATCH($D224,$AR$5:$AR$12,0),5))*($G224/INDEX($AV$5:$BA$12,MATCH($D224,$AR$5:$AR$12,0),5))^$I224)+(EXP(-$G224/INDEX($AV$5:$BA$12,MATCH($D224,$AR$5:$AR$12,0),6))*($G224/INDEX($AV$5:$BA$12,MATCH($D224,$AR$5:$AR$12,0),6))^$I224)),0)</x:f>
        <x:v>0</x:v>
      </x:c>
      <x:c r="Z224" s="979" t="n">
        <x:f>IFERROR((EXP(-$G224/INDEX($AV$5:$BA$12,MATCH($D224,$AR$5:$AR$12,0),2))*($G224/INDEX($AV$5:$BA$12,MATCH($D224,$AR$5:$AR$12,0),2))^$I224)/((EXP(-$G224/INDEX($AV$5:$BA$12,MATCH($D224,$AR$5:$AR$12,0),1))*($G224/INDEX($AV$5:$BA$12,MATCH($D224,$AR$5:$AR$12,0),1))^$I224)+(EXP(-$G224/INDEX($AV$5:$BA$12,MATCH($D224,$AR$5:$AR$12,0),2))*($G224/INDEX($AV$5:$BA$12,MATCH($D224,$AR$5:$AR$12,0),2))^$I224)+(EXP(-$G224/INDEX($AV$5:$BA$12,MATCH($D224,$AR$5:$AR$12,0),3))*($G224/INDEX($AV$5:$BA$12,MATCH($D224,$AR$5:$AR$12,0),3))^$I224)+(EXP(-$G224/INDEX($AV$5:$BA$12,MATCH($D224,$AR$5:$AR$12,0),4))*($G224/INDEX($AV$5:$BA$12,MATCH($D224,$AR$5:$AR$12,0),4))^$I224)+(EXP(-$G224/INDEX($AV$5:$BA$12,MATCH($D224,$AR$5:$AR$12,0),5))*($G224/INDEX($AV$5:$BA$12,MATCH($D224,$AR$5:$AR$12,0),5))^$I224)+(EXP(-$G224/INDEX($AV$5:$BA$12,MATCH($D224,$AR$5:$AR$12,0),6))*($G224/INDEX($AV$5:$BA$12,MATCH($D224,$AR$5:$AR$12,0),6))^$I224)),0)</x:f>
        <x:v>0</x:v>
      </x:c>
      <x:c r="AA224" s="979" t="n">
        <x:f>IFERROR((EXP(-$G224/INDEX($AV$5:$BA$12,MATCH($D224,$AR$5:$AR$12,0),3))*($G224/INDEX($AV$5:$BA$12,MATCH($D224,$AR$5:$AR$12,0),3))^$I224)/((EXP(-$G224/INDEX($AV$5:$BA$12,MATCH($D224,$AR$5:$AR$12,0),1))*($G224/INDEX($AV$5:$BA$12,MATCH($D224,$AR$5:$AR$12,0),1))^$I224)+(EXP(-$G224/INDEX($AV$5:$BA$12,MATCH($D224,$AR$5:$AR$12,0),2))*($G224/INDEX($AV$5:$BA$12,MATCH($D224,$AR$5:$AR$12,0),2))^$I224)+(EXP(-$G224/INDEX($AV$5:$BA$12,MATCH($D224,$AR$5:$AR$12,0),3))*($G224/INDEX($AV$5:$BA$12,MATCH($D224,$AR$5:$AR$12,0),3))^$I224)+(EXP(-$G224/INDEX($AV$5:$BA$12,MATCH($D224,$AR$5:$AR$12,0),4))*($G224/INDEX($AV$5:$BA$12,MATCH($D224,$AR$5:$AR$12,0),4))^$I224)+(EXP(-$G224/INDEX($AV$5:$BA$12,MATCH($D224,$AR$5:$AR$12,0),5))*($G224/INDEX($AV$5:$BA$12,MATCH($D224,$AR$5:$AR$12,0),5))^$I224)+(EXP(-$G224/INDEX($AV$5:$BA$12,MATCH($D224,$AR$5:$AR$12,0),6))*($G224/INDEX($AV$5:$BA$12,MATCH($D224,$AR$5:$AR$12,0),6))^$I224)),0)</x:f>
        <x:v>0</x:v>
      </x:c>
      <x:c r="AB224" s="979" t="n">
        <x:f>IFERROR((EXP(-$G224/INDEX($AV$5:$BA$12,MATCH($D224,$AR$5:$AR$12,0),4))*($G224/INDEX($AV$5:$BA$12,MATCH($D224,$AR$5:$AR$12,0),4))^$I224)/((EXP(-$G224/INDEX($AV$5:$BA$12,MATCH($D224,$AR$5:$AR$12,0),1))*($G224/INDEX($AV$5:$BA$12,MATCH($D224,$AR$5:$AR$12,0),1))^$I224)+(EXP(-$G224/INDEX($AV$5:$BA$12,MATCH($D224,$AR$5:$AR$12,0),2))*($G224/INDEX($AV$5:$BA$12,MATCH($D224,$AR$5:$AR$12,0),2))^$I224)+(EXP(-$G224/INDEX($AV$5:$BA$12,MATCH($D224,$AR$5:$AR$12,0),3))*($G224/INDEX($AV$5:$BA$12,MATCH($D224,$AR$5:$AR$12,0),3))^$I224)+(EXP(-$G224/INDEX($AV$5:$BA$12,MATCH($D224,$AR$5:$AR$12,0),4))*($G224/INDEX($AV$5:$BA$12,MATCH($D224,$AR$5:$AR$12,0),4))^$I224)+(EXP(-$G224/INDEX($AV$5:$BA$12,MATCH($D224,$AR$5:$AR$12,0),5))*($G224/INDEX($AV$5:$BA$12,MATCH($D224,$AR$5:$AR$12,0),5))^$I224)+(EXP(-$G224/INDEX($AV$5:$BA$12,MATCH($D224,$AR$5:$AR$12,0),6))*($G224/INDEX($AV$5:$BA$12,MATCH($D224,$AR$5:$AR$12,0),6))^$I224)),0)</x:f>
        <x:v>0</x:v>
      </x:c>
      <x:c r="AC224" s="979" t="n">
        <x:f>IFERROR((EXP(-$G224/INDEX($AV$5:$BA$12,MATCH($D224,$AR$5:$AR$12,0),5))*($G224/INDEX($AV$5:$BA$12,MATCH($D224,$AR$5:$AR$12,0),5))^$I224)/((EXP(-$G224/INDEX($AV$5:$BA$12,MATCH($D224,$AR$5:$AR$12,0),1))*($G224/INDEX($AV$5:$BA$12,MATCH($D224,$AR$5:$AR$12,0),1))^$I224)+(EXP(-$G224/INDEX($AV$5:$BA$12,MATCH($D224,$AR$5:$AR$12,0),2))*($G224/INDEX($AV$5:$BA$12,MATCH($D224,$AR$5:$AR$12,0),2))^$I224)+(EXP(-$G224/INDEX($AV$5:$BA$12,MATCH($D224,$AR$5:$AR$12,0),3))*($G224/INDEX($AV$5:$BA$12,MATCH($D224,$AR$5:$AR$12,0),3))^$I224)+(EXP(-$G224/INDEX($AV$5:$BA$12,MATCH($D224,$AR$5:$AR$12,0),4))*($G224/INDEX($AV$5:$BA$12,MATCH($D224,$AR$5:$AR$12,0),4))^$I224)+(EXP(-$G224/INDEX($AV$5:$BA$12,MATCH($D224,$AR$5:$AR$12,0),5))*($G224/INDEX($AV$5:$BA$12,MATCH($D224,$AR$5:$AR$12,0),5))^$I224)+(EXP(-$G224/INDEX($AV$5:$BA$12,MATCH($D224,$AR$5:$AR$12,0),6))*($G224/INDEX($AV$5:$BA$12,MATCH($D224,$AR$5:$AR$12,0),6))^$I224)),0)</x:f>
        <x:v>0</x:v>
      </x:c>
      <x:c r="AD224" s="979" t="n">
        <x:f>IFERROR((EXP(-$G224/INDEX($AV$5:$BA$12,MATCH($D224,$AR$5:$AR$12,0),6))*($G224/INDEX($AV$5:$BA$12,MATCH($D224,$AR$5:$AR$12,0),6))^$I224)/((EXP(-$G224/INDEX($AV$5:$BA$12,MATCH($D224,$AR$5:$AR$12,0),1))*($G224/INDEX($AV$5:$BA$12,MATCH($D224,$AR$5:$AR$12,0),1))^$I224)+(EXP(-$G224/INDEX($AV$5:$BA$12,MATCH($D224,$AR$5:$AR$12,0),2))*($G224/INDEX($AV$5:$BA$12,MATCH($D224,$AR$5:$AR$12,0),2))^$I224)+(EXP(-$G224/INDEX($AV$5:$BA$12,MATCH($D224,$AR$5:$AR$12,0),3))*($G224/INDEX($AV$5:$BA$12,MATCH($D224,$AR$5:$AR$12,0),3))^$I224)+(EXP(-$G224/INDEX($AV$5:$BA$12,MATCH($D224,$AR$5:$AR$12,0),4))*($G224/INDEX($AV$5:$BA$12,MATCH($D224,$AR$5:$AR$12,0),4))^$I224)+(EXP(-$G224/INDEX($AV$5:$BA$12,MATCH($D224,$AR$5:$AR$12,0),5))*($G224/INDEX($AV$5:$BA$12,MATCH($D224,$AR$5:$AR$12,0),5))^$I224)+(EXP(-$G224/INDEX($AV$5:$BA$12,MATCH($D224,$AR$5:$AR$12,0),6))*($G224/INDEX($AV$5:$BA$12,MATCH($D224,$AR$5:$AR$12,0),6))^$I224)),0)</x:f>
        <x:v>0</x:v>
      </x:c>
      <x:c r="AE224" s="979" t="n">
        <x:f>IFERROR((EXP(-$G224/INDEX($BB$5:$BG$12,MATCH($D224,$AR$5:$AR$12,0),1))*($G224/INDEX($BB$5:$BG$12,MATCH($D224,$AR$5:$AR$12,0),1))^$J224)/((EXP(-$G224/INDEX($BB$5:$BG$12,MATCH($D224,$AR$5:$AR$12,0),1))*($G224/INDEX($BB$5:$BG$12,MATCH($D224,$AR$5:$AR$12,0),1))^$J224)+(EXP(-$G224/INDEX($BB$5:$BG$12,MATCH($D224,$AR$5:$AR$12,0),2))*($G224/INDEX($BB$5:$BG$12,MATCH($D224,$AR$5:$AR$12,0),2))^$J224)+(EXP(-$G224/INDEX($BB$5:$BG$12,MATCH($D224,$AR$5:$AR$12,0),3))*($G224/INDEX($BB$5:$BG$12,MATCH($D224,$AR$5:$AR$12,0),3))^$J224)+(EXP(-$G224/INDEX($BB$5:$BG$12,MATCH($D224,$AR$5:$AR$12,0),4))*($G224/INDEX($BB$5:$BG$12,MATCH($D224,$AR$5:$AR$12,0),4))^$J224)+(EXP(-$G224/INDEX($BB$5:$BG$12,MATCH($D224,$AR$5:$AR$12,0),5))*($G224/INDEX($BB$5:$BG$12,MATCH($D224,$AR$5:$AR$12,0),5))^$J224)+(EXP(-$G224/INDEX($BB$5:$BG$12,MATCH($D224,$AR$5:$AR$12,0),6))*($G224/INDEX($BB$5:$BG$12,MATCH($D224,$AR$5:$AR$12,0),6))^$J224)),0)</x:f>
        <x:v>0</x:v>
      </x:c>
      <x:c r="AF224" s="979" t="n">
        <x:f>IFERROR((EXP(-$G224/INDEX($BB$5:$BG$12,MATCH($D224,$AR$5:$AR$12,0),2))*($G224/INDEX($BB$5:$BG$12,MATCH($D224,$AR$5:$AR$12,0),2))^$J224)/((EXP(-$G224/INDEX($BB$5:$BG$12,MATCH($D224,$AR$5:$AR$12,0),1))*($G224/INDEX($BB$5:$BG$12,MATCH($D224,$AR$5:$AR$12,0),1))^$J224)+(EXP(-$G224/INDEX($BB$5:$BG$12,MATCH($D224,$AR$5:$AR$12,0),2))*($G224/INDEX($BB$5:$BG$12,MATCH($D224,$AR$5:$AR$12,0),2))^$J224)+(EXP(-$G224/INDEX($BB$5:$BG$12,MATCH($D224,$AR$5:$AR$12,0),3))*($G224/INDEX($BB$5:$BG$12,MATCH($D224,$AR$5:$AR$12,0),3))^$J224)+(EXP(-$G224/INDEX($BB$5:$BG$12,MATCH($D224,$AR$5:$AR$12,0),4))*($G224/INDEX($BB$5:$BG$12,MATCH($D224,$AR$5:$AR$12,0),4))^$J224)+(EXP(-$G224/INDEX($BB$5:$BG$12,MATCH($D224,$AR$5:$AR$12,0),5))*($G224/INDEX($BB$5:$BG$12,MATCH($D224,$AR$5:$AR$12,0),5))^$J224)+(EXP(-$G224/INDEX($BB$5:$BG$12,MATCH($D224,$AR$5:$AR$12,0),6))*($G224/INDEX($BB$5:$BG$12,MATCH($D224,$AR$5:$AR$12,0),6))^$J224)),0)</x:f>
        <x:v>0</x:v>
      </x:c>
      <x:c r="AG224" s="979" t="n">
        <x:f>IFERROR((EXP(-$G224/INDEX($BB$5:$BG$12,MATCH($D224,$AR$5:$AR$12,0),3))*($G224/INDEX($BB$5:$BG$12,MATCH($D224,$AR$5:$AR$12,0),3))^$J224)/((EXP(-$G224/INDEX($BB$5:$BG$12,MATCH($D224,$AR$5:$AR$12,0),1))*($G224/INDEX($BB$5:$BG$12,MATCH($D224,$AR$5:$AR$12,0),1))^$J224)+(EXP(-$G224/INDEX($BB$5:$BG$12,MATCH($D224,$AR$5:$AR$12,0),2))*($G224/INDEX($BB$5:$BG$12,MATCH($D224,$AR$5:$AR$12,0),2))^$J224)+(EXP(-$G224/INDEX($BB$5:$BG$12,MATCH($D224,$AR$5:$AR$12,0),3))*($G224/INDEX($BB$5:$BG$12,MATCH($D224,$AR$5:$AR$12,0),3))^$J224)+(EXP(-$G224/INDEX($BB$5:$BG$12,MATCH($D224,$AR$5:$AR$12,0),4))*($G224/INDEX($BB$5:$BG$12,MATCH($D224,$AR$5:$AR$12,0),4))^$J224)+(EXP(-$G224/INDEX($BB$5:$BG$12,MATCH($D224,$AR$5:$AR$12,0),5))*($G224/INDEX($BB$5:$BG$12,MATCH($D224,$AR$5:$AR$12,0),5))^$J224)+(EXP(-$G224/INDEX($BB$5:$BG$12,MATCH($D224,$AR$5:$AR$12,0),6))*($G224/INDEX($BB$5:$BG$12,MATCH($D224,$AR$5:$AR$12,0),6))^$J224)),0)</x:f>
        <x:v>0</x:v>
      </x:c>
      <x:c r="AH224" s="979" t="n">
        <x:f>IFERROR((EXP(-$G224/INDEX($BB$5:$BG$12,MATCH($D224,$AR$5:$AR$12,0),4))*($G224/INDEX($BB$5:$BG$12,MATCH($D224,$AR$5:$AR$12,0),4))^$J224)/((EXP(-$G224/INDEX($BB$5:$BG$12,MATCH($D224,$AR$5:$AR$12,0),1))*($G224/INDEX($BB$5:$BG$12,MATCH($D224,$AR$5:$AR$12,0),1))^$J224)+(EXP(-$G224/INDEX($BB$5:$BG$12,MATCH($D224,$AR$5:$AR$12,0),2))*($G224/INDEX($BB$5:$BG$12,MATCH($D224,$AR$5:$AR$12,0),2))^$J224)+(EXP(-$G224/INDEX($BB$5:$BG$12,MATCH($D224,$AR$5:$AR$12,0),3))*($G224/INDEX($BB$5:$BG$12,MATCH($D224,$AR$5:$AR$12,0),3))^$J224)+(EXP(-$G224/INDEX($BB$5:$BG$12,MATCH($D224,$AR$5:$AR$12,0),4))*($G224/INDEX($BB$5:$BG$12,MATCH($D224,$AR$5:$AR$12,0),4))^$J224)+(EXP(-$G224/INDEX($BB$5:$BG$12,MATCH($D224,$AR$5:$AR$12,0),5))*($G224/INDEX($BB$5:$BG$12,MATCH($D224,$AR$5:$AR$12,0),5))^$J224)+(EXP(-$G224/INDEX($BB$5:$BG$12,MATCH($D224,$AR$5:$AR$12,0),6))*($G224/INDEX($BB$5:$BG$12,MATCH($D224,$AR$5:$AR$12,0),6))^$J224)),0)</x:f>
        <x:v>0</x:v>
      </x:c>
      <x:c r="AI224" s="979" t="n">
        <x:f>IFERROR((EXP(-$G224/INDEX($BB$5:$BG$12,MATCH($D224,$AR$5:$AR$12,0),5))*($G224/INDEX($BB$5:$BG$12,MATCH($D224,$AR$5:$AR$12,0),5))^$J224)/((EXP(-$G224/INDEX($BB$5:$BG$12,MATCH($D224,$AR$5:$AR$12,0),1))*($G224/INDEX($BB$5:$BG$12,MATCH($D224,$AR$5:$AR$12,0),1))^$J224)+(EXP(-$G224/INDEX($BB$5:$BG$12,MATCH($D224,$AR$5:$AR$12,0),2))*($G224/INDEX($BB$5:$BG$12,MATCH($D224,$AR$5:$AR$12,0),2))^$J224)+(EXP(-$G224/INDEX($BB$5:$BG$12,MATCH($D224,$AR$5:$AR$12,0),3))*($G224/INDEX($BB$5:$BG$12,MATCH($D224,$AR$5:$AR$12,0),3))^$J224)+(EXP(-$G224/INDEX($BB$5:$BG$12,MATCH($D224,$AR$5:$AR$12,0),4))*($G224/INDEX($BB$5:$BG$12,MATCH($D224,$AR$5:$AR$12,0),4))^$J224)+(EXP(-$G224/INDEX($BB$5:$BG$12,MATCH($D224,$AR$5:$AR$12,0),5))*($G224/INDEX($BB$5:$BG$12,MATCH($D224,$AR$5:$AR$12,0),5))^$J224)+(EXP(-$G224/INDEX($BB$5:$BG$12,MATCH($D224,$AR$5:$AR$12,0),6))*($G224/INDEX($BB$5:$BG$12,MATCH($D224,$AR$5:$AR$12,0),6))^$J224)),0)</x:f>
        <x:v>0</x:v>
      </x:c>
      <x:c r="AJ224" s="979" t="n">
        <x:f>IFERROR((EXP(-$G224/INDEX($BB$5:$BG$12,MATCH($D224,$AR$5:$AR$12,0),6))*($G224/INDEX($BB$5:$BG$12,MATCH($D224,$AR$5:$AR$12,0),6))^$J224)/((EXP(-$G224/INDEX($BB$5:$BG$12,MATCH($D224,$AR$5:$AR$12,0),1))*($G224/INDEX($BB$5:$BG$12,MATCH($D224,$AR$5:$AR$12,0),1))^$J224)+(EXP(-$G224/INDEX($BB$5:$BG$12,MATCH($D224,$AR$5:$AR$12,0),2))*($G224/INDEX($BB$5:$BG$12,MATCH($D224,$AR$5:$AR$12,0),2))^$J224)+(EXP(-$G224/INDEX($BB$5:$BG$12,MATCH($D224,$AR$5:$AR$12,0),3))*($G224/INDEX($BB$5:$BG$12,MATCH($D224,$AR$5:$AR$12,0),3))^$J224)+(EXP(-$G224/INDEX($BB$5:$BG$12,MATCH($D224,$AR$5:$AR$12,0),4))*($G224/INDEX($BB$5:$BG$12,MATCH($D224,$AR$5:$AR$12,0),4))^$J224)+(EXP(-$G224/INDEX($BB$5:$BG$12,MATCH($D224,$AR$5:$AR$12,0),5))*($G224/INDEX($BB$5:$BG$12,MATCH($D224,$AR$5:$AR$12,0),5))^$J224)+(EXP(-$G224/INDEX($BB$5:$BG$12,MATCH($D224,$AR$5:$AR$12,0),6))*($G224/INDEX($BB$5:$BG$12,MATCH($D224,$AR$5:$AR$12,0),6))^$J224)),0)</x:f>
        <x:v>0</x:v>
      </x:c>
      <x:c r="BJ224"/>
      <x:c r="BK224"/>
      <x:c r="BL224"/>
      <x:c r="BM224"/>
      <x:c r="BN224"/>
      <x:c r="BO224"/>
      <x:c r="BP224"/>
      <x:c r="BQ224"/>
      <x:c r="BR224"/>
      <x:c r="BS224"/>
      <x:c r="BT224"/>
      <x:c r="BU224"/>
      <x:c r="BV224"/>
      <x:c r="BW224"/>
      <x:c r="BX224"/>
      <x:c r="BY224"/>
      <x:c r="BZ224"/>
    </x:row>
    <x:row r="225">
      <x:c r="A225" s="30" t="n">
        <x:f>'対象台データ'!A223</x:f>
        <x:v>46121</x:v>
      </x:c>
      <x:c r="B225" s="1004" t="str">
        <x:f>'対象台データ'!B223</x:f>
        <x:v>木</x:v>
      </x:c>
      <x:c r="C225" s="1004" t="str">
        <x:f>'対象台データ'!C223</x:f>
        <x:v>4/9</x:v>
      </x:c>
      <x:c r="D225" t="str">
        <x:f>'対象台データ'!D223</x:f>
        <x:v>スマスロ北斗の拳</x:v>
      </x:c>
      <x:c r="E225" s="1015" t="n">
        <x:f>IF($X225="A",MIN(100,MAX(0,55+(V225-55)*(1+0.4*SQRT(MIN(G225/8000,1))))),MIN(100,MAX(0,V225)))</x:f>
        <x:v>78.93472368254602</x:v>
      </x:c>
      <x:c r="F225" s="1017" t="n">
        <x:f>'対象台データ'!E223</x:f>
        <x:v>739</x:v>
      </x:c>
      <x:c r="G225" s="644" t="n">
        <x:f>'対象台データ'!F223</x:f>
        <x:v>10013</x:v>
      </x:c>
      <x:c r="H225" s="644" t="n">
        <x:f>'対象台データ'!G223</x:f>
        <x:v>2024</x:v>
      </x:c>
      <x:c r="I225" s="644" t="n">
        <x:f>'対象台データ'!H223</x:f>
        <x:v>0</x:v>
      </x:c>
      <x:c r="J225" s="644" t="n">
        <x:f>'対象台データ'!I223</x:f>
        <x:v>0</x:v>
      </x:c>
      <x:c r="K225" s="145" t="n">
        <x:f>'対象台データ'!K223</x:f>
        <x:v>1.0673790738706348</x:v>
      </x:c>
      <x:c r="L225" s="28" t="n">
        <x:f>IF(G225&lt;=0,5,IF(G225&lt;1500,5+(G225-0)*(20-5)/(1500-0),IF(G225&lt;3000,20+(G225-1500)*(40-20)/(3000-1500),IF(G225&lt;4500,40+(G225-3000)*(58-40)/(4500-3000),IF(G225&lt;6000,58+(G225-4500)*(72-58)/(6000-4500),IF(G225&lt;7500,72+(G225-6000)*(84-72)/(7500-6000),IF(G225&lt;9000,84+(G225-7500)*(93-84)/(9000-7500),IF(G225&lt;11000,93+(G225-9000)*(100-93)/(11000-9000),100))))))))</x:f>
        <x:v>96.5455</x:v>
      </x:c>
      <x:c r="M225" s="28" t="n">
        <x:v>1</x:v>
      </x:c>
      <x:c r="N225" s="28" t="n">
        <x:f>MIN(100,L225*M225)</x:f>
        <x:v>96.5455</x:v>
      </x:c>
      <x:c r="O225" s="28" t="n">
        <x:f>IF(K225&lt;=0.8,0,IF(K225&lt;0.9,0+(K225-0.8)*(10-0)/(0.9-0.8),IF(K225&lt;1,10+(K225-0.9)*(35-10)/(1-0.9),IF(K225&lt;1.2,35+(K225-1)*(87-35)/(1.2-1),IF(K225&lt;1.3,87+(K225-1.2)*(96-87)/(1.3-1.2),IF(K225&lt;1.45,96+(K225-1.3)*(100-96)/(1.45-1.3),100))))))</x:f>
        <x:v>52.518559206365055</x:v>
      </x:c>
      <x:c r="P225" s="145" t="n">
        <x:f>MIN(1,SQRT(G225/8000))</x:f>
        <x:v>1</x:v>
      </x:c>
      <x:c r="Q225" s="28" t="n">
        <x:f>35+(O225-35)*P225</x:f>
        <x:v>52.518559206365055</x:v>
      </x:c>
      <x:c r="R225" s="28" t="n">
        <x:f>IF(K225&lt;0.95,MIN(25,(0.95-K225)*250),0)</x:f>
        <x:v>0</x:v>
      </x:c>
      <x:c r="S225" s="28" t="n">
        <x:f>IF($X225="A",Y225*5+Z225*15+AA225*30+AB225*60+AC225*80+AD225*100,0)</x:f>
        <x:v>0</x:v>
      </x:c>
      <x:c r="T225" s="28" t="n">
        <x:f>IF($X225="A",AE225*5+AF225*15+AG225*30+AH225*60+AI225*80+AJ225*100,0)</x:f>
        <x:v>0</x:v>
      </x:c>
      <x:c r="U225" s="28" t="n">
        <x:f>IF($X225="A",S225*15%+T225*30%+Q225*55%,0)</x:f>
        <x:v>0</x:v>
      </x:c>
      <x:c r="V225" s="1019" t="n">
        <x:f>IF($X225="A",U225*80%+N225*20%,N225*IFERROR(INDEX($AT$5:$AT$60,MATCH($D225,$AR$5:$AR$60,0)),0.6)+Q225*IFERROR(INDEX($AU$5:$AU$60,MATCH($D225,$AR$5:$AR$60,0)),0.4)-R225)</x:f>
        <x:v>78.93472368254602</x:v>
      </x:c>
      <x:c r="W225" s="25" t="str">
        <x:f>IF(E225&gt;=90,"設定6級候補",IF(E225&gt;=75,"設定4以上強候補",IF(E225&gt;=60,"設定4以上を疑う","要観察")))</x:f>
        <x:v>設定4以上強候補</x:v>
      </x:c>
      <x:c r="X225" s="1004" t="str">
        <x:f>IFERROR(INDEX($AS$5:$AS$60,MATCH($D225,$AR$5:$AR$60,0)),"AT")</x:f>
        <x:v>AT</x:v>
      </x:c>
      <x:c r="Y225" s="145" t="n">
        <x:f>IFERROR((EXP(-$G225/INDEX($AV$5:$BA$12,MATCH($D225,$AR$5:$AR$12,0),1))*($G225/INDEX($AV$5:$BA$12,MATCH($D225,$AR$5:$AR$12,0),1))^$I225)/((EXP(-$G225/INDEX($AV$5:$BA$12,MATCH($D225,$AR$5:$AR$12,0),1))*($G225/INDEX($AV$5:$BA$12,MATCH($D225,$AR$5:$AR$12,0),1))^$I225)+(EXP(-$G225/INDEX($AV$5:$BA$12,MATCH($D225,$AR$5:$AR$12,0),2))*($G225/INDEX($AV$5:$BA$12,MATCH($D225,$AR$5:$AR$12,0),2))^$I225)+(EXP(-$G225/INDEX($AV$5:$BA$12,MATCH($D225,$AR$5:$AR$12,0),3))*($G225/INDEX($AV$5:$BA$12,MATCH($D225,$AR$5:$AR$12,0),3))^$I225)+(EXP(-$G225/INDEX($AV$5:$BA$12,MATCH($D225,$AR$5:$AR$12,0),4))*($G225/INDEX($AV$5:$BA$12,MATCH($D225,$AR$5:$AR$12,0),4))^$I225)+(EXP(-$G225/INDEX($AV$5:$BA$12,MATCH($D225,$AR$5:$AR$12,0),5))*($G225/INDEX($AV$5:$BA$12,MATCH($D225,$AR$5:$AR$12,0),5))^$I225)+(EXP(-$G225/INDEX($AV$5:$BA$12,MATCH($D225,$AR$5:$AR$12,0),6))*($G225/INDEX($AV$5:$BA$12,MATCH($D225,$AR$5:$AR$12,0),6))^$I225)),0)</x:f>
        <x:v>0</x:v>
      </x:c>
      <x:c r="Z225" s="145" t="n">
        <x:f>IFERROR((EXP(-$G225/INDEX($AV$5:$BA$12,MATCH($D225,$AR$5:$AR$12,0),2))*($G225/INDEX($AV$5:$BA$12,MATCH($D225,$AR$5:$AR$12,0),2))^$I225)/((EXP(-$G225/INDEX($AV$5:$BA$12,MATCH($D225,$AR$5:$AR$12,0),1))*($G225/INDEX($AV$5:$BA$12,MATCH($D225,$AR$5:$AR$12,0),1))^$I225)+(EXP(-$G225/INDEX($AV$5:$BA$12,MATCH($D225,$AR$5:$AR$12,0),2))*($G225/INDEX($AV$5:$BA$12,MATCH($D225,$AR$5:$AR$12,0),2))^$I225)+(EXP(-$G225/INDEX($AV$5:$BA$12,MATCH($D225,$AR$5:$AR$12,0),3))*($G225/INDEX($AV$5:$BA$12,MATCH($D225,$AR$5:$AR$12,0),3))^$I225)+(EXP(-$G225/INDEX($AV$5:$BA$12,MATCH($D225,$AR$5:$AR$12,0),4))*($G225/INDEX($AV$5:$BA$12,MATCH($D225,$AR$5:$AR$12,0),4))^$I225)+(EXP(-$G225/INDEX($AV$5:$BA$12,MATCH($D225,$AR$5:$AR$12,0),5))*($G225/INDEX($AV$5:$BA$12,MATCH($D225,$AR$5:$AR$12,0),5))^$I225)+(EXP(-$G225/INDEX($AV$5:$BA$12,MATCH($D225,$AR$5:$AR$12,0),6))*($G225/INDEX($AV$5:$BA$12,MATCH($D225,$AR$5:$AR$12,0),6))^$I225)),0)</x:f>
        <x:v>0</x:v>
      </x:c>
      <x:c r="AA225" s="145" t="n">
        <x:f>IFERROR((EXP(-$G225/INDEX($AV$5:$BA$12,MATCH($D225,$AR$5:$AR$12,0),3))*($G225/INDEX($AV$5:$BA$12,MATCH($D225,$AR$5:$AR$12,0),3))^$I225)/((EXP(-$G225/INDEX($AV$5:$BA$12,MATCH($D225,$AR$5:$AR$12,0),1))*($G225/INDEX($AV$5:$BA$12,MATCH($D225,$AR$5:$AR$12,0),1))^$I225)+(EXP(-$G225/INDEX($AV$5:$BA$12,MATCH($D225,$AR$5:$AR$12,0),2))*($G225/INDEX($AV$5:$BA$12,MATCH($D225,$AR$5:$AR$12,0),2))^$I225)+(EXP(-$G225/INDEX($AV$5:$BA$12,MATCH($D225,$AR$5:$AR$12,0),3))*($G225/INDEX($AV$5:$BA$12,MATCH($D225,$AR$5:$AR$12,0),3))^$I225)+(EXP(-$G225/INDEX($AV$5:$BA$12,MATCH($D225,$AR$5:$AR$12,0),4))*($G225/INDEX($AV$5:$BA$12,MATCH($D225,$AR$5:$AR$12,0),4))^$I225)+(EXP(-$G225/INDEX($AV$5:$BA$12,MATCH($D225,$AR$5:$AR$12,0),5))*($G225/INDEX($AV$5:$BA$12,MATCH($D225,$AR$5:$AR$12,0),5))^$I225)+(EXP(-$G225/INDEX($AV$5:$BA$12,MATCH($D225,$AR$5:$AR$12,0),6))*($G225/INDEX($AV$5:$BA$12,MATCH($D225,$AR$5:$AR$12,0),6))^$I225)),0)</x:f>
        <x:v>0</x:v>
      </x:c>
      <x:c r="AB225" s="145" t="n">
        <x:f>IFERROR((EXP(-$G225/INDEX($AV$5:$BA$12,MATCH($D225,$AR$5:$AR$12,0),4))*($G225/INDEX($AV$5:$BA$12,MATCH($D225,$AR$5:$AR$12,0),4))^$I225)/((EXP(-$G225/INDEX($AV$5:$BA$12,MATCH($D225,$AR$5:$AR$12,0),1))*($G225/INDEX($AV$5:$BA$12,MATCH($D225,$AR$5:$AR$12,0),1))^$I225)+(EXP(-$G225/INDEX($AV$5:$BA$12,MATCH($D225,$AR$5:$AR$12,0),2))*($G225/INDEX($AV$5:$BA$12,MATCH($D225,$AR$5:$AR$12,0),2))^$I225)+(EXP(-$G225/INDEX($AV$5:$BA$12,MATCH($D225,$AR$5:$AR$12,0),3))*($G225/INDEX($AV$5:$BA$12,MATCH($D225,$AR$5:$AR$12,0),3))^$I225)+(EXP(-$G225/INDEX($AV$5:$BA$12,MATCH($D225,$AR$5:$AR$12,0),4))*($G225/INDEX($AV$5:$BA$12,MATCH($D225,$AR$5:$AR$12,0),4))^$I225)+(EXP(-$G225/INDEX($AV$5:$BA$12,MATCH($D225,$AR$5:$AR$12,0),5))*($G225/INDEX($AV$5:$BA$12,MATCH($D225,$AR$5:$AR$12,0),5))^$I225)+(EXP(-$G225/INDEX($AV$5:$BA$12,MATCH($D225,$AR$5:$AR$12,0),6))*($G225/INDEX($AV$5:$BA$12,MATCH($D225,$AR$5:$AR$12,0),6))^$I225)),0)</x:f>
        <x:v>0</x:v>
      </x:c>
      <x:c r="AC225" s="145" t="n">
        <x:f>IFERROR((EXP(-$G225/INDEX($AV$5:$BA$12,MATCH($D225,$AR$5:$AR$12,0),5))*($G225/INDEX($AV$5:$BA$12,MATCH($D225,$AR$5:$AR$12,0),5))^$I225)/((EXP(-$G225/INDEX($AV$5:$BA$12,MATCH($D225,$AR$5:$AR$12,0),1))*($G225/INDEX($AV$5:$BA$12,MATCH($D225,$AR$5:$AR$12,0),1))^$I225)+(EXP(-$G225/INDEX($AV$5:$BA$12,MATCH($D225,$AR$5:$AR$12,0),2))*($G225/INDEX($AV$5:$BA$12,MATCH($D225,$AR$5:$AR$12,0),2))^$I225)+(EXP(-$G225/INDEX($AV$5:$BA$12,MATCH($D225,$AR$5:$AR$12,0),3))*($G225/INDEX($AV$5:$BA$12,MATCH($D225,$AR$5:$AR$12,0),3))^$I225)+(EXP(-$G225/INDEX($AV$5:$BA$12,MATCH($D225,$AR$5:$AR$12,0),4))*($G225/INDEX($AV$5:$BA$12,MATCH($D225,$AR$5:$AR$12,0),4))^$I225)+(EXP(-$G225/INDEX($AV$5:$BA$12,MATCH($D225,$AR$5:$AR$12,0),5))*($G225/INDEX($AV$5:$BA$12,MATCH($D225,$AR$5:$AR$12,0),5))^$I225)+(EXP(-$G225/INDEX($AV$5:$BA$12,MATCH($D225,$AR$5:$AR$12,0),6))*($G225/INDEX($AV$5:$BA$12,MATCH($D225,$AR$5:$AR$12,0),6))^$I225)),0)</x:f>
        <x:v>0</x:v>
      </x:c>
      <x:c r="AD225" s="145" t="n">
        <x:f>IFERROR((EXP(-$G225/INDEX($AV$5:$BA$12,MATCH($D225,$AR$5:$AR$12,0),6))*($G225/INDEX($AV$5:$BA$12,MATCH($D225,$AR$5:$AR$12,0),6))^$I225)/((EXP(-$G225/INDEX($AV$5:$BA$12,MATCH($D225,$AR$5:$AR$12,0),1))*($G225/INDEX($AV$5:$BA$12,MATCH($D225,$AR$5:$AR$12,0),1))^$I225)+(EXP(-$G225/INDEX($AV$5:$BA$12,MATCH($D225,$AR$5:$AR$12,0),2))*($G225/INDEX($AV$5:$BA$12,MATCH($D225,$AR$5:$AR$12,0),2))^$I225)+(EXP(-$G225/INDEX($AV$5:$BA$12,MATCH($D225,$AR$5:$AR$12,0),3))*($G225/INDEX($AV$5:$BA$12,MATCH($D225,$AR$5:$AR$12,0),3))^$I225)+(EXP(-$G225/INDEX($AV$5:$BA$12,MATCH($D225,$AR$5:$AR$12,0),4))*($G225/INDEX($AV$5:$BA$12,MATCH($D225,$AR$5:$AR$12,0),4))^$I225)+(EXP(-$G225/INDEX($AV$5:$BA$12,MATCH($D225,$AR$5:$AR$12,0),5))*($G225/INDEX($AV$5:$BA$12,MATCH($D225,$AR$5:$AR$12,0),5))^$I225)+(EXP(-$G225/INDEX($AV$5:$BA$12,MATCH($D225,$AR$5:$AR$12,0),6))*($G225/INDEX($AV$5:$BA$12,MATCH($D225,$AR$5:$AR$12,0),6))^$I225)),0)</x:f>
        <x:v>0</x:v>
      </x:c>
      <x:c r="AE225" s="145" t="n">
        <x:f>IFERROR((EXP(-$G225/INDEX($BB$5:$BG$12,MATCH($D225,$AR$5:$AR$12,0),1))*($G225/INDEX($BB$5:$BG$12,MATCH($D225,$AR$5:$AR$12,0),1))^$J225)/((EXP(-$G225/INDEX($BB$5:$BG$12,MATCH($D225,$AR$5:$AR$12,0),1))*($G225/INDEX($BB$5:$BG$12,MATCH($D225,$AR$5:$AR$12,0),1))^$J225)+(EXP(-$G225/INDEX($BB$5:$BG$12,MATCH($D225,$AR$5:$AR$12,0),2))*($G225/INDEX($BB$5:$BG$12,MATCH($D225,$AR$5:$AR$12,0),2))^$J225)+(EXP(-$G225/INDEX($BB$5:$BG$12,MATCH($D225,$AR$5:$AR$12,0),3))*($G225/INDEX($BB$5:$BG$12,MATCH($D225,$AR$5:$AR$12,0),3))^$J225)+(EXP(-$G225/INDEX($BB$5:$BG$12,MATCH($D225,$AR$5:$AR$12,0),4))*($G225/INDEX($BB$5:$BG$12,MATCH($D225,$AR$5:$AR$12,0),4))^$J225)+(EXP(-$G225/INDEX($BB$5:$BG$12,MATCH($D225,$AR$5:$AR$12,0),5))*($G225/INDEX($BB$5:$BG$12,MATCH($D225,$AR$5:$AR$12,0),5))^$J225)+(EXP(-$G225/INDEX($BB$5:$BG$12,MATCH($D225,$AR$5:$AR$12,0),6))*($G225/INDEX($BB$5:$BG$12,MATCH($D225,$AR$5:$AR$12,0),6))^$J225)),0)</x:f>
        <x:v>0</x:v>
      </x:c>
      <x:c r="AF225" s="145" t="n">
        <x:f>IFERROR((EXP(-$G225/INDEX($BB$5:$BG$12,MATCH($D225,$AR$5:$AR$12,0),2))*($G225/INDEX($BB$5:$BG$12,MATCH($D225,$AR$5:$AR$12,0),2))^$J225)/((EXP(-$G225/INDEX($BB$5:$BG$12,MATCH($D225,$AR$5:$AR$12,0),1))*($G225/INDEX($BB$5:$BG$12,MATCH($D225,$AR$5:$AR$12,0),1))^$J225)+(EXP(-$G225/INDEX($BB$5:$BG$12,MATCH($D225,$AR$5:$AR$12,0),2))*($G225/INDEX($BB$5:$BG$12,MATCH($D225,$AR$5:$AR$12,0),2))^$J225)+(EXP(-$G225/INDEX($BB$5:$BG$12,MATCH($D225,$AR$5:$AR$12,0),3))*($G225/INDEX($BB$5:$BG$12,MATCH($D225,$AR$5:$AR$12,0),3))^$J225)+(EXP(-$G225/INDEX($BB$5:$BG$12,MATCH($D225,$AR$5:$AR$12,0),4))*($G225/INDEX($BB$5:$BG$12,MATCH($D225,$AR$5:$AR$12,0),4))^$J225)+(EXP(-$G225/INDEX($BB$5:$BG$12,MATCH($D225,$AR$5:$AR$12,0),5))*($G225/INDEX($BB$5:$BG$12,MATCH($D225,$AR$5:$AR$12,0),5))^$J225)+(EXP(-$G225/INDEX($BB$5:$BG$12,MATCH($D225,$AR$5:$AR$12,0),6))*($G225/INDEX($BB$5:$BG$12,MATCH($D225,$AR$5:$AR$12,0),6))^$J225)),0)</x:f>
        <x:v>0</x:v>
      </x:c>
      <x:c r="AG225" s="145" t="n">
        <x:f>IFERROR((EXP(-$G225/INDEX($BB$5:$BG$12,MATCH($D225,$AR$5:$AR$12,0),3))*($G225/INDEX($BB$5:$BG$12,MATCH($D225,$AR$5:$AR$12,0),3))^$J225)/((EXP(-$G225/INDEX($BB$5:$BG$12,MATCH($D225,$AR$5:$AR$12,0),1))*($G225/INDEX($BB$5:$BG$12,MATCH($D225,$AR$5:$AR$12,0),1))^$J225)+(EXP(-$G225/INDEX($BB$5:$BG$12,MATCH($D225,$AR$5:$AR$12,0),2))*($G225/INDEX($BB$5:$BG$12,MATCH($D225,$AR$5:$AR$12,0),2))^$J225)+(EXP(-$G225/INDEX($BB$5:$BG$12,MATCH($D225,$AR$5:$AR$12,0),3))*($G225/INDEX($BB$5:$BG$12,MATCH($D225,$AR$5:$AR$12,0),3))^$J225)+(EXP(-$G225/INDEX($BB$5:$BG$12,MATCH($D225,$AR$5:$AR$12,0),4))*($G225/INDEX($BB$5:$BG$12,MATCH($D225,$AR$5:$AR$12,0),4))^$J225)+(EXP(-$G225/INDEX($BB$5:$BG$12,MATCH($D225,$AR$5:$AR$12,0),5))*($G225/INDEX($BB$5:$BG$12,MATCH($D225,$AR$5:$AR$12,0),5))^$J225)+(EXP(-$G225/INDEX($BB$5:$BG$12,MATCH($D225,$AR$5:$AR$12,0),6))*($G225/INDEX($BB$5:$BG$12,MATCH($D225,$AR$5:$AR$12,0),6))^$J225)),0)</x:f>
        <x:v>0</x:v>
      </x:c>
      <x:c r="AH225" s="145" t="n">
        <x:f>IFERROR((EXP(-$G225/INDEX($BB$5:$BG$12,MATCH($D225,$AR$5:$AR$12,0),4))*($G225/INDEX($BB$5:$BG$12,MATCH($D225,$AR$5:$AR$12,0),4))^$J225)/((EXP(-$G225/INDEX($BB$5:$BG$12,MATCH($D225,$AR$5:$AR$12,0),1))*($G225/INDEX($BB$5:$BG$12,MATCH($D225,$AR$5:$AR$12,0),1))^$J225)+(EXP(-$G225/INDEX($BB$5:$BG$12,MATCH($D225,$AR$5:$AR$12,0),2))*($G225/INDEX($BB$5:$BG$12,MATCH($D225,$AR$5:$AR$12,0),2))^$J225)+(EXP(-$G225/INDEX($BB$5:$BG$12,MATCH($D225,$AR$5:$AR$12,0),3))*($G225/INDEX($BB$5:$BG$12,MATCH($D225,$AR$5:$AR$12,0),3))^$J225)+(EXP(-$G225/INDEX($BB$5:$BG$12,MATCH($D225,$AR$5:$AR$12,0),4))*($G225/INDEX($BB$5:$BG$12,MATCH($D225,$AR$5:$AR$12,0),4))^$J225)+(EXP(-$G225/INDEX($BB$5:$BG$12,MATCH($D225,$AR$5:$AR$12,0),5))*($G225/INDEX($BB$5:$BG$12,MATCH($D225,$AR$5:$AR$12,0),5))^$J225)+(EXP(-$G225/INDEX($BB$5:$BG$12,MATCH($D225,$AR$5:$AR$12,0),6))*($G225/INDEX($BB$5:$BG$12,MATCH($D225,$AR$5:$AR$12,0),6))^$J225)),0)</x:f>
        <x:v>0</x:v>
      </x:c>
      <x:c r="AI225" s="145" t="n">
        <x:f>IFERROR((EXP(-$G225/INDEX($BB$5:$BG$12,MATCH($D225,$AR$5:$AR$12,0),5))*($G225/INDEX($BB$5:$BG$12,MATCH($D225,$AR$5:$AR$12,0),5))^$J225)/((EXP(-$G225/INDEX($BB$5:$BG$12,MATCH($D225,$AR$5:$AR$12,0),1))*($G225/INDEX($BB$5:$BG$12,MATCH($D225,$AR$5:$AR$12,0),1))^$J225)+(EXP(-$G225/INDEX($BB$5:$BG$12,MATCH($D225,$AR$5:$AR$12,0),2))*($G225/INDEX($BB$5:$BG$12,MATCH($D225,$AR$5:$AR$12,0),2))^$J225)+(EXP(-$G225/INDEX($BB$5:$BG$12,MATCH($D225,$AR$5:$AR$12,0),3))*($G225/INDEX($BB$5:$BG$12,MATCH($D225,$AR$5:$AR$12,0),3))^$J225)+(EXP(-$G225/INDEX($BB$5:$BG$12,MATCH($D225,$AR$5:$AR$12,0),4))*($G225/INDEX($BB$5:$BG$12,MATCH($D225,$AR$5:$AR$12,0),4))^$J225)+(EXP(-$G225/INDEX($BB$5:$BG$12,MATCH($D225,$AR$5:$AR$12,0),5))*($G225/INDEX($BB$5:$BG$12,MATCH($D225,$AR$5:$AR$12,0),5))^$J225)+(EXP(-$G225/INDEX($BB$5:$BG$12,MATCH($D225,$AR$5:$AR$12,0),6))*($G225/INDEX($BB$5:$BG$12,MATCH($D225,$AR$5:$AR$12,0),6))^$J225)),0)</x:f>
        <x:v>0</x:v>
      </x:c>
      <x:c r="AJ225" s="145" t="n">
        <x:f>IFERROR((EXP(-$G225/INDEX($BB$5:$BG$12,MATCH($D225,$AR$5:$AR$12,0),6))*($G225/INDEX($BB$5:$BG$12,MATCH($D225,$AR$5:$AR$12,0),6))^$J225)/((EXP(-$G225/INDEX($BB$5:$BG$12,MATCH($D225,$AR$5:$AR$12,0),1))*($G225/INDEX($BB$5:$BG$12,MATCH($D225,$AR$5:$AR$12,0),1))^$J225)+(EXP(-$G225/INDEX($BB$5:$BG$12,MATCH($D225,$AR$5:$AR$12,0),2))*($G225/INDEX($BB$5:$BG$12,MATCH($D225,$AR$5:$AR$12,0),2))^$J225)+(EXP(-$G225/INDEX($BB$5:$BG$12,MATCH($D225,$AR$5:$AR$12,0),3))*($G225/INDEX($BB$5:$BG$12,MATCH($D225,$AR$5:$AR$12,0),3))^$J225)+(EXP(-$G225/INDEX($BB$5:$BG$12,MATCH($D225,$AR$5:$AR$12,0),4))*($G225/INDEX($BB$5:$BG$12,MATCH($D225,$AR$5:$AR$12,0),4))^$J225)+(EXP(-$G225/INDEX($BB$5:$BG$12,MATCH($D225,$AR$5:$AR$12,0),5))*($G225/INDEX($BB$5:$BG$12,MATCH($D225,$AR$5:$AR$12,0),5))^$J225)+(EXP(-$G225/INDEX($BB$5:$BG$12,MATCH($D225,$AR$5:$AR$12,0),6))*($G225/INDEX($BB$5:$BG$12,MATCH($D225,$AR$5:$AR$12,0),6))^$J225)),0)</x:f>
        <x:v>0</x:v>
      </x:c>
      <x:c r="BJ225"/>
      <x:c r="BK225"/>
      <x:c r="BL225"/>
      <x:c r="BM225"/>
      <x:c r="BN225"/>
      <x:c r="BO225"/>
      <x:c r="BP225"/>
      <x:c r="BQ225"/>
      <x:c r="BR225"/>
      <x:c r="BS225"/>
      <x:c r="BT225"/>
      <x:c r="BU225"/>
      <x:c r="BV225"/>
      <x:c r="BW225"/>
      <x:c r="BX225"/>
      <x:c r="BY225"/>
      <x:c r="BZ225"/>
    </x:row>
    <x:row r="226">
      <x:c r="A226" s="30" t="n">
        <x:f>'対象台データ'!A224</x:f>
        <x:v>46121</x:v>
      </x:c>
      <x:c r="B226" s="1004" t="str">
        <x:f>'対象台データ'!B224</x:f>
        <x:v>木</x:v>
      </x:c>
      <x:c r="C226" s="1004" t="str">
        <x:f>'対象台データ'!C224</x:f>
        <x:v>4/9</x:v>
      </x:c>
      <x:c r="D226" t="str">
        <x:f>'対象台データ'!D224</x:f>
        <x:v>スマスロ北斗の拳</x:v>
      </x:c>
      <x:c r="E226" s="1015" t="n">
        <x:f>IF($X226="A",MIN(100,MAX(0,55+(V226-55)*(1+0.4*SQRT(MIN(G226/8000,1))))),MIN(100,MAX(0,V226)))</x:f>
        <x:v>84.5198033630987</x:v>
      </x:c>
      <x:c r="F226" s="1017" t="n">
        <x:f>'対象台データ'!E224</x:f>
        <x:v>740</x:v>
      </x:c>
      <x:c r="G226" s="644" t="n">
        <x:f>'対象台データ'!F224</x:f>
        <x:v>8623</x:v>
      </x:c>
      <x:c r="H226" s="644" t="n">
        <x:f>'対象台データ'!G224</x:f>
        <x:v>3999</x:v>
      </x:c>
      <x:c r="I226" s="644" t="n">
        <x:f>'対象台データ'!H224</x:f>
        <x:v>0</x:v>
      </x:c>
      <x:c r="J226" s="644" t="n">
        <x:f>'対象台データ'!I224</x:f>
        <x:v>0</x:v>
      </x:c>
      <x:c r="K226" s="145" t="n">
        <x:f>'対象台データ'!K224</x:f>
        <x:v>1.154586570799026</x:v>
      </x:c>
      <x:c r="L226" s="28" t="n">
        <x:f>IF(G226&lt;=0,5,IF(G226&lt;1500,5+(G226-0)*(20-5)/(1500-0),IF(G226&lt;3000,20+(G226-1500)*(40-20)/(3000-1500),IF(G226&lt;4500,40+(G226-3000)*(58-40)/(4500-3000),IF(G226&lt;6000,58+(G226-4500)*(72-58)/(6000-4500),IF(G226&lt;7500,72+(G226-6000)*(84-72)/(7500-6000),IF(G226&lt;9000,84+(G226-7500)*(93-84)/(9000-7500),IF(G226&lt;11000,93+(G226-9000)*(100-93)/(11000-9000),100))))))))</x:f>
        <x:v>90.738</x:v>
      </x:c>
      <x:c r="M226" s="28" t="n">
        <x:v>1</x:v>
      </x:c>
      <x:c r="N226" s="28" t="n">
        <x:f>MIN(100,L226*M226)</x:f>
        <x:v>90.738</x:v>
      </x:c>
      <x:c r="O226" s="28" t="n">
        <x:f>IF(K226&lt;=0.8,0,IF(K226&lt;0.9,0+(K226-0.8)*(10-0)/(0.9-0.8),IF(K226&lt;1,10+(K226-0.9)*(35-10)/(1-0.9),IF(K226&lt;1.2,35+(K226-1)*(87-35)/(1.2-1),IF(K226&lt;1.3,87+(K226-1.2)*(96-87)/(1.3-1.2),IF(K226&lt;1.45,96+(K226-1.3)*(100-96)/(1.45-1.3),100))))))</x:f>
        <x:v>75.19250840774674</x:v>
      </x:c>
      <x:c r="P226" s="145" t="n">
        <x:f>MIN(1,SQRT(G226/8000))</x:f>
        <x:v>1</x:v>
      </x:c>
      <x:c r="Q226" s="28" t="n">
        <x:f>35+(O226-35)*P226</x:f>
        <x:v>75.19250840774674</x:v>
      </x:c>
      <x:c r="R226" s="28" t="n">
        <x:f>IF(K226&lt;0.95,MIN(25,(0.95-K226)*250),0)</x:f>
        <x:v>0</x:v>
      </x:c>
      <x:c r="S226" s="28" t="n">
        <x:f>IF($X226="A",Y226*5+Z226*15+AA226*30+AB226*60+AC226*80+AD226*100,0)</x:f>
        <x:v>0</x:v>
      </x:c>
      <x:c r="T226" s="28" t="n">
        <x:f>IF($X226="A",AE226*5+AF226*15+AG226*30+AH226*60+AI226*80+AJ226*100,0)</x:f>
        <x:v>0</x:v>
      </x:c>
      <x:c r="U226" s="28" t="n">
        <x:f>IF($X226="A",S226*15%+T226*30%+Q226*55%,0)</x:f>
        <x:v>0</x:v>
      </x:c>
      <x:c r="V226" s="1019" t="n">
        <x:f>IF($X226="A",U226*80%+N226*20%,N226*IFERROR(INDEX($AT$5:$AT$60,MATCH($D226,$AR$5:$AR$60,0)),0.6)+Q226*IFERROR(INDEX($AU$5:$AU$60,MATCH($D226,$AR$5:$AR$60,0)),0.4)-R226)</x:f>
        <x:v>84.5198033630987</x:v>
      </x:c>
      <x:c r="W226" s="25" t="str">
        <x:f>IF(E226&gt;=90,"設定6級候補",IF(E226&gt;=75,"設定4以上強候補",IF(E226&gt;=60,"設定4以上を疑う","要観察")))</x:f>
        <x:v>設定4以上強候補</x:v>
      </x:c>
      <x:c r="X226" s="1004" t="str">
        <x:f>IFERROR(INDEX($AS$5:$AS$60,MATCH($D226,$AR$5:$AR$60,0)),"AT")</x:f>
        <x:v>AT</x:v>
      </x:c>
      <x:c r="Y226" s="145" t="n">
        <x:f>IFERROR((EXP(-$G226/INDEX($AV$5:$BA$12,MATCH($D226,$AR$5:$AR$12,0),1))*($G226/INDEX($AV$5:$BA$12,MATCH($D226,$AR$5:$AR$12,0),1))^$I226)/((EXP(-$G226/INDEX($AV$5:$BA$12,MATCH($D226,$AR$5:$AR$12,0),1))*($G226/INDEX($AV$5:$BA$12,MATCH($D226,$AR$5:$AR$12,0),1))^$I226)+(EXP(-$G226/INDEX($AV$5:$BA$12,MATCH($D226,$AR$5:$AR$12,0),2))*($G226/INDEX($AV$5:$BA$12,MATCH($D226,$AR$5:$AR$12,0),2))^$I226)+(EXP(-$G226/INDEX($AV$5:$BA$12,MATCH($D226,$AR$5:$AR$12,0),3))*($G226/INDEX($AV$5:$BA$12,MATCH($D226,$AR$5:$AR$12,0),3))^$I226)+(EXP(-$G226/INDEX($AV$5:$BA$12,MATCH($D226,$AR$5:$AR$12,0),4))*($G226/INDEX($AV$5:$BA$12,MATCH($D226,$AR$5:$AR$12,0),4))^$I226)+(EXP(-$G226/INDEX($AV$5:$BA$12,MATCH($D226,$AR$5:$AR$12,0),5))*($G226/INDEX($AV$5:$BA$12,MATCH($D226,$AR$5:$AR$12,0),5))^$I226)+(EXP(-$G226/INDEX($AV$5:$BA$12,MATCH($D226,$AR$5:$AR$12,0),6))*($G226/INDEX($AV$5:$BA$12,MATCH($D226,$AR$5:$AR$12,0),6))^$I226)),0)</x:f>
        <x:v>0</x:v>
      </x:c>
      <x:c r="Z226" s="145" t="n">
        <x:f>IFERROR((EXP(-$G226/INDEX($AV$5:$BA$12,MATCH($D226,$AR$5:$AR$12,0),2))*($G226/INDEX($AV$5:$BA$12,MATCH($D226,$AR$5:$AR$12,0),2))^$I226)/((EXP(-$G226/INDEX($AV$5:$BA$12,MATCH($D226,$AR$5:$AR$12,0),1))*($G226/INDEX($AV$5:$BA$12,MATCH($D226,$AR$5:$AR$12,0),1))^$I226)+(EXP(-$G226/INDEX($AV$5:$BA$12,MATCH($D226,$AR$5:$AR$12,0),2))*($G226/INDEX($AV$5:$BA$12,MATCH($D226,$AR$5:$AR$12,0),2))^$I226)+(EXP(-$G226/INDEX($AV$5:$BA$12,MATCH($D226,$AR$5:$AR$12,0),3))*($G226/INDEX($AV$5:$BA$12,MATCH($D226,$AR$5:$AR$12,0),3))^$I226)+(EXP(-$G226/INDEX($AV$5:$BA$12,MATCH($D226,$AR$5:$AR$12,0),4))*($G226/INDEX($AV$5:$BA$12,MATCH($D226,$AR$5:$AR$12,0),4))^$I226)+(EXP(-$G226/INDEX($AV$5:$BA$12,MATCH($D226,$AR$5:$AR$12,0),5))*($G226/INDEX($AV$5:$BA$12,MATCH($D226,$AR$5:$AR$12,0),5))^$I226)+(EXP(-$G226/INDEX($AV$5:$BA$12,MATCH($D226,$AR$5:$AR$12,0),6))*($G226/INDEX($AV$5:$BA$12,MATCH($D226,$AR$5:$AR$12,0),6))^$I226)),0)</x:f>
        <x:v>0</x:v>
      </x:c>
      <x:c r="AA226" s="145" t="n">
        <x:f>IFERROR((EXP(-$G226/INDEX($AV$5:$BA$12,MATCH($D226,$AR$5:$AR$12,0),3))*($G226/INDEX($AV$5:$BA$12,MATCH($D226,$AR$5:$AR$12,0),3))^$I226)/((EXP(-$G226/INDEX($AV$5:$BA$12,MATCH($D226,$AR$5:$AR$12,0),1))*($G226/INDEX($AV$5:$BA$12,MATCH($D226,$AR$5:$AR$12,0),1))^$I226)+(EXP(-$G226/INDEX($AV$5:$BA$12,MATCH($D226,$AR$5:$AR$12,0),2))*($G226/INDEX($AV$5:$BA$12,MATCH($D226,$AR$5:$AR$12,0),2))^$I226)+(EXP(-$G226/INDEX($AV$5:$BA$12,MATCH($D226,$AR$5:$AR$12,0),3))*($G226/INDEX($AV$5:$BA$12,MATCH($D226,$AR$5:$AR$12,0),3))^$I226)+(EXP(-$G226/INDEX($AV$5:$BA$12,MATCH($D226,$AR$5:$AR$12,0),4))*($G226/INDEX($AV$5:$BA$12,MATCH($D226,$AR$5:$AR$12,0),4))^$I226)+(EXP(-$G226/INDEX($AV$5:$BA$12,MATCH($D226,$AR$5:$AR$12,0),5))*($G226/INDEX($AV$5:$BA$12,MATCH($D226,$AR$5:$AR$12,0),5))^$I226)+(EXP(-$G226/INDEX($AV$5:$BA$12,MATCH($D226,$AR$5:$AR$12,0),6))*($G226/INDEX($AV$5:$BA$12,MATCH($D226,$AR$5:$AR$12,0),6))^$I226)),0)</x:f>
        <x:v>0</x:v>
      </x:c>
      <x:c r="AB226" s="145" t="n">
        <x:f>IFERROR((EXP(-$G226/INDEX($AV$5:$BA$12,MATCH($D226,$AR$5:$AR$12,0),4))*($G226/INDEX($AV$5:$BA$12,MATCH($D226,$AR$5:$AR$12,0),4))^$I226)/((EXP(-$G226/INDEX($AV$5:$BA$12,MATCH($D226,$AR$5:$AR$12,0),1))*($G226/INDEX($AV$5:$BA$12,MATCH($D226,$AR$5:$AR$12,0),1))^$I226)+(EXP(-$G226/INDEX($AV$5:$BA$12,MATCH($D226,$AR$5:$AR$12,0),2))*($G226/INDEX($AV$5:$BA$12,MATCH($D226,$AR$5:$AR$12,0),2))^$I226)+(EXP(-$G226/INDEX($AV$5:$BA$12,MATCH($D226,$AR$5:$AR$12,0),3))*($G226/INDEX($AV$5:$BA$12,MATCH($D226,$AR$5:$AR$12,0),3))^$I226)+(EXP(-$G226/INDEX($AV$5:$BA$12,MATCH($D226,$AR$5:$AR$12,0),4))*($G226/INDEX($AV$5:$BA$12,MATCH($D226,$AR$5:$AR$12,0),4))^$I226)+(EXP(-$G226/INDEX($AV$5:$BA$12,MATCH($D226,$AR$5:$AR$12,0),5))*($G226/INDEX($AV$5:$BA$12,MATCH($D226,$AR$5:$AR$12,0),5))^$I226)+(EXP(-$G226/INDEX($AV$5:$BA$12,MATCH($D226,$AR$5:$AR$12,0),6))*($G226/INDEX($AV$5:$BA$12,MATCH($D226,$AR$5:$AR$12,0),6))^$I226)),0)</x:f>
        <x:v>0</x:v>
      </x:c>
      <x:c r="AC226" s="145" t="n">
        <x:f>IFERROR((EXP(-$G226/INDEX($AV$5:$BA$12,MATCH($D226,$AR$5:$AR$12,0),5))*($G226/INDEX($AV$5:$BA$12,MATCH($D226,$AR$5:$AR$12,0),5))^$I226)/((EXP(-$G226/INDEX($AV$5:$BA$12,MATCH($D226,$AR$5:$AR$12,0),1))*($G226/INDEX($AV$5:$BA$12,MATCH($D226,$AR$5:$AR$12,0),1))^$I226)+(EXP(-$G226/INDEX($AV$5:$BA$12,MATCH($D226,$AR$5:$AR$12,0),2))*($G226/INDEX($AV$5:$BA$12,MATCH($D226,$AR$5:$AR$12,0),2))^$I226)+(EXP(-$G226/INDEX($AV$5:$BA$12,MATCH($D226,$AR$5:$AR$12,0),3))*($G226/INDEX($AV$5:$BA$12,MATCH($D226,$AR$5:$AR$12,0),3))^$I226)+(EXP(-$G226/INDEX($AV$5:$BA$12,MATCH($D226,$AR$5:$AR$12,0),4))*($G226/INDEX($AV$5:$BA$12,MATCH($D226,$AR$5:$AR$12,0),4))^$I226)+(EXP(-$G226/INDEX($AV$5:$BA$12,MATCH($D226,$AR$5:$AR$12,0),5))*($G226/INDEX($AV$5:$BA$12,MATCH($D226,$AR$5:$AR$12,0),5))^$I226)+(EXP(-$G226/INDEX($AV$5:$BA$12,MATCH($D226,$AR$5:$AR$12,0),6))*($G226/INDEX($AV$5:$BA$12,MATCH($D226,$AR$5:$AR$12,0),6))^$I226)),0)</x:f>
        <x:v>0</x:v>
      </x:c>
      <x:c r="AD226" s="145" t="n">
        <x:f>IFERROR((EXP(-$G226/INDEX($AV$5:$BA$12,MATCH($D226,$AR$5:$AR$12,0),6))*($G226/INDEX($AV$5:$BA$12,MATCH($D226,$AR$5:$AR$12,0),6))^$I226)/((EXP(-$G226/INDEX($AV$5:$BA$12,MATCH($D226,$AR$5:$AR$12,0),1))*($G226/INDEX($AV$5:$BA$12,MATCH($D226,$AR$5:$AR$12,0),1))^$I226)+(EXP(-$G226/INDEX($AV$5:$BA$12,MATCH($D226,$AR$5:$AR$12,0),2))*($G226/INDEX($AV$5:$BA$12,MATCH($D226,$AR$5:$AR$12,0),2))^$I226)+(EXP(-$G226/INDEX($AV$5:$BA$12,MATCH($D226,$AR$5:$AR$12,0),3))*($G226/INDEX($AV$5:$BA$12,MATCH($D226,$AR$5:$AR$12,0),3))^$I226)+(EXP(-$G226/INDEX($AV$5:$BA$12,MATCH($D226,$AR$5:$AR$12,0),4))*($G226/INDEX($AV$5:$BA$12,MATCH($D226,$AR$5:$AR$12,0),4))^$I226)+(EXP(-$G226/INDEX($AV$5:$BA$12,MATCH($D226,$AR$5:$AR$12,0),5))*($G226/INDEX($AV$5:$BA$12,MATCH($D226,$AR$5:$AR$12,0),5))^$I226)+(EXP(-$G226/INDEX($AV$5:$BA$12,MATCH($D226,$AR$5:$AR$12,0),6))*($G226/INDEX($AV$5:$BA$12,MATCH($D226,$AR$5:$AR$12,0),6))^$I226)),0)</x:f>
        <x:v>0</x:v>
      </x:c>
      <x:c r="AE226" s="145" t="n">
        <x:f>IFERROR((EXP(-$G226/INDEX($BB$5:$BG$12,MATCH($D226,$AR$5:$AR$12,0),1))*($G226/INDEX($BB$5:$BG$12,MATCH($D226,$AR$5:$AR$12,0),1))^$J226)/((EXP(-$G226/INDEX($BB$5:$BG$12,MATCH($D226,$AR$5:$AR$12,0),1))*($G226/INDEX($BB$5:$BG$12,MATCH($D226,$AR$5:$AR$12,0),1))^$J226)+(EXP(-$G226/INDEX($BB$5:$BG$12,MATCH($D226,$AR$5:$AR$12,0),2))*($G226/INDEX($BB$5:$BG$12,MATCH($D226,$AR$5:$AR$12,0),2))^$J226)+(EXP(-$G226/INDEX($BB$5:$BG$12,MATCH($D226,$AR$5:$AR$12,0),3))*($G226/INDEX($BB$5:$BG$12,MATCH($D226,$AR$5:$AR$12,0),3))^$J226)+(EXP(-$G226/INDEX($BB$5:$BG$12,MATCH($D226,$AR$5:$AR$12,0),4))*($G226/INDEX($BB$5:$BG$12,MATCH($D226,$AR$5:$AR$12,0),4))^$J226)+(EXP(-$G226/INDEX($BB$5:$BG$12,MATCH($D226,$AR$5:$AR$12,0),5))*($G226/INDEX($BB$5:$BG$12,MATCH($D226,$AR$5:$AR$12,0),5))^$J226)+(EXP(-$G226/INDEX($BB$5:$BG$12,MATCH($D226,$AR$5:$AR$12,0),6))*($G226/INDEX($BB$5:$BG$12,MATCH($D226,$AR$5:$AR$12,0),6))^$J226)),0)</x:f>
        <x:v>0</x:v>
      </x:c>
      <x:c r="AF226" s="145" t="n">
        <x:f>IFERROR((EXP(-$G226/INDEX($BB$5:$BG$12,MATCH($D226,$AR$5:$AR$12,0),2))*($G226/INDEX($BB$5:$BG$12,MATCH($D226,$AR$5:$AR$12,0),2))^$J226)/((EXP(-$G226/INDEX($BB$5:$BG$12,MATCH($D226,$AR$5:$AR$12,0),1))*($G226/INDEX($BB$5:$BG$12,MATCH($D226,$AR$5:$AR$12,0),1))^$J226)+(EXP(-$G226/INDEX($BB$5:$BG$12,MATCH($D226,$AR$5:$AR$12,0),2))*($G226/INDEX($BB$5:$BG$12,MATCH($D226,$AR$5:$AR$12,0),2))^$J226)+(EXP(-$G226/INDEX($BB$5:$BG$12,MATCH($D226,$AR$5:$AR$12,0),3))*($G226/INDEX($BB$5:$BG$12,MATCH($D226,$AR$5:$AR$12,0),3))^$J226)+(EXP(-$G226/INDEX($BB$5:$BG$12,MATCH($D226,$AR$5:$AR$12,0),4))*($G226/INDEX($BB$5:$BG$12,MATCH($D226,$AR$5:$AR$12,0),4))^$J226)+(EXP(-$G226/INDEX($BB$5:$BG$12,MATCH($D226,$AR$5:$AR$12,0),5))*($G226/INDEX($BB$5:$BG$12,MATCH($D226,$AR$5:$AR$12,0),5))^$J226)+(EXP(-$G226/INDEX($BB$5:$BG$12,MATCH($D226,$AR$5:$AR$12,0),6))*($G226/INDEX($BB$5:$BG$12,MATCH($D226,$AR$5:$AR$12,0),6))^$J226)),0)</x:f>
        <x:v>0</x:v>
      </x:c>
      <x:c r="AG226" s="145" t="n">
        <x:f>IFERROR((EXP(-$G226/INDEX($BB$5:$BG$12,MATCH($D226,$AR$5:$AR$12,0),3))*($G226/INDEX($BB$5:$BG$12,MATCH($D226,$AR$5:$AR$12,0),3))^$J226)/((EXP(-$G226/INDEX($BB$5:$BG$12,MATCH($D226,$AR$5:$AR$12,0),1))*($G226/INDEX($BB$5:$BG$12,MATCH($D226,$AR$5:$AR$12,0),1))^$J226)+(EXP(-$G226/INDEX($BB$5:$BG$12,MATCH($D226,$AR$5:$AR$12,0),2))*($G226/INDEX($BB$5:$BG$12,MATCH($D226,$AR$5:$AR$12,0),2))^$J226)+(EXP(-$G226/INDEX($BB$5:$BG$12,MATCH($D226,$AR$5:$AR$12,0),3))*($G226/INDEX($BB$5:$BG$12,MATCH($D226,$AR$5:$AR$12,0),3))^$J226)+(EXP(-$G226/INDEX($BB$5:$BG$12,MATCH($D226,$AR$5:$AR$12,0),4))*($G226/INDEX($BB$5:$BG$12,MATCH($D226,$AR$5:$AR$12,0),4))^$J226)+(EXP(-$G226/INDEX($BB$5:$BG$12,MATCH($D226,$AR$5:$AR$12,0),5))*($G226/INDEX($BB$5:$BG$12,MATCH($D226,$AR$5:$AR$12,0),5))^$J226)+(EXP(-$G226/INDEX($BB$5:$BG$12,MATCH($D226,$AR$5:$AR$12,0),6))*($G226/INDEX($BB$5:$BG$12,MATCH($D226,$AR$5:$AR$12,0),6))^$J226)),0)</x:f>
        <x:v>0</x:v>
      </x:c>
      <x:c r="AH226" s="145" t="n">
        <x:f>IFERROR((EXP(-$G226/INDEX($BB$5:$BG$12,MATCH($D226,$AR$5:$AR$12,0),4))*($G226/INDEX($BB$5:$BG$12,MATCH($D226,$AR$5:$AR$12,0),4))^$J226)/((EXP(-$G226/INDEX($BB$5:$BG$12,MATCH($D226,$AR$5:$AR$12,0),1))*($G226/INDEX($BB$5:$BG$12,MATCH($D226,$AR$5:$AR$12,0),1))^$J226)+(EXP(-$G226/INDEX($BB$5:$BG$12,MATCH($D226,$AR$5:$AR$12,0),2))*($G226/INDEX($BB$5:$BG$12,MATCH($D226,$AR$5:$AR$12,0),2))^$J226)+(EXP(-$G226/INDEX($BB$5:$BG$12,MATCH($D226,$AR$5:$AR$12,0),3))*($G226/INDEX($BB$5:$BG$12,MATCH($D226,$AR$5:$AR$12,0),3))^$J226)+(EXP(-$G226/INDEX($BB$5:$BG$12,MATCH($D226,$AR$5:$AR$12,0),4))*($G226/INDEX($BB$5:$BG$12,MATCH($D226,$AR$5:$AR$12,0),4))^$J226)+(EXP(-$G226/INDEX($BB$5:$BG$12,MATCH($D226,$AR$5:$AR$12,0),5))*($G226/INDEX($BB$5:$BG$12,MATCH($D226,$AR$5:$AR$12,0),5))^$J226)+(EXP(-$G226/INDEX($BB$5:$BG$12,MATCH($D226,$AR$5:$AR$12,0),6))*($G226/INDEX($BB$5:$BG$12,MATCH($D226,$AR$5:$AR$12,0),6))^$J226)),0)</x:f>
        <x:v>0</x:v>
      </x:c>
      <x:c r="AI226" s="145" t="n">
        <x:f>IFERROR((EXP(-$G226/INDEX($BB$5:$BG$12,MATCH($D226,$AR$5:$AR$12,0),5))*($G226/INDEX($BB$5:$BG$12,MATCH($D226,$AR$5:$AR$12,0),5))^$J226)/((EXP(-$G226/INDEX($BB$5:$BG$12,MATCH($D226,$AR$5:$AR$12,0),1))*($G226/INDEX($BB$5:$BG$12,MATCH($D226,$AR$5:$AR$12,0),1))^$J226)+(EXP(-$G226/INDEX($BB$5:$BG$12,MATCH($D226,$AR$5:$AR$12,0),2))*($G226/INDEX($BB$5:$BG$12,MATCH($D226,$AR$5:$AR$12,0),2))^$J226)+(EXP(-$G226/INDEX($BB$5:$BG$12,MATCH($D226,$AR$5:$AR$12,0),3))*($G226/INDEX($BB$5:$BG$12,MATCH($D226,$AR$5:$AR$12,0),3))^$J226)+(EXP(-$G226/INDEX($BB$5:$BG$12,MATCH($D226,$AR$5:$AR$12,0),4))*($G226/INDEX($BB$5:$BG$12,MATCH($D226,$AR$5:$AR$12,0),4))^$J226)+(EXP(-$G226/INDEX($BB$5:$BG$12,MATCH($D226,$AR$5:$AR$12,0),5))*($G226/INDEX($BB$5:$BG$12,MATCH($D226,$AR$5:$AR$12,0),5))^$J226)+(EXP(-$G226/INDEX($BB$5:$BG$12,MATCH($D226,$AR$5:$AR$12,0),6))*($G226/INDEX($BB$5:$BG$12,MATCH($D226,$AR$5:$AR$12,0),6))^$J226)),0)</x:f>
        <x:v>0</x:v>
      </x:c>
      <x:c r="AJ226" s="145" t="n">
        <x:f>IFERROR((EXP(-$G226/INDEX($BB$5:$BG$12,MATCH($D226,$AR$5:$AR$12,0),6))*($G226/INDEX($BB$5:$BG$12,MATCH($D226,$AR$5:$AR$12,0),6))^$J226)/((EXP(-$G226/INDEX($BB$5:$BG$12,MATCH($D226,$AR$5:$AR$12,0),1))*($G226/INDEX($BB$5:$BG$12,MATCH($D226,$AR$5:$AR$12,0),1))^$J226)+(EXP(-$G226/INDEX($BB$5:$BG$12,MATCH($D226,$AR$5:$AR$12,0),2))*($G226/INDEX($BB$5:$BG$12,MATCH($D226,$AR$5:$AR$12,0),2))^$J226)+(EXP(-$G226/INDEX($BB$5:$BG$12,MATCH($D226,$AR$5:$AR$12,0),3))*($G226/INDEX($BB$5:$BG$12,MATCH($D226,$AR$5:$AR$12,0),3))^$J226)+(EXP(-$G226/INDEX($BB$5:$BG$12,MATCH($D226,$AR$5:$AR$12,0),4))*($G226/INDEX($BB$5:$BG$12,MATCH($D226,$AR$5:$AR$12,0),4))^$J226)+(EXP(-$G226/INDEX($BB$5:$BG$12,MATCH($D226,$AR$5:$AR$12,0),5))*($G226/INDEX($BB$5:$BG$12,MATCH($D226,$AR$5:$AR$12,0),5))^$J226)+(EXP(-$G226/INDEX($BB$5:$BG$12,MATCH($D226,$AR$5:$AR$12,0),6))*($G226/INDEX($BB$5:$BG$12,MATCH($D226,$AR$5:$AR$12,0),6))^$J226)),0)</x:f>
        <x:v>0</x:v>
      </x:c>
      <x:c r="BJ226"/>
      <x:c r="BK226"/>
      <x:c r="BL226"/>
      <x:c r="BM226"/>
      <x:c r="BN226"/>
      <x:c r="BO226"/>
      <x:c r="BP226"/>
      <x:c r="BQ226"/>
      <x:c r="BR226"/>
      <x:c r="BS226"/>
      <x:c r="BT226"/>
      <x:c r="BU226"/>
      <x:c r="BV226"/>
      <x:c r="BW226"/>
      <x:c r="BX226"/>
      <x:c r="BY226"/>
      <x:c r="BZ226"/>
    </x:row>
    <x:row r="227">
      <x:c r="A227" s="30" t="n">
        <x:f>'対象台データ'!A225</x:f>
        <x:v>46121</x:v>
      </x:c>
      <x:c r="B227" s="1004" t="str">
        <x:f>'対象台データ'!B225</x:f>
        <x:v>木</x:v>
      </x:c>
      <x:c r="C227" s="1004" t="str">
        <x:f>'対象台データ'!C225</x:f>
        <x:v>4/9</x:v>
      </x:c>
      <x:c r="D227" t="str">
        <x:f>'対象台データ'!D225</x:f>
        <x:v>スマスロ北斗の拳</x:v>
      </x:c>
      <x:c r="E227" s="1015" t="n">
        <x:f>IF($X227="A",MIN(100,MAX(0,55+(V227-55)*(1+0.4*SQRT(MIN(G227/8000,1))))),MIN(100,MAX(0,V227)))</x:f>
        <x:v>82.17515763239876</x:v>
      </x:c>
      <x:c r="F227" s="1017" t="n">
        <x:f>'対象台データ'!E225</x:f>
        <x:v>741</x:v>
      </x:c>
      <x:c r="G227" s="644" t="n">
        <x:f>'対象台データ'!F225</x:f>
        <x:v>9416</x:v>
      </x:c>
      <x:c r="H227" s="644" t="n">
        <x:f>'対象台データ'!G225</x:f>
        <x:v>3124</x:v>
      </x:c>
      <x:c r="I227" s="644" t="n">
        <x:f>'対象台データ'!H225</x:f>
        <x:v>0</x:v>
      </x:c>
      <x:c r="J227" s="644" t="n">
        <x:f>'対象台データ'!I225</x:f>
        <x:v>0</x:v>
      </x:c>
      <x:c r="K227" s="145" t="n">
        <x:f>'対象台データ'!K225</x:f>
        <x:v>1.1105919003115265</x:v>
      </x:c>
      <x:c r="L227" s="28" t="n">
        <x:f>IF(G227&lt;=0,5,IF(G227&lt;1500,5+(G227-0)*(20-5)/(1500-0),IF(G227&lt;3000,20+(G227-1500)*(40-20)/(3000-1500),IF(G227&lt;4500,40+(G227-3000)*(58-40)/(4500-3000),IF(G227&lt;6000,58+(G227-4500)*(72-58)/(6000-4500),IF(G227&lt;7500,72+(G227-6000)*(84-72)/(7500-6000),IF(G227&lt;9000,84+(G227-7500)*(93-84)/(9000-7500),IF(G227&lt;11000,93+(G227-9000)*(100-93)/(11000-9000),100))))))))</x:f>
        <x:v>94.456</x:v>
      </x:c>
      <x:c r="M227" s="28" t="n">
        <x:v>1</x:v>
      </x:c>
      <x:c r="N227" s="28" t="n">
        <x:f>MIN(100,L227*M227)</x:f>
        <x:v>94.456</x:v>
      </x:c>
      <x:c r="O227" s="28" t="n">
        <x:f>IF(K227&lt;=0.8,0,IF(K227&lt;0.9,0+(K227-0.8)*(10-0)/(0.9-0.8),IF(K227&lt;1,10+(K227-0.9)*(35-10)/(1-0.9),IF(K227&lt;1.2,35+(K227-1)*(87-35)/(1.2-1),IF(K227&lt;1.3,87+(K227-1.2)*(96-87)/(1.3-1.2),IF(K227&lt;1.45,96+(K227-1.3)*(100-96)/(1.45-1.3),100))))))</x:f>
        <x:v>63.75389408099691</x:v>
      </x:c>
      <x:c r="P227" s="145" t="n">
        <x:f>MIN(1,SQRT(G227/8000))</x:f>
        <x:v>1</x:v>
      </x:c>
      <x:c r="Q227" s="28" t="n">
        <x:f>35+(O227-35)*P227</x:f>
        <x:v>63.75389408099691</x:v>
      </x:c>
      <x:c r="R227" s="28" t="n">
        <x:f>IF(K227&lt;0.95,MIN(25,(0.95-K227)*250),0)</x:f>
        <x:v>0</x:v>
      </x:c>
      <x:c r="S227" s="28" t="n">
        <x:f>IF($X227="A",Y227*5+Z227*15+AA227*30+AB227*60+AC227*80+AD227*100,0)</x:f>
        <x:v>0</x:v>
      </x:c>
      <x:c r="T227" s="28" t="n">
        <x:f>IF($X227="A",AE227*5+AF227*15+AG227*30+AH227*60+AI227*80+AJ227*100,0)</x:f>
        <x:v>0</x:v>
      </x:c>
      <x:c r="U227" s="28" t="n">
        <x:f>IF($X227="A",S227*15%+T227*30%+Q227*55%,0)</x:f>
        <x:v>0</x:v>
      </x:c>
      <x:c r="V227" s="1019" t="n">
        <x:f>IF($X227="A",U227*80%+N227*20%,N227*IFERROR(INDEX($AT$5:$AT$60,MATCH($D227,$AR$5:$AR$60,0)),0.6)+Q227*IFERROR(INDEX($AU$5:$AU$60,MATCH($D227,$AR$5:$AR$60,0)),0.4)-R227)</x:f>
        <x:v>82.17515763239876</x:v>
      </x:c>
      <x:c r="W227" s="25" t="str">
        <x:f>IF(E227&gt;=90,"設定6級候補",IF(E227&gt;=75,"設定4以上強候補",IF(E227&gt;=60,"設定4以上を疑う","要観察")))</x:f>
        <x:v>設定4以上強候補</x:v>
      </x:c>
      <x:c r="X227" s="1004" t="str">
        <x:f>IFERROR(INDEX($AS$5:$AS$60,MATCH($D227,$AR$5:$AR$60,0)),"AT")</x:f>
        <x:v>AT</x:v>
      </x:c>
      <x:c r="Y227" s="145" t="n">
        <x:f>IFERROR((EXP(-$G227/INDEX($AV$5:$BA$12,MATCH($D227,$AR$5:$AR$12,0),1))*($G227/INDEX($AV$5:$BA$12,MATCH($D227,$AR$5:$AR$12,0),1))^$I227)/((EXP(-$G227/INDEX($AV$5:$BA$12,MATCH($D227,$AR$5:$AR$12,0),1))*($G227/INDEX($AV$5:$BA$12,MATCH($D227,$AR$5:$AR$12,0),1))^$I227)+(EXP(-$G227/INDEX($AV$5:$BA$12,MATCH($D227,$AR$5:$AR$12,0),2))*($G227/INDEX($AV$5:$BA$12,MATCH($D227,$AR$5:$AR$12,0),2))^$I227)+(EXP(-$G227/INDEX($AV$5:$BA$12,MATCH($D227,$AR$5:$AR$12,0),3))*($G227/INDEX($AV$5:$BA$12,MATCH($D227,$AR$5:$AR$12,0),3))^$I227)+(EXP(-$G227/INDEX($AV$5:$BA$12,MATCH($D227,$AR$5:$AR$12,0),4))*($G227/INDEX($AV$5:$BA$12,MATCH($D227,$AR$5:$AR$12,0),4))^$I227)+(EXP(-$G227/INDEX($AV$5:$BA$12,MATCH($D227,$AR$5:$AR$12,0),5))*($G227/INDEX($AV$5:$BA$12,MATCH($D227,$AR$5:$AR$12,0),5))^$I227)+(EXP(-$G227/INDEX($AV$5:$BA$12,MATCH($D227,$AR$5:$AR$12,0),6))*($G227/INDEX($AV$5:$BA$12,MATCH($D227,$AR$5:$AR$12,0),6))^$I227)),0)</x:f>
        <x:v>0</x:v>
      </x:c>
      <x:c r="Z227" s="145" t="n">
        <x:f>IFERROR((EXP(-$G227/INDEX($AV$5:$BA$12,MATCH($D227,$AR$5:$AR$12,0),2))*($G227/INDEX($AV$5:$BA$12,MATCH($D227,$AR$5:$AR$12,0),2))^$I227)/((EXP(-$G227/INDEX($AV$5:$BA$12,MATCH($D227,$AR$5:$AR$12,0),1))*($G227/INDEX($AV$5:$BA$12,MATCH($D227,$AR$5:$AR$12,0),1))^$I227)+(EXP(-$G227/INDEX($AV$5:$BA$12,MATCH($D227,$AR$5:$AR$12,0),2))*($G227/INDEX($AV$5:$BA$12,MATCH($D227,$AR$5:$AR$12,0),2))^$I227)+(EXP(-$G227/INDEX($AV$5:$BA$12,MATCH($D227,$AR$5:$AR$12,0),3))*($G227/INDEX($AV$5:$BA$12,MATCH($D227,$AR$5:$AR$12,0),3))^$I227)+(EXP(-$G227/INDEX($AV$5:$BA$12,MATCH($D227,$AR$5:$AR$12,0),4))*($G227/INDEX($AV$5:$BA$12,MATCH($D227,$AR$5:$AR$12,0),4))^$I227)+(EXP(-$G227/INDEX($AV$5:$BA$12,MATCH($D227,$AR$5:$AR$12,0),5))*($G227/INDEX($AV$5:$BA$12,MATCH($D227,$AR$5:$AR$12,0),5))^$I227)+(EXP(-$G227/INDEX($AV$5:$BA$12,MATCH($D227,$AR$5:$AR$12,0),6))*($G227/INDEX($AV$5:$BA$12,MATCH($D227,$AR$5:$AR$12,0),6))^$I227)),0)</x:f>
        <x:v>0</x:v>
      </x:c>
      <x:c r="AA227" s="145" t="n">
        <x:f>IFERROR((EXP(-$G227/INDEX($AV$5:$BA$12,MATCH($D227,$AR$5:$AR$12,0),3))*($G227/INDEX($AV$5:$BA$12,MATCH($D227,$AR$5:$AR$12,0),3))^$I227)/((EXP(-$G227/INDEX($AV$5:$BA$12,MATCH($D227,$AR$5:$AR$12,0),1))*($G227/INDEX($AV$5:$BA$12,MATCH($D227,$AR$5:$AR$12,0),1))^$I227)+(EXP(-$G227/INDEX($AV$5:$BA$12,MATCH($D227,$AR$5:$AR$12,0),2))*($G227/INDEX($AV$5:$BA$12,MATCH($D227,$AR$5:$AR$12,0),2))^$I227)+(EXP(-$G227/INDEX($AV$5:$BA$12,MATCH($D227,$AR$5:$AR$12,0),3))*($G227/INDEX($AV$5:$BA$12,MATCH($D227,$AR$5:$AR$12,0),3))^$I227)+(EXP(-$G227/INDEX($AV$5:$BA$12,MATCH($D227,$AR$5:$AR$12,0),4))*($G227/INDEX($AV$5:$BA$12,MATCH($D227,$AR$5:$AR$12,0),4))^$I227)+(EXP(-$G227/INDEX($AV$5:$BA$12,MATCH($D227,$AR$5:$AR$12,0),5))*($G227/INDEX($AV$5:$BA$12,MATCH($D227,$AR$5:$AR$12,0),5))^$I227)+(EXP(-$G227/INDEX($AV$5:$BA$12,MATCH($D227,$AR$5:$AR$12,0),6))*($G227/INDEX($AV$5:$BA$12,MATCH($D227,$AR$5:$AR$12,0),6))^$I227)),0)</x:f>
        <x:v>0</x:v>
      </x:c>
      <x:c r="AB227" s="145" t="n">
        <x:f>IFERROR((EXP(-$G227/INDEX($AV$5:$BA$12,MATCH($D227,$AR$5:$AR$12,0),4))*($G227/INDEX($AV$5:$BA$12,MATCH($D227,$AR$5:$AR$12,0),4))^$I227)/((EXP(-$G227/INDEX($AV$5:$BA$12,MATCH($D227,$AR$5:$AR$12,0),1))*($G227/INDEX($AV$5:$BA$12,MATCH($D227,$AR$5:$AR$12,0),1))^$I227)+(EXP(-$G227/INDEX($AV$5:$BA$12,MATCH($D227,$AR$5:$AR$12,0),2))*($G227/INDEX($AV$5:$BA$12,MATCH($D227,$AR$5:$AR$12,0),2))^$I227)+(EXP(-$G227/INDEX($AV$5:$BA$12,MATCH($D227,$AR$5:$AR$12,0),3))*($G227/INDEX($AV$5:$BA$12,MATCH($D227,$AR$5:$AR$12,0),3))^$I227)+(EXP(-$G227/INDEX($AV$5:$BA$12,MATCH($D227,$AR$5:$AR$12,0),4))*($G227/INDEX($AV$5:$BA$12,MATCH($D227,$AR$5:$AR$12,0),4))^$I227)+(EXP(-$G227/INDEX($AV$5:$BA$12,MATCH($D227,$AR$5:$AR$12,0),5))*($G227/INDEX($AV$5:$BA$12,MATCH($D227,$AR$5:$AR$12,0),5))^$I227)+(EXP(-$G227/INDEX($AV$5:$BA$12,MATCH($D227,$AR$5:$AR$12,0),6))*($G227/INDEX($AV$5:$BA$12,MATCH($D227,$AR$5:$AR$12,0),6))^$I227)),0)</x:f>
        <x:v>0</x:v>
      </x:c>
      <x:c r="AC227" s="145" t="n">
        <x:f>IFERROR((EXP(-$G227/INDEX($AV$5:$BA$12,MATCH($D227,$AR$5:$AR$12,0),5))*($G227/INDEX($AV$5:$BA$12,MATCH($D227,$AR$5:$AR$12,0),5))^$I227)/((EXP(-$G227/INDEX($AV$5:$BA$12,MATCH($D227,$AR$5:$AR$12,0),1))*($G227/INDEX($AV$5:$BA$12,MATCH($D227,$AR$5:$AR$12,0),1))^$I227)+(EXP(-$G227/INDEX($AV$5:$BA$12,MATCH($D227,$AR$5:$AR$12,0),2))*($G227/INDEX($AV$5:$BA$12,MATCH($D227,$AR$5:$AR$12,0),2))^$I227)+(EXP(-$G227/INDEX($AV$5:$BA$12,MATCH($D227,$AR$5:$AR$12,0),3))*($G227/INDEX($AV$5:$BA$12,MATCH($D227,$AR$5:$AR$12,0),3))^$I227)+(EXP(-$G227/INDEX($AV$5:$BA$12,MATCH($D227,$AR$5:$AR$12,0),4))*($G227/INDEX($AV$5:$BA$12,MATCH($D227,$AR$5:$AR$12,0),4))^$I227)+(EXP(-$G227/INDEX($AV$5:$BA$12,MATCH($D227,$AR$5:$AR$12,0),5))*($G227/INDEX($AV$5:$BA$12,MATCH($D227,$AR$5:$AR$12,0),5))^$I227)+(EXP(-$G227/INDEX($AV$5:$BA$12,MATCH($D227,$AR$5:$AR$12,0),6))*($G227/INDEX($AV$5:$BA$12,MATCH($D227,$AR$5:$AR$12,0),6))^$I227)),0)</x:f>
        <x:v>0</x:v>
      </x:c>
      <x:c r="AD227" s="145" t="n">
        <x:f>IFERROR((EXP(-$G227/INDEX($AV$5:$BA$12,MATCH($D227,$AR$5:$AR$12,0),6))*($G227/INDEX($AV$5:$BA$12,MATCH($D227,$AR$5:$AR$12,0),6))^$I227)/((EXP(-$G227/INDEX($AV$5:$BA$12,MATCH($D227,$AR$5:$AR$12,0),1))*($G227/INDEX($AV$5:$BA$12,MATCH($D227,$AR$5:$AR$12,0),1))^$I227)+(EXP(-$G227/INDEX($AV$5:$BA$12,MATCH($D227,$AR$5:$AR$12,0),2))*($G227/INDEX($AV$5:$BA$12,MATCH($D227,$AR$5:$AR$12,0),2))^$I227)+(EXP(-$G227/INDEX($AV$5:$BA$12,MATCH($D227,$AR$5:$AR$12,0),3))*($G227/INDEX($AV$5:$BA$12,MATCH($D227,$AR$5:$AR$12,0),3))^$I227)+(EXP(-$G227/INDEX($AV$5:$BA$12,MATCH($D227,$AR$5:$AR$12,0),4))*($G227/INDEX($AV$5:$BA$12,MATCH($D227,$AR$5:$AR$12,0),4))^$I227)+(EXP(-$G227/INDEX($AV$5:$BA$12,MATCH($D227,$AR$5:$AR$12,0),5))*($G227/INDEX($AV$5:$BA$12,MATCH($D227,$AR$5:$AR$12,0),5))^$I227)+(EXP(-$G227/INDEX($AV$5:$BA$12,MATCH($D227,$AR$5:$AR$12,0),6))*($G227/INDEX($AV$5:$BA$12,MATCH($D227,$AR$5:$AR$12,0),6))^$I227)),0)</x:f>
        <x:v>0</x:v>
      </x:c>
      <x:c r="AE227" s="145" t="n">
        <x:f>IFERROR((EXP(-$G227/INDEX($BB$5:$BG$12,MATCH($D227,$AR$5:$AR$12,0),1))*($G227/INDEX($BB$5:$BG$12,MATCH($D227,$AR$5:$AR$12,0),1))^$J227)/((EXP(-$G227/INDEX($BB$5:$BG$12,MATCH($D227,$AR$5:$AR$12,0),1))*($G227/INDEX($BB$5:$BG$12,MATCH($D227,$AR$5:$AR$12,0),1))^$J227)+(EXP(-$G227/INDEX($BB$5:$BG$12,MATCH($D227,$AR$5:$AR$12,0),2))*($G227/INDEX($BB$5:$BG$12,MATCH($D227,$AR$5:$AR$12,0),2))^$J227)+(EXP(-$G227/INDEX($BB$5:$BG$12,MATCH($D227,$AR$5:$AR$12,0),3))*($G227/INDEX($BB$5:$BG$12,MATCH($D227,$AR$5:$AR$12,0),3))^$J227)+(EXP(-$G227/INDEX($BB$5:$BG$12,MATCH($D227,$AR$5:$AR$12,0),4))*($G227/INDEX($BB$5:$BG$12,MATCH($D227,$AR$5:$AR$12,0),4))^$J227)+(EXP(-$G227/INDEX($BB$5:$BG$12,MATCH($D227,$AR$5:$AR$12,0),5))*($G227/INDEX($BB$5:$BG$12,MATCH($D227,$AR$5:$AR$12,0),5))^$J227)+(EXP(-$G227/INDEX($BB$5:$BG$12,MATCH($D227,$AR$5:$AR$12,0),6))*($G227/INDEX($BB$5:$BG$12,MATCH($D227,$AR$5:$AR$12,0),6))^$J227)),0)</x:f>
        <x:v>0</x:v>
      </x:c>
      <x:c r="AF227" s="145" t="n">
        <x:f>IFERROR((EXP(-$G227/INDEX($BB$5:$BG$12,MATCH($D227,$AR$5:$AR$12,0),2))*($G227/INDEX($BB$5:$BG$12,MATCH($D227,$AR$5:$AR$12,0),2))^$J227)/((EXP(-$G227/INDEX($BB$5:$BG$12,MATCH($D227,$AR$5:$AR$12,0),1))*($G227/INDEX($BB$5:$BG$12,MATCH($D227,$AR$5:$AR$12,0),1))^$J227)+(EXP(-$G227/INDEX($BB$5:$BG$12,MATCH($D227,$AR$5:$AR$12,0),2))*($G227/INDEX($BB$5:$BG$12,MATCH($D227,$AR$5:$AR$12,0),2))^$J227)+(EXP(-$G227/INDEX($BB$5:$BG$12,MATCH($D227,$AR$5:$AR$12,0),3))*($G227/INDEX($BB$5:$BG$12,MATCH($D227,$AR$5:$AR$12,0),3))^$J227)+(EXP(-$G227/INDEX($BB$5:$BG$12,MATCH($D227,$AR$5:$AR$12,0),4))*($G227/INDEX($BB$5:$BG$12,MATCH($D227,$AR$5:$AR$12,0),4))^$J227)+(EXP(-$G227/INDEX($BB$5:$BG$12,MATCH($D227,$AR$5:$AR$12,0),5))*($G227/INDEX($BB$5:$BG$12,MATCH($D227,$AR$5:$AR$12,0),5))^$J227)+(EXP(-$G227/INDEX($BB$5:$BG$12,MATCH($D227,$AR$5:$AR$12,0),6))*($G227/INDEX($BB$5:$BG$12,MATCH($D227,$AR$5:$AR$12,0),6))^$J227)),0)</x:f>
        <x:v>0</x:v>
      </x:c>
      <x:c r="AG227" s="145" t="n">
        <x:f>IFERROR((EXP(-$G227/INDEX($BB$5:$BG$12,MATCH($D227,$AR$5:$AR$12,0),3))*($G227/INDEX($BB$5:$BG$12,MATCH($D227,$AR$5:$AR$12,0),3))^$J227)/((EXP(-$G227/INDEX($BB$5:$BG$12,MATCH($D227,$AR$5:$AR$12,0),1))*($G227/INDEX($BB$5:$BG$12,MATCH($D227,$AR$5:$AR$12,0),1))^$J227)+(EXP(-$G227/INDEX($BB$5:$BG$12,MATCH($D227,$AR$5:$AR$12,0),2))*($G227/INDEX($BB$5:$BG$12,MATCH($D227,$AR$5:$AR$12,0),2))^$J227)+(EXP(-$G227/INDEX($BB$5:$BG$12,MATCH($D227,$AR$5:$AR$12,0),3))*($G227/INDEX($BB$5:$BG$12,MATCH($D227,$AR$5:$AR$12,0),3))^$J227)+(EXP(-$G227/INDEX($BB$5:$BG$12,MATCH($D227,$AR$5:$AR$12,0),4))*($G227/INDEX($BB$5:$BG$12,MATCH($D227,$AR$5:$AR$12,0),4))^$J227)+(EXP(-$G227/INDEX($BB$5:$BG$12,MATCH($D227,$AR$5:$AR$12,0),5))*($G227/INDEX($BB$5:$BG$12,MATCH($D227,$AR$5:$AR$12,0),5))^$J227)+(EXP(-$G227/INDEX($BB$5:$BG$12,MATCH($D227,$AR$5:$AR$12,0),6))*($G227/INDEX($BB$5:$BG$12,MATCH($D227,$AR$5:$AR$12,0),6))^$J227)),0)</x:f>
        <x:v>0</x:v>
      </x:c>
      <x:c r="AH227" s="145" t="n">
        <x:f>IFERROR((EXP(-$G227/INDEX($BB$5:$BG$12,MATCH($D227,$AR$5:$AR$12,0),4))*($G227/INDEX($BB$5:$BG$12,MATCH($D227,$AR$5:$AR$12,0),4))^$J227)/((EXP(-$G227/INDEX($BB$5:$BG$12,MATCH($D227,$AR$5:$AR$12,0),1))*($G227/INDEX($BB$5:$BG$12,MATCH($D227,$AR$5:$AR$12,0),1))^$J227)+(EXP(-$G227/INDEX($BB$5:$BG$12,MATCH($D227,$AR$5:$AR$12,0),2))*($G227/INDEX($BB$5:$BG$12,MATCH($D227,$AR$5:$AR$12,0),2))^$J227)+(EXP(-$G227/INDEX($BB$5:$BG$12,MATCH($D227,$AR$5:$AR$12,0),3))*($G227/INDEX($BB$5:$BG$12,MATCH($D227,$AR$5:$AR$12,0),3))^$J227)+(EXP(-$G227/INDEX($BB$5:$BG$12,MATCH($D227,$AR$5:$AR$12,0),4))*($G227/INDEX($BB$5:$BG$12,MATCH($D227,$AR$5:$AR$12,0),4))^$J227)+(EXP(-$G227/INDEX($BB$5:$BG$12,MATCH($D227,$AR$5:$AR$12,0),5))*($G227/INDEX($BB$5:$BG$12,MATCH($D227,$AR$5:$AR$12,0),5))^$J227)+(EXP(-$G227/INDEX($BB$5:$BG$12,MATCH($D227,$AR$5:$AR$12,0),6))*($G227/INDEX($BB$5:$BG$12,MATCH($D227,$AR$5:$AR$12,0),6))^$J227)),0)</x:f>
        <x:v>0</x:v>
      </x:c>
      <x:c r="AI227" s="145" t="n">
        <x:f>IFERROR((EXP(-$G227/INDEX($BB$5:$BG$12,MATCH($D227,$AR$5:$AR$12,0),5))*($G227/INDEX($BB$5:$BG$12,MATCH($D227,$AR$5:$AR$12,0),5))^$J227)/((EXP(-$G227/INDEX($BB$5:$BG$12,MATCH($D227,$AR$5:$AR$12,0),1))*($G227/INDEX($BB$5:$BG$12,MATCH($D227,$AR$5:$AR$12,0),1))^$J227)+(EXP(-$G227/INDEX($BB$5:$BG$12,MATCH($D227,$AR$5:$AR$12,0),2))*($G227/INDEX($BB$5:$BG$12,MATCH($D227,$AR$5:$AR$12,0),2))^$J227)+(EXP(-$G227/INDEX($BB$5:$BG$12,MATCH($D227,$AR$5:$AR$12,0),3))*($G227/INDEX($BB$5:$BG$12,MATCH($D227,$AR$5:$AR$12,0),3))^$J227)+(EXP(-$G227/INDEX($BB$5:$BG$12,MATCH($D227,$AR$5:$AR$12,0),4))*($G227/INDEX($BB$5:$BG$12,MATCH($D227,$AR$5:$AR$12,0),4))^$J227)+(EXP(-$G227/INDEX($BB$5:$BG$12,MATCH($D227,$AR$5:$AR$12,0),5))*($G227/INDEX($BB$5:$BG$12,MATCH($D227,$AR$5:$AR$12,0),5))^$J227)+(EXP(-$G227/INDEX($BB$5:$BG$12,MATCH($D227,$AR$5:$AR$12,0),6))*($G227/INDEX($BB$5:$BG$12,MATCH($D227,$AR$5:$AR$12,0),6))^$J227)),0)</x:f>
        <x:v>0</x:v>
      </x:c>
      <x:c r="AJ227" s="145" t="n">
        <x:f>IFERROR((EXP(-$G227/INDEX($BB$5:$BG$12,MATCH($D227,$AR$5:$AR$12,0),6))*($G227/INDEX($BB$5:$BG$12,MATCH($D227,$AR$5:$AR$12,0),6))^$J227)/((EXP(-$G227/INDEX($BB$5:$BG$12,MATCH($D227,$AR$5:$AR$12,0),1))*($G227/INDEX($BB$5:$BG$12,MATCH($D227,$AR$5:$AR$12,0),1))^$J227)+(EXP(-$G227/INDEX($BB$5:$BG$12,MATCH($D227,$AR$5:$AR$12,0),2))*($G227/INDEX($BB$5:$BG$12,MATCH($D227,$AR$5:$AR$12,0),2))^$J227)+(EXP(-$G227/INDEX($BB$5:$BG$12,MATCH($D227,$AR$5:$AR$12,0),3))*($G227/INDEX($BB$5:$BG$12,MATCH($D227,$AR$5:$AR$12,0),3))^$J227)+(EXP(-$G227/INDEX($BB$5:$BG$12,MATCH($D227,$AR$5:$AR$12,0),4))*($G227/INDEX($BB$5:$BG$12,MATCH($D227,$AR$5:$AR$12,0),4))^$J227)+(EXP(-$G227/INDEX($BB$5:$BG$12,MATCH($D227,$AR$5:$AR$12,0),5))*($G227/INDEX($BB$5:$BG$12,MATCH($D227,$AR$5:$AR$12,0),5))^$J227)+(EXP(-$G227/INDEX($BB$5:$BG$12,MATCH($D227,$AR$5:$AR$12,0),6))*($G227/INDEX($BB$5:$BG$12,MATCH($D227,$AR$5:$AR$12,0),6))^$J227)),0)</x:f>
        <x:v>0</x:v>
      </x:c>
      <x:c r="BJ227"/>
      <x:c r="BK227"/>
      <x:c r="BL227"/>
      <x:c r="BM227"/>
      <x:c r="BN227"/>
      <x:c r="BO227"/>
      <x:c r="BP227"/>
      <x:c r="BQ227"/>
      <x:c r="BR227"/>
      <x:c r="BS227"/>
      <x:c r="BT227"/>
      <x:c r="BU227"/>
      <x:c r="BV227"/>
      <x:c r="BW227"/>
      <x:c r="BX227"/>
      <x:c r="BY227"/>
      <x:c r="BZ227"/>
    </x:row>
    <x:row r="228">
      <x:c r="A228" s="30" t="n">
        <x:f>'対象台データ'!A226</x:f>
        <x:v>46121</x:v>
      </x:c>
      <x:c r="B228" s="1004" t="str">
        <x:f>'対象台データ'!B226</x:f>
        <x:v>木</x:v>
      </x:c>
      <x:c r="C228" s="1004" t="str">
        <x:f>'対象台データ'!C226</x:f>
        <x:v>4/9</x:v>
      </x:c>
      <x:c r="D228" t="str">
        <x:f>'対象台データ'!D226</x:f>
        <x:v>スマスロ北斗の拳</x:v>
      </x:c>
      <x:c r="E228" s="1015" t="n">
        <x:f>IF($X228="A",MIN(100,MAX(0,55+(V228-55)*(1+0.4*SQRT(MIN(G228/8000,1))))),MIN(100,MAX(0,V228)))</x:f>
        <x:v>90.0680389252949</x:v>
      </x:c>
      <x:c r="F228" s="1017" t="n">
        <x:f>'対象台データ'!E226</x:f>
        <x:v>742</x:v>
      </x:c>
      <x:c r="G228" s="644" t="n">
        <x:f>'対象台データ'!F226</x:f>
        <x:v>9919</x:v>
      </x:c>
      <x:c r="H228" s="644" t="n">
        <x:f>'対象台データ'!G226</x:f>
        <x:v>5247</x:v>
      </x:c>
      <x:c r="I228" s="644" t="n">
        <x:f>'対象台データ'!H226</x:f>
        <x:v>0</x:v>
      </x:c>
      <x:c r="J228" s="644" t="n">
        <x:f>'対象台データ'!I226</x:f>
        <x:v>0</x:v>
      </x:c>
      <x:c r="K228" s="145" t="n">
        <x:f>'対象台データ'!K226</x:f>
        <x:v>1.1763282588970663</x:v>
      </x:c>
      <x:c r="L228" s="28" t="n">
        <x:f>IF(G228&lt;=0,5,IF(G228&lt;1500,5+(G228-0)*(20-5)/(1500-0),IF(G228&lt;3000,20+(G228-1500)*(40-20)/(3000-1500),IF(G228&lt;4500,40+(G228-3000)*(58-40)/(4500-3000),IF(G228&lt;6000,58+(G228-4500)*(72-58)/(6000-4500),IF(G228&lt;7500,72+(G228-6000)*(84-72)/(7500-6000),IF(G228&lt;9000,84+(G228-7500)*(93-84)/(9000-7500),IF(G228&lt;11000,93+(G228-9000)*(100-93)/(11000-9000),100))))))))</x:f>
        <x:v>96.2165</x:v>
      </x:c>
      <x:c r="M228" s="28" t="n">
        <x:v>1</x:v>
      </x:c>
      <x:c r="N228" s="28" t="n">
        <x:f>MIN(100,L228*M228)</x:f>
        <x:v>96.2165</x:v>
      </x:c>
      <x:c r="O228" s="28" t="n">
        <x:f>IF(K228&lt;=0.8,0,IF(K228&lt;0.9,0+(K228-0.8)*(10-0)/(0.9-0.8),IF(K228&lt;1,10+(K228-0.9)*(35-10)/(1-0.9),IF(K228&lt;1.2,35+(K228-1)*(87-35)/(1.2-1),IF(K228&lt;1.3,87+(K228-1.2)*(96-87)/(1.3-1.2),IF(K228&lt;1.45,96+(K228-1.3)*(100-96)/(1.45-1.3),100))))))</x:f>
        <x:v>80.84534731323724</x:v>
      </x:c>
      <x:c r="P228" s="145" t="n">
        <x:f>MIN(1,SQRT(G228/8000))</x:f>
        <x:v>1</x:v>
      </x:c>
      <x:c r="Q228" s="28" t="n">
        <x:f>35+(O228-35)*P228</x:f>
        <x:v>80.84534731323724</x:v>
      </x:c>
      <x:c r="R228" s="28" t="n">
        <x:f>IF(K228&lt;0.95,MIN(25,(0.95-K228)*250),0)</x:f>
        <x:v>0</x:v>
      </x:c>
      <x:c r="S228" s="28" t="n">
        <x:f>IF($X228="A",Y228*5+Z228*15+AA228*30+AB228*60+AC228*80+AD228*100,0)</x:f>
        <x:v>0</x:v>
      </x:c>
      <x:c r="T228" s="28" t="n">
        <x:f>IF($X228="A",AE228*5+AF228*15+AG228*30+AH228*60+AI228*80+AJ228*100,0)</x:f>
        <x:v>0</x:v>
      </x:c>
      <x:c r="U228" s="28" t="n">
        <x:f>IF($X228="A",S228*15%+T228*30%+Q228*55%,0)</x:f>
        <x:v>0</x:v>
      </x:c>
      <x:c r="V228" s="1019" t="n">
        <x:f>IF($X228="A",U228*80%+N228*20%,N228*IFERROR(INDEX($AT$5:$AT$60,MATCH($D228,$AR$5:$AR$60,0)),0.6)+Q228*IFERROR(INDEX($AU$5:$AU$60,MATCH($D228,$AR$5:$AR$60,0)),0.4)-R228)</x:f>
        <x:v>90.0680389252949</x:v>
      </x:c>
      <x:c r="W228" s="25" t="str">
        <x:f>IF(E228&gt;=90,"設定6級候補",IF(E228&gt;=75,"設定4以上強候補",IF(E228&gt;=60,"設定4以上を疑う","要観察")))</x:f>
        <x:v>設定6級候補</x:v>
      </x:c>
      <x:c r="X228" s="1004" t="str">
        <x:f>IFERROR(INDEX($AS$5:$AS$60,MATCH($D228,$AR$5:$AR$60,0)),"AT")</x:f>
        <x:v>AT</x:v>
      </x:c>
      <x:c r="Y228" s="145" t="n">
        <x:f>IFERROR((EXP(-$G228/INDEX($AV$5:$BA$12,MATCH($D228,$AR$5:$AR$12,0),1))*($G228/INDEX($AV$5:$BA$12,MATCH($D228,$AR$5:$AR$12,0),1))^$I228)/((EXP(-$G228/INDEX($AV$5:$BA$12,MATCH($D228,$AR$5:$AR$12,0),1))*($G228/INDEX($AV$5:$BA$12,MATCH($D228,$AR$5:$AR$12,0),1))^$I228)+(EXP(-$G228/INDEX($AV$5:$BA$12,MATCH($D228,$AR$5:$AR$12,0),2))*($G228/INDEX($AV$5:$BA$12,MATCH($D228,$AR$5:$AR$12,0),2))^$I228)+(EXP(-$G228/INDEX($AV$5:$BA$12,MATCH($D228,$AR$5:$AR$12,0),3))*($G228/INDEX($AV$5:$BA$12,MATCH($D228,$AR$5:$AR$12,0),3))^$I228)+(EXP(-$G228/INDEX($AV$5:$BA$12,MATCH($D228,$AR$5:$AR$12,0),4))*($G228/INDEX($AV$5:$BA$12,MATCH($D228,$AR$5:$AR$12,0),4))^$I228)+(EXP(-$G228/INDEX($AV$5:$BA$12,MATCH($D228,$AR$5:$AR$12,0),5))*($G228/INDEX($AV$5:$BA$12,MATCH($D228,$AR$5:$AR$12,0),5))^$I228)+(EXP(-$G228/INDEX($AV$5:$BA$12,MATCH($D228,$AR$5:$AR$12,0),6))*($G228/INDEX($AV$5:$BA$12,MATCH($D228,$AR$5:$AR$12,0),6))^$I228)),0)</x:f>
        <x:v>0</x:v>
      </x:c>
      <x:c r="Z228" s="145" t="n">
        <x:f>IFERROR((EXP(-$G228/INDEX($AV$5:$BA$12,MATCH($D228,$AR$5:$AR$12,0),2))*($G228/INDEX($AV$5:$BA$12,MATCH($D228,$AR$5:$AR$12,0),2))^$I228)/((EXP(-$G228/INDEX($AV$5:$BA$12,MATCH($D228,$AR$5:$AR$12,0),1))*($G228/INDEX($AV$5:$BA$12,MATCH($D228,$AR$5:$AR$12,0),1))^$I228)+(EXP(-$G228/INDEX($AV$5:$BA$12,MATCH($D228,$AR$5:$AR$12,0),2))*($G228/INDEX($AV$5:$BA$12,MATCH($D228,$AR$5:$AR$12,0),2))^$I228)+(EXP(-$G228/INDEX($AV$5:$BA$12,MATCH($D228,$AR$5:$AR$12,0),3))*($G228/INDEX($AV$5:$BA$12,MATCH($D228,$AR$5:$AR$12,0),3))^$I228)+(EXP(-$G228/INDEX($AV$5:$BA$12,MATCH($D228,$AR$5:$AR$12,0),4))*($G228/INDEX($AV$5:$BA$12,MATCH($D228,$AR$5:$AR$12,0),4))^$I228)+(EXP(-$G228/INDEX($AV$5:$BA$12,MATCH($D228,$AR$5:$AR$12,0),5))*($G228/INDEX($AV$5:$BA$12,MATCH($D228,$AR$5:$AR$12,0),5))^$I228)+(EXP(-$G228/INDEX($AV$5:$BA$12,MATCH($D228,$AR$5:$AR$12,0),6))*($G228/INDEX($AV$5:$BA$12,MATCH($D228,$AR$5:$AR$12,0),6))^$I228)),0)</x:f>
        <x:v>0</x:v>
      </x:c>
      <x:c r="AA228" s="145" t="n">
        <x:f>IFERROR((EXP(-$G228/INDEX($AV$5:$BA$12,MATCH($D228,$AR$5:$AR$12,0),3))*($G228/INDEX($AV$5:$BA$12,MATCH($D228,$AR$5:$AR$12,0),3))^$I228)/((EXP(-$G228/INDEX($AV$5:$BA$12,MATCH($D228,$AR$5:$AR$12,0),1))*($G228/INDEX($AV$5:$BA$12,MATCH($D228,$AR$5:$AR$12,0),1))^$I228)+(EXP(-$G228/INDEX($AV$5:$BA$12,MATCH($D228,$AR$5:$AR$12,0),2))*($G228/INDEX($AV$5:$BA$12,MATCH($D228,$AR$5:$AR$12,0),2))^$I228)+(EXP(-$G228/INDEX($AV$5:$BA$12,MATCH($D228,$AR$5:$AR$12,0),3))*($G228/INDEX($AV$5:$BA$12,MATCH($D228,$AR$5:$AR$12,0),3))^$I228)+(EXP(-$G228/INDEX($AV$5:$BA$12,MATCH($D228,$AR$5:$AR$12,0),4))*($G228/INDEX($AV$5:$BA$12,MATCH($D228,$AR$5:$AR$12,0),4))^$I228)+(EXP(-$G228/INDEX($AV$5:$BA$12,MATCH($D228,$AR$5:$AR$12,0),5))*($G228/INDEX($AV$5:$BA$12,MATCH($D228,$AR$5:$AR$12,0),5))^$I228)+(EXP(-$G228/INDEX($AV$5:$BA$12,MATCH($D228,$AR$5:$AR$12,0),6))*($G228/INDEX($AV$5:$BA$12,MATCH($D228,$AR$5:$AR$12,0),6))^$I228)),0)</x:f>
        <x:v>0</x:v>
      </x:c>
      <x:c r="AB228" s="145" t="n">
        <x:f>IFERROR((EXP(-$G228/INDEX($AV$5:$BA$12,MATCH($D228,$AR$5:$AR$12,0),4))*($G228/INDEX($AV$5:$BA$12,MATCH($D228,$AR$5:$AR$12,0),4))^$I228)/((EXP(-$G228/INDEX($AV$5:$BA$12,MATCH($D228,$AR$5:$AR$12,0),1))*($G228/INDEX($AV$5:$BA$12,MATCH($D228,$AR$5:$AR$12,0),1))^$I228)+(EXP(-$G228/INDEX($AV$5:$BA$12,MATCH($D228,$AR$5:$AR$12,0),2))*($G228/INDEX($AV$5:$BA$12,MATCH($D228,$AR$5:$AR$12,0),2))^$I228)+(EXP(-$G228/INDEX($AV$5:$BA$12,MATCH($D228,$AR$5:$AR$12,0),3))*($G228/INDEX($AV$5:$BA$12,MATCH($D228,$AR$5:$AR$12,0),3))^$I228)+(EXP(-$G228/INDEX($AV$5:$BA$12,MATCH($D228,$AR$5:$AR$12,0),4))*($G228/INDEX($AV$5:$BA$12,MATCH($D228,$AR$5:$AR$12,0),4))^$I228)+(EXP(-$G228/INDEX($AV$5:$BA$12,MATCH($D228,$AR$5:$AR$12,0),5))*($G228/INDEX($AV$5:$BA$12,MATCH($D228,$AR$5:$AR$12,0),5))^$I228)+(EXP(-$G228/INDEX($AV$5:$BA$12,MATCH($D228,$AR$5:$AR$12,0),6))*($G228/INDEX($AV$5:$BA$12,MATCH($D228,$AR$5:$AR$12,0),6))^$I228)),0)</x:f>
        <x:v>0</x:v>
      </x:c>
      <x:c r="AC228" s="145" t="n">
        <x:f>IFERROR((EXP(-$G228/INDEX($AV$5:$BA$12,MATCH($D228,$AR$5:$AR$12,0),5))*($G228/INDEX($AV$5:$BA$12,MATCH($D228,$AR$5:$AR$12,0),5))^$I228)/((EXP(-$G228/INDEX($AV$5:$BA$12,MATCH($D228,$AR$5:$AR$12,0),1))*($G228/INDEX($AV$5:$BA$12,MATCH($D228,$AR$5:$AR$12,0),1))^$I228)+(EXP(-$G228/INDEX($AV$5:$BA$12,MATCH($D228,$AR$5:$AR$12,0),2))*($G228/INDEX($AV$5:$BA$12,MATCH($D228,$AR$5:$AR$12,0),2))^$I228)+(EXP(-$G228/INDEX($AV$5:$BA$12,MATCH($D228,$AR$5:$AR$12,0),3))*($G228/INDEX($AV$5:$BA$12,MATCH($D228,$AR$5:$AR$12,0),3))^$I228)+(EXP(-$G228/INDEX($AV$5:$BA$12,MATCH($D228,$AR$5:$AR$12,0),4))*($G228/INDEX($AV$5:$BA$12,MATCH($D228,$AR$5:$AR$12,0),4))^$I228)+(EXP(-$G228/INDEX($AV$5:$BA$12,MATCH($D228,$AR$5:$AR$12,0),5))*($G228/INDEX($AV$5:$BA$12,MATCH($D228,$AR$5:$AR$12,0),5))^$I228)+(EXP(-$G228/INDEX($AV$5:$BA$12,MATCH($D228,$AR$5:$AR$12,0),6))*($G228/INDEX($AV$5:$BA$12,MATCH($D228,$AR$5:$AR$12,0),6))^$I228)),0)</x:f>
        <x:v>0</x:v>
      </x:c>
      <x:c r="AD228" s="145" t="n">
        <x:f>IFERROR((EXP(-$G228/INDEX($AV$5:$BA$12,MATCH($D228,$AR$5:$AR$12,0),6))*($G228/INDEX($AV$5:$BA$12,MATCH($D228,$AR$5:$AR$12,0),6))^$I228)/((EXP(-$G228/INDEX($AV$5:$BA$12,MATCH($D228,$AR$5:$AR$12,0),1))*($G228/INDEX($AV$5:$BA$12,MATCH($D228,$AR$5:$AR$12,0),1))^$I228)+(EXP(-$G228/INDEX($AV$5:$BA$12,MATCH($D228,$AR$5:$AR$12,0),2))*($G228/INDEX($AV$5:$BA$12,MATCH($D228,$AR$5:$AR$12,0),2))^$I228)+(EXP(-$G228/INDEX($AV$5:$BA$12,MATCH($D228,$AR$5:$AR$12,0),3))*($G228/INDEX($AV$5:$BA$12,MATCH($D228,$AR$5:$AR$12,0),3))^$I228)+(EXP(-$G228/INDEX($AV$5:$BA$12,MATCH($D228,$AR$5:$AR$12,0),4))*($G228/INDEX($AV$5:$BA$12,MATCH($D228,$AR$5:$AR$12,0),4))^$I228)+(EXP(-$G228/INDEX($AV$5:$BA$12,MATCH($D228,$AR$5:$AR$12,0),5))*($G228/INDEX($AV$5:$BA$12,MATCH($D228,$AR$5:$AR$12,0),5))^$I228)+(EXP(-$G228/INDEX($AV$5:$BA$12,MATCH($D228,$AR$5:$AR$12,0),6))*($G228/INDEX($AV$5:$BA$12,MATCH($D228,$AR$5:$AR$12,0),6))^$I228)),0)</x:f>
        <x:v>0</x:v>
      </x:c>
      <x:c r="AE228" s="145" t="n">
        <x:f>IFERROR((EXP(-$G228/INDEX($BB$5:$BG$12,MATCH($D228,$AR$5:$AR$12,0),1))*($G228/INDEX($BB$5:$BG$12,MATCH($D228,$AR$5:$AR$12,0),1))^$J228)/((EXP(-$G228/INDEX($BB$5:$BG$12,MATCH($D228,$AR$5:$AR$12,0),1))*($G228/INDEX($BB$5:$BG$12,MATCH($D228,$AR$5:$AR$12,0),1))^$J228)+(EXP(-$G228/INDEX($BB$5:$BG$12,MATCH($D228,$AR$5:$AR$12,0),2))*($G228/INDEX($BB$5:$BG$12,MATCH($D228,$AR$5:$AR$12,0),2))^$J228)+(EXP(-$G228/INDEX($BB$5:$BG$12,MATCH($D228,$AR$5:$AR$12,0),3))*($G228/INDEX($BB$5:$BG$12,MATCH($D228,$AR$5:$AR$12,0),3))^$J228)+(EXP(-$G228/INDEX($BB$5:$BG$12,MATCH($D228,$AR$5:$AR$12,0),4))*($G228/INDEX($BB$5:$BG$12,MATCH($D228,$AR$5:$AR$12,0),4))^$J228)+(EXP(-$G228/INDEX($BB$5:$BG$12,MATCH($D228,$AR$5:$AR$12,0),5))*($G228/INDEX($BB$5:$BG$12,MATCH($D228,$AR$5:$AR$12,0),5))^$J228)+(EXP(-$G228/INDEX($BB$5:$BG$12,MATCH($D228,$AR$5:$AR$12,0),6))*($G228/INDEX($BB$5:$BG$12,MATCH($D228,$AR$5:$AR$12,0),6))^$J228)),0)</x:f>
        <x:v>0</x:v>
      </x:c>
      <x:c r="AF228" s="145" t="n">
        <x:f>IFERROR((EXP(-$G228/INDEX($BB$5:$BG$12,MATCH($D228,$AR$5:$AR$12,0),2))*($G228/INDEX($BB$5:$BG$12,MATCH($D228,$AR$5:$AR$12,0),2))^$J228)/((EXP(-$G228/INDEX($BB$5:$BG$12,MATCH($D228,$AR$5:$AR$12,0),1))*($G228/INDEX($BB$5:$BG$12,MATCH($D228,$AR$5:$AR$12,0),1))^$J228)+(EXP(-$G228/INDEX($BB$5:$BG$12,MATCH($D228,$AR$5:$AR$12,0),2))*($G228/INDEX($BB$5:$BG$12,MATCH($D228,$AR$5:$AR$12,0),2))^$J228)+(EXP(-$G228/INDEX($BB$5:$BG$12,MATCH($D228,$AR$5:$AR$12,0),3))*($G228/INDEX($BB$5:$BG$12,MATCH($D228,$AR$5:$AR$12,0),3))^$J228)+(EXP(-$G228/INDEX($BB$5:$BG$12,MATCH($D228,$AR$5:$AR$12,0),4))*($G228/INDEX($BB$5:$BG$12,MATCH($D228,$AR$5:$AR$12,0),4))^$J228)+(EXP(-$G228/INDEX($BB$5:$BG$12,MATCH($D228,$AR$5:$AR$12,0),5))*($G228/INDEX($BB$5:$BG$12,MATCH($D228,$AR$5:$AR$12,0),5))^$J228)+(EXP(-$G228/INDEX($BB$5:$BG$12,MATCH($D228,$AR$5:$AR$12,0),6))*($G228/INDEX($BB$5:$BG$12,MATCH($D228,$AR$5:$AR$12,0),6))^$J228)),0)</x:f>
        <x:v>0</x:v>
      </x:c>
      <x:c r="AG228" s="145" t="n">
        <x:f>IFERROR((EXP(-$G228/INDEX($BB$5:$BG$12,MATCH($D228,$AR$5:$AR$12,0),3))*($G228/INDEX($BB$5:$BG$12,MATCH($D228,$AR$5:$AR$12,0),3))^$J228)/((EXP(-$G228/INDEX($BB$5:$BG$12,MATCH($D228,$AR$5:$AR$12,0),1))*($G228/INDEX($BB$5:$BG$12,MATCH($D228,$AR$5:$AR$12,0),1))^$J228)+(EXP(-$G228/INDEX($BB$5:$BG$12,MATCH($D228,$AR$5:$AR$12,0),2))*($G228/INDEX($BB$5:$BG$12,MATCH($D228,$AR$5:$AR$12,0),2))^$J228)+(EXP(-$G228/INDEX($BB$5:$BG$12,MATCH($D228,$AR$5:$AR$12,0),3))*($G228/INDEX($BB$5:$BG$12,MATCH($D228,$AR$5:$AR$12,0),3))^$J228)+(EXP(-$G228/INDEX($BB$5:$BG$12,MATCH($D228,$AR$5:$AR$12,0),4))*($G228/INDEX($BB$5:$BG$12,MATCH($D228,$AR$5:$AR$12,0),4))^$J228)+(EXP(-$G228/INDEX($BB$5:$BG$12,MATCH($D228,$AR$5:$AR$12,0),5))*($G228/INDEX($BB$5:$BG$12,MATCH($D228,$AR$5:$AR$12,0),5))^$J228)+(EXP(-$G228/INDEX($BB$5:$BG$12,MATCH($D228,$AR$5:$AR$12,0),6))*($G228/INDEX($BB$5:$BG$12,MATCH($D228,$AR$5:$AR$12,0),6))^$J228)),0)</x:f>
        <x:v>0</x:v>
      </x:c>
      <x:c r="AH228" s="145" t="n">
        <x:f>IFERROR((EXP(-$G228/INDEX($BB$5:$BG$12,MATCH($D228,$AR$5:$AR$12,0),4))*($G228/INDEX($BB$5:$BG$12,MATCH($D228,$AR$5:$AR$12,0),4))^$J228)/((EXP(-$G228/INDEX($BB$5:$BG$12,MATCH($D228,$AR$5:$AR$12,0),1))*($G228/INDEX($BB$5:$BG$12,MATCH($D228,$AR$5:$AR$12,0),1))^$J228)+(EXP(-$G228/INDEX($BB$5:$BG$12,MATCH($D228,$AR$5:$AR$12,0),2))*($G228/INDEX($BB$5:$BG$12,MATCH($D228,$AR$5:$AR$12,0),2))^$J228)+(EXP(-$G228/INDEX($BB$5:$BG$12,MATCH($D228,$AR$5:$AR$12,0),3))*($G228/INDEX($BB$5:$BG$12,MATCH($D228,$AR$5:$AR$12,0),3))^$J228)+(EXP(-$G228/INDEX($BB$5:$BG$12,MATCH($D228,$AR$5:$AR$12,0),4))*($G228/INDEX($BB$5:$BG$12,MATCH($D228,$AR$5:$AR$12,0),4))^$J228)+(EXP(-$G228/INDEX($BB$5:$BG$12,MATCH($D228,$AR$5:$AR$12,0),5))*($G228/INDEX($BB$5:$BG$12,MATCH($D228,$AR$5:$AR$12,0),5))^$J228)+(EXP(-$G228/INDEX($BB$5:$BG$12,MATCH($D228,$AR$5:$AR$12,0),6))*($G228/INDEX($BB$5:$BG$12,MATCH($D228,$AR$5:$AR$12,0),6))^$J228)),0)</x:f>
        <x:v>0</x:v>
      </x:c>
      <x:c r="AI228" s="145" t="n">
        <x:f>IFERROR((EXP(-$G228/INDEX($BB$5:$BG$12,MATCH($D228,$AR$5:$AR$12,0),5))*($G228/INDEX($BB$5:$BG$12,MATCH($D228,$AR$5:$AR$12,0),5))^$J228)/((EXP(-$G228/INDEX($BB$5:$BG$12,MATCH($D228,$AR$5:$AR$12,0),1))*($G228/INDEX($BB$5:$BG$12,MATCH($D228,$AR$5:$AR$12,0),1))^$J228)+(EXP(-$G228/INDEX($BB$5:$BG$12,MATCH($D228,$AR$5:$AR$12,0),2))*($G228/INDEX($BB$5:$BG$12,MATCH($D228,$AR$5:$AR$12,0),2))^$J228)+(EXP(-$G228/INDEX($BB$5:$BG$12,MATCH($D228,$AR$5:$AR$12,0),3))*($G228/INDEX($BB$5:$BG$12,MATCH($D228,$AR$5:$AR$12,0),3))^$J228)+(EXP(-$G228/INDEX($BB$5:$BG$12,MATCH($D228,$AR$5:$AR$12,0),4))*($G228/INDEX($BB$5:$BG$12,MATCH($D228,$AR$5:$AR$12,0),4))^$J228)+(EXP(-$G228/INDEX($BB$5:$BG$12,MATCH($D228,$AR$5:$AR$12,0),5))*($G228/INDEX($BB$5:$BG$12,MATCH($D228,$AR$5:$AR$12,0),5))^$J228)+(EXP(-$G228/INDEX($BB$5:$BG$12,MATCH($D228,$AR$5:$AR$12,0),6))*($G228/INDEX($BB$5:$BG$12,MATCH($D228,$AR$5:$AR$12,0),6))^$J228)),0)</x:f>
        <x:v>0</x:v>
      </x:c>
      <x:c r="AJ228" s="145" t="n">
        <x:f>IFERROR((EXP(-$G228/INDEX($BB$5:$BG$12,MATCH($D228,$AR$5:$AR$12,0),6))*($G228/INDEX($BB$5:$BG$12,MATCH($D228,$AR$5:$AR$12,0),6))^$J228)/((EXP(-$G228/INDEX($BB$5:$BG$12,MATCH($D228,$AR$5:$AR$12,0),1))*($G228/INDEX($BB$5:$BG$12,MATCH($D228,$AR$5:$AR$12,0),1))^$J228)+(EXP(-$G228/INDEX($BB$5:$BG$12,MATCH($D228,$AR$5:$AR$12,0),2))*($G228/INDEX($BB$5:$BG$12,MATCH($D228,$AR$5:$AR$12,0),2))^$J228)+(EXP(-$G228/INDEX($BB$5:$BG$12,MATCH($D228,$AR$5:$AR$12,0),3))*($G228/INDEX($BB$5:$BG$12,MATCH($D228,$AR$5:$AR$12,0),3))^$J228)+(EXP(-$G228/INDEX($BB$5:$BG$12,MATCH($D228,$AR$5:$AR$12,0),4))*($G228/INDEX($BB$5:$BG$12,MATCH($D228,$AR$5:$AR$12,0),4))^$J228)+(EXP(-$G228/INDEX($BB$5:$BG$12,MATCH($D228,$AR$5:$AR$12,0),5))*($G228/INDEX($BB$5:$BG$12,MATCH($D228,$AR$5:$AR$12,0),5))^$J228)+(EXP(-$G228/INDEX($BB$5:$BG$12,MATCH($D228,$AR$5:$AR$12,0),6))*($G228/INDEX($BB$5:$BG$12,MATCH($D228,$AR$5:$AR$12,0),6))^$J228)),0)</x:f>
        <x:v>0</x:v>
      </x:c>
      <x:c r="BJ228"/>
      <x:c r="BK228"/>
      <x:c r="BL228"/>
      <x:c r="BM228"/>
      <x:c r="BN228"/>
      <x:c r="BO228"/>
      <x:c r="BP228"/>
      <x:c r="BQ228"/>
      <x:c r="BR228"/>
      <x:c r="BS228"/>
      <x:c r="BT228"/>
      <x:c r="BU228"/>
      <x:c r="BV228"/>
      <x:c r="BW228"/>
      <x:c r="BX228"/>
      <x:c r="BY228"/>
      <x:c r="BZ228"/>
    </x:row>
    <x:row r="229">
      <x:c r="A229" s="30" t="n">
        <x:f>'対象台データ'!A227</x:f>
        <x:v>46121</x:v>
      </x:c>
      <x:c r="B229" s="1004" t="str">
        <x:f>'対象台データ'!B227</x:f>
        <x:v>木</x:v>
      </x:c>
      <x:c r="C229" s="1004" t="str">
        <x:f>'対象台データ'!C227</x:f>
        <x:v>4/9</x:v>
      </x:c>
      <x:c r="D229" t="str">
        <x:f>'対象台データ'!D227</x:f>
        <x:v>スマスロ北斗の拳</x:v>
      </x:c>
      <x:c r="E229" s="1015" t="n">
        <x:f>IF($X229="A",MIN(100,MAX(0,55+(V229-55)*(1+0.4*SQRT(MIN(G229/8000,1))))),MIN(100,MAX(0,V229)))</x:f>
        <x:v>73.48483990431968</x:v>
      </x:c>
      <x:c r="F229" s="1017" t="n">
        <x:f>'対象台データ'!E227</x:f>
        <x:v>743</x:v>
      </x:c>
      <x:c r="G229" s="644" t="n">
        <x:f>'対象台データ'!F227</x:f>
        <x:v>9476</x:v>
      </x:c>
      <x:c r="H229" s="644" t="n">
        <x:f>'対象台データ'!G227</x:f>
        <x:v>734</x:v>
      </x:c>
      <x:c r="I229" s="644" t="n">
        <x:f>'対象台データ'!H227</x:f>
        <x:v>0</x:v>
      </x:c>
      <x:c r="J229" s="644" t="n">
        <x:f>'対象台データ'!I227</x:f>
        <x:v>0</x:v>
      </x:c>
      <x:c r="K229" s="145" t="n">
        <x:f>'対象台データ'!K227</x:f>
        <x:v>1.0258196144646123</x:v>
      </x:c>
      <x:c r="L229" s="28" t="n">
        <x:f>IF(G229&lt;=0,5,IF(G229&lt;1500,5+(G229-0)*(20-5)/(1500-0),IF(G229&lt;3000,20+(G229-1500)*(40-20)/(3000-1500),IF(G229&lt;4500,40+(G229-3000)*(58-40)/(4500-3000),IF(G229&lt;6000,58+(G229-4500)*(72-58)/(6000-4500),IF(G229&lt;7500,72+(G229-6000)*(84-72)/(7500-6000),IF(G229&lt;9000,84+(G229-7500)*(93-84)/(9000-7500),IF(G229&lt;11000,93+(G229-9000)*(100-93)/(11000-9000),100))))))))</x:f>
        <x:v>94.666</x:v>
      </x:c>
      <x:c r="M229" s="28" t="n">
        <x:v>1</x:v>
      </x:c>
      <x:c r="N229" s="28" t="n">
        <x:f>MIN(100,L229*M229)</x:f>
        <x:v>94.666</x:v>
      </x:c>
      <x:c r="O229" s="28" t="n">
        <x:f>IF(K229&lt;=0.8,0,IF(K229&lt;0.9,0+(K229-0.8)*(10-0)/(0.9-0.8),IF(K229&lt;1,10+(K229-0.9)*(35-10)/(1-0.9),IF(K229&lt;1.2,35+(K229-1)*(87-35)/(1.2-1),IF(K229&lt;1.3,87+(K229-1.2)*(96-87)/(1.3-1.2),IF(K229&lt;1.45,96+(K229-1.3)*(100-96)/(1.45-1.3),100))))))</x:f>
        <x:v>41.71309976079921</x:v>
      </x:c>
      <x:c r="P229" s="145" t="n">
        <x:f>MIN(1,SQRT(G229/8000))</x:f>
        <x:v>1</x:v>
      </x:c>
      <x:c r="Q229" s="28" t="n">
        <x:f>35+(O229-35)*P229</x:f>
        <x:v>41.71309976079921</x:v>
      </x:c>
      <x:c r="R229" s="28" t="n">
        <x:f>IF(K229&lt;0.95,MIN(25,(0.95-K229)*250),0)</x:f>
        <x:v>0</x:v>
      </x:c>
      <x:c r="S229" s="28" t="n">
        <x:f>IF($X229="A",Y229*5+Z229*15+AA229*30+AB229*60+AC229*80+AD229*100,0)</x:f>
        <x:v>0</x:v>
      </x:c>
      <x:c r="T229" s="28" t="n">
        <x:f>IF($X229="A",AE229*5+AF229*15+AG229*30+AH229*60+AI229*80+AJ229*100,0)</x:f>
        <x:v>0</x:v>
      </x:c>
      <x:c r="U229" s="28" t="n">
        <x:f>IF($X229="A",S229*15%+T229*30%+Q229*55%,0)</x:f>
        <x:v>0</x:v>
      </x:c>
      <x:c r="V229" s="1019" t="n">
        <x:f>IF($X229="A",U229*80%+N229*20%,N229*IFERROR(INDEX($AT$5:$AT$60,MATCH($D229,$AR$5:$AR$60,0)),0.6)+Q229*IFERROR(INDEX($AU$5:$AU$60,MATCH($D229,$AR$5:$AR$60,0)),0.4)-R229)</x:f>
        <x:v>73.48483990431968</x:v>
      </x:c>
      <x:c r="W229" s="25" t="str">
        <x:f>IF(E229&gt;=90,"設定6級候補",IF(E229&gt;=75,"設定4以上強候補",IF(E229&gt;=60,"設定4以上を疑う","要観察")))</x:f>
        <x:v>設定4以上を疑う</x:v>
      </x:c>
      <x:c r="X229" s="1004" t="str">
        <x:f>IFERROR(INDEX($AS$5:$AS$60,MATCH($D229,$AR$5:$AR$60,0)),"AT")</x:f>
        <x:v>AT</x:v>
      </x:c>
      <x:c r="Y229" s="145" t="n">
        <x:f>IFERROR((EXP(-$G229/INDEX($AV$5:$BA$12,MATCH($D229,$AR$5:$AR$12,0),1))*($G229/INDEX($AV$5:$BA$12,MATCH($D229,$AR$5:$AR$12,0),1))^$I229)/((EXP(-$G229/INDEX($AV$5:$BA$12,MATCH($D229,$AR$5:$AR$12,0),1))*($G229/INDEX($AV$5:$BA$12,MATCH($D229,$AR$5:$AR$12,0),1))^$I229)+(EXP(-$G229/INDEX($AV$5:$BA$12,MATCH($D229,$AR$5:$AR$12,0),2))*($G229/INDEX($AV$5:$BA$12,MATCH($D229,$AR$5:$AR$12,0),2))^$I229)+(EXP(-$G229/INDEX($AV$5:$BA$12,MATCH($D229,$AR$5:$AR$12,0),3))*($G229/INDEX($AV$5:$BA$12,MATCH($D229,$AR$5:$AR$12,0),3))^$I229)+(EXP(-$G229/INDEX($AV$5:$BA$12,MATCH($D229,$AR$5:$AR$12,0),4))*($G229/INDEX($AV$5:$BA$12,MATCH($D229,$AR$5:$AR$12,0),4))^$I229)+(EXP(-$G229/INDEX($AV$5:$BA$12,MATCH($D229,$AR$5:$AR$12,0),5))*($G229/INDEX($AV$5:$BA$12,MATCH($D229,$AR$5:$AR$12,0),5))^$I229)+(EXP(-$G229/INDEX($AV$5:$BA$12,MATCH($D229,$AR$5:$AR$12,0),6))*($G229/INDEX($AV$5:$BA$12,MATCH($D229,$AR$5:$AR$12,0),6))^$I229)),0)</x:f>
        <x:v>0</x:v>
      </x:c>
      <x:c r="Z229" s="145" t="n">
        <x:f>IFERROR((EXP(-$G229/INDEX($AV$5:$BA$12,MATCH($D229,$AR$5:$AR$12,0),2))*($G229/INDEX($AV$5:$BA$12,MATCH($D229,$AR$5:$AR$12,0),2))^$I229)/((EXP(-$G229/INDEX($AV$5:$BA$12,MATCH($D229,$AR$5:$AR$12,0),1))*($G229/INDEX($AV$5:$BA$12,MATCH($D229,$AR$5:$AR$12,0),1))^$I229)+(EXP(-$G229/INDEX($AV$5:$BA$12,MATCH($D229,$AR$5:$AR$12,0),2))*($G229/INDEX($AV$5:$BA$12,MATCH($D229,$AR$5:$AR$12,0),2))^$I229)+(EXP(-$G229/INDEX($AV$5:$BA$12,MATCH($D229,$AR$5:$AR$12,0),3))*($G229/INDEX($AV$5:$BA$12,MATCH($D229,$AR$5:$AR$12,0),3))^$I229)+(EXP(-$G229/INDEX($AV$5:$BA$12,MATCH($D229,$AR$5:$AR$12,0),4))*($G229/INDEX($AV$5:$BA$12,MATCH($D229,$AR$5:$AR$12,0),4))^$I229)+(EXP(-$G229/INDEX($AV$5:$BA$12,MATCH($D229,$AR$5:$AR$12,0),5))*($G229/INDEX($AV$5:$BA$12,MATCH($D229,$AR$5:$AR$12,0),5))^$I229)+(EXP(-$G229/INDEX($AV$5:$BA$12,MATCH($D229,$AR$5:$AR$12,0),6))*($G229/INDEX($AV$5:$BA$12,MATCH($D229,$AR$5:$AR$12,0),6))^$I229)),0)</x:f>
        <x:v>0</x:v>
      </x:c>
      <x:c r="AA229" s="145" t="n">
        <x:f>IFERROR((EXP(-$G229/INDEX($AV$5:$BA$12,MATCH($D229,$AR$5:$AR$12,0),3))*($G229/INDEX($AV$5:$BA$12,MATCH($D229,$AR$5:$AR$12,0),3))^$I229)/((EXP(-$G229/INDEX($AV$5:$BA$12,MATCH($D229,$AR$5:$AR$12,0),1))*($G229/INDEX($AV$5:$BA$12,MATCH($D229,$AR$5:$AR$12,0),1))^$I229)+(EXP(-$G229/INDEX($AV$5:$BA$12,MATCH($D229,$AR$5:$AR$12,0),2))*($G229/INDEX($AV$5:$BA$12,MATCH($D229,$AR$5:$AR$12,0),2))^$I229)+(EXP(-$G229/INDEX($AV$5:$BA$12,MATCH($D229,$AR$5:$AR$12,0),3))*($G229/INDEX($AV$5:$BA$12,MATCH($D229,$AR$5:$AR$12,0),3))^$I229)+(EXP(-$G229/INDEX($AV$5:$BA$12,MATCH($D229,$AR$5:$AR$12,0),4))*($G229/INDEX($AV$5:$BA$12,MATCH($D229,$AR$5:$AR$12,0),4))^$I229)+(EXP(-$G229/INDEX($AV$5:$BA$12,MATCH($D229,$AR$5:$AR$12,0),5))*($G229/INDEX($AV$5:$BA$12,MATCH($D229,$AR$5:$AR$12,0),5))^$I229)+(EXP(-$G229/INDEX($AV$5:$BA$12,MATCH($D229,$AR$5:$AR$12,0),6))*($G229/INDEX($AV$5:$BA$12,MATCH($D229,$AR$5:$AR$12,0),6))^$I229)),0)</x:f>
        <x:v>0</x:v>
      </x:c>
      <x:c r="AB229" s="145" t="n">
        <x:f>IFERROR((EXP(-$G229/INDEX($AV$5:$BA$12,MATCH($D229,$AR$5:$AR$12,0),4))*($G229/INDEX($AV$5:$BA$12,MATCH($D229,$AR$5:$AR$12,0),4))^$I229)/((EXP(-$G229/INDEX($AV$5:$BA$12,MATCH($D229,$AR$5:$AR$12,0),1))*($G229/INDEX($AV$5:$BA$12,MATCH($D229,$AR$5:$AR$12,0),1))^$I229)+(EXP(-$G229/INDEX($AV$5:$BA$12,MATCH($D229,$AR$5:$AR$12,0),2))*($G229/INDEX($AV$5:$BA$12,MATCH($D229,$AR$5:$AR$12,0),2))^$I229)+(EXP(-$G229/INDEX($AV$5:$BA$12,MATCH($D229,$AR$5:$AR$12,0),3))*($G229/INDEX($AV$5:$BA$12,MATCH($D229,$AR$5:$AR$12,0),3))^$I229)+(EXP(-$G229/INDEX($AV$5:$BA$12,MATCH($D229,$AR$5:$AR$12,0),4))*($G229/INDEX($AV$5:$BA$12,MATCH($D229,$AR$5:$AR$12,0),4))^$I229)+(EXP(-$G229/INDEX($AV$5:$BA$12,MATCH($D229,$AR$5:$AR$12,0),5))*($G229/INDEX($AV$5:$BA$12,MATCH($D229,$AR$5:$AR$12,0),5))^$I229)+(EXP(-$G229/INDEX($AV$5:$BA$12,MATCH($D229,$AR$5:$AR$12,0),6))*($G229/INDEX($AV$5:$BA$12,MATCH($D229,$AR$5:$AR$12,0),6))^$I229)),0)</x:f>
        <x:v>0</x:v>
      </x:c>
      <x:c r="AC229" s="145" t="n">
        <x:f>IFERROR((EXP(-$G229/INDEX($AV$5:$BA$12,MATCH($D229,$AR$5:$AR$12,0),5))*($G229/INDEX($AV$5:$BA$12,MATCH($D229,$AR$5:$AR$12,0),5))^$I229)/((EXP(-$G229/INDEX($AV$5:$BA$12,MATCH($D229,$AR$5:$AR$12,0),1))*($G229/INDEX($AV$5:$BA$12,MATCH($D229,$AR$5:$AR$12,0),1))^$I229)+(EXP(-$G229/INDEX($AV$5:$BA$12,MATCH($D229,$AR$5:$AR$12,0),2))*($G229/INDEX($AV$5:$BA$12,MATCH($D229,$AR$5:$AR$12,0),2))^$I229)+(EXP(-$G229/INDEX($AV$5:$BA$12,MATCH($D229,$AR$5:$AR$12,0),3))*($G229/INDEX($AV$5:$BA$12,MATCH($D229,$AR$5:$AR$12,0),3))^$I229)+(EXP(-$G229/INDEX($AV$5:$BA$12,MATCH($D229,$AR$5:$AR$12,0),4))*($G229/INDEX($AV$5:$BA$12,MATCH($D229,$AR$5:$AR$12,0),4))^$I229)+(EXP(-$G229/INDEX($AV$5:$BA$12,MATCH($D229,$AR$5:$AR$12,0),5))*($G229/INDEX($AV$5:$BA$12,MATCH($D229,$AR$5:$AR$12,0),5))^$I229)+(EXP(-$G229/INDEX($AV$5:$BA$12,MATCH($D229,$AR$5:$AR$12,0),6))*($G229/INDEX($AV$5:$BA$12,MATCH($D229,$AR$5:$AR$12,0),6))^$I229)),0)</x:f>
        <x:v>0</x:v>
      </x:c>
      <x:c r="AD229" s="145" t="n">
        <x:f>IFERROR((EXP(-$G229/INDEX($AV$5:$BA$12,MATCH($D229,$AR$5:$AR$12,0),6))*($G229/INDEX($AV$5:$BA$12,MATCH($D229,$AR$5:$AR$12,0),6))^$I229)/((EXP(-$G229/INDEX($AV$5:$BA$12,MATCH($D229,$AR$5:$AR$12,0),1))*($G229/INDEX($AV$5:$BA$12,MATCH($D229,$AR$5:$AR$12,0),1))^$I229)+(EXP(-$G229/INDEX($AV$5:$BA$12,MATCH($D229,$AR$5:$AR$12,0),2))*($G229/INDEX($AV$5:$BA$12,MATCH($D229,$AR$5:$AR$12,0),2))^$I229)+(EXP(-$G229/INDEX($AV$5:$BA$12,MATCH($D229,$AR$5:$AR$12,0),3))*($G229/INDEX($AV$5:$BA$12,MATCH($D229,$AR$5:$AR$12,0),3))^$I229)+(EXP(-$G229/INDEX($AV$5:$BA$12,MATCH($D229,$AR$5:$AR$12,0),4))*($G229/INDEX($AV$5:$BA$12,MATCH($D229,$AR$5:$AR$12,0),4))^$I229)+(EXP(-$G229/INDEX($AV$5:$BA$12,MATCH($D229,$AR$5:$AR$12,0),5))*($G229/INDEX($AV$5:$BA$12,MATCH($D229,$AR$5:$AR$12,0),5))^$I229)+(EXP(-$G229/INDEX($AV$5:$BA$12,MATCH($D229,$AR$5:$AR$12,0),6))*($G229/INDEX($AV$5:$BA$12,MATCH($D229,$AR$5:$AR$12,0),6))^$I229)),0)</x:f>
        <x:v>0</x:v>
      </x:c>
      <x:c r="AE229" s="145" t="n">
        <x:f>IFERROR((EXP(-$G229/INDEX($BB$5:$BG$12,MATCH($D229,$AR$5:$AR$12,0),1))*($G229/INDEX($BB$5:$BG$12,MATCH($D229,$AR$5:$AR$12,0),1))^$J229)/((EXP(-$G229/INDEX($BB$5:$BG$12,MATCH($D229,$AR$5:$AR$12,0),1))*($G229/INDEX($BB$5:$BG$12,MATCH($D229,$AR$5:$AR$12,0),1))^$J229)+(EXP(-$G229/INDEX($BB$5:$BG$12,MATCH($D229,$AR$5:$AR$12,0),2))*($G229/INDEX($BB$5:$BG$12,MATCH($D229,$AR$5:$AR$12,0),2))^$J229)+(EXP(-$G229/INDEX($BB$5:$BG$12,MATCH($D229,$AR$5:$AR$12,0),3))*($G229/INDEX($BB$5:$BG$12,MATCH($D229,$AR$5:$AR$12,0),3))^$J229)+(EXP(-$G229/INDEX($BB$5:$BG$12,MATCH($D229,$AR$5:$AR$12,0),4))*($G229/INDEX($BB$5:$BG$12,MATCH($D229,$AR$5:$AR$12,0),4))^$J229)+(EXP(-$G229/INDEX($BB$5:$BG$12,MATCH($D229,$AR$5:$AR$12,0),5))*($G229/INDEX($BB$5:$BG$12,MATCH($D229,$AR$5:$AR$12,0),5))^$J229)+(EXP(-$G229/INDEX($BB$5:$BG$12,MATCH($D229,$AR$5:$AR$12,0),6))*($G229/INDEX($BB$5:$BG$12,MATCH($D229,$AR$5:$AR$12,0),6))^$J229)),0)</x:f>
        <x:v>0</x:v>
      </x:c>
      <x:c r="AF229" s="145" t="n">
        <x:f>IFERROR((EXP(-$G229/INDEX($BB$5:$BG$12,MATCH($D229,$AR$5:$AR$12,0),2))*($G229/INDEX($BB$5:$BG$12,MATCH($D229,$AR$5:$AR$12,0),2))^$J229)/((EXP(-$G229/INDEX($BB$5:$BG$12,MATCH($D229,$AR$5:$AR$12,0),1))*($G229/INDEX($BB$5:$BG$12,MATCH($D229,$AR$5:$AR$12,0),1))^$J229)+(EXP(-$G229/INDEX($BB$5:$BG$12,MATCH($D229,$AR$5:$AR$12,0),2))*($G229/INDEX($BB$5:$BG$12,MATCH($D229,$AR$5:$AR$12,0),2))^$J229)+(EXP(-$G229/INDEX($BB$5:$BG$12,MATCH($D229,$AR$5:$AR$12,0),3))*($G229/INDEX($BB$5:$BG$12,MATCH($D229,$AR$5:$AR$12,0),3))^$J229)+(EXP(-$G229/INDEX($BB$5:$BG$12,MATCH($D229,$AR$5:$AR$12,0),4))*($G229/INDEX($BB$5:$BG$12,MATCH($D229,$AR$5:$AR$12,0),4))^$J229)+(EXP(-$G229/INDEX($BB$5:$BG$12,MATCH($D229,$AR$5:$AR$12,0),5))*($G229/INDEX($BB$5:$BG$12,MATCH($D229,$AR$5:$AR$12,0),5))^$J229)+(EXP(-$G229/INDEX($BB$5:$BG$12,MATCH($D229,$AR$5:$AR$12,0),6))*($G229/INDEX($BB$5:$BG$12,MATCH($D229,$AR$5:$AR$12,0),6))^$J229)),0)</x:f>
        <x:v>0</x:v>
      </x:c>
      <x:c r="AG229" s="145" t="n">
        <x:f>IFERROR((EXP(-$G229/INDEX($BB$5:$BG$12,MATCH($D229,$AR$5:$AR$12,0),3))*($G229/INDEX($BB$5:$BG$12,MATCH($D229,$AR$5:$AR$12,0),3))^$J229)/((EXP(-$G229/INDEX($BB$5:$BG$12,MATCH($D229,$AR$5:$AR$12,0),1))*($G229/INDEX($BB$5:$BG$12,MATCH($D229,$AR$5:$AR$12,0),1))^$J229)+(EXP(-$G229/INDEX($BB$5:$BG$12,MATCH($D229,$AR$5:$AR$12,0),2))*($G229/INDEX($BB$5:$BG$12,MATCH($D229,$AR$5:$AR$12,0),2))^$J229)+(EXP(-$G229/INDEX($BB$5:$BG$12,MATCH($D229,$AR$5:$AR$12,0),3))*($G229/INDEX($BB$5:$BG$12,MATCH($D229,$AR$5:$AR$12,0),3))^$J229)+(EXP(-$G229/INDEX($BB$5:$BG$12,MATCH($D229,$AR$5:$AR$12,0),4))*($G229/INDEX($BB$5:$BG$12,MATCH($D229,$AR$5:$AR$12,0),4))^$J229)+(EXP(-$G229/INDEX($BB$5:$BG$12,MATCH($D229,$AR$5:$AR$12,0),5))*($G229/INDEX($BB$5:$BG$12,MATCH($D229,$AR$5:$AR$12,0),5))^$J229)+(EXP(-$G229/INDEX($BB$5:$BG$12,MATCH($D229,$AR$5:$AR$12,0),6))*($G229/INDEX($BB$5:$BG$12,MATCH($D229,$AR$5:$AR$12,0),6))^$J229)),0)</x:f>
        <x:v>0</x:v>
      </x:c>
      <x:c r="AH229" s="145" t="n">
        <x:f>IFERROR((EXP(-$G229/INDEX($BB$5:$BG$12,MATCH($D229,$AR$5:$AR$12,0),4))*($G229/INDEX($BB$5:$BG$12,MATCH($D229,$AR$5:$AR$12,0),4))^$J229)/((EXP(-$G229/INDEX($BB$5:$BG$12,MATCH($D229,$AR$5:$AR$12,0),1))*($G229/INDEX($BB$5:$BG$12,MATCH($D229,$AR$5:$AR$12,0),1))^$J229)+(EXP(-$G229/INDEX($BB$5:$BG$12,MATCH($D229,$AR$5:$AR$12,0),2))*($G229/INDEX($BB$5:$BG$12,MATCH($D229,$AR$5:$AR$12,0),2))^$J229)+(EXP(-$G229/INDEX($BB$5:$BG$12,MATCH($D229,$AR$5:$AR$12,0),3))*($G229/INDEX($BB$5:$BG$12,MATCH($D229,$AR$5:$AR$12,0),3))^$J229)+(EXP(-$G229/INDEX($BB$5:$BG$12,MATCH($D229,$AR$5:$AR$12,0),4))*($G229/INDEX($BB$5:$BG$12,MATCH($D229,$AR$5:$AR$12,0),4))^$J229)+(EXP(-$G229/INDEX($BB$5:$BG$12,MATCH($D229,$AR$5:$AR$12,0),5))*($G229/INDEX($BB$5:$BG$12,MATCH($D229,$AR$5:$AR$12,0),5))^$J229)+(EXP(-$G229/INDEX($BB$5:$BG$12,MATCH($D229,$AR$5:$AR$12,0),6))*($G229/INDEX($BB$5:$BG$12,MATCH($D229,$AR$5:$AR$12,0),6))^$J229)),0)</x:f>
        <x:v>0</x:v>
      </x:c>
      <x:c r="AI229" s="145" t="n">
        <x:f>IFERROR((EXP(-$G229/INDEX($BB$5:$BG$12,MATCH($D229,$AR$5:$AR$12,0),5))*($G229/INDEX($BB$5:$BG$12,MATCH($D229,$AR$5:$AR$12,0),5))^$J229)/((EXP(-$G229/INDEX($BB$5:$BG$12,MATCH($D229,$AR$5:$AR$12,0),1))*($G229/INDEX($BB$5:$BG$12,MATCH($D229,$AR$5:$AR$12,0),1))^$J229)+(EXP(-$G229/INDEX($BB$5:$BG$12,MATCH($D229,$AR$5:$AR$12,0),2))*($G229/INDEX($BB$5:$BG$12,MATCH($D229,$AR$5:$AR$12,0),2))^$J229)+(EXP(-$G229/INDEX($BB$5:$BG$12,MATCH($D229,$AR$5:$AR$12,0),3))*($G229/INDEX($BB$5:$BG$12,MATCH($D229,$AR$5:$AR$12,0),3))^$J229)+(EXP(-$G229/INDEX($BB$5:$BG$12,MATCH($D229,$AR$5:$AR$12,0),4))*($G229/INDEX($BB$5:$BG$12,MATCH($D229,$AR$5:$AR$12,0),4))^$J229)+(EXP(-$G229/INDEX($BB$5:$BG$12,MATCH($D229,$AR$5:$AR$12,0),5))*($G229/INDEX($BB$5:$BG$12,MATCH($D229,$AR$5:$AR$12,0),5))^$J229)+(EXP(-$G229/INDEX($BB$5:$BG$12,MATCH($D229,$AR$5:$AR$12,0),6))*($G229/INDEX($BB$5:$BG$12,MATCH($D229,$AR$5:$AR$12,0),6))^$J229)),0)</x:f>
        <x:v>0</x:v>
      </x:c>
      <x:c r="AJ229" s="145" t="n">
        <x:f>IFERROR((EXP(-$G229/INDEX($BB$5:$BG$12,MATCH($D229,$AR$5:$AR$12,0),6))*($G229/INDEX($BB$5:$BG$12,MATCH($D229,$AR$5:$AR$12,0),6))^$J229)/((EXP(-$G229/INDEX($BB$5:$BG$12,MATCH($D229,$AR$5:$AR$12,0),1))*($G229/INDEX($BB$5:$BG$12,MATCH($D229,$AR$5:$AR$12,0),1))^$J229)+(EXP(-$G229/INDEX($BB$5:$BG$12,MATCH($D229,$AR$5:$AR$12,0),2))*($G229/INDEX($BB$5:$BG$12,MATCH($D229,$AR$5:$AR$12,0),2))^$J229)+(EXP(-$G229/INDEX($BB$5:$BG$12,MATCH($D229,$AR$5:$AR$12,0),3))*($G229/INDEX($BB$5:$BG$12,MATCH($D229,$AR$5:$AR$12,0),3))^$J229)+(EXP(-$G229/INDEX($BB$5:$BG$12,MATCH($D229,$AR$5:$AR$12,0),4))*($G229/INDEX($BB$5:$BG$12,MATCH($D229,$AR$5:$AR$12,0),4))^$J229)+(EXP(-$G229/INDEX($BB$5:$BG$12,MATCH($D229,$AR$5:$AR$12,0),5))*($G229/INDEX($BB$5:$BG$12,MATCH($D229,$AR$5:$AR$12,0),5))^$J229)+(EXP(-$G229/INDEX($BB$5:$BG$12,MATCH($D229,$AR$5:$AR$12,0),6))*($G229/INDEX($BB$5:$BG$12,MATCH($D229,$AR$5:$AR$12,0),6))^$J229)),0)</x:f>
        <x:v>0</x:v>
      </x:c>
      <x:c r="BJ229"/>
      <x:c r="BK229"/>
      <x:c r="BL229"/>
      <x:c r="BM229"/>
      <x:c r="BN229"/>
      <x:c r="BO229"/>
      <x:c r="BP229"/>
      <x:c r="BQ229"/>
      <x:c r="BR229"/>
      <x:c r="BS229"/>
      <x:c r="BT229"/>
      <x:c r="BU229"/>
      <x:c r="BV229"/>
      <x:c r="BW229"/>
      <x:c r="BX229"/>
      <x:c r="BY229"/>
      <x:c r="BZ229"/>
    </x:row>
    <x:row r="230">
      <x:c r="A230" s="30" t="n">
        <x:f>'対象台データ'!A228</x:f>
        <x:v>46121</x:v>
      </x:c>
      <x:c r="B230" s="1004" t="str">
        <x:f>'対象台データ'!B228</x:f>
        <x:v>木</x:v>
      </x:c>
      <x:c r="C230" s="1004" t="str">
        <x:f>'対象台データ'!C228</x:f>
        <x:v>4/9</x:v>
      </x:c>
      <x:c r="D230" t="str">
        <x:f>'対象台データ'!D228</x:f>
        <x:v>スマスロ北斗の拳</x:v>
      </x:c>
      <x:c r="E230" s="1015" t="n">
        <x:f>IF($X230="A",MIN(100,MAX(0,55+(V230-55)*(1+0.4*SQRT(MIN(G230/8000,1))))),MIN(100,MAX(0,V230)))</x:f>
        <x:v>74.17583399597946</x:v>
      </x:c>
      <x:c r="F230" s="1017" t="n">
        <x:f>'対象台データ'!E228</x:f>
        <x:v>745</x:v>
      </x:c>
      <x:c r="G230" s="644" t="n">
        <x:f>'対象台データ'!F228</x:f>
        <x:v>8954</x:v>
      </x:c>
      <x:c r="H230" s="644" t="n">
        <x:f>'対象台データ'!G228</x:f>
        <x:v>1173</x:v>
      </x:c>
      <x:c r="I230" s="644" t="n">
        <x:f>'対象台データ'!H228</x:f>
        <x:v>0</x:v>
      </x:c>
      <x:c r="J230" s="644" t="n">
        <x:f>'対象台データ'!I228</x:f>
        <x:v>0</x:v>
      </x:c>
      <x:c r="K230" s="145" t="n">
        <x:f>'対象台データ'!K228</x:f>
        <x:v>1.0436676345767255</x:v>
      </x:c>
      <x:c r="L230" s="28" t="n">
        <x:f>IF(G230&lt;=0,5,IF(G230&lt;1500,5+(G230-0)*(20-5)/(1500-0),IF(G230&lt;3000,20+(G230-1500)*(40-20)/(3000-1500),IF(G230&lt;4500,40+(G230-3000)*(58-40)/(4500-3000),IF(G230&lt;6000,58+(G230-4500)*(72-58)/(6000-4500),IF(G230&lt;7500,72+(G230-6000)*(84-72)/(7500-6000),IF(G230&lt;9000,84+(G230-7500)*(93-84)/(9000-7500),IF(G230&lt;11000,93+(G230-9000)*(100-93)/(11000-9000),100))))))))</x:f>
        <x:v>92.724</x:v>
      </x:c>
      <x:c r="M230" s="28" t="n">
        <x:v>1</x:v>
      </x:c>
      <x:c r="N230" s="28" t="n">
        <x:f>MIN(100,L230*M230)</x:f>
        <x:v>92.724</x:v>
      </x:c>
      <x:c r="O230" s="28" t="n">
        <x:f>IF(K230&lt;=0.8,0,IF(K230&lt;0.9,0+(K230-0.8)*(10-0)/(0.9-0.8),IF(K230&lt;1,10+(K230-0.9)*(35-10)/(1-0.9),IF(K230&lt;1.2,35+(K230-1)*(87-35)/(1.2-1),IF(K230&lt;1.3,87+(K230-1.2)*(96-87)/(1.3-1.2),IF(K230&lt;1.45,96+(K230-1.3)*(100-96)/(1.45-1.3),100))))))</x:f>
        <x:v>46.35358498994864</x:v>
      </x:c>
      <x:c r="P230" s="145" t="n">
        <x:f>MIN(1,SQRT(G230/8000))</x:f>
        <x:v>1</x:v>
      </x:c>
      <x:c r="Q230" s="28" t="n">
        <x:f>35+(O230-35)*P230</x:f>
        <x:v>46.35358498994864</x:v>
      </x:c>
      <x:c r="R230" s="28" t="n">
        <x:f>IF(K230&lt;0.95,MIN(25,(0.95-K230)*250),0)</x:f>
        <x:v>0</x:v>
      </x:c>
      <x:c r="S230" s="28" t="n">
        <x:f>IF($X230="A",Y230*5+Z230*15+AA230*30+AB230*60+AC230*80+AD230*100,0)</x:f>
        <x:v>0</x:v>
      </x:c>
      <x:c r="T230" s="28" t="n">
        <x:f>IF($X230="A",AE230*5+AF230*15+AG230*30+AH230*60+AI230*80+AJ230*100,0)</x:f>
        <x:v>0</x:v>
      </x:c>
      <x:c r="U230" s="28" t="n">
        <x:f>IF($X230="A",S230*15%+T230*30%+Q230*55%,0)</x:f>
        <x:v>0</x:v>
      </x:c>
      <x:c r="V230" s="1019" t="n">
        <x:f>IF($X230="A",U230*80%+N230*20%,N230*IFERROR(INDEX($AT$5:$AT$60,MATCH($D230,$AR$5:$AR$60,0)),0.6)+Q230*IFERROR(INDEX($AU$5:$AU$60,MATCH($D230,$AR$5:$AR$60,0)),0.4)-R230)</x:f>
        <x:v>74.17583399597946</x:v>
      </x:c>
      <x:c r="W230" s="25" t="str">
        <x:f>IF(E230&gt;=90,"設定6級候補",IF(E230&gt;=75,"設定4以上強候補",IF(E230&gt;=60,"設定4以上を疑う","要観察")))</x:f>
        <x:v>設定4以上を疑う</x:v>
      </x:c>
      <x:c r="X230" s="1004" t="str">
        <x:f>IFERROR(INDEX($AS$5:$AS$60,MATCH($D230,$AR$5:$AR$60,0)),"AT")</x:f>
        <x:v>AT</x:v>
      </x:c>
      <x:c r="Y230" s="145" t="n">
        <x:f>IFERROR((EXP(-$G230/INDEX($AV$5:$BA$12,MATCH($D230,$AR$5:$AR$12,0),1))*($G230/INDEX($AV$5:$BA$12,MATCH($D230,$AR$5:$AR$12,0),1))^$I230)/((EXP(-$G230/INDEX($AV$5:$BA$12,MATCH($D230,$AR$5:$AR$12,0),1))*($G230/INDEX($AV$5:$BA$12,MATCH($D230,$AR$5:$AR$12,0),1))^$I230)+(EXP(-$G230/INDEX($AV$5:$BA$12,MATCH($D230,$AR$5:$AR$12,0),2))*($G230/INDEX($AV$5:$BA$12,MATCH($D230,$AR$5:$AR$12,0),2))^$I230)+(EXP(-$G230/INDEX($AV$5:$BA$12,MATCH($D230,$AR$5:$AR$12,0),3))*($G230/INDEX($AV$5:$BA$12,MATCH($D230,$AR$5:$AR$12,0),3))^$I230)+(EXP(-$G230/INDEX($AV$5:$BA$12,MATCH($D230,$AR$5:$AR$12,0),4))*($G230/INDEX($AV$5:$BA$12,MATCH($D230,$AR$5:$AR$12,0),4))^$I230)+(EXP(-$G230/INDEX($AV$5:$BA$12,MATCH($D230,$AR$5:$AR$12,0),5))*($G230/INDEX($AV$5:$BA$12,MATCH($D230,$AR$5:$AR$12,0),5))^$I230)+(EXP(-$G230/INDEX($AV$5:$BA$12,MATCH($D230,$AR$5:$AR$12,0),6))*($G230/INDEX($AV$5:$BA$12,MATCH($D230,$AR$5:$AR$12,0),6))^$I230)),0)</x:f>
        <x:v>0</x:v>
      </x:c>
      <x:c r="Z230" s="145" t="n">
        <x:f>IFERROR((EXP(-$G230/INDEX($AV$5:$BA$12,MATCH($D230,$AR$5:$AR$12,0),2))*($G230/INDEX($AV$5:$BA$12,MATCH($D230,$AR$5:$AR$12,0),2))^$I230)/((EXP(-$G230/INDEX($AV$5:$BA$12,MATCH($D230,$AR$5:$AR$12,0),1))*($G230/INDEX($AV$5:$BA$12,MATCH($D230,$AR$5:$AR$12,0),1))^$I230)+(EXP(-$G230/INDEX($AV$5:$BA$12,MATCH($D230,$AR$5:$AR$12,0),2))*($G230/INDEX($AV$5:$BA$12,MATCH($D230,$AR$5:$AR$12,0),2))^$I230)+(EXP(-$G230/INDEX($AV$5:$BA$12,MATCH($D230,$AR$5:$AR$12,0),3))*($G230/INDEX($AV$5:$BA$12,MATCH($D230,$AR$5:$AR$12,0),3))^$I230)+(EXP(-$G230/INDEX($AV$5:$BA$12,MATCH($D230,$AR$5:$AR$12,0),4))*($G230/INDEX($AV$5:$BA$12,MATCH($D230,$AR$5:$AR$12,0),4))^$I230)+(EXP(-$G230/INDEX($AV$5:$BA$12,MATCH($D230,$AR$5:$AR$12,0),5))*($G230/INDEX($AV$5:$BA$12,MATCH($D230,$AR$5:$AR$12,0),5))^$I230)+(EXP(-$G230/INDEX($AV$5:$BA$12,MATCH($D230,$AR$5:$AR$12,0),6))*($G230/INDEX($AV$5:$BA$12,MATCH($D230,$AR$5:$AR$12,0),6))^$I230)),0)</x:f>
        <x:v>0</x:v>
      </x:c>
      <x:c r="AA230" s="145" t="n">
        <x:f>IFERROR((EXP(-$G230/INDEX($AV$5:$BA$12,MATCH($D230,$AR$5:$AR$12,0),3))*($G230/INDEX($AV$5:$BA$12,MATCH($D230,$AR$5:$AR$12,0),3))^$I230)/((EXP(-$G230/INDEX($AV$5:$BA$12,MATCH($D230,$AR$5:$AR$12,0),1))*($G230/INDEX($AV$5:$BA$12,MATCH($D230,$AR$5:$AR$12,0),1))^$I230)+(EXP(-$G230/INDEX($AV$5:$BA$12,MATCH($D230,$AR$5:$AR$12,0),2))*($G230/INDEX($AV$5:$BA$12,MATCH($D230,$AR$5:$AR$12,0),2))^$I230)+(EXP(-$G230/INDEX($AV$5:$BA$12,MATCH($D230,$AR$5:$AR$12,0),3))*($G230/INDEX($AV$5:$BA$12,MATCH($D230,$AR$5:$AR$12,0),3))^$I230)+(EXP(-$G230/INDEX($AV$5:$BA$12,MATCH($D230,$AR$5:$AR$12,0),4))*($G230/INDEX($AV$5:$BA$12,MATCH($D230,$AR$5:$AR$12,0),4))^$I230)+(EXP(-$G230/INDEX($AV$5:$BA$12,MATCH($D230,$AR$5:$AR$12,0),5))*($G230/INDEX($AV$5:$BA$12,MATCH($D230,$AR$5:$AR$12,0),5))^$I230)+(EXP(-$G230/INDEX($AV$5:$BA$12,MATCH($D230,$AR$5:$AR$12,0),6))*($G230/INDEX($AV$5:$BA$12,MATCH($D230,$AR$5:$AR$12,0),6))^$I230)),0)</x:f>
        <x:v>0</x:v>
      </x:c>
      <x:c r="AB230" s="145" t="n">
        <x:f>IFERROR((EXP(-$G230/INDEX($AV$5:$BA$12,MATCH($D230,$AR$5:$AR$12,0),4))*($G230/INDEX($AV$5:$BA$12,MATCH($D230,$AR$5:$AR$12,0),4))^$I230)/((EXP(-$G230/INDEX($AV$5:$BA$12,MATCH($D230,$AR$5:$AR$12,0),1))*($G230/INDEX($AV$5:$BA$12,MATCH($D230,$AR$5:$AR$12,0),1))^$I230)+(EXP(-$G230/INDEX($AV$5:$BA$12,MATCH($D230,$AR$5:$AR$12,0),2))*($G230/INDEX($AV$5:$BA$12,MATCH($D230,$AR$5:$AR$12,0),2))^$I230)+(EXP(-$G230/INDEX($AV$5:$BA$12,MATCH($D230,$AR$5:$AR$12,0),3))*($G230/INDEX($AV$5:$BA$12,MATCH($D230,$AR$5:$AR$12,0),3))^$I230)+(EXP(-$G230/INDEX($AV$5:$BA$12,MATCH($D230,$AR$5:$AR$12,0),4))*($G230/INDEX($AV$5:$BA$12,MATCH($D230,$AR$5:$AR$12,0),4))^$I230)+(EXP(-$G230/INDEX($AV$5:$BA$12,MATCH($D230,$AR$5:$AR$12,0),5))*($G230/INDEX($AV$5:$BA$12,MATCH($D230,$AR$5:$AR$12,0),5))^$I230)+(EXP(-$G230/INDEX($AV$5:$BA$12,MATCH($D230,$AR$5:$AR$12,0),6))*($G230/INDEX($AV$5:$BA$12,MATCH($D230,$AR$5:$AR$12,0),6))^$I230)),0)</x:f>
        <x:v>0</x:v>
      </x:c>
      <x:c r="AC230" s="145" t="n">
        <x:f>IFERROR((EXP(-$G230/INDEX($AV$5:$BA$12,MATCH($D230,$AR$5:$AR$12,0),5))*($G230/INDEX($AV$5:$BA$12,MATCH($D230,$AR$5:$AR$12,0),5))^$I230)/((EXP(-$G230/INDEX($AV$5:$BA$12,MATCH($D230,$AR$5:$AR$12,0),1))*($G230/INDEX($AV$5:$BA$12,MATCH($D230,$AR$5:$AR$12,0),1))^$I230)+(EXP(-$G230/INDEX($AV$5:$BA$12,MATCH($D230,$AR$5:$AR$12,0),2))*($G230/INDEX($AV$5:$BA$12,MATCH($D230,$AR$5:$AR$12,0),2))^$I230)+(EXP(-$G230/INDEX($AV$5:$BA$12,MATCH($D230,$AR$5:$AR$12,0),3))*($G230/INDEX($AV$5:$BA$12,MATCH($D230,$AR$5:$AR$12,0),3))^$I230)+(EXP(-$G230/INDEX($AV$5:$BA$12,MATCH($D230,$AR$5:$AR$12,0),4))*($G230/INDEX($AV$5:$BA$12,MATCH($D230,$AR$5:$AR$12,0),4))^$I230)+(EXP(-$G230/INDEX($AV$5:$BA$12,MATCH($D230,$AR$5:$AR$12,0),5))*($G230/INDEX($AV$5:$BA$12,MATCH($D230,$AR$5:$AR$12,0),5))^$I230)+(EXP(-$G230/INDEX($AV$5:$BA$12,MATCH($D230,$AR$5:$AR$12,0),6))*($G230/INDEX($AV$5:$BA$12,MATCH($D230,$AR$5:$AR$12,0),6))^$I230)),0)</x:f>
        <x:v>0</x:v>
      </x:c>
      <x:c r="AD230" s="145" t="n">
        <x:f>IFERROR((EXP(-$G230/INDEX($AV$5:$BA$12,MATCH($D230,$AR$5:$AR$12,0),6))*($G230/INDEX($AV$5:$BA$12,MATCH($D230,$AR$5:$AR$12,0),6))^$I230)/((EXP(-$G230/INDEX($AV$5:$BA$12,MATCH($D230,$AR$5:$AR$12,0),1))*($G230/INDEX($AV$5:$BA$12,MATCH($D230,$AR$5:$AR$12,0),1))^$I230)+(EXP(-$G230/INDEX($AV$5:$BA$12,MATCH($D230,$AR$5:$AR$12,0),2))*($G230/INDEX($AV$5:$BA$12,MATCH($D230,$AR$5:$AR$12,0),2))^$I230)+(EXP(-$G230/INDEX($AV$5:$BA$12,MATCH($D230,$AR$5:$AR$12,0),3))*($G230/INDEX($AV$5:$BA$12,MATCH($D230,$AR$5:$AR$12,0),3))^$I230)+(EXP(-$G230/INDEX($AV$5:$BA$12,MATCH($D230,$AR$5:$AR$12,0),4))*($G230/INDEX($AV$5:$BA$12,MATCH($D230,$AR$5:$AR$12,0),4))^$I230)+(EXP(-$G230/INDEX($AV$5:$BA$12,MATCH($D230,$AR$5:$AR$12,0),5))*($G230/INDEX($AV$5:$BA$12,MATCH($D230,$AR$5:$AR$12,0),5))^$I230)+(EXP(-$G230/INDEX($AV$5:$BA$12,MATCH($D230,$AR$5:$AR$12,0),6))*($G230/INDEX($AV$5:$BA$12,MATCH($D230,$AR$5:$AR$12,0),6))^$I230)),0)</x:f>
        <x:v>0</x:v>
      </x:c>
      <x:c r="AE230" s="145" t="n">
        <x:f>IFERROR((EXP(-$G230/INDEX($BB$5:$BG$12,MATCH($D230,$AR$5:$AR$12,0),1))*($G230/INDEX($BB$5:$BG$12,MATCH($D230,$AR$5:$AR$12,0),1))^$J230)/((EXP(-$G230/INDEX($BB$5:$BG$12,MATCH($D230,$AR$5:$AR$12,0),1))*($G230/INDEX($BB$5:$BG$12,MATCH($D230,$AR$5:$AR$12,0),1))^$J230)+(EXP(-$G230/INDEX($BB$5:$BG$12,MATCH($D230,$AR$5:$AR$12,0),2))*($G230/INDEX($BB$5:$BG$12,MATCH($D230,$AR$5:$AR$12,0),2))^$J230)+(EXP(-$G230/INDEX($BB$5:$BG$12,MATCH($D230,$AR$5:$AR$12,0),3))*($G230/INDEX($BB$5:$BG$12,MATCH($D230,$AR$5:$AR$12,0),3))^$J230)+(EXP(-$G230/INDEX($BB$5:$BG$12,MATCH($D230,$AR$5:$AR$12,0),4))*($G230/INDEX($BB$5:$BG$12,MATCH($D230,$AR$5:$AR$12,0),4))^$J230)+(EXP(-$G230/INDEX($BB$5:$BG$12,MATCH($D230,$AR$5:$AR$12,0),5))*($G230/INDEX($BB$5:$BG$12,MATCH($D230,$AR$5:$AR$12,0),5))^$J230)+(EXP(-$G230/INDEX($BB$5:$BG$12,MATCH($D230,$AR$5:$AR$12,0),6))*($G230/INDEX($BB$5:$BG$12,MATCH($D230,$AR$5:$AR$12,0),6))^$J230)),0)</x:f>
        <x:v>0</x:v>
      </x:c>
      <x:c r="AF230" s="145" t="n">
        <x:f>IFERROR((EXP(-$G230/INDEX($BB$5:$BG$12,MATCH($D230,$AR$5:$AR$12,0),2))*($G230/INDEX($BB$5:$BG$12,MATCH($D230,$AR$5:$AR$12,0),2))^$J230)/((EXP(-$G230/INDEX($BB$5:$BG$12,MATCH($D230,$AR$5:$AR$12,0),1))*($G230/INDEX($BB$5:$BG$12,MATCH($D230,$AR$5:$AR$12,0),1))^$J230)+(EXP(-$G230/INDEX($BB$5:$BG$12,MATCH($D230,$AR$5:$AR$12,0),2))*($G230/INDEX($BB$5:$BG$12,MATCH($D230,$AR$5:$AR$12,0),2))^$J230)+(EXP(-$G230/INDEX($BB$5:$BG$12,MATCH($D230,$AR$5:$AR$12,0),3))*($G230/INDEX($BB$5:$BG$12,MATCH($D230,$AR$5:$AR$12,0),3))^$J230)+(EXP(-$G230/INDEX($BB$5:$BG$12,MATCH($D230,$AR$5:$AR$12,0),4))*($G230/INDEX($BB$5:$BG$12,MATCH($D230,$AR$5:$AR$12,0),4))^$J230)+(EXP(-$G230/INDEX($BB$5:$BG$12,MATCH($D230,$AR$5:$AR$12,0),5))*($G230/INDEX($BB$5:$BG$12,MATCH($D230,$AR$5:$AR$12,0),5))^$J230)+(EXP(-$G230/INDEX($BB$5:$BG$12,MATCH($D230,$AR$5:$AR$12,0),6))*($G230/INDEX($BB$5:$BG$12,MATCH($D230,$AR$5:$AR$12,0),6))^$J230)),0)</x:f>
        <x:v>0</x:v>
      </x:c>
      <x:c r="AG230" s="145" t="n">
        <x:f>IFERROR((EXP(-$G230/INDEX($BB$5:$BG$12,MATCH($D230,$AR$5:$AR$12,0),3))*($G230/INDEX($BB$5:$BG$12,MATCH($D230,$AR$5:$AR$12,0),3))^$J230)/((EXP(-$G230/INDEX($BB$5:$BG$12,MATCH($D230,$AR$5:$AR$12,0),1))*($G230/INDEX($BB$5:$BG$12,MATCH($D230,$AR$5:$AR$12,0),1))^$J230)+(EXP(-$G230/INDEX($BB$5:$BG$12,MATCH($D230,$AR$5:$AR$12,0),2))*($G230/INDEX($BB$5:$BG$12,MATCH($D230,$AR$5:$AR$12,0),2))^$J230)+(EXP(-$G230/INDEX($BB$5:$BG$12,MATCH($D230,$AR$5:$AR$12,0),3))*($G230/INDEX($BB$5:$BG$12,MATCH($D230,$AR$5:$AR$12,0),3))^$J230)+(EXP(-$G230/INDEX($BB$5:$BG$12,MATCH($D230,$AR$5:$AR$12,0),4))*($G230/INDEX($BB$5:$BG$12,MATCH($D230,$AR$5:$AR$12,0),4))^$J230)+(EXP(-$G230/INDEX($BB$5:$BG$12,MATCH($D230,$AR$5:$AR$12,0),5))*($G230/INDEX($BB$5:$BG$12,MATCH($D230,$AR$5:$AR$12,0),5))^$J230)+(EXP(-$G230/INDEX($BB$5:$BG$12,MATCH($D230,$AR$5:$AR$12,0),6))*($G230/INDEX($BB$5:$BG$12,MATCH($D230,$AR$5:$AR$12,0),6))^$J230)),0)</x:f>
        <x:v>0</x:v>
      </x:c>
      <x:c r="AH230" s="145" t="n">
        <x:f>IFERROR((EXP(-$G230/INDEX($BB$5:$BG$12,MATCH($D230,$AR$5:$AR$12,0),4))*($G230/INDEX($BB$5:$BG$12,MATCH($D230,$AR$5:$AR$12,0),4))^$J230)/((EXP(-$G230/INDEX($BB$5:$BG$12,MATCH($D230,$AR$5:$AR$12,0),1))*($G230/INDEX($BB$5:$BG$12,MATCH($D230,$AR$5:$AR$12,0),1))^$J230)+(EXP(-$G230/INDEX($BB$5:$BG$12,MATCH($D230,$AR$5:$AR$12,0),2))*($G230/INDEX($BB$5:$BG$12,MATCH($D230,$AR$5:$AR$12,0),2))^$J230)+(EXP(-$G230/INDEX($BB$5:$BG$12,MATCH($D230,$AR$5:$AR$12,0),3))*($G230/INDEX($BB$5:$BG$12,MATCH($D230,$AR$5:$AR$12,0),3))^$J230)+(EXP(-$G230/INDEX($BB$5:$BG$12,MATCH($D230,$AR$5:$AR$12,0),4))*($G230/INDEX($BB$5:$BG$12,MATCH($D230,$AR$5:$AR$12,0),4))^$J230)+(EXP(-$G230/INDEX($BB$5:$BG$12,MATCH($D230,$AR$5:$AR$12,0),5))*($G230/INDEX($BB$5:$BG$12,MATCH($D230,$AR$5:$AR$12,0),5))^$J230)+(EXP(-$G230/INDEX($BB$5:$BG$12,MATCH($D230,$AR$5:$AR$12,0),6))*($G230/INDEX($BB$5:$BG$12,MATCH($D230,$AR$5:$AR$12,0),6))^$J230)),0)</x:f>
        <x:v>0</x:v>
      </x:c>
      <x:c r="AI230" s="145" t="n">
        <x:f>IFERROR((EXP(-$G230/INDEX($BB$5:$BG$12,MATCH($D230,$AR$5:$AR$12,0),5))*($G230/INDEX($BB$5:$BG$12,MATCH($D230,$AR$5:$AR$12,0),5))^$J230)/((EXP(-$G230/INDEX($BB$5:$BG$12,MATCH($D230,$AR$5:$AR$12,0),1))*($G230/INDEX($BB$5:$BG$12,MATCH($D230,$AR$5:$AR$12,0),1))^$J230)+(EXP(-$G230/INDEX($BB$5:$BG$12,MATCH($D230,$AR$5:$AR$12,0),2))*($G230/INDEX($BB$5:$BG$12,MATCH($D230,$AR$5:$AR$12,0),2))^$J230)+(EXP(-$G230/INDEX($BB$5:$BG$12,MATCH($D230,$AR$5:$AR$12,0),3))*($G230/INDEX($BB$5:$BG$12,MATCH($D230,$AR$5:$AR$12,0),3))^$J230)+(EXP(-$G230/INDEX($BB$5:$BG$12,MATCH($D230,$AR$5:$AR$12,0),4))*($G230/INDEX($BB$5:$BG$12,MATCH($D230,$AR$5:$AR$12,0),4))^$J230)+(EXP(-$G230/INDEX($BB$5:$BG$12,MATCH($D230,$AR$5:$AR$12,0),5))*($G230/INDEX($BB$5:$BG$12,MATCH($D230,$AR$5:$AR$12,0),5))^$J230)+(EXP(-$G230/INDEX($BB$5:$BG$12,MATCH($D230,$AR$5:$AR$12,0),6))*($G230/INDEX($BB$5:$BG$12,MATCH($D230,$AR$5:$AR$12,0),6))^$J230)),0)</x:f>
        <x:v>0</x:v>
      </x:c>
      <x:c r="AJ230" s="145" t="n">
        <x:f>IFERROR((EXP(-$G230/INDEX($BB$5:$BG$12,MATCH($D230,$AR$5:$AR$12,0),6))*($G230/INDEX($BB$5:$BG$12,MATCH($D230,$AR$5:$AR$12,0),6))^$J230)/((EXP(-$G230/INDEX($BB$5:$BG$12,MATCH($D230,$AR$5:$AR$12,0),1))*($G230/INDEX($BB$5:$BG$12,MATCH($D230,$AR$5:$AR$12,0),1))^$J230)+(EXP(-$G230/INDEX($BB$5:$BG$12,MATCH($D230,$AR$5:$AR$12,0),2))*($G230/INDEX($BB$5:$BG$12,MATCH($D230,$AR$5:$AR$12,0),2))^$J230)+(EXP(-$G230/INDEX($BB$5:$BG$12,MATCH($D230,$AR$5:$AR$12,0),3))*($G230/INDEX($BB$5:$BG$12,MATCH($D230,$AR$5:$AR$12,0),3))^$J230)+(EXP(-$G230/INDEX($BB$5:$BG$12,MATCH($D230,$AR$5:$AR$12,0),4))*($G230/INDEX($BB$5:$BG$12,MATCH($D230,$AR$5:$AR$12,0),4))^$J230)+(EXP(-$G230/INDEX($BB$5:$BG$12,MATCH($D230,$AR$5:$AR$12,0),5))*($G230/INDEX($BB$5:$BG$12,MATCH($D230,$AR$5:$AR$12,0),5))^$J230)+(EXP(-$G230/INDEX($BB$5:$BG$12,MATCH($D230,$AR$5:$AR$12,0),6))*($G230/INDEX($BB$5:$BG$12,MATCH($D230,$AR$5:$AR$12,0),6))^$J230)),0)</x:f>
        <x:v>0</x:v>
      </x:c>
      <x:c r="BJ230"/>
      <x:c r="BK230"/>
      <x:c r="BL230"/>
      <x:c r="BM230"/>
      <x:c r="BN230"/>
      <x:c r="BO230"/>
      <x:c r="BP230"/>
      <x:c r="BQ230"/>
      <x:c r="BR230"/>
      <x:c r="BS230"/>
      <x:c r="BT230"/>
      <x:c r="BU230"/>
      <x:c r="BV230"/>
      <x:c r="BW230"/>
      <x:c r="BX230"/>
      <x:c r="BY230"/>
      <x:c r="BZ230"/>
    </x:row>
    <x:row r="231">
      <x:c r="A231" s="30" t="n">
        <x:f>'対象台データ'!A229</x:f>
        <x:v>46121</x:v>
      </x:c>
      <x:c r="B231" s="1004" t="str">
        <x:f>'対象台データ'!B229</x:f>
        <x:v>木</x:v>
      </x:c>
      <x:c r="C231" s="1004" t="str">
        <x:f>'対象台データ'!C229</x:f>
        <x:v>4/9</x:v>
      </x:c>
      <x:c r="D231" t="str">
        <x:f>'対象台データ'!D229</x:f>
        <x:v>スマスロ北斗の拳</x:v>
      </x:c>
      <x:c r="E231" s="1015" t="n">
        <x:f>IF($X231="A",MIN(100,MAX(0,55+(V231-55)*(1+0.4*SQRT(MIN(G231/8000,1))))),MIN(100,MAX(0,V231)))</x:f>
        <x:v>84.644227337752</x:v>
      </x:c>
      <x:c r="F231" s="1017" t="n">
        <x:f>'対象台データ'!E229</x:f>
        <x:v>746</x:v>
      </x:c>
      <x:c r="G231" s="644" t="n">
        <x:f>'対象台データ'!F229</x:f>
        <x:v>7297</x:v>
      </x:c>
      <x:c r="H231" s="644" t="n">
        <x:f>'対象台データ'!G229</x:f>
        <x:v>5240</x:v>
      </x:c>
      <x:c r="I231" s="644" t="n">
        <x:f>'対象台データ'!H229</x:f>
        <x:v>0</x:v>
      </x:c>
      <x:c r="J231" s="644" t="n">
        <x:f>'対象台データ'!I229</x:f>
        <x:v>0</x:v>
      </x:c>
      <x:c r="K231" s="145" t="n">
        <x:f>'対象台データ'!K229</x:f>
        <x:v>1.2393677767118907</x:v>
      </x:c>
      <x:c r="L231" s="28" t="n">
        <x:f>IF(G231&lt;=0,5,IF(G231&lt;1500,5+(G231-0)*(20-5)/(1500-0),IF(G231&lt;3000,20+(G231-1500)*(40-20)/(3000-1500),IF(G231&lt;4500,40+(G231-3000)*(58-40)/(4500-3000),IF(G231&lt;6000,58+(G231-4500)*(72-58)/(6000-4500),IF(G231&lt;7500,72+(G231-6000)*(84-72)/(7500-6000),IF(G231&lt;9000,84+(G231-7500)*(93-84)/(9000-7500),IF(G231&lt;11000,93+(G231-9000)*(100-93)/(11000-9000),100))))))))</x:f>
        <x:v>82.376</x:v>
      </x:c>
      <x:c r="M231" s="28" t="n">
        <x:v>1</x:v>
      </x:c>
      <x:c r="N231" s="28" t="n">
        <x:f>MIN(100,L231*M231)</x:f>
        <x:v>82.376</x:v>
      </x:c>
      <x:c r="O231" s="28" t="n">
        <x:f>IF(K231&lt;=0.8,0,IF(K231&lt;0.9,0+(K231-0.8)*(10-0)/(0.9-0.8),IF(K231&lt;1,10+(K231-0.9)*(35-10)/(1-0.9),IF(K231&lt;1.2,35+(K231-1)*(87-35)/(1.2-1),IF(K231&lt;1.3,87+(K231-1.2)*(96-87)/(1.3-1.2),IF(K231&lt;1.45,96+(K231-1.3)*(100-96)/(1.45-1.3),100))))))</x:f>
        <x:v>90.54309990407016</x:v>
      </x:c>
      <x:c r="P231" s="145" t="n">
        <x:f>MIN(1,SQRT(G231/8000))</x:f>
        <x:v>0.9550523545858625</x:v>
      </x:c>
      <x:c r="Q231" s="28" t="n">
        <x:f>35+(O231-35)*P231</x:f>
        <x:v>88.04656834438</x:v>
      </x:c>
      <x:c r="R231" s="28" t="n">
        <x:f>IF(K231&lt;0.95,MIN(25,(0.95-K231)*250),0)</x:f>
        <x:v>0</x:v>
      </x:c>
      <x:c r="S231" s="28" t="n">
        <x:f>IF($X231="A",Y231*5+Z231*15+AA231*30+AB231*60+AC231*80+AD231*100,0)</x:f>
        <x:v>0</x:v>
      </x:c>
      <x:c r="T231" s="28" t="n">
        <x:f>IF($X231="A",AE231*5+AF231*15+AG231*30+AH231*60+AI231*80+AJ231*100,0)</x:f>
        <x:v>0</x:v>
      </x:c>
      <x:c r="U231" s="28" t="n">
        <x:f>IF($X231="A",S231*15%+T231*30%+Q231*55%,0)</x:f>
        <x:v>0</x:v>
      </x:c>
      <x:c r="V231" s="1019" t="n">
        <x:f>IF($X231="A",U231*80%+N231*20%,N231*IFERROR(INDEX($AT$5:$AT$60,MATCH($D231,$AR$5:$AR$60,0)),0.6)+Q231*IFERROR(INDEX($AU$5:$AU$60,MATCH($D231,$AR$5:$AR$60,0)),0.4)-R231)</x:f>
        <x:v>84.644227337752</x:v>
      </x:c>
      <x:c r="W231" s="25" t="str">
        <x:f>IF(E231&gt;=90,"設定6級候補",IF(E231&gt;=75,"設定4以上強候補",IF(E231&gt;=60,"設定4以上を疑う","要観察")))</x:f>
        <x:v>設定4以上強候補</x:v>
      </x:c>
      <x:c r="X231" s="1004" t="str">
        <x:f>IFERROR(INDEX($AS$5:$AS$60,MATCH($D231,$AR$5:$AR$60,0)),"AT")</x:f>
        <x:v>AT</x:v>
      </x:c>
      <x:c r="Y231" s="145" t="n">
        <x:f>IFERROR((EXP(-$G231/INDEX($AV$5:$BA$12,MATCH($D231,$AR$5:$AR$12,0),1))*($G231/INDEX($AV$5:$BA$12,MATCH($D231,$AR$5:$AR$12,0),1))^$I231)/((EXP(-$G231/INDEX($AV$5:$BA$12,MATCH($D231,$AR$5:$AR$12,0),1))*($G231/INDEX($AV$5:$BA$12,MATCH($D231,$AR$5:$AR$12,0),1))^$I231)+(EXP(-$G231/INDEX($AV$5:$BA$12,MATCH($D231,$AR$5:$AR$12,0),2))*($G231/INDEX($AV$5:$BA$12,MATCH($D231,$AR$5:$AR$12,0),2))^$I231)+(EXP(-$G231/INDEX($AV$5:$BA$12,MATCH($D231,$AR$5:$AR$12,0),3))*($G231/INDEX($AV$5:$BA$12,MATCH($D231,$AR$5:$AR$12,0),3))^$I231)+(EXP(-$G231/INDEX($AV$5:$BA$12,MATCH($D231,$AR$5:$AR$12,0),4))*($G231/INDEX($AV$5:$BA$12,MATCH($D231,$AR$5:$AR$12,0),4))^$I231)+(EXP(-$G231/INDEX($AV$5:$BA$12,MATCH($D231,$AR$5:$AR$12,0),5))*($G231/INDEX($AV$5:$BA$12,MATCH($D231,$AR$5:$AR$12,0),5))^$I231)+(EXP(-$G231/INDEX($AV$5:$BA$12,MATCH($D231,$AR$5:$AR$12,0),6))*($G231/INDEX($AV$5:$BA$12,MATCH($D231,$AR$5:$AR$12,0),6))^$I231)),0)</x:f>
        <x:v>0</x:v>
      </x:c>
      <x:c r="Z231" s="145" t="n">
        <x:f>IFERROR((EXP(-$G231/INDEX($AV$5:$BA$12,MATCH($D231,$AR$5:$AR$12,0),2))*($G231/INDEX($AV$5:$BA$12,MATCH($D231,$AR$5:$AR$12,0),2))^$I231)/((EXP(-$G231/INDEX($AV$5:$BA$12,MATCH($D231,$AR$5:$AR$12,0),1))*($G231/INDEX($AV$5:$BA$12,MATCH($D231,$AR$5:$AR$12,0),1))^$I231)+(EXP(-$G231/INDEX($AV$5:$BA$12,MATCH($D231,$AR$5:$AR$12,0),2))*($G231/INDEX($AV$5:$BA$12,MATCH($D231,$AR$5:$AR$12,0),2))^$I231)+(EXP(-$G231/INDEX($AV$5:$BA$12,MATCH($D231,$AR$5:$AR$12,0),3))*($G231/INDEX($AV$5:$BA$12,MATCH($D231,$AR$5:$AR$12,0),3))^$I231)+(EXP(-$G231/INDEX($AV$5:$BA$12,MATCH($D231,$AR$5:$AR$12,0),4))*($G231/INDEX($AV$5:$BA$12,MATCH($D231,$AR$5:$AR$12,0),4))^$I231)+(EXP(-$G231/INDEX($AV$5:$BA$12,MATCH($D231,$AR$5:$AR$12,0),5))*($G231/INDEX($AV$5:$BA$12,MATCH($D231,$AR$5:$AR$12,0),5))^$I231)+(EXP(-$G231/INDEX($AV$5:$BA$12,MATCH($D231,$AR$5:$AR$12,0),6))*($G231/INDEX($AV$5:$BA$12,MATCH($D231,$AR$5:$AR$12,0),6))^$I231)),0)</x:f>
        <x:v>0</x:v>
      </x:c>
      <x:c r="AA231" s="145" t="n">
        <x:f>IFERROR((EXP(-$G231/INDEX($AV$5:$BA$12,MATCH($D231,$AR$5:$AR$12,0),3))*($G231/INDEX($AV$5:$BA$12,MATCH($D231,$AR$5:$AR$12,0),3))^$I231)/((EXP(-$G231/INDEX($AV$5:$BA$12,MATCH($D231,$AR$5:$AR$12,0),1))*($G231/INDEX($AV$5:$BA$12,MATCH($D231,$AR$5:$AR$12,0),1))^$I231)+(EXP(-$G231/INDEX($AV$5:$BA$12,MATCH($D231,$AR$5:$AR$12,0),2))*($G231/INDEX($AV$5:$BA$12,MATCH($D231,$AR$5:$AR$12,0),2))^$I231)+(EXP(-$G231/INDEX($AV$5:$BA$12,MATCH($D231,$AR$5:$AR$12,0),3))*($G231/INDEX($AV$5:$BA$12,MATCH($D231,$AR$5:$AR$12,0),3))^$I231)+(EXP(-$G231/INDEX($AV$5:$BA$12,MATCH($D231,$AR$5:$AR$12,0),4))*($G231/INDEX($AV$5:$BA$12,MATCH($D231,$AR$5:$AR$12,0),4))^$I231)+(EXP(-$G231/INDEX($AV$5:$BA$12,MATCH($D231,$AR$5:$AR$12,0),5))*($G231/INDEX($AV$5:$BA$12,MATCH($D231,$AR$5:$AR$12,0),5))^$I231)+(EXP(-$G231/INDEX($AV$5:$BA$12,MATCH($D231,$AR$5:$AR$12,0),6))*($G231/INDEX($AV$5:$BA$12,MATCH($D231,$AR$5:$AR$12,0),6))^$I231)),0)</x:f>
        <x:v>0</x:v>
      </x:c>
      <x:c r="AB231" s="145" t="n">
        <x:f>IFERROR((EXP(-$G231/INDEX($AV$5:$BA$12,MATCH($D231,$AR$5:$AR$12,0),4))*($G231/INDEX($AV$5:$BA$12,MATCH($D231,$AR$5:$AR$12,0),4))^$I231)/((EXP(-$G231/INDEX($AV$5:$BA$12,MATCH($D231,$AR$5:$AR$12,0),1))*($G231/INDEX($AV$5:$BA$12,MATCH($D231,$AR$5:$AR$12,0),1))^$I231)+(EXP(-$G231/INDEX($AV$5:$BA$12,MATCH($D231,$AR$5:$AR$12,0),2))*($G231/INDEX($AV$5:$BA$12,MATCH($D231,$AR$5:$AR$12,0),2))^$I231)+(EXP(-$G231/INDEX($AV$5:$BA$12,MATCH($D231,$AR$5:$AR$12,0),3))*($G231/INDEX($AV$5:$BA$12,MATCH($D231,$AR$5:$AR$12,0),3))^$I231)+(EXP(-$G231/INDEX($AV$5:$BA$12,MATCH($D231,$AR$5:$AR$12,0),4))*($G231/INDEX($AV$5:$BA$12,MATCH($D231,$AR$5:$AR$12,0),4))^$I231)+(EXP(-$G231/INDEX($AV$5:$BA$12,MATCH($D231,$AR$5:$AR$12,0),5))*($G231/INDEX($AV$5:$BA$12,MATCH($D231,$AR$5:$AR$12,0),5))^$I231)+(EXP(-$G231/INDEX($AV$5:$BA$12,MATCH($D231,$AR$5:$AR$12,0),6))*($G231/INDEX($AV$5:$BA$12,MATCH($D231,$AR$5:$AR$12,0),6))^$I231)),0)</x:f>
        <x:v>0</x:v>
      </x:c>
      <x:c r="AC231" s="145" t="n">
        <x:f>IFERROR((EXP(-$G231/INDEX($AV$5:$BA$12,MATCH($D231,$AR$5:$AR$12,0),5))*($G231/INDEX($AV$5:$BA$12,MATCH($D231,$AR$5:$AR$12,0),5))^$I231)/((EXP(-$G231/INDEX($AV$5:$BA$12,MATCH($D231,$AR$5:$AR$12,0),1))*($G231/INDEX($AV$5:$BA$12,MATCH($D231,$AR$5:$AR$12,0),1))^$I231)+(EXP(-$G231/INDEX($AV$5:$BA$12,MATCH($D231,$AR$5:$AR$12,0),2))*($G231/INDEX($AV$5:$BA$12,MATCH($D231,$AR$5:$AR$12,0),2))^$I231)+(EXP(-$G231/INDEX($AV$5:$BA$12,MATCH($D231,$AR$5:$AR$12,0),3))*($G231/INDEX($AV$5:$BA$12,MATCH($D231,$AR$5:$AR$12,0),3))^$I231)+(EXP(-$G231/INDEX($AV$5:$BA$12,MATCH($D231,$AR$5:$AR$12,0),4))*($G231/INDEX($AV$5:$BA$12,MATCH($D231,$AR$5:$AR$12,0),4))^$I231)+(EXP(-$G231/INDEX($AV$5:$BA$12,MATCH($D231,$AR$5:$AR$12,0),5))*($G231/INDEX($AV$5:$BA$12,MATCH($D231,$AR$5:$AR$12,0),5))^$I231)+(EXP(-$G231/INDEX($AV$5:$BA$12,MATCH($D231,$AR$5:$AR$12,0),6))*($G231/INDEX($AV$5:$BA$12,MATCH($D231,$AR$5:$AR$12,0),6))^$I231)),0)</x:f>
        <x:v>0</x:v>
      </x:c>
      <x:c r="AD231" s="145" t="n">
        <x:f>IFERROR((EXP(-$G231/INDEX($AV$5:$BA$12,MATCH($D231,$AR$5:$AR$12,0),6))*($G231/INDEX($AV$5:$BA$12,MATCH($D231,$AR$5:$AR$12,0),6))^$I231)/((EXP(-$G231/INDEX($AV$5:$BA$12,MATCH($D231,$AR$5:$AR$12,0),1))*($G231/INDEX($AV$5:$BA$12,MATCH($D231,$AR$5:$AR$12,0),1))^$I231)+(EXP(-$G231/INDEX($AV$5:$BA$12,MATCH($D231,$AR$5:$AR$12,0),2))*($G231/INDEX($AV$5:$BA$12,MATCH($D231,$AR$5:$AR$12,0),2))^$I231)+(EXP(-$G231/INDEX($AV$5:$BA$12,MATCH($D231,$AR$5:$AR$12,0),3))*($G231/INDEX($AV$5:$BA$12,MATCH($D231,$AR$5:$AR$12,0),3))^$I231)+(EXP(-$G231/INDEX($AV$5:$BA$12,MATCH($D231,$AR$5:$AR$12,0),4))*($G231/INDEX($AV$5:$BA$12,MATCH($D231,$AR$5:$AR$12,0),4))^$I231)+(EXP(-$G231/INDEX($AV$5:$BA$12,MATCH($D231,$AR$5:$AR$12,0),5))*($G231/INDEX($AV$5:$BA$12,MATCH($D231,$AR$5:$AR$12,0),5))^$I231)+(EXP(-$G231/INDEX($AV$5:$BA$12,MATCH($D231,$AR$5:$AR$12,0),6))*($G231/INDEX($AV$5:$BA$12,MATCH($D231,$AR$5:$AR$12,0),6))^$I231)),0)</x:f>
        <x:v>0</x:v>
      </x:c>
      <x:c r="AE231" s="145" t="n">
        <x:f>IFERROR((EXP(-$G231/INDEX($BB$5:$BG$12,MATCH($D231,$AR$5:$AR$12,0),1))*($G231/INDEX($BB$5:$BG$12,MATCH($D231,$AR$5:$AR$12,0),1))^$J231)/((EXP(-$G231/INDEX($BB$5:$BG$12,MATCH($D231,$AR$5:$AR$12,0),1))*($G231/INDEX($BB$5:$BG$12,MATCH($D231,$AR$5:$AR$12,0),1))^$J231)+(EXP(-$G231/INDEX($BB$5:$BG$12,MATCH($D231,$AR$5:$AR$12,0),2))*($G231/INDEX($BB$5:$BG$12,MATCH($D231,$AR$5:$AR$12,0),2))^$J231)+(EXP(-$G231/INDEX($BB$5:$BG$12,MATCH($D231,$AR$5:$AR$12,0),3))*($G231/INDEX($BB$5:$BG$12,MATCH($D231,$AR$5:$AR$12,0),3))^$J231)+(EXP(-$G231/INDEX($BB$5:$BG$12,MATCH($D231,$AR$5:$AR$12,0),4))*($G231/INDEX($BB$5:$BG$12,MATCH($D231,$AR$5:$AR$12,0),4))^$J231)+(EXP(-$G231/INDEX($BB$5:$BG$12,MATCH($D231,$AR$5:$AR$12,0),5))*($G231/INDEX($BB$5:$BG$12,MATCH($D231,$AR$5:$AR$12,0),5))^$J231)+(EXP(-$G231/INDEX($BB$5:$BG$12,MATCH($D231,$AR$5:$AR$12,0),6))*($G231/INDEX($BB$5:$BG$12,MATCH($D231,$AR$5:$AR$12,0),6))^$J231)),0)</x:f>
        <x:v>0</x:v>
      </x:c>
      <x:c r="AF231" s="145" t="n">
        <x:f>IFERROR((EXP(-$G231/INDEX($BB$5:$BG$12,MATCH($D231,$AR$5:$AR$12,0),2))*($G231/INDEX($BB$5:$BG$12,MATCH($D231,$AR$5:$AR$12,0),2))^$J231)/((EXP(-$G231/INDEX($BB$5:$BG$12,MATCH($D231,$AR$5:$AR$12,0),1))*($G231/INDEX($BB$5:$BG$12,MATCH($D231,$AR$5:$AR$12,0),1))^$J231)+(EXP(-$G231/INDEX($BB$5:$BG$12,MATCH($D231,$AR$5:$AR$12,0),2))*($G231/INDEX($BB$5:$BG$12,MATCH($D231,$AR$5:$AR$12,0),2))^$J231)+(EXP(-$G231/INDEX($BB$5:$BG$12,MATCH($D231,$AR$5:$AR$12,0),3))*($G231/INDEX($BB$5:$BG$12,MATCH($D231,$AR$5:$AR$12,0),3))^$J231)+(EXP(-$G231/INDEX($BB$5:$BG$12,MATCH($D231,$AR$5:$AR$12,0),4))*($G231/INDEX($BB$5:$BG$12,MATCH($D231,$AR$5:$AR$12,0),4))^$J231)+(EXP(-$G231/INDEX($BB$5:$BG$12,MATCH($D231,$AR$5:$AR$12,0),5))*($G231/INDEX($BB$5:$BG$12,MATCH($D231,$AR$5:$AR$12,0),5))^$J231)+(EXP(-$G231/INDEX($BB$5:$BG$12,MATCH($D231,$AR$5:$AR$12,0),6))*($G231/INDEX($BB$5:$BG$12,MATCH($D231,$AR$5:$AR$12,0),6))^$J231)),0)</x:f>
        <x:v>0</x:v>
      </x:c>
      <x:c r="AG231" s="145" t="n">
        <x:f>IFERROR((EXP(-$G231/INDEX($BB$5:$BG$12,MATCH($D231,$AR$5:$AR$12,0),3))*($G231/INDEX($BB$5:$BG$12,MATCH($D231,$AR$5:$AR$12,0),3))^$J231)/((EXP(-$G231/INDEX($BB$5:$BG$12,MATCH($D231,$AR$5:$AR$12,0),1))*($G231/INDEX($BB$5:$BG$12,MATCH($D231,$AR$5:$AR$12,0),1))^$J231)+(EXP(-$G231/INDEX($BB$5:$BG$12,MATCH($D231,$AR$5:$AR$12,0),2))*($G231/INDEX($BB$5:$BG$12,MATCH($D231,$AR$5:$AR$12,0),2))^$J231)+(EXP(-$G231/INDEX($BB$5:$BG$12,MATCH($D231,$AR$5:$AR$12,0),3))*($G231/INDEX($BB$5:$BG$12,MATCH($D231,$AR$5:$AR$12,0),3))^$J231)+(EXP(-$G231/INDEX($BB$5:$BG$12,MATCH($D231,$AR$5:$AR$12,0),4))*($G231/INDEX($BB$5:$BG$12,MATCH($D231,$AR$5:$AR$12,0),4))^$J231)+(EXP(-$G231/INDEX($BB$5:$BG$12,MATCH($D231,$AR$5:$AR$12,0),5))*($G231/INDEX($BB$5:$BG$12,MATCH($D231,$AR$5:$AR$12,0),5))^$J231)+(EXP(-$G231/INDEX($BB$5:$BG$12,MATCH($D231,$AR$5:$AR$12,0),6))*($G231/INDEX($BB$5:$BG$12,MATCH($D231,$AR$5:$AR$12,0),6))^$J231)),0)</x:f>
        <x:v>0</x:v>
      </x:c>
      <x:c r="AH231" s="145" t="n">
        <x:f>IFERROR((EXP(-$G231/INDEX($BB$5:$BG$12,MATCH($D231,$AR$5:$AR$12,0),4))*($G231/INDEX($BB$5:$BG$12,MATCH($D231,$AR$5:$AR$12,0),4))^$J231)/((EXP(-$G231/INDEX($BB$5:$BG$12,MATCH($D231,$AR$5:$AR$12,0),1))*($G231/INDEX($BB$5:$BG$12,MATCH($D231,$AR$5:$AR$12,0),1))^$J231)+(EXP(-$G231/INDEX($BB$5:$BG$12,MATCH($D231,$AR$5:$AR$12,0),2))*($G231/INDEX($BB$5:$BG$12,MATCH($D231,$AR$5:$AR$12,0),2))^$J231)+(EXP(-$G231/INDEX($BB$5:$BG$12,MATCH($D231,$AR$5:$AR$12,0),3))*($G231/INDEX($BB$5:$BG$12,MATCH($D231,$AR$5:$AR$12,0),3))^$J231)+(EXP(-$G231/INDEX($BB$5:$BG$12,MATCH($D231,$AR$5:$AR$12,0),4))*($G231/INDEX($BB$5:$BG$12,MATCH($D231,$AR$5:$AR$12,0),4))^$J231)+(EXP(-$G231/INDEX($BB$5:$BG$12,MATCH($D231,$AR$5:$AR$12,0),5))*($G231/INDEX($BB$5:$BG$12,MATCH($D231,$AR$5:$AR$12,0),5))^$J231)+(EXP(-$G231/INDEX($BB$5:$BG$12,MATCH($D231,$AR$5:$AR$12,0),6))*($G231/INDEX($BB$5:$BG$12,MATCH($D231,$AR$5:$AR$12,0),6))^$J231)),0)</x:f>
        <x:v>0</x:v>
      </x:c>
      <x:c r="AI231" s="145" t="n">
        <x:f>IFERROR((EXP(-$G231/INDEX($BB$5:$BG$12,MATCH($D231,$AR$5:$AR$12,0),5))*($G231/INDEX($BB$5:$BG$12,MATCH($D231,$AR$5:$AR$12,0),5))^$J231)/((EXP(-$G231/INDEX($BB$5:$BG$12,MATCH($D231,$AR$5:$AR$12,0),1))*($G231/INDEX($BB$5:$BG$12,MATCH($D231,$AR$5:$AR$12,0),1))^$J231)+(EXP(-$G231/INDEX($BB$5:$BG$12,MATCH($D231,$AR$5:$AR$12,0),2))*($G231/INDEX($BB$5:$BG$12,MATCH($D231,$AR$5:$AR$12,0),2))^$J231)+(EXP(-$G231/INDEX($BB$5:$BG$12,MATCH($D231,$AR$5:$AR$12,0),3))*($G231/INDEX($BB$5:$BG$12,MATCH($D231,$AR$5:$AR$12,0),3))^$J231)+(EXP(-$G231/INDEX($BB$5:$BG$12,MATCH($D231,$AR$5:$AR$12,0),4))*($G231/INDEX($BB$5:$BG$12,MATCH($D231,$AR$5:$AR$12,0),4))^$J231)+(EXP(-$G231/INDEX($BB$5:$BG$12,MATCH($D231,$AR$5:$AR$12,0),5))*($G231/INDEX($BB$5:$BG$12,MATCH($D231,$AR$5:$AR$12,0),5))^$J231)+(EXP(-$G231/INDEX($BB$5:$BG$12,MATCH($D231,$AR$5:$AR$12,0),6))*($G231/INDEX($BB$5:$BG$12,MATCH($D231,$AR$5:$AR$12,0),6))^$J231)),0)</x:f>
        <x:v>0</x:v>
      </x:c>
      <x:c r="AJ231" s="145" t="n">
        <x:f>IFERROR((EXP(-$G231/INDEX($BB$5:$BG$12,MATCH($D231,$AR$5:$AR$12,0),6))*($G231/INDEX($BB$5:$BG$12,MATCH($D231,$AR$5:$AR$12,0),6))^$J231)/((EXP(-$G231/INDEX($BB$5:$BG$12,MATCH($D231,$AR$5:$AR$12,0),1))*($G231/INDEX($BB$5:$BG$12,MATCH($D231,$AR$5:$AR$12,0),1))^$J231)+(EXP(-$G231/INDEX($BB$5:$BG$12,MATCH($D231,$AR$5:$AR$12,0),2))*($G231/INDEX($BB$5:$BG$12,MATCH($D231,$AR$5:$AR$12,0),2))^$J231)+(EXP(-$G231/INDEX($BB$5:$BG$12,MATCH($D231,$AR$5:$AR$12,0),3))*($G231/INDEX($BB$5:$BG$12,MATCH($D231,$AR$5:$AR$12,0),3))^$J231)+(EXP(-$G231/INDEX($BB$5:$BG$12,MATCH($D231,$AR$5:$AR$12,0),4))*($G231/INDEX($BB$5:$BG$12,MATCH($D231,$AR$5:$AR$12,0),4))^$J231)+(EXP(-$G231/INDEX($BB$5:$BG$12,MATCH($D231,$AR$5:$AR$12,0),5))*($G231/INDEX($BB$5:$BG$12,MATCH($D231,$AR$5:$AR$12,0),5))^$J231)+(EXP(-$G231/INDEX($BB$5:$BG$12,MATCH($D231,$AR$5:$AR$12,0),6))*($G231/INDEX($BB$5:$BG$12,MATCH($D231,$AR$5:$AR$12,0),6))^$J231)),0)</x:f>
        <x:v>0</x:v>
      </x:c>
      <x:c r="BJ231"/>
      <x:c r="BK231"/>
      <x:c r="BL231"/>
      <x:c r="BM231"/>
      <x:c r="BN231"/>
      <x:c r="BO231"/>
      <x:c r="BP231"/>
      <x:c r="BQ231"/>
      <x:c r="BR231"/>
      <x:c r="BS231"/>
      <x:c r="BT231"/>
      <x:c r="BU231"/>
      <x:c r="BV231"/>
      <x:c r="BW231"/>
      <x:c r="BX231"/>
      <x:c r="BY231"/>
      <x:c r="BZ231"/>
    </x:row>
    <x:row r="232">
      <x:c r="A232" s="30" t="n">
        <x:f>'対象台データ'!A230</x:f>
        <x:v>46121</x:v>
      </x:c>
      <x:c r="B232" s="1004" t="str">
        <x:f>'対象台データ'!B230</x:f>
        <x:v>木</x:v>
      </x:c>
      <x:c r="C232" s="1004" t="str">
        <x:f>'対象台データ'!C230</x:f>
        <x:v>4/9</x:v>
      </x:c>
      <x:c r="D232" t="str">
        <x:f>'対象台データ'!D230</x:f>
        <x:v>スマスロ北斗の拳</x:v>
      </x:c>
      <x:c r="E232" s="1015" t="n">
        <x:f>IF($X232="A",MIN(100,MAX(0,55+(V232-55)*(1+0.4*SQRT(MIN(G232/8000,1))))),MIN(100,MAX(0,V232)))</x:f>
        <x:v>87.90742979358369</x:v>
      </x:c>
      <x:c r="F232" s="1017" t="n">
        <x:f>'対象台データ'!E230</x:f>
        <x:v>747</x:v>
      </x:c>
      <x:c r="G232" s="644" t="n">
        <x:f>'対象台データ'!F230</x:f>
        <x:v>8042</x:v>
      </x:c>
      <x:c r="H232" s="644" t="n">
        <x:f>'対象台データ'!G230</x:f>
        <x:v>5332</x:v>
      </x:c>
      <x:c r="I232" s="644" t="n">
        <x:f>'対象台データ'!H230</x:f>
        <x:v>0</x:v>
      </x:c>
      <x:c r="J232" s="644" t="n">
        <x:f>'対象台データ'!I230</x:f>
        <x:v>0</x:v>
      </x:c>
      <x:c r="K232" s="145" t="n">
        <x:f>'対象台データ'!K230</x:f>
        <x:v>1.2210063831551023</x:v>
      </x:c>
      <x:c r="L232" s="28" t="n">
        <x:f>IF(G232&lt;=0,5,IF(G232&lt;1500,5+(G232-0)*(20-5)/(1500-0),IF(G232&lt;3000,20+(G232-1500)*(40-20)/(3000-1500),IF(G232&lt;4500,40+(G232-3000)*(58-40)/(4500-3000),IF(G232&lt;6000,58+(G232-4500)*(72-58)/(6000-4500),IF(G232&lt;7500,72+(G232-6000)*(84-72)/(7500-6000),IF(G232&lt;9000,84+(G232-7500)*(93-84)/(9000-7500),IF(G232&lt;11000,93+(G232-9000)*(100-93)/(11000-9000),100))))))))</x:f>
        <x:v>87.252</x:v>
      </x:c>
      <x:c r="M232" s="28" t="n">
        <x:v>1</x:v>
      </x:c>
      <x:c r="N232" s="28" t="n">
        <x:f>MIN(100,L232*M232)</x:f>
        <x:v>87.252</x:v>
      </x:c>
      <x:c r="O232" s="28" t="n">
        <x:f>IF(K232&lt;=0.8,0,IF(K232&lt;0.9,0+(K232-0.8)*(10-0)/(0.9-0.8),IF(K232&lt;1,10+(K232-0.9)*(35-10)/(1-0.9),IF(K232&lt;1.2,35+(K232-1)*(87-35)/(1.2-1),IF(K232&lt;1.3,87+(K232-1.2)*(96-87)/(1.3-1.2),IF(K232&lt;1.45,96+(K232-1.3)*(100-96)/(1.45-1.3),100))))))</x:f>
        <x:v>88.89057448395921</x:v>
      </x:c>
      <x:c r="P232" s="145" t="n">
        <x:f>MIN(1,SQRT(G232/8000))</x:f>
        <x:v>1</x:v>
      </x:c>
      <x:c r="Q232" s="28" t="n">
        <x:f>35+(O232-35)*P232</x:f>
        <x:v>88.89057448395921</x:v>
      </x:c>
      <x:c r="R232" s="28" t="n">
        <x:f>IF(K232&lt;0.95,MIN(25,(0.95-K232)*250),0)</x:f>
        <x:v>0</x:v>
      </x:c>
      <x:c r="S232" s="28" t="n">
        <x:f>IF($X232="A",Y232*5+Z232*15+AA232*30+AB232*60+AC232*80+AD232*100,0)</x:f>
        <x:v>0</x:v>
      </x:c>
      <x:c r="T232" s="28" t="n">
        <x:f>IF($X232="A",AE232*5+AF232*15+AG232*30+AH232*60+AI232*80+AJ232*100,0)</x:f>
        <x:v>0</x:v>
      </x:c>
      <x:c r="U232" s="28" t="n">
        <x:f>IF($X232="A",S232*15%+T232*30%+Q232*55%,0)</x:f>
        <x:v>0</x:v>
      </x:c>
      <x:c r="V232" s="1019" t="n">
        <x:f>IF($X232="A",U232*80%+N232*20%,N232*IFERROR(INDEX($AT$5:$AT$60,MATCH($D232,$AR$5:$AR$60,0)),0.6)+Q232*IFERROR(INDEX($AU$5:$AU$60,MATCH($D232,$AR$5:$AR$60,0)),0.4)-R232)</x:f>
        <x:v>87.90742979358369</x:v>
      </x:c>
      <x:c r="W232" s="25" t="str">
        <x:f>IF(E232&gt;=90,"設定6級候補",IF(E232&gt;=75,"設定4以上強候補",IF(E232&gt;=60,"設定4以上を疑う","要観察")))</x:f>
        <x:v>設定4以上強候補</x:v>
      </x:c>
      <x:c r="X232" s="1004" t="str">
        <x:f>IFERROR(INDEX($AS$5:$AS$60,MATCH($D232,$AR$5:$AR$60,0)),"AT")</x:f>
        <x:v>AT</x:v>
      </x:c>
      <x:c r="Y232" s="145" t="n">
        <x:f>IFERROR((EXP(-$G232/INDEX($AV$5:$BA$12,MATCH($D232,$AR$5:$AR$12,0),1))*($G232/INDEX($AV$5:$BA$12,MATCH($D232,$AR$5:$AR$12,0),1))^$I232)/((EXP(-$G232/INDEX($AV$5:$BA$12,MATCH($D232,$AR$5:$AR$12,0),1))*($G232/INDEX($AV$5:$BA$12,MATCH($D232,$AR$5:$AR$12,0),1))^$I232)+(EXP(-$G232/INDEX($AV$5:$BA$12,MATCH($D232,$AR$5:$AR$12,0),2))*($G232/INDEX($AV$5:$BA$12,MATCH($D232,$AR$5:$AR$12,0),2))^$I232)+(EXP(-$G232/INDEX($AV$5:$BA$12,MATCH($D232,$AR$5:$AR$12,0),3))*($G232/INDEX($AV$5:$BA$12,MATCH($D232,$AR$5:$AR$12,0),3))^$I232)+(EXP(-$G232/INDEX($AV$5:$BA$12,MATCH($D232,$AR$5:$AR$12,0),4))*($G232/INDEX($AV$5:$BA$12,MATCH($D232,$AR$5:$AR$12,0),4))^$I232)+(EXP(-$G232/INDEX($AV$5:$BA$12,MATCH($D232,$AR$5:$AR$12,0),5))*($G232/INDEX($AV$5:$BA$12,MATCH($D232,$AR$5:$AR$12,0),5))^$I232)+(EXP(-$G232/INDEX($AV$5:$BA$12,MATCH($D232,$AR$5:$AR$12,0),6))*($G232/INDEX($AV$5:$BA$12,MATCH($D232,$AR$5:$AR$12,0),6))^$I232)),0)</x:f>
        <x:v>0</x:v>
      </x:c>
      <x:c r="Z232" s="145" t="n">
        <x:f>IFERROR((EXP(-$G232/INDEX($AV$5:$BA$12,MATCH($D232,$AR$5:$AR$12,0),2))*($G232/INDEX($AV$5:$BA$12,MATCH($D232,$AR$5:$AR$12,0),2))^$I232)/((EXP(-$G232/INDEX($AV$5:$BA$12,MATCH($D232,$AR$5:$AR$12,0),1))*($G232/INDEX($AV$5:$BA$12,MATCH($D232,$AR$5:$AR$12,0),1))^$I232)+(EXP(-$G232/INDEX($AV$5:$BA$12,MATCH($D232,$AR$5:$AR$12,0),2))*($G232/INDEX($AV$5:$BA$12,MATCH($D232,$AR$5:$AR$12,0),2))^$I232)+(EXP(-$G232/INDEX($AV$5:$BA$12,MATCH($D232,$AR$5:$AR$12,0),3))*($G232/INDEX($AV$5:$BA$12,MATCH($D232,$AR$5:$AR$12,0),3))^$I232)+(EXP(-$G232/INDEX($AV$5:$BA$12,MATCH($D232,$AR$5:$AR$12,0),4))*($G232/INDEX($AV$5:$BA$12,MATCH($D232,$AR$5:$AR$12,0),4))^$I232)+(EXP(-$G232/INDEX($AV$5:$BA$12,MATCH($D232,$AR$5:$AR$12,0),5))*($G232/INDEX($AV$5:$BA$12,MATCH($D232,$AR$5:$AR$12,0),5))^$I232)+(EXP(-$G232/INDEX($AV$5:$BA$12,MATCH($D232,$AR$5:$AR$12,0),6))*($G232/INDEX($AV$5:$BA$12,MATCH($D232,$AR$5:$AR$12,0),6))^$I232)),0)</x:f>
        <x:v>0</x:v>
      </x:c>
      <x:c r="AA232" s="145" t="n">
        <x:f>IFERROR((EXP(-$G232/INDEX($AV$5:$BA$12,MATCH($D232,$AR$5:$AR$12,0),3))*($G232/INDEX($AV$5:$BA$12,MATCH($D232,$AR$5:$AR$12,0),3))^$I232)/((EXP(-$G232/INDEX($AV$5:$BA$12,MATCH($D232,$AR$5:$AR$12,0),1))*($G232/INDEX($AV$5:$BA$12,MATCH($D232,$AR$5:$AR$12,0),1))^$I232)+(EXP(-$G232/INDEX($AV$5:$BA$12,MATCH($D232,$AR$5:$AR$12,0),2))*($G232/INDEX($AV$5:$BA$12,MATCH($D232,$AR$5:$AR$12,0),2))^$I232)+(EXP(-$G232/INDEX($AV$5:$BA$12,MATCH($D232,$AR$5:$AR$12,0),3))*($G232/INDEX($AV$5:$BA$12,MATCH($D232,$AR$5:$AR$12,0),3))^$I232)+(EXP(-$G232/INDEX($AV$5:$BA$12,MATCH($D232,$AR$5:$AR$12,0),4))*($G232/INDEX($AV$5:$BA$12,MATCH($D232,$AR$5:$AR$12,0),4))^$I232)+(EXP(-$G232/INDEX($AV$5:$BA$12,MATCH($D232,$AR$5:$AR$12,0),5))*($G232/INDEX($AV$5:$BA$12,MATCH($D232,$AR$5:$AR$12,0),5))^$I232)+(EXP(-$G232/INDEX($AV$5:$BA$12,MATCH($D232,$AR$5:$AR$12,0),6))*($G232/INDEX($AV$5:$BA$12,MATCH($D232,$AR$5:$AR$12,0),6))^$I232)),0)</x:f>
        <x:v>0</x:v>
      </x:c>
      <x:c r="AB232" s="145" t="n">
        <x:f>IFERROR((EXP(-$G232/INDEX($AV$5:$BA$12,MATCH($D232,$AR$5:$AR$12,0),4))*($G232/INDEX($AV$5:$BA$12,MATCH($D232,$AR$5:$AR$12,0),4))^$I232)/((EXP(-$G232/INDEX($AV$5:$BA$12,MATCH($D232,$AR$5:$AR$12,0),1))*($G232/INDEX($AV$5:$BA$12,MATCH($D232,$AR$5:$AR$12,0),1))^$I232)+(EXP(-$G232/INDEX($AV$5:$BA$12,MATCH($D232,$AR$5:$AR$12,0),2))*($G232/INDEX($AV$5:$BA$12,MATCH($D232,$AR$5:$AR$12,0),2))^$I232)+(EXP(-$G232/INDEX($AV$5:$BA$12,MATCH($D232,$AR$5:$AR$12,0),3))*($G232/INDEX($AV$5:$BA$12,MATCH($D232,$AR$5:$AR$12,0),3))^$I232)+(EXP(-$G232/INDEX($AV$5:$BA$12,MATCH($D232,$AR$5:$AR$12,0),4))*($G232/INDEX($AV$5:$BA$12,MATCH($D232,$AR$5:$AR$12,0),4))^$I232)+(EXP(-$G232/INDEX($AV$5:$BA$12,MATCH($D232,$AR$5:$AR$12,0),5))*($G232/INDEX($AV$5:$BA$12,MATCH($D232,$AR$5:$AR$12,0),5))^$I232)+(EXP(-$G232/INDEX($AV$5:$BA$12,MATCH($D232,$AR$5:$AR$12,0),6))*($G232/INDEX($AV$5:$BA$12,MATCH($D232,$AR$5:$AR$12,0),6))^$I232)),0)</x:f>
        <x:v>0</x:v>
      </x:c>
      <x:c r="AC232" s="145" t="n">
        <x:f>IFERROR((EXP(-$G232/INDEX($AV$5:$BA$12,MATCH($D232,$AR$5:$AR$12,0),5))*($G232/INDEX($AV$5:$BA$12,MATCH($D232,$AR$5:$AR$12,0),5))^$I232)/((EXP(-$G232/INDEX($AV$5:$BA$12,MATCH($D232,$AR$5:$AR$12,0),1))*($G232/INDEX($AV$5:$BA$12,MATCH($D232,$AR$5:$AR$12,0),1))^$I232)+(EXP(-$G232/INDEX($AV$5:$BA$12,MATCH($D232,$AR$5:$AR$12,0),2))*($G232/INDEX($AV$5:$BA$12,MATCH($D232,$AR$5:$AR$12,0),2))^$I232)+(EXP(-$G232/INDEX($AV$5:$BA$12,MATCH($D232,$AR$5:$AR$12,0),3))*($G232/INDEX($AV$5:$BA$12,MATCH($D232,$AR$5:$AR$12,0),3))^$I232)+(EXP(-$G232/INDEX($AV$5:$BA$12,MATCH($D232,$AR$5:$AR$12,0),4))*($G232/INDEX($AV$5:$BA$12,MATCH($D232,$AR$5:$AR$12,0),4))^$I232)+(EXP(-$G232/INDEX($AV$5:$BA$12,MATCH($D232,$AR$5:$AR$12,0),5))*($G232/INDEX($AV$5:$BA$12,MATCH($D232,$AR$5:$AR$12,0),5))^$I232)+(EXP(-$G232/INDEX($AV$5:$BA$12,MATCH($D232,$AR$5:$AR$12,0),6))*($G232/INDEX($AV$5:$BA$12,MATCH($D232,$AR$5:$AR$12,0),6))^$I232)),0)</x:f>
        <x:v>0</x:v>
      </x:c>
      <x:c r="AD232" s="145" t="n">
        <x:f>IFERROR((EXP(-$G232/INDEX($AV$5:$BA$12,MATCH($D232,$AR$5:$AR$12,0),6))*($G232/INDEX($AV$5:$BA$12,MATCH($D232,$AR$5:$AR$12,0),6))^$I232)/((EXP(-$G232/INDEX($AV$5:$BA$12,MATCH($D232,$AR$5:$AR$12,0),1))*($G232/INDEX($AV$5:$BA$12,MATCH($D232,$AR$5:$AR$12,0),1))^$I232)+(EXP(-$G232/INDEX($AV$5:$BA$12,MATCH($D232,$AR$5:$AR$12,0),2))*($G232/INDEX($AV$5:$BA$12,MATCH($D232,$AR$5:$AR$12,0),2))^$I232)+(EXP(-$G232/INDEX($AV$5:$BA$12,MATCH($D232,$AR$5:$AR$12,0),3))*($G232/INDEX($AV$5:$BA$12,MATCH($D232,$AR$5:$AR$12,0),3))^$I232)+(EXP(-$G232/INDEX($AV$5:$BA$12,MATCH($D232,$AR$5:$AR$12,0),4))*($G232/INDEX($AV$5:$BA$12,MATCH($D232,$AR$5:$AR$12,0),4))^$I232)+(EXP(-$G232/INDEX($AV$5:$BA$12,MATCH($D232,$AR$5:$AR$12,0),5))*($G232/INDEX($AV$5:$BA$12,MATCH($D232,$AR$5:$AR$12,0),5))^$I232)+(EXP(-$G232/INDEX($AV$5:$BA$12,MATCH($D232,$AR$5:$AR$12,0),6))*($G232/INDEX($AV$5:$BA$12,MATCH($D232,$AR$5:$AR$12,0),6))^$I232)),0)</x:f>
        <x:v>0</x:v>
      </x:c>
      <x:c r="AE232" s="145" t="n">
        <x:f>IFERROR((EXP(-$G232/INDEX($BB$5:$BG$12,MATCH($D232,$AR$5:$AR$12,0),1))*($G232/INDEX($BB$5:$BG$12,MATCH($D232,$AR$5:$AR$12,0),1))^$J232)/((EXP(-$G232/INDEX($BB$5:$BG$12,MATCH($D232,$AR$5:$AR$12,0),1))*($G232/INDEX($BB$5:$BG$12,MATCH($D232,$AR$5:$AR$12,0),1))^$J232)+(EXP(-$G232/INDEX($BB$5:$BG$12,MATCH($D232,$AR$5:$AR$12,0),2))*($G232/INDEX($BB$5:$BG$12,MATCH($D232,$AR$5:$AR$12,0),2))^$J232)+(EXP(-$G232/INDEX($BB$5:$BG$12,MATCH($D232,$AR$5:$AR$12,0),3))*($G232/INDEX($BB$5:$BG$12,MATCH($D232,$AR$5:$AR$12,0),3))^$J232)+(EXP(-$G232/INDEX($BB$5:$BG$12,MATCH($D232,$AR$5:$AR$12,0),4))*($G232/INDEX($BB$5:$BG$12,MATCH($D232,$AR$5:$AR$12,0),4))^$J232)+(EXP(-$G232/INDEX($BB$5:$BG$12,MATCH($D232,$AR$5:$AR$12,0),5))*($G232/INDEX($BB$5:$BG$12,MATCH($D232,$AR$5:$AR$12,0),5))^$J232)+(EXP(-$G232/INDEX($BB$5:$BG$12,MATCH($D232,$AR$5:$AR$12,0),6))*($G232/INDEX($BB$5:$BG$12,MATCH($D232,$AR$5:$AR$12,0),6))^$J232)),0)</x:f>
        <x:v>0</x:v>
      </x:c>
      <x:c r="AF232" s="145" t="n">
        <x:f>IFERROR((EXP(-$G232/INDEX($BB$5:$BG$12,MATCH($D232,$AR$5:$AR$12,0),2))*($G232/INDEX($BB$5:$BG$12,MATCH($D232,$AR$5:$AR$12,0),2))^$J232)/((EXP(-$G232/INDEX($BB$5:$BG$12,MATCH($D232,$AR$5:$AR$12,0),1))*($G232/INDEX($BB$5:$BG$12,MATCH($D232,$AR$5:$AR$12,0),1))^$J232)+(EXP(-$G232/INDEX($BB$5:$BG$12,MATCH($D232,$AR$5:$AR$12,0),2))*($G232/INDEX($BB$5:$BG$12,MATCH($D232,$AR$5:$AR$12,0),2))^$J232)+(EXP(-$G232/INDEX($BB$5:$BG$12,MATCH($D232,$AR$5:$AR$12,0),3))*($G232/INDEX($BB$5:$BG$12,MATCH($D232,$AR$5:$AR$12,0),3))^$J232)+(EXP(-$G232/INDEX($BB$5:$BG$12,MATCH($D232,$AR$5:$AR$12,0),4))*($G232/INDEX($BB$5:$BG$12,MATCH($D232,$AR$5:$AR$12,0),4))^$J232)+(EXP(-$G232/INDEX($BB$5:$BG$12,MATCH($D232,$AR$5:$AR$12,0),5))*($G232/INDEX($BB$5:$BG$12,MATCH($D232,$AR$5:$AR$12,0),5))^$J232)+(EXP(-$G232/INDEX($BB$5:$BG$12,MATCH($D232,$AR$5:$AR$12,0),6))*($G232/INDEX($BB$5:$BG$12,MATCH($D232,$AR$5:$AR$12,0),6))^$J232)),0)</x:f>
        <x:v>0</x:v>
      </x:c>
      <x:c r="AG232" s="145" t="n">
        <x:f>IFERROR((EXP(-$G232/INDEX($BB$5:$BG$12,MATCH($D232,$AR$5:$AR$12,0),3))*($G232/INDEX($BB$5:$BG$12,MATCH($D232,$AR$5:$AR$12,0),3))^$J232)/((EXP(-$G232/INDEX($BB$5:$BG$12,MATCH($D232,$AR$5:$AR$12,0),1))*($G232/INDEX($BB$5:$BG$12,MATCH($D232,$AR$5:$AR$12,0),1))^$J232)+(EXP(-$G232/INDEX($BB$5:$BG$12,MATCH($D232,$AR$5:$AR$12,0),2))*($G232/INDEX($BB$5:$BG$12,MATCH($D232,$AR$5:$AR$12,0),2))^$J232)+(EXP(-$G232/INDEX($BB$5:$BG$12,MATCH($D232,$AR$5:$AR$12,0),3))*($G232/INDEX($BB$5:$BG$12,MATCH($D232,$AR$5:$AR$12,0),3))^$J232)+(EXP(-$G232/INDEX($BB$5:$BG$12,MATCH($D232,$AR$5:$AR$12,0),4))*($G232/INDEX($BB$5:$BG$12,MATCH($D232,$AR$5:$AR$12,0),4))^$J232)+(EXP(-$G232/INDEX($BB$5:$BG$12,MATCH($D232,$AR$5:$AR$12,0),5))*($G232/INDEX($BB$5:$BG$12,MATCH($D232,$AR$5:$AR$12,0),5))^$J232)+(EXP(-$G232/INDEX($BB$5:$BG$12,MATCH($D232,$AR$5:$AR$12,0),6))*($G232/INDEX($BB$5:$BG$12,MATCH($D232,$AR$5:$AR$12,0),6))^$J232)),0)</x:f>
        <x:v>0</x:v>
      </x:c>
      <x:c r="AH232" s="145" t="n">
        <x:f>IFERROR((EXP(-$G232/INDEX($BB$5:$BG$12,MATCH($D232,$AR$5:$AR$12,0),4))*($G232/INDEX($BB$5:$BG$12,MATCH($D232,$AR$5:$AR$12,0),4))^$J232)/((EXP(-$G232/INDEX($BB$5:$BG$12,MATCH($D232,$AR$5:$AR$12,0),1))*($G232/INDEX($BB$5:$BG$12,MATCH($D232,$AR$5:$AR$12,0),1))^$J232)+(EXP(-$G232/INDEX($BB$5:$BG$12,MATCH($D232,$AR$5:$AR$12,0),2))*($G232/INDEX($BB$5:$BG$12,MATCH($D232,$AR$5:$AR$12,0),2))^$J232)+(EXP(-$G232/INDEX($BB$5:$BG$12,MATCH($D232,$AR$5:$AR$12,0),3))*($G232/INDEX($BB$5:$BG$12,MATCH($D232,$AR$5:$AR$12,0),3))^$J232)+(EXP(-$G232/INDEX($BB$5:$BG$12,MATCH($D232,$AR$5:$AR$12,0),4))*($G232/INDEX($BB$5:$BG$12,MATCH($D232,$AR$5:$AR$12,0),4))^$J232)+(EXP(-$G232/INDEX($BB$5:$BG$12,MATCH($D232,$AR$5:$AR$12,0),5))*($G232/INDEX($BB$5:$BG$12,MATCH($D232,$AR$5:$AR$12,0),5))^$J232)+(EXP(-$G232/INDEX($BB$5:$BG$12,MATCH($D232,$AR$5:$AR$12,0),6))*($G232/INDEX($BB$5:$BG$12,MATCH($D232,$AR$5:$AR$12,0),6))^$J232)),0)</x:f>
        <x:v>0</x:v>
      </x:c>
      <x:c r="AI232" s="145" t="n">
        <x:f>IFERROR((EXP(-$G232/INDEX($BB$5:$BG$12,MATCH($D232,$AR$5:$AR$12,0),5))*($G232/INDEX($BB$5:$BG$12,MATCH($D232,$AR$5:$AR$12,0),5))^$J232)/((EXP(-$G232/INDEX($BB$5:$BG$12,MATCH($D232,$AR$5:$AR$12,0),1))*($G232/INDEX($BB$5:$BG$12,MATCH($D232,$AR$5:$AR$12,0),1))^$J232)+(EXP(-$G232/INDEX($BB$5:$BG$12,MATCH($D232,$AR$5:$AR$12,0),2))*($G232/INDEX($BB$5:$BG$12,MATCH($D232,$AR$5:$AR$12,0),2))^$J232)+(EXP(-$G232/INDEX($BB$5:$BG$12,MATCH($D232,$AR$5:$AR$12,0),3))*($G232/INDEX($BB$5:$BG$12,MATCH($D232,$AR$5:$AR$12,0),3))^$J232)+(EXP(-$G232/INDEX($BB$5:$BG$12,MATCH($D232,$AR$5:$AR$12,0),4))*($G232/INDEX($BB$5:$BG$12,MATCH($D232,$AR$5:$AR$12,0),4))^$J232)+(EXP(-$G232/INDEX($BB$5:$BG$12,MATCH($D232,$AR$5:$AR$12,0),5))*($G232/INDEX($BB$5:$BG$12,MATCH($D232,$AR$5:$AR$12,0),5))^$J232)+(EXP(-$G232/INDEX($BB$5:$BG$12,MATCH($D232,$AR$5:$AR$12,0),6))*($G232/INDEX($BB$5:$BG$12,MATCH($D232,$AR$5:$AR$12,0),6))^$J232)),0)</x:f>
        <x:v>0</x:v>
      </x:c>
      <x:c r="AJ232" s="145" t="n">
        <x:f>IFERROR((EXP(-$G232/INDEX($BB$5:$BG$12,MATCH($D232,$AR$5:$AR$12,0),6))*($G232/INDEX($BB$5:$BG$12,MATCH($D232,$AR$5:$AR$12,0),6))^$J232)/((EXP(-$G232/INDEX($BB$5:$BG$12,MATCH($D232,$AR$5:$AR$12,0),1))*($G232/INDEX($BB$5:$BG$12,MATCH($D232,$AR$5:$AR$12,0),1))^$J232)+(EXP(-$G232/INDEX($BB$5:$BG$12,MATCH($D232,$AR$5:$AR$12,0),2))*($G232/INDEX($BB$5:$BG$12,MATCH($D232,$AR$5:$AR$12,0),2))^$J232)+(EXP(-$G232/INDEX($BB$5:$BG$12,MATCH($D232,$AR$5:$AR$12,0),3))*($G232/INDEX($BB$5:$BG$12,MATCH($D232,$AR$5:$AR$12,0),3))^$J232)+(EXP(-$G232/INDEX($BB$5:$BG$12,MATCH($D232,$AR$5:$AR$12,0),4))*($G232/INDEX($BB$5:$BG$12,MATCH($D232,$AR$5:$AR$12,0),4))^$J232)+(EXP(-$G232/INDEX($BB$5:$BG$12,MATCH($D232,$AR$5:$AR$12,0),5))*($G232/INDEX($BB$5:$BG$12,MATCH($D232,$AR$5:$AR$12,0),5))^$J232)+(EXP(-$G232/INDEX($BB$5:$BG$12,MATCH($D232,$AR$5:$AR$12,0),6))*($G232/INDEX($BB$5:$BG$12,MATCH($D232,$AR$5:$AR$12,0),6))^$J232)),0)</x:f>
        <x:v>0</x:v>
      </x:c>
      <x:c r="BJ232"/>
      <x:c r="BK232"/>
      <x:c r="BL232"/>
      <x:c r="BM232"/>
      <x:c r="BN232"/>
      <x:c r="BO232"/>
      <x:c r="BP232"/>
      <x:c r="BQ232"/>
      <x:c r="BR232"/>
      <x:c r="BS232"/>
      <x:c r="BT232"/>
      <x:c r="BU232"/>
      <x:c r="BV232"/>
      <x:c r="BW232"/>
      <x:c r="BX232"/>
      <x:c r="BY232"/>
      <x:c r="BZ232"/>
    </x:row>
    <x:row r="233">
      <x:c r="A233" s="30" t="n">
        <x:f>'対象台データ'!A231</x:f>
        <x:v>46121</x:v>
      </x:c>
      <x:c r="B233" s="1004" t="str">
        <x:f>'対象台データ'!B231</x:f>
        <x:v>木</x:v>
      </x:c>
      <x:c r="C233" s="1004" t="str">
        <x:f>'対象台データ'!C231</x:f>
        <x:v>4/9</x:v>
      </x:c>
      <x:c r="D233" t="str">
        <x:f>'対象台データ'!D231</x:f>
        <x:v>スマスロ北斗の拳</x:v>
      </x:c>
      <x:c r="E233" s="1015" t="n">
        <x:f>IF($X233="A",MIN(100,MAX(0,55+(V233-55)*(1+0.4*SQRT(MIN(G233/8000,1))))),MIN(100,MAX(0,V233)))</x:f>
        <x:v>70.80614028517144</x:v>
      </x:c>
      <x:c r="F233" s="1017" t="n">
        <x:f>'対象台データ'!E231</x:f>
        <x:v>748</x:v>
      </x:c>
      <x:c r="G233" s="644" t="n">
        <x:f>'対象台データ'!F231</x:f>
        <x:v>7921</x:v>
      </x:c>
      <x:c r="H233" s="644" t="n">
        <x:f>'対象台データ'!G231</x:f>
        <x:v>1123</x:v>
      </x:c>
      <x:c r="I233" s="644" t="n">
        <x:f>'対象台データ'!H231</x:f>
        <x:v>0</x:v>
      </x:c>
      <x:c r="J233" s="644" t="n">
        <x:f>'対象台データ'!I231</x:f>
        <x:v>0</x:v>
      </x:c>
      <x:c r="K233" s="145" t="n">
        <x:f>'対象台データ'!K231</x:f>
        <x:v>1.0472583428018347</x:v>
      </x:c>
      <x:c r="L233" s="28" t="n">
        <x:f>IF(G233&lt;=0,5,IF(G233&lt;1500,5+(G233-0)*(20-5)/(1500-0),IF(G233&lt;3000,20+(G233-1500)*(40-20)/(3000-1500),IF(G233&lt;4500,40+(G233-3000)*(58-40)/(4500-3000),IF(G233&lt;6000,58+(G233-4500)*(72-58)/(6000-4500),IF(G233&lt;7500,72+(G233-6000)*(84-72)/(7500-6000),IF(G233&lt;9000,84+(G233-7500)*(93-84)/(9000-7500),IF(G233&lt;11000,93+(G233-9000)*(100-93)/(11000-9000),100))))))))</x:f>
        <x:v>86.526</x:v>
      </x:c>
      <x:c r="M233" s="28" t="n">
        <x:v>1</x:v>
      </x:c>
      <x:c r="N233" s="28" t="n">
        <x:f>MIN(100,L233*M233)</x:f>
        <x:v>86.526</x:v>
      </x:c>
      <x:c r="O233" s="28" t="n">
        <x:f>IF(K233&lt;=0.8,0,IF(K233&lt;0.9,0+(K233-0.8)*(10-0)/(0.9-0.8),IF(K233&lt;1,10+(K233-0.9)*(35-10)/(1-0.9),IF(K233&lt;1.2,35+(K233-1)*(87-35)/(1.2-1),IF(K233&lt;1.3,87+(K233-1.2)*(96-87)/(1.3-1.2),IF(K233&lt;1.45,96+(K233-1.3)*(100-96)/(1.45-1.3),100))))))</x:f>
        <x:v>47.28716912847703</x:v>
      </x:c>
      <x:c r="P233" s="145" t="n">
        <x:f>MIN(1,SQRT(G233/8000))</x:f>
        <x:v>0.9950502499874064</x:v>
      </x:c>
      <x:c r="Q233" s="28" t="n">
        <x:f>35+(O233-35)*P233</x:f>
        <x:v>47.226350712928614</x:v>
      </x:c>
      <x:c r="R233" s="28" t="n">
        <x:f>IF(K233&lt;0.95,MIN(25,(0.95-K233)*250),0)</x:f>
        <x:v>0</x:v>
      </x:c>
      <x:c r="S233" s="28" t="n">
        <x:f>IF($X233="A",Y233*5+Z233*15+AA233*30+AB233*60+AC233*80+AD233*100,0)</x:f>
        <x:v>0</x:v>
      </x:c>
      <x:c r="T233" s="28" t="n">
        <x:f>IF($X233="A",AE233*5+AF233*15+AG233*30+AH233*60+AI233*80+AJ233*100,0)</x:f>
        <x:v>0</x:v>
      </x:c>
      <x:c r="U233" s="28" t="n">
        <x:f>IF($X233="A",S233*15%+T233*30%+Q233*55%,0)</x:f>
        <x:v>0</x:v>
      </x:c>
      <x:c r="V233" s="1019" t="n">
        <x:f>IF($X233="A",U233*80%+N233*20%,N233*IFERROR(INDEX($AT$5:$AT$60,MATCH($D233,$AR$5:$AR$60,0)),0.6)+Q233*IFERROR(INDEX($AU$5:$AU$60,MATCH($D233,$AR$5:$AR$60,0)),0.4)-R233)</x:f>
        <x:v>70.80614028517144</x:v>
      </x:c>
      <x:c r="W233" s="25" t="str">
        <x:f>IF(E233&gt;=90,"設定6級候補",IF(E233&gt;=75,"設定4以上強候補",IF(E233&gt;=60,"設定4以上を疑う","要観察")))</x:f>
        <x:v>設定4以上を疑う</x:v>
      </x:c>
      <x:c r="X233" s="1004" t="str">
        <x:f>IFERROR(INDEX($AS$5:$AS$60,MATCH($D233,$AR$5:$AR$60,0)),"AT")</x:f>
        <x:v>AT</x:v>
      </x:c>
      <x:c r="Y233" s="145" t="n">
        <x:f>IFERROR((EXP(-$G233/INDEX($AV$5:$BA$12,MATCH($D233,$AR$5:$AR$12,0),1))*($G233/INDEX($AV$5:$BA$12,MATCH($D233,$AR$5:$AR$12,0),1))^$I233)/((EXP(-$G233/INDEX($AV$5:$BA$12,MATCH($D233,$AR$5:$AR$12,0),1))*($G233/INDEX($AV$5:$BA$12,MATCH($D233,$AR$5:$AR$12,0),1))^$I233)+(EXP(-$G233/INDEX($AV$5:$BA$12,MATCH($D233,$AR$5:$AR$12,0),2))*($G233/INDEX($AV$5:$BA$12,MATCH($D233,$AR$5:$AR$12,0),2))^$I233)+(EXP(-$G233/INDEX($AV$5:$BA$12,MATCH($D233,$AR$5:$AR$12,0),3))*($G233/INDEX($AV$5:$BA$12,MATCH($D233,$AR$5:$AR$12,0),3))^$I233)+(EXP(-$G233/INDEX($AV$5:$BA$12,MATCH($D233,$AR$5:$AR$12,0),4))*($G233/INDEX($AV$5:$BA$12,MATCH($D233,$AR$5:$AR$12,0),4))^$I233)+(EXP(-$G233/INDEX($AV$5:$BA$12,MATCH($D233,$AR$5:$AR$12,0),5))*($G233/INDEX($AV$5:$BA$12,MATCH($D233,$AR$5:$AR$12,0),5))^$I233)+(EXP(-$G233/INDEX($AV$5:$BA$12,MATCH($D233,$AR$5:$AR$12,0),6))*($G233/INDEX($AV$5:$BA$12,MATCH($D233,$AR$5:$AR$12,0),6))^$I233)),0)</x:f>
        <x:v>0</x:v>
      </x:c>
      <x:c r="Z233" s="145" t="n">
        <x:f>IFERROR((EXP(-$G233/INDEX($AV$5:$BA$12,MATCH($D233,$AR$5:$AR$12,0),2))*($G233/INDEX($AV$5:$BA$12,MATCH($D233,$AR$5:$AR$12,0),2))^$I233)/((EXP(-$G233/INDEX($AV$5:$BA$12,MATCH($D233,$AR$5:$AR$12,0),1))*($G233/INDEX($AV$5:$BA$12,MATCH($D233,$AR$5:$AR$12,0),1))^$I233)+(EXP(-$G233/INDEX($AV$5:$BA$12,MATCH($D233,$AR$5:$AR$12,0),2))*($G233/INDEX($AV$5:$BA$12,MATCH($D233,$AR$5:$AR$12,0),2))^$I233)+(EXP(-$G233/INDEX($AV$5:$BA$12,MATCH($D233,$AR$5:$AR$12,0),3))*($G233/INDEX($AV$5:$BA$12,MATCH($D233,$AR$5:$AR$12,0),3))^$I233)+(EXP(-$G233/INDEX($AV$5:$BA$12,MATCH($D233,$AR$5:$AR$12,0),4))*($G233/INDEX($AV$5:$BA$12,MATCH($D233,$AR$5:$AR$12,0),4))^$I233)+(EXP(-$G233/INDEX($AV$5:$BA$12,MATCH($D233,$AR$5:$AR$12,0),5))*($G233/INDEX($AV$5:$BA$12,MATCH($D233,$AR$5:$AR$12,0),5))^$I233)+(EXP(-$G233/INDEX($AV$5:$BA$12,MATCH($D233,$AR$5:$AR$12,0),6))*($G233/INDEX($AV$5:$BA$12,MATCH($D233,$AR$5:$AR$12,0),6))^$I233)),0)</x:f>
        <x:v>0</x:v>
      </x:c>
      <x:c r="AA233" s="145" t="n">
        <x:f>IFERROR((EXP(-$G233/INDEX($AV$5:$BA$12,MATCH($D233,$AR$5:$AR$12,0),3))*($G233/INDEX($AV$5:$BA$12,MATCH($D233,$AR$5:$AR$12,0),3))^$I233)/((EXP(-$G233/INDEX($AV$5:$BA$12,MATCH($D233,$AR$5:$AR$12,0),1))*($G233/INDEX($AV$5:$BA$12,MATCH($D233,$AR$5:$AR$12,0),1))^$I233)+(EXP(-$G233/INDEX($AV$5:$BA$12,MATCH($D233,$AR$5:$AR$12,0),2))*($G233/INDEX($AV$5:$BA$12,MATCH($D233,$AR$5:$AR$12,0),2))^$I233)+(EXP(-$G233/INDEX($AV$5:$BA$12,MATCH($D233,$AR$5:$AR$12,0),3))*($G233/INDEX($AV$5:$BA$12,MATCH($D233,$AR$5:$AR$12,0),3))^$I233)+(EXP(-$G233/INDEX($AV$5:$BA$12,MATCH($D233,$AR$5:$AR$12,0),4))*($G233/INDEX($AV$5:$BA$12,MATCH($D233,$AR$5:$AR$12,0),4))^$I233)+(EXP(-$G233/INDEX($AV$5:$BA$12,MATCH($D233,$AR$5:$AR$12,0),5))*($G233/INDEX($AV$5:$BA$12,MATCH($D233,$AR$5:$AR$12,0),5))^$I233)+(EXP(-$G233/INDEX($AV$5:$BA$12,MATCH($D233,$AR$5:$AR$12,0),6))*($G233/INDEX($AV$5:$BA$12,MATCH($D233,$AR$5:$AR$12,0),6))^$I233)),0)</x:f>
        <x:v>0</x:v>
      </x:c>
      <x:c r="AB233" s="145" t="n">
        <x:f>IFERROR((EXP(-$G233/INDEX($AV$5:$BA$12,MATCH($D233,$AR$5:$AR$12,0),4))*($G233/INDEX($AV$5:$BA$12,MATCH($D233,$AR$5:$AR$12,0),4))^$I233)/((EXP(-$G233/INDEX($AV$5:$BA$12,MATCH($D233,$AR$5:$AR$12,0),1))*($G233/INDEX($AV$5:$BA$12,MATCH($D233,$AR$5:$AR$12,0),1))^$I233)+(EXP(-$G233/INDEX($AV$5:$BA$12,MATCH($D233,$AR$5:$AR$12,0),2))*($G233/INDEX($AV$5:$BA$12,MATCH($D233,$AR$5:$AR$12,0),2))^$I233)+(EXP(-$G233/INDEX($AV$5:$BA$12,MATCH($D233,$AR$5:$AR$12,0),3))*($G233/INDEX($AV$5:$BA$12,MATCH($D233,$AR$5:$AR$12,0),3))^$I233)+(EXP(-$G233/INDEX($AV$5:$BA$12,MATCH($D233,$AR$5:$AR$12,0),4))*($G233/INDEX($AV$5:$BA$12,MATCH($D233,$AR$5:$AR$12,0),4))^$I233)+(EXP(-$G233/INDEX($AV$5:$BA$12,MATCH($D233,$AR$5:$AR$12,0),5))*($G233/INDEX($AV$5:$BA$12,MATCH($D233,$AR$5:$AR$12,0),5))^$I233)+(EXP(-$G233/INDEX($AV$5:$BA$12,MATCH($D233,$AR$5:$AR$12,0),6))*($G233/INDEX($AV$5:$BA$12,MATCH($D233,$AR$5:$AR$12,0),6))^$I233)),0)</x:f>
        <x:v>0</x:v>
      </x:c>
      <x:c r="AC233" s="145" t="n">
        <x:f>IFERROR((EXP(-$G233/INDEX($AV$5:$BA$12,MATCH($D233,$AR$5:$AR$12,0),5))*($G233/INDEX($AV$5:$BA$12,MATCH($D233,$AR$5:$AR$12,0),5))^$I233)/((EXP(-$G233/INDEX($AV$5:$BA$12,MATCH($D233,$AR$5:$AR$12,0),1))*($G233/INDEX($AV$5:$BA$12,MATCH($D233,$AR$5:$AR$12,0),1))^$I233)+(EXP(-$G233/INDEX($AV$5:$BA$12,MATCH($D233,$AR$5:$AR$12,0),2))*($G233/INDEX($AV$5:$BA$12,MATCH($D233,$AR$5:$AR$12,0),2))^$I233)+(EXP(-$G233/INDEX($AV$5:$BA$12,MATCH($D233,$AR$5:$AR$12,0),3))*($G233/INDEX($AV$5:$BA$12,MATCH($D233,$AR$5:$AR$12,0),3))^$I233)+(EXP(-$G233/INDEX($AV$5:$BA$12,MATCH($D233,$AR$5:$AR$12,0),4))*($G233/INDEX($AV$5:$BA$12,MATCH($D233,$AR$5:$AR$12,0),4))^$I233)+(EXP(-$G233/INDEX($AV$5:$BA$12,MATCH($D233,$AR$5:$AR$12,0),5))*($G233/INDEX($AV$5:$BA$12,MATCH($D233,$AR$5:$AR$12,0),5))^$I233)+(EXP(-$G233/INDEX($AV$5:$BA$12,MATCH($D233,$AR$5:$AR$12,0),6))*($G233/INDEX($AV$5:$BA$12,MATCH($D233,$AR$5:$AR$12,0),6))^$I233)),0)</x:f>
        <x:v>0</x:v>
      </x:c>
      <x:c r="AD233" s="145" t="n">
        <x:f>IFERROR((EXP(-$G233/INDEX($AV$5:$BA$12,MATCH($D233,$AR$5:$AR$12,0),6))*($G233/INDEX($AV$5:$BA$12,MATCH($D233,$AR$5:$AR$12,0),6))^$I233)/((EXP(-$G233/INDEX($AV$5:$BA$12,MATCH($D233,$AR$5:$AR$12,0),1))*($G233/INDEX($AV$5:$BA$12,MATCH($D233,$AR$5:$AR$12,0),1))^$I233)+(EXP(-$G233/INDEX($AV$5:$BA$12,MATCH($D233,$AR$5:$AR$12,0),2))*($G233/INDEX($AV$5:$BA$12,MATCH($D233,$AR$5:$AR$12,0),2))^$I233)+(EXP(-$G233/INDEX($AV$5:$BA$12,MATCH($D233,$AR$5:$AR$12,0),3))*($G233/INDEX($AV$5:$BA$12,MATCH($D233,$AR$5:$AR$12,0),3))^$I233)+(EXP(-$G233/INDEX($AV$5:$BA$12,MATCH($D233,$AR$5:$AR$12,0),4))*($G233/INDEX($AV$5:$BA$12,MATCH($D233,$AR$5:$AR$12,0),4))^$I233)+(EXP(-$G233/INDEX($AV$5:$BA$12,MATCH($D233,$AR$5:$AR$12,0),5))*($G233/INDEX($AV$5:$BA$12,MATCH($D233,$AR$5:$AR$12,0),5))^$I233)+(EXP(-$G233/INDEX($AV$5:$BA$12,MATCH($D233,$AR$5:$AR$12,0),6))*($G233/INDEX($AV$5:$BA$12,MATCH($D233,$AR$5:$AR$12,0),6))^$I233)),0)</x:f>
        <x:v>0</x:v>
      </x:c>
      <x:c r="AE233" s="145" t="n">
        <x:f>IFERROR((EXP(-$G233/INDEX($BB$5:$BG$12,MATCH($D233,$AR$5:$AR$12,0),1))*($G233/INDEX($BB$5:$BG$12,MATCH($D233,$AR$5:$AR$12,0),1))^$J233)/((EXP(-$G233/INDEX($BB$5:$BG$12,MATCH($D233,$AR$5:$AR$12,0),1))*($G233/INDEX($BB$5:$BG$12,MATCH($D233,$AR$5:$AR$12,0),1))^$J233)+(EXP(-$G233/INDEX($BB$5:$BG$12,MATCH($D233,$AR$5:$AR$12,0),2))*($G233/INDEX($BB$5:$BG$12,MATCH($D233,$AR$5:$AR$12,0),2))^$J233)+(EXP(-$G233/INDEX($BB$5:$BG$12,MATCH($D233,$AR$5:$AR$12,0),3))*($G233/INDEX($BB$5:$BG$12,MATCH($D233,$AR$5:$AR$12,0),3))^$J233)+(EXP(-$G233/INDEX($BB$5:$BG$12,MATCH($D233,$AR$5:$AR$12,0),4))*($G233/INDEX($BB$5:$BG$12,MATCH($D233,$AR$5:$AR$12,0),4))^$J233)+(EXP(-$G233/INDEX($BB$5:$BG$12,MATCH($D233,$AR$5:$AR$12,0),5))*($G233/INDEX($BB$5:$BG$12,MATCH($D233,$AR$5:$AR$12,0),5))^$J233)+(EXP(-$G233/INDEX($BB$5:$BG$12,MATCH($D233,$AR$5:$AR$12,0),6))*($G233/INDEX($BB$5:$BG$12,MATCH($D233,$AR$5:$AR$12,0),6))^$J233)),0)</x:f>
        <x:v>0</x:v>
      </x:c>
      <x:c r="AF233" s="145" t="n">
        <x:f>IFERROR((EXP(-$G233/INDEX($BB$5:$BG$12,MATCH($D233,$AR$5:$AR$12,0),2))*($G233/INDEX($BB$5:$BG$12,MATCH($D233,$AR$5:$AR$12,0),2))^$J233)/((EXP(-$G233/INDEX($BB$5:$BG$12,MATCH($D233,$AR$5:$AR$12,0),1))*($G233/INDEX($BB$5:$BG$12,MATCH($D233,$AR$5:$AR$12,0),1))^$J233)+(EXP(-$G233/INDEX($BB$5:$BG$12,MATCH($D233,$AR$5:$AR$12,0),2))*($G233/INDEX($BB$5:$BG$12,MATCH($D233,$AR$5:$AR$12,0),2))^$J233)+(EXP(-$G233/INDEX($BB$5:$BG$12,MATCH($D233,$AR$5:$AR$12,0),3))*($G233/INDEX($BB$5:$BG$12,MATCH($D233,$AR$5:$AR$12,0),3))^$J233)+(EXP(-$G233/INDEX($BB$5:$BG$12,MATCH($D233,$AR$5:$AR$12,0),4))*($G233/INDEX($BB$5:$BG$12,MATCH($D233,$AR$5:$AR$12,0),4))^$J233)+(EXP(-$G233/INDEX($BB$5:$BG$12,MATCH($D233,$AR$5:$AR$12,0),5))*($G233/INDEX($BB$5:$BG$12,MATCH($D233,$AR$5:$AR$12,0),5))^$J233)+(EXP(-$G233/INDEX($BB$5:$BG$12,MATCH($D233,$AR$5:$AR$12,0),6))*($G233/INDEX($BB$5:$BG$12,MATCH($D233,$AR$5:$AR$12,0),6))^$J233)),0)</x:f>
        <x:v>0</x:v>
      </x:c>
      <x:c r="AG233" s="145" t="n">
        <x:f>IFERROR((EXP(-$G233/INDEX($BB$5:$BG$12,MATCH($D233,$AR$5:$AR$12,0),3))*($G233/INDEX($BB$5:$BG$12,MATCH($D233,$AR$5:$AR$12,0),3))^$J233)/((EXP(-$G233/INDEX($BB$5:$BG$12,MATCH($D233,$AR$5:$AR$12,0),1))*($G233/INDEX($BB$5:$BG$12,MATCH($D233,$AR$5:$AR$12,0),1))^$J233)+(EXP(-$G233/INDEX($BB$5:$BG$12,MATCH($D233,$AR$5:$AR$12,0),2))*($G233/INDEX($BB$5:$BG$12,MATCH($D233,$AR$5:$AR$12,0),2))^$J233)+(EXP(-$G233/INDEX($BB$5:$BG$12,MATCH($D233,$AR$5:$AR$12,0),3))*($G233/INDEX($BB$5:$BG$12,MATCH($D233,$AR$5:$AR$12,0),3))^$J233)+(EXP(-$G233/INDEX($BB$5:$BG$12,MATCH($D233,$AR$5:$AR$12,0),4))*($G233/INDEX($BB$5:$BG$12,MATCH($D233,$AR$5:$AR$12,0),4))^$J233)+(EXP(-$G233/INDEX($BB$5:$BG$12,MATCH($D233,$AR$5:$AR$12,0),5))*($G233/INDEX($BB$5:$BG$12,MATCH($D233,$AR$5:$AR$12,0),5))^$J233)+(EXP(-$G233/INDEX($BB$5:$BG$12,MATCH($D233,$AR$5:$AR$12,0),6))*($G233/INDEX($BB$5:$BG$12,MATCH($D233,$AR$5:$AR$12,0),6))^$J233)),0)</x:f>
        <x:v>0</x:v>
      </x:c>
      <x:c r="AH233" s="145" t="n">
        <x:f>IFERROR((EXP(-$G233/INDEX($BB$5:$BG$12,MATCH($D233,$AR$5:$AR$12,0),4))*($G233/INDEX($BB$5:$BG$12,MATCH($D233,$AR$5:$AR$12,0),4))^$J233)/((EXP(-$G233/INDEX($BB$5:$BG$12,MATCH($D233,$AR$5:$AR$12,0),1))*($G233/INDEX($BB$5:$BG$12,MATCH($D233,$AR$5:$AR$12,0),1))^$J233)+(EXP(-$G233/INDEX($BB$5:$BG$12,MATCH($D233,$AR$5:$AR$12,0),2))*($G233/INDEX($BB$5:$BG$12,MATCH($D233,$AR$5:$AR$12,0),2))^$J233)+(EXP(-$G233/INDEX($BB$5:$BG$12,MATCH($D233,$AR$5:$AR$12,0),3))*($G233/INDEX($BB$5:$BG$12,MATCH($D233,$AR$5:$AR$12,0),3))^$J233)+(EXP(-$G233/INDEX($BB$5:$BG$12,MATCH($D233,$AR$5:$AR$12,0),4))*($G233/INDEX($BB$5:$BG$12,MATCH($D233,$AR$5:$AR$12,0),4))^$J233)+(EXP(-$G233/INDEX($BB$5:$BG$12,MATCH($D233,$AR$5:$AR$12,0),5))*($G233/INDEX($BB$5:$BG$12,MATCH($D233,$AR$5:$AR$12,0),5))^$J233)+(EXP(-$G233/INDEX($BB$5:$BG$12,MATCH($D233,$AR$5:$AR$12,0),6))*($G233/INDEX($BB$5:$BG$12,MATCH($D233,$AR$5:$AR$12,0),6))^$J233)),0)</x:f>
        <x:v>0</x:v>
      </x:c>
      <x:c r="AI233" s="145" t="n">
        <x:f>IFERROR((EXP(-$G233/INDEX($BB$5:$BG$12,MATCH($D233,$AR$5:$AR$12,0),5))*($G233/INDEX($BB$5:$BG$12,MATCH($D233,$AR$5:$AR$12,0),5))^$J233)/((EXP(-$G233/INDEX($BB$5:$BG$12,MATCH($D233,$AR$5:$AR$12,0),1))*($G233/INDEX($BB$5:$BG$12,MATCH($D233,$AR$5:$AR$12,0),1))^$J233)+(EXP(-$G233/INDEX($BB$5:$BG$12,MATCH($D233,$AR$5:$AR$12,0),2))*($G233/INDEX($BB$5:$BG$12,MATCH($D233,$AR$5:$AR$12,0),2))^$J233)+(EXP(-$G233/INDEX($BB$5:$BG$12,MATCH($D233,$AR$5:$AR$12,0),3))*($G233/INDEX($BB$5:$BG$12,MATCH($D233,$AR$5:$AR$12,0),3))^$J233)+(EXP(-$G233/INDEX($BB$5:$BG$12,MATCH($D233,$AR$5:$AR$12,0),4))*($G233/INDEX($BB$5:$BG$12,MATCH($D233,$AR$5:$AR$12,0),4))^$J233)+(EXP(-$G233/INDEX($BB$5:$BG$12,MATCH($D233,$AR$5:$AR$12,0),5))*($G233/INDEX($BB$5:$BG$12,MATCH($D233,$AR$5:$AR$12,0),5))^$J233)+(EXP(-$G233/INDEX($BB$5:$BG$12,MATCH($D233,$AR$5:$AR$12,0),6))*($G233/INDEX($BB$5:$BG$12,MATCH($D233,$AR$5:$AR$12,0),6))^$J233)),0)</x:f>
        <x:v>0</x:v>
      </x:c>
      <x:c r="AJ233" s="145" t="n">
        <x:f>IFERROR((EXP(-$G233/INDEX($BB$5:$BG$12,MATCH($D233,$AR$5:$AR$12,0),6))*($G233/INDEX($BB$5:$BG$12,MATCH($D233,$AR$5:$AR$12,0),6))^$J233)/((EXP(-$G233/INDEX($BB$5:$BG$12,MATCH($D233,$AR$5:$AR$12,0),1))*($G233/INDEX($BB$5:$BG$12,MATCH($D233,$AR$5:$AR$12,0),1))^$J233)+(EXP(-$G233/INDEX($BB$5:$BG$12,MATCH($D233,$AR$5:$AR$12,0),2))*($G233/INDEX($BB$5:$BG$12,MATCH($D233,$AR$5:$AR$12,0),2))^$J233)+(EXP(-$G233/INDEX($BB$5:$BG$12,MATCH($D233,$AR$5:$AR$12,0),3))*($G233/INDEX($BB$5:$BG$12,MATCH($D233,$AR$5:$AR$12,0),3))^$J233)+(EXP(-$G233/INDEX($BB$5:$BG$12,MATCH($D233,$AR$5:$AR$12,0),4))*($G233/INDEX($BB$5:$BG$12,MATCH($D233,$AR$5:$AR$12,0),4))^$J233)+(EXP(-$G233/INDEX($BB$5:$BG$12,MATCH($D233,$AR$5:$AR$12,0),5))*($G233/INDEX($BB$5:$BG$12,MATCH($D233,$AR$5:$AR$12,0),5))^$J233)+(EXP(-$G233/INDEX($BB$5:$BG$12,MATCH($D233,$AR$5:$AR$12,0),6))*($G233/INDEX($BB$5:$BG$12,MATCH($D233,$AR$5:$AR$12,0),6))^$J233)),0)</x:f>
        <x:v>0</x:v>
      </x:c>
      <x:c r="BJ233"/>
      <x:c r="BK233"/>
      <x:c r="BL233"/>
      <x:c r="BM233"/>
      <x:c r="BN233"/>
      <x:c r="BO233"/>
      <x:c r="BP233"/>
      <x:c r="BQ233"/>
      <x:c r="BR233"/>
      <x:c r="BS233"/>
      <x:c r="BT233"/>
      <x:c r="BU233"/>
      <x:c r="BV233"/>
      <x:c r="BW233"/>
      <x:c r="BX233"/>
      <x:c r="BY233"/>
      <x:c r="BZ233"/>
    </x:row>
    <x:row r="234">
      <x:c r="A234" s="30" t="n">
        <x:f>'対象台データ'!A232</x:f>
        <x:v>46121</x:v>
      </x:c>
      <x:c r="B234" s="1004" t="str">
        <x:f>'対象台データ'!B232</x:f>
        <x:v>木</x:v>
      </x:c>
      <x:c r="C234" s="1004" t="str">
        <x:f>'対象台データ'!C232</x:f>
        <x:v>4/9</x:v>
      </x:c>
      <x:c r="D234" t="str">
        <x:f>'対象台データ'!D232</x:f>
        <x:v>スマスロ北斗の拳</x:v>
      </x:c>
      <x:c r="E234" s="1015" t="n">
        <x:f>IF($X234="A",MIN(100,MAX(0,55+(V234-55)*(1+0.4*SQRT(MIN(G234/8000,1))))),MIN(100,MAX(0,V234)))</x:f>
        <x:v>83.50453272637424</x:v>
      </x:c>
      <x:c r="F234" s="1017" t="n">
        <x:f>'対象台データ'!E232</x:f>
        <x:v>751</x:v>
      </x:c>
      <x:c r="G234" s="644" t="n">
        <x:f>'対象台データ'!F232</x:f>
        <x:v>6571</x:v>
      </x:c>
      <x:c r="H234" s="644" t="n">
        <x:f>'対象台データ'!G232</x:f>
        <x:v>10119</x:v>
      </x:c>
      <x:c r="I234" s="644" t="n">
        <x:f>'対象台データ'!H232</x:f>
        <x:v>0</x:v>
      </x:c>
      <x:c r="J234" s="644" t="n">
        <x:f>'対象台データ'!I232</x:f>
        <x:v>0</x:v>
      </x:c>
      <x:c r="K234" s="145" t="n">
        <x:f>'対象台データ'!K232</x:f>
        <x:v>1.5133160858316845</x:v>
      </x:c>
      <x:c r="L234" s="28" t="n">
        <x:f>IF(G234&lt;=0,5,IF(G234&lt;1500,5+(G234-0)*(20-5)/(1500-0),IF(G234&lt;3000,20+(G234-1500)*(40-20)/(3000-1500),IF(G234&lt;4500,40+(G234-3000)*(58-40)/(4500-3000),IF(G234&lt;6000,58+(G234-4500)*(72-58)/(6000-4500),IF(G234&lt;7500,72+(G234-6000)*(84-72)/(7500-6000),IF(G234&lt;9000,84+(G234-7500)*(93-84)/(9000-7500),IF(G234&lt;11000,93+(G234-9000)*(100-93)/(11000-9000),100))))))))</x:f>
        <x:v>76.568</x:v>
      </x:c>
      <x:c r="M234" s="28" t="n">
        <x:v>1</x:v>
      </x:c>
      <x:c r="N234" s="28" t="n">
        <x:f>MIN(100,L234*M234)</x:f>
        <x:v>76.568</x:v>
      </x:c>
      <x:c r="O234" s="28" t="n">
        <x:f>IF(K234&lt;=0.8,0,IF(K234&lt;0.9,0+(K234-0.8)*(10-0)/(0.9-0.8),IF(K234&lt;1,10+(K234-0.9)*(35-10)/(1-0.9),IF(K234&lt;1.2,35+(K234-1)*(87-35)/(1.2-1),IF(K234&lt;1.3,87+(K234-1.2)*(96-87)/(1.3-1.2),IF(K234&lt;1.45,96+(K234-1.3)*(100-96)/(1.45-1.3),100))))))</x:f>
        <x:v>100</x:v>
      </x:c>
      <x:c r="P234" s="145" t="n">
        <x:f>MIN(1,SQRT(G234/8000))</x:f>
        <x:v>0.906297412552855</x:v>
      </x:c>
      <x:c r="Q234" s="28" t="n">
        <x:f>35+(O234-35)*P234</x:f>
        <x:v>93.90933181593557</x:v>
      </x:c>
      <x:c r="R234" s="28" t="n">
        <x:f>IF(K234&lt;0.95,MIN(25,(0.95-K234)*250),0)</x:f>
        <x:v>0</x:v>
      </x:c>
      <x:c r="S234" s="28" t="n">
        <x:f>IF($X234="A",Y234*5+Z234*15+AA234*30+AB234*60+AC234*80+AD234*100,0)</x:f>
        <x:v>0</x:v>
      </x:c>
      <x:c r="T234" s="28" t="n">
        <x:f>IF($X234="A",AE234*5+AF234*15+AG234*30+AH234*60+AI234*80+AJ234*100,0)</x:f>
        <x:v>0</x:v>
      </x:c>
      <x:c r="U234" s="28" t="n">
        <x:f>IF($X234="A",S234*15%+T234*30%+Q234*55%,0)</x:f>
        <x:v>0</x:v>
      </x:c>
      <x:c r="V234" s="1019" t="n">
        <x:f>IF($X234="A",U234*80%+N234*20%,N234*IFERROR(INDEX($AT$5:$AT$60,MATCH($D234,$AR$5:$AR$60,0)),0.6)+Q234*IFERROR(INDEX($AU$5:$AU$60,MATCH($D234,$AR$5:$AR$60,0)),0.4)-R234)</x:f>
        <x:v>83.50453272637424</x:v>
      </x:c>
      <x:c r="W234" s="25" t="str">
        <x:f>IF(E234&gt;=90,"設定6級候補",IF(E234&gt;=75,"設定4以上強候補",IF(E234&gt;=60,"設定4以上を疑う","要観察")))</x:f>
        <x:v>設定4以上強候補</x:v>
      </x:c>
      <x:c r="X234" s="1004" t="str">
        <x:f>IFERROR(INDEX($AS$5:$AS$60,MATCH($D234,$AR$5:$AR$60,0)),"AT")</x:f>
        <x:v>AT</x:v>
      </x:c>
      <x:c r="Y234" s="145" t="n">
        <x:f>IFERROR((EXP(-$G234/INDEX($AV$5:$BA$12,MATCH($D234,$AR$5:$AR$12,0),1))*($G234/INDEX($AV$5:$BA$12,MATCH($D234,$AR$5:$AR$12,0),1))^$I234)/((EXP(-$G234/INDEX($AV$5:$BA$12,MATCH($D234,$AR$5:$AR$12,0),1))*($G234/INDEX($AV$5:$BA$12,MATCH($D234,$AR$5:$AR$12,0),1))^$I234)+(EXP(-$G234/INDEX($AV$5:$BA$12,MATCH($D234,$AR$5:$AR$12,0),2))*($G234/INDEX($AV$5:$BA$12,MATCH($D234,$AR$5:$AR$12,0),2))^$I234)+(EXP(-$G234/INDEX($AV$5:$BA$12,MATCH($D234,$AR$5:$AR$12,0),3))*($G234/INDEX($AV$5:$BA$12,MATCH($D234,$AR$5:$AR$12,0),3))^$I234)+(EXP(-$G234/INDEX($AV$5:$BA$12,MATCH($D234,$AR$5:$AR$12,0),4))*($G234/INDEX($AV$5:$BA$12,MATCH($D234,$AR$5:$AR$12,0),4))^$I234)+(EXP(-$G234/INDEX($AV$5:$BA$12,MATCH($D234,$AR$5:$AR$12,0),5))*($G234/INDEX($AV$5:$BA$12,MATCH($D234,$AR$5:$AR$12,0),5))^$I234)+(EXP(-$G234/INDEX($AV$5:$BA$12,MATCH($D234,$AR$5:$AR$12,0),6))*($G234/INDEX($AV$5:$BA$12,MATCH($D234,$AR$5:$AR$12,0),6))^$I234)),0)</x:f>
        <x:v>0</x:v>
      </x:c>
      <x:c r="Z234" s="145" t="n">
        <x:f>IFERROR((EXP(-$G234/INDEX($AV$5:$BA$12,MATCH($D234,$AR$5:$AR$12,0),2))*($G234/INDEX($AV$5:$BA$12,MATCH($D234,$AR$5:$AR$12,0),2))^$I234)/((EXP(-$G234/INDEX($AV$5:$BA$12,MATCH($D234,$AR$5:$AR$12,0),1))*($G234/INDEX($AV$5:$BA$12,MATCH($D234,$AR$5:$AR$12,0),1))^$I234)+(EXP(-$G234/INDEX($AV$5:$BA$12,MATCH($D234,$AR$5:$AR$12,0),2))*($G234/INDEX($AV$5:$BA$12,MATCH($D234,$AR$5:$AR$12,0),2))^$I234)+(EXP(-$G234/INDEX($AV$5:$BA$12,MATCH($D234,$AR$5:$AR$12,0),3))*($G234/INDEX($AV$5:$BA$12,MATCH($D234,$AR$5:$AR$12,0),3))^$I234)+(EXP(-$G234/INDEX($AV$5:$BA$12,MATCH($D234,$AR$5:$AR$12,0),4))*($G234/INDEX($AV$5:$BA$12,MATCH($D234,$AR$5:$AR$12,0),4))^$I234)+(EXP(-$G234/INDEX($AV$5:$BA$12,MATCH($D234,$AR$5:$AR$12,0),5))*($G234/INDEX($AV$5:$BA$12,MATCH($D234,$AR$5:$AR$12,0),5))^$I234)+(EXP(-$G234/INDEX($AV$5:$BA$12,MATCH($D234,$AR$5:$AR$12,0),6))*($G234/INDEX($AV$5:$BA$12,MATCH($D234,$AR$5:$AR$12,0),6))^$I234)),0)</x:f>
        <x:v>0</x:v>
      </x:c>
      <x:c r="AA234" s="145" t="n">
        <x:f>IFERROR((EXP(-$G234/INDEX($AV$5:$BA$12,MATCH($D234,$AR$5:$AR$12,0),3))*($G234/INDEX($AV$5:$BA$12,MATCH($D234,$AR$5:$AR$12,0),3))^$I234)/((EXP(-$G234/INDEX($AV$5:$BA$12,MATCH($D234,$AR$5:$AR$12,0),1))*($G234/INDEX($AV$5:$BA$12,MATCH($D234,$AR$5:$AR$12,0),1))^$I234)+(EXP(-$G234/INDEX($AV$5:$BA$12,MATCH($D234,$AR$5:$AR$12,0),2))*($G234/INDEX($AV$5:$BA$12,MATCH($D234,$AR$5:$AR$12,0),2))^$I234)+(EXP(-$G234/INDEX($AV$5:$BA$12,MATCH($D234,$AR$5:$AR$12,0),3))*($G234/INDEX($AV$5:$BA$12,MATCH($D234,$AR$5:$AR$12,0),3))^$I234)+(EXP(-$G234/INDEX($AV$5:$BA$12,MATCH($D234,$AR$5:$AR$12,0),4))*($G234/INDEX($AV$5:$BA$12,MATCH($D234,$AR$5:$AR$12,0),4))^$I234)+(EXP(-$G234/INDEX($AV$5:$BA$12,MATCH($D234,$AR$5:$AR$12,0),5))*($G234/INDEX($AV$5:$BA$12,MATCH($D234,$AR$5:$AR$12,0),5))^$I234)+(EXP(-$G234/INDEX($AV$5:$BA$12,MATCH($D234,$AR$5:$AR$12,0),6))*($G234/INDEX($AV$5:$BA$12,MATCH($D234,$AR$5:$AR$12,0),6))^$I234)),0)</x:f>
        <x:v>0</x:v>
      </x:c>
      <x:c r="AB234" s="145" t="n">
        <x:f>IFERROR((EXP(-$G234/INDEX($AV$5:$BA$12,MATCH($D234,$AR$5:$AR$12,0),4))*($G234/INDEX($AV$5:$BA$12,MATCH($D234,$AR$5:$AR$12,0),4))^$I234)/((EXP(-$G234/INDEX($AV$5:$BA$12,MATCH($D234,$AR$5:$AR$12,0),1))*($G234/INDEX($AV$5:$BA$12,MATCH($D234,$AR$5:$AR$12,0),1))^$I234)+(EXP(-$G234/INDEX($AV$5:$BA$12,MATCH($D234,$AR$5:$AR$12,0),2))*($G234/INDEX($AV$5:$BA$12,MATCH($D234,$AR$5:$AR$12,0),2))^$I234)+(EXP(-$G234/INDEX($AV$5:$BA$12,MATCH($D234,$AR$5:$AR$12,0),3))*($G234/INDEX($AV$5:$BA$12,MATCH($D234,$AR$5:$AR$12,0),3))^$I234)+(EXP(-$G234/INDEX($AV$5:$BA$12,MATCH($D234,$AR$5:$AR$12,0),4))*($G234/INDEX($AV$5:$BA$12,MATCH($D234,$AR$5:$AR$12,0),4))^$I234)+(EXP(-$G234/INDEX($AV$5:$BA$12,MATCH($D234,$AR$5:$AR$12,0),5))*($G234/INDEX($AV$5:$BA$12,MATCH($D234,$AR$5:$AR$12,0),5))^$I234)+(EXP(-$G234/INDEX($AV$5:$BA$12,MATCH($D234,$AR$5:$AR$12,0),6))*($G234/INDEX($AV$5:$BA$12,MATCH($D234,$AR$5:$AR$12,0),6))^$I234)),0)</x:f>
        <x:v>0</x:v>
      </x:c>
      <x:c r="AC234" s="145" t="n">
        <x:f>IFERROR((EXP(-$G234/INDEX($AV$5:$BA$12,MATCH($D234,$AR$5:$AR$12,0),5))*($G234/INDEX($AV$5:$BA$12,MATCH($D234,$AR$5:$AR$12,0),5))^$I234)/((EXP(-$G234/INDEX($AV$5:$BA$12,MATCH($D234,$AR$5:$AR$12,0),1))*($G234/INDEX($AV$5:$BA$12,MATCH($D234,$AR$5:$AR$12,0),1))^$I234)+(EXP(-$G234/INDEX($AV$5:$BA$12,MATCH($D234,$AR$5:$AR$12,0),2))*($G234/INDEX($AV$5:$BA$12,MATCH($D234,$AR$5:$AR$12,0),2))^$I234)+(EXP(-$G234/INDEX($AV$5:$BA$12,MATCH($D234,$AR$5:$AR$12,0),3))*($G234/INDEX($AV$5:$BA$12,MATCH($D234,$AR$5:$AR$12,0),3))^$I234)+(EXP(-$G234/INDEX($AV$5:$BA$12,MATCH($D234,$AR$5:$AR$12,0),4))*($G234/INDEX($AV$5:$BA$12,MATCH($D234,$AR$5:$AR$12,0),4))^$I234)+(EXP(-$G234/INDEX($AV$5:$BA$12,MATCH($D234,$AR$5:$AR$12,0),5))*($G234/INDEX($AV$5:$BA$12,MATCH($D234,$AR$5:$AR$12,0),5))^$I234)+(EXP(-$G234/INDEX($AV$5:$BA$12,MATCH($D234,$AR$5:$AR$12,0),6))*($G234/INDEX($AV$5:$BA$12,MATCH($D234,$AR$5:$AR$12,0),6))^$I234)),0)</x:f>
        <x:v>0</x:v>
      </x:c>
      <x:c r="AD234" s="145" t="n">
        <x:f>IFERROR((EXP(-$G234/INDEX($AV$5:$BA$12,MATCH($D234,$AR$5:$AR$12,0),6))*($G234/INDEX($AV$5:$BA$12,MATCH($D234,$AR$5:$AR$12,0),6))^$I234)/((EXP(-$G234/INDEX($AV$5:$BA$12,MATCH($D234,$AR$5:$AR$12,0),1))*($G234/INDEX($AV$5:$BA$12,MATCH($D234,$AR$5:$AR$12,0),1))^$I234)+(EXP(-$G234/INDEX($AV$5:$BA$12,MATCH($D234,$AR$5:$AR$12,0),2))*($G234/INDEX($AV$5:$BA$12,MATCH($D234,$AR$5:$AR$12,0),2))^$I234)+(EXP(-$G234/INDEX($AV$5:$BA$12,MATCH($D234,$AR$5:$AR$12,0),3))*($G234/INDEX($AV$5:$BA$12,MATCH($D234,$AR$5:$AR$12,0),3))^$I234)+(EXP(-$G234/INDEX($AV$5:$BA$12,MATCH($D234,$AR$5:$AR$12,0),4))*($G234/INDEX($AV$5:$BA$12,MATCH($D234,$AR$5:$AR$12,0),4))^$I234)+(EXP(-$G234/INDEX($AV$5:$BA$12,MATCH($D234,$AR$5:$AR$12,0),5))*($G234/INDEX($AV$5:$BA$12,MATCH($D234,$AR$5:$AR$12,0),5))^$I234)+(EXP(-$G234/INDEX($AV$5:$BA$12,MATCH($D234,$AR$5:$AR$12,0),6))*($G234/INDEX($AV$5:$BA$12,MATCH($D234,$AR$5:$AR$12,0),6))^$I234)),0)</x:f>
        <x:v>0</x:v>
      </x:c>
      <x:c r="AE234" s="145" t="n">
        <x:f>IFERROR((EXP(-$G234/INDEX($BB$5:$BG$12,MATCH($D234,$AR$5:$AR$12,0),1))*($G234/INDEX($BB$5:$BG$12,MATCH($D234,$AR$5:$AR$12,0),1))^$J234)/((EXP(-$G234/INDEX($BB$5:$BG$12,MATCH($D234,$AR$5:$AR$12,0),1))*($G234/INDEX($BB$5:$BG$12,MATCH($D234,$AR$5:$AR$12,0),1))^$J234)+(EXP(-$G234/INDEX($BB$5:$BG$12,MATCH($D234,$AR$5:$AR$12,0),2))*($G234/INDEX($BB$5:$BG$12,MATCH($D234,$AR$5:$AR$12,0),2))^$J234)+(EXP(-$G234/INDEX($BB$5:$BG$12,MATCH($D234,$AR$5:$AR$12,0),3))*($G234/INDEX($BB$5:$BG$12,MATCH($D234,$AR$5:$AR$12,0),3))^$J234)+(EXP(-$G234/INDEX($BB$5:$BG$12,MATCH($D234,$AR$5:$AR$12,0),4))*($G234/INDEX($BB$5:$BG$12,MATCH($D234,$AR$5:$AR$12,0),4))^$J234)+(EXP(-$G234/INDEX($BB$5:$BG$12,MATCH($D234,$AR$5:$AR$12,0),5))*($G234/INDEX($BB$5:$BG$12,MATCH($D234,$AR$5:$AR$12,0),5))^$J234)+(EXP(-$G234/INDEX($BB$5:$BG$12,MATCH($D234,$AR$5:$AR$12,0),6))*($G234/INDEX($BB$5:$BG$12,MATCH($D234,$AR$5:$AR$12,0),6))^$J234)),0)</x:f>
        <x:v>0</x:v>
      </x:c>
      <x:c r="AF234" s="145" t="n">
        <x:f>IFERROR((EXP(-$G234/INDEX($BB$5:$BG$12,MATCH($D234,$AR$5:$AR$12,0),2))*($G234/INDEX($BB$5:$BG$12,MATCH($D234,$AR$5:$AR$12,0),2))^$J234)/((EXP(-$G234/INDEX($BB$5:$BG$12,MATCH($D234,$AR$5:$AR$12,0),1))*($G234/INDEX($BB$5:$BG$12,MATCH($D234,$AR$5:$AR$12,0),1))^$J234)+(EXP(-$G234/INDEX($BB$5:$BG$12,MATCH($D234,$AR$5:$AR$12,0),2))*($G234/INDEX($BB$5:$BG$12,MATCH($D234,$AR$5:$AR$12,0),2))^$J234)+(EXP(-$G234/INDEX($BB$5:$BG$12,MATCH($D234,$AR$5:$AR$12,0),3))*($G234/INDEX($BB$5:$BG$12,MATCH($D234,$AR$5:$AR$12,0),3))^$J234)+(EXP(-$G234/INDEX($BB$5:$BG$12,MATCH($D234,$AR$5:$AR$12,0),4))*($G234/INDEX($BB$5:$BG$12,MATCH($D234,$AR$5:$AR$12,0),4))^$J234)+(EXP(-$G234/INDEX($BB$5:$BG$12,MATCH($D234,$AR$5:$AR$12,0),5))*($G234/INDEX($BB$5:$BG$12,MATCH($D234,$AR$5:$AR$12,0),5))^$J234)+(EXP(-$G234/INDEX($BB$5:$BG$12,MATCH($D234,$AR$5:$AR$12,0),6))*($G234/INDEX($BB$5:$BG$12,MATCH($D234,$AR$5:$AR$12,0),6))^$J234)),0)</x:f>
        <x:v>0</x:v>
      </x:c>
      <x:c r="AG234" s="145" t="n">
        <x:f>IFERROR((EXP(-$G234/INDEX($BB$5:$BG$12,MATCH($D234,$AR$5:$AR$12,0),3))*($G234/INDEX($BB$5:$BG$12,MATCH($D234,$AR$5:$AR$12,0),3))^$J234)/((EXP(-$G234/INDEX($BB$5:$BG$12,MATCH($D234,$AR$5:$AR$12,0),1))*($G234/INDEX($BB$5:$BG$12,MATCH($D234,$AR$5:$AR$12,0),1))^$J234)+(EXP(-$G234/INDEX($BB$5:$BG$12,MATCH($D234,$AR$5:$AR$12,0),2))*($G234/INDEX($BB$5:$BG$12,MATCH($D234,$AR$5:$AR$12,0),2))^$J234)+(EXP(-$G234/INDEX($BB$5:$BG$12,MATCH($D234,$AR$5:$AR$12,0),3))*($G234/INDEX($BB$5:$BG$12,MATCH($D234,$AR$5:$AR$12,0),3))^$J234)+(EXP(-$G234/INDEX($BB$5:$BG$12,MATCH($D234,$AR$5:$AR$12,0),4))*($G234/INDEX($BB$5:$BG$12,MATCH($D234,$AR$5:$AR$12,0),4))^$J234)+(EXP(-$G234/INDEX($BB$5:$BG$12,MATCH($D234,$AR$5:$AR$12,0),5))*($G234/INDEX($BB$5:$BG$12,MATCH($D234,$AR$5:$AR$12,0),5))^$J234)+(EXP(-$G234/INDEX($BB$5:$BG$12,MATCH($D234,$AR$5:$AR$12,0),6))*($G234/INDEX($BB$5:$BG$12,MATCH($D234,$AR$5:$AR$12,0),6))^$J234)),0)</x:f>
        <x:v>0</x:v>
      </x:c>
      <x:c r="AH234" s="145" t="n">
        <x:f>IFERROR((EXP(-$G234/INDEX($BB$5:$BG$12,MATCH($D234,$AR$5:$AR$12,0),4))*($G234/INDEX($BB$5:$BG$12,MATCH($D234,$AR$5:$AR$12,0),4))^$J234)/((EXP(-$G234/INDEX($BB$5:$BG$12,MATCH($D234,$AR$5:$AR$12,0),1))*($G234/INDEX($BB$5:$BG$12,MATCH($D234,$AR$5:$AR$12,0),1))^$J234)+(EXP(-$G234/INDEX($BB$5:$BG$12,MATCH($D234,$AR$5:$AR$12,0),2))*($G234/INDEX($BB$5:$BG$12,MATCH($D234,$AR$5:$AR$12,0),2))^$J234)+(EXP(-$G234/INDEX($BB$5:$BG$12,MATCH($D234,$AR$5:$AR$12,0),3))*($G234/INDEX($BB$5:$BG$12,MATCH($D234,$AR$5:$AR$12,0),3))^$J234)+(EXP(-$G234/INDEX($BB$5:$BG$12,MATCH($D234,$AR$5:$AR$12,0),4))*($G234/INDEX($BB$5:$BG$12,MATCH($D234,$AR$5:$AR$12,0),4))^$J234)+(EXP(-$G234/INDEX($BB$5:$BG$12,MATCH($D234,$AR$5:$AR$12,0),5))*($G234/INDEX($BB$5:$BG$12,MATCH($D234,$AR$5:$AR$12,0),5))^$J234)+(EXP(-$G234/INDEX($BB$5:$BG$12,MATCH($D234,$AR$5:$AR$12,0),6))*($G234/INDEX($BB$5:$BG$12,MATCH($D234,$AR$5:$AR$12,0),6))^$J234)),0)</x:f>
        <x:v>0</x:v>
      </x:c>
      <x:c r="AI234" s="145" t="n">
        <x:f>IFERROR((EXP(-$G234/INDEX($BB$5:$BG$12,MATCH($D234,$AR$5:$AR$12,0),5))*($G234/INDEX($BB$5:$BG$12,MATCH($D234,$AR$5:$AR$12,0),5))^$J234)/((EXP(-$G234/INDEX($BB$5:$BG$12,MATCH($D234,$AR$5:$AR$12,0),1))*($G234/INDEX($BB$5:$BG$12,MATCH($D234,$AR$5:$AR$12,0),1))^$J234)+(EXP(-$G234/INDEX($BB$5:$BG$12,MATCH($D234,$AR$5:$AR$12,0),2))*($G234/INDEX($BB$5:$BG$12,MATCH($D234,$AR$5:$AR$12,0),2))^$J234)+(EXP(-$G234/INDEX($BB$5:$BG$12,MATCH($D234,$AR$5:$AR$12,0),3))*($G234/INDEX($BB$5:$BG$12,MATCH($D234,$AR$5:$AR$12,0),3))^$J234)+(EXP(-$G234/INDEX($BB$5:$BG$12,MATCH($D234,$AR$5:$AR$12,0),4))*($G234/INDEX($BB$5:$BG$12,MATCH($D234,$AR$5:$AR$12,0),4))^$J234)+(EXP(-$G234/INDEX($BB$5:$BG$12,MATCH($D234,$AR$5:$AR$12,0),5))*($G234/INDEX($BB$5:$BG$12,MATCH($D234,$AR$5:$AR$12,0),5))^$J234)+(EXP(-$G234/INDEX($BB$5:$BG$12,MATCH($D234,$AR$5:$AR$12,0),6))*($G234/INDEX($BB$5:$BG$12,MATCH($D234,$AR$5:$AR$12,0),6))^$J234)),0)</x:f>
        <x:v>0</x:v>
      </x:c>
      <x:c r="AJ234" s="145" t="n">
        <x:f>IFERROR((EXP(-$G234/INDEX($BB$5:$BG$12,MATCH($D234,$AR$5:$AR$12,0),6))*($G234/INDEX($BB$5:$BG$12,MATCH($D234,$AR$5:$AR$12,0),6))^$J234)/((EXP(-$G234/INDEX($BB$5:$BG$12,MATCH($D234,$AR$5:$AR$12,0),1))*($G234/INDEX($BB$5:$BG$12,MATCH($D234,$AR$5:$AR$12,0),1))^$J234)+(EXP(-$G234/INDEX($BB$5:$BG$12,MATCH($D234,$AR$5:$AR$12,0),2))*($G234/INDEX($BB$5:$BG$12,MATCH($D234,$AR$5:$AR$12,0),2))^$J234)+(EXP(-$G234/INDEX($BB$5:$BG$12,MATCH($D234,$AR$5:$AR$12,0),3))*($G234/INDEX($BB$5:$BG$12,MATCH($D234,$AR$5:$AR$12,0),3))^$J234)+(EXP(-$G234/INDEX($BB$5:$BG$12,MATCH($D234,$AR$5:$AR$12,0),4))*($G234/INDEX($BB$5:$BG$12,MATCH($D234,$AR$5:$AR$12,0),4))^$J234)+(EXP(-$G234/INDEX($BB$5:$BG$12,MATCH($D234,$AR$5:$AR$12,0),5))*($G234/INDEX($BB$5:$BG$12,MATCH($D234,$AR$5:$AR$12,0),5))^$J234)+(EXP(-$G234/INDEX($BB$5:$BG$12,MATCH($D234,$AR$5:$AR$12,0),6))*($G234/INDEX($BB$5:$BG$12,MATCH($D234,$AR$5:$AR$12,0),6))^$J234)),0)</x:f>
        <x:v>0</x:v>
      </x:c>
      <x:c r="BJ234"/>
      <x:c r="BK234"/>
      <x:c r="BL234"/>
      <x:c r="BM234"/>
      <x:c r="BN234"/>
      <x:c r="BO234"/>
      <x:c r="BP234"/>
      <x:c r="BQ234"/>
      <x:c r="BR234"/>
      <x:c r="BS234"/>
      <x:c r="BT234"/>
      <x:c r="BU234"/>
      <x:c r="BV234"/>
      <x:c r="BW234"/>
      <x:c r="BX234"/>
      <x:c r="BY234"/>
      <x:c r="BZ234"/>
    </x:row>
    <x:row r="235">
      <x:c r="A235" s="30" t="n">
        <x:f>'対象台データ'!A233</x:f>
        <x:v>46121</x:v>
      </x:c>
      <x:c r="B235" s="1004" t="str">
        <x:f>'対象台データ'!B233</x:f>
        <x:v>木</x:v>
      </x:c>
      <x:c r="C235" s="1004" t="str">
        <x:f>'対象台データ'!C233</x:f>
        <x:v>4/9</x:v>
      </x:c>
      <x:c r="D235" t="str">
        <x:f>'対象台データ'!D233</x:f>
        <x:v>スマスロ北斗の拳</x:v>
      </x:c>
      <x:c r="E235" s="1015" t="n">
        <x:f>IF($X235="A",MIN(100,MAX(0,55+(V235-55)*(1+0.4*SQRT(MIN(G235/8000,1))))),MIN(100,MAX(0,V235)))</x:f>
        <x:v>66.53298508190873</x:v>
      </x:c>
      <x:c r="F235" s="1017" t="n">
        <x:f>'対象台データ'!E233</x:f>
        <x:v>753</x:v>
      </x:c>
      <x:c r="G235" s="644" t="n">
        <x:f>'対象台データ'!F233</x:f>
        <x:v>6415</x:v>
      </x:c>
      <x:c r="H235" s="644" t="n">
        <x:f>'対象台データ'!G233</x:f>
        <x:v>1517</x:v>
      </x:c>
      <x:c r="I235" s="644" t="n">
        <x:f>'対象台データ'!H233</x:f>
        <x:v>0</x:v>
      </x:c>
      <x:c r="J235" s="644" t="n">
        <x:f>'対象台データ'!I233</x:f>
        <x:v>0</x:v>
      </x:c>
      <x:c r="K235" s="145" t="n">
        <x:f>'対象台データ'!K233</x:f>
        <x:v>1.0788256690049363</x:v>
      </x:c>
      <x:c r="L235" s="28" t="n">
        <x:f>IF(G235&lt;=0,5,IF(G235&lt;1500,5+(G235-0)*(20-5)/(1500-0),IF(G235&lt;3000,20+(G235-1500)*(40-20)/(3000-1500),IF(G235&lt;4500,40+(G235-3000)*(58-40)/(4500-3000),IF(G235&lt;6000,58+(G235-4500)*(72-58)/(6000-4500),IF(G235&lt;7500,72+(G235-6000)*(84-72)/(7500-6000),IF(G235&lt;9000,84+(G235-7500)*(93-84)/(9000-7500),IF(G235&lt;11000,93+(G235-9000)*(100-93)/(11000-9000),100))))))))</x:f>
        <x:v>75.32</x:v>
      </x:c>
      <x:c r="M235" s="28" t="n">
        <x:v>1</x:v>
      </x:c>
      <x:c r="N235" s="28" t="n">
        <x:f>MIN(100,L235*M235)</x:f>
        <x:v>75.32</x:v>
      </x:c>
      <x:c r="O235" s="28" t="n">
        <x:f>IF(K235&lt;=0.8,0,IF(K235&lt;0.9,0+(K235-0.8)*(10-0)/(0.9-0.8),IF(K235&lt;1,10+(K235-0.9)*(35-10)/(1-0.9),IF(K235&lt;1.2,35+(K235-1)*(87-35)/(1.2-1),IF(K235&lt;1.3,87+(K235-1.2)*(96-87)/(1.3-1.2),IF(K235&lt;1.45,96+(K235-1.3)*(100-96)/(1.45-1.3),100))))))</x:f>
        <x:v>55.49467394128344</x:v>
      </x:c>
      <x:c r="P235" s="145" t="n">
        <x:f>MIN(1,SQRT(G235/8000))</x:f>
        <x:v>0.8954747344286158</x:v>
      </x:c>
      <x:c r="Q235" s="28" t="n">
        <x:f>35+(O235-35)*P235</x:f>
        <x:v>53.35246270477186</x:v>
      </x:c>
      <x:c r="R235" s="28" t="n">
        <x:f>IF(K235&lt;0.95,MIN(25,(0.95-K235)*250),0)</x:f>
        <x:v>0</x:v>
      </x:c>
      <x:c r="S235" s="28" t="n">
        <x:f>IF($X235="A",Y235*5+Z235*15+AA235*30+AB235*60+AC235*80+AD235*100,0)</x:f>
        <x:v>0</x:v>
      </x:c>
      <x:c r="T235" s="28" t="n">
        <x:f>IF($X235="A",AE235*5+AF235*15+AG235*30+AH235*60+AI235*80+AJ235*100,0)</x:f>
        <x:v>0</x:v>
      </x:c>
      <x:c r="U235" s="28" t="n">
        <x:f>IF($X235="A",S235*15%+T235*30%+Q235*55%,0)</x:f>
        <x:v>0</x:v>
      </x:c>
      <x:c r="V235" s="1019" t="n">
        <x:f>IF($X235="A",U235*80%+N235*20%,N235*IFERROR(INDEX($AT$5:$AT$60,MATCH($D235,$AR$5:$AR$60,0)),0.6)+Q235*IFERROR(INDEX($AU$5:$AU$60,MATCH($D235,$AR$5:$AR$60,0)),0.4)-R235)</x:f>
        <x:v>66.53298508190873</x:v>
      </x:c>
      <x:c r="W235" s="25" t="str">
        <x:f>IF(E235&gt;=90,"設定6級候補",IF(E235&gt;=75,"設定4以上強候補",IF(E235&gt;=60,"設定4以上を疑う","要観察")))</x:f>
        <x:v>設定4以上を疑う</x:v>
      </x:c>
      <x:c r="X235" s="1004" t="str">
        <x:f>IFERROR(INDEX($AS$5:$AS$60,MATCH($D235,$AR$5:$AR$60,0)),"AT")</x:f>
        <x:v>AT</x:v>
      </x:c>
      <x:c r="Y235" s="145" t="n">
        <x:f>IFERROR((EXP(-$G235/INDEX($AV$5:$BA$12,MATCH($D235,$AR$5:$AR$12,0),1))*($G235/INDEX($AV$5:$BA$12,MATCH($D235,$AR$5:$AR$12,0),1))^$I235)/((EXP(-$G235/INDEX($AV$5:$BA$12,MATCH($D235,$AR$5:$AR$12,0),1))*($G235/INDEX($AV$5:$BA$12,MATCH($D235,$AR$5:$AR$12,0),1))^$I235)+(EXP(-$G235/INDEX($AV$5:$BA$12,MATCH($D235,$AR$5:$AR$12,0),2))*($G235/INDEX($AV$5:$BA$12,MATCH($D235,$AR$5:$AR$12,0),2))^$I235)+(EXP(-$G235/INDEX($AV$5:$BA$12,MATCH($D235,$AR$5:$AR$12,0),3))*($G235/INDEX($AV$5:$BA$12,MATCH($D235,$AR$5:$AR$12,0),3))^$I235)+(EXP(-$G235/INDEX($AV$5:$BA$12,MATCH($D235,$AR$5:$AR$12,0),4))*($G235/INDEX($AV$5:$BA$12,MATCH($D235,$AR$5:$AR$12,0),4))^$I235)+(EXP(-$G235/INDEX($AV$5:$BA$12,MATCH($D235,$AR$5:$AR$12,0),5))*($G235/INDEX($AV$5:$BA$12,MATCH($D235,$AR$5:$AR$12,0),5))^$I235)+(EXP(-$G235/INDEX($AV$5:$BA$12,MATCH($D235,$AR$5:$AR$12,0),6))*($G235/INDEX($AV$5:$BA$12,MATCH($D235,$AR$5:$AR$12,0),6))^$I235)),0)</x:f>
        <x:v>0</x:v>
      </x:c>
      <x:c r="Z235" s="145" t="n">
        <x:f>IFERROR((EXP(-$G235/INDEX($AV$5:$BA$12,MATCH($D235,$AR$5:$AR$12,0),2))*($G235/INDEX($AV$5:$BA$12,MATCH($D235,$AR$5:$AR$12,0),2))^$I235)/((EXP(-$G235/INDEX($AV$5:$BA$12,MATCH($D235,$AR$5:$AR$12,0),1))*($G235/INDEX($AV$5:$BA$12,MATCH($D235,$AR$5:$AR$12,0),1))^$I235)+(EXP(-$G235/INDEX($AV$5:$BA$12,MATCH($D235,$AR$5:$AR$12,0),2))*($G235/INDEX($AV$5:$BA$12,MATCH($D235,$AR$5:$AR$12,0),2))^$I235)+(EXP(-$G235/INDEX($AV$5:$BA$12,MATCH($D235,$AR$5:$AR$12,0),3))*($G235/INDEX($AV$5:$BA$12,MATCH($D235,$AR$5:$AR$12,0),3))^$I235)+(EXP(-$G235/INDEX($AV$5:$BA$12,MATCH($D235,$AR$5:$AR$12,0),4))*($G235/INDEX($AV$5:$BA$12,MATCH($D235,$AR$5:$AR$12,0),4))^$I235)+(EXP(-$G235/INDEX($AV$5:$BA$12,MATCH($D235,$AR$5:$AR$12,0),5))*($G235/INDEX($AV$5:$BA$12,MATCH($D235,$AR$5:$AR$12,0),5))^$I235)+(EXP(-$G235/INDEX($AV$5:$BA$12,MATCH($D235,$AR$5:$AR$12,0),6))*($G235/INDEX($AV$5:$BA$12,MATCH($D235,$AR$5:$AR$12,0),6))^$I235)),0)</x:f>
        <x:v>0</x:v>
      </x:c>
      <x:c r="AA235" s="145" t="n">
        <x:f>IFERROR((EXP(-$G235/INDEX($AV$5:$BA$12,MATCH($D235,$AR$5:$AR$12,0),3))*($G235/INDEX($AV$5:$BA$12,MATCH($D235,$AR$5:$AR$12,0),3))^$I235)/((EXP(-$G235/INDEX($AV$5:$BA$12,MATCH($D235,$AR$5:$AR$12,0),1))*($G235/INDEX($AV$5:$BA$12,MATCH($D235,$AR$5:$AR$12,0),1))^$I235)+(EXP(-$G235/INDEX($AV$5:$BA$12,MATCH($D235,$AR$5:$AR$12,0),2))*($G235/INDEX($AV$5:$BA$12,MATCH($D235,$AR$5:$AR$12,0),2))^$I235)+(EXP(-$G235/INDEX($AV$5:$BA$12,MATCH($D235,$AR$5:$AR$12,0),3))*($G235/INDEX($AV$5:$BA$12,MATCH($D235,$AR$5:$AR$12,0),3))^$I235)+(EXP(-$G235/INDEX($AV$5:$BA$12,MATCH($D235,$AR$5:$AR$12,0),4))*($G235/INDEX($AV$5:$BA$12,MATCH($D235,$AR$5:$AR$12,0),4))^$I235)+(EXP(-$G235/INDEX($AV$5:$BA$12,MATCH($D235,$AR$5:$AR$12,0),5))*($G235/INDEX($AV$5:$BA$12,MATCH($D235,$AR$5:$AR$12,0),5))^$I235)+(EXP(-$G235/INDEX($AV$5:$BA$12,MATCH($D235,$AR$5:$AR$12,0),6))*($G235/INDEX($AV$5:$BA$12,MATCH($D235,$AR$5:$AR$12,0),6))^$I235)),0)</x:f>
        <x:v>0</x:v>
      </x:c>
      <x:c r="AB235" s="145" t="n">
        <x:f>IFERROR((EXP(-$G235/INDEX($AV$5:$BA$12,MATCH($D235,$AR$5:$AR$12,0),4))*($G235/INDEX($AV$5:$BA$12,MATCH($D235,$AR$5:$AR$12,0),4))^$I235)/((EXP(-$G235/INDEX($AV$5:$BA$12,MATCH($D235,$AR$5:$AR$12,0),1))*($G235/INDEX($AV$5:$BA$12,MATCH($D235,$AR$5:$AR$12,0),1))^$I235)+(EXP(-$G235/INDEX($AV$5:$BA$12,MATCH($D235,$AR$5:$AR$12,0),2))*($G235/INDEX($AV$5:$BA$12,MATCH($D235,$AR$5:$AR$12,0),2))^$I235)+(EXP(-$G235/INDEX($AV$5:$BA$12,MATCH($D235,$AR$5:$AR$12,0),3))*($G235/INDEX($AV$5:$BA$12,MATCH($D235,$AR$5:$AR$12,0),3))^$I235)+(EXP(-$G235/INDEX($AV$5:$BA$12,MATCH($D235,$AR$5:$AR$12,0),4))*($G235/INDEX($AV$5:$BA$12,MATCH($D235,$AR$5:$AR$12,0),4))^$I235)+(EXP(-$G235/INDEX($AV$5:$BA$12,MATCH($D235,$AR$5:$AR$12,0),5))*($G235/INDEX($AV$5:$BA$12,MATCH($D235,$AR$5:$AR$12,0),5))^$I235)+(EXP(-$G235/INDEX($AV$5:$BA$12,MATCH($D235,$AR$5:$AR$12,0),6))*($G235/INDEX($AV$5:$BA$12,MATCH($D235,$AR$5:$AR$12,0),6))^$I235)),0)</x:f>
        <x:v>0</x:v>
      </x:c>
      <x:c r="AC235" s="145" t="n">
        <x:f>IFERROR((EXP(-$G235/INDEX($AV$5:$BA$12,MATCH($D235,$AR$5:$AR$12,0),5))*($G235/INDEX($AV$5:$BA$12,MATCH($D235,$AR$5:$AR$12,0),5))^$I235)/((EXP(-$G235/INDEX($AV$5:$BA$12,MATCH($D235,$AR$5:$AR$12,0),1))*($G235/INDEX($AV$5:$BA$12,MATCH($D235,$AR$5:$AR$12,0),1))^$I235)+(EXP(-$G235/INDEX($AV$5:$BA$12,MATCH($D235,$AR$5:$AR$12,0),2))*($G235/INDEX($AV$5:$BA$12,MATCH($D235,$AR$5:$AR$12,0),2))^$I235)+(EXP(-$G235/INDEX($AV$5:$BA$12,MATCH($D235,$AR$5:$AR$12,0),3))*($G235/INDEX($AV$5:$BA$12,MATCH($D235,$AR$5:$AR$12,0),3))^$I235)+(EXP(-$G235/INDEX($AV$5:$BA$12,MATCH($D235,$AR$5:$AR$12,0),4))*($G235/INDEX($AV$5:$BA$12,MATCH($D235,$AR$5:$AR$12,0),4))^$I235)+(EXP(-$G235/INDEX($AV$5:$BA$12,MATCH($D235,$AR$5:$AR$12,0),5))*($G235/INDEX($AV$5:$BA$12,MATCH($D235,$AR$5:$AR$12,0),5))^$I235)+(EXP(-$G235/INDEX($AV$5:$BA$12,MATCH($D235,$AR$5:$AR$12,0),6))*($G235/INDEX($AV$5:$BA$12,MATCH($D235,$AR$5:$AR$12,0),6))^$I235)),0)</x:f>
        <x:v>0</x:v>
      </x:c>
      <x:c r="AD235" s="145" t="n">
        <x:f>IFERROR((EXP(-$G235/INDEX($AV$5:$BA$12,MATCH($D235,$AR$5:$AR$12,0),6))*($G235/INDEX($AV$5:$BA$12,MATCH($D235,$AR$5:$AR$12,0),6))^$I235)/((EXP(-$G235/INDEX($AV$5:$BA$12,MATCH($D235,$AR$5:$AR$12,0),1))*($G235/INDEX($AV$5:$BA$12,MATCH($D235,$AR$5:$AR$12,0),1))^$I235)+(EXP(-$G235/INDEX($AV$5:$BA$12,MATCH($D235,$AR$5:$AR$12,0),2))*($G235/INDEX($AV$5:$BA$12,MATCH($D235,$AR$5:$AR$12,0),2))^$I235)+(EXP(-$G235/INDEX($AV$5:$BA$12,MATCH($D235,$AR$5:$AR$12,0),3))*($G235/INDEX($AV$5:$BA$12,MATCH($D235,$AR$5:$AR$12,0),3))^$I235)+(EXP(-$G235/INDEX($AV$5:$BA$12,MATCH($D235,$AR$5:$AR$12,0),4))*($G235/INDEX($AV$5:$BA$12,MATCH($D235,$AR$5:$AR$12,0),4))^$I235)+(EXP(-$G235/INDEX($AV$5:$BA$12,MATCH($D235,$AR$5:$AR$12,0),5))*($G235/INDEX($AV$5:$BA$12,MATCH($D235,$AR$5:$AR$12,0),5))^$I235)+(EXP(-$G235/INDEX($AV$5:$BA$12,MATCH($D235,$AR$5:$AR$12,0),6))*($G235/INDEX($AV$5:$BA$12,MATCH($D235,$AR$5:$AR$12,0),6))^$I235)),0)</x:f>
        <x:v>0</x:v>
      </x:c>
      <x:c r="AE235" s="145" t="n">
        <x:f>IFERROR((EXP(-$G235/INDEX($BB$5:$BG$12,MATCH($D235,$AR$5:$AR$12,0),1))*($G235/INDEX($BB$5:$BG$12,MATCH($D235,$AR$5:$AR$12,0),1))^$J235)/((EXP(-$G235/INDEX($BB$5:$BG$12,MATCH($D235,$AR$5:$AR$12,0),1))*($G235/INDEX($BB$5:$BG$12,MATCH($D235,$AR$5:$AR$12,0),1))^$J235)+(EXP(-$G235/INDEX($BB$5:$BG$12,MATCH($D235,$AR$5:$AR$12,0),2))*($G235/INDEX($BB$5:$BG$12,MATCH($D235,$AR$5:$AR$12,0),2))^$J235)+(EXP(-$G235/INDEX($BB$5:$BG$12,MATCH($D235,$AR$5:$AR$12,0),3))*($G235/INDEX($BB$5:$BG$12,MATCH($D235,$AR$5:$AR$12,0),3))^$J235)+(EXP(-$G235/INDEX($BB$5:$BG$12,MATCH($D235,$AR$5:$AR$12,0),4))*($G235/INDEX($BB$5:$BG$12,MATCH($D235,$AR$5:$AR$12,0),4))^$J235)+(EXP(-$G235/INDEX($BB$5:$BG$12,MATCH($D235,$AR$5:$AR$12,0),5))*($G235/INDEX($BB$5:$BG$12,MATCH($D235,$AR$5:$AR$12,0),5))^$J235)+(EXP(-$G235/INDEX($BB$5:$BG$12,MATCH($D235,$AR$5:$AR$12,0),6))*($G235/INDEX($BB$5:$BG$12,MATCH($D235,$AR$5:$AR$12,0),6))^$J235)),0)</x:f>
        <x:v>0</x:v>
      </x:c>
      <x:c r="AF235" s="145" t="n">
        <x:f>IFERROR((EXP(-$G235/INDEX($BB$5:$BG$12,MATCH($D235,$AR$5:$AR$12,0),2))*($G235/INDEX($BB$5:$BG$12,MATCH($D235,$AR$5:$AR$12,0),2))^$J235)/((EXP(-$G235/INDEX($BB$5:$BG$12,MATCH($D235,$AR$5:$AR$12,0),1))*($G235/INDEX($BB$5:$BG$12,MATCH($D235,$AR$5:$AR$12,0),1))^$J235)+(EXP(-$G235/INDEX($BB$5:$BG$12,MATCH($D235,$AR$5:$AR$12,0),2))*($G235/INDEX($BB$5:$BG$12,MATCH($D235,$AR$5:$AR$12,0),2))^$J235)+(EXP(-$G235/INDEX($BB$5:$BG$12,MATCH($D235,$AR$5:$AR$12,0),3))*($G235/INDEX($BB$5:$BG$12,MATCH($D235,$AR$5:$AR$12,0),3))^$J235)+(EXP(-$G235/INDEX($BB$5:$BG$12,MATCH($D235,$AR$5:$AR$12,0),4))*($G235/INDEX($BB$5:$BG$12,MATCH($D235,$AR$5:$AR$12,0),4))^$J235)+(EXP(-$G235/INDEX($BB$5:$BG$12,MATCH($D235,$AR$5:$AR$12,0),5))*($G235/INDEX($BB$5:$BG$12,MATCH($D235,$AR$5:$AR$12,0),5))^$J235)+(EXP(-$G235/INDEX($BB$5:$BG$12,MATCH($D235,$AR$5:$AR$12,0),6))*($G235/INDEX($BB$5:$BG$12,MATCH($D235,$AR$5:$AR$12,0),6))^$J235)),0)</x:f>
        <x:v>0</x:v>
      </x:c>
      <x:c r="AG235" s="145" t="n">
        <x:f>IFERROR((EXP(-$G235/INDEX($BB$5:$BG$12,MATCH($D235,$AR$5:$AR$12,0),3))*($G235/INDEX($BB$5:$BG$12,MATCH($D235,$AR$5:$AR$12,0),3))^$J235)/((EXP(-$G235/INDEX($BB$5:$BG$12,MATCH($D235,$AR$5:$AR$12,0),1))*($G235/INDEX($BB$5:$BG$12,MATCH($D235,$AR$5:$AR$12,0),1))^$J235)+(EXP(-$G235/INDEX($BB$5:$BG$12,MATCH($D235,$AR$5:$AR$12,0),2))*($G235/INDEX($BB$5:$BG$12,MATCH($D235,$AR$5:$AR$12,0),2))^$J235)+(EXP(-$G235/INDEX($BB$5:$BG$12,MATCH($D235,$AR$5:$AR$12,0),3))*($G235/INDEX($BB$5:$BG$12,MATCH($D235,$AR$5:$AR$12,0),3))^$J235)+(EXP(-$G235/INDEX($BB$5:$BG$12,MATCH($D235,$AR$5:$AR$12,0),4))*($G235/INDEX($BB$5:$BG$12,MATCH($D235,$AR$5:$AR$12,0),4))^$J235)+(EXP(-$G235/INDEX($BB$5:$BG$12,MATCH($D235,$AR$5:$AR$12,0),5))*($G235/INDEX($BB$5:$BG$12,MATCH($D235,$AR$5:$AR$12,0),5))^$J235)+(EXP(-$G235/INDEX($BB$5:$BG$12,MATCH($D235,$AR$5:$AR$12,0),6))*($G235/INDEX($BB$5:$BG$12,MATCH($D235,$AR$5:$AR$12,0),6))^$J235)),0)</x:f>
        <x:v>0</x:v>
      </x:c>
      <x:c r="AH235" s="145" t="n">
        <x:f>IFERROR((EXP(-$G235/INDEX($BB$5:$BG$12,MATCH($D235,$AR$5:$AR$12,0),4))*($G235/INDEX($BB$5:$BG$12,MATCH($D235,$AR$5:$AR$12,0),4))^$J235)/((EXP(-$G235/INDEX($BB$5:$BG$12,MATCH($D235,$AR$5:$AR$12,0),1))*($G235/INDEX($BB$5:$BG$12,MATCH($D235,$AR$5:$AR$12,0),1))^$J235)+(EXP(-$G235/INDEX($BB$5:$BG$12,MATCH($D235,$AR$5:$AR$12,0),2))*($G235/INDEX($BB$5:$BG$12,MATCH($D235,$AR$5:$AR$12,0),2))^$J235)+(EXP(-$G235/INDEX($BB$5:$BG$12,MATCH($D235,$AR$5:$AR$12,0),3))*($G235/INDEX($BB$5:$BG$12,MATCH($D235,$AR$5:$AR$12,0),3))^$J235)+(EXP(-$G235/INDEX($BB$5:$BG$12,MATCH($D235,$AR$5:$AR$12,0),4))*($G235/INDEX($BB$5:$BG$12,MATCH($D235,$AR$5:$AR$12,0),4))^$J235)+(EXP(-$G235/INDEX($BB$5:$BG$12,MATCH($D235,$AR$5:$AR$12,0),5))*($G235/INDEX($BB$5:$BG$12,MATCH($D235,$AR$5:$AR$12,0),5))^$J235)+(EXP(-$G235/INDEX($BB$5:$BG$12,MATCH($D235,$AR$5:$AR$12,0),6))*($G235/INDEX($BB$5:$BG$12,MATCH($D235,$AR$5:$AR$12,0),6))^$J235)),0)</x:f>
        <x:v>0</x:v>
      </x:c>
      <x:c r="AI235" s="145" t="n">
        <x:f>IFERROR((EXP(-$G235/INDEX($BB$5:$BG$12,MATCH($D235,$AR$5:$AR$12,0),5))*($G235/INDEX($BB$5:$BG$12,MATCH($D235,$AR$5:$AR$12,0),5))^$J235)/((EXP(-$G235/INDEX($BB$5:$BG$12,MATCH($D235,$AR$5:$AR$12,0),1))*($G235/INDEX($BB$5:$BG$12,MATCH($D235,$AR$5:$AR$12,0),1))^$J235)+(EXP(-$G235/INDEX($BB$5:$BG$12,MATCH($D235,$AR$5:$AR$12,0),2))*($G235/INDEX($BB$5:$BG$12,MATCH($D235,$AR$5:$AR$12,0),2))^$J235)+(EXP(-$G235/INDEX($BB$5:$BG$12,MATCH($D235,$AR$5:$AR$12,0),3))*($G235/INDEX($BB$5:$BG$12,MATCH($D235,$AR$5:$AR$12,0),3))^$J235)+(EXP(-$G235/INDEX($BB$5:$BG$12,MATCH($D235,$AR$5:$AR$12,0),4))*($G235/INDEX($BB$5:$BG$12,MATCH($D235,$AR$5:$AR$12,0),4))^$J235)+(EXP(-$G235/INDEX($BB$5:$BG$12,MATCH($D235,$AR$5:$AR$12,0),5))*($G235/INDEX($BB$5:$BG$12,MATCH($D235,$AR$5:$AR$12,0),5))^$J235)+(EXP(-$G235/INDEX($BB$5:$BG$12,MATCH($D235,$AR$5:$AR$12,0),6))*($G235/INDEX($BB$5:$BG$12,MATCH($D235,$AR$5:$AR$12,0),6))^$J235)),0)</x:f>
        <x:v>0</x:v>
      </x:c>
      <x:c r="AJ235" s="145" t="n">
        <x:f>IFERROR((EXP(-$G235/INDEX($BB$5:$BG$12,MATCH($D235,$AR$5:$AR$12,0),6))*($G235/INDEX($BB$5:$BG$12,MATCH($D235,$AR$5:$AR$12,0),6))^$J235)/((EXP(-$G235/INDEX($BB$5:$BG$12,MATCH($D235,$AR$5:$AR$12,0),1))*($G235/INDEX($BB$5:$BG$12,MATCH($D235,$AR$5:$AR$12,0),1))^$J235)+(EXP(-$G235/INDEX($BB$5:$BG$12,MATCH($D235,$AR$5:$AR$12,0),2))*($G235/INDEX($BB$5:$BG$12,MATCH($D235,$AR$5:$AR$12,0),2))^$J235)+(EXP(-$G235/INDEX($BB$5:$BG$12,MATCH($D235,$AR$5:$AR$12,0),3))*($G235/INDEX($BB$5:$BG$12,MATCH($D235,$AR$5:$AR$12,0),3))^$J235)+(EXP(-$G235/INDEX($BB$5:$BG$12,MATCH($D235,$AR$5:$AR$12,0),4))*($G235/INDEX($BB$5:$BG$12,MATCH($D235,$AR$5:$AR$12,0),4))^$J235)+(EXP(-$G235/INDEX($BB$5:$BG$12,MATCH($D235,$AR$5:$AR$12,0),5))*($G235/INDEX($BB$5:$BG$12,MATCH($D235,$AR$5:$AR$12,0),5))^$J235)+(EXP(-$G235/INDEX($BB$5:$BG$12,MATCH($D235,$AR$5:$AR$12,0),6))*($G235/INDEX($BB$5:$BG$12,MATCH($D235,$AR$5:$AR$12,0),6))^$J235)),0)</x:f>
        <x:v>0</x:v>
      </x:c>
      <x:c r="BJ235"/>
      <x:c r="BK235"/>
      <x:c r="BL235"/>
      <x:c r="BM235"/>
      <x:c r="BN235"/>
      <x:c r="BO235"/>
      <x:c r="BP235"/>
      <x:c r="BQ235"/>
      <x:c r="BR235"/>
      <x:c r="BS235"/>
      <x:c r="BT235"/>
      <x:c r="BU235"/>
      <x:c r="BV235"/>
      <x:c r="BW235"/>
      <x:c r="BX235"/>
      <x:c r="BY235"/>
      <x:c r="BZ235"/>
    </x:row>
    <x:row r="236">
      <x:c r="A236" s="30" t="n">
        <x:f>'対象台データ'!A234</x:f>
        <x:v>46123</x:v>
      </x:c>
      <x:c r="B236" s="1004" t="str">
        <x:f>'対象台データ'!B234</x:f>
        <x:v>土</x:v>
      </x:c>
      <x:c r="C236" s="1004" t="str">
        <x:f>'対象台データ'!C234</x:f>
        <x:v>4/11</x:v>
      </x:c>
      <x:c r="D236" t="str">
        <x:f>'対象台データ'!D234</x:f>
        <x:v>パチスロ かぐや様は告らせたい</x:v>
      </x:c>
      <x:c r="E236" s="1015" t="n">
        <x:f>IF($X236="A",MIN(100,MAX(0,55+(V236-55)*(1+0.4*SQRT(MIN(G236/8000,1))))),MIN(100,MAX(0,V236)))</x:f>
        <x:v>80.49402500268988</x:v>
      </x:c>
      <x:c r="F236" s="1017" t="n">
        <x:f>'対象台データ'!E234</x:f>
        <x:v>508</x:v>
      </x:c>
      <x:c r="G236" s="644" t="n">
        <x:f>'対象台データ'!F234</x:f>
        <x:v>6317</x:v>
      </x:c>
      <x:c r="H236" s="644" t="n">
        <x:f>'対象台データ'!G234</x:f>
        <x:v>5866</x:v>
      </x:c>
      <x:c r="I236" s="644" t="n">
        <x:f>'対象台データ'!H234</x:f>
        <x:v>0</x:v>
      </x:c>
      <x:c r="J236" s="644" t="n">
        <x:f>'対象台データ'!I234</x:f>
        <x:v>0</x:v>
      </x:c>
      <x:c r="K236" s="145" t="n">
        <x:f>'対象台データ'!K234</x:f>
        <x:v>1.3095351168803757</x:v>
      </x:c>
      <x:c r="L236" s="28" t="n">
        <x:f>IF(G236&lt;=0,5,IF(G236&lt;1500,5+(G236-0)*(20-5)/(1500-0),IF(G236&lt;3000,20+(G236-1500)*(40-20)/(3000-1500),IF(G236&lt;4500,40+(G236-3000)*(58-40)/(4500-3000),IF(G236&lt;6000,58+(G236-4500)*(72-58)/(6000-4500),IF(G236&lt;7500,72+(G236-6000)*(84-72)/(7500-6000),IF(G236&lt;9000,84+(G236-7500)*(93-84)/(9000-7500),IF(G236&lt;11000,93+(G236-9000)*(100-93)/(11000-9000),100))))))))</x:f>
        <x:v>74.536</x:v>
      </x:c>
      <x:c r="M236" s="28" t="n">
        <x:v>1</x:v>
      </x:c>
      <x:c r="N236" s="28" t="n">
        <x:f>MIN(100,L236*M236)</x:f>
        <x:v>74.536</x:v>
      </x:c>
      <x:c r="O236" s="28" t="n">
        <x:f>IF(K236&lt;=0.8,0,IF(K236&lt;0.9,0+(K236-0.8)*(10-0)/(0.9-0.8),IF(K236&lt;1,10+(K236-0.9)*(35-10)/(1-0.9),IF(K236&lt;1.2,35+(K236-1)*(87-35)/(1.2-1),IF(K236&lt;1.3,87+(K236-1.2)*(96-87)/(1.3-1.2),IF(K236&lt;1.45,96+(K236-1.3)*(100-96)/(1.45-1.3),100))))))</x:f>
        <x:v>96.25426978347669</x:v>
      </x:c>
      <x:c r="P236" s="145" t="n">
        <x:f>MIN(1,SQRT(G236/8000))</x:f>
        <x:v>0.888608462710096</x:v>
      </x:c>
      <x:c r="Q236" s="28" t="n">
        <x:f>35+(O236-35)*P236</x:f>
        <x:v>89.4310625067247</x:v>
      </x:c>
      <x:c r="R236" s="28" t="n">
        <x:f>IF(K236&lt;0.95,MIN(25,(0.95-K236)*250),0)</x:f>
        <x:v>0</x:v>
      </x:c>
      <x:c r="S236" s="28" t="n">
        <x:f>IF($X236="A",Y236*5+Z236*15+AA236*30+AB236*60+AC236*80+AD236*100,0)</x:f>
        <x:v>0</x:v>
      </x:c>
      <x:c r="T236" s="28" t="n">
        <x:f>IF($X236="A",AE236*5+AF236*15+AG236*30+AH236*60+AI236*80+AJ236*100,0)</x:f>
        <x:v>0</x:v>
      </x:c>
      <x:c r="U236" s="28" t="n">
        <x:f>IF($X236="A",S236*15%+T236*30%+Q236*55%,0)</x:f>
        <x:v>0</x:v>
      </x:c>
      <x:c r="V236" s="1019" t="n">
        <x:f>IF($X236="A",U236*80%+N236*20%,N236*IFERROR(INDEX($AT$5:$AT$60,MATCH($D236,$AR$5:$AR$60,0)),0.6)+Q236*IFERROR(INDEX($AU$5:$AU$60,MATCH($D236,$AR$5:$AR$60,0)),0.4)-R236)</x:f>
        <x:v>80.49402500268988</x:v>
      </x:c>
      <x:c r="W236" s="25" t="str">
        <x:f>IF(E236&gt;=90,"設定6級候補",IF(E236&gt;=75,"設定4以上強候補",IF(E236&gt;=60,"設定4以上を疑う","要観察")))</x:f>
        <x:v>設定4以上強候補</x:v>
      </x:c>
      <x:c r="X236" s="1004" t="str">
        <x:f>IFERROR(INDEX($AS$5:$AS$60,MATCH($D236,$AR$5:$AR$60,0)),"AT")</x:f>
        <x:v>AT</x:v>
      </x:c>
      <x:c r="Y236" s="145" t="n">
        <x:f>IFERROR((EXP(-$G236/INDEX($AV$5:$BA$12,MATCH($D236,$AR$5:$AR$12,0),1))*($G236/INDEX($AV$5:$BA$12,MATCH($D236,$AR$5:$AR$12,0),1))^$I236)/((EXP(-$G236/INDEX($AV$5:$BA$12,MATCH($D236,$AR$5:$AR$12,0),1))*($G236/INDEX($AV$5:$BA$12,MATCH($D236,$AR$5:$AR$12,0),1))^$I236)+(EXP(-$G236/INDEX($AV$5:$BA$12,MATCH($D236,$AR$5:$AR$12,0),2))*($G236/INDEX($AV$5:$BA$12,MATCH($D236,$AR$5:$AR$12,0),2))^$I236)+(EXP(-$G236/INDEX($AV$5:$BA$12,MATCH($D236,$AR$5:$AR$12,0),3))*($G236/INDEX($AV$5:$BA$12,MATCH($D236,$AR$5:$AR$12,0),3))^$I236)+(EXP(-$G236/INDEX($AV$5:$BA$12,MATCH($D236,$AR$5:$AR$12,0),4))*($G236/INDEX($AV$5:$BA$12,MATCH($D236,$AR$5:$AR$12,0),4))^$I236)+(EXP(-$G236/INDEX($AV$5:$BA$12,MATCH($D236,$AR$5:$AR$12,0),5))*($G236/INDEX($AV$5:$BA$12,MATCH($D236,$AR$5:$AR$12,0),5))^$I236)+(EXP(-$G236/INDEX($AV$5:$BA$12,MATCH($D236,$AR$5:$AR$12,0),6))*($G236/INDEX($AV$5:$BA$12,MATCH($D236,$AR$5:$AR$12,0),6))^$I236)),0)</x:f>
        <x:v>0</x:v>
      </x:c>
      <x:c r="Z236" s="145" t="n">
        <x:f>IFERROR((EXP(-$G236/INDEX($AV$5:$BA$12,MATCH($D236,$AR$5:$AR$12,0),2))*($G236/INDEX($AV$5:$BA$12,MATCH($D236,$AR$5:$AR$12,0),2))^$I236)/((EXP(-$G236/INDEX($AV$5:$BA$12,MATCH($D236,$AR$5:$AR$12,0),1))*($G236/INDEX($AV$5:$BA$12,MATCH($D236,$AR$5:$AR$12,0),1))^$I236)+(EXP(-$G236/INDEX($AV$5:$BA$12,MATCH($D236,$AR$5:$AR$12,0),2))*($G236/INDEX($AV$5:$BA$12,MATCH($D236,$AR$5:$AR$12,0),2))^$I236)+(EXP(-$G236/INDEX($AV$5:$BA$12,MATCH($D236,$AR$5:$AR$12,0),3))*($G236/INDEX($AV$5:$BA$12,MATCH($D236,$AR$5:$AR$12,0),3))^$I236)+(EXP(-$G236/INDEX($AV$5:$BA$12,MATCH($D236,$AR$5:$AR$12,0),4))*($G236/INDEX($AV$5:$BA$12,MATCH($D236,$AR$5:$AR$12,0),4))^$I236)+(EXP(-$G236/INDEX($AV$5:$BA$12,MATCH($D236,$AR$5:$AR$12,0),5))*($G236/INDEX($AV$5:$BA$12,MATCH($D236,$AR$5:$AR$12,0),5))^$I236)+(EXP(-$G236/INDEX($AV$5:$BA$12,MATCH($D236,$AR$5:$AR$12,0),6))*($G236/INDEX($AV$5:$BA$12,MATCH($D236,$AR$5:$AR$12,0),6))^$I236)),0)</x:f>
        <x:v>0</x:v>
      </x:c>
      <x:c r="AA236" s="145" t="n">
        <x:f>IFERROR((EXP(-$G236/INDEX($AV$5:$BA$12,MATCH($D236,$AR$5:$AR$12,0),3))*($G236/INDEX($AV$5:$BA$12,MATCH($D236,$AR$5:$AR$12,0),3))^$I236)/((EXP(-$G236/INDEX($AV$5:$BA$12,MATCH($D236,$AR$5:$AR$12,0),1))*($G236/INDEX($AV$5:$BA$12,MATCH($D236,$AR$5:$AR$12,0),1))^$I236)+(EXP(-$G236/INDEX($AV$5:$BA$12,MATCH($D236,$AR$5:$AR$12,0),2))*($G236/INDEX($AV$5:$BA$12,MATCH($D236,$AR$5:$AR$12,0),2))^$I236)+(EXP(-$G236/INDEX($AV$5:$BA$12,MATCH($D236,$AR$5:$AR$12,0),3))*($G236/INDEX($AV$5:$BA$12,MATCH($D236,$AR$5:$AR$12,0),3))^$I236)+(EXP(-$G236/INDEX($AV$5:$BA$12,MATCH($D236,$AR$5:$AR$12,0),4))*($G236/INDEX($AV$5:$BA$12,MATCH($D236,$AR$5:$AR$12,0),4))^$I236)+(EXP(-$G236/INDEX($AV$5:$BA$12,MATCH($D236,$AR$5:$AR$12,0),5))*($G236/INDEX($AV$5:$BA$12,MATCH($D236,$AR$5:$AR$12,0),5))^$I236)+(EXP(-$G236/INDEX($AV$5:$BA$12,MATCH($D236,$AR$5:$AR$12,0),6))*($G236/INDEX($AV$5:$BA$12,MATCH($D236,$AR$5:$AR$12,0),6))^$I236)),0)</x:f>
        <x:v>0</x:v>
      </x:c>
      <x:c r="AB236" s="145" t="n">
        <x:f>IFERROR((EXP(-$G236/INDEX($AV$5:$BA$12,MATCH($D236,$AR$5:$AR$12,0),4))*($G236/INDEX($AV$5:$BA$12,MATCH($D236,$AR$5:$AR$12,0),4))^$I236)/((EXP(-$G236/INDEX($AV$5:$BA$12,MATCH($D236,$AR$5:$AR$12,0),1))*($G236/INDEX($AV$5:$BA$12,MATCH($D236,$AR$5:$AR$12,0),1))^$I236)+(EXP(-$G236/INDEX($AV$5:$BA$12,MATCH($D236,$AR$5:$AR$12,0),2))*($G236/INDEX($AV$5:$BA$12,MATCH($D236,$AR$5:$AR$12,0),2))^$I236)+(EXP(-$G236/INDEX($AV$5:$BA$12,MATCH($D236,$AR$5:$AR$12,0),3))*($G236/INDEX($AV$5:$BA$12,MATCH($D236,$AR$5:$AR$12,0),3))^$I236)+(EXP(-$G236/INDEX($AV$5:$BA$12,MATCH($D236,$AR$5:$AR$12,0),4))*($G236/INDEX($AV$5:$BA$12,MATCH($D236,$AR$5:$AR$12,0),4))^$I236)+(EXP(-$G236/INDEX($AV$5:$BA$12,MATCH($D236,$AR$5:$AR$12,0),5))*($G236/INDEX($AV$5:$BA$12,MATCH($D236,$AR$5:$AR$12,0),5))^$I236)+(EXP(-$G236/INDEX($AV$5:$BA$12,MATCH($D236,$AR$5:$AR$12,0),6))*($G236/INDEX($AV$5:$BA$12,MATCH($D236,$AR$5:$AR$12,0),6))^$I236)),0)</x:f>
        <x:v>0</x:v>
      </x:c>
      <x:c r="AC236" s="145" t="n">
        <x:f>IFERROR((EXP(-$G236/INDEX($AV$5:$BA$12,MATCH($D236,$AR$5:$AR$12,0),5))*($G236/INDEX($AV$5:$BA$12,MATCH($D236,$AR$5:$AR$12,0),5))^$I236)/((EXP(-$G236/INDEX($AV$5:$BA$12,MATCH($D236,$AR$5:$AR$12,0),1))*($G236/INDEX($AV$5:$BA$12,MATCH($D236,$AR$5:$AR$12,0),1))^$I236)+(EXP(-$G236/INDEX($AV$5:$BA$12,MATCH($D236,$AR$5:$AR$12,0),2))*($G236/INDEX($AV$5:$BA$12,MATCH($D236,$AR$5:$AR$12,0),2))^$I236)+(EXP(-$G236/INDEX($AV$5:$BA$12,MATCH($D236,$AR$5:$AR$12,0),3))*($G236/INDEX($AV$5:$BA$12,MATCH($D236,$AR$5:$AR$12,0),3))^$I236)+(EXP(-$G236/INDEX($AV$5:$BA$12,MATCH($D236,$AR$5:$AR$12,0),4))*($G236/INDEX($AV$5:$BA$12,MATCH($D236,$AR$5:$AR$12,0),4))^$I236)+(EXP(-$G236/INDEX($AV$5:$BA$12,MATCH($D236,$AR$5:$AR$12,0),5))*($G236/INDEX($AV$5:$BA$12,MATCH($D236,$AR$5:$AR$12,0),5))^$I236)+(EXP(-$G236/INDEX($AV$5:$BA$12,MATCH($D236,$AR$5:$AR$12,0),6))*($G236/INDEX($AV$5:$BA$12,MATCH($D236,$AR$5:$AR$12,0),6))^$I236)),0)</x:f>
        <x:v>0</x:v>
      </x:c>
      <x:c r="AD236" s="145" t="n">
        <x:f>IFERROR((EXP(-$G236/INDEX($AV$5:$BA$12,MATCH($D236,$AR$5:$AR$12,0),6))*($G236/INDEX($AV$5:$BA$12,MATCH($D236,$AR$5:$AR$12,0),6))^$I236)/((EXP(-$G236/INDEX($AV$5:$BA$12,MATCH($D236,$AR$5:$AR$12,0),1))*($G236/INDEX($AV$5:$BA$12,MATCH($D236,$AR$5:$AR$12,0),1))^$I236)+(EXP(-$G236/INDEX($AV$5:$BA$12,MATCH($D236,$AR$5:$AR$12,0),2))*($G236/INDEX($AV$5:$BA$12,MATCH($D236,$AR$5:$AR$12,0),2))^$I236)+(EXP(-$G236/INDEX($AV$5:$BA$12,MATCH($D236,$AR$5:$AR$12,0),3))*($G236/INDEX($AV$5:$BA$12,MATCH($D236,$AR$5:$AR$12,0),3))^$I236)+(EXP(-$G236/INDEX($AV$5:$BA$12,MATCH($D236,$AR$5:$AR$12,0),4))*($G236/INDEX($AV$5:$BA$12,MATCH($D236,$AR$5:$AR$12,0),4))^$I236)+(EXP(-$G236/INDEX($AV$5:$BA$12,MATCH($D236,$AR$5:$AR$12,0),5))*($G236/INDEX($AV$5:$BA$12,MATCH($D236,$AR$5:$AR$12,0),5))^$I236)+(EXP(-$G236/INDEX($AV$5:$BA$12,MATCH($D236,$AR$5:$AR$12,0),6))*($G236/INDEX($AV$5:$BA$12,MATCH($D236,$AR$5:$AR$12,0),6))^$I236)),0)</x:f>
        <x:v>0</x:v>
      </x:c>
      <x:c r="AE236" s="145" t="n">
        <x:f>IFERROR((EXP(-$G236/INDEX($BB$5:$BG$12,MATCH($D236,$AR$5:$AR$12,0),1))*($G236/INDEX($BB$5:$BG$12,MATCH($D236,$AR$5:$AR$12,0),1))^$J236)/((EXP(-$G236/INDEX($BB$5:$BG$12,MATCH($D236,$AR$5:$AR$12,0),1))*($G236/INDEX($BB$5:$BG$12,MATCH($D236,$AR$5:$AR$12,0),1))^$J236)+(EXP(-$G236/INDEX($BB$5:$BG$12,MATCH($D236,$AR$5:$AR$12,0),2))*($G236/INDEX($BB$5:$BG$12,MATCH($D236,$AR$5:$AR$12,0),2))^$J236)+(EXP(-$G236/INDEX($BB$5:$BG$12,MATCH($D236,$AR$5:$AR$12,0),3))*($G236/INDEX($BB$5:$BG$12,MATCH($D236,$AR$5:$AR$12,0),3))^$J236)+(EXP(-$G236/INDEX($BB$5:$BG$12,MATCH($D236,$AR$5:$AR$12,0),4))*($G236/INDEX($BB$5:$BG$12,MATCH($D236,$AR$5:$AR$12,0),4))^$J236)+(EXP(-$G236/INDEX($BB$5:$BG$12,MATCH($D236,$AR$5:$AR$12,0),5))*($G236/INDEX($BB$5:$BG$12,MATCH($D236,$AR$5:$AR$12,0),5))^$J236)+(EXP(-$G236/INDEX($BB$5:$BG$12,MATCH($D236,$AR$5:$AR$12,0),6))*($G236/INDEX($BB$5:$BG$12,MATCH($D236,$AR$5:$AR$12,0),6))^$J236)),0)</x:f>
        <x:v>0</x:v>
      </x:c>
      <x:c r="AF236" s="145" t="n">
        <x:f>IFERROR((EXP(-$G236/INDEX($BB$5:$BG$12,MATCH($D236,$AR$5:$AR$12,0),2))*($G236/INDEX($BB$5:$BG$12,MATCH($D236,$AR$5:$AR$12,0),2))^$J236)/((EXP(-$G236/INDEX($BB$5:$BG$12,MATCH($D236,$AR$5:$AR$12,0),1))*($G236/INDEX($BB$5:$BG$12,MATCH($D236,$AR$5:$AR$12,0),1))^$J236)+(EXP(-$G236/INDEX($BB$5:$BG$12,MATCH($D236,$AR$5:$AR$12,0),2))*($G236/INDEX($BB$5:$BG$12,MATCH($D236,$AR$5:$AR$12,0),2))^$J236)+(EXP(-$G236/INDEX($BB$5:$BG$12,MATCH($D236,$AR$5:$AR$12,0),3))*($G236/INDEX($BB$5:$BG$12,MATCH($D236,$AR$5:$AR$12,0),3))^$J236)+(EXP(-$G236/INDEX($BB$5:$BG$12,MATCH($D236,$AR$5:$AR$12,0),4))*($G236/INDEX($BB$5:$BG$12,MATCH($D236,$AR$5:$AR$12,0),4))^$J236)+(EXP(-$G236/INDEX($BB$5:$BG$12,MATCH($D236,$AR$5:$AR$12,0),5))*($G236/INDEX($BB$5:$BG$12,MATCH($D236,$AR$5:$AR$12,0),5))^$J236)+(EXP(-$G236/INDEX($BB$5:$BG$12,MATCH($D236,$AR$5:$AR$12,0),6))*($G236/INDEX($BB$5:$BG$12,MATCH($D236,$AR$5:$AR$12,0),6))^$J236)),0)</x:f>
        <x:v>0</x:v>
      </x:c>
      <x:c r="AG236" s="145" t="n">
        <x:f>IFERROR((EXP(-$G236/INDEX($BB$5:$BG$12,MATCH($D236,$AR$5:$AR$12,0),3))*($G236/INDEX($BB$5:$BG$12,MATCH($D236,$AR$5:$AR$12,0),3))^$J236)/((EXP(-$G236/INDEX($BB$5:$BG$12,MATCH($D236,$AR$5:$AR$12,0),1))*($G236/INDEX($BB$5:$BG$12,MATCH($D236,$AR$5:$AR$12,0),1))^$J236)+(EXP(-$G236/INDEX($BB$5:$BG$12,MATCH($D236,$AR$5:$AR$12,0),2))*($G236/INDEX($BB$5:$BG$12,MATCH($D236,$AR$5:$AR$12,0),2))^$J236)+(EXP(-$G236/INDEX($BB$5:$BG$12,MATCH($D236,$AR$5:$AR$12,0),3))*($G236/INDEX($BB$5:$BG$12,MATCH($D236,$AR$5:$AR$12,0),3))^$J236)+(EXP(-$G236/INDEX($BB$5:$BG$12,MATCH($D236,$AR$5:$AR$12,0),4))*($G236/INDEX($BB$5:$BG$12,MATCH($D236,$AR$5:$AR$12,0),4))^$J236)+(EXP(-$G236/INDEX($BB$5:$BG$12,MATCH($D236,$AR$5:$AR$12,0),5))*($G236/INDEX($BB$5:$BG$12,MATCH($D236,$AR$5:$AR$12,0),5))^$J236)+(EXP(-$G236/INDEX($BB$5:$BG$12,MATCH($D236,$AR$5:$AR$12,0),6))*($G236/INDEX($BB$5:$BG$12,MATCH($D236,$AR$5:$AR$12,0),6))^$J236)),0)</x:f>
        <x:v>0</x:v>
      </x:c>
      <x:c r="AH236" s="145" t="n">
        <x:f>IFERROR((EXP(-$G236/INDEX($BB$5:$BG$12,MATCH($D236,$AR$5:$AR$12,0),4))*($G236/INDEX($BB$5:$BG$12,MATCH($D236,$AR$5:$AR$12,0),4))^$J236)/((EXP(-$G236/INDEX($BB$5:$BG$12,MATCH($D236,$AR$5:$AR$12,0),1))*($G236/INDEX($BB$5:$BG$12,MATCH($D236,$AR$5:$AR$12,0),1))^$J236)+(EXP(-$G236/INDEX($BB$5:$BG$12,MATCH($D236,$AR$5:$AR$12,0),2))*($G236/INDEX($BB$5:$BG$12,MATCH($D236,$AR$5:$AR$12,0),2))^$J236)+(EXP(-$G236/INDEX($BB$5:$BG$12,MATCH($D236,$AR$5:$AR$12,0),3))*($G236/INDEX($BB$5:$BG$12,MATCH($D236,$AR$5:$AR$12,0),3))^$J236)+(EXP(-$G236/INDEX($BB$5:$BG$12,MATCH($D236,$AR$5:$AR$12,0),4))*($G236/INDEX($BB$5:$BG$12,MATCH($D236,$AR$5:$AR$12,0),4))^$J236)+(EXP(-$G236/INDEX($BB$5:$BG$12,MATCH($D236,$AR$5:$AR$12,0),5))*($G236/INDEX($BB$5:$BG$12,MATCH($D236,$AR$5:$AR$12,0),5))^$J236)+(EXP(-$G236/INDEX($BB$5:$BG$12,MATCH($D236,$AR$5:$AR$12,0),6))*($G236/INDEX($BB$5:$BG$12,MATCH($D236,$AR$5:$AR$12,0),6))^$J236)),0)</x:f>
        <x:v>0</x:v>
      </x:c>
      <x:c r="AI236" s="145" t="n">
        <x:f>IFERROR((EXP(-$G236/INDEX($BB$5:$BG$12,MATCH($D236,$AR$5:$AR$12,0),5))*($G236/INDEX($BB$5:$BG$12,MATCH($D236,$AR$5:$AR$12,0),5))^$J236)/((EXP(-$G236/INDEX($BB$5:$BG$12,MATCH($D236,$AR$5:$AR$12,0),1))*($G236/INDEX($BB$5:$BG$12,MATCH($D236,$AR$5:$AR$12,0),1))^$J236)+(EXP(-$G236/INDEX($BB$5:$BG$12,MATCH($D236,$AR$5:$AR$12,0),2))*($G236/INDEX($BB$5:$BG$12,MATCH($D236,$AR$5:$AR$12,0),2))^$J236)+(EXP(-$G236/INDEX($BB$5:$BG$12,MATCH($D236,$AR$5:$AR$12,0),3))*($G236/INDEX($BB$5:$BG$12,MATCH($D236,$AR$5:$AR$12,0),3))^$J236)+(EXP(-$G236/INDEX($BB$5:$BG$12,MATCH($D236,$AR$5:$AR$12,0),4))*($G236/INDEX($BB$5:$BG$12,MATCH($D236,$AR$5:$AR$12,0),4))^$J236)+(EXP(-$G236/INDEX($BB$5:$BG$12,MATCH($D236,$AR$5:$AR$12,0),5))*($G236/INDEX($BB$5:$BG$12,MATCH($D236,$AR$5:$AR$12,0),5))^$J236)+(EXP(-$G236/INDEX($BB$5:$BG$12,MATCH($D236,$AR$5:$AR$12,0),6))*($G236/INDEX($BB$5:$BG$12,MATCH($D236,$AR$5:$AR$12,0),6))^$J236)),0)</x:f>
        <x:v>0</x:v>
      </x:c>
      <x:c r="AJ236" s="145" t="n">
        <x:f>IFERROR((EXP(-$G236/INDEX($BB$5:$BG$12,MATCH($D236,$AR$5:$AR$12,0),6))*($G236/INDEX($BB$5:$BG$12,MATCH($D236,$AR$5:$AR$12,0),6))^$J236)/((EXP(-$G236/INDEX($BB$5:$BG$12,MATCH($D236,$AR$5:$AR$12,0),1))*($G236/INDEX($BB$5:$BG$12,MATCH($D236,$AR$5:$AR$12,0),1))^$J236)+(EXP(-$G236/INDEX($BB$5:$BG$12,MATCH($D236,$AR$5:$AR$12,0),2))*($G236/INDEX($BB$5:$BG$12,MATCH($D236,$AR$5:$AR$12,0),2))^$J236)+(EXP(-$G236/INDEX($BB$5:$BG$12,MATCH($D236,$AR$5:$AR$12,0),3))*($G236/INDEX($BB$5:$BG$12,MATCH($D236,$AR$5:$AR$12,0),3))^$J236)+(EXP(-$G236/INDEX($BB$5:$BG$12,MATCH($D236,$AR$5:$AR$12,0),4))*($G236/INDEX($BB$5:$BG$12,MATCH($D236,$AR$5:$AR$12,0),4))^$J236)+(EXP(-$G236/INDEX($BB$5:$BG$12,MATCH($D236,$AR$5:$AR$12,0),5))*($G236/INDEX($BB$5:$BG$12,MATCH($D236,$AR$5:$AR$12,0),5))^$J236)+(EXP(-$G236/INDEX($BB$5:$BG$12,MATCH($D236,$AR$5:$AR$12,0),6))*($G236/INDEX($BB$5:$BG$12,MATCH($D236,$AR$5:$AR$12,0),6))^$J236)),0)</x:f>
        <x:v>0</x:v>
      </x:c>
      <x:c r="BJ236"/>
      <x:c r="BK236"/>
      <x:c r="BL236"/>
      <x:c r="BM236"/>
      <x:c r="BN236"/>
      <x:c r="BO236"/>
      <x:c r="BP236"/>
      <x:c r="BQ236"/>
      <x:c r="BR236"/>
      <x:c r="BS236"/>
      <x:c r="BT236"/>
      <x:c r="BU236"/>
      <x:c r="BV236"/>
      <x:c r="BW236"/>
      <x:c r="BX236"/>
      <x:c r="BY236"/>
      <x:c r="BZ236"/>
    </x:row>
    <x:row r="237">
      <x:c r="A237" s="30" t="n">
        <x:f>'対象台データ'!A235</x:f>
        <x:v>46123</x:v>
      </x:c>
      <x:c r="B237" s="1004" t="str">
        <x:f>'対象台データ'!B235</x:f>
        <x:v>土</x:v>
      </x:c>
      <x:c r="C237" s="1004" t="str">
        <x:f>'対象台データ'!C235</x:f>
        <x:v>4/11</x:v>
      </x:c>
      <x:c r="D237" t="str">
        <x:f>'対象台データ'!D235</x:f>
        <x:v>パチスロ かぐや様は告らせたい</x:v>
      </x:c>
      <x:c r="E237" s="1015" t="n">
        <x:f>IF($X237="A",MIN(100,MAX(0,55+(V237-55)*(1+0.4*SQRT(MIN(G237/8000,1))))),MIN(100,MAX(0,V237)))</x:f>
        <x:v>75.218289408316</x:v>
      </x:c>
      <x:c r="F237" s="1017" t="n">
        <x:f>'対象台データ'!E235</x:f>
        <x:v>509</x:v>
      </x:c>
      <x:c r="G237" s="644" t="n">
        <x:f>'対象台データ'!F235</x:f>
        <x:v>8642</x:v>
      </x:c>
      <x:c r="H237" s="644" t="n">
        <x:f>'対象台データ'!G235</x:f>
        <x:v>1672</x:v>
      </x:c>
      <x:c r="I237" s="644" t="n">
        <x:f>'対象台データ'!H235</x:f>
        <x:v>0</x:v>
      </x:c>
      <x:c r="J237" s="644" t="n">
        <x:f>'対象台データ'!I235</x:f>
        <x:v>0</x:v>
      </x:c>
      <x:c r="K237" s="145" t="n">
        <x:f>'対象台データ'!K235</x:f>
        <x:v>1.0644912443107306</x:v>
      </x:c>
      <x:c r="L237" s="28" t="n">
        <x:f>IF(G237&lt;=0,5,IF(G237&lt;1500,5+(G237-0)*(20-5)/(1500-0),IF(G237&lt;3000,20+(G237-1500)*(40-20)/(3000-1500),IF(G237&lt;4500,40+(G237-3000)*(58-40)/(4500-3000),IF(G237&lt;6000,58+(G237-4500)*(72-58)/(6000-4500),IF(G237&lt;7500,72+(G237-6000)*(84-72)/(7500-6000),IF(G237&lt;9000,84+(G237-7500)*(93-84)/(9000-7500),IF(G237&lt;11000,93+(G237-9000)*(100-93)/(11000-9000),100))))))))</x:f>
        <x:v>90.852</x:v>
      </x:c>
      <x:c r="M237" s="28" t="n">
        <x:v>1</x:v>
      </x:c>
      <x:c r="N237" s="28" t="n">
        <x:f>MIN(100,L237*M237)</x:f>
        <x:v>90.852</x:v>
      </x:c>
      <x:c r="O237" s="28" t="n">
        <x:f>IF(K237&lt;=0.8,0,IF(K237&lt;0.9,0+(K237-0.8)*(10-0)/(0.9-0.8),IF(K237&lt;1,10+(K237-0.9)*(35-10)/(1-0.9),IF(K237&lt;1.2,35+(K237-1)*(87-35)/(1.2-1),IF(K237&lt;1.3,87+(K237-1.2)*(96-87)/(1.3-1.2),IF(K237&lt;1.45,96+(K237-1.3)*(100-96)/(1.45-1.3),100))))))</x:f>
        <x:v>51.767723520789964</x:v>
      </x:c>
      <x:c r="P237" s="145" t="n">
        <x:f>MIN(1,SQRT(G237/8000))</x:f>
        <x:v>1</x:v>
      </x:c>
      <x:c r="Q237" s="28" t="n">
        <x:f>35+(O237-35)*P237</x:f>
        <x:v>51.767723520789964</x:v>
      </x:c>
      <x:c r="R237" s="28" t="n">
        <x:f>IF(K237&lt;0.95,MIN(25,(0.95-K237)*250),0)</x:f>
        <x:v>0</x:v>
      </x:c>
      <x:c r="S237" s="28" t="n">
        <x:f>IF($X237="A",Y237*5+Z237*15+AA237*30+AB237*60+AC237*80+AD237*100,0)</x:f>
        <x:v>0</x:v>
      </x:c>
      <x:c r="T237" s="28" t="n">
        <x:f>IF($X237="A",AE237*5+AF237*15+AG237*30+AH237*60+AI237*80+AJ237*100,0)</x:f>
        <x:v>0</x:v>
      </x:c>
      <x:c r="U237" s="28" t="n">
        <x:f>IF($X237="A",S237*15%+T237*30%+Q237*55%,0)</x:f>
        <x:v>0</x:v>
      </x:c>
      <x:c r="V237" s="1019" t="n">
        <x:f>IF($X237="A",U237*80%+N237*20%,N237*IFERROR(INDEX($AT$5:$AT$60,MATCH($D237,$AR$5:$AR$60,0)),0.6)+Q237*IFERROR(INDEX($AU$5:$AU$60,MATCH($D237,$AR$5:$AR$60,0)),0.4)-R237)</x:f>
        <x:v>75.218289408316</x:v>
      </x:c>
      <x:c r="W237" s="25" t="str">
        <x:f>IF(E237&gt;=90,"設定6級候補",IF(E237&gt;=75,"設定4以上強候補",IF(E237&gt;=60,"設定4以上を疑う","要観察")))</x:f>
        <x:v>設定4以上強候補</x:v>
      </x:c>
      <x:c r="X237" s="1004" t="str">
        <x:f>IFERROR(INDEX($AS$5:$AS$60,MATCH($D237,$AR$5:$AR$60,0)),"AT")</x:f>
        <x:v>AT</x:v>
      </x:c>
      <x:c r="Y237" s="145" t="n">
        <x:f>IFERROR((EXP(-$G237/INDEX($AV$5:$BA$12,MATCH($D237,$AR$5:$AR$12,0),1))*($G237/INDEX($AV$5:$BA$12,MATCH($D237,$AR$5:$AR$12,0),1))^$I237)/((EXP(-$G237/INDEX($AV$5:$BA$12,MATCH($D237,$AR$5:$AR$12,0),1))*($G237/INDEX($AV$5:$BA$12,MATCH($D237,$AR$5:$AR$12,0),1))^$I237)+(EXP(-$G237/INDEX($AV$5:$BA$12,MATCH($D237,$AR$5:$AR$12,0),2))*($G237/INDEX($AV$5:$BA$12,MATCH($D237,$AR$5:$AR$12,0),2))^$I237)+(EXP(-$G237/INDEX($AV$5:$BA$12,MATCH($D237,$AR$5:$AR$12,0),3))*($G237/INDEX($AV$5:$BA$12,MATCH($D237,$AR$5:$AR$12,0),3))^$I237)+(EXP(-$G237/INDEX($AV$5:$BA$12,MATCH($D237,$AR$5:$AR$12,0),4))*($G237/INDEX($AV$5:$BA$12,MATCH($D237,$AR$5:$AR$12,0),4))^$I237)+(EXP(-$G237/INDEX($AV$5:$BA$12,MATCH($D237,$AR$5:$AR$12,0),5))*($G237/INDEX($AV$5:$BA$12,MATCH($D237,$AR$5:$AR$12,0),5))^$I237)+(EXP(-$G237/INDEX($AV$5:$BA$12,MATCH($D237,$AR$5:$AR$12,0),6))*($G237/INDEX($AV$5:$BA$12,MATCH($D237,$AR$5:$AR$12,0),6))^$I237)),0)</x:f>
        <x:v>0</x:v>
      </x:c>
      <x:c r="Z237" s="145" t="n">
        <x:f>IFERROR((EXP(-$G237/INDEX($AV$5:$BA$12,MATCH($D237,$AR$5:$AR$12,0),2))*($G237/INDEX($AV$5:$BA$12,MATCH($D237,$AR$5:$AR$12,0),2))^$I237)/((EXP(-$G237/INDEX($AV$5:$BA$12,MATCH($D237,$AR$5:$AR$12,0),1))*($G237/INDEX($AV$5:$BA$12,MATCH($D237,$AR$5:$AR$12,0),1))^$I237)+(EXP(-$G237/INDEX($AV$5:$BA$12,MATCH($D237,$AR$5:$AR$12,0),2))*($G237/INDEX($AV$5:$BA$12,MATCH($D237,$AR$5:$AR$12,0),2))^$I237)+(EXP(-$G237/INDEX($AV$5:$BA$12,MATCH($D237,$AR$5:$AR$12,0),3))*($G237/INDEX($AV$5:$BA$12,MATCH($D237,$AR$5:$AR$12,0),3))^$I237)+(EXP(-$G237/INDEX($AV$5:$BA$12,MATCH($D237,$AR$5:$AR$12,0),4))*($G237/INDEX($AV$5:$BA$12,MATCH($D237,$AR$5:$AR$12,0),4))^$I237)+(EXP(-$G237/INDEX($AV$5:$BA$12,MATCH($D237,$AR$5:$AR$12,0),5))*($G237/INDEX($AV$5:$BA$12,MATCH($D237,$AR$5:$AR$12,0),5))^$I237)+(EXP(-$G237/INDEX($AV$5:$BA$12,MATCH($D237,$AR$5:$AR$12,0),6))*($G237/INDEX($AV$5:$BA$12,MATCH($D237,$AR$5:$AR$12,0),6))^$I237)),0)</x:f>
        <x:v>0</x:v>
      </x:c>
      <x:c r="AA237" s="145" t="n">
        <x:f>IFERROR((EXP(-$G237/INDEX($AV$5:$BA$12,MATCH($D237,$AR$5:$AR$12,0),3))*($G237/INDEX($AV$5:$BA$12,MATCH($D237,$AR$5:$AR$12,0),3))^$I237)/((EXP(-$G237/INDEX($AV$5:$BA$12,MATCH($D237,$AR$5:$AR$12,0),1))*($G237/INDEX($AV$5:$BA$12,MATCH($D237,$AR$5:$AR$12,0),1))^$I237)+(EXP(-$G237/INDEX($AV$5:$BA$12,MATCH($D237,$AR$5:$AR$12,0),2))*($G237/INDEX($AV$5:$BA$12,MATCH($D237,$AR$5:$AR$12,0),2))^$I237)+(EXP(-$G237/INDEX($AV$5:$BA$12,MATCH($D237,$AR$5:$AR$12,0),3))*($G237/INDEX($AV$5:$BA$12,MATCH($D237,$AR$5:$AR$12,0),3))^$I237)+(EXP(-$G237/INDEX($AV$5:$BA$12,MATCH($D237,$AR$5:$AR$12,0),4))*($G237/INDEX($AV$5:$BA$12,MATCH($D237,$AR$5:$AR$12,0),4))^$I237)+(EXP(-$G237/INDEX($AV$5:$BA$12,MATCH($D237,$AR$5:$AR$12,0),5))*($G237/INDEX($AV$5:$BA$12,MATCH($D237,$AR$5:$AR$12,0),5))^$I237)+(EXP(-$G237/INDEX($AV$5:$BA$12,MATCH($D237,$AR$5:$AR$12,0),6))*($G237/INDEX($AV$5:$BA$12,MATCH($D237,$AR$5:$AR$12,0),6))^$I237)),0)</x:f>
        <x:v>0</x:v>
      </x:c>
      <x:c r="AB237" s="145" t="n">
        <x:f>IFERROR((EXP(-$G237/INDEX($AV$5:$BA$12,MATCH($D237,$AR$5:$AR$12,0),4))*($G237/INDEX($AV$5:$BA$12,MATCH($D237,$AR$5:$AR$12,0),4))^$I237)/((EXP(-$G237/INDEX($AV$5:$BA$12,MATCH($D237,$AR$5:$AR$12,0),1))*($G237/INDEX($AV$5:$BA$12,MATCH($D237,$AR$5:$AR$12,0),1))^$I237)+(EXP(-$G237/INDEX($AV$5:$BA$12,MATCH($D237,$AR$5:$AR$12,0),2))*($G237/INDEX($AV$5:$BA$12,MATCH($D237,$AR$5:$AR$12,0),2))^$I237)+(EXP(-$G237/INDEX($AV$5:$BA$12,MATCH($D237,$AR$5:$AR$12,0),3))*($G237/INDEX($AV$5:$BA$12,MATCH($D237,$AR$5:$AR$12,0),3))^$I237)+(EXP(-$G237/INDEX($AV$5:$BA$12,MATCH($D237,$AR$5:$AR$12,0),4))*($G237/INDEX($AV$5:$BA$12,MATCH($D237,$AR$5:$AR$12,0),4))^$I237)+(EXP(-$G237/INDEX($AV$5:$BA$12,MATCH($D237,$AR$5:$AR$12,0),5))*($G237/INDEX($AV$5:$BA$12,MATCH($D237,$AR$5:$AR$12,0),5))^$I237)+(EXP(-$G237/INDEX($AV$5:$BA$12,MATCH($D237,$AR$5:$AR$12,0),6))*($G237/INDEX($AV$5:$BA$12,MATCH($D237,$AR$5:$AR$12,0),6))^$I237)),0)</x:f>
        <x:v>0</x:v>
      </x:c>
      <x:c r="AC237" s="145" t="n">
        <x:f>IFERROR((EXP(-$G237/INDEX($AV$5:$BA$12,MATCH($D237,$AR$5:$AR$12,0),5))*($G237/INDEX($AV$5:$BA$12,MATCH($D237,$AR$5:$AR$12,0),5))^$I237)/((EXP(-$G237/INDEX($AV$5:$BA$12,MATCH($D237,$AR$5:$AR$12,0),1))*($G237/INDEX($AV$5:$BA$12,MATCH($D237,$AR$5:$AR$12,0),1))^$I237)+(EXP(-$G237/INDEX($AV$5:$BA$12,MATCH($D237,$AR$5:$AR$12,0),2))*($G237/INDEX($AV$5:$BA$12,MATCH($D237,$AR$5:$AR$12,0),2))^$I237)+(EXP(-$G237/INDEX($AV$5:$BA$12,MATCH($D237,$AR$5:$AR$12,0),3))*($G237/INDEX($AV$5:$BA$12,MATCH($D237,$AR$5:$AR$12,0),3))^$I237)+(EXP(-$G237/INDEX($AV$5:$BA$12,MATCH($D237,$AR$5:$AR$12,0),4))*($G237/INDEX($AV$5:$BA$12,MATCH($D237,$AR$5:$AR$12,0),4))^$I237)+(EXP(-$G237/INDEX($AV$5:$BA$12,MATCH($D237,$AR$5:$AR$12,0),5))*($G237/INDEX($AV$5:$BA$12,MATCH($D237,$AR$5:$AR$12,0),5))^$I237)+(EXP(-$G237/INDEX($AV$5:$BA$12,MATCH($D237,$AR$5:$AR$12,0),6))*($G237/INDEX($AV$5:$BA$12,MATCH($D237,$AR$5:$AR$12,0),6))^$I237)),0)</x:f>
        <x:v>0</x:v>
      </x:c>
      <x:c r="AD237" s="145" t="n">
        <x:f>IFERROR((EXP(-$G237/INDEX($AV$5:$BA$12,MATCH($D237,$AR$5:$AR$12,0),6))*($G237/INDEX($AV$5:$BA$12,MATCH($D237,$AR$5:$AR$12,0),6))^$I237)/((EXP(-$G237/INDEX($AV$5:$BA$12,MATCH($D237,$AR$5:$AR$12,0),1))*($G237/INDEX($AV$5:$BA$12,MATCH($D237,$AR$5:$AR$12,0),1))^$I237)+(EXP(-$G237/INDEX($AV$5:$BA$12,MATCH($D237,$AR$5:$AR$12,0),2))*($G237/INDEX($AV$5:$BA$12,MATCH($D237,$AR$5:$AR$12,0),2))^$I237)+(EXP(-$G237/INDEX($AV$5:$BA$12,MATCH($D237,$AR$5:$AR$12,0),3))*($G237/INDEX($AV$5:$BA$12,MATCH($D237,$AR$5:$AR$12,0),3))^$I237)+(EXP(-$G237/INDEX($AV$5:$BA$12,MATCH($D237,$AR$5:$AR$12,0),4))*($G237/INDEX($AV$5:$BA$12,MATCH($D237,$AR$5:$AR$12,0),4))^$I237)+(EXP(-$G237/INDEX($AV$5:$BA$12,MATCH($D237,$AR$5:$AR$12,0),5))*($G237/INDEX($AV$5:$BA$12,MATCH($D237,$AR$5:$AR$12,0),5))^$I237)+(EXP(-$G237/INDEX($AV$5:$BA$12,MATCH($D237,$AR$5:$AR$12,0),6))*($G237/INDEX($AV$5:$BA$12,MATCH($D237,$AR$5:$AR$12,0),6))^$I237)),0)</x:f>
        <x:v>0</x:v>
      </x:c>
      <x:c r="AE237" s="145" t="n">
        <x:f>IFERROR((EXP(-$G237/INDEX($BB$5:$BG$12,MATCH($D237,$AR$5:$AR$12,0),1))*($G237/INDEX($BB$5:$BG$12,MATCH($D237,$AR$5:$AR$12,0),1))^$J237)/((EXP(-$G237/INDEX($BB$5:$BG$12,MATCH($D237,$AR$5:$AR$12,0),1))*($G237/INDEX($BB$5:$BG$12,MATCH($D237,$AR$5:$AR$12,0),1))^$J237)+(EXP(-$G237/INDEX($BB$5:$BG$12,MATCH($D237,$AR$5:$AR$12,0),2))*($G237/INDEX($BB$5:$BG$12,MATCH($D237,$AR$5:$AR$12,0),2))^$J237)+(EXP(-$G237/INDEX($BB$5:$BG$12,MATCH($D237,$AR$5:$AR$12,0),3))*($G237/INDEX($BB$5:$BG$12,MATCH($D237,$AR$5:$AR$12,0),3))^$J237)+(EXP(-$G237/INDEX($BB$5:$BG$12,MATCH($D237,$AR$5:$AR$12,0),4))*($G237/INDEX($BB$5:$BG$12,MATCH($D237,$AR$5:$AR$12,0),4))^$J237)+(EXP(-$G237/INDEX($BB$5:$BG$12,MATCH($D237,$AR$5:$AR$12,0),5))*($G237/INDEX($BB$5:$BG$12,MATCH($D237,$AR$5:$AR$12,0),5))^$J237)+(EXP(-$G237/INDEX($BB$5:$BG$12,MATCH($D237,$AR$5:$AR$12,0),6))*($G237/INDEX($BB$5:$BG$12,MATCH($D237,$AR$5:$AR$12,0),6))^$J237)),0)</x:f>
        <x:v>0</x:v>
      </x:c>
      <x:c r="AF237" s="145" t="n">
        <x:f>IFERROR((EXP(-$G237/INDEX($BB$5:$BG$12,MATCH($D237,$AR$5:$AR$12,0),2))*($G237/INDEX($BB$5:$BG$12,MATCH($D237,$AR$5:$AR$12,0),2))^$J237)/((EXP(-$G237/INDEX($BB$5:$BG$12,MATCH($D237,$AR$5:$AR$12,0),1))*($G237/INDEX($BB$5:$BG$12,MATCH($D237,$AR$5:$AR$12,0),1))^$J237)+(EXP(-$G237/INDEX($BB$5:$BG$12,MATCH($D237,$AR$5:$AR$12,0),2))*($G237/INDEX($BB$5:$BG$12,MATCH($D237,$AR$5:$AR$12,0),2))^$J237)+(EXP(-$G237/INDEX($BB$5:$BG$12,MATCH($D237,$AR$5:$AR$12,0),3))*($G237/INDEX($BB$5:$BG$12,MATCH($D237,$AR$5:$AR$12,0),3))^$J237)+(EXP(-$G237/INDEX($BB$5:$BG$12,MATCH($D237,$AR$5:$AR$12,0),4))*($G237/INDEX($BB$5:$BG$12,MATCH($D237,$AR$5:$AR$12,0),4))^$J237)+(EXP(-$G237/INDEX($BB$5:$BG$12,MATCH($D237,$AR$5:$AR$12,0),5))*($G237/INDEX($BB$5:$BG$12,MATCH($D237,$AR$5:$AR$12,0),5))^$J237)+(EXP(-$G237/INDEX($BB$5:$BG$12,MATCH($D237,$AR$5:$AR$12,0),6))*($G237/INDEX($BB$5:$BG$12,MATCH($D237,$AR$5:$AR$12,0),6))^$J237)),0)</x:f>
        <x:v>0</x:v>
      </x:c>
      <x:c r="AG237" s="145" t="n">
        <x:f>IFERROR((EXP(-$G237/INDEX($BB$5:$BG$12,MATCH($D237,$AR$5:$AR$12,0),3))*($G237/INDEX($BB$5:$BG$12,MATCH($D237,$AR$5:$AR$12,0),3))^$J237)/((EXP(-$G237/INDEX($BB$5:$BG$12,MATCH($D237,$AR$5:$AR$12,0),1))*($G237/INDEX($BB$5:$BG$12,MATCH($D237,$AR$5:$AR$12,0),1))^$J237)+(EXP(-$G237/INDEX($BB$5:$BG$12,MATCH($D237,$AR$5:$AR$12,0),2))*($G237/INDEX($BB$5:$BG$12,MATCH($D237,$AR$5:$AR$12,0),2))^$J237)+(EXP(-$G237/INDEX($BB$5:$BG$12,MATCH($D237,$AR$5:$AR$12,0),3))*($G237/INDEX($BB$5:$BG$12,MATCH($D237,$AR$5:$AR$12,0),3))^$J237)+(EXP(-$G237/INDEX($BB$5:$BG$12,MATCH($D237,$AR$5:$AR$12,0),4))*($G237/INDEX($BB$5:$BG$12,MATCH($D237,$AR$5:$AR$12,0),4))^$J237)+(EXP(-$G237/INDEX($BB$5:$BG$12,MATCH($D237,$AR$5:$AR$12,0),5))*($G237/INDEX($BB$5:$BG$12,MATCH($D237,$AR$5:$AR$12,0),5))^$J237)+(EXP(-$G237/INDEX($BB$5:$BG$12,MATCH($D237,$AR$5:$AR$12,0),6))*($G237/INDEX($BB$5:$BG$12,MATCH($D237,$AR$5:$AR$12,0),6))^$J237)),0)</x:f>
        <x:v>0</x:v>
      </x:c>
      <x:c r="AH237" s="145" t="n">
        <x:f>IFERROR((EXP(-$G237/INDEX($BB$5:$BG$12,MATCH($D237,$AR$5:$AR$12,0),4))*($G237/INDEX($BB$5:$BG$12,MATCH($D237,$AR$5:$AR$12,0),4))^$J237)/((EXP(-$G237/INDEX($BB$5:$BG$12,MATCH($D237,$AR$5:$AR$12,0),1))*($G237/INDEX($BB$5:$BG$12,MATCH($D237,$AR$5:$AR$12,0),1))^$J237)+(EXP(-$G237/INDEX($BB$5:$BG$12,MATCH($D237,$AR$5:$AR$12,0),2))*($G237/INDEX($BB$5:$BG$12,MATCH($D237,$AR$5:$AR$12,0),2))^$J237)+(EXP(-$G237/INDEX($BB$5:$BG$12,MATCH($D237,$AR$5:$AR$12,0),3))*($G237/INDEX($BB$5:$BG$12,MATCH($D237,$AR$5:$AR$12,0),3))^$J237)+(EXP(-$G237/INDEX($BB$5:$BG$12,MATCH($D237,$AR$5:$AR$12,0),4))*($G237/INDEX($BB$5:$BG$12,MATCH($D237,$AR$5:$AR$12,0),4))^$J237)+(EXP(-$G237/INDEX($BB$5:$BG$12,MATCH($D237,$AR$5:$AR$12,0),5))*($G237/INDEX($BB$5:$BG$12,MATCH($D237,$AR$5:$AR$12,0),5))^$J237)+(EXP(-$G237/INDEX($BB$5:$BG$12,MATCH($D237,$AR$5:$AR$12,0),6))*($G237/INDEX($BB$5:$BG$12,MATCH($D237,$AR$5:$AR$12,0),6))^$J237)),0)</x:f>
        <x:v>0</x:v>
      </x:c>
      <x:c r="AI237" s="145" t="n">
        <x:f>IFERROR((EXP(-$G237/INDEX($BB$5:$BG$12,MATCH($D237,$AR$5:$AR$12,0),5))*($G237/INDEX($BB$5:$BG$12,MATCH($D237,$AR$5:$AR$12,0),5))^$J237)/((EXP(-$G237/INDEX($BB$5:$BG$12,MATCH($D237,$AR$5:$AR$12,0),1))*($G237/INDEX($BB$5:$BG$12,MATCH($D237,$AR$5:$AR$12,0),1))^$J237)+(EXP(-$G237/INDEX($BB$5:$BG$12,MATCH($D237,$AR$5:$AR$12,0),2))*($G237/INDEX($BB$5:$BG$12,MATCH($D237,$AR$5:$AR$12,0),2))^$J237)+(EXP(-$G237/INDEX($BB$5:$BG$12,MATCH($D237,$AR$5:$AR$12,0),3))*($G237/INDEX($BB$5:$BG$12,MATCH($D237,$AR$5:$AR$12,0),3))^$J237)+(EXP(-$G237/INDEX($BB$5:$BG$12,MATCH($D237,$AR$5:$AR$12,0),4))*($G237/INDEX($BB$5:$BG$12,MATCH($D237,$AR$5:$AR$12,0),4))^$J237)+(EXP(-$G237/INDEX($BB$5:$BG$12,MATCH($D237,$AR$5:$AR$12,0),5))*($G237/INDEX($BB$5:$BG$12,MATCH($D237,$AR$5:$AR$12,0),5))^$J237)+(EXP(-$G237/INDEX($BB$5:$BG$12,MATCH($D237,$AR$5:$AR$12,0),6))*($G237/INDEX($BB$5:$BG$12,MATCH($D237,$AR$5:$AR$12,0),6))^$J237)),0)</x:f>
        <x:v>0</x:v>
      </x:c>
      <x:c r="AJ237" s="145" t="n">
        <x:f>IFERROR((EXP(-$G237/INDEX($BB$5:$BG$12,MATCH($D237,$AR$5:$AR$12,0),6))*($G237/INDEX($BB$5:$BG$12,MATCH($D237,$AR$5:$AR$12,0),6))^$J237)/((EXP(-$G237/INDEX($BB$5:$BG$12,MATCH($D237,$AR$5:$AR$12,0),1))*($G237/INDEX($BB$5:$BG$12,MATCH($D237,$AR$5:$AR$12,0),1))^$J237)+(EXP(-$G237/INDEX($BB$5:$BG$12,MATCH($D237,$AR$5:$AR$12,0),2))*($G237/INDEX($BB$5:$BG$12,MATCH($D237,$AR$5:$AR$12,0),2))^$J237)+(EXP(-$G237/INDEX($BB$5:$BG$12,MATCH($D237,$AR$5:$AR$12,0),3))*($G237/INDEX($BB$5:$BG$12,MATCH($D237,$AR$5:$AR$12,0),3))^$J237)+(EXP(-$G237/INDEX($BB$5:$BG$12,MATCH($D237,$AR$5:$AR$12,0),4))*($G237/INDEX($BB$5:$BG$12,MATCH($D237,$AR$5:$AR$12,0),4))^$J237)+(EXP(-$G237/INDEX($BB$5:$BG$12,MATCH($D237,$AR$5:$AR$12,0),5))*($G237/INDEX($BB$5:$BG$12,MATCH($D237,$AR$5:$AR$12,0),5))^$J237)+(EXP(-$G237/INDEX($BB$5:$BG$12,MATCH($D237,$AR$5:$AR$12,0),6))*($G237/INDEX($BB$5:$BG$12,MATCH($D237,$AR$5:$AR$12,0),6))^$J237)),0)</x:f>
        <x:v>0</x:v>
      </x:c>
      <x:c r="BJ237"/>
      <x:c r="BK237"/>
      <x:c r="BL237"/>
      <x:c r="BM237"/>
      <x:c r="BN237"/>
      <x:c r="BO237"/>
      <x:c r="BP237"/>
      <x:c r="BQ237"/>
      <x:c r="BR237"/>
      <x:c r="BS237"/>
      <x:c r="BT237"/>
      <x:c r="BU237"/>
      <x:c r="BV237"/>
      <x:c r="BW237"/>
      <x:c r="BX237"/>
      <x:c r="BY237"/>
      <x:c r="BZ237"/>
    </x:row>
    <x:row r="238">
      <x:c r="A238" s="30" t="n">
        <x:f>'対象台データ'!A236</x:f>
        <x:v>46123</x:v>
      </x:c>
      <x:c r="B238" s="1004" t="str">
        <x:f>'対象台データ'!B236</x:f>
        <x:v>土</x:v>
      </x:c>
      <x:c r="C238" s="1004" t="str">
        <x:f>'対象台データ'!C236</x:f>
        <x:v>4/11</x:v>
      </x:c>
      <x:c r="D238" t="str">
        <x:f>'対象台データ'!D236</x:f>
        <x:v>パチスロ かぐや様は告らせたい</x:v>
      </x:c>
      <x:c r="E238" s="1015" t="n">
        <x:f>IF($X238="A",MIN(100,MAX(0,55+(V238-55)*(1+0.4*SQRT(MIN(G238/8000,1))))),MIN(100,MAX(0,V238)))</x:f>
        <x:v>88.25501935779607</x:v>
      </x:c>
      <x:c r="F238" s="1017" t="n">
        <x:f>'対象台データ'!E236</x:f>
        <x:v>510</x:v>
      </x:c>
      <x:c r="G238" s="644" t="n">
        <x:f>'対象台データ'!F236</x:f>
        <x:v>7433</x:v>
      </x:c>
      <x:c r="H238" s="644" t="n">
        <x:f>'対象台データ'!G236</x:f>
        <x:v>8115</x:v>
      </x:c>
      <x:c r="I238" s="644" t="n">
        <x:f>'対象台データ'!H236</x:f>
        <x:v>0</x:v>
      </x:c>
      <x:c r="J238" s="644" t="n">
        <x:f>'対象台データ'!I236</x:f>
        <x:v>0</x:v>
      </x:c>
      <x:c r="K238" s="145" t="n">
        <x:f>'対象台データ'!K236</x:f>
        <x:v>1.3639176644692588</x:v>
      </x:c>
      <x:c r="L238" s="28" t="n">
        <x:f>IF(G238&lt;=0,5,IF(G238&lt;1500,5+(G238-0)*(20-5)/(1500-0),IF(G238&lt;3000,20+(G238-1500)*(40-20)/(3000-1500),IF(G238&lt;4500,40+(G238-3000)*(58-40)/(4500-3000),IF(G238&lt;6000,58+(G238-4500)*(72-58)/(6000-4500),IF(G238&lt;7500,72+(G238-6000)*(84-72)/(7500-6000),IF(G238&lt;9000,84+(G238-7500)*(93-84)/(9000-7500),IF(G238&lt;11000,93+(G238-9000)*(100-93)/(11000-9000),100))))))))</x:f>
        <x:v>83.464</x:v>
      </x:c>
      <x:c r="M238" s="28" t="n">
        <x:v>1</x:v>
      </x:c>
      <x:c r="N238" s="28" t="n">
        <x:f>MIN(100,L238*M238)</x:f>
        <x:v>83.464</x:v>
      </x:c>
      <x:c r="O238" s="28" t="n">
        <x:f>IF(K238&lt;=0.8,0,IF(K238&lt;0.9,0+(K238-0.8)*(10-0)/(0.9-0.8),IF(K238&lt;1,10+(K238-0.9)*(35-10)/(1-0.9),IF(K238&lt;1.2,35+(K238-1)*(87-35)/(1.2-1),IF(K238&lt;1.3,87+(K238-1.2)*(96-87)/(1.3-1.2),IF(K238&lt;1.45,96+(K238-1.3)*(100-96)/(1.45-1.3),100))))))</x:f>
        <x:v>97.70447105251357</x:v>
      </x:c>
      <x:c r="P238" s="145" t="n">
        <x:f>MIN(1,SQRT(G238/8000))</x:f>
        <x:v>0.9639113029734634</x:v>
      </x:c>
      <x:c r="Q238" s="28" t="n">
        <x:f>35+(O238-35)*P238</x:f>
        <x:v>95.44154839449017</x:v>
      </x:c>
      <x:c r="R238" s="28" t="n">
        <x:f>IF(K238&lt;0.95,MIN(25,(0.95-K238)*250),0)</x:f>
        <x:v>0</x:v>
      </x:c>
      <x:c r="S238" s="28" t="n">
        <x:f>IF($X238="A",Y238*5+Z238*15+AA238*30+AB238*60+AC238*80+AD238*100,0)</x:f>
        <x:v>0</x:v>
      </x:c>
      <x:c r="T238" s="28" t="n">
        <x:f>IF($X238="A",AE238*5+AF238*15+AG238*30+AH238*60+AI238*80+AJ238*100,0)</x:f>
        <x:v>0</x:v>
      </x:c>
      <x:c r="U238" s="28" t="n">
        <x:f>IF($X238="A",S238*15%+T238*30%+Q238*55%,0)</x:f>
        <x:v>0</x:v>
      </x:c>
      <x:c r="V238" s="1019" t="n">
        <x:f>IF($X238="A",U238*80%+N238*20%,N238*IFERROR(INDEX($AT$5:$AT$60,MATCH($D238,$AR$5:$AR$60,0)),0.6)+Q238*IFERROR(INDEX($AU$5:$AU$60,MATCH($D238,$AR$5:$AR$60,0)),0.4)-R238)</x:f>
        <x:v>88.25501935779607</x:v>
      </x:c>
      <x:c r="W238" s="25" t="str">
        <x:f>IF(E238&gt;=90,"設定6級候補",IF(E238&gt;=75,"設定4以上強候補",IF(E238&gt;=60,"設定4以上を疑う","要観察")))</x:f>
        <x:v>設定4以上強候補</x:v>
      </x:c>
      <x:c r="X238" s="1004" t="str">
        <x:f>IFERROR(INDEX($AS$5:$AS$60,MATCH($D238,$AR$5:$AR$60,0)),"AT")</x:f>
        <x:v>AT</x:v>
      </x:c>
      <x:c r="Y238" s="145" t="n">
        <x:f>IFERROR((EXP(-$G238/INDEX($AV$5:$BA$12,MATCH($D238,$AR$5:$AR$12,0),1))*($G238/INDEX($AV$5:$BA$12,MATCH($D238,$AR$5:$AR$12,0),1))^$I238)/((EXP(-$G238/INDEX($AV$5:$BA$12,MATCH($D238,$AR$5:$AR$12,0),1))*($G238/INDEX($AV$5:$BA$12,MATCH($D238,$AR$5:$AR$12,0),1))^$I238)+(EXP(-$G238/INDEX($AV$5:$BA$12,MATCH($D238,$AR$5:$AR$12,0),2))*($G238/INDEX($AV$5:$BA$12,MATCH($D238,$AR$5:$AR$12,0),2))^$I238)+(EXP(-$G238/INDEX($AV$5:$BA$12,MATCH($D238,$AR$5:$AR$12,0),3))*($G238/INDEX($AV$5:$BA$12,MATCH($D238,$AR$5:$AR$12,0),3))^$I238)+(EXP(-$G238/INDEX($AV$5:$BA$12,MATCH($D238,$AR$5:$AR$12,0),4))*($G238/INDEX($AV$5:$BA$12,MATCH($D238,$AR$5:$AR$12,0),4))^$I238)+(EXP(-$G238/INDEX($AV$5:$BA$12,MATCH($D238,$AR$5:$AR$12,0),5))*($G238/INDEX($AV$5:$BA$12,MATCH($D238,$AR$5:$AR$12,0),5))^$I238)+(EXP(-$G238/INDEX($AV$5:$BA$12,MATCH($D238,$AR$5:$AR$12,0),6))*($G238/INDEX($AV$5:$BA$12,MATCH($D238,$AR$5:$AR$12,0),6))^$I238)),0)</x:f>
        <x:v>0</x:v>
      </x:c>
      <x:c r="Z238" s="145" t="n">
        <x:f>IFERROR((EXP(-$G238/INDEX($AV$5:$BA$12,MATCH($D238,$AR$5:$AR$12,0),2))*($G238/INDEX($AV$5:$BA$12,MATCH($D238,$AR$5:$AR$12,0),2))^$I238)/((EXP(-$G238/INDEX($AV$5:$BA$12,MATCH($D238,$AR$5:$AR$12,0),1))*($G238/INDEX($AV$5:$BA$12,MATCH($D238,$AR$5:$AR$12,0),1))^$I238)+(EXP(-$G238/INDEX($AV$5:$BA$12,MATCH($D238,$AR$5:$AR$12,0),2))*($G238/INDEX($AV$5:$BA$12,MATCH($D238,$AR$5:$AR$12,0),2))^$I238)+(EXP(-$G238/INDEX($AV$5:$BA$12,MATCH($D238,$AR$5:$AR$12,0),3))*($G238/INDEX($AV$5:$BA$12,MATCH($D238,$AR$5:$AR$12,0),3))^$I238)+(EXP(-$G238/INDEX($AV$5:$BA$12,MATCH($D238,$AR$5:$AR$12,0),4))*($G238/INDEX($AV$5:$BA$12,MATCH($D238,$AR$5:$AR$12,0),4))^$I238)+(EXP(-$G238/INDEX($AV$5:$BA$12,MATCH($D238,$AR$5:$AR$12,0),5))*($G238/INDEX($AV$5:$BA$12,MATCH($D238,$AR$5:$AR$12,0),5))^$I238)+(EXP(-$G238/INDEX($AV$5:$BA$12,MATCH($D238,$AR$5:$AR$12,0),6))*($G238/INDEX($AV$5:$BA$12,MATCH($D238,$AR$5:$AR$12,0),6))^$I238)),0)</x:f>
        <x:v>0</x:v>
      </x:c>
      <x:c r="AA238" s="145" t="n">
        <x:f>IFERROR((EXP(-$G238/INDEX($AV$5:$BA$12,MATCH($D238,$AR$5:$AR$12,0),3))*($G238/INDEX($AV$5:$BA$12,MATCH($D238,$AR$5:$AR$12,0),3))^$I238)/((EXP(-$G238/INDEX($AV$5:$BA$12,MATCH($D238,$AR$5:$AR$12,0),1))*($G238/INDEX($AV$5:$BA$12,MATCH($D238,$AR$5:$AR$12,0),1))^$I238)+(EXP(-$G238/INDEX($AV$5:$BA$12,MATCH($D238,$AR$5:$AR$12,0),2))*($G238/INDEX($AV$5:$BA$12,MATCH($D238,$AR$5:$AR$12,0),2))^$I238)+(EXP(-$G238/INDEX($AV$5:$BA$12,MATCH($D238,$AR$5:$AR$12,0),3))*($G238/INDEX($AV$5:$BA$12,MATCH($D238,$AR$5:$AR$12,0),3))^$I238)+(EXP(-$G238/INDEX($AV$5:$BA$12,MATCH($D238,$AR$5:$AR$12,0),4))*($G238/INDEX($AV$5:$BA$12,MATCH($D238,$AR$5:$AR$12,0),4))^$I238)+(EXP(-$G238/INDEX($AV$5:$BA$12,MATCH($D238,$AR$5:$AR$12,0),5))*($G238/INDEX($AV$5:$BA$12,MATCH($D238,$AR$5:$AR$12,0),5))^$I238)+(EXP(-$G238/INDEX($AV$5:$BA$12,MATCH($D238,$AR$5:$AR$12,0),6))*($G238/INDEX($AV$5:$BA$12,MATCH($D238,$AR$5:$AR$12,0),6))^$I238)),0)</x:f>
        <x:v>0</x:v>
      </x:c>
      <x:c r="AB238" s="145" t="n">
        <x:f>IFERROR((EXP(-$G238/INDEX($AV$5:$BA$12,MATCH($D238,$AR$5:$AR$12,0),4))*($G238/INDEX($AV$5:$BA$12,MATCH($D238,$AR$5:$AR$12,0),4))^$I238)/((EXP(-$G238/INDEX($AV$5:$BA$12,MATCH($D238,$AR$5:$AR$12,0),1))*($G238/INDEX($AV$5:$BA$12,MATCH($D238,$AR$5:$AR$12,0),1))^$I238)+(EXP(-$G238/INDEX($AV$5:$BA$12,MATCH($D238,$AR$5:$AR$12,0),2))*($G238/INDEX($AV$5:$BA$12,MATCH($D238,$AR$5:$AR$12,0),2))^$I238)+(EXP(-$G238/INDEX($AV$5:$BA$12,MATCH($D238,$AR$5:$AR$12,0),3))*($G238/INDEX($AV$5:$BA$12,MATCH($D238,$AR$5:$AR$12,0),3))^$I238)+(EXP(-$G238/INDEX($AV$5:$BA$12,MATCH($D238,$AR$5:$AR$12,0),4))*($G238/INDEX($AV$5:$BA$12,MATCH($D238,$AR$5:$AR$12,0),4))^$I238)+(EXP(-$G238/INDEX($AV$5:$BA$12,MATCH($D238,$AR$5:$AR$12,0),5))*($G238/INDEX($AV$5:$BA$12,MATCH($D238,$AR$5:$AR$12,0),5))^$I238)+(EXP(-$G238/INDEX($AV$5:$BA$12,MATCH($D238,$AR$5:$AR$12,0),6))*($G238/INDEX($AV$5:$BA$12,MATCH($D238,$AR$5:$AR$12,0),6))^$I238)),0)</x:f>
        <x:v>0</x:v>
      </x:c>
      <x:c r="AC238" s="145" t="n">
        <x:f>IFERROR((EXP(-$G238/INDEX($AV$5:$BA$12,MATCH($D238,$AR$5:$AR$12,0),5))*($G238/INDEX($AV$5:$BA$12,MATCH($D238,$AR$5:$AR$12,0),5))^$I238)/((EXP(-$G238/INDEX($AV$5:$BA$12,MATCH($D238,$AR$5:$AR$12,0),1))*($G238/INDEX($AV$5:$BA$12,MATCH($D238,$AR$5:$AR$12,0),1))^$I238)+(EXP(-$G238/INDEX($AV$5:$BA$12,MATCH($D238,$AR$5:$AR$12,0),2))*($G238/INDEX($AV$5:$BA$12,MATCH($D238,$AR$5:$AR$12,0),2))^$I238)+(EXP(-$G238/INDEX($AV$5:$BA$12,MATCH($D238,$AR$5:$AR$12,0),3))*($G238/INDEX($AV$5:$BA$12,MATCH($D238,$AR$5:$AR$12,0),3))^$I238)+(EXP(-$G238/INDEX($AV$5:$BA$12,MATCH($D238,$AR$5:$AR$12,0),4))*($G238/INDEX($AV$5:$BA$12,MATCH($D238,$AR$5:$AR$12,0),4))^$I238)+(EXP(-$G238/INDEX($AV$5:$BA$12,MATCH($D238,$AR$5:$AR$12,0),5))*($G238/INDEX($AV$5:$BA$12,MATCH($D238,$AR$5:$AR$12,0),5))^$I238)+(EXP(-$G238/INDEX($AV$5:$BA$12,MATCH($D238,$AR$5:$AR$12,0),6))*($G238/INDEX($AV$5:$BA$12,MATCH($D238,$AR$5:$AR$12,0),6))^$I238)),0)</x:f>
        <x:v>0</x:v>
      </x:c>
      <x:c r="AD238" s="145" t="n">
        <x:f>IFERROR((EXP(-$G238/INDEX($AV$5:$BA$12,MATCH($D238,$AR$5:$AR$12,0),6))*($G238/INDEX($AV$5:$BA$12,MATCH($D238,$AR$5:$AR$12,0),6))^$I238)/((EXP(-$G238/INDEX($AV$5:$BA$12,MATCH($D238,$AR$5:$AR$12,0),1))*($G238/INDEX($AV$5:$BA$12,MATCH($D238,$AR$5:$AR$12,0),1))^$I238)+(EXP(-$G238/INDEX($AV$5:$BA$12,MATCH($D238,$AR$5:$AR$12,0),2))*($G238/INDEX($AV$5:$BA$12,MATCH($D238,$AR$5:$AR$12,0),2))^$I238)+(EXP(-$G238/INDEX($AV$5:$BA$12,MATCH($D238,$AR$5:$AR$12,0),3))*($G238/INDEX($AV$5:$BA$12,MATCH($D238,$AR$5:$AR$12,0),3))^$I238)+(EXP(-$G238/INDEX($AV$5:$BA$12,MATCH($D238,$AR$5:$AR$12,0),4))*($G238/INDEX($AV$5:$BA$12,MATCH($D238,$AR$5:$AR$12,0),4))^$I238)+(EXP(-$G238/INDEX($AV$5:$BA$12,MATCH($D238,$AR$5:$AR$12,0),5))*($G238/INDEX($AV$5:$BA$12,MATCH($D238,$AR$5:$AR$12,0),5))^$I238)+(EXP(-$G238/INDEX($AV$5:$BA$12,MATCH($D238,$AR$5:$AR$12,0),6))*($G238/INDEX($AV$5:$BA$12,MATCH($D238,$AR$5:$AR$12,0),6))^$I238)),0)</x:f>
        <x:v>0</x:v>
      </x:c>
      <x:c r="AE238" s="145" t="n">
        <x:f>IFERROR((EXP(-$G238/INDEX($BB$5:$BG$12,MATCH($D238,$AR$5:$AR$12,0),1))*($G238/INDEX($BB$5:$BG$12,MATCH($D238,$AR$5:$AR$12,0),1))^$J238)/((EXP(-$G238/INDEX($BB$5:$BG$12,MATCH($D238,$AR$5:$AR$12,0),1))*($G238/INDEX($BB$5:$BG$12,MATCH($D238,$AR$5:$AR$12,0),1))^$J238)+(EXP(-$G238/INDEX($BB$5:$BG$12,MATCH($D238,$AR$5:$AR$12,0),2))*($G238/INDEX($BB$5:$BG$12,MATCH($D238,$AR$5:$AR$12,0),2))^$J238)+(EXP(-$G238/INDEX($BB$5:$BG$12,MATCH($D238,$AR$5:$AR$12,0),3))*($G238/INDEX($BB$5:$BG$12,MATCH($D238,$AR$5:$AR$12,0),3))^$J238)+(EXP(-$G238/INDEX($BB$5:$BG$12,MATCH($D238,$AR$5:$AR$12,0),4))*($G238/INDEX($BB$5:$BG$12,MATCH($D238,$AR$5:$AR$12,0),4))^$J238)+(EXP(-$G238/INDEX($BB$5:$BG$12,MATCH($D238,$AR$5:$AR$12,0),5))*($G238/INDEX($BB$5:$BG$12,MATCH($D238,$AR$5:$AR$12,0),5))^$J238)+(EXP(-$G238/INDEX($BB$5:$BG$12,MATCH($D238,$AR$5:$AR$12,0),6))*($G238/INDEX($BB$5:$BG$12,MATCH($D238,$AR$5:$AR$12,0),6))^$J238)),0)</x:f>
        <x:v>0</x:v>
      </x:c>
      <x:c r="AF238" s="145" t="n">
        <x:f>IFERROR((EXP(-$G238/INDEX($BB$5:$BG$12,MATCH($D238,$AR$5:$AR$12,0),2))*($G238/INDEX($BB$5:$BG$12,MATCH($D238,$AR$5:$AR$12,0),2))^$J238)/((EXP(-$G238/INDEX($BB$5:$BG$12,MATCH($D238,$AR$5:$AR$12,0),1))*($G238/INDEX($BB$5:$BG$12,MATCH($D238,$AR$5:$AR$12,0),1))^$J238)+(EXP(-$G238/INDEX($BB$5:$BG$12,MATCH($D238,$AR$5:$AR$12,0),2))*($G238/INDEX($BB$5:$BG$12,MATCH($D238,$AR$5:$AR$12,0),2))^$J238)+(EXP(-$G238/INDEX($BB$5:$BG$12,MATCH($D238,$AR$5:$AR$12,0),3))*($G238/INDEX($BB$5:$BG$12,MATCH($D238,$AR$5:$AR$12,0),3))^$J238)+(EXP(-$G238/INDEX($BB$5:$BG$12,MATCH($D238,$AR$5:$AR$12,0),4))*($G238/INDEX($BB$5:$BG$12,MATCH($D238,$AR$5:$AR$12,0),4))^$J238)+(EXP(-$G238/INDEX($BB$5:$BG$12,MATCH($D238,$AR$5:$AR$12,0),5))*($G238/INDEX($BB$5:$BG$12,MATCH($D238,$AR$5:$AR$12,0),5))^$J238)+(EXP(-$G238/INDEX($BB$5:$BG$12,MATCH($D238,$AR$5:$AR$12,0),6))*($G238/INDEX($BB$5:$BG$12,MATCH($D238,$AR$5:$AR$12,0),6))^$J238)),0)</x:f>
        <x:v>0</x:v>
      </x:c>
      <x:c r="AG238" s="145" t="n">
        <x:f>IFERROR((EXP(-$G238/INDEX($BB$5:$BG$12,MATCH($D238,$AR$5:$AR$12,0),3))*($G238/INDEX($BB$5:$BG$12,MATCH($D238,$AR$5:$AR$12,0),3))^$J238)/((EXP(-$G238/INDEX($BB$5:$BG$12,MATCH($D238,$AR$5:$AR$12,0),1))*($G238/INDEX($BB$5:$BG$12,MATCH($D238,$AR$5:$AR$12,0),1))^$J238)+(EXP(-$G238/INDEX($BB$5:$BG$12,MATCH($D238,$AR$5:$AR$12,0),2))*($G238/INDEX($BB$5:$BG$12,MATCH($D238,$AR$5:$AR$12,0),2))^$J238)+(EXP(-$G238/INDEX($BB$5:$BG$12,MATCH($D238,$AR$5:$AR$12,0),3))*($G238/INDEX($BB$5:$BG$12,MATCH($D238,$AR$5:$AR$12,0),3))^$J238)+(EXP(-$G238/INDEX($BB$5:$BG$12,MATCH($D238,$AR$5:$AR$12,0),4))*($G238/INDEX($BB$5:$BG$12,MATCH($D238,$AR$5:$AR$12,0),4))^$J238)+(EXP(-$G238/INDEX($BB$5:$BG$12,MATCH($D238,$AR$5:$AR$12,0),5))*($G238/INDEX($BB$5:$BG$12,MATCH($D238,$AR$5:$AR$12,0),5))^$J238)+(EXP(-$G238/INDEX($BB$5:$BG$12,MATCH($D238,$AR$5:$AR$12,0),6))*($G238/INDEX($BB$5:$BG$12,MATCH($D238,$AR$5:$AR$12,0),6))^$J238)),0)</x:f>
        <x:v>0</x:v>
      </x:c>
      <x:c r="AH238" s="145" t="n">
        <x:f>IFERROR((EXP(-$G238/INDEX($BB$5:$BG$12,MATCH($D238,$AR$5:$AR$12,0),4))*($G238/INDEX($BB$5:$BG$12,MATCH($D238,$AR$5:$AR$12,0),4))^$J238)/((EXP(-$G238/INDEX($BB$5:$BG$12,MATCH($D238,$AR$5:$AR$12,0),1))*($G238/INDEX($BB$5:$BG$12,MATCH($D238,$AR$5:$AR$12,0),1))^$J238)+(EXP(-$G238/INDEX($BB$5:$BG$12,MATCH($D238,$AR$5:$AR$12,0),2))*($G238/INDEX($BB$5:$BG$12,MATCH($D238,$AR$5:$AR$12,0),2))^$J238)+(EXP(-$G238/INDEX($BB$5:$BG$12,MATCH($D238,$AR$5:$AR$12,0),3))*($G238/INDEX($BB$5:$BG$12,MATCH($D238,$AR$5:$AR$12,0),3))^$J238)+(EXP(-$G238/INDEX($BB$5:$BG$12,MATCH($D238,$AR$5:$AR$12,0),4))*($G238/INDEX($BB$5:$BG$12,MATCH($D238,$AR$5:$AR$12,0),4))^$J238)+(EXP(-$G238/INDEX($BB$5:$BG$12,MATCH($D238,$AR$5:$AR$12,0),5))*($G238/INDEX($BB$5:$BG$12,MATCH($D238,$AR$5:$AR$12,0),5))^$J238)+(EXP(-$G238/INDEX($BB$5:$BG$12,MATCH($D238,$AR$5:$AR$12,0),6))*($G238/INDEX($BB$5:$BG$12,MATCH($D238,$AR$5:$AR$12,0),6))^$J238)),0)</x:f>
        <x:v>0</x:v>
      </x:c>
      <x:c r="AI238" s="145" t="n">
        <x:f>IFERROR((EXP(-$G238/INDEX($BB$5:$BG$12,MATCH($D238,$AR$5:$AR$12,0),5))*($G238/INDEX($BB$5:$BG$12,MATCH($D238,$AR$5:$AR$12,0),5))^$J238)/((EXP(-$G238/INDEX($BB$5:$BG$12,MATCH($D238,$AR$5:$AR$12,0),1))*($G238/INDEX($BB$5:$BG$12,MATCH($D238,$AR$5:$AR$12,0),1))^$J238)+(EXP(-$G238/INDEX($BB$5:$BG$12,MATCH($D238,$AR$5:$AR$12,0),2))*($G238/INDEX($BB$5:$BG$12,MATCH($D238,$AR$5:$AR$12,0),2))^$J238)+(EXP(-$G238/INDEX($BB$5:$BG$12,MATCH($D238,$AR$5:$AR$12,0),3))*($G238/INDEX($BB$5:$BG$12,MATCH($D238,$AR$5:$AR$12,0),3))^$J238)+(EXP(-$G238/INDEX($BB$5:$BG$12,MATCH($D238,$AR$5:$AR$12,0),4))*($G238/INDEX($BB$5:$BG$12,MATCH($D238,$AR$5:$AR$12,0),4))^$J238)+(EXP(-$G238/INDEX($BB$5:$BG$12,MATCH($D238,$AR$5:$AR$12,0),5))*($G238/INDEX($BB$5:$BG$12,MATCH($D238,$AR$5:$AR$12,0),5))^$J238)+(EXP(-$G238/INDEX($BB$5:$BG$12,MATCH($D238,$AR$5:$AR$12,0),6))*($G238/INDEX($BB$5:$BG$12,MATCH($D238,$AR$5:$AR$12,0),6))^$J238)),0)</x:f>
        <x:v>0</x:v>
      </x:c>
      <x:c r="AJ238" s="145" t="n">
        <x:f>IFERROR((EXP(-$G238/INDEX($BB$5:$BG$12,MATCH($D238,$AR$5:$AR$12,0),6))*($G238/INDEX($BB$5:$BG$12,MATCH($D238,$AR$5:$AR$12,0),6))^$J238)/((EXP(-$G238/INDEX($BB$5:$BG$12,MATCH($D238,$AR$5:$AR$12,0),1))*($G238/INDEX($BB$5:$BG$12,MATCH($D238,$AR$5:$AR$12,0),1))^$J238)+(EXP(-$G238/INDEX($BB$5:$BG$12,MATCH($D238,$AR$5:$AR$12,0),2))*($G238/INDEX($BB$5:$BG$12,MATCH($D238,$AR$5:$AR$12,0),2))^$J238)+(EXP(-$G238/INDEX($BB$5:$BG$12,MATCH($D238,$AR$5:$AR$12,0),3))*($G238/INDEX($BB$5:$BG$12,MATCH($D238,$AR$5:$AR$12,0),3))^$J238)+(EXP(-$G238/INDEX($BB$5:$BG$12,MATCH($D238,$AR$5:$AR$12,0),4))*($G238/INDEX($BB$5:$BG$12,MATCH($D238,$AR$5:$AR$12,0),4))^$J238)+(EXP(-$G238/INDEX($BB$5:$BG$12,MATCH($D238,$AR$5:$AR$12,0),5))*($G238/INDEX($BB$5:$BG$12,MATCH($D238,$AR$5:$AR$12,0),5))^$J238)+(EXP(-$G238/INDEX($BB$5:$BG$12,MATCH($D238,$AR$5:$AR$12,0),6))*($G238/INDEX($BB$5:$BG$12,MATCH($D238,$AR$5:$AR$12,0),6))^$J238)),0)</x:f>
        <x:v>0</x:v>
      </x:c>
      <x:c r="BJ238"/>
      <x:c r="BK238"/>
      <x:c r="BL238"/>
      <x:c r="BM238"/>
      <x:c r="BN238"/>
      <x:c r="BO238"/>
      <x:c r="BP238"/>
      <x:c r="BQ238"/>
      <x:c r="BR238"/>
      <x:c r="BS238"/>
      <x:c r="BT238"/>
      <x:c r="BU238"/>
      <x:c r="BV238"/>
      <x:c r="BW238"/>
      <x:c r="BX238"/>
      <x:c r="BY238"/>
      <x:c r="BZ238"/>
    </x:row>
    <x:row r="239">
      <x:c r="A239" s="30" t="n">
        <x:f>'対象台データ'!A237</x:f>
        <x:v>46123</x:v>
      </x:c>
      <x:c r="B239" s="1004" t="str">
        <x:f>'対象台データ'!B237</x:f>
        <x:v>土</x:v>
      </x:c>
      <x:c r="C239" s="1004" t="str">
        <x:f>'対象台データ'!C237</x:f>
        <x:v>4/11</x:v>
      </x:c>
      <x:c r="D239" t="str">
        <x:f>'対象台データ'!D237</x:f>
        <x:v>パチスロ かぐや様は告らせたい</x:v>
      </x:c>
      <x:c r="E239" s="1015" t="n">
        <x:f>IF($X239="A",MIN(100,MAX(0,55+(V239-55)*(1+0.4*SQRT(MIN(G239/8000,1))))),MIN(100,MAX(0,V239)))</x:f>
        <x:v>86.3039163591636</x:v>
      </x:c>
      <x:c r="F239" s="1017" t="n">
        <x:f>'対象台データ'!E237</x:f>
        <x:v>511</x:v>
      </x:c>
      <x:c r="G239" s="644" t="n">
        <x:f>'対象台データ'!F237</x:f>
        <x:v>8130</x:v>
      </x:c>
      <x:c r="H239" s="644" t="n">
        <x:f>'対象台データ'!G237</x:f>
        <x:v>4605</x:v>
      </x:c>
      <x:c r="I239" s="644" t="n">
        <x:f>'対象台データ'!H237</x:f>
        <x:v>0</x:v>
      </x:c>
      <x:c r="J239" s="644" t="n">
        <x:f>'対象台データ'!I237</x:f>
        <x:v>0</x:v>
      </x:c>
      <x:c r="K239" s="145" t="n">
        <x:f>'対象台データ'!K237</x:f>
        <x:v>1.1888068880688807</x:v>
      </x:c>
      <x:c r="L239" s="28" t="n">
        <x:f>IF(G239&lt;=0,5,IF(G239&lt;1500,5+(G239-0)*(20-5)/(1500-0),IF(G239&lt;3000,20+(G239-1500)*(40-20)/(3000-1500),IF(G239&lt;4500,40+(G239-3000)*(58-40)/(4500-3000),IF(G239&lt;6000,58+(G239-4500)*(72-58)/(6000-4500),IF(G239&lt;7500,72+(G239-6000)*(84-72)/(7500-6000),IF(G239&lt;9000,84+(G239-7500)*(93-84)/(9000-7500),IF(G239&lt;11000,93+(G239-9000)*(100-93)/(11000-9000),100))))))))</x:f>
        <x:v>87.78</x:v>
      </x:c>
      <x:c r="M239" s="28" t="n">
        <x:v>1</x:v>
      </x:c>
      <x:c r="N239" s="28" t="n">
        <x:f>MIN(100,L239*M239)</x:f>
        <x:v>87.78</x:v>
      </x:c>
      <x:c r="O239" s="28" t="n">
        <x:f>IF(K239&lt;=0.8,0,IF(K239&lt;0.9,0+(K239-0.8)*(10-0)/(0.9-0.8),IF(K239&lt;1,10+(K239-0.9)*(35-10)/(1-0.9),IF(K239&lt;1.2,35+(K239-1)*(87-35)/(1.2-1),IF(K239&lt;1.3,87+(K239-1.2)*(96-87)/(1.3-1.2),IF(K239&lt;1.45,96+(K239-1.3)*(100-96)/(1.45-1.3),100))))))</x:f>
        <x:v>84.08979089790898</x:v>
      </x:c>
      <x:c r="P239" s="145" t="n">
        <x:f>MIN(1,SQRT(G239/8000))</x:f>
        <x:v>1</x:v>
      </x:c>
      <x:c r="Q239" s="28" t="n">
        <x:f>35+(O239-35)*P239</x:f>
        <x:v>84.08979089790898</x:v>
      </x:c>
      <x:c r="R239" s="28" t="n">
        <x:f>IF(K239&lt;0.95,MIN(25,(0.95-K239)*250),0)</x:f>
        <x:v>0</x:v>
      </x:c>
      <x:c r="S239" s="28" t="n">
        <x:f>IF($X239="A",Y239*5+Z239*15+AA239*30+AB239*60+AC239*80+AD239*100,0)</x:f>
        <x:v>0</x:v>
      </x:c>
      <x:c r="T239" s="28" t="n">
        <x:f>IF($X239="A",AE239*5+AF239*15+AG239*30+AH239*60+AI239*80+AJ239*100,0)</x:f>
        <x:v>0</x:v>
      </x:c>
      <x:c r="U239" s="28" t="n">
        <x:f>IF($X239="A",S239*15%+T239*30%+Q239*55%,0)</x:f>
        <x:v>0</x:v>
      </x:c>
      <x:c r="V239" s="1019" t="n">
        <x:f>IF($X239="A",U239*80%+N239*20%,N239*IFERROR(INDEX($AT$5:$AT$60,MATCH($D239,$AR$5:$AR$60,0)),0.6)+Q239*IFERROR(INDEX($AU$5:$AU$60,MATCH($D239,$AR$5:$AR$60,0)),0.4)-R239)</x:f>
        <x:v>86.3039163591636</x:v>
      </x:c>
      <x:c r="W239" s="25" t="str">
        <x:f>IF(E239&gt;=90,"設定6級候補",IF(E239&gt;=75,"設定4以上強候補",IF(E239&gt;=60,"設定4以上を疑う","要観察")))</x:f>
        <x:v>設定4以上強候補</x:v>
      </x:c>
      <x:c r="X239" s="1004" t="str">
        <x:f>IFERROR(INDEX($AS$5:$AS$60,MATCH($D239,$AR$5:$AR$60,0)),"AT")</x:f>
        <x:v>AT</x:v>
      </x:c>
      <x:c r="Y239" s="145" t="n">
        <x:f>IFERROR((EXP(-$G239/INDEX($AV$5:$BA$12,MATCH($D239,$AR$5:$AR$12,0),1))*($G239/INDEX($AV$5:$BA$12,MATCH($D239,$AR$5:$AR$12,0),1))^$I239)/((EXP(-$G239/INDEX($AV$5:$BA$12,MATCH($D239,$AR$5:$AR$12,0),1))*($G239/INDEX($AV$5:$BA$12,MATCH($D239,$AR$5:$AR$12,0),1))^$I239)+(EXP(-$G239/INDEX($AV$5:$BA$12,MATCH($D239,$AR$5:$AR$12,0),2))*($G239/INDEX($AV$5:$BA$12,MATCH($D239,$AR$5:$AR$12,0),2))^$I239)+(EXP(-$G239/INDEX($AV$5:$BA$12,MATCH($D239,$AR$5:$AR$12,0),3))*($G239/INDEX($AV$5:$BA$12,MATCH($D239,$AR$5:$AR$12,0),3))^$I239)+(EXP(-$G239/INDEX($AV$5:$BA$12,MATCH($D239,$AR$5:$AR$12,0),4))*($G239/INDEX($AV$5:$BA$12,MATCH($D239,$AR$5:$AR$12,0),4))^$I239)+(EXP(-$G239/INDEX($AV$5:$BA$12,MATCH($D239,$AR$5:$AR$12,0),5))*($G239/INDEX($AV$5:$BA$12,MATCH($D239,$AR$5:$AR$12,0),5))^$I239)+(EXP(-$G239/INDEX($AV$5:$BA$12,MATCH($D239,$AR$5:$AR$12,0),6))*($G239/INDEX($AV$5:$BA$12,MATCH($D239,$AR$5:$AR$12,0),6))^$I239)),0)</x:f>
        <x:v>0</x:v>
      </x:c>
      <x:c r="Z239" s="145" t="n">
        <x:f>IFERROR((EXP(-$G239/INDEX($AV$5:$BA$12,MATCH($D239,$AR$5:$AR$12,0),2))*($G239/INDEX($AV$5:$BA$12,MATCH($D239,$AR$5:$AR$12,0),2))^$I239)/((EXP(-$G239/INDEX($AV$5:$BA$12,MATCH($D239,$AR$5:$AR$12,0),1))*($G239/INDEX($AV$5:$BA$12,MATCH($D239,$AR$5:$AR$12,0),1))^$I239)+(EXP(-$G239/INDEX($AV$5:$BA$12,MATCH($D239,$AR$5:$AR$12,0),2))*($G239/INDEX($AV$5:$BA$12,MATCH($D239,$AR$5:$AR$12,0),2))^$I239)+(EXP(-$G239/INDEX($AV$5:$BA$12,MATCH($D239,$AR$5:$AR$12,0),3))*($G239/INDEX($AV$5:$BA$12,MATCH($D239,$AR$5:$AR$12,0),3))^$I239)+(EXP(-$G239/INDEX($AV$5:$BA$12,MATCH($D239,$AR$5:$AR$12,0),4))*($G239/INDEX($AV$5:$BA$12,MATCH($D239,$AR$5:$AR$12,0),4))^$I239)+(EXP(-$G239/INDEX($AV$5:$BA$12,MATCH($D239,$AR$5:$AR$12,0),5))*($G239/INDEX($AV$5:$BA$12,MATCH($D239,$AR$5:$AR$12,0),5))^$I239)+(EXP(-$G239/INDEX($AV$5:$BA$12,MATCH($D239,$AR$5:$AR$12,0),6))*($G239/INDEX($AV$5:$BA$12,MATCH($D239,$AR$5:$AR$12,0),6))^$I239)),0)</x:f>
        <x:v>0</x:v>
      </x:c>
      <x:c r="AA239" s="145" t="n">
        <x:f>IFERROR((EXP(-$G239/INDEX($AV$5:$BA$12,MATCH($D239,$AR$5:$AR$12,0),3))*($G239/INDEX($AV$5:$BA$12,MATCH($D239,$AR$5:$AR$12,0),3))^$I239)/((EXP(-$G239/INDEX($AV$5:$BA$12,MATCH($D239,$AR$5:$AR$12,0),1))*($G239/INDEX($AV$5:$BA$12,MATCH($D239,$AR$5:$AR$12,0),1))^$I239)+(EXP(-$G239/INDEX($AV$5:$BA$12,MATCH($D239,$AR$5:$AR$12,0),2))*($G239/INDEX($AV$5:$BA$12,MATCH($D239,$AR$5:$AR$12,0),2))^$I239)+(EXP(-$G239/INDEX($AV$5:$BA$12,MATCH($D239,$AR$5:$AR$12,0),3))*($G239/INDEX($AV$5:$BA$12,MATCH($D239,$AR$5:$AR$12,0),3))^$I239)+(EXP(-$G239/INDEX($AV$5:$BA$12,MATCH($D239,$AR$5:$AR$12,0),4))*($G239/INDEX($AV$5:$BA$12,MATCH($D239,$AR$5:$AR$12,0),4))^$I239)+(EXP(-$G239/INDEX($AV$5:$BA$12,MATCH($D239,$AR$5:$AR$12,0),5))*($G239/INDEX($AV$5:$BA$12,MATCH($D239,$AR$5:$AR$12,0),5))^$I239)+(EXP(-$G239/INDEX($AV$5:$BA$12,MATCH($D239,$AR$5:$AR$12,0),6))*($G239/INDEX($AV$5:$BA$12,MATCH($D239,$AR$5:$AR$12,0),6))^$I239)),0)</x:f>
        <x:v>0</x:v>
      </x:c>
      <x:c r="AB239" s="145" t="n">
        <x:f>IFERROR((EXP(-$G239/INDEX($AV$5:$BA$12,MATCH($D239,$AR$5:$AR$12,0),4))*($G239/INDEX($AV$5:$BA$12,MATCH($D239,$AR$5:$AR$12,0),4))^$I239)/((EXP(-$G239/INDEX($AV$5:$BA$12,MATCH($D239,$AR$5:$AR$12,0),1))*($G239/INDEX($AV$5:$BA$12,MATCH($D239,$AR$5:$AR$12,0),1))^$I239)+(EXP(-$G239/INDEX($AV$5:$BA$12,MATCH($D239,$AR$5:$AR$12,0),2))*($G239/INDEX($AV$5:$BA$12,MATCH($D239,$AR$5:$AR$12,0),2))^$I239)+(EXP(-$G239/INDEX($AV$5:$BA$12,MATCH($D239,$AR$5:$AR$12,0),3))*($G239/INDEX($AV$5:$BA$12,MATCH($D239,$AR$5:$AR$12,0),3))^$I239)+(EXP(-$G239/INDEX($AV$5:$BA$12,MATCH($D239,$AR$5:$AR$12,0),4))*($G239/INDEX($AV$5:$BA$12,MATCH($D239,$AR$5:$AR$12,0),4))^$I239)+(EXP(-$G239/INDEX($AV$5:$BA$12,MATCH($D239,$AR$5:$AR$12,0),5))*($G239/INDEX($AV$5:$BA$12,MATCH($D239,$AR$5:$AR$12,0),5))^$I239)+(EXP(-$G239/INDEX($AV$5:$BA$12,MATCH($D239,$AR$5:$AR$12,0),6))*($G239/INDEX($AV$5:$BA$12,MATCH($D239,$AR$5:$AR$12,0),6))^$I239)),0)</x:f>
        <x:v>0</x:v>
      </x:c>
      <x:c r="AC239" s="145" t="n">
        <x:f>IFERROR((EXP(-$G239/INDEX($AV$5:$BA$12,MATCH($D239,$AR$5:$AR$12,0),5))*($G239/INDEX($AV$5:$BA$12,MATCH($D239,$AR$5:$AR$12,0),5))^$I239)/((EXP(-$G239/INDEX($AV$5:$BA$12,MATCH($D239,$AR$5:$AR$12,0),1))*($G239/INDEX($AV$5:$BA$12,MATCH($D239,$AR$5:$AR$12,0),1))^$I239)+(EXP(-$G239/INDEX($AV$5:$BA$12,MATCH($D239,$AR$5:$AR$12,0),2))*($G239/INDEX($AV$5:$BA$12,MATCH($D239,$AR$5:$AR$12,0),2))^$I239)+(EXP(-$G239/INDEX($AV$5:$BA$12,MATCH($D239,$AR$5:$AR$12,0),3))*($G239/INDEX($AV$5:$BA$12,MATCH($D239,$AR$5:$AR$12,0),3))^$I239)+(EXP(-$G239/INDEX($AV$5:$BA$12,MATCH($D239,$AR$5:$AR$12,0),4))*($G239/INDEX($AV$5:$BA$12,MATCH($D239,$AR$5:$AR$12,0),4))^$I239)+(EXP(-$G239/INDEX($AV$5:$BA$12,MATCH($D239,$AR$5:$AR$12,0),5))*($G239/INDEX($AV$5:$BA$12,MATCH($D239,$AR$5:$AR$12,0),5))^$I239)+(EXP(-$G239/INDEX($AV$5:$BA$12,MATCH($D239,$AR$5:$AR$12,0),6))*($G239/INDEX($AV$5:$BA$12,MATCH($D239,$AR$5:$AR$12,0),6))^$I239)),0)</x:f>
        <x:v>0</x:v>
      </x:c>
      <x:c r="AD239" s="145" t="n">
        <x:f>IFERROR((EXP(-$G239/INDEX($AV$5:$BA$12,MATCH($D239,$AR$5:$AR$12,0),6))*($G239/INDEX($AV$5:$BA$12,MATCH($D239,$AR$5:$AR$12,0),6))^$I239)/((EXP(-$G239/INDEX($AV$5:$BA$12,MATCH($D239,$AR$5:$AR$12,0),1))*($G239/INDEX($AV$5:$BA$12,MATCH($D239,$AR$5:$AR$12,0),1))^$I239)+(EXP(-$G239/INDEX($AV$5:$BA$12,MATCH($D239,$AR$5:$AR$12,0),2))*($G239/INDEX($AV$5:$BA$12,MATCH($D239,$AR$5:$AR$12,0),2))^$I239)+(EXP(-$G239/INDEX($AV$5:$BA$12,MATCH($D239,$AR$5:$AR$12,0),3))*($G239/INDEX($AV$5:$BA$12,MATCH($D239,$AR$5:$AR$12,0),3))^$I239)+(EXP(-$G239/INDEX($AV$5:$BA$12,MATCH($D239,$AR$5:$AR$12,0),4))*($G239/INDEX($AV$5:$BA$12,MATCH($D239,$AR$5:$AR$12,0),4))^$I239)+(EXP(-$G239/INDEX($AV$5:$BA$12,MATCH($D239,$AR$5:$AR$12,0),5))*($G239/INDEX($AV$5:$BA$12,MATCH($D239,$AR$5:$AR$12,0),5))^$I239)+(EXP(-$G239/INDEX($AV$5:$BA$12,MATCH($D239,$AR$5:$AR$12,0),6))*($G239/INDEX($AV$5:$BA$12,MATCH($D239,$AR$5:$AR$12,0),6))^$I239)),0)</x:f>
        <x:v>0</x:v>
      </x:c>
      <x:c r="AE239" s="145" t="n">
        <x:f>IFERROR((EXP(-$G239/INDEX($BB$5:$BG$12,MATCH($D239,$AR$5:$AR$12,0),1))*($G239/INDEX($BB$5:$BG$12,MATCH($D239,$AR$5:$AR$12,0),1))^$J239)/((EXP(-$G239/INDEX($BB$5:$BG$12,MATCH($D239,$AR$5:$AR$12,0),1))*($G239/INDEX($BB$5:$BG$12,MATCH($D239,$AR$5:$AR$12,0),1))^$J239)+(EXP(-$G239/INDEX($BB$5:$BG$12,MATCH($D239,$AR$5:$AR$12,0),2))*($G239/INDEX($BB$5:$BG$12,MATCH($D239,$AR$5:$AR$12,0),2))^$J239)+(EXP(-$G239/INDEX($BB$5:$BG$12,MATCH($D239,$AR$5:$AR$12,0),3))*($G239/INDEX($BB$5:$BG$12,MATCH($D239,$AR$5:$AR$12,0),3))^$J239)+(EXP(-$G239/INDEX($BB$5:$BG$12,MATCH($D239,$AR$5:$AR$12,0),4))*($G239/INDEX($BB$5:$BG$12,MATCH($D239,$AR$5:$AR$12,0),4))^$J239)+(EXP(-$G239/INDEX($BB$5:$BG$12,MATCH($D239,$AR$5:$AR$12,0),5))*($G239/INDEX($BB$5:$BG$12,MATCH($D239,$AR$5:$AR$12,0),5))^$J239)+(EXP(-$G239/INDEX($BB$5:$BG$12,MATCH($D239,$AR$5:$AR$12,0),6))*($G239/INDEX($BB$5:$BG$12,MATCH($D239,$AR$5:$AR$12,0),6))^$J239)),0)</x:f>
        <x:v>0</x:v>
      </x:c>
      <x:c r="AF239" s="145" t="n">
        <x:f>IFERROR((EXP(-$G239/INDEX($BB$5:$BG$12,MATCH($D239,$AR$5:$AR$12,0),2))*($G239/INDEX($BB$5:$BG$12,MATCH($D239,$AR$5:$AR$12,0),2))^$J239)/((EXP(-$G239/INDEX($BB$5:$BG$12,MATCH($D239,$AR$5:$AR$12,0),1))*($G239/INDEX($BB$5:$BG$12,MATCH($D239,$AR$5:$AR$12,0),1))^$J239)+(EXP(-$G239/INDEX($BB$5:$BG$12,MATCH($D239,$AR$5:$AR$12,0),2))*($G239/INDEX($BB$5:$BG$12,MATCH($D239,$AR$5:$AR$12,0),2))^$J239)+(EXP(-$G239/INDEX($BB$5:$BG$12,MATCH($D239,$AR$5:$AR$12,0),3))*($G239/INDEX($BB$5:$BG$12,MATCH($D239,$AR$5:$AR$12,0),3))^$J239)+(EXP(-$G239/INDEX($BB$5:$BG$12,MATCH($D239,$AR$5:$AR$12,0),4))*($G239/INDEX($BB$5:$BG$12,MATCH($D239,$AR$5:$AR$12,0),4))^$J239)+(EXP(-$G239/INDEX($BB$5:$BG$12,MATCH($D239,$AR$5:$AR$12,0),5))*($G239/INDEX($BB$5:$BG$12,MATCH($D239,$AR$5:$AR$12,0),5))^$J239)+(EXP(-$G239/INDEX($BB$5:$BG$12,MATCH($D239,$AR$5:$AR$12,0),6))*($G239/INDEX($BB$5:$BG$12,MATCH($D239,$AR$5:$AR$12,0),6))^$J239)),0)</x:f>
        <x:v>0</x:v>
      </x:c>
      <x:c r="AG239" s="145" t="n">
        <x:f>IFERROR((EXP(-$G239/INDEX($BB$5:$BG$12,MATCH($D239,$AR$5:$AR$12,0),3))*($G239/INDEX($BB$5:$BG$12,MATCH($D239,$AR$5:$AR$12,0),3))^$J239)/((EXP(-$G239/INDEX($BB$5:$BG$12,MATCH($D239,$AR$5:$AR$12,0),1))*($G239/INDEX($BB$5:$BG$12,MATCH($D239,$AR$5:$AR$12,0),1))^$J239)+(EXP(-$G239/INDEX($BB$5:$BG$12,MATCH($D239,$AR$5:$AR$12,0),2))*($G239/INDEX($BB$5:$BG$12,MATCH($D239,$AR$5:$AR$12,0),2))^$J239)+(EXP(-$G239/INDEX($BB$5:$BG$12,MATCH($D239,$AR$5:$AR$12,0),3))*($G239/INDEX($BB$5:$BG$12,MATCH($D239,$AR$5:$AR$12,0),3))^$J239)+(EXP(-$G239/INDEX($BB$5:$BG$12,MATCH($D239,$AR$5:$AR$12,0),4))*($G239/INDEX($BB$5:$BG$12,MATCH($D239,$AR$5:$AR$12,0),4))^$J239)+(EXP(-$G239/INDEX($BB$5:$BG$12,MATCH($D239,$AR$5:$AR$12,0),5))*($G239/INDEX($BB$5:$BG$12,MATCH($D239,$AR$5:$AR$12,0),5))^$J239)+(EXP(-$G239/INDEX($BB$5:$BG$12,MATCH($D239,$AR$5:$AR$12,0),6))*($G239/INDEX($BB$5:$BG$12,MATCH($D239,$AR$5:$AR$12,0),6))^$J239)),0)</x:f>
        <x:v>0</x:v>
      </x:c>
      <x:c r="AH239" s="145" t="n">
        <x:f>IFERROR((EXP(-$G239/INDEX($BB$5:$BG$12,MATCH($D239,$AR$5:$AR$12,0),4))*($G239/INDEX($BB$5:$BG$12,MATCH($D239,$AR$5:$AR$12,0),4))^$J239)/((EXP(-$G239/INDEX($BB$5:$BG$12,MATCH($D239,$AR$5:$AR$12,0),1))*($G239/INDEX($BB$5:$BG$12,MATCH($D239,$AR$5:$AR$12,0),1))^$J239)+(EXP(-$G239/INDEX($BB$5:$BG$12,MATCH($D239,$AR$5:$AR$12,0),2))*($G239/INDEX($BB$5:$BG$12,MATCH($D239,$AR$5:$AR$12,0),2))^$J239)+(EXP(-$G239/INDEX($BB$5:$BG$12,MATCH($D239,$AR$5:$AR$12,0),3))*($G239/INDEX($BB$5:$BG$12,MATCH($D239,$AR$5:$AR$12,0),3))^$J239)+(EXP(-$G239/INDEX($BB$5:$BG$12,MATCH($D239,$AR$5:$AR$12,0),4))*($G239/INDEX($BB$5:$BG$12,MATCH($D239,$AR$5:$AR$12,0),4))^$J239)+(EXP(-$G239/INDEX($BB$5:$BG$12,MATCH($D239,$AR$5:$AR$12,0),5))*($G239/INDEX($BB$5:$BG$12,MATCH($D239,$AR$5:$AR$12,0),5))^$J239)+(EXP(-$G239/INDEX($BB$5:$BG$12,MATCH($D239,$AR$5:$AR$12,0),6))*($G239/INDEX($BB$5:$BG$12,MATCH($D239,$AR$5:$AR$12,0),6))^$J239)),0)</x:f>
        <x:v>0</x:v>
      </x:c>
      <x:c r="AI239" s="145" t="n">
        <x:f>IFERROR((EXP(-$G239/INDEX($BB$5:$BG$12,MATCH($D239,$AR$5:$AR$12,0),5))*($G239/INDEX($BB$5:$BG$12,MATCH($D239,$AR$5:$AR$12,0),5))^$J239)/((EXP(-$G239/INDEX($BB$5:$BG$12,MATCH($D239,$AR$5:$AR$12,0),1))*($G239/INDEX($BB$5:$BG$12,MATCH($D239,$AR$5:$AR$12,0),1))^$J239)+(EXP(-$G239/INDEX($BB$5:$BG$12,MATCH($D239,$AR$5:$AR$12,0),2))*($G239/INDEX($BB$5:$BG$12,MATCH($D239,$AR$5:$AR$12,0),2))^$J239)+(EXP(-$G239/INDEX($BB$5:$BG$12,MATCH($D239,$AR$5:$AR$12,0),3))*($G239/INDEX($BB$5:$BG$12,MATCH($D239,$AR$5:$AR$12,0),3))^$J239)+(EXP(-$G239/INDEX($BB$5:$BG$12,MATCH($D239,$AR$5:$AR$12,0),4))*($G239/INDEX($BB$5:$BG$12,MATCH($D239,$AR$5:$AR$12,0),4))^$J239)+(EXP(-$G239/INDEX($BB$5:$BG$12,MATCH($D239,$AR$5:$AR$12,0),5))*($G239/INDEX($BB$5:$BG$12,MATCH($D239,$AR$5:$AR$12,0),5))^$J239)+(EXP(-$G239/INDEX($BB$5:$BG$12,MATCH($D239,$AR$5:$AR$12,0),6))*($G239/INDEX($BB$5:$BG$12,MATCH($D239,$AR$5:$AR$12,0),6))^$J239)),0)</x:f>
        <x:v>0</x:v>
      </x:c>
      <x:c r="AJ239" s="145" t="n">
        <x:f>IFERROR((EXP(-$G239/INDEX($BB$5:$BG$12,MATCH($D239,$AR$5:$AR$12,0),6))*($G239/INDEX($BB$5:$BG$12,MATCH($D239,$AR$5:$AR$12,0),6))^$J239)/((EXP(-$G239/INDEX($BB$5:$BG$12,MATCH($D239,$AR$5:$AR$12,0),1))*($G239/INDEX($BB$5:$BG$12,MATCH($D239,$AR$5:$AR$12,0),1))^$J239)+(EXP(-$G239/INDEX($BB$5:$BG$12,MATCH($D239,$AR$5:$AR$12,0),2))*($G239/INDEX($BB$5:$BG$12,MATCH($D239,$AR$5:$AR$12,0),2))^$J239)+(EXP(-$G239/INDEX($BB$5:$BG$12,MATCH($D239,$AR$5:$AR$12,0),3))*($G239/INDEX($BB$5:$BG$12,MATCH($D239,$AR$5:$AR$12,0),3))^$J239)+(EXP(-$G239/INDEX($BB$5:$BG$12,MATCH($D239,$AR$5:$AR$12,0),4))*($G239/INDEX($BB$5:$BG$12,MATCH($D239,$AR$5:$AR$12,0),4))^$J239)+(EXP(-$G239/INDEX($BB$5:$BG$12,MATCH($D239,$AR$5:$AR$12,0),5))*($G239/INDEX($BB$5:$BG$12,MATCH($D239,$AR$5:$AR$12,0),5))^$J239)+(EXP(-$G239/INDEX($BB$5:$BG$12,MATCH($D239,$AR$5:$AR$12,0),6))*($G239/INDEX($BB$5:$BG$12,MATCH($D239,$AR$5:$AR$12,0),6))^$J239)),0)</x:f>
        <x:v>0</x:v>
      </x:c>
      <x:c r="BJ239"/>
      <x:c r="BK239"/>
      <x:c r="BL239"/>
      <x:c r="BM239"/>
      <x:c r="BN239"/>
      <x:c r="BO239"/>
      <x:c r="BP239"/>
      <x:c r="BQ239"/>
      <x:c r="BR239"/>
      <x:c r="BS239"/>
      <x:c r="BT239"/>
      <x:c r="BU239"/>
      <x:c r="BV239"/>
      <x:c r="BW239"/>
      <x:c r="BX239"/>
      <x:c r="BY239"/>
      <x:c r="BZ239"/>
    </x:row>
    <x:row r="240">
      <x:c r="A240" s="30" t="n">
        <x:f>'対象台データ'!A238</x:f>
        <x:v>46123</x:v>
      </x:c>
      <x:c r="B240" s="1004" t="str">
        <x:f>'対象台データ'!B238</x:f>
        <x:v>土</x:v>
      </x:c>
      <x:c r="C240" s="1004" t="str">
        <x:f>'対象台データ'!C238</x:f>
        <x:v>4/11</x:v>
      </x:c>
      <x:c r="D240" t="str">
        <x:f>'対象台データ'!D238</x:f>
        <x:v>パチスロ かぐや様は告らせたい</x:v>
      </x:c>
      <x:c r="E240" s="1015" t="n">
        <x:f>IF($X240="A",MIN(100,MAX(0,55+(V240-55)*(1+0.4*SQRT(MIN(G240/8000,1))))),MIN(100,MAX(0,V240)))</x:f>
        <x:v>95.12765054485634</x:v>
      </x:c>
      <x:c r="F240" s="1017" t="n">
        <x:f>'対象台データ'!E238</x:f>
        <x:v>512</x:v>
      </x:c>
      <x:c r="G240" s="644" t="n">
        <x:f>'対象台データ'!F238</x:f>
        <x:v>8983</x:v>
      </x:c>
      <x:c r="H240" s="644" t="n">
        <x:f>'対象台データ'!G238</x:f>
        <x:v>10583</x:v>
      </x:c>
      <x:c r="I240" s="644" t="n">
        <x:f>'対象台データ'!H238</x:f>
        <x:v>0</x:v>
      </x:c>
      <x:c r="J240" s="644" t="n">
        <x:f>'対象台データ'!I238</x:f>
        <x:v>0</x:v>
      </x:c>
      <x:c r="K240" s="145" t="n">
        <x:f>'対象台データ'!K238</x:f>
        <x:v>1.3927047385802813</x:v>
      </x:c>
      <x:c r="L240" s="28" t="n">
        <x:f>IF(G240&lt;=0,5,IF(G240&lt;1500,5+(G240-0)*(20-5)/(1500-0),IF(G240&lt;3000,20+(G240-1500)*(40-20)/(3000-1500),IF(G240&lt;4500,40+(G240-3000)*(58-40)/(4500-3000),IF(G240&lt;6000,58+(G240-4500)*(72-58)/(6000-4500),IF(G240&lt;7500,72+(G240-6000)*(84-72)/(7500-6000),IF(G240&lt;9000,84+(G240-7500)*(93-84)/(9000-7500),IF(G240&lt;11000,93+(G240-9000)*(100-93)/(11000-9000),100))))))))</x:f>
        <x:v>92.898</x:v>
      </x:c>
      <x:c r="M240" s="28" t="n">
        <x:v>1</x:v>
      </x:c>
      <x:c r="N240" s="28" t="n">
        <x:f>MIN(100,L240*M240)</x:f>
        <x:v>92.898</x:v>
      </x:c>
      <x:c r="O240" s="28" t="n">
        <x:f>IF(K240&lt;=0.8,0,IF(K240&lt;0.9,0+(K240-0.8)*(10-0)/(0.9-0.8),IF(K240&lt;1,10+(K240-0.9)*(35-10)/(1-0.9),IF(K240&lt;1.2,35+(K240-1)*(87-35)/(1.2-1),IF(K240&lt;1.3,87+(K240-1.2)*(96-87)/(1.3-1.2),IF(K240&lt;1.45,96+(K240-1.3)*(100-96)/(1.45-1.3),100))))))</x:f>
        <x:v>98.47212636214084</x:v>
      </x:c>
      <x:c r="P240" s="145" t="n">
        <x:f>MIN(1,SQRT(G240/8000))</x:f>
        <x:v>1</x:v>
      </x:c>
      <x:c r="Q240" s="28" t="n">
        <x:f>35+(O240-35)*P240</x:f>
        <x:v>98.47212636214084</x:v>
      </x:c>
      <x:c r="R240" s="28" t="n">
        <x:f>IF(K240&lt;0.95,MIN(25,(0.95-K240)*250),0)</x:f>
        <x:v>0</x:v>
      </x:c>
      <x:c r="S240" s="28" t="n">
        <x:f>IF($X240="A",Y240*5+Z240*15+AA240*30+AB240*60+AC240*80+AD240*100,0)</x:f>
        <x:v>0</x:v>
      </x:c>
      <x:c r="T240" s="28" t="n">
        <x:f>IF($X240="A",AE240*5+AF240*15+AG240*30+AH240*60+AI240*80+AJ240*100,0)</x:f>
        <x:v>0</x:v>
      </x:c>
      <x:c r="U240" s="28" t="n">
        <x:f>IF($X240="A",S240*15%+T240*30%+Q240*55%,0)</x:f>
        <x:v>0</x:v>
      </x:c>
      <x:c r="V240" s="1019" t="n">
        <x:f>IF($X240="A",U240*80%+N240*20%,N240*IFERROR(INDEX($AT$5:$AT$60,MATCH($D240,$AR$5:$AR$60,0)),0.6)+Q240*IFERROR(INDEX($AU$5:$AU$60,MATCH($D240,$AR$5:$AR$60,0)),0.4)-R240)</x:f>
        <x:v>95.12765054485634</x:v>
      </x:c>
      <x:c r="W240" s="25" t="str">
        <x:f>IF(E240&gt;=90,"設定6級候補",IF(E240&gt;=75,"設定4以上強候補",IF(E240&gt;=60,"設定4以上を疑う","要観察")))</x:f>
        <x:v>設定6級候補</x:v>
      </x:c>
      <x:c r="X240" s="1004" t="str">
        <x:f>IFERROR(INDEX($AS$5:$AS$60,MATCH($D240,$AR$5:$AR$60,0)),"AT")</x:f>
        <x:v>AT</x:v>
      </x:c>
      <x:c r="Y240" s="145" t="n">
        <x:f>IFERROR((EXP(-$G240/INDEX($AV$5:$BA$12,MATCH($D240,$AR$5:$AR$12,0),1))*($G240/INDEX($AV$5:$BA$12,MATCH($D240,$AR$5:$AR$12,0),1))^$I240)/((EXP(-$G240/INDEX($AV$5:$BA$12,MATCH($D240,$AR$5:$AR$12,0),1))*($G240/INDEX($AV$5:$BA$12,MATCH($D240,$AR$5:$AR$12,0),1))^$I240)+(EXP(-$G240/INDEX($AV$5:$BA$12,MATCH($D240,$AR$5:$AR$12,0),2))*($G240/INDEX($AV$5:$BA$12,MATCH($D240,$AR$5:$AR$12,0),2))^$I240)+(EXP(-$G240/INDEX($AV$5:$BA$12,MATCH($D240,$AR$5:$AR$12,0),3))*($G240/INDEX($AV$5:$BA$12,MATCH($D240,$AR$5:$AR$12,0),3))^$I240)+(EXP(-$G240/INDEX($AV$5:$BA$12,MATCH($D240,$AR$5:$AR$12,0),4))*($G240/INDEX($AV$5:$BA$12,MATCH($D240,$AR$5:$AR$12,0),4))^$I240)+(EXP(-$G240/INDEX($AV$5:$BA$12,MATCH($D240,$AR$5:$AR$12,0),5))*($G240/INDEX($AV$5:$BA$12,MATCH($D240,$AR$5:$AR$12,0),5))^$I240)+(EXP(-$G240/INDEX($AV$5:$BA$12,MATCH($D240,$AR$5:$AR$12,0),6))*($G240/INDEX($AV$5:$BA$12,MATCH($D240,$AR$5:$AR$12,0),6))^$I240)),0)</x:f>
        <x:v>0</x:v>
      </x:c>
      <x:c r="Z240" s="145" t="n">
        <x:f>IFERROR((EXP(-$G240/INDEX($AV$5:$BA$12,MATCH($D240,$AR$5:$AR$12,0),2))*($G240/INDEX($AV$5:$BA$12,MATCH($D240,$AR$5:$AR$12,0),2))^$I240)/((EXP(-$G240/INDEX($AV$5:$BA$12,MATCH($D240,$AR$5:$AR$12,0),1))*($G240/INDEX($AV$5:$BA$12,MATCH($D240,$AR$5:$AR$12,0),1))^$I240)+(EXP(-$G240/INDEX($AV$5:$BA$12,MATCH($D240,$AR$5:$AR$12,0),2))*($G240/INDEX($AV$5:$BA$12,MATCH($D240,$AR$5:$AR$12,0),2))^$I240)+(EXP(-$G240/INDEX($AV$5:$BA$12,MATCH($D240,$AR$5:$AR$12,0),3))*($G240/INDEX($AV$5:$BA$12,MATCH($D240,$AR$5:$AR$12,0),3))^$I240)+(EXP(-$G240/INDEX($AV$5:$BA$12,MATCH($D240,$AR$5:$AR$12,0),4))*($G240/INDEX($AV$5:$BA$12,MATCH($D240,$AR$5:$AR$12,0),4))^$I240)+(EXP(-$G240/INDEX($AV$5:$BA$12,MATCH($D240,$AR$5:$AR$12,0),5))*($G240/INDEX($AV$5:$BA$12,MATCH($D240,$AR$5:$AR$12,0),5))^$I240)+(EXP(-$G240/INDEX($AV$5:$BA$12,MATCH($D240,$AR$5:$AR$12,0),6))*($G240/INDEX($AV$5:$BA$12,MATCH($D240,$AR$5:$AR$12,0),6))^$I240)),0)</x:f>
        <x:v>0</x:v>
      </x:c>
      <x:c r="AA240" s="145" t="n">
        <x:f>IFERROR((EXP(-$G240/INDEX($AV$5:$BA$12,MATCH($D240,$AR$5:$AR$12,0),3))*($G240/INDEX($AV$5:$BA$12,MATCH($D240,$AR$5:$AR$12,0),3))^$I240)/((EXP(-$G240/INDEX($AV$5:$BA$12,MATCH($D240,$AR$5:$AR$12,0),1))*($G240/INDEX($AV$5:$BA$12,MATCH($D240,$AR$5:$AR$12,0),1))^$I240)+(EXP(-$G240/INDEX($AV$5:$BA$12,MATCH($D240,$AR$5:$AR$12,0),2))*($G240/INDEX($AV$5:$BA$12,MATCH($D240,$AR$5:$AR$12,0),2))^$I240)+(EXP(-$G240/INDEX($AV$5:$BA$12,MATCH($D240,$AR$5:$AR$12,0),3))*($G240/INDEX($AV$5:$BA$12,MATCH($D240,$AR$5:$AR$12,0),3))^$I240)+(EXP(-$G240/INDEX($AV$5:$BA$12,MATCH($D240,$AR$5:$AR$12,0),4))*($G240/INDEX($AV$5:$BA$12,MATCH($D240,$AR$5:$AR$12,0),4))^$I240)+(EXP(-$G240/INDEX($AV$5:$BA$12,MATCH($D240,$AR$5:$AR$12,0),5))*($G240/INDEX($AV$5:$BA$12,MATCH($D240,$AR$5:$AR$12,0),5))^$I240)+(EXP(-$G240/INDEX($AV$5:$BA$12,MATCH($D240,$AR$5:$AR$12,0),6))*($G240/INDEX($AV$5:$BA$12,MATCH($D240,$AR$5:$AR$12,0),6))^$I240)),0)</x:f>
        <x:v>0</x:v>
      </x:c>
      <x:c r="AB240" s="145" t="n">
        <x:f>IFERROR((EXP(-$G240/INDEX($AV$5:$BA$12,MATCH($D240,$AR$5:$AR$12,0),4))*($G240/INDEX($AV$5:$BA$12,MATCH($D240,$AR$5:$AR$12,0),4))^$I240)/((EXP(-$G240/INDEX($AV$5:$BA$12,MATCH($D240,$AR$5:$AR$12,0),1))*($G240/INDEX($AV$5:$BA$12,MATCH($D240,$AR$5:$AR$12,0),1))^$I240)+(EXP(-$G240/INDEX($AV$5:$BA$12,MATCH($D240,$AR$5:$AR$12,0),2))*($G240/INDEX($AV$5:$BA$12,MATCH($D240,$AR$5:$AR$12,0),2))^$I240)+(EXP(-$G240/INDEX($AV$5:$BA$12,MATCH($D240,$AR$5:$AR$12,0),3))*($G240/INDEX($AV$5:$BA$12,MATCH($D240,$AR$5:$AR$12,0),3))^$I240)+(EXP(-$G240/INDEX($AV$5:$BA$12,MATCH($D240,$AR$5:$AR$12,0),4))*($G240/INDEX($AV$5:$BA$12,MATCH($D240,$AR$5:$AR$12,0),4))^$I240)+(EXP(-$G240/INDEX($AV$5:$BA$12,MATCH($D240,$AR$5:$AR$12,0),5))*($G240/INDEX($AV$5:$BA$12,MATCH($D240,$AR$5:$AR$12,0),5))^$I240)+(EXP(-$G240/INDEX($AV$5:$BA$12,MATCH($D240,$AR$5:$AR$12,0),6))*($G240/INDEX($AV$5:$BA$12,MATCH($D240,$AR$5:$AR$12,0),6))^$I240)),0)</x:f>
        <x:v>0</x:v>
      </x:c>
      <x:c r="AC240" s="145" t="n">
        <x:f>IFERROR((EXP(-$G240/INDEX($AV$5:$BA$12,MATCH($D240,$AR$5:$AR$12,0),5))*($G240/INDEX($AV$5:$BA$12,MATCH($D240,$AR$5:$AR$12,0),5))^$I240)/((EXP(-$G240/INDEX($AV$5:$BA$12,MATCH($D240,$AR$5:$AR$12,0),1))*($G240/INDEX($AV$5:$BA$12,MATCH($D240,$AR$5:$AR$12,0),1))^$I240)+(EXP(-$G240/INDEX($AV$5:$BA$12,MATCH($D240,$AR$5:$AR$12,0),2))*($G240/INDEX($AV$5:$BA$12,MATCH($D240,$AR$5:$AR$12,0),2))^$I240)+(EXP(-$G240/INDEX($AV$5:$BA$12,MATCH($D240,$AR$5:$AR$12,0),3))*($G240/INDEX($AV$5:$BA$12,MATCH($D240,$AR$5:$AR$12,0),3))^$I240)+(EXP(-$G240/INDEX($AV$5:$BA$12,MATCH($D240,$AR$5:$AR$12,0),4))*($G240/INDEX($AV$5:$BA$12,MATCH($D240,$AR$5:$AR$12,0),4))^$I240)+(EXP(-$G240/INDEX($AV$5:$BA$12,MATCH($D240,$AR$5:$AR$12,0),5))*($G240/INDEX($AV$5:$BA$12,MATCH($D240,$AR$5:$AR$12,0),5))^$I240)+(EXP(-$G240/INDEX($AV$5:$BA$12,MATCH($D240,$AR$5:$AR$12,0),6))*($G240/INDEX($AV$5:$BA$12,MATCH($D240,$AR$5:$AR$12,0),6))^$I240)),0)</x:f>
        <x:v>0</x:v>
      </x:c>
      <x:c r="AD240" s="145" t="n">
        <x:f>IFERROR((EXP(-$G240/INDEX($AV$5:$BA$12,MATCH($D240,$AR$5:$AR$12,0),6))*($G240/INDEX($AV$5:$BA$12,MATCH($D240,$AR$5:$AR$12,0),6))^$I240)/((EXP(-$G240/INDEX($AV$5:$BA$12,MATCH($D240,$AR$5:$AR$12,0),1))*($G240/INDEX($AV$5:$BA$12,MATCH($D240,$AR$5:$AR$12,0),1))^$I240)+(EXP(-$G240/INDEX($AV$5:$BA$12,MATCH($D240,$AR$5:$AR$12,0),2))*($G240/INDEX($AV$5:$BA$12,MATCH($D240,$AR$5:$AR$12,0),2))^$I240)+(EXP(-$G240/INDEX($AV$5:$BA$12,MATCH($D240,$AR$5:$AR$12,0),3))*($G240/INDEX($AV$5:$BA$12,MATCH($D240,$AR$5:$AR$12,0),3))^$I240)+(EXP(-$G240/INDEX($AV$5:$BA$12,MATCH($D240,$AR$5:$AR$12,0),4))*($G240/INDEX($AV$5:$BA$12,MATCH($D240,$AR$5:$AR$12,0),4))^$I240)+(EXP(-$G240/INDEX($AV$5:$BA$12,MATCH($D240,$AR$5:$AR$12,0),5))*($G240/INDEX($AV$5:$BA$12,MATCH($D240,$AR$5:$AR$12,0),5))^$I240)+(EXP(-$G240/INDEX($AV$5:$BA$12,MATCH($D240,$AR$5:$AR$12,0),6))*($G240/INDEX($AV$5:$BA$12,MATCH($D240,$AR$5:$AR$12,0),6))^$I240)),0)</x:f>
        <x:v>0</x:v>
      </x:c>
      <x:c r="AE240" s="145" t="n">
        <x:f>IFERROR((EXP(-$G240/INDEX($BB$5:$BG$12,MATCH($D240,$AR$5:$AR$12,0),1))*($G240/INDEX($BB$5:$BG$12,MATCH($D240,$AR$5:$AR$12,0),1))^$J240)/((EXP(-$G240/INDEX($BB$5:$BG$12,MATCH($D240,$AR$5:$AR$12,0),1))*($G240/INDEX($BB$5:$BG$12,MATCH($D240,$AR$5:$AR$12,0),1))^$J240)+(EXP(-$G240/INDEX($BB$5:$BG$12,MATCH($D240,$AR$5:$AR$12,0),2))*($G240/INDEX($BB$5:$BG$12,MATCH($D240,$AR$5:$AR$12,0),2))^$J240)+(EXP(-$G240/INDEX($BB$5:$BG$12,MATCH($D240,$AR$5:$AR$12,0),3))*($G240/INDEX($BB$5:$BG$12,MATCH($D240,$AR$5:$AR$12,0),3))^$J240)+(EXP(-$G240/INDEX($BB$5:$BG$12,MATCH($D240,$AR$5:$AR$12,0),4))*($G240/INDEX($BB$5:$BG$12,MATCH($D240,$AR$5:$AR$12,0),4))^$J240)+(EXP(-$G240/INDEX($BB$5:$BG$12,MATCH($D240,$AR$5:$AR$12,0),5))*($G240/INDEX($BB$5:$BG$12,MATCH($D240,$AR$5:$AR$12,0),5))^$J240)+(EXP(-$G240/INDEX($BB$5:$BG$12,MATCH($D240,$AR$5:$AR$12,0),6))*($G240/INDEX($BB$5:$BG$12,MATCH($D240,$AR$5:$AR$12,0),6))^$J240)),0)</x:f>
        <x:v>0</x:v>
      </x:c>
      <x:c r="AF240" s="145" t="n">
        <x:f>IFERROR((EXP(-$G240/INDEX($BB$5:$BG$12,MATCH($D240,$AR$5:$AR$12,0),2))*($G240/INDEX($BB$5:$BG$12,MATCH($D240,$AR$5:$AR$12,0),2))^$J240)/((EXP(-$G240/INDEX($BB$5:$BG$12,MATCH($D240,$AR$5:$AR$12,0),1))*($G240/INDEX($BB$5:$BG$12,MATCH($D240,$AR$5:$AR$12,0),1))^$J240)+(EXP(-$G240/INDEX($BB$5:$BG$12,MATCH($D240,$AR$5:$AR$12,0),2))*($G240/INDEX($BB$5:$BG$12,MATCH($D240,$AR$5:$AR$12,0),2))^$J240)+(EXP(-$G240/INDEX($BB$5:$BG$12,MATCH($D240,$AR$5:$AR$12,0),3))*($G240/INDEX($BB$5:$BG$12,MATCH($D240,$AR$5:$AR$12,0),3))^$J240)+(EXP(-$G240/INDEX($BB$5:$BG$12,MATCH($D240,$AR$5:$AR$12,0),4))*($G240/INDEX($BB$5:$BG$12,MATCH($D240,$AR$5:$AR$12,0),4))^$J240)+(EXP(-$G240/INDEX($BB$5:$BG$12,MATCH($D240,$AR$5:$AR$12,0),5))*($G240/INDEX($BB$5:$BG$12,MATCH($D240,$AR$5:$AR$12,0),5))^$J240)+(EXP(-$G240/INDEX($BB$5:$BG$12,MATCH($D240,$AR$5:$AR$12,0),6))*($G240/INDEX($BB$5:$BG$12,MATCH($D240,$AR$5:$AR$12,0),6))^$J240)),0)</x:f>
        <x:v>0</x:v>
      </x:c>
      <x:c r="AG240" s="145" t="n">
        <x:f>IFERROR((EXP(-$G240/INDEX($BB$5:$BG$12,MATCH($D240,$AR$5:$AR$12,0),3))*($G240/INDEX($BB$5:$BG$12,MATCH($D240,$AR$5:$AR$12,0),3))^$J240)/((EXP(-$G240/INDEX($BB$5:$BG$12,MATCH($D240,$AR$5:$AR$12,0),1))*($G240/INDEX($BB$5:$BG$12,MATCH($D240,$AR$5:$AR$12,0),1))^$J240)+(EXP(-$G240/INDEX($BB$5:$BG$12,MATCH($D240,$AR$5:$AR$12,0),2))*($G240/INDEX($BB$5:$BG$12,MATCH($D240,$AR$5:$AR$12,0),2))^$J240)+(EXP(-$G240/INDEX($BB$5:$BG$12,MATCH($D240,$AR$5:$AR$12,0),3))*($G240/INDEX($BB$5:$BG$12,MATCH($D240,$AR$5:$AR$12,0),3))^$J240)+(EXP(-$G240/INDEX($BB$5:$BG$12,MATCH($D240,$AR$5:$AR$12,0),4))*($G240/INDEX($BB$5:$BG$12,MATCH($D240,$AR$5:$AR$12,0),4))^$J240)+(EXP(-$G240/INDEX($BB$5:$BG$12,MATCH($D240,$AR$5:$AR$12,0),5))*($G240/INDEX($BB$5:$BG$12,MATCH($D240,$AR$5:$AR$12,0),5))^$J240)+(EXP(-$G240/INDEX($BB$5:$BG$12,MATCH($D240,$AR$5:$AR$12,0),6))*($G240/INDEX($BB$5:$BG$12,MATCH($D240,$AR$5:$AR$12,0),6))^$J240)),0)</x:f>
        <x:v>0</x:v>
      </x:c>
      <x:c r="AH240" s="145" t="n">
        <x:f>IFERROR((EXP(-$G240/INDEX($BB$5:$BG$12,MATCH($D240,$AR$5:$AR$12,0),4))*($G240/INDEX($BB$5:$BG$12,MATCH($D240,$AR$5:$AR$12,0),4))^$J240)/((EXP(-$G240/INDEX($BB$5:$BG$12,MATCH($D240,$AR$5:$AR$12,0),1))*($G240/INDEX($BB$5:$BG$12,MATCH($D240,$AR$5:$AR$12,0),1))^$J240)+(EXP(-$G240/INDEX($BB$5:$BG$12,MATCH($D240,$AR$5:$AR$12,0),2))*($G240/INDEX($BB$5:$BG$12,MATCH($D240,$AR$5:$AR$12,0),2))^$J240)+(EXP(-$G240/INDEX($BB$5:$BG$12,MATCH($D240,$AR$5:$AR$12,0),3))*($G240/INDEX($BB$5:$BG$12,MATCH($D240,$AR$5:$AR$12,0),3))^$J240)+(EXP(-$G240/INDEX($BB$5:$BG$12,MATCH($D240,$AR$5:$AR$12,0),4))*($G240/INDEX($BB$5:$BG$12,MATCH($D240,$AR$5:$AR$12,0),4))^$J240)+(EXP(-$G240/INDEX($BB$5:$BG$12,MATCH($D240,$AR$5:$AR$12,0),5))*($G240/INDEX($BB$5:$BG$12,MATCH($D240,$AR$5:$AR$12,0),5))^$J240)+(EXP(-$G240/INDEX($BB$5:$BG$12,MATCH($D240,$AR$5:$AR$12,0),6))*($G240/INDEX($BB$5:$BG$12,MATCH($D240,$AR$5:$AR$12,0),6))^$J240)),0)</x:f>
        <x:v>0</x:v>
      </x:c>
      <x:c r="AI240" s="145" t="n">
        <x:f>IFERROR((EXP(-$G240/INDEX($BB$5:$BG$12,MATCH($D240,$AR$5:$AR$12,0),5))*($G240/INDEX($BB$5:$BG$12,MATCH($D240,$AR$5:$AR$12,0),5))^$J240)/((EXP(-$G240/INDEX($BB$5:$BG$12,MATCH($D240,$AR$5:$AR$12,0),1))*($G240/INDEX($BB$5:$BG$12,MATCH($D240,$AR$5:$AR$12,0),1))^$J240)+(EXP(-$G240/INDEX($BB$5:$BG$12,MATCH($D240,$AR$5:$AR$12,0),2))*($G240/INDEX($BB$5:$BG$12,MATCH($D240,$AR$5:$AR$12,0),2))^$J240)+(EXP(-$G240/INDEX($BB$5:$BG$12,MATCH($D240,$AR$5:$AR$12,0),3))*($G240/INDEX($BB$5:$BG$12,MATCH($D240,$AR$5:$AR$12,0),3))^$J240)+(EXP(-$G240/INDEX($BB$5:$BG$12,MATCH($D240,$AR$5:$AR$12,0),4))*($G240/INDEX($BB$5:$BG$12,MATCH($D240,$AR$5:$AR$12,0),4))^$J240)+(EXP(-$G240/INDEX($BB$5:$BG$12,MATCH($D240,$AR$5:$AR$12,0),5))*($G240/INDEX($BB$5:$BG$12,MATCH($D240,$AR$5:$AR$12,0),5))^$J240)+(EXP(-$G240/INDEX($BB$5:$BG$12,MATCH($D240,$AR$5:$AR$12,0),6))*($G240/INDEX($BB$5:$BG$12,MATCH($D240,$AR$5:$AR$12,0),6))^$J240)),0)</x:f>
        <x:v>0</x:v>
      </x:c>
      <x:c r="AJ240" s="145" t="n">
        <x:f>IFERROR((EXP(-$G240/INDEX($BB$5:$BG$12,MATCH($D240,$AR$5:$AR$12,0),6))*($G240/INDEX($BB$5:$BG$12,MATCH($D240,$AR$5:$AR$12,0),6))^$J240)/((EXP(-$G240/INDEX($BB$5:$BG$12,MATCH($D240,$AR$5:$AR$12,0),1))*($G240/INDEX($BB$5:$BG$12,MATCH($D240,$AR$5:$AR$12,0),1))^$J240)+(EXP(-$G240/INDEX($BB$5:$BG$12,MATCH($D240,$AR$5:$AR$12,0),2))*($G240/INDEX($BB$5:$BG$12,MATCH($D240,$AR$5:$AR$12,0),2))^$J240)+(EXP(-$G240/INDEX($BB$5:$BG$12,MATCH($D240,$AR$5:$AR$12,0),3))*($G240/INDEX($BB$5:$BG$12,MATCH($D240,$AR$5:$AR$12,0),3))^$J240)+(EXP(-$G240/INDEX($BB$5:$BG$12,MATCH($D240,$AR$5:$AR$12,0),4))*($G240/INDEX($BB$5:$BG$12,MATCH($D240,$AR$5:$AR$12,0),4))^$J240)+(EXP(-$G240/INDEX($BB$5:$BG$12,MATCH($D240,$AR$5:$AR$12,0),5))*($G240/INDEX($BB$5:$BG$12,MATCH($D240,$AR$5:$AR$12,0),5))^$J240)+(EXP(-$G240/INDEX($BB$5:$BG$12,MATCH($D240,$AR$5:$AR$12,0),6))*($G240/INDEX($BB$5:$BG$12,MATCH($D240,$AR$5:$AR$12,0),6))^$J240)),0)</x:f>
        <x:v>0</x:v>
      </x:c>
      <x:c r="BJ240"/>
      <x:c r="BK240"/>
      <x:c r="BL240"/>
      <x:c r="BM240"/>
      <x:c r="BN240"/>
      <x:c r="BO240"/>
      <x:c r="BP240"/>
      <x:c r="BQ240"/>
      <x:c r="BR240"/>
      <x:c r="BS240"/>
      <x:c r="BT240"/>
      <x:c r="BU240"/>
      <x:c r="BV240"/>
      <x:c r="BW240"/>
      <x:c r="BX240"/>
      <x:c r="BY240"/>
      <x:c r="BZ240"/>
    </x:row>
    <x:row r="241">
      <x:c r="A241" s="30" t="n">
        <x:f>'対象台データ'!A239</x:f>
        <x:v>46123</x:v>
      </x:c>
      <x:c r="B241" s="1004" t="str">
        <x:f>'対象台データ'!B239</x:f>
        <x:v>土</x:v>
      </x:c>
      <x:c r="C241" s="1004" t="str">
        <x:f>'対象台データ'!C239</x:f>
        <x:v>4/11</x:v>
      </x:c>
      <x:c r="D241" t="str">
        <x:f>'対象台データ'!D239</x:f>
        <x:v>パチスロ かぐや様は告らせたい</x:v>
      </x:c>
      <x:c r="E241" s="1015" t="n">
        <x:f>IF($X241="A",MIN(100,MAX(0,55+(V241-55)*(1+0.4*SQRT(MIN(G241/8000,1))))),MIN(100,MAX(0,V241)))</x:f>
        <x:v>77.85390532315016</x:v>
      </x:c>
      <x:c r="F241" s="1017" t="n">
        <x:f>'対象台データ'!E239</x:f>
        <x:v>515</x:v>
      </x:c>
      <x:c r="G241" s="644" t="n">
        <x:f>'対象台データ'!F239</x:f>
        <x:v>7829</x:v>
      </x:c>
      <x:c r="H241" s="644" t="n">
        <x:f>'対象台データ'!G239</x:f>
        <x:v>2801</x:v>
      </x:c>
      <x:c r="I241" s="644" t="n">
        <x:f>'対象台データ'!H239</x:f>
        <x:v>0</x:v>
      </x:c>
      <x:c r="J241" s="644" t="n">
        <x:f>'対象台データ'!I239</x:f>
        <x:v>0</x:v>
      </x:c>
      <x:c r="K241" s="145" t="n">
        <x:f>'対象台データ'!K239</x:f>
        <x:v>1.119257461574488</x:v>
      </x:c>
      <x:c r="L241" s="28" t="n">
        <x:f>IF(G241&lt;=0,5,IF(G241&lt;1500,5+(G241-0)*(20-5)/(1500-0),IF(G241&lt;3000,20+(G241-1500)*(40-20)/(3000-1500),IF(G241&lt;4500,40+(G241-3000)*(58-40)/(4500-3000),IF(G241&lt;6000,58+(G241-4500)*(72-58)/(6000-4500),IF(G241&lt;7500,72+(G241-6000)*(84-72)/(7500-6000),IF(G241&lt;9000,84+(G241-7500)*(93-84)/(9000-7500),IF(G241&lt;11000,93+(G241-9000)*(100-93)/(11000-9000),100))))))))</x:f>
        <x:v>85.974</x:v>
      </x:c>
      <x:c r="M241" s="28" t="n">
        <x:v>1</x:v>
      </x:c>
      <x:c r="N241" s="28" t="n">
        <x:f>MIN(100,L241*M241)</x:f>
        <x:v>85.974</x:v>
      </x:c>
      <x:c r="O241" s="28" t="n">
        <x:f>IF(K241&lt;=0.8,0,IF(K241&lt;0.9,0+(K241-0.8)*(10-0)/(0.9-0.8),IF(K241&lt;1,10+(K241-0.9)*(35-10)/(1-0.9),IF(K241&lt;1.2,35+(K241-1)*(87-35)/(1.2-1),IF(K241&lt;1.3,87+(K241-1.2)*(96-87)/(1.3-1.2),IF(K241&lt;1.45,96+(K241-1.3)*(100-96)/(1.45-1.3),100))))))</x:f>
        <x:v>66.00694000936687</x:v>
      </x:c>
      <x:c r="P241" s="145" t="n">
        <x:f>MIN(1,SQRT(G241/8000))</x:f>
        <x:v>0.9892547700162987</x:v>
      </x:c>
      <x:c r="Q241" s="28" t="n">
        <x:f>35+(O241-35)*P241</x:f>
        <x:v>65.67376330787539</x:v>
      </x:c>
      <x:c r="R241" s="28" t="n">
        <x:f>IF(K241&lt;0.95,MIN(25,(0.95-K241)*250),0)</x:f>
        <x:v>0</x:v>
      </x:c>
      <x:c r="S241" s="28" t="n">
        <x:f>IF($X241="A",Y241*5+Z241*15+AA241*30+AB241*60+AC241*80+AD241*100,0)</x:f>
        <x:v>0</x:v>
      </x:c>
      <x:c r="T241" s="28" t="n">
        <x:f>IF($X241="A",AE241*5+AF241*15+AG241*30+AH241*60+AI241*80+AJ241*100,0)</x:f>
        <x:v>0</x:v>
      </x:c>
      <x:c r="U241" s="28" t="n">
        <x:f>IF($X241="A",S241*15%+T241*30%+Q241*55%,0)</x:f>
        <x:v>0</x:v>
      </x:c>
      <x:c r="V241" s="1019" t="n">
        <x:f>IF($X241="A",U241*80%+N241*20%,N241*IFERROR(INDEX($AT$5:$AT$60,MATCH($D241,$AR$5:$AR$60,0)),0.6)+Q241*IFERROR(INDEX($AU$5:$AU$60,MATCH($D241,$AR$5:$AR$60,0)),0.4)-R241)</x:f>
        <x:v>77.85390532315016</x:v>
      </x:c>
      <x:c r="W241" s="25" t="str">
        <x:f>IF(E241&gt;=90,"設定6級候補",IF(E241&gt;=75,"設定4以上強候補",IF(E241&gt;=60,"設定4以上を疑う","要観察")))</x:f>
        <x:v>設定4以上強候補</x:v>
      </x:c>
      <x:c r="X241" s="1004" t="str">
        <x:f>IFERROR(INDEX($AS$5:$AS$60,MATCH($D241,$AR$5:$AR$60,0)),"AT")</x:f>
        <x:v>AT</x:v>
      </x:c>
      <x:c r="Y241" s="145" t="n">
        <x:f>IFERROR((EXP(-$G241/INDEX($AV$5:$BA$12,MATCH($D241,$AR$5:$AR$12,0),1))*($G241/INDEX($AV$5:$BA$12,MATCH($D241,$AR$5:$AR$12,0),1))^$I241)/((EXP(-$G241/INDEX($AV$5:$BA$12,MATCH($D241,$AR$5:$AR$12,0),1))*($G241/INDEX($AV$5:$BA$12,MATCH($D241,$AR$5:$AR$12,0),1))^$I241)+(EXP(-$G241/INDEX($AV$5:$BA$12,MATCH($D241,$AR$5:$AR$12,0),2))*($G241/INDEX($AV$5:$BA$12,MATCH($D241,$AR$5:$AR$12,0),2))^$I241)+(EXP(-$G241/INDEX($AV$5:$BA$12,MATCH($D241,$AR$5:$AR$12,0),3))*($G241/INDEX($AV$5:$BA$12,MATCH($D241,$AR$5:$AR$12,0),3))^$I241)+(EXP(-$G241/INDEX($AV$5:$BA$12,MATCH($D241,$AR$5:$AR$12,0),4))*($G241/INDEX($AV$5:$BA$12,MATCH($D241,$AR$5:$AR$12,0),4))^$I241)+(EXP(-$G241/INDEX($AV$5:$BA$12,MATCH($D241,$AR$5:$AR$12,0),5))*($G241/INDEX($AV$5:$BA$12,MATCH($D241,$AR$5:$AR$12,0),5))^$I241)+(EXP(-$G241/INDEX($AV$5:$BA$12,MATCH($D241,$AR$5:$AR$12,0),6))*($G241/INDEX($AV$5:$BA$12,MATCH($D241,$AR$5:$AR$12,0),6))^$I241)),0)</x:f>
        <x:v>0</x:v>
      </x:c>
      <x:c r="Z241" s="145" t="n">
        <x:f>IFERROR((EXP(-$G241/INDEX($AV$5:$BA$12,MATCH($D241,$AR$5:$AR$12,0),2))*($G241/INDEX($AV$5:$BA$12,MATCH($D241,$AR$5:$AR$12,0),2))^$I241)/((EXP(-$G241/INDEX($AV$5:$BA$12,MATCH($D241,$AR$5:$AR$12,0),1))*($G241/INDEX($AV$5:$BA$12,MATCH($D241,$AR$5:$AR$12,0),1))^$I241)+(EXP(-$G241/INDEX($AV$5:$BA$12,MATCH($D241,$AR$5:$AR$12,0),2))*($G241/INDEX($AV$5:$BA$12,MATCH($D241,$AR$5:$AR$12,0),2))^$I241)+(EXP(-$G241/INDEX($AV$5:$BA$12,MATCH($D241,$AR$5:$AR$12,0),3))*($G241/INDEX($AV$5:$BA$12,MATCH($D241,$AR$5:$AR$12,0),3))^$I241)+(EXP(-$G241/INDEX($AV$5:$BA$12,MATCH($D241,$AR$5:$AR$12,0),4))*($G241/INDEX($AV$5:$BA$12,MATCH($D241,$AR$5:$AR$12,0),4))^$I241)+(EXP(-$G241/INDEX($AV$5:$BA$12,MATCH($D241,$AR$5:$AR$12,0),5))*($G241/INDEX($AV$5:$BA$12,MATCH($D241,$AR$5:$AR$12,0),5))^$I241)+(EXP(-$G241/INDEX($AV$5:$BA$12,MATCH($D241,$AR$5:$AR$12,0),6))*($G241/INDEX($AV$5:$BA$12,MATCH($D241,$AR$5:$AR$12,0),6))^$I241)),0)</x:f>
        <x:v>0</x:v>
      </x:c>
      <x:c r="AA241" s="145" t="n">
        <x:f>IFERROR((EXP(-$G241/INDEX($AV$5:$BA$12,MATCH($D241,$AR$5:$AR$12,0),3))*($G241/INDEX($AV$5:$BA$12,MATCH($D241,$AR$5:$AR$12,0),3))^$I241)/((EXP(-$G241/INDEX($AV$5:$BA$12,MATCH($D241,$AR$5:$AR$12,0),1))*($G241/INDEX($AV$5:$BA$12,MATCH($D241,$AR$5:$AR$12,0),1))^$I241)+(EXP(-$G241/INDEX($AV$5:$BA$12,MATCH($D241,$AR$5:$AR$12,0),2))*($G241/INDEX($AV$5:$BA$12,MATCH($D241,$AR$5:$AR$12,0),2))^$I241)+(EXP(-$G241/INDEX($AV$5:$BA$12,MATCH($D241,$AR$5:$AR$12,0),3))*($G241/INDEX($AV$5:$BA$12,MATCH($D241,$AR$5:$AR$12,0),3))^$I241)+(EXP(-$G241/INDEX($AV$5:$BA$12,MATCH($D241,$AR$5:$AR$12,0),4))*($G241/INDEX($AV$5:$BA$12,MATCH($D241,$AR$5:$AR$12,0),4))^$I241)+(EXP(-$G241/INDEX($AV$5:$BA$12,MATCH($D241,$AR$5:$AR$12,0),5))*($G241/INDEX($AV$5:$BA$12,MATCH($D241,$AR$5:$AR$12,0),5))^$I241)+(EXP(-$G241/INDEX($AV$5:$BA$12,MATCH($D241,$AR$5:$AR$12,0),6))*($G241/INDEX($AV$5:$BA$12,MATCH($D241,$AR$5:$AR$12,0),6))^$I241)),0)</x:f>
        <x:v>0</x:v>
      </x:c>
      <x:c r="AB241" s="145" t="n">
        <x:f>IFERROR((EXP(-$G241/INDEX($AV$5:$BA$12,MATCH($D241,$AR$5:$AR$12,0),4))*($G241/INDEX($AV$5:$BA$12,MATCH($D241,$AR$5:$AR$12,0),4))^$I241)/((EXP(-$G241/INDEX($AV$5:$BA$12,MATCH($D241,$AR$5:$AR$12,0),1))*($G241/INDEX($AV$5:$BA$12,MATCH($D241,$AR$5:$AR$12,0),1))^$I241)+(EXP(-$G241/INDEX($AV$5:$BA$12,MATCH($D241,$AR$5:$AR$12,0),2))*($G241/INDEX($AV$5:$BA$12,MATCH($D241,$AR$5:$AR$12,0),2))^$I241)+(EXP(-$G241/INDEX($AV$5:$BA$12,MATCH($D241,$AR$5:$AR$12,0),3))*($G241/INDEX($AV$5:$BA$12,MATCH($D241,$AR$5:$AR$12,0),3))^$I241)+(EXP(-$G241/INDEX($AV$5:$BA$12,MATCH($D241,$AR$5:$AR$12,0),4))*($G241/INDEX($AV$5:$BA$12,MATCH($D241,$AR$5:$AR$12,0),4))^$I241)+(EXP(-$G241/INDEX($AV$5:$BA$12,MATCH($D241,$AR$5:$AR$12,0),5))*($G241/INDEX($AV$5:$BA$12,MATCH($D241,$AR$5:$AR$12,0),5))^$I241)+(EXP(-$G241/INDEX($AV$5:$BA$12,MATCH($D241,$AR$5:$AR$12,0),6))*($G241/INDEX($AV$5:$BA$12,MATCH($D241,$AR$5:$AR$12,0),6))^$I241)),0)</x:f>
        <x:v>0</x:v>
      </x:c>
      <x:c r="AC241" s="145" t="n">
        <x:f>IFERROR((EXP(-$G241/INDEX($AV$5:$BA$12,MATCH($D241,$AR$5:$AR$12,0),5))*($G241/INDEX($AV$5:$BA$12,MATCH($D241,$AR$5:$AR$12,0),5))^$I241)/((EXP(-$G241/INDEX($AV$5:$BA$12,MATCH($D241,$AR$5:$AR$12,0),1))*($G241/INDEX($AV$5:$BA$12,MATCH($D241,$AR$5:$AR$12,0),1))^$I241)+(EXP(-$G241/INDEX($AV$5:$BA$12,MATCH($D241,$AR$5:$AR$12,0),2))*($G241/INDEX($AV$5:$BA$12,MATCH($D241,$AR$5:$AR$12,0),2))^$I241)+(EXP(-$G241/INDEX($AV$5:$BA$12,MATCH($D241,$AR$5:$AR$12,0),3))*($G241/INDEX($AV$5:$BA$12,MATCH($D241,$AR$5:$AR$12,0),3))^$I241)+(EXP(-$G241/INDEX($AV$5:$BA$12,MATCH($D241,$AR$5:$AR$12,0),4))*($G241/INDEX($AV$5:$BA$12,MATCH($D241,$AR$5:$AR$12,0),4))^$I241)+(EXP(-$G241/INDEX($AV$5:$BA$12,MATCH($D241,$AR$5:$AR$12,0),5))*($G241/INDEX($AV$5:$BA$12,MATCH($D241,$AR$5:$AR$12,0),5))^$I241)+(EXP(-$G241/INDEX($AV$5:$BA$12,MATCH($D241,$AR$5:$AR$12,0),6))*($G241/INDEX($AV$5:$BA$12,MATCH($D241,$AR$5:$AR$12,0),6))^$I241)),0)</x:f>
        <x:v>0</x:v>
      </x:c>
      <x:c r="AD241" s="145" t="n">
        <x:f>IFERROR((EXP(-$G241/INDEX($AV$5:$BA$12,MATCH($D241,$AR$5:$AR$12,0),6))*($G241/INDEX($AV$5:$BA$12,MATCH($D241,$AR$5:$AR$12,0),6))^$I241)/((EXP(-$G241/INDEX($AV$5:$BA$12,MATCH($D241,$AR$5:$AR$12,0),1))*($G241/INDEX($AV$5:$BA$12,MATCH($D241,$AR$5:$AR$12,0),1))^$I241)+(EXP(-$G241/INDEX($AV$5:$BA$12,MATCH($D241,$AR$5:$AR$12,0),2))*($G241/INDEX($AV$5:$BA$12,MATCH($D241,$AR$5:$AR$12,0),2))^$I241)+(EXP(-$G241/INDEX($AV$5:$BA$12,MATCH($D241,$AR$5:$AR$12,0),3))*($G241/INDEX($AV$5:$BA$12,MATCH($D241,$AR$5:$AR$12,0),3))^$I241)+(EXP(-$G241/INDEX($AV$5:$BA$12,MATCH($D241,$AR$5:$AR$12,0),4))*($G241/INDEX($AV$5:$BA$12,MATCH($D241,$AR$5:$AR$12,0),4))^$I241)+(EXP(-$G241/INDEX($AV$5:$BA$12,MATCH($D241,$AR$5:$AR$12,0),5))*($G241/INDEX($AV$5:$BA$12,MATCH($D241,$AR$5:$AR$12,0),5))^$I241)+(EXP(-$G241/INDEX($AV$5:$BA$12,MATCH($D241,$AR$5:$AR$12,0),6))*($G241/INDEX($AV$5:$BA$12,MATCH($D241,$AR$5:$AR$12,0),6))^$I241)),0)</x:f>
        <x:v>0</x:v>
      </x:c>
      <x:c r="AE241" s="145" t="n">
        <x:f>IFERROR((EXP(-$G241/INDEX($BB$5:$BG$12,MATCH($D241,$AR$5:$AR$12,0),1))*($G241/INDEX($BB$5:$BG$12,MATCH($D241,$AR$5:$AR$12,0),1))^$J241)/((EXP(-$G241/INDEX($BB$5:$BG$12,MATCH($D241,$AR$5:$AR$12,0),1))*($G241/INDEX($BB$5:$BG$12,MATCH($D241,$AR$5:$AR$12,0),1))^$J241)+(EXP(-$G241/INDEX($BB$5:$BG$12,MATCH($D241,$AR$5:$AR$12,0),2))*($G241/INDEX($BB$5:$BG$12,MATCH($D241,$AR$5:$AR$12,0),2))^$J241)+(EXP(-$G241/INDEX($BB$5:$BG$12,MATCH($D241,$AR$5:$AR$12,0),3))*($G241/INDEX($BB$5:$BG$12,MATCH($D241,$AR$5:$AR$12,0),3))^$J241)+(EXP(-$G241/INDEX($BB$5:$BG$12,MATCH($D241,$AR$5:$AR$12,0),4))*($G241/INDEX($BB$5:$BG$12,MATCH($D241,$AR$5:$AR$12,0),4))^$J241)+(EXP(-$G241/INDEX($BB$5:$BG$12,MATCH($D241,$AR$5:$AR$12,0),5))*($G241/INDEX($BB$5:$BG$12,MATCH($D241,$AR$5:$AR$12,0),5))^$J241)+(EXP(-$G241/INDEX($BB$5:$BG$12,MATCH($D241,$AR$5:$AR$12,0),6))*($G241/INDEX($BB$5:$BG$12,MATCH($D241,$AR$5:$AR$12,0),6))^$J241)),0)</x:f>
        <x:v>0</x:v>
      </x:c>
      <x:c r="AF241" s="145" t="n">
        <x:f>IFERROR((EXP(-$G241/INDEX($BB$5:$BG$12,MATCH($D241,$AR$5:$AR$12,0),2))*($G241/INDEX($BB$5:$BG$12,MATCH($D241,$AR$5:$AR$12,0),2))^$J241)/((EXP(-$G241/INDEX($BB$5:$BG$12,MATCH($D241,$AR$5:$AR$12,0),1))*($G241/INDEX($BB$5:$BG$12,MATCH($D241,$AR$5:$AR$12,0),1))^$J241)+(EXP(-$G241/INDEX($BB$5:$BG$12,MATCH($D241,$AR$5:$AR$12,0),2))*($G241/INDEX($BB$5:$BG$12,MATCH($D241,$AR$5:$AR$12,0),2))^$J241)+(EXP(-$G241/INDEX($BB$5:$BG$12,MATCH($D241,$AR$5:$AR$12,0),3))*($G241/INDEX($BB$5:$BG$12,MATCH($D241,$AR$5:$AR$12,0),3))^$J241)+(EXP(-$G241/INDEX($BB$5:$BG$12,MATCH($D241,$AR$5:$AR$12,0),4))*($G241/INDEX($BB$5:$BG$12,MATCH($D241,$AR$5:$AR$12,0),4))^$J241)+(EXP(-$G241/INDEX($BB$5:$BG$12,MATCH($D241,$AR$5:$AR$12,0),5))*($G241/INDEX($BB$5:$BG$12,MATCH($D241,$AR$5:$AR$12,0),5))^$J241)+(EXP(-$G241/INDEX($BB$5:$BG$12,MATCH($D241,$AR$5:$AR$12,0),6))*($G241/INDEX($BB$5:$BG$12,MATCH($D241,$AR$5:$AR$12,0),6))^$J241)),0)</x:f>
        <x:v>0</x:v>
      </x:c>
      <x:c r="AG241" s="145" t="n">
        <x:f>IFERROR((EXP(-$G241/INDEX($BB$5:$BG$12,MATCH($D241,$AR$5:$AR$12,0),3))*($G241/INDEX($BB$5:$BG$12,MATCH($D241,$AR$5:$AR$12,0),3))^$J241)/((EXP(-$G241/INDEX($BB$5:$BG$12,MATCH($D241,$AR$5:$AR$12,0),1))*($G241/INDEX($BB$5:$BG$12,MATCH($D241,$AR$5:$AR$12,0),1))^$J241)+(EXP(-$G241/INDEX($BB$5:$BG$12,MATCH($D241,$AR$5:$AR$12,0),2))*($G241/INDEX($BB$5:$BG$12,MATCH($D241,$AR$5:$AR$12,0),2))^$J241)+(EXP(-$G241/INDEX($BB$5:$BG$12,MATCH($D241,$AR$5:$AR$12,0),3))*($G241/INDEX($BB$5:$BG$12,MATCH($D241,$AR$5:$AR$12,0),3))^$J241)+(EXP(-$G241/INDEX($BB$5:$BG$12,MATCH($D241,$AR$5:$AR$12,0),4))*($G241/INDEX($BB$5:$BG$12,MATCH($D241,$AR$5:$AR$12,0),4))^$J241)+(EXP(-$G241/INDEX($BB$5:$BG$12,MATCH($D241,$AR$5:$AR$12,0),5))*($G241/INDEX($BB$5:$BG$12,MATCH($D241,$AR$5:$AR$12,0),5))^$J241)+(EXP(-$G241/INDEX($BB$5:$BG$12,MATCH($D241,$AR$5:$AR$12,0),6))*($G241/INDEX($BB$5:$BG$12,MATCH($D241,$AR$5:$AR$12,0),6))^$J241)),0)</x:f>
        <x:v>0</x:v>
      </x:c>
      <x:c r="AH241" s="145" t="n">
        <x:f>IFERROR((EXP(-$G241/INDEX($BB$5:$BG$12,MATCH($D241,$AR$5:$AR$12,0),4))*($G241/INDEX($BB$5:$BG$12,MATCH($D241,$AR$5:$AR$12,0),4))^$J241)/((EXP(-$G241/INDEX($BB$5:$BG$12,MATCH($D241,$AR$5:$AR$12,0),1))*($G241/INDEX($BB$5:$BG$12,MATCH($D241,$AR$5:$AR$12,0),1))^$J241)+(EXP(-$G241/INDEX($BB$5:$BG$12,MATCH($D241,$AR$5:$AR$12,0),2))*($G241/INDEX($BB$5:$BG$12,MATCH($D241,$AR$5:$AR$12,0),2))^$J241)+(EXP(-$G241/INDEX($BB$5:$BG$12,MATCH($D241,$AR$5:$AR$12,0),3))*($G241/INDEX($BB$5:$BG$12,MATCH($D241,$AR$5:$AR$12,0),3))^$J241)+(EXP(-$G241/INDEX($BB$5:$BG$12,MATCH($D241,$AR$5:$AR$12,0),4))*($G241/INDEX($BB$5:$BG$12,MATCH($D241,$AR$5:$AR$12,0),4))^$J241)+(EXP(-$G241/INDEX($BB$5:$BG$12,MATCH($D241,$AR$5:$AR$12,0),5))*($G241/INDEX($BB$5:$BG$12,MATCH($D241,$AR$5:$AR$12,0),5))^$J241)+(EXP(-$G241/INDEX($BB$5:$BG$12,MATCH($D241,$AR$5:$AR$12,0),6))*($G241/INDEX($BB$5:$BG$12,MATCH($D241,$AR$5:$AR$12,0),6))^$J241)),0)</x:f>
        <x:v>0</x:v>
      </x:c>
      <x:c r="AI241" s="145" t="n">
        <x:f>IFERROR((EXP(-$G241/INDEX($BB$5:$BG$12,MATCH($D241,$AR$5:$AR$12,0),5))*($G241/INDEX($BB$5:$BG$12,MATCH($D241,$AR$5:$AR$12,0),5))^$J241)/((EXP(-$G241/INDEX($BB$5:$BG$12,MATCH($D241,$AR$5:$AR$12,0),1))*($G241/INDEX($BB$5:$BG$12,MATCH($D241,$AR$5:$AR$12,0),1))^$J241)+(EXP(-$G241/INDEX($BB$5:$BG$12,MATCH($D241,$AR$5:$AR$12,0),2))*($G241/INDEX($BB$5:$BG$12,MATCH($D241,$AR$5:$AR$12,0),2))^$J241)+(EXP(-$G241/INDEX($BB$5:$BG$12,MATCH($D241,$AR$5:$AR$12,0),3))*($G241/INDEX($BB$5:$BG$12,MATCH($D241,$AR$5:$AR$12,0),3))^$J241)+(EXP(-$G241/INDEX($BB$5:$BG$12,MATCH($D241,$AR$5:$AR$12,0),4))*($G241/INDEX($BB$5:$BG$12,MATCH($D241,$AR$5:$AR$12,0),4))^$J241)+(EXP(-$G241/INDEX($BB$5:$BG$12,MATCH($D241,$AR$5:$AR$12,0),5))*($G241/INDEX($BB$5:$BG$12,MATCH($D241,$AR$5:$AR$12,0),5))^$J241)+(EXP(-$G241/INDEX($BB$5:$BG$12,MATCH($D241,$AR$5:$AR$12,0),6))*($G241/INDEX($BB$5:$BG$12,MATCH($D241,$AR$5:$AR$12,0),6))^$J241)),0)</x:f>
        <x:v>0</x:v>
      </x:c>
      <x:c r="AJ241" s="145" t="n">
        <x:f>IFERROR((EXP(-$G241/INDEX($BB$5:$BG$12,MATCH($D241,$AR$5:$AR$12,0),6))*($G241/INDEX($BB$5:$BG$12,MATCH($D241,$AR$5:$AR$12,0),6))^$J241)/((EXP(-$G241/INDEX($BB$5:$BG$12,MATCH($D241,$AR$5:$AR$12,0),1))*($G241/INDEX($BB$5:$BG$12,MATCH($D241,$AR$5:$AR$12,0),1))^$J241)+(EXP(-$G241/INDEX($BB$5:$BG$12,MATCH($D241,$AR$5:$AR$12,0),2))*($G241/INDEX($BB$5:$BG$12,MATCH($D241,$AR$5:$AR$12,0),2))^$J241)+(EXP(-$G241/INDEX($BB$5:$BG$12,MATCH($D241,$AR$5:$AR$12,0),3))*($G241/INDEX($BB$5:$BG$12,MATCH($D241,$AR$5:$AR$12,0),3))^$J241)+(EXP(-$G241/INDEX($BB$5:$BG$12,MATCH($D241,$AR$5:$AR$12,0),4))*($G241/INDEX($BB$5:$BG$12,MATCH($D241,$AR$5:$AR$12,0),4))^$J241)+(EXP(-$G241/INDEX($BB$5:$BG$12,MATCH($D241,$AR$5:$AR$12,0),5))*($G241/INDEX($BB$5:$BG$12,MATCH($D241,$AR$5:$AR$12,0),5))^$J241)+(EXP(-$G241/INDEX($BB$5:$BG$12,MATCH($D241,$AR$5:$AR$12,0),6))*($G241/INDEX($BB$5:$BG$12,MATCH($D241,$AR$5:$AR$12,0),6))^$J241)),0)</x:f>
        <x:v>0</x:v>
      </x:c>
      <x:c r="BJ241"/>
      <x:c r="BK241"/>
      <x:c r="BL241"/>
      <x:c r="BM241"/>
      <x:c r="BN241"/>
      <x:c r="BO241"/>
      <x:c r="BP241"/>
      <x:c r="BQ241"/>
      <x:c r="BR241"/>
      <x:c r="BS241"/>
      <x:c r="BT241"/>
      <x:c r="BU241"/>
      <x:c r="BV241"/>
      <x:c r="BW241"/>
      <x:c r="BX241"/>
      <x:c r="BY241"/>
      <x:c r="BZ241"/>
    </x:row>
    <x:row r="242">
      <x:c r="A242" s="30" t="n">
        <x:f>'対象台データ'!A240</x:f>
        <x:v>46123</x:v>
      </x:c>
      <x:c r="B242" s="1004" t="str">
        <x:f>'対象台データ'!B240</x:f>
        <x:v>土</x:v>
      </x:c>
      <x:c r="C242" s="1004" t="str">
        <x:f>'対象台データ'!C240</x:f>
        <x:v>4/11</x:v>
      </x:c>
      <x:c r="D242" t="str">
        <x:f>'対象台データ'!D240</x:f>
        <x:v>パチスロ かぐや様は告らせたい</x:v>
      </x:c>
      <x:c r="E242" s="1015" t="n">
        <x:f>IF($X242="A",MIN(100,MAX(0,55+(V242-55)*(1+0.4*SQRT(MIN(G242/8000,1))))),MIN(100,MAX(0,V242)))</x:f>
        <x:v>81.11709735492533</x:v>
      </x:c>
      <x:c r="F242" s="1017" t="n">
        <x:f>'対象台データ'!E240</x:f>
        <x:v>516</x:v>
      </x:c>
      <x:c r="G242" s="644" t="n">
        <x:f>'対象台データ'!F240</x:f>
        <x:v>6642</x:v>
      </x:c>
      <x:c r="H242" s="644" t="n">
        <x:f>'対象台データ'!G240</x:f>
        <x:v>5129</x:v>
      </x:c>
      <x:c r="I242" s="644" t="n">
        <x:f>'対象台データ'!H240</x:f>
        <x:v>0</x:v>
      </x:c>
      <x:c r="J242" s="644" t="n">
        <x:f>'対象台データ'!I240</x:f>
        <x:v>0</x:v>
      </x:c>
      <x:c r="K242" s="145" t="n">
        <x:f>'対象台データ'!K240</x:f>
        <x:v>1.2574023888387031</x:v>
      </x:c>
      <x:c r="L242" s="28" t="n">
        <x:f>IF(G242&lt;=0,5,IF(G242&lt;1500,5+(G242-0)*(20-5)/(1500-0),IF(G242&lt;3000,20+(G242-1500)*(40-20)/(3000-1500),IF(G242&lt;4500,40+(G242-3000)*(58-40)/(4500-3000),IF(G242&lt;6000,58+(G242-4500)*(72-58)/(6000-4500),IF(G242&lt;7500,72+(G242-6000)*(84-72)/(7500-6000),IF(G242&lt;9000,84+(G242-7500)*(93-84)/(9000-7500),IF(G242&lt;11000,93+(G242-9000)*(100-93)/(11000-9000),100))))))))</x:f>
        <x:v>77.136</x:v>
      </x:c>
      <x:c r="M242" s="28" t="n">
        <x:v>1</x:v>
      </x:c>
      <x:c r="N242" s="28" t="n">
        <x:f>MIN(100,L242*M242)</x:f>
        <x:v>77.136</x:v>
      </x:c>
      <x:c r="O242" s="28" t="n">
        <x:f>IF(K242&lt;=0.8,0,IF(K242&lt;0.9,0+(K242-0.8)*(10-0)/(0.9-0.8),IF(K242&lt;1,10+(K242-0.9)*(35-10)/(1-0.9),IF(K242&lt;1.2,35+(K242-1)*(87-35)/(1.2-1),IF(K242&lt;1.3,87+(K242-1.2)*(96-87)/(1.3-1.2),IF(K242&lt;1.45,96+(K242-1.3)*(100-96)/(1.45-1.3),100))))))</x:f>
        <x:v>92.16621499548329</x:v>
      </x:c>
      <x:c r="P242" s="145" t="n">
        <x:f>MIN(1,SQRT(G242/8000))</x:f>
        <x:v>0.9111805529092465</x:v>
      </x:c>
      <x:c r="Q242" s="28" t="n">
        <x:f>35+(O242-35)*P242</x:f>
        <x:v>87.08874338731331</x:v>
      </x:c>
      <x:c r="R242" s="28" t="n">
        <x:f>IF(K242&lt;0.95,MIN(25,(0.95-K242)*250),0)</x:f>
        <x:v>0</x:v>
      </x:c>
      <x:c r="S242" s="28" t="n">
        <x:f>IF($X242="A",Y242*5+Z242*15+AA242*30+AB242*60+AC242*80+AD242*100,0)</x:f>
        <x:v>0</x:v>
      </x:c>
      <x:c r="T242" s="28" t="n">
        <x:f>IF($X242="A",AE242*5+AF242*15+AG242*30+AH242*60+AI242*80+AJ242*100,0)</x:f>
        <x:v>0</x:v>
      </x:c>
      <x:c r="U242" s="28" t="n">
        <x:f>IF($X242="A",S242*15%+T242*30%+Q242*55%,0)</x:f>
        <x:v>0</x:v>
      </x:c>
      <x:c r="V242" s="1019" t="n">
        <x:f>IF($X242="A",U242*80%+N242*20%,N242*IFERROR(INDEX($AT$5:$AT$60,MATCH($D242,$AR$5:$AR$60,0)),0.6)+Q242*IFERROR(INDEX($AU$5:$AU$60,MATCH($D242,$AR$5:$AR$60,0)),0.4)-R242)</x:f>
        <x:v>81.11709735492533</x:v>
      </x:c>
      <x:c r="W242" s="25" t="str">
        <x:f>IF(E242&gt;=90,"設定6級候補",IF(E242&gt;=75,"設定4以上強候補",IF(E242&gt;=60,"設定4以上を疑う","要観察")))</x:f>
        <x:v>設定4以上強候補</x:v>
      </x:c>
      <x:c r="X242" s="1004" t="str">
        <x:f>IFERROR(INDEX($AS$5:$AS$60,MATCH($D242,$AR$5:$AR$60,0)),"AT")</x:f>
        <x:v>AT</x:v>
      </x:c>
      <x:c r="Y242" s="145" t="n">
        <x:f>IFERROR((EXP(-$G242/INDEX($AV$5:$BA$12,MATCH($D242,$AR$5:$AR$12,0),1))*($G242/INDEX($AV$5:$BA$12,MATCH($D242,$AR$5:$AR$12,0),1))^$I242)/((EXP(-$G242/INDEX($AV$5:$BA$12,MATCH($D242,$AR$5:$AR$12,0),1))*($G242/INDEX($AV$5:$BA$12,MATCH($D242,$AR$5:$AR$12,0),1))^$I242)+(EXP(-$G242/INDEX($AV$5:$BA$12,MATCH($D242,$AR$5:$AR$12,0),2))*($G242/INDEX($AV$5:$BA$12,MATCH($D242,$AR$5:$AR$12,0),2))^$I242)+(EXP(-$G242/INDEX($AV$5:$BA$12,MATCH($D242,$AR$5:$AR$12,0),3))*($G242/INDEX($AV$5:$BA$12,MATCH($D242,$AR$5:$AR$12,0),3))^$I242)+(EXP(-$G242/INDEX($AV$5:$BA$12,MATCH($D242,$AR$5:$AR$12,0),4))*($G242/INDEX($AV$5:$BA$12,MATCH($D242,$AR$5:$AR$12,0),4))^$I242)+(EXP(-$G242/INDEX($AV$5:$BA$12,MATCH($D242,$AR$5:$AR$12,0),5))*($G242/INDEX($AV$5:$BA$12,MATCH($D242,$AR$5:$AR$12,0),5))^$I242)+(EXP(-$G242/INDEX($AV$5:$BA$12,MATCH($D242,$AR$5:$AR$12,0),6))*($G242/INDEX($AV$5:$BA$12,MATCH($D242,$AR$5:$AR$12,0),6))^$I242)),0)</x:f>
        <x:v>0</x:v>
      </x:c>
      <x:c r="Z242" s="145" t="n">
        <x:f>IFERROR((EXP(-$G242/INDEX($AV$5:$BA$12,MATCH($D242,$AR$5:$AR$12,0),2))*($G242/INDEX($AV$5:$BA$12,MATCH($D242,$AR$5:$AR$12,0),2))^$I242)/((EXP(-$G242/INDEX($AV$5:$BA$12,MATCH($D242,$AR$5:$AR$12,0),1))*($G242/INDEX($AV$5:$BA$12,MATCH($D242,$AR$5:$AR$12,0),1))^$I242)+(EXP(-$G242/INDEX($AV$5:$BA$12,MATCH($D242,$AR$5:$AR$12,0),2))*($G242/INDEX($AV$5:$BA$12,MATCH($D242,$AR$5:$AR$12,0),2))^$I242)+(EXP(-$G242/INDEX($AV$5:$BA$12,MATCH($D242,$AR$5:$AR$12,0),3))*($G242/INDEX($AV$5:$BA$12,MATCH($D242,$AR$5:$AR$12,0),3))^$I242)+(EXP(-$G242/INDEX($AV$5:$BA$12,MATCH($D242,$AR$5:$AR$12,0),4))*($G242/INDEX($AV$5:$BA$12,MATCH($D242,$AR$5:$AR$12,0),4))^$I242)+(EXP(-$G242/INDEX($AV$5:$BA$12,MATCH($D242,$AR$5:$AR$12,0),5))*($G242/INDEX($AV$5:$BA$12,MATCH($D242,$AR$5:$AR$12,0),5))^$I242)+(EXP(-$G242/INDEX($AV$5:$BA$12,MATCH($D242,$AR$5:$AR$12,0),6))*($G242/INDEX($AV$5:$BA$12,MATCH($D242,$AR$5:$AR$12,0),6))^$I242)),0)</x:f>
        <x:v>0</x:v>
      </x:c>
      <x:c r="AA242" s="145" t="n">
        <x:f>IFERROR((EXP(-$G242/INDEX($AV$5:$BA$12,MATCH($D242,$AR$5:$AR$12,0),3))*($G242/INDEX($AV$5:$BA$12,MATCH($D242,$AR$5:$AR$12,0),3))^$I242)/((EXP(-$G242/INDEX($AV$5:$BA$12,MATCH($D242,$AR$5:$AR$12,0),1))*($G242/INDEX($AV$5:$BA$12,MATCH($D242,$AR$5:$AR$12,0),1))^$I242)+(EXP(-$G242/INDEX($AV$5:$BA$12,MATCH($D242,$AR$5:$AR$12,0),2))*($G242/INDEX($AV$5:$BA$12,MATCH($D242,$AR$5:$AR$12,0),2))^$I242)+(EXP(-$G242/INDEX($AV$5:$BA$12,MATCH($D242,$AR$5:$AR$12,0),3))*($G242/INDEX($AV$5:$BA$12,MATCH($D242,$AR$5:$AR$12,0),3))^$I242)+(EXP(-$G242/INDEX($AV$5:$BA$12,MATCH($D242,$AR$5:$AR$12,0),4))*($G242/INDEX($AV$5:$BA$12,MATCH($D242,$AR$5:$AR$12,0),4))^$I242)+(EXP(-$G242/INDEX($AV$5:$BA$12,MATCH($D242,$AR$5:$AR$12,0),5))*($G242/INDEX($AV$5:$BA$12,MATCH($D242,$AR$5:$AR$12,0),5))^$I242)+(EXP(-$G242/INDEX($AV$5:$BA$12,MATCH($D242,$AR$5:$AR$12,0),6))*($G242/INDEX($AV$5:$BA$12,MATCH($D242,$AR$5:$AR$12,0),6))^$I242)),0)</x:f>
        <x:v>0</x:v>
      </x:c>
      <x:c r="AB242" s="145" t="n">
        <x:f>IFERROR((EXP(-$G242/INDEX($AV$5:$BA$12,MATCH($D242,$AR$5:$AR$12,0),4))*($G242/INDEX($AV$5:$BA$12,MATCH($D242,$AR$5:$AR$12,0),4))^$I242)/((EXP(-$G242/INDEX($AV$5:$BA$12,MATCH($D242,$AR$5:$AR$12,0),1))*($G242/INDEX($AV$5:$BA$12,MATCH($D242,$AR$5:$AR$12,0),1))^$I242)+(EXP(-$G242/INDEX($AV$5:$BA$12,MATCH($D242,$AR$5:$AR$12,0),2))*($G242/INDEX($AV$5:$BA$12,MATCH($D242,$AR$5:$AR$12,0),2))^$I242)+(EXP(-$G242/INDEX($AV$5:$BA$12,MATCH($D242,$AR$5:$AR$12,0),3))*($G242/INDEX($AV$5:$BA$12,MATCH($D242,$AR$5:$AR$12,0),3))^$I242)+(EXP(-$G242/INDEX($AV$5:$BA$12,MATCH($D242,$AR$5:$AR$12,0),4))*($G242/INDEX($AV$5:$BA$12,MATCH($D242,$AR$5:$AR$12,0),4))^$I242)+(EXP(-$G242/INDEX($AV$5:$BA$12,MATCH($D242,$AR$5:$AR$12,0),5))*($G242/INDEX($AV$5:$BA$12,MATCH($D242,$AR$5:$AR$12,0),5))^$I242)+(EXP(-$G242/INDEX($AV$5:$BA$12,MATCH($D242,$AR$5:$AR$12,0),6))*($G242/INDEX($AV$5:$BA$12,MATCH($D242,$AR$5:$AR$12,0),6))^$I242)),0)</x:f>
        <x:v>0</x:v>
      </x:c>
      <x:c r="AC242" s="145" t="n">
        <x:f>IFERROR((EXP(-$G242/INDEX($AV$5:$BA$12,MATCH($D242,$AR$5:$AR$12,0),5))*($G242/INDEX($AV$5:$BA$12,MATCH($D242,$AR$5:$AR$12,0),5))^$I242)/((EXP(-$G242/INDEX($AV$5:$BA$12,MATCH($D242,$AR$5:$AR$12,0),1))*($G242/INDEX($AV$5:$BA$12,MATCH($D242,$AR$5:$AR$12,0),1))^$I242)+(EXP(-$G242/INDEX($AV$5:$BA$12,MATCH($D242,$AR$5:$AR$12,0),2))*($G242/INDEX($AV$5:$BA$12,MATCH($D242,$AR$5:$AR$12,0),2))^$I242)+(EXP(-$G242/INDEX($AV$5:$BA$12,MATCH($D242,$AR$5:$AR$12,0),3))*($G242/INDEX($AV$5:$BA$12,MATCH($D242,$AR$5:$AR$12,0),3))^$I242)+(EXP(-$G242/INDEX($AV$5:$BA$12,MATCH($D242,$AR$5:$AR$12,0),4))*($G242/INDEX($AV$5:$BA$12,MATCH($D242,$AR$5:$AR$12,0),4))^$I242)+(EXP(-$G242/INDEX($AV$5:$BA$12,MATCH($D242,$AR$5:$AR$12,0),5))*($G242/INDEX($AV$5:$BA$12,MATCH($D242,$AR$5:$AR$12,0),5))^$I242)+(EXP(-$G242/INDEX($AV$5:$BA$12,MATCH($D242,$AR$5:$AR$12,0),6))*($G242/INDEX($AV$5:$BA$12,MATCH($D242,$AR$5:$AR$12,0),6))^$I242)),0)</x:f>
        <x:v>0</x:v>
      </x:c>
      <x:c r="AD242" s="145" t="n">
        <x:f>IFERROR((EXP(-$G242/INDEX($AV$5:$BA$12,MATCH($D242,$AR$5:$AR$12,0),6))*($G242/INDEX($AV$5:$BA$12,MATCH($D242,$AR$5:$AR$12,0),6))^$I242)/((EXP(-$G242/INDEX($AV$5:$BA$12,MATCH($D242,$AR$5:$AR$12,0),1))*($G242/INDEX($AV$5:$BA$12,MATCH($D242,$AR$5:$AR$12,0),1))^$I242)+(EXP(-$G242/INDEX($AV$5:$BA$12,MATCH($D242,$AR$5:$AR$12,0),2))*($G242/INDEX($AV$5:$BA$12,MATCH($D242,$AR$5:$AR$12,0),2))^$I242)+(EXP(-$G242/INDEX($AV$5:$BA$12,MATCH($D242,$AR$5:$AR$12,0),3))*($G242/INDEX($AV$5:$BA$12,MATCH($D242,$AR$5:$AR$12,0),3))^$I242)+(EXP(-$G242/INDEX($AV$5:$BA$12,MATCH($D242,$AR$5:$AR$12,0),4))*($G242/INDEX($AV$5:$BA$12,MATCH($D242,$AR$5:$AR$12,0),4))^$I242)+(EXP(-$G242/INDEX($AV$5:$BA$12,MATCH($D242,$AR$5:$AR$12,0),5))*($G242/INDEX($AV$5:$BA$12,MATCH($D242,$AR$5:$AR$12,0),5))^$I242)+(EXP(-$G242/INDEX($AV$5:$BA$12,MATCH($D242,$AR$5:$AR$12,0),6))*($G242/INDEX($AV$5:$BA$12,MATCH($D242,$AR$5:$AR$12,0),6))^$I242)),0)</x:f>
        <x:v>0</x:v>
      </x:c>
      <x:c r="AE242" s="145" t="n">
        <x:f>IFERROR((EXP(-$G242/INDEX($BB$5:$BG$12,MATCH($D242,$AR$5:$AR$12,0),1))*($G242/INDEX($BB$5:$BG$12,MATCH($D242,$AR$5:$AR$12,0),1))^$J242)/((EXP(-$G242/INDEX($BB$5:$BG$12,MATCH($D242,$AR$5:$AR$12,0),1))*($G242/INDEX($BB$5:$BG$12,MATCH($D242,$AR$5:$AR$12,0),1))^$J242)+(EXP(-$G242/INDEX($BB$5:$BG$12,MATCH($D242,$AR$5:$AR$12,0),2))*($G242/INDEX($BB$5:$BG$12,MATCH($D242,$AR$5:$AR$12,0),2))^$J242)+(EXP(-$G242/INDEX($BB$5:$BG$12,MATCH($D242,$AR$5:$AR$12,0),3))*($G242/INDEX($BB$5:$BG$12,MATCH($D242,$AR$5:$AR$12,0),3))^$J242)+(EXP(-$G242/INDEX($BB$5:$BG$12,MATCH($D242,$AR$5:$AR$12,0),4))*($G242/INDEX($BB$5:$BG$12,MATCH($D242,$AR$5:$AR$12,0),4))^$J242)+(EXP(-$G242/INDEX($BB$5:$BG$12,MATCH($D242,$AR$5:$AR$12,0),5))*($G242/INDEX($BB$5:$BG$12,MATCH($D242,$AR$5:$AR$12,0),5))^$J242)+(EXP(-$G242/INDEX($BB$5:$BG$12,MATCH($D242,$AR$5:$AR$12,0),6))*($G242/INDEX($BB$5:$BG$12,MATCH($D242,$AR$5:$AR$12,0),6))^$J242)),0)</x:f>
        <x:v>0</x:v>
      </x:c>
      <x:c r="AF242" s="145" t="n">
        <x:f>IFERROR((EXP(-$G242/INDEX($BB$5:$BG$12,MATCH($D242,$AR$5:$AR$12,0),2))*($G242/INDEX($BB$5:$BG$12,MATCH($D242,$AR$5:$AR$12,0),2))^$J242)/((EXP(-$G242/INDEX($BB$5:$BG$12,MATCH($D242,$AR$5:$AR$12,0),1))*($G242/INDEX($BB$5:$BG$12,MATCH($D242,$AR$5:$AR$12,0),1))^$J242)+(EXP(-$G242/INDEX($BB$5:$BG$12,MATCH($D242,$AR$5:$AR$12,0),2))*($G242/INDEX($BB$5:$BG$12,MATCH($D242,$AR$5:$AR$12,0),2))^$J242)+(EXP(-$G242/INDEX($BB$5:$BG$12,MATCH($D242,$AR$5:$AR$12,0),3))*($G242/INDEX($BB$5:$BG$12,MATCH($D242,$AR$5:$AR$12,0),3))^$J242)+(EXP(-$G242/INDEX($BB$5:$BG$12,MATCH($D242,$AR$5:$AR$12,0),4))*($G242/INDEX($BB$5:$BG$12,MATCH($D242,$AR$5:$AR$12,0),4))^$J242)+(EXP(-$G242/INDEX($BB$5:$BG$12,MATCH($D242,$AR$5:$AR$12,0),5))*($G242/INDEX($BB$5:$BG$12,MATCH($D242,$AR$5:$AR$12,0),5))^$J242)+(EXP(-$G242/INDEX($BB$5:$BG$12,MATCH($D242,$AR$5:$AR$12,0),6))*($G242/INDEX($BB$5:$BG$12,MATCH($D242,$AR$5:$AR$12,0),6))^$J242)),0)</x:f>
        <x:v>0</x:v>
      </x:c>
      <x:c r="AG242" s="145" t="n">
        <x:f>IFERROR((EXP(-$G242/INDEX($BB$5:$BG$12,MATCH($D242,$AR$5:$AR$12,0),3))*($G242/INDEX($BB$5:$BG$12,MATCH($D242,$AR$5:$AR$12,0),3))^$J242)/((EXP(-$G242/INDEX($BB$5:$BG$12,MATCH($D242,$AR$5:$AR$12,0),1))*($G242/INDEX($BB$5:$BG$12,MATCH($D242,$AR$5:$AR$12,0),1))^$J242)+(EXP(-$G242/INDEX($BB$5:$BG$12,MATCH($D242,$AR$5:$AR$12,0),2))*($G242/INDEX($BB$5:$BG$12,MATCH($D242,$AR$5:$AR$12,0),2))^$J242)+(EXP(-$G242/INDEX($BB$5:$BG$12,MATCH($D242,$AR$5:$AR$12,0),3))*($G242/INDEX($BB$5:$BG$12,MATCH($D242,$AR$5:$AR$12,0),3))^$J242)+(EXP(-$G242/INDEX($BB$5:$BG$12,MATCH($D242,$AR$5:$AR$12,0),4))*($G242/INDEX($BB$5:$BG$12,MATCH($D242,$AR$5:$AR$12,0),4))^$J242)+(EXP(-$G242/INDEX($BB$5:$BG$12,MATCH($D242,$AR$5:$AR$12,0),5))*($G242/INDEX($BB$5:$BG$12,MATCH($D242,$AR$5:$AR$12,0),5))^$J242)+(EXP(-$G242/INDEX($BB$5:$BG$12,MATCH($D242,$AR$5:$AR$12,0),6))*($G242/INDEX($BB$5:$BG$12,MATCH($D242,$AR$5:$AR$12,0),6))^$J242)),0)</x:f>
        <x:v>0</x:v>
      </x:c>
      <x:c r="AH242" s="145" t="n">
        <x:f>IFERROR((EXP(-$G242/INDEX($BB$5:$BG$12,MATCH($D242,$AR$5:$AR$12,0),4))*($G242/INDEX($BB$5:$BG$12,MATCH($D242,$AR$5:$AR$12,0),4))^$J242)/((EXP(-$G242/INDEX($BB$5:$BG$12,MATCH($D242,$AR$5:$AR$12,0),1))*($G242/INDEX($BB$5:$BG$12,MATCH($D242,$AR$5:$AR$12,0),1))^$J242)+(EXP(-$G242/INDEX($BB$5:$BG$12,MATCH($D242,$AR$5:$AR$12,0),2))*($G242/INDEX($BB$5:$BG$12,MATCH($D242,$AR$5:$AR$12,0),2))^$J242)+(EXP(-$G242/INDEX($BB$5:$BG$12,MATCH($D242,$AR$5:$AR$12,0),3))*($G242/INDEX($BB$5:$BG$12,MATCH($D242,$AR$5:$AR$12,0),3))^$J242)+(EXP(-$G242/INDEX($BB$5:$BG$12,MATCH($D242,$AR$5:$AR$12,0),4))*($G242/INDEX($BB$5:$BG$12,MATCH($D242,$AR$5:$AR$12,0),4))^$J242)+(EXP(-$G242/INDEX($BB$5:$BG$12,MATCH($D242,$AR$5:$AR$12,0),5))*($G242/INDEX($BB$5:$BG$12,MATCH($D242,$AR$5:$AR$12,0),5))^$J242)+(EXP(-$G242/INDEX($BB$5:$BG$12,MATCH($D242,$AR$5:$AR$12,0),6))*($G242/INDEX($BB$5:$BG$12,MATCH($D242,$AR$5:$AR$12,0),6))^$J242)),0)</x:f>
        <x:v>0</x:v>
      </x:c>
      <x:c r="AI242" s="145" t="n">
        <x:f>IFERROR((EXP(-$G242/INDEX($BB$5:$BG$12,MATCH($D242,$AR$5:$AR$12,0),5))*($G242/INDEX($BB$5:$BG$12,MATCH($D242,$AR$5:$AR$12,0),5))^$J242)/((EXP(-$G242/INDEX($BB$5:$BG$12,MATCH($D242,$AR$5:$AR$12,0),1))*($G242/INDEX($BB$5:$BG$12,MATCH($D242,$AR$5:$AR$12,0),1))^$J242)+(EXP(-$G242/INDEX($BB$5:$BG$12,MATCH($D242,$AR$5:$AR$12,0),2))*($G242/INDEX($BB$5:$BG$12,MATCH($D242,$AR$5:$AR$12,0),2))^$J242)+(EXP(-$G242/INDEX($BB$5:$BG$12,MATCH($D242,$AR$5:$AR$12,0),3))*($G242/INDEX($BB$5:$BG$12,MATCH($D242,$AR$5:$AR$12,0),3))^$J242)+(EXP(-$G242/INDEX($BB$5:$BG$12,MATCH($D242,$AR$5:$AR$12,0),4))*($G242/INDEX($BB$5:$BG$12,MATCH($D242,$AR$5:$AR$12,0),4))^$J242)+(EXP(-$G242/INDEX($BB$5:$BG$12,MATCH($D242,$AR$5:$AR$12,0),5))*($G242/INDEX($BB$5:$BG$12,MATCH($D242,$AR$5:$AR$12,0),5))^$J242)+(EXP(-$G242/INDEX($BB$5:$BG$12,MATCH($D242,$AR$5:$AR$12,0),6))*($G242/INDEX($BB$5:$BG$12,MATCH($D242,$AR$5:$AR$12,0),6))^$J242)),0)</x:f>
        <x:v>0</x:v>
      </x:c>
      <x:c r="AJ242" s="145" t="n">
        <x:f>IFERROR((EXP(-$G242/INDEX($BB$5:$BG$12,MATCH($D242,$AR$5:$AR$12,0),6))*($G242/INDEX($BB$5:$BG$12,MATCH($D242,$AR$5:$AR$12,0),6))^$J242)/((EXP(-$G242/INDEX($BB$5:$BG$12,MATCH($D242,$AR$5:$AR$12,0),1))*($G242/INDEX($BB$5:$BG$12,MATCH($D242,$AR$5:$AR$12,0),1))^$J242)+(EXP(-$G242/INDEX($BB$5:$BG$12,MATCH($D242,$AR$5:$AR$12,0),2))*($G242/INDEX($BB$5:$BG$12,MATCH($D242,$AR$5:$AR$12,0),2))^$J242)+(EXP(-$G242/INDEX($BB$5:$BG$12,MATCH($D242,$AR$5:$AR$12,0),3))*($G242/INDEX($BB$5:$BG$12,MATCH($D242,$AR$5:$AR$12,0),3))^$J242)+(EXP(-$G242/INDEX($BB$5:$BG$12,MATCH($D242,$AR$5:$AR$12,0),4))*($G242/INDEX($BB$5:$BG$12,MATCH($D242,$AR$5:$AR$12,0),4))^$J242)+(EXP(-$G242/INDEX($BB$5:$BG$12,MATCH($D242,$AR$5:$AR$12,0),5))*($G242/INDEX($BB$5:$BG$12,MATCH($D242,$AR$5:$AR$12,0),5))^$J242)+(EXP(-$G242/INDEX($BB$5:$BG$12,MATCH($D242,$AR$5:$AR$12,0),6))*($G242/INDEX($BB$5:$BG$12,MATCH($D242,$AR$5:$AR$12,0),6))^$J242)),0)</x:f>
        <x:v>0</x:v>
      </x:c>
      <x:c r="BJ242"/>
      <x:c r="BK242"/>
      <x:c r="BL242"/>
      <x:c r="BM242"/>
      <x:c r="BN242"/>
      <x:c r="BO242"/>
      <x:c r="BP242"/>
      <x:c r="BQ242"/>
      <x:c r="BR242"/>
      <x:c r="BS242"/>
      <x:c r="BT242"/>
      <x:c r="BU242"/>
      <x:c r="BV242"/>
      <x:c r="BW242"/>
      <x:c r="BX242"/>
      <x:c r="BY242"/>
      <x:c r="BZ242"/>
    </x:row>
    <x:row r="243">
      <x:c r="A243" s="30" t="n">
        <x:f>'対象台データ'!A241</x:f>
        <x:v>46123</x:v>
      </x:c>
      <x:c r="B243" s="1004" t="str">
        <x:f>'対象台データ'!B241</x:f>
        <x:v>土</x:v>
      </x:c>
      <x:c r="C243" s="1004" t="str">
        <x:f>'対象台データ'!C241</x:f>
        <x:v>4/11</x:v>
      </x:c>
      <x:c r="D243" t="str">
        <x:f>'対象台データ'!D241</x:f>
        <x:v>パチスロ かぐや様は告らせたい</x:v>
      </x:c>
      <x:c r="E243" s="1015" t="n">
        <x:f>IF($X243="A",MIN(100,MAX(0,55+(V243-55)*(1+0.4*SQRT(MIN(G243/8000,1))))),MIN(100,MAX(0,V243)))</x:f>
        <x:v>69.67582198471017</x:v>
      </x:c>
      <x:c r="F243" s="1017" t="n">
        <x:f>'対象台データ'!E241</x:f>
        <x:v>518</x:v>
      </x:c>
      <x:c r="G243" s="644" t="n">
        <x:f>'対象台データ'!F241</x:f>
        <x:v>8982</x:v>
      </x:c>
      <x:c r="H243" s="644" t="n">
        <x:f>'対象台データ'!G241</x:f>
        <x:v>-16</x:v>
      </x:c>
      <x:c r="I243" s="644" t="n">
        <x:f>'対象台データ'!H241</x:f>
        <x:v>0</x:v>
      </x:c>
      <x:c r="J243" s="644" t="n">
        <x:f>'対象台データ'!I241</x:f>
        <x:v>0</x:v>
      </x:c>
      <x:c r="K243" s="145" t="n">
        <x:f>'対象台データ'!K241</x:f>
        <x:v>0.9994062198471017</x:v>
      </x:c>
      <x:c r="L243" s="28" t="n">
        <x:f>IF(G243&lt;=0,5,IF(G243&lt;1500,5+(G243-0)*(20-5)/(1500-0),IF(G243&lt;3000,20+(G243-1500)*(40-20)/(3000-1500),IF(G243&lt;4500,40+(G243-3000)*(58-40)/(4500-3000),IF(G243&lt;6000,58+(G243-4500)*(72-58)/(6000-4500),IF(G243&lt;7500,72+(G243-6000)*(84-72)/(7500-6000),IF(G243&lt;9000,84+(G243-7500)*(93-84)/(9000-7500),IF(G243&lt;11000,93+(G243-9000)*(100-93)/(11000-9000),100))))))))</x:f>
        <x:v>92.892</x:v>
      </x:c>
      <x:c r="M243" s="28" t="n">
        <x:v>1</x:v>
      </x:c>
      <x:c r="N243" s="28" t="n">
        <x:f>MIN(100,L243*M243)</x:f>
        <x:v>92.892</x:v>
      </x:c>
      <x:c r="O243" s="28" t="n">
        <x:f>IF(K243&lt;=0.8,0,IF(K243&lt;0.9,0+(K243-0.8)*(10-0)/(0.9-0.8),IF(K243&lt;1,10+(K243-0.9)*(35-10)/(1-0.9),IF(K243&lt;1.2,35+(K243-1)*(87-35)/(1.2-1),IF(K243&lt;1.3,87+(K243-1.2)*(96-87)/(1.3-1.2),IF(K243&lt;1.45,96+(K243-1.3)*(100-96)/(1.45-1.3),100))))))</x:f>
        <x:v>34.85155496177541</x:v>
      </x:c>
      <x:c r="P243" s="145" t="n">
        <x:f>MIN(1,SQRT(G243/8000))</x:f>
        <x:v>1</x:v>
      </x:c>
      <x:c r="Q243" s="28" t="n">
        <x:f>35+(O243-35)*P243</x:f>
        <x:v>34.85155496177541</x:v>
      </x:c>
      <x:c r="R243" s="28" t="n">
        <x:f>IF(K243&lt;0.95,MIN(25,(0.95-K243)*250),0)</x:f>
        <x:v>0</x:v>
      </x:c>
      <x:c r="S243" s="28" t="n">
        <x:f>IF($X243="A",Y243*5+Z243*15+AA243*30+AB243*60+AC243*80+AD243*100,0)</x:f>
        <x:v>0</x:v>
      </x:c>
      <x:c r="T243" s="28" t="n">
        <x:f>IF($X243="A",AE243*5+AF243*15+AG243*30+AH243*60+AI243*80+AJ243*100,0)</x:f>
        <x:v>0</x:v>
      </x:c>
      <x:c r="U243" s="28" t="n">
        <x:f>IF($X243="A",S243*15%+T243*30%+Q243*55%,0)</x:f>
        <x:v>0</x:v>
      </x:c>
      <x:c r="V243" s="1019" t="n">
        <x:f>IF($X243="A",U243*80%+N243*20%,N243*IFERROR(INDEX($AT$5:$AT$60,MATCH($D243,$AR$5:$AR$60,0)),0.6)+Q243*IFERROR(INDEX($AU$5:$AU$60,MATCH($D243,$AR$5:$AR$60,0)),0.4)-R243)</x:f>
        <x:v>69.67582198471017</x:v>
      </x:c>
      <x:c r="W243" s="25" t="str">
        <x:f>IF(E243&gt;=90,"設定6級候補",IF(E243&gt;=75,"設定4以上強候補",IF(E243&gt;=60,"設定4以上を疑う","要観察")))</x:f>
        <x:v>設定4以上を疑う</x:v>
      </x:c>
      <x:c r="X243" s="1004" t="str">
        <x:f>IFERROR(INDEX($AS$5:$AS$60,MATCH($D243,$AR$5:$AR$60,0)),"AT")</x:f>
        <x:v>AT</x:v>
      </x:c>
      <x:c r="Y243" s="145" t="n">
        <x:f>IFERROR((EXP(-$G243/INDEX($AV$5:$BA$12,MATCH($D243,$AR$5:$AR$12,0),1))*($G243/INDEX($AV$5:$BA$12,MATCH($D243,$AR$5:$AR$12,0),1))^$I243)/((EXP(-$G243/INDEX($AV$5:$BA$12,MATCH($D243,$AR$5:$AR$12,0),1))*($G243/INDEX($AV$5:$BA$12,MATCH($D243,$AR$5:$AR$12,0),1))^$I243)+(EXP(-$G243/INDEX($AV$5:$BA$12,MATCH($D243,$AR$5:$AR$12,0),2))*($G243/INDEX($AV$5:$BA$12,MATCH($D243,$AR$5:$AR$12,0),2))^$I243)+(EXP(-$G243/INDEX($AV$5:$BA$12,MATCH($D243,$AR$5:$AR$12,0),3))*($G243/INDEX($AV$5:$BA$12,MATCH($D243,$AR$5:$AR$12,0),3))^$I243)+(EXP(-$G243/INDEX($AV$5:$BA$12,MATCH($D243,$AR$5:$AR$12,0),4))*($G243/INDEX($AV$5:$BA$12,MATCH($D243,$AR$5:$AR$12,0),4))^$I243)+(EXP(-$G243/INDEX($AV$5:$BA$12,MATCH($D243,$AR$5:$AR$12,0),5))*($G243/INDEX($AV$5:$BA$12,MATCH($D243,$AR$5:$AR$12,0),5))^$I243)+(EXP(-$G243/INDEX($AV$5:$BA$12,MATCH($D243,$AR$5:$AR$12,0),6))*($G243/INDEX($AV$5:$BA$12,MATCH($D243,$AR$5:$AR$12,0),6))^$I243)),0)</x:f>
        <x:v>0</x:v>
      </x:c>
      <x:c r="Z243" s="145" t="n">
        <x:f>IFERROR((EXP(-$G243/INDEX($AV$5:$BA$12,MATCH($D243,$AR$5:$AR$12,0),2))*($G243/INDEX($AV$5:$BA$12,MATCH($D243,$AR$5:$AR$12,0),2))^$I243)/((EXP(-$G243/INDEX($AV$5:$BA$12,MATCH($D243,$AR$5:$AR$12,0),1))*($G243/INDEX($AV$5:$BA$12,MATCH($D243,$AR$5:$AR$12,0),1))^$I243)+(EXP(-$G243/INDEX($AV$5:$BA$12,MATCH($D243,$AR$5:$AR$12,0),2))*($G243/INDEX($AV$5:$BA$12,MATCH($D243,$AR$5:$AR$12,0),2))^$I243)+(EXP(-$G243/INDEX($AV$5:$BA$12,MATCH($D243,$AR$5:$AR$12,0),3))*($G243/INDEX($AV$5:$BA$12,MATCH($D243,$AR$5:$AR$12,0),3))^$I243)+(EXP(-$G243/INDEX($AV$5:$BA$12,MATCH($D243,$AR$5:$AR$12,0),4))*($G243/INDEX($AV$5:$BA$12,MATCH($D243,$AR$5:$AR$12,0),4))^$I243)+(EXP(-$G243/INDEX($AV$5:$BA$12,MATCH($D243,$AR$5:$AR$12,0),5))*($G243/INDEX($AV$5:$BA$12,MATCH($D243,$AR$5:$AR$12,0),5))^$I243)+(EXP(-$G243/INDEX($AV$5:$BA$12,MATCH($D243,$AR$5:$AR$12,0),6))*($G243/INDEX($AV$5:$BA$12,MATCH($D243,$AR$5:$AR$12,0),6))^$I243)),0)</x:f>
        <x:v>0</x:v>
      </x:c>
      <x:c r="AA243" s="145" t="n">
        <x:f>IFERROR((EXP(-$G243/INDEX($AV$5:$BA$12,MATCH($D243,$AR$5:$AR$12,0),3))*($G243/INDEX($AV$5:$BA$12,MATCH($D243,$AR$5:$AR$12,0),3))^$I243)/((EXP(-$G243/INDEX($AV$5:$BA$12,MATCH($D243,$AR$5:$AR$12,0),1))*($G243/INDEX($AV$5:$BA$12,MATCH($D243,$AR$5:$AR$12,0),1))^$I243)+(EXP(-$G243/INDEX($AV$5:$BA$12,MATCH($D243,$AR$5:$AR$12,0),2))*($G243/INDEX($AV$5:$BA$12,MATCH($D243,$AR$5:$AR$12,0),2))^$I243)+(EXP(-$G243/INDEX($AV$5:$BA$12,MATCH($D243,$AR$5:$AR$12,0),3))*($G243/INDEX($AV$5:$BA$12,MATCH($D243,$AR$5:$AR$12,0),3))^$I243)+(EXP(-$G243/INDEX($AV$5:$BA$12,MATCH($D243,$AR$5:$AR$12,0),4))*($G243/INDEX($AV$5:$BA$12,MATCH($D243,$AR$5:$AR$12,0),4))^$I243)+(EXP(-$G243/INDEX($AV$5:$BA$12,MATCH($D243,$AR$5:$AR$12,0),5))*($G243/INDEX($AV$5:$BA$12,MATCH($D243,$AR$5:$AR$12,0),5))^$I243)+(EXP(-$G243/INDEX($AV$5:$BA$12,MATCH($D243,$AR$5:$AR$12,0),6))*($G243/INDEX($AV$5:$BA$12,MATCH($D243,$AR$5:$AR$12,0),6))^$I243)),0)</x:f>
        <x:v>0</x:v>
      </x:c>
      <x:c r="AB243" s="145" t="n">
        <x:f>IFERROR((EXP(-$G243/INDEX($AV$5:$BA$12,MATCH($D243,$AR$5:$AR$12,0),4))*($G243/INDEX($AV$5:$BA$12,MATCH($D243,$AR$5:$AR$12,0),4))^$I243)/((EXP(-$G243/INDEX($AV$5:$BA$12,MATCH($D243,$AR$5:$AR$12,0),1))*($G243/INDEX($AV$5:$BA$12,MATCH($D243,$AR$5:$AR$12,0),1))^$I243)+(EXP(-$G243/INDEX($AV$5:$BA$12,MATCH($D243,$AR$5:$AR$12,0),2))*($G243/INDEX($AV$5:$BA$12,MATCH($D243,$AR$5:$AR$12,0),2))^$I243)+(EXP(-$G243/INDEX($AV$5:$BA$12,MATCH($D243,$AR$5:$AR$12,0),3))*($G243/INDEX($AV$5:$BA$12,MATCH($D243,$AR$5:$AR$12,0),3))^$I243)+(EXP(-$G243/INDEX($AV$5:$BA$12,MATCH($D243,$AR$5:$AR$12,0),4))*($G243/INDEX($AV$5:$BA$12,MATCH($D243,$AR$5:$AR$12,0),4))^$I243)+(EXP(-$G243/INDEX($AV$5:$BA$12,MATCH($D243,$AR$5:$AR$12,0),5))*($G243/INDEX($AV$5:$BA$12,MATCH($D243,$AR$5:$AR$12,0),5))^$I243)+(EXP(-$G243/INDEX($AV$5:$BA$12,MATCH($D243,$AR$5:$AR$12,0),6))*($G243/INDEX($AV$5:$BA$12,MATCH($D243,$AR$5:$AR$12,0),6))^$I243)),0)</x:f>
        <x:v>0</x:v>
      </x:c>
      <x:c r="AC243" s="145" t="n">
        <x:f>IFERROR((EXP(-$G243/INDEX($AV$5:$BA$12,MATCH($D243,$AR$5:$AR$12,0),5))*($G243/INDEX($AV$5:$BA$12,MATCH($D243,$AR$5:$AR$12,0),5))^$I243)/((EXP(-$G243/INDEX($AV$5:$BA$12,MATCH($D243,$AR$5:$AR$12,0),1))*($G243/INDEX($AV$5:$BA$12,MATCH($D243,$AR$5:$AR$12,0),1))^$I243)+(EXP(-$G243/INDEX($AV$5:$BA$12,MATCH($D243,$AR$5:$AR$12,0),2))*($G243/INDEX($AV$5:$BA$12,MATCH($D243,$AR$5:$AR$12,0),2))^$I243)+(EXP(-$G243/INDEX($AV$5:$BA$12,MATCH($D243,$AR$5:$AR$12,0),3))*($G243/INDEX($AV$5:$BA$12,MATCH($D243,$AR$5:$AR$12,0),3))^$I243)+(EXP(-$G243/INDEX($AV$5:$BA$12,MATCH($D243,$AR$5:$AR$12,0),4))*($G243/INDEX($AV$5:$BA$12,MATCH($D243,$AR$5:$AR$12,0),4))^$I243)+(EXP(-$G243/INDEX($AV$5:$BA$12,MATCH($D243,$AR$5:$AR$12,0),5))*($G243/INDEX($AV$5:$BA$12,MATCH($D243,$AR$5:$AR$12,0),5))^$I243)+(EXP(-$G243/INDEX($AV$5:$BA$12,MATCH($D243,$AR$5:$AR$12,0),6))*($G243/INDEX($AV$5:$BA$12,MATCH($D243,$AR$5:$AR$12,0),6))^$I243)),0)</x:f>
        <x:v>0</x:v>
      </x:c>
      <x:c r="AD243" s="145" t="n">
        <x:f>IFERROR((EXP(-$G243/INDEX($AV$5:$BA$12,MATCH($D243,$AR$5:$AR$12,0),6))*($G243/INDEX($AV$5:$BA$12,MATCH($D243,$AR$5:$AR$12,0),6))^$I243)/((EXP(-$G243/INDEX($AV$5:$BA$12,MATCH($D243,$AR$5:$AR$12,0),1))*($G243/INDEX($AV$5:$BA$12,MATCH($D243,$AR$5:$AR$12,0),1))^$I243)+(EXP(-$G243/INDEX($AV$5:$BA$12,MATCH($D243,$AR$5:$AR$12,0),2))*($G243/INDEX($AV$5:$BA$12,MATCH($D243,$AR$5:$AR$12,0),2))^$I243)+(EXP(-$G243/INDEX($AV$5:$BA$12,MATCH($D243,$AR$5:$AR$12,0),3))*($G243/INDEX($AV$5:$BA$12,MATCH($D243,$AR$5:$AR$12,0),3))^$I243)+(EXP(-$G243/INDEX($AV$5:$BA$12,MATCH($D243,$AR$5:$AR$12,0),4))*($G243/INDEX($AV$5:$BA$12,MATCH($D243,$AR$5:$AR$12,0),4))^$I243)+(EXP(-$G243/INDEX($AV$5:$BA$12,MATCH($D243,$AR$5:$AR$12,0),5))*($G243/INDEX($AV$5:$BA$12,MATCH($D243,$AR$5:$AR$12,0),5))^$I243)+(EXP(-$G243/INDEX($AV$5:$BA$12,MATCH($D243,$AR$5:$AR$12,0),6))*($G243/INDEX($AV$5:$BA$12,MATCH($D243,$AR$5:$AR$12,0),6))^$I243)),0)</x:f>
        <x:v>0</x:v>
      </x:c>
      <x:c r="AE243" s="145" t="n">
        <x:f>IFERROR((EXP(-$G243/INDEX($BB$5:$BG$12,MATCH($D243,$AR$5:$AR$12,0),1))*($G243/INDEX($BB$5:$BG$12,MATCH($D243,$AR$5:$AR$12,0),1))^$J243)/((EXP(-$G243/INDEX($BB$5:$BG$12,MATCH($D243,$AR$5:$AR$12,0),1))*($G243/INDEX($BB$5:$BG$12,MATCH($D243,$AR$5:$AR$12,0),1))^$J243)+(EXP(-$G243/INDEX($BB$5:$BG$12,MATCH($D243,$AR$5:$AR$12,0),2))*($G243/INDEX($BB$5:$BG$12,MATCH($D243,$AR$5:$AR$12,0),2))^$J243)+(EXP(-$G243/INDEX($BB$5:$BG$12,MATCH($D243,$AR$5:$AR$12,0),3))*($G243/INDEX($BB$5:$BG$12,MATCH($D243,$AR$5:$AR$12,0),3))^$J243)+(EXP(-$G243/INDEX($BB$5:$BG$12,MATCH($D243,$AR$5:$AR$12,0),4))*($G243/INDEX($BB$5:$BG$12,MATCH($D243,$AR$5:$AR$12,0),4))^$J243)+(EXP(-$G243/INDEX($BB$5:$BG$12,MATCH($D243,$AR$5:$AR$12,0),5))*($G243/INDEX($BB$5:$BG$12,MATCH($D243,$AR$5:$AR$12,0),5))^$J243)+(EXP(-$G243/INDEX($BB$5:$BG$12,MATCH($D243,$AR$5:$AR$12,0),6))*($G243/INDEX($BB$5:$BG$12,MATCH($D243,$AR$5:$AR$12,0),6))^$J243)),0)</x:f>
        <x:v>0</x:v>
      </x:c>
      <x:c r="AF243" s="145" t="n">
        <x:f>IFERROR((EXP(-$G243/INDEX($BB$5:$BG$12,MATCH($D243,$AR$5:$AR$12,0),2))*($G243/INDEX($BB$5:$BG$12,MATCH($D243,$AR$5:$AR$12,0),2))^$J243)/((EXP(-$G243/INDEX($BB$5:$BG$12,MATCH($D243,$AR$5:$AR$12,0),1))*($G243/INDEX($BB$5:$BG$12,MATCH($D243,$AR$5:$AR$12,0),1))^$J243)+(EXP(-$G243/INDEX($BB$5:$BG$12,MATCH($D243,$AR$5:$AR$12,0),2))*($G243/INDEX($BB$5:$BG$12,MATCH($D243,$AR$5:$AR$12,0),2))^$J243)+(EXP(-$G243/INDEX($BB$5:$BG$12,MATCH($D243,$AR$5:$AR$12,0),3))*($G243/INDEX($BB$5:$BG$12,MATCH($D243,$AR$5:$AR$12,0),3))^$J243)+(EXP(-$G243/INDEX($BB$5:$BG$12,MATCH($D243,$AR$5:$AR$12,0),4))*($G243/INDEX($BB$5:$BG$12,MATCH($D243,$AR$5:$AR$12,0),4))^$J243)+(EXP(-$G243/INDEX($BB$5:$BG$12,MATCH($D243,$AR$5:$AR$12,0),5))*($G243/INDEX($BB$5:$BG$12,MATCH($D243,$AR$5:$AR$12,0),5))^$J243)+(EXP(-$G243/INDEX($BB$5:$BG$12,MATCH($D243,$AR$5:$AR$12,0),6))*($G243/INDEX($BB$5:$BG$12,MATCH($D243,$AR$5:$AR$12,0),6))^$J243)),0)</x:f>
        <x:v>0</x:v>
      </x:c>
      <x:c r="AG243" s="145" t="n">
        <x:f>IFERROR((EXP(-$G243/INDEX($BB$5:$BG$12,MATCH($D243,$AR$5:$AR$12,0),3))*($G243/INDEX($BB$5:$BG$12,MATCH($D243,$AR$5:$AR$12,0),3))^$J243)/((EXP(-$G243/INDEX($BB$5:$BG$12,MATCH($D243,$AR$5:$AR$12,0),1))*($G243/INDEX($BB$5:$BG$12,MATCH($D243,$AR$5:$AR$12,0),1))^$J243)+(EXP(-$G243/INDEX($BB$5:$BG$12,MATCH($D243,$AR$5:$AR$12,0),2))*($G243/INDEX($BB$5:$BG$12,MATCH($D243,$AR$5:$AR$12,0),2))^$J243)+(EXP(-$G243/INDEX($BB$5:$BG$12,MATCH($D243,$AR$5:$AR$12,0),3))*($G243/INDEX($BB$5:$BG$12,MATCH($D243,$AR$5:$AR$12,0),3))^$J243)+(EXP(-$G243/INDEX($BB$5:$BG$12,MATCH($D243,$AR$5:$AR$12,0),4))*($G243/INDEX($BB$5:$BG$12,MATCH($D243,$AR$5:$AR$12,0),4))^$J243)+(EXP(-$G243/INDEX($BB$5:$BG$12,MATCH($D243,$AR$5:$AR$12,0),5))*($G243/INDEX($BB$5:$BG$12,MATCH($D243,$AR$5:$AR$12,0),5))^$J243)+(EXP(-$G243/INDEX($BB$5:$BG$12,MATCH($D243,$AR$5:$AR$12,0),6))*($G243/INDEX($BB$5:$BG$12,MATCH($D243,$AR$5:$AR$12,0),6))^$J243)),0)</x:f>
        <x:v>0</x:v>
      </x:c>
      <x:c r="AH243" s="145" t="n">
        <x:f>IFERROR((EXP(-$G243/INDEX($BB$5:$BG$12,MATCH($D243,$AR$5:$AR$12,0),4))*($G243/INDEX($BB$5:$BG$12,MATCH($D243,$AR$5:$AR$12,0),4))^$J243)/((EXP(-$G243/INDEX($BB$5:$BG$12,MATCH($D243,$AR$5:$AR$12,0),1))*($G243/INDEX($BB$5:$BG$12,MATCH($D243,$AR$5:$AR$12,0),1))^$J243)+(EXP(-$G243/INDEX($BB$5:$BG$12,MATCH($D243,$AR$5:$AR$12,0),2))*($G243/INDEX($BB$5:$BG$12,MATCH($D243,$AR$5:$AR$12,0),2))^$J243)+(EXP(-$G243/INDEX($BB$5:$BG$12,MATCH($D243,$AR$5:$AR$12,0),3))*($G243/INDEX($BB$5:$BG$12,MATCH($D243,$AR$5:$AR$12,0),3))^$J243)+(EXP(-$G243/INDEX($BB$5:$BG$12,MATCH($D243,$AR$5:$AR$12,0),4))*($G243/INDEX($BB$5:$BG$12,MATCH($D243,$AR$5:$AR$12,0),4))^$J243)+(EXP(-$G243/INDEX($BB$5:$BG$12,MATCH($D243,$AR$5:$AR$12,0),5))*($G243/INDEX($BB$5:$BG$12,MATCH($D243,$AR$5:$AR$12,0),5))^$J243)+(EXP(-$G243/INDEX($BB$5:$BG$12,MATCH($D243,$AR$5:$AR$12,0),6))*($G243/INDEX($BB$5:$BG$12,MATCH($D243,$AR$5:$AR$12,0),6))^$J243)),0)</x:f>
        <x:v>0</x:v>
      </x:c>
      <x:c r="AI243" s="145" t="n">
        <x:f>IFERROR((EXP(-$G243/INDEX($BB$5:$BG$12,MATCH($D243,$AR$5:$AR$12,0),5))*($G243/INDEX($BB$5:$BG$12,MATCH($D243,$AR$5:$AR$12,0),5))^$J243)/((EXP(-$G243/INDEX($BB$5:$BG$12,MATCH($D243,$AR$5:$AR$12,0),1))*($G243/INDEX($BB$5:$BG$12,MATCH($D243,$AR$5:$AR$12,0),1))^$J243)+(EXP(-$G243/INDEX($BB$5:$BG$12,MATCH($D243,$AR$5:$AR$12,0),2))*($G243/INDEX($BB$5:$BG$12,MATCH($D243,$AR$5:$AR$12,0),2))^$J243)+(EXP(-$G243/INDEX($BB$5:$BG$12,MATCH($D243,$AR$5:$AR$12,0),3))*($G243/INDEX($BB$5:$BG$12,MATCH($D243,$AR$5:$AR$12,0),3))^$J243)+(EXP(-$G243/INDEX($BB$5:$BG$12,MATCH($D243,$AR$5:$AR$12,0),4))*($G243/INDEX($BB$5:$BG$12,MATCH($D243,$AR$5:$AR$12,0),4))^$J243)+(EXP(-$G243/INDEX($BB$5:$BG$12,MATCH($D243,$AR$5:$AR$12,0),5))*($G243/INDEX($BB$5:$BG$12,MATCH($D243,$AR$5:$AR$12,0),5))^$J243)+(EXP(-$G243/INDEX($BB$5:$BG$12,MATCH($D243,$AR$5:$AR$12,0),6))*($G243/INDEX($BB$5:$BG$12,MATCH($D243,$AR$5:$AR$12,0),6))^$J243)),0)</x:f>
        <x:v>0</x:v>
      </x:c>
      <x:c r="AJ243" s="145" t="n">
        <x:f>IFERROR((EXP(-$G243/INDEX($BB$5:$BG$12,MATCH($D243,$AR$5:$AR$12,0),6))*($G243/INDEX($BB$5:$BG$12,MATCH($D243,$AR$5:$AR$12,0),6))^$J243)/((EXP(-$G243/INDEX($BB$5:$BG$12,MATCH($D243,$AR$5:$AR$12,0),1))*($G243/INDEX($BB$5:$BG$12,MATCH($D243,$AR$5:$AR$12,0),1))^$J243)+(EXP(-$G243/INDEX($BB$5:$BG$12,MATCH($D243,$AR$5:$AR$12,0),2))*($G243/INDEX($BB$5:$BG$12,MATCH($D243,$AR$5:$AR$12,0),2))^$J243)+(EXP(-$G243/INDEX($BB$5:$BG$12,MATCH($D243,$AR$5:$AR$12,0),3))*($G243/INDEX($BB$5:$BG$12,MATCH($D243,$AR$5:$AR$12,0),3))^$J243)+(EXP(-$G243/INDEX($BB$5:$BG$12,MATCH($D243,$AR$5:$AR$12,0),4))*($G243/INDEX($BB$5:$BG$12,MATCH($D243,$AR$5:$AR$12,0),4))^$J243)+(EXP(-$G243/INDEX($BB$5:$BG$12,MATCH($D243,$AR$5:$AR$12,0),5))*($G243/INDEX($BB$5:$BG$12,MATCH($D243,$AR$5:$AR$12,0),5))^$J243)+(EXP(-$G243/INDEX($BB$5:$BG$12,MATCH($D243,$AR$5:$AR$12,0),6))*($G243/INDEX($BB$5:$BG$12,MATCH($D243,$AR$5:$AR$12,0),6))^$J243)),0)</x:f>
        <x:v>0</x:v>
      </x:c>
      <x:c r="BJ243"/>
      <x:c r="BK243"/>
      <x:c r="BL243"/>
      <x:c r="BM243"/>
      <x:c r="BN243"/>
      <x:c r="BO243"/>
      <x:c r="BP243"/>
      <x:c r="BQ243"/>
      <x:c r="BR243"/>
      <x:c r="BS243"/>
      <x:c r="BT243"/>
      <x:c r="BU243"/>
      <x:c r="BV243"/>
      <x:c r="BW243"/>
      <x:c r="BX243"/>
      <x:c r="BY243"/>
      <x:c r="BZ243"/>
    </x:row>
    <x:row r="244">
      <x:c r="A244" s="30" t="n">
        <x:f>'対象台データ'!A242</x:f>
        <x:v>46123</x:v>
      </x:c>
      <x:c r="B244" s="1004" t="str">
        <x:f>'対象台データ'!B242</x:f>
        <x:v>土</x:v>
      </x:c>
      <x:c r="C244" s="1004" t="str">
        <x:f>'対象台データ'!C242</x:f>
        <x:v>4/11</x:v>
      </x:c>
      <x:c r="D244" t="str">
        <x:f>'対象台データ'!D242</x:f>
        <x:v>パチスロ かぐや様は告らせたい</x:v>
      </x:c>
      <x:c r="E244" s="1015" t="n">
        <x:f>IF($X244="A",MIN(100,MAX(0,55+(V244-55)*(1+0.4*SQRT(MIN(G244/8000,1))))),MIN(100,MAX(0,V244)))</x:f>
        <x:v>72.35167914042324</x:v>
      </x:c>
      <x:c r="F244" s="1017" t="n">
        <x:f>'対象台データ'!E242</x:f>
        <x:v>520</x:v>
      </x:c>
      <x:c r="G244" s="644" t="n">
        <x:f>'対象台データ'!F242</x:f>
        <x:v>6862</x:v>
      </x:c>
      <x:c r="H244" s="644" t="n">
        <x:f>'対象台データ'!G242</x:f>
        <x:v>2354</x:v>
      </x:c>
      <x:c r="I244" s="644" t="n">
        <x:f>'対象台データ'!H242</x:f>
        <x:v>0</x:v>
      </x:c>
      <x:c r="J244" s="644" t="n">
        <x:f>'対象台データ'!I242</x:f>
        <x:v>0</x:v>
      </x:c>
      <x:c r="K244" s="145" t="n">
        <x:f>'対象台データ'!K242</x:f>
        <x:v>1.1143495579520062</x:v>
      </x:c>
      <x:c r="L244" s="28" t="n">
        <x:f>IF(G244&lt;=0,5,IF(G244&lt;1500,5+(G244-0)*(20-5)/(1500-0),IF(G244&lt;3000,20+(G244-1500)*(40-20)/(3000-1500),IF(G244&lt;4500,40+(G244-3000)*(58-40)/(4500-3000),IF(G244&lt;6000,58+(G244-4500)*(72-58)/(6000-4500),IF(G244&lt;7500,72+(G244-6000)*(84-72)/(7500-6000),IF(G244&lt;9000,84+(G244-7500)*(93-84)/(9000-7500),IF(G244&lt;11000,93+(G244-9000)*(100-93)/(11000-9000),100))))))))</x:f>
        <x:v>78.896</x:v>
      </x:c>
      <x:c r="M244" s="28" t="n">
        <x:v>1</x:v>
      </x:c>
      <x:c r="N244" s="28" t="n">
        <x:f>MIN(100,L244*M244)</x:f>
        <x:v>78.896</x:v>
      </x:c>
      <x:c r="O244" s="28" t="n">
        <x:f>IF(K244&lt;=0.8,0,IF(K244&lt;0.9,0+(K244-0.8)*(10-0)/(0.9-0.8),IF(K244&lt;1,10+(K244-0.9)*(35-10)/(1-0.9),IF(K244&lt;1.2,35+(K244-1)*(87-35)/(1.2-1),IF(K244&lt;1.3,87+(K244-1.2)*(96-87)/(1.3-1.2),IF(K244&lt;1.45,96+(K244-1.3)*(100-96)/(1.45-1.3),100))))))</x:f>
        <x:v>64.73088506752161</x:v>
      </x:c>
      <x:c r="P244" s="145" t="n">
        <x:f>MIN(1,SQRT(G244/8000))</x:f>
        <x:v>0.9261479363471044</x:v>
      </x:c>
      <x:c r="Q244" s="28" t="n">
        <x:f>35+(O244-35)*P244</x:f>
        <x:v>62.535197851058086</x:v>
      </x:c>
      <x:c r="R244" s="28" t="n">
        <x:f>IF(K244&lt;0.95,MIN(25,(0.95-K244)*250),0)</x:f>
        <x:v>0</x:v>
      </x:c>
      <x:c r="S244" s="28" t="n">
        <x:f>IF($X244="A",Y244*5+Z244*15+AA244*30+AB244*60+AC244*80+AD244*100,0)</x:f>
        <x:v>0</x:v>
      </x:c>
      <x:c r="T244" s="28" t="n">
        <x:f>IF($X244="A",AE244*5+AF244*15+AG244*30+AH244*60+AI244*80+AJ244*100,0)</x:f>
        <x:v>0</x:v>
      </x:c>
      <x:c r="U244" s="28" t="n">
        <x:f>IF($X244="A",S244*15%+T244*30%+Q244*55%,0)</x:f>
        <x:v>0</x:v>
      </x:c>
      <x:c r="V244" s="1019" t="n">
        <x:f>IF($X244="A",U244*80%+N244*20%,N244*IFERROR(INDEX($AT$5:$AT$60,MATCH($D244,$AR$5:$AR$60,0)),0.6)+Q244*IFERROR(INDEX($AU$5:$AU$60,MATCH($D244,$AR$5:$AR$60,0)),0.4)-R244)</x:f>
        <x:v>72.35167914042324</x:v>
      </x:c>
      <x:c r="W244" s="25" t="str">
        <x:f>IF(E244&gt;=90,"設定6級候補",IF(E244&gt;=75,"設定4以上強候補",IF(E244&gt;=60,"設定4以上を疑う","要観察")))</x:f>
        <x:v>設定4以上を疑う</x:v>
      </x:c>
      <x:c r="X244" s="1004" t="str">
        <x:f>IFERROR(INDEX($AS$5:$AS$60,MATCH($D244,$AR$5:$AR$60,0)),"AT")</x:f>
        <x:v>AT</x:v>
      </x:c>
      <x:c r="Y244" s="145" t="n">
        <x:f>IFERROR((EXP(-$G244/INDEX($AV$5:$BA$12,MATCH($D244,$AR$5:$AR$12,0),1))*($G244/INDEX($AV$5:$BA$12,MATCH($D244,$AR$5:$AR$12,0),1))^$I244)/((EXP(-$G244/INDEX($AV$5:$BA$12,MATCH($D244,$AR$5:$AR$12,0),1))*($G244/INDEX($AV$5:$BA$12,MATCH($D244,$AR$5:$AR$12,0),1))^$I244)+(EXP(-$G244/INDEX($AV$5:$BA$12,MATCH($D244,$AR$5:$AR$12,0),2))*($G244/INDEX($AV$5:$BA$12,MATCH($D244,$AR$5:$AR$12,0),2))^$I244)+(EXP(-$G244/INDEX($AV$5:$BA$12,MATCH($D244,$AR$5:$AR$12,0),3))*($G244/INDEX($AV$5:$BA$12,MATCH($D244,$AR$5:$AR$12,0),3))^$I244)+(EXP(-$G244/INDEX($AV$5:$BA$12,MATCH($D244,$AR$5:$AR$12,0),4))*($G244/INDEX($AV$5:$BA$12,MATCH($D244,$AR$5:$AR$12,0),4))^$I244)+(EXP(-$G244/INDEX($AV$5:$BA$12,MATCH($D244,$AR$5:$AR$12,0),5))*($G244/INDEX($AV$5:$BA$12,MATCH($D244,$AR$5:$AR$12,0),5))^$I244)+(EXP(-$G244/INDEX($AV$5:$BA$12,MATCH($D244,$AR$5:$AR$12,0),6))*($G244/INDEX($AV$5:$BA$12,MATCH($D244,$AR$5:$AR$12,0),6))^$I244)),0)</x:f>
        <x:v>0</x:v>
      </x:c>
      <x:c r="Z244" s="145" t="n">
        <x:f>IFERROR((EXP(-$G244/INDEX($AV$5:$BA$12,MATCH($D244,$AR$5:$AR$12,0),2))*($G244/INDEX($AV$5:$BA$12,MATCH($D244,$AR$5:$AR$12,0),2))^$I244)/((EXP(-$G244/INDEX($AV$5:$BA$12,MATCH($D244,$AR$5:$AR$12,0),1))*($G244/INDEX($AV$5:$BA$12,MATCH($D244,$AR$5:$AR$12,0),1))^$I244)+(EXP(-$G244/INDEX($AV$5:$BA$12,MATCH($D244,$AR$5:$AR$12,0),2))*($G244/INDEX($AV$5:$BA$12,MATCH($D244,$AR$5:$AR$12,0),2))^$I244)+(EXP(-$G244/INDEX($AV$5:$BA$12,MATCH($D244,$AR$5:$AR$12,0),3))*($G244/INDEX($AV$5:$BA$12,MATCH($D244,$AR$5:$AR$12,0),3))^$I244)+(EXP(-$G244/INDEX($AV$5:$BA$12,MATCH($D244,$AR$5:$AR$12,0),4))*($G244/INDEX($AV$5:$BA$12,MATCH($D244,$AR$5:$AR$12,0),4))^$I244)+(EXP(-$G244/INDEX($AV$5:$BA$12,MATCH($D244,$AR$5:$AR$12,0),5))*($G244/INDEX($AV$5:$BA$12,MATCH($D244,$AR$5:$AR$12,0),5))^$I244)+(EXP(-$G244/INDEX($AV$5:$BA$12,MATCH($D244,$AR$5:$AR$12,0),6))*($G244/INDEX($AV$5:$BA$12,MATCH($D244,$AR$5:$AR$12,0),6))^$I244)),0)</x:f>
        <x:v>0</x:v>
      </x:c>
      <x:c r="AA244" s="145" t="n">
        <x:f>IFERROR((EXP(-$G244/INDEX($AV$5:$BA$12,MATCH($D244,$AR$5:$AR$12,0),3))*($G244/INDEX($AV$5:$BA$12,MATCH($D244,$AR$5:$AR$12,0),3))^$I244)/((EXP(-$G244/INDEX($AV$5:$BA$12,MATCH($D244,$AR$5:$AR$12,0),1))*($G244/INDEX($AV$5:$BA$12,MATCH($D244,$AR$5:$AR$12,0),1))^$I244)+(EXP(-$G244/INDEX($AV$5:$BA$12,MATCH($D244,$AR$5:$AR$12,0),2))*($G244/INDEX($AV$5:$BA$12,MATCH($D244,$AR$5:$AR$12,0),2))^$I244)+(EXP(-$G244/INDEX($AV$5:$BA$12,MATCH($D244,$AR$5:$AR$12,0),3))*($G244/INDEX($AV$5:$BA$12,MATCH($D244,$AR$5:$AR$12,0),3))^$I244)+(EXP(-$G244/INDEX($AV$5:$BA$12,MATCH($D244,$AR$5:$AR$12,0),4))*($G244/INDEX($AV$5:$BA$12,MATCH($D244,$AR$5:$AR$12,0),4))^$I244)+(EXP(-$G244/INDEX($AV$5:$BA$12,MATCH($D244,$AR$5:$AR$12,0),5))*($G244/INDEX($AV$5:$BA$12,MATCH($D244,$AR$5:$AR$12,0),5))^$I244)+(EXP(-$G244/INDEX($AV$5:$BA$12,MATCH($D244,$AR$5:$AR$12,0),6))*($G244/INDEX($AV$5:$BA$12,MATCH($D244,$AR$5:$AR$12,0),6))^$I244)),0)</x:f>
        <x:v>0</x:v>
      </x:c>
      <x:c r="AB244" s="145" t="n">
        <x:f>IFERROR((EXP(-$G244/INDEX($AV$5:$BA$12,MATCH($D244,$AR$5:$AR$12,0),4))*($G244/INDEX($AV$5:$BA$12,MATCH($D244,$AR$5:$AR$12,0),4))^$I244)/((EXP(-$G244/INDEX($AV$5:$BA$12,MATCH($D244,$AR$5:$AR$12,0),1))*($G244/INDEX($AV$5:$BA$12,MATCH($D244,$AR$5:$AR$12,0),1))^$I244)+(EXP(-$G244/INDEX($AV$5:$BA$12,MATCH($D244,$AR$5:$AR$12,0),2))*($G244/INDEX($AV$5:$BA$12,MATCH($D244,$AR$5:$AR$12,0),2))^$I244)+(EXP(-$G244/INDEX($AV$5:$BA$12,MATCH($D244,$AR$5:$AR$12,0),3))*($G244/INDEX($AV$5:$BA$12,MATCH($D244,$AR$5:$AR$12,0),3))^$I244)+(EXP(-$G244/INDEX($AV$5:$BA$12,MATCH($D244,$AR$5:$AR$12,0),4))*($G244/INDEX($AV$5:$BA$12,MATCH($D244,$AR$5:$AR$12,0),4))^$I244)+(EXP(-$G244/INDEX($AV$5:$BA$12,MATCH($D244,$AR$5:$AR$12,0),5))*($G244/INDEX($AV$5:$BA$12,MATCH($D244,$AR$5:$AR$12,0),5))^$I244)+(EXP(-$G244/INDEX($AV$5:$BA$12,MATCH($D244,$AR$5:$AR$12,0),6))*($G244/INDEX($AV$5:$BA$12,MATCH($D244,$AR$5:$AR$12,0),6))^$I244)),0)</x:f>
        <x:v>0</x:v>
      </x:c>
      <x:c r="AC244" s="145" t="n">
        <x:f>IFERROR((EXP(-$G244/INDEX($AV$5:$BA$12,MATCH($D244,$AR$5:$AR$12,0),5))*($G244/INDEX($AV$5:$BA$12,MATCH($D244,$AR$5:$AR$12,0),5))^$I244)/((EXP(-$G244/INDEX($AV$5:$BA$12,MATCH($D244,$AR$5:$AR$12,0),1))*($G244/INDEX($AV$5:$BA$12,MATCH($D244,$AR$5:$AR$12,0),1))^$I244)+(EXP(-$G244/INDEX($AV$5:$BA$12,MATCH($D244,$AR$5:$AR$12,0),2))*($G244/INDEX($AV$5:$BA$12,MATCH($D244,$AR$5:$AR$12,0),2))^$I244)+(EXP(-$G244/INDEX($AV$5:$BA$12,MATCH($D244,$AR$5:$AR$12,0),3))*($G244/INDEX($AV$5:$BA$12,MATCH($D244,$AR$5:$AR$12,0),3))^$I244)+(EXP(-$G244/INDEX($AV$5:$BA$12,MATCH($D244,$AR$5:$AR$12,0),4))*($G244/INDEX($AV$5:$BA$12,MATCH($D244,$AR$5:$AR$12,0),4))^$I244)+(EXP(-$G244/INDEX($AV$5:$BA$12,MATCH($D244,$AR$5:$AR$12,0),5))*($G244/INDEX($AV$5:$BA$12,MATCH($D244,$AR$5:$AR$12,0),5))^$I244)+(EXP(-$G244/INDEX($AV$5:$BA$12,MATCH($D244,$AR$5:$AR$12,0),6))*($G244/INDEX($AV$5:$BA$12,MATCH($D244,$AR$5:$AR$12,0),6))^$I244)),0)</x:f>
        <x:v>0</x:v>
      </x:c>
      <x:c r="AD244" s="145" t="n">
        <x:f>IFERROR((EXP(-$G244/INDEX($AV$5:$BA$12,MATCH($D244,$AR$5:$AR$12,0),6))*($G244/INDEX($AV$5:$BA$12,MATCH($D244,$AR$5:$AR$12,0),6))^$I244)/((EXP(-$G244/INDEX($AV$5:$BA$12,MATCH($D244,$AR$5:$AR$12,0),1))*($G244/INDEX($AV$5:$BA$12,MATCH($D244,$AR$5:$AR$12,0),1))^$I244)+(EXP(-$G244/INDEX($AV$5:$BA$12,MATCH($D244,$AR$5:$AR$12,0),2))*($G244/INDEX($AV$5:$BA$12,MATCH($D244,$AR$5:$AR$12,0),2))^$I244)+(EXP(-$G244/INDEX($AV$5:$BA$12,MATCH($D244,$AR$5:$AR$12,0),3))*($G244/INDEX($AV$5:$BA$12,MATCH($D244,$AR$5:$AR$12,0),3))^$I244)+(EXP(-$G244/INDEX($AV$5:$BA$12,MATCH($D244,$AR$5:$AR$12,0),4))*($G244/INDEX($AV$5:$BA$12,MATCH($D244,$AR$5:$AR$12,0),4))^$I244)+(EXP(-$G244/INDEX($AV$5:$BA$12,MATCH($D244,$AR$5:$AR$12,0),5))*($G244/INDEX($AV$5:$BA$12,MATCH($D244,$AR$5:$AR$12,0),5))^$I244)+(EXP(-$G244/INDEX($AV$5:$BA$12,MATCH($D244,$AR$5:$AR$12,0),6))*($G244/INDEX($AV$5:$BA$12,MATCH($D244,$AR$5:$AR$12,0),6))^$I244)),0)</x:f>
        <x:v>0</x:v>
      </x:c>
      <x:c r="AE244" s="145" t="n">
        <x:f>IFERROR((EXP(-$G244/INDEX($BB$5:$BG$12,MATCH($D244,$AR$5:$AR$12,0),1))*($G244/INDEX($BB$5:$BG$12,MATCH($D244,$AR$5:$AR$12,0),1))^$J244)/((EXP(-$G244/INDEX($BB$5:$BG$12,MATCH($D244,$AR$5:$AR$12,0),1))*($G244/INDEX($BB$5:$BG$12,MATCH($D244,$AR$5:$AR$12,0),1))^$J244)+(EXP(-$G244/INDEX($BB$5:$BG$12,MATCH($D244,$AR$5:$AR$12,0),2))*($G244/INDEX($BB$5:$BG$12,MATCH($D244,$AR$5:$AR$12,0),2))^$J244)+(EXP(-$G244/INDEX($BB$5:$BG$12,MATCH($D244,$AR$5:$AR$12,0),3))*($G244/INDEX($BB$5:$BG$12,MATCH($D244,$AR$5:$AR$12,0),3))^$J244)+(EXP(-$G244/INDEX($BB$5:$BG$12,MATCH($D244,$AR$5:$AR$12,0),4))*($G244/INDEX($BB$5:$BG$12,MATCH($D244,$AR$5:$AR$12,0),4))^$J244)+(EXP(-$G244/INDEX($BB$5:$BG$12,MATCH($D244,$AR$5:$AR$12,0),5))*($G244/INDEX($BB$5:$BG$12,MATCH($D244,$AR$5:$AR$12,0),5))^$J244)+(EXP(-$G244/INDEX($BB$5:$BG$12,MATCH($D244,$AR$5:$AR$12,0),6))*($G244/INDEX($BB$5:$BG$12,MATCH($D244,$AR$5:$AR$12,0),6))^$J244)),0)</x:f>
        <x:v>0</x:v>
      </x:c>
      <x:c r="AF244" s="145" t="n">
        <x:f>IFERROR((EXP(-$G244/INDEX($BB$5:$BG$12,MATCH($D244,$AR$5:$AR$12,0),2))*($G244/INDEX($BB$5:$BG$12,MATCH($D244,$AR$5:$AR$12,0),2))^$J244)/((EXP(-$G244/INDEX($BB$5:$BG$12,MATCH($D244,$AR$5:$AR$12,0),1))*($G244/INDEX($BB$5:$BG$12,MATCH($D244,$AR$5:$AR$12,0),1))^$J244)+(EXP(-$G244/INDEX($BB$5:$BG$12,MATCH($D244,$AR$5:$AR$12,0),2))*($G244/INDEX($BB$5:$BG$12,MATCH($D244,$AR$5:$AR$12,0),2))^$J244)+(EXP(-$G244/INDEX($BB$5:$BG$12,MATCH($D244,$AR$5:$AR$12,0),3))*($G244/INDEX($BB$5:$BG$12,MATCH($D244,$AR$5:$AR$12,0),3))^$J244)+(EXP(-$G244/INDEX($BB$5:$BG$12,MATCH($D244,$AR$5:$AR$12,0),4))*($G244/INDEX($BB$5:$BG$12,MATCH($D244,$AR$5:$AR$12,0),4))^$J244)+(EXP(-$G244/INDEX($BB$5:$BG$12,MATCH($D244,$AR$5:$AR$12,0),5))*($G244/INDEX($BB$5:$BG$12,MATCH($D244,$AR$5:$AR$12,0),5))^$J244)+(EXP(-$G244/INDEX($BB$5:$BG$12,MATCH($D244,$AR$5:$AR$12,0),6))*($G244/INDEX($BB$5:$BG$12,MATCH($D244,$AR$5:$AR$12,0),6))^$J244)),0)</x:f>
        <x:v>0</x:v>
      </x:c>
      <x:c r="AG244" s="145" t="n">
        <x:f>IFERROR((EXP(-$G244/INDEX($BB$5:$BG$12,MATCH($D244,$AR$5:$AR$12,0),3))*($G244/INDEX($BB$5:$BG$12,MATCH($D244,$AR$5:$AR$12,0),3))^$J244)/((EXP(-$G244/INDEX($BB$5:$BG$12,MATCH($D244,$AR$5:$AR$12,0),1))*($G244/INDEX($BB$5:$BG$12,MATCH($D244,$AR$5:$AR$12,0),1))^$J244)+(EXP(-$G244/INDEX($BB$5:$BG$12,MATCH($D244,$AR$5:$AR$12,0),2))*($G244/INDEX($BB$5:$BG$12,MATCH($D244,$AR$5:$AR$12,0),2))^$J244)+(EXP(-$G244/INDEX($BB$5:$BG$12,MATCH($D244,$AR$5:$AR$12,0),3))*($G244/INDEX($BB$5:$BG$12,MATCH($D244,$AR$5:$AR$12,0),3))^$J244)+(EXP(-$G244/INDEX($BB$5:$BG$12,MATCH($D244,$AR$5:$AR$12,0),4))*($G244/INDEX($BB$5:$BG$12,MATCH($D244,$AR$5:$AR$12,0),4))^$J244)+(EXP(-$G244/INDEX($BB$5:$BG$12,MATCH($D244,$AR$5:$AR$12,0),5))*($G244/INDEX($BB$5:$BG$12,MATCH($D244,$AR$5:$AR$12,0),5))^$J244)+(EXP(-$G244/INDEX($BB$5:$BG$12,MATCH($D244,$AR$5:$AR$12,0),6))*($G244/INDEX($BB$5:$BG$12,MATCH($D244,$AR$5:$AR$12,0),6))^$J244)),0)</x:f>
        <x:v>0</x:v>
      </x:c>
      <x:c r="AH244" s="145" t="n">
        <x:f>IFERROR((EXP(-$G244/INDEX($BB$5:$BG$12,MATCH($D244,$AR$5:$AR$12,0),4))*($G244/INDEX($BB$5:$BG$12,MATCH($D244,$AR$5:$AR$12,0),4))^$J244)/((EXP(-$G244/INDEX($BB$5:$BG$12,MATCH($D244,$AR$5:$AR$12,0),1))*($G244/INDEX($BB$5:$BG$12,MATCH($D244,$AR$5:$AR$12,0),1))^$J244)+(EXP(-$G244/INDEX($BB$5:$BG$12,MATCH($D244,$AR$5:$AR$12,0),2))*($G244/INDEX($BB$5:$BG$12,MATCH($D244,$AR$5:$AR$12,0),2))^$J244)+(EXP(-$G244/INDEX($BB$5:$BG$12,MATCH($D244,$AR$5:$AR$12,0),3))*($G244/INDEX($BB$5:$BG$12,MATCH($D244,$AR$5:$AR$12,0),3))^$J244)+(EXP(-$G244/INDEX($BB$5:$BG$12,MATCH($D244,$AR$5:$AR$12,0),4))*($G244/INDEX($BB$5:$BG$12,MATCH($D244,$AR$5:$AR$12,0),4))^$J244)+(EXP(-$G244/INDEX($BB$5:$BG$12,MATCH($D244,$AR$5:$AR$12,0),5))*($G244/INDEX($BB$5:$BG$12,MATCH($D244,$AR$5:$AR$12,0),5))^$J244)+(EXP(-$G244/INDEX($BB$5:$BG$12,MATCH($D244,$AR$5:$AR$12,0),6))*($G244/INDEX($BB$5:$BG$12,MATCH($D244,$AR$5:$AR$12,0),6))^$J244)),0)</x:f>
        <x:v>0</x:v>
      </x:c>
      <x:c r="AI244" s="145" t="n">
        <x:f>IFERROR((EXP(-$G244/INDEX($BB$5:$BG$12,MATCH($D244,$AR$5:$AR$12,0),5))*($G244/INDEX($BB$5:$BG$12,MATCH($D244,$AR$5:$AR$12,0),5))^$J244)/((EXP(-$G244/INDEX($BB$5:$BG$12,MATCH($D244,$AR$5:$AR$12,0),1))*($G244/INDEX($BB$5:$BG$12,MATCH($D244,$AR$5:$AR$12,0),1))^$J244)+(EXP(-$G244/INDEX($BB$5:$BG$12,MATCH($D244,$AR$5:$AR$12,0),2))*($G244/INDEX($BB$5:$BG$12,MATCH($D244,$AR$5:$AR$12,0),2))^$J244)+(EXP(-$G244/INDEX($BB$5:$BG$12,MATCH($D244,$AR$5:$AR$12,0),3))*($G244/INDEX($BB$5:$BG$12,MATCH($D244,$AR$5:$AR$12,0),3))^$J244)+(EXP(-$G244/INDEX($BB$5:$BG$12,MATCH($D244,$AR$5:$AR$12,0),4))*($G244/INDEX($BB$5:$BG$12,MATCH($D244,$AR$5:$AR$12,0),4))^$J244)+(EXP(-$G244/INDEX($BB$5:$BG$12,MATCH($D244,$AR$5:$AR$12,0),5))*($G244/INDEX($BB$5:$BG$12,MATCH($D244,$AR$5:$AR$12,0),5))^$J244)+(EXP(-$G244/INDEX($BB$5:$BG$12,MATCH($D244,$AR$5:$AR$12,0),6))*($G244/INDEX($BB$5:$BG$12,MATCH($D244,$AR$5:$AR$12,0),6))^$J244)),0)</x:f>
        <x:v>0</x:v>
      </x:c>
      <x:c r="AJ244" s="145" t="n">
        <x:f>IFERROR((EXP(-$G244/INDEX($BB$5:$BG$12,MATCH($D244,$AR$5:$AR$12,0),6))*($G244/INDEX($BB$5:$BG$12,MATCH($D244,$AR$5:$AR$12,0),6))^$J244)/((EXP(-$G244/INDEX($BB$5:$BG$12,MATCH($D244,$AR$5:$AR$12,0),1))*($G244/INDEX($BB$5:$BG$12,MATCH($D244,$AR$5:$AR$12,0),1))^$J244)+(EXP(-$G244/INDEX($BB$5:$BG$12,MATCH($D244,$AR$5:$AR$12,0),2))*($G244/INDEX($BB$5:$BG$12,MATCH($D244,$AR$5:$AR$12,0),2))^$J244)+(EXP(-$G244/INDEX($BB$5:$BG$12,MATCH($D244,$AR$5:$AR$12,0),3))*($G244/INDEX($BB$5:$BG$12,MATCH($D244,$AR$5:$AR$12,0),3))^$J244)+(EXP(-$G244/INDEX($BB$5:$BG$12,MATCH($D244,$AR$5:$AR$12,0),4))*($G244/INDEX($BB$5:$BG$12,MATCH($D244,$AR$5:$AR$12,0),4))^$J244)+(EXP(-$G244/INDEX($BB$5:$BG$12,MATCH($D244,$AR$5:$AR$12,0),5))*($G244/INDEX($BB$5:$BG$12,MATCH($D244,$AR$5:$AR$12,0),5))^$J244)+(EXP(-$G244/INDEX($BB$5:$BG$12,MATCH($D244,$AR$5:$AR$12,0),6))*($G244/INDEX($BB$5:$BG$12,MATCH($D244,$AR$5:$AR$12,0),6))^$J244)),0)</x:f>
        <x:v>0</x:v>
      </x:c>
      <x:c r="BJ244"/>
      <x:c r="BK244"/>
      <x:c r="BL244"/>
      <x:c r="BM244"/>
      <x:c r="BN244"/>
      <x:c r="BO244"/>
      <x:c r="BP244"/>
      <x:c r="BQ244"/>
      <x:c r="BR244"/>
      <x:c r="BS244"/>
      <x:c r="BT244"/>
      <x:c r="BU244"/>
      <x:c r="BV244"/>
      <x:c r="BW244"/>
      <x:c r="BX244"/>
      <x:c r="BY244"/>
      <x:c r="BZ244"/>
    </x:row>
    <x:row r="245">
      <x:c r="A245" s="30" t="n">
        <x:f>'対象台データ'!A243</x:f>
        <x:v>46123</x:v>
      </x:c>
      <x:c r="B245" s="1004" t="str">
        <x:f>'対象台データ'!B243</x:f>
        <x:v>土</x:v>
      </x:c>
      <x:c r="C245" s="1004" t="str">
        <x:f>'対象台データ'!C243</x:f>
        <x:v>4/11</x:v>
      </x:c>
      <x:c r="D245" t="str">
        <x:f>'対象台データ'!D243</x:f>
        <x:v>パチスロ かぐや様は告らせたい</x:v>
      </x:c>
      <x:c r="E245" s="1015" t="n">
        <x:f>IF($X245="A",MIN(100,MAX(0,55+(V245-55)*(1+0.4*SQRT(MIN(G245/8000,1))))),MIN(100,MAX(0,V245)))</x:f>
        <x:v>89.0689716707877</x:v>
      </x:c>
      <x:c r="F245" s="1017" t="n">
        <x:f>'対象台データ'!E243</x:f>
        <x:v>521</x:v>
      </x:c>
      <x:c r="G245" s="644" t="n">
        <x:f>'対象台データ'!F243</x:f>
        <x:v>8493</x:v>
      </x:c>
      <x:c r="H245" s="644" t="n">
        <x:f>'対象台データ'!G243</x:f>
        <x:v>5304</x:v>
      </x:c>
      <x:c r="I245" s="644" t="n">
        <x:f>'対象台データ'!H243</x:f>
        <x:v>0</x:v>
      </x:c>
      <x:c r="J245" s="644" t="n">
        <x:f>'対象台データ'!I243</x:f>
        <x:v>0</x:v>
      </x:c>
      <x:c r="K245" s="145" t="n">
        <x:f>'対象台データ'!K243</x:f>
        <x:v>1.2081714352996586</x:v>
      </x:c>
      <x:c r="L245" s="28" t="n">
        <x:f>IF(G245&lt;=0,5,IF(G245&lt;1500,5+(G245-0)*(20-5)/(1500-0),IF(G245&lt;3000,20+(G245-1500)*(40-20)/(3000-1500),IF(G245&lt;4500,40+(G245-3000)*(58-40)/(4500-3000),IF(G245&lt;6000,58+(G245-4500)*(72-58)/(6000-4500),IF(G245&lt;7500,72+(G245-6000)*(84-72)/(7500-6000),IF(G245&lt;9000,84+(G245-7500)*(93-84)/(9000-7500),IF(G245&lt;11000,93+(G245-9000)*(100-93)/(11000-9000),100))))))))</x:f>
        <x:v>89.958</x:v>
      </x:c>
      <x:c r="M245" s="28" t="n">
        <x:v>1</x:v>
      </x:c>
      <x:c r="N245" s="28" t="n">
        <x:f>MIN(100,L245*M245)</x:f>
        <x:v>89.958</x:v>
      </x:c>
      <x:c r="O245" s="28" t="n">
        <x:f>IF(K245&lt;=0.8,0,IF(K245&lt;0.9,0+(K245-0.8)*(10-0)/(0.9-0.8),IF(K245&lt;1,10+(K245-0.9)*(35-10)/(1-0.9),IF(K245&lt;1.2,35+(K245-1)*(87-35)/(1.2-1),IF(K245&lt;1.3,87+(K245-1.2)*(96-87)/(1.3-1.2),IF(K245&lt;1.45,96+(K245-1.3)*(100-96)/(1.45-1.3),100))))))</x:f>
        <x:v>87.73542917696928</x:v>
      </x:c>
      <x:c r="P245" s="145" t="n">
        <x:f>MIN(1,SQRT(G245/8000))</x:f>
        <x:v>1</x:v>
      </x:c>
      <x:c r="Q245" s="28" t="n">
        <x:f>35+(O245-35)*P245</x:f>
        <x:v>87.73542917696928</x:v>
      </x:c>
      <x:c r="R245" s="28" t="n">
        <x:f>IF(K245&lt;0.95,MIN(25,(0.95-K245)*250),0)</x:f>
        <x:v>0</x:v>
      </x:c>
      <x:c r="S245" s="28" t="n">
        <x:f>IF($X245="A",Y245*5+Z245*15+AA245*30+AB245*60+AC245*80+AD245*100,0)</x:f>
        <x:v>0</x:v>
      </x:c>
      <x:c r="T245" s="28" t="n">
        <x:f>IF($X245="A",AE245*5+AF245*15+AG245*30+AH245*60+AI245*80+AJ245*100,0)</x:f>
        <x:v>0</x:v>
      </x:c>
      <x:c r="U245" s="28" t="n">
        <x:f>IF($X245="A",S245*15%+T245*30%+Q245*55%,0)</x:f>
        <x:v>0</x:v>
      </x:c>
      <x:c r="V245" s="1019" t="n">
        <x:f>IF($X245="A",U245*80%+N245*20%,N245*IFERROR(INDEX($AT$5:$AT$60,MATCH($D245,$AR$5:$AR$60,0)),0.6)+Q245*IFERROR(INDEX($AU$5:$AU$60,MATCH($D245,$AR$5:$AR$60,0)),0.4)-R245)</x:f>
        <x:v>89.0689716707877</x:v>
      </x:c>
      <x:c r="W245" s="25" t="str">
        <x:f>IF(E245&gt;=90,"設定6級候補",IF(E245&gt;=75,"設定4以上強候補",IF(E245&gt;=60,"設定4以上を疑う","要観察")))</x:f>
        <x:v>設定4以上強候補</x:v>
      </x:c>
      <x:c r="X245" s="1004" t="str">
        <x:f>IFERROR(INDEX($AS$5:$AS$60,MATCH($D245,$AR$5:$AR$60,0)),"AT")</x:f>
        <x:v>AT</x:v>
      </x:c>
      <x:c r="Y245" s="145" t="n">
        <x:f>IFERROR((EXP(-$G245/INDEX($AV$5:$BA$12,MATCH($D245,$AR$5:$AR$12,0),1))*($G245/INDEX($AV$5:$BA$12,MATCH($D245,$AR$5:$AR$12,0),1))^$I245)/((EXP(-$G245/INDEX($AV$5:$BA$12,MATCH($D245,$AR$5:$AR$12,0),1))*($G245/INDEX($AV$5:$BA$12,MATCH($D245,$AR$5:$AR$12,0),1))^$I245)+(EXP(-$G245/INDEX($AV$5:$BA$12,MATCH($D245,$AR$5:$AR$12,0),2))*($G245/INDEX($AV$5:$BA$12,MATCH($D245,$AR$5:$AR$12,0),2))^$I245)+(EXP(-$G245/INDEX($AV$5:$BA$12,MATCH($D245,$AR$5:$AR$12,0),3))*($G245/INDEX($AV$5:$BA$12,MATCH($D245,$AR$5:$AR$12,0),3))^$I245)+(EXP(-$G245/INDEX($AV$5:$BA$12,MATCH($D245,$AR$5:$AR$12,0),4))*($G245/INDEX($AV$5:$BA$12,MATCH($D245,$AR$5:$AR$12,0),4))^$I245)+(EXP(-$G245/INDEX($AV$5:$BA$12,MATCH($D245,$AR$5:$AR$12,0),5))*($G245/INDEX($AV$5:$BA$12,MATCH($D245,$AR$5:$AR$12,0),5))^$I245)+(EXP(-$G245/INDEX($AV$5:$BA$12,MATCH($D245,$AR$5:$AR$12,0),6))*($G245/INDEX($AV$5:$BA$12,MATCH($D245,$AR$5:$AR$12,0),6))^$I245)),0)</x:f>
        <x:v>0</x:v>
      </x:c>
      <x:c r="Z245" s="145" t="n">
        <x:f>IFERROR((EXP(-$G245/INDEX($AV$5:$BA$12,MATCH($D245,$AR$5:$AR$12,0),2))*($G245/INDEX($AV$5:$BA$12,MATCH($D245,$AR$5:$AR$12,0),2))^$I245)/((EXP(-$G245/INDEX($AV$5:$BA$12,MATCH($D245,$AR$5:$AR$12,0),1))*($G245/INDEX($AV$5:$BA$12,MATCH($D245,$AR$5:$AR$12,0),1))^$I245)+(EXP(-$G245/INDEX($AV$5:$BA$12,MATCH($D245,$AR$5:$AR$12,0),2))*($G245/INDEX($AV$5:$BA$12,MATCH($D245,$AR$5:$AR$12,0),2))^$I245)+(EXP(-$G245/INDEX($AV$5:$BA$12,MATCH($D245,$AR$5:$AR$12,0),3))*($G245/INDEX($AV$5:$BA$12,MATCH($D245,$AR$5:$AR$12,0),3))^$I245)+(EXP(-$G245/INDEX($AV$5:$BA$12,MATCH($D245,$AR$5:$AR$12,0),4))*($G245/INDEX($AV$5:$BA$12,MATCH($D245,$AR$5:$AR$12,0),4))^$I245)+(EXP(-$G245/INDEX($AV$5:$BA$12,MATCH($D245,$AR$5:$AR$12,0),5))*($G245/INDEX($AV$5:$BA$12,MATCH($D245,$AR$5:$AR$12,0),5))^$I245)+(EXP(-$G245/INDEX($AV$5:$BA$12,MATCH($D245,$AR$5:$AR$12,0),6))*($G245/INDEX($AV$5:$BA$12,MATCH($D245,$AR$5:$AR$12,0),6))^$I245)),0)</x:f>
        <x:v>0</x:v>
      </x:c>
      <x:c r="AA245" s="145" t="n">
        <x:f>IFERROR((EXP(-$G245/INDEX($AV$5:$BA$12,MATCH($D245,$AR$5:$AR$12,0),3))*($G245/INDEX($AV$5:$BA$12,MATCH($D245,$AR$5:$AR$12,0),3))^$I245)/((EXP(-$G245/INDEX($AV$5:$BA$12,MATCH($D245,$AR$5:$AR$12,0),1))*($G245/INDEX($AV$5:$BA$12,MATCH($D245,$AR$5:$AR$12,0),1))^$I245)+(EXP(-$G245/INDEX($AV$5:$BA$12,MATCH($D245,$AR$5:$AR$12,0),2))*($G245/INDEX($AV$5:$BA$12,MATCH($D245,$AR$5:$AR$12,0),2))^$I245)+(EXP(-$G245/INDEX($AV$5:$BA$12,MATCH($D245,$AR$5:$AR$12,0),3))*($G245/INDEX($AV$5:$BA$12,MATCH($D245,$AR$5:$AR$12,0),3))^$I245)+(EXP(-$G245/INDEX($AV$5:$BA$12,MATCH($D245,$AR$5:$AR$12,0),4))*($G245/INDEX($AV$5:$BA$12,MATCH($D245,$AR$5:$AR$12,0),4))^$I245)+(EXP(-$G245/INDEX($AV$5:$BA$12,MATCH($D245,$AR$5:$AR$12,0),5))*($G245/INDEX($AV$5:$BA$12,MATCH($D245,$AR$5:$AR$12,0),5))^$I245)+(EXP(-$G245/INDEX($AV$5:$BA$12,MATCH($D245,$AR$5:$AR$12,0),6))*($G245/INDEX($AV$5:$BA$12,MATCH($D245,$AR$5:$AR$12,0),6))^$I245)),0)</x:f>
        <x:v>0</x:v>
      </x:c>
      <x:c r="AB245" s="145" t="n">
        <x:f>IFERROR((EXP(-$G245/INDEX($AV$5:$BA$12,MATCH($D245,$AR$5:$AR$12,0),4))*($G245/INDEX($AV$5:$BA$12,MATCH($D245,$AR$5:$AR$12,0),4))^$I245)/((EXP(-$G245/INDEX($AV$5:$BA$12,MATCH($D245,$AR$5:$AR$12,0),1))*($G245/INDEX($AV$5:$BA$12,MATCH($D245,$AR$5:$AR$12,0),1))^$I245)+(EXP(-$G245/INDEX($AV$5:$BA$12,MATCH($D245,$AR$5:$AR$12,0),2))*($G245/INDEX($AV$5:$BA$12,MATCH($D245,$AR$5:$AR$12,0),2))^$I245)+(EXP(-$G245/INDEX($AV$5:$BA$12,MATCH($D245,$AR$5:$AR$12,0),3))*($G245/INDEX($AV$5:$BA$12,MATCH($D245,$AR$5:$AR$12,0),3))^$I245)+(EXP(-$G245/INDEX($AV$5:$BA$12,MATCH($D245,$AR$5:$AR$12,0),4))*($G245/INDEX($AV$5:$BA$12,MATCH($D245,$AR$5:$AR$12,0),4))^$I245)+(EXP(-$G245/INDEX($AV$5:$BA$12,MATCH($D245,$AR$5:$AR$12,0),5))*($G245/INDEX($AV$5:$BA$12,MATCH($D245,$AR$5:$AR$12,0),5))^$I245)+(EXP(-$G245/INDEX($AV$5:$BA$12,MATCH($D245,$AR$5:$AR$12,0),6))*($G245/INDEX($AV$5:$BA$12,MATCH($D245,$AR$5:$AR$12,0),6))^$I245)),0)</x:f>
        <x:v>0</x:v>
      </x:c>
      <x:c r="AC245" s="145" t="n">
        <x:f>IFERROR((EXP(-$G245/INDEX($AV$5:$BA$12,MATCH($D245,$AR$5:$AR$12,0),5))*($G245/INDEX($AV$5:$BA$12,MATCH($D245,$AR$5:$AR$12,0),5))^$I245)/((EXP(-$G245/INDEX($AV$5:$BA$12,MATCH($D245,$AR$5:$AR$12,0),1))*($G245/INDEX($AV$5:$BA$12,MATCH($D245,$AR$5:$AR$12,0),1))^$I245)+(EXP(-$G245/INDEX($AV$5:$BA$12,MATCH($D245,$AR$5:$AR$12,0),2))*($G245/INDEX($AV$5:$BA$12,MATCH($D245,$AR$5:$AR$12,0),2))^$I245)+(EXP(-$G245/INDEX($AV$5:$BA$12,MATCH($D245,$AR$5:$AR$12,0),3))*($G245/INDEX($AV$5:$BA$12,MATCH($D245,$AR$5:$AR$12,0),3))^$I245)+(EXP(-$G245/INDEX($AV$5:$BA$12,MATCH($D245,$AR$5:$AR$12,0),4))*($G245/INDEX($AV$5:$BA$12,MATCH($D245,$AR$5:$AR$12,0),4))^$I245)+(EXP(-$G245/INDEX($AV$5:$BA$12,MATCH($D245,$AR$5:$AR$12,0),5))*($G245/INDEX($AV$5:$BA$12,MATCH($D245,$AR$5:$AR$12,0),5))^$I245)+(EXP(-$G245/INDEX($AV$5:$BA$12,MATCH($D245,$AR$5:$AR$12,0),6))*($G245/INDEX($AV$5:$BA$12,MATCH($D245,$AR$5:$AR$12,0),6))^$I245)),0)</x:f>
        <x:v>0</x:v>
      </x:c>
      <x:c r="AD245" s="145" t="n">
        <x:f>IFERROR((EXP(-$G245/INDEX($AV$5:$BA$12,MATCH($D245,$AR$5:$AR$12,0),6))*($G245/INDEX($AV$5:$BA$12,MATCH($D245,$AR$5:$AR$12,0),6))^$I245)/((EXP(-$G245/INDEX($AV$5:$BA$12,MATCH($D245,$AR$5:$AR$12,0),1))*($G245/INDEX($AV$5:$BA$12,MATCH($D245,$AR$5:$AR$12,0),1))^$I245)+(EXP(-$G245/INDEX($AV$5:$BA$12,MATCH($D245,$AR$5:$AR$12,0),2))*($G245/INDEX($AV$5:$BA$12,MATCH($D245,$AR$5:$AR$12,0),2))^$I245)+(EXP(-$G245/INDEX($AV$5:$BA$12,MATCH($D245,$AR$5:$AR$12,0),3))*($G245/INDEX($AV$5:$BA$12,MATCH($D245,$AR$5:$AR$12,0),3))^$I245)+(EXP(-$G245/INDEX($AV$5:$BA$12,MATCH($D245,$AR$5:$AR$12,0),4))*($G245/INDEX($AV$5:$BA$12,MATCH($D245,$AR$5:$AR$12,0),4))^$I245)+(EXP(-$G245/INDEX($AV$5:$BA$12,MATCH($D245,$AR$5:$AR$12,0),5))*($G245/INDEX($AV$5:$BA$12,MATCH($D245,$AR$5:$AR$12,0),5))^$I245)+(EXP(-$G245/INDEX($AV$5:$BA$12,MATCH($D245,$AR$5:$AR$12,0),6))*($G245/INDEX($AV$5:$BA$12,MATCH($D245,$AR$5:$AR$12,0),6))^$I245)),0)</x:f>
        <x:v>0</x:v>
      </x:c>
      <x:c r="AE245" s="145" t="n">
        <x:f>IFERROR((EXP(-$G245/INDEX($BB$5:$BG$12,MATCH($D245,$AR$5:$AR$12,0),1))*($G245/INDEX($BB$5:$BG$12,MATCH($D245,$AR$5:$AR$12,0),1))^$J245)/((EXP(-$G245/INDEX($BB$5:$BG$12,MATCH($D245,$AR$5:$AR$12,0),1))*($G245/INDEX($BB$5:$BG$12,MATCH($D245,$AR$5:$AR$12,0),1))^$J245)+(EXP(-$G245/INDEX($BB$5:$BG$12,MATCH($D245,$AR$5:$AR$12,0),2))*($G245/INDEX($BB$5:$BG$12,MATCH($D245,$AR$5:$AR$12,0),2))^$J245)+(EXP(-$G245/INDEX($BB$5:$BG$12,MATCH($D245,$AR$5:$AR$12,0),3))*($G245/INDEX($BB$5:$BG$12,MATCH($D245,$AR$5:$AR$12,0),3))^$J245)+(EXP(-$G245/INDEX($BB$5:$BG$12,MATCH($D245,$AR$5:$AR$12,0),4))*($G245/INDEX($BB$5:$BG$12,MATCH($D245,$AR$5:$AR$12,0),4))^$J245)+(EXP(-$G245/INDEX($BB$5:$BG$12,MATCH($D245,$AR$5:$AR$12,0),5))*($G245/INDEX($BB$5:$BG$12,MATCH($D245,$AR$5:$AR$12,0),5))^$J245)+(EXP(-$G245/INDEX($BB$5:$BG$12,MATCH($D245,$AR$5:$AR$12,0),6))*($G245/INDEX($BB$5:$BG$12,MATCH($D245,$AR$5:$AR$12,0),6))^$J245)),0)</x:f>
        <x:v>0</x:v>
      </x:c>
      <x:c r="AF245" s="145" t="n">
        <x:f>IFERROR((EXP(-$G245/INDEX($BB$5:$BG$12,MATCH($D245,$AR$5:$AR$12,0),2))*($G245/INDEX($BB$5:$BG$12,MATCH($D245,$AR$5:$AR$12,0),2))^$J245)/((EXP(-$G245/INDEX($BB$5:$BG$12,MATCH($D245,$AR$5:$AR$12,0),1))*($G245/INDEX($BB$5:$BG$12,MATCH($D245,$AR$5:$AR$12,0),1))^$J245)+(EXP(-$G245/INDEX($BB$5:$BG$12,MATCH($D245,$AR$5:$AR$12,0),2))*($G245/INDEX($BB$5:$BG$12,MATCH($D245,$AR$5:$AR$12,0),2))^$J245)+(EXP(-$G245/INDEX($BB$5:$BG$12,MATCH($D245,$AR$5:$AR$12,0),3))*($G245/INDEX($BB$5:$BG$12,MATCH($D245,$AR$5:$AR$12,0),3))^$J245)+(EXP(-$G245/INDEX($BB$5:$BG$12,MATCH($D245,$AR$5:$AR$12,0),4))*($G245/INDEX($BB$5:$BG$12,MATCH($D245,$AR$5:$AR$12,0),4))^$J245)+(EXP(-$G245/INDEX($BB$5:$BG$12,MATCH($D245,$AR$5:$AR$12,0),5))*($G245/INDEX($BB$5:$BG$12,MATCH($D245,$AR$5:$AR$12,0),5))^$J245)+(EXP(-$G245/INDEX($BB$5:$BG$12,MATCH($D245,$AR$5:$AR$12,0),6))*($G245/INDEX($BB$5:$BG$12,MATCH($D245,$AR$5:$AR$12,0),6))^$J245)),0)</x:f>
        <x:v>0</x:v>
      </x:c>
      <x:c r="AG245" s="145" t="n">
        <x:f>IFERROR((EXP(-$G245/INDEX($BB$5:$BG$12,MATCH($D245,$AR$5:$AR$12,0),3))*($G245/INDEX($BB$5:$BG$12,MATCH($D245,$AR$5:$AR$12,0),3))^$J245)/((EXP(-$G245/INDEX($BB$5:$BG$12,MATCH($D245,$AR$5:$AR$12,0),1))*($G245/INDEX($BB$5:$BG$12,MATCH($D245,$AR$5:$AR$12,0),1))^$J245)+(EXP(-$G245/INDEX($BB$5:$BG$12,MATCH($D245,$AR$5:$AR$12,0),2))*($G245/INDEX($BB$5:$BG$12,MATCH($D245,$AR$5:$AR$12,0),2))^$J245)+(EXP(-$G245/INDEX($BB$5:$BG$12,MATCH($D245,$AR$5:$AR$12,0),3))*($G245/INDEX($BB$5:$BG$12,MATCH($D245,$AR$5:$AR$12,0),3))^$J245)+(EXP(-$G245/INDEX($BB$5:$BG$12,MATCH($D245,$AR$5:$AR$12,0),4))*($G245/INDEX($BB$5:$BG$12,MATCH($D245,$AR$5:$AR$12,0),4))^$J245)+(EXP(-$G245/INDEX($BB$5:$BG$12,MATCH($D245,$AR$5:$AR$12,0),5))*($G245/INDEX($BB$5:$BG$12,MATCH($D245,$AR$5:$AR$12,0),5))^$J245)+(EXP(-$G245/INDEX($BB$5:$BG$12,MATCH($D245,$AR$5:$AR$12,0),6))*($G245/INDEX($BB$5:$BG$12,MATCH($D245,$AR$5:$AR$12,0),6))^$J245)),0)</x:f>
        <x:v>0</x:v>
      </x:c>
      <x:c r="AH245" s="145" t="n">
        <x:f>IFERROR((EXP(-$G245/INDEX($BB$5:$BG$12,MATCH($D245,$AR$5:$AR$12,0),4))*($G245/INDEX($BB$5:$BG$12,MATCH($D245,$AR$5:$AR$12,0),4))^$J245)/((EXP(-$G245/INDEX($BB$5:$BG$12,MATCH($D245,$AR$5:$AR$12,0),1))*($G245/INDEX($BB$5:$BG$12,MATCH($D245,$AR$5:$AR$12,0),1))^$J245)+(EXP(-$G245/INDEX($BB$5:$BG$12,MATCH($D245,$AR$5:$AR$12,0),2))*($G245/INDEX($BB$5:$BG$12,MATCH($D245,$AR$5:$AR$12,0),2))^$J245)+(EXP(-$G245/INDEX($BB$5:$BG$12,MATCH($D245,$AR$5:$AR$12,0),3))*($G245/INDEX($BB$5:$BG$12,MATCH($D245,$AR$5:$AR$12,0),3))^$J245)+(EXP(-$G245/INDEX($BB$5:$BG$12,MATCH($D245,$AR$5:$AR$12,0),4))*($G245/INDEX($BB$5:$BG$12,MATCH($D245,$AR$5:$AR$12,0),4))^$J245)+(EXP(-$G245/INDEX($BB$5:$BG$12,MATCH($D245,$AR$5:$AR$12,0),5))*($G245/INDEX($BB$5:$BG$12,MATCH($D245,$AR$5:$AR$12,0),5))^$J245)+(EXP(-$G245/INDEX($BB$5:$BG$12,MATCH($D245,$AR$5:$AR$12,0),6))*($G245/INDEX($BB$5:$BG$12,MATCH($D245,$AR$5:$AR$12,0),6))^$J245)),0)</x:f>
        <x:v>0</x:v>
      </x:c>
      <x:c r="AI245" s="145" t="n">
        <x:f>IFERROR((EXP(-$G245/INDEX($BB$5:$BG$12,MATCH($D245,$AR$5:$AR$12,0),5))*($G245/INDEX($BB$5:$BG$12,MATCH($D245,$AR$5:$AR$12,0),5))^$J245)/((EXP(-$G245/INDEX($BB$5:$BG$12,MATCH($D245,$AR$5:$AR$12,0),1))*($G245/INDEX($BB$5:$BG$12,MATCH($D245,$AR$5:$AR$12,0),1))^$J245)+(EXP(-$G245/INDEX($BB$5:$BG$12,MATCH($D245,$AR$5:$AR$12,0),2))*($G245/INDEX($BB$5:$BG$12,MATCH($D245,$AR$5:$AR$12,0),2))^$J245)+(EXP(-$G245/INDEX($BB$5:$BG$12,MATCH($D245,$AR$5:$AR$12,0),3))*($G245/INDEX($BB$5:$BG$12,MATCH($D245,$AR$5:$AR$12,0),3))^$J245)+(EXP(-$G245/INDEX($BB$5:$BG$12,MATCH($D245,$AR$5:$AR$12,0),4))*($G245/INDEX($BB$5:$BG$12,MATCH($D245,$AR$5:$AR$12,0),4))^$J245)+(EXP(-$G245/INDEX($BB$5:$BG$12,MATCH($D245,$AR$5:$AR$12,0),5))*($G245/INDEX($BB$5:$BG$12,MATCH($D245,$AR$5:$AR$12,0),5))^$J245)+(EXP(-$G245/INDEX($BB$5:$BG$12,MATCH($D245,$AR$5:$AR$12,0),6))*($G245/INDEX($BB$5:$BG$12,MATCH($D245,$AR$5:$AR$12,0),6))^$J245)),0)</x:f>
        <x:v>0</x:v>
      </x:c>
      <x:c r="AJ245" s="145" t="n">
        <x:f>IFERROR((EXP(-$G245/INDEX($BB$5:$BG$12,MATCH($D245,$AR$5:$AR$12,0),6))*($G245/INDEX($BB$5:$BG$12,MATCH($D245,$AR$5:$AR$12,0),6))^$J245)/((EXP(-$G245/INDEX($BB$5:$BG$12,MATCH($D245,$AR$5:$AR$12,0),1))*($G245/INDEX($BB$5:$BG$12,MATCH($D245,$AR$5:$AR$12,0),1))^$J245)+(EXP(-$G245/INDEX($BB$5:$BG$12,MATCH($D245,$AR$5:$AR$12,0),2))*($G245/INDEX($BB$5:$BG$12,MATCH($D245,$AR$5:$AR$12,0),2))^$J245)+(EXP(-$G245/INDEX($BB$5:$BG$12,MATCH($D245,$AR$5:$AR$12,0),3))*($G245/INDEX($BB$5:$BG$12,MATCH($D245,$AR$5:$AR$12,0),3))^$J245)+(EXP(-$G245/INDEX($BB$5:$BG$12,MATCH($D245,$AR$5:$AR$12,0),4))*($G245/INDEX($BB$5:$BG$12,MATCH($D245,$AR$5:$AR$12,0),4))^$J245)+(EXP(-$G245/INDEX($BB$5:$BG$12,MATCH($D245,$AR$5:$AR$12,0),5))*($G245/INDEX($BB$5:$BG$12,MATCH($D245,$AR$5:$AR$12,0),5))^$J245)+(EXP(-$G245/INDEX($BB$5:$BG$12,MATCH($D245,$AR$5:$AR$12,0),6))*($G245/INDEX($BB$5:$BG$12,MATCH($D245,$AR$5:$AR$12,0),6))^$J245)),0)</x:f>
        <x:v>0</x:v>
      </x:c>
      <x:c r="BJ245"/>
      <x:c r="BK245"/>
      <x:c r="BL245"/>
      <x:c r="BM245"/>
      <x:c r="BN245"/>
      <x:c r="BO245"/>
      <x:c r="BP245"/>
      <x:c r="BQ245"/>
      <x:c r="BR245"/>
      <x:c r="BS245"/>
      <x:c r="BT245"/>
      <x:c r="BU245"/>
      <x:c r="BV245"/>
      <x:c r="BW245"/>
      <x:c r="BX245"/>
      <x:c r="BY245"/>
      <x:c r="BZ245"/>
    </x:row>
    <x:row r="246">
      <x:c r="A246" s="30" t="n">
        <x:f>'対象台データ'!A244</x:f>
        <x:v>46123</x:v>
      </x:c>
      <x:c r="B246" s="1004" t="str">
        <x:f>'対象台データ'!B244</x:f>
        <x:v>土</x:v>
      </x:c>
      <x:c r="C246" s="1004" t="str">
        <x:f>'対象台データ'!C244</x:f>
        <x:v>4/11</x:v>
      </x:c>
      <x:c r="D246" t="str">
        <x:f>'対象台データ'!D244</x:f>
        <x:v>化物語</x:v>
      </x:c>
      <x:c r="E246" s="1015" t="n">
        <x:f>IF($X246="A",MIN(100,MAX(0,55+(V246-55)*(1+0.4*SQRT(MIN(G246/8000,1))))),MIN(100,MAX(0,V246)))</x:f>
        <x:v>92.72719076376555</x:v>
      </x:c>
      <x:c r="F246" s="1017" t="n">
        <x:f>'対象台データ'!E244</x:f>
        <x:v>706</x:v>
      </x:c>
      <x:c r="G246" s="644" t="n">
        <x:f>'対象台データ'!F244</x:f>
        <x:v>9008</x:v>
      </x:c>
      <x:c r="H246" s="644" t="n">
        <x:f>'対象台データ'!G244</x:f>
        <x:v>6989</x:v>
      </x:c>
      <x:c r="I246" s="644" t="n">
        <x:f>'対象台データ'!H244</x:f>
        <x:v>0</x:v>
      </x:c>
      <x:c r="J246" s="644" t="n">
        <x:f>'対象台データ'!I244</x:f>
        <x:v>0</x:v>
      </x:c>
      <x:c r="K246" s="145" t="n">
        <x:f>'対象台データ'!K244</x:f>
        <x:v>1.2586219656601538</x:v>
      </x:c>
      <x:c r="L246" s="28" t="n">
        <x:f>IF(G246&lt;=0,5,IF(G246&lt;1500,5+(G246-0)*(20-5)/(1500-0),IF(G246&lt;3000,20+(G246-1500)*(40-20)/(3000-1500),IF(G246&lt;4500,40+(G246-3000)*(58-40)/(4500-3000),IF(G246&lt;6000,58+(G246-4500)*(72-58)/(6000-4500),IF(G246&lt;7500,72+(G246-6000)*(84-72)/(7500-6000),IF(G246&lt;9000,84+(G246-7500)*(93-84)/(9000-7500),IF(G246&lt;11000,93+(G246-9000)*(100-93)/(11000-9000),100))))))))</x:f>
        <x:v>93.028</x:v>
      </x:c>
      <x:c r="M246" s="28" t="n">
        <x:v>1</x:v>
      </x:c>
      <x:c r="N246" s="28" t="n">
        <x:f>MIN(100,L246*M246)</x:f>
        <x:v>93.028</x:v>
      </x:c>
      <x:c r="O246" s="28" t="n">
        <x:f>IF(K246&lt;=0.8,0,IF(K246&lt;0.9,0+(K246-0.8)*(10-0)/(0.9-0.8),IF(K246&lt;1,10+(K246-0.9)*(35-10)/(1-0.9),IF(K246&lt;1.2,35+(K246-1)*(87-35)/(1.2-1),IF(K246&lt;1.3,87+(K246-1.2)*(96-87)/(1.3-1.2),IF(K246&lt;1.45,96+(K246-1.3)*(100-96)/(1.45-1.3),100))))))</x:f>
        <x:v>92.27597690941384</x:v>
      </x:c>
      <x:c r="P246" s="145" t="n">
        <x:f>MIN(1,SQRT(G246/8000))</x:f>
        <x:v>1</x:v>
      </x:c>
      <x:c r="Q246" s="28" t="n">
        <x:f>35+(O246-35)*P246</x:f>
        <x:v>92.27597690941384</x:v>
      </x:c>
      <x:c r="R246" s="28" t="n">
        <x:f>IF(K246&lt;0.95,MIN(25,(0.95-K246)*250),0)</x:f>
        <x:v>0</x:v>
      </x:c>
      <x:c r="S246" s="28" t="n">
        <x:f>IF($X246="A",Y246*5+Z246*15+AA246*30+AB246*60+AC246*80+AD246*100,0)</x:f>
        <x:v>0</x:v>
      </x:c>
      <x:c r="T246" s="28" t="n">
        <x:f>IF($X246="A",AE246*5+AF246*15+AG246*30+AH246*60+AI246*80+AJ246*100,0)</x:f>
        <x:v>0</x:v>
      </x:c>
      <x:c r="U246" s="28" t="n">
        <x:f>IF($X246="A",S246*15%+T246*30%+Q246*55%,0)</x:f>
        <x:v>0</x:v>
      </x:c>
      <x:c r="V246" s="1019" t="n">
        <x:f>IF($X246="A",U246*80%+N246*20%,N246*IFERROR(INDEX($AT$5:$AT$60,MATCH($D246,$AR$5:$AR$60,0)),0.6)+Q246*IFERROR(INDEX($AU$5:$AU$60,MATCH($D246,$AR$5:$AR$60,0)),0.4)-R246)</x:f>
        <x:v>92.72719076376555</x:v>
      </x:c>
      <x:c r="W246" s="25" t="str">
        <x:f>IF(E246&gt;=90,"設定6級候補",IF(E246&gt;=75,"設定4以上強候補",IF(E246&gt;=60,"設定4以上を疑う","要観察")))</x:f>
        <x:v>設定6級候補</x:v>
      </x:c>
      <x:c r="X246" s="1004" t="str">
        <x:f>IFERROR(INDEX($AS$5:$AS$60,MATCH($D246,$AR$5:$AR$60,0)),"AT")</x:f>
        <x:v>AT</x:v>
      </x:c>
      <x:c r="Y246" s="145" t="n">
        <x:f>IFERROR((EXP(-$G246/INDEX($AV$5:$BA$12,MATCH($D246,$AR$5:$AR$12,0),1))*($G246/INDEX($AV$5:$BA$12,MATCH($D246,$AR$5:$AR$12,0),1))^$I246)/((EXP(-$G246/INDEX($AV$5:$BA$12,MATCH($D246,$AR$5:$AR$12,0),1))*($G246/INDEX($AV$5:$BA$12,MATCH($D246,$AR$5:$AR$12,0),1))^$I246)+(EXP(-$G246/INDEX($AV$5:$BA$12,MATCH($D246,$AR$5:$AR$12,0),2))*($G246/INDEX($AV$5:$BA$12,MATCH($D246,$AR$5:$AR$12,0),2))^$I246)+(EXP(-$G246/INDEX($AV$5:$BA$12,MATCH($D246,$AR$5:$AR$12,0),3))*($G246/INDEX($AV$5:$BA$12,MATCH($D246,$AR$5:$AR$12,0),3))^$I246)+(EXP(-$G246/INDEX($AV$5:$BA$12,MATCH($D246,$AR$5:$AR$12,0),4))*($G246/INDEX($AV$5:$BA$12,MATCH($D246,$AR$5:$AR$12,0),4))^$I246)+(EXP(-$G246/INDEX($AV$5:$BA$12,MATCH($D246,$AR$5:$AR$12,0),5))*($G246/INDEX($AV$5:$BA$12,MATCH($D246,$AR$5:$AR$12,0),5))^$I246)+(EXP(-$G246/INDEX($AV$5:$BA$12,MATCH($D246,$AR$5:$AR$12,0),6))*($G246/INDEX($AV$5:$BA$12,MATCH($D246,$AR$5:$AR$12,0),6))^$I246)),0)</x:f>
        <x:v>0</x:v>
      </x:c>
      <x:c r="Z246" s="145" t="n">
        <x:f>IFERROR((EXP(-$G246/INDEX($AV$5:$BA$12,MATCH($D246,$AR$5:$AR$12,0),2))*($G246/INDEX($AV$5:$BA$12,MATCH($D246,$AR$5:$AR$12,0),2))^$I246)/((EXP(-$G246/INDEX($AV$5:$BA$12,MATCH($D246,$AR$5:$AR$12,0),1))*($G246/INDEX($AV$5:$BA$12,MATCH($D246,$AR$5:$AR$12,0),1))^$I246)+(EXP(-$G246/INDEX($AV$5:$BA$12,MATCH($D246,$AR$5:$AR$12,0),2))*($G246/INDEX($AV$5:$BA$12,MATCH($D246,$AR$5:$AR$12,0),2))^$I246)+(EXP(-$G246/INDEX($AV$5:$BA$12,MATCH($D246,$AR$5:$AR$12,0),3))*($G246/INDEX($AV$5:$BA$12,MATCH($D246,$AR$5:$AR$12,0),3))^$I246)+(EXP(-$G246/INDEX($AV$5:$BA$12,MATCH($D246,$AR$5:$AR$12,0),4))*($G246/INDEX($AV$5:$BA$12,MATCH($D246,$AR$5:$AR$12,0),4))^$I246)+(EXP(-$G246/INDEX($AV$5:$BA$12,MATCH($D246,$AR$5:$AR$12,0),5))*($G246/INDEX($AV$5:$BA$12,MATCH($D246,$AR$5:$AR$12,0),5))^$I246)+(EXP(-$G246/INDEX($AV$5:$BA$12,MATCH($D246,$AR$5:$AR$12,0),6))*($G246/INDEX($AV$5:$BA$12,MATCH($D246,$AR$5:$AR$12,0),6))^$I246)),0)</x:f>
        <x:v>0</x:v>
      </x:c>
      <x:c r="AA246" s="145" t="n">
        <x:f>IFERROR((EXP(-$G246/INDEX($AV$5:$BA$12,MATCH($D246,$AR$5:$AR$12,0),3))*($G246/INDEX($AV$5:$BA$12,MATCH($D246,$AR$5:$AR$12,0),3))^$I246)/((EXP(-$G246/INDEX($AV$5:$BA$12,MATCH($D246,$AR$5:$AR$12,0),1))*($G246/INDEX($AV$5:$BA$12,MATCH($D246,$AR$5:$AR$12,0),1))^$I246)+(EXP(-$G246/INDEX($AV$5:$BA$12,MATCH($D246,$AR$5:$AR$12,0),2))*($G246/INDEX($AV$5:$BA$12,MATCH($D246,$AR$5:$AR$12,0),2))^$I246)+(EXP(-$G246/INDEX($AV$5:$BA$12,MATCH($D246,$AR$5:$AR$12,0),3))*($G246/INDEX($AV$5:$BA$12,MATCH($D246,$AR$5:$AR$12,0),3))^$I246)+(EXP(-$G246/INDEX($AV$5:$BA$12,MATCH($D246,$AR$5:$AR$12,0),4))*($G246/INDEX($AV$5:$BA$12,MATCH($D246,$AR$5:$AR$12,0),4))^$I246)+(EXP(-$G246/INDEX($AV$5:$BA$12,MATCH($D246,$AR$5:$AR$12,0),5))*($G246/INDEX($AV$5:$BA$12,MATCH($D246,$AR$5:$AR$12,0),5))^$I246)+(EXP(-$G246/INDEX($AV$5:$BA$12,MATCH($D246,$AR$5:$AR$12,0),6))*($G246/INDEX($AV$5:$BA$12,MATCH($D246,$AR$5:$AR$12,0),6))^$I246)),0)</x:f>
        <x:v>0</x:v>
      </x:c>
      <x:c r="AB246" s="145" t="n">
        <x:f>IFERROR((EXP(-$G246/INDEX($AV$5:$BA$12,MATCH($D246,$AR$5:$AR$12,0),4))*($G246/INDEX($AV$5:$BA$12,MATCH($D246,$AR$5:$AR$12,0),4))^$I246)/((EXP(-$G246/INDEX($AV$5:$BA$12,MATCH($D246,$AR$5:$AR$12,0),1))*($G246/INDEX($AV$5:$BA$12,MATCH($D246,$AR$5:$AR$12,0),1))^$I246)+(EXP(-$G246/INDEX($AV$5:$BA$12,MATCH($D246,$AR$5:$AR$12,0),2))*($G246/INDEX($AV$5:$BA$12,MATCH($D246,$AR$5:$AR$12,0),2))^$I246)+(EXP(-$G246/INDEX($AV$5:$BA$12,MATCH($D246,$AR$5:$AR$12,0),3))*($G246/INDEX($AV$5:$BA$12,MATCH($D246,$AR$5:$AR$12,0),3))^$I246)+(EXP(-$G246/INDEX($AV$5:$BA$12,MATCH($D246,$AR$5:$AR$12,0),4))*($G246/INDEX($AV$5:$BA$12,MATCH($D246,$AR$5:$AR$12,0),4))^$I246)+(EXP(-$G246/INDEX($AV$5:$BA$12,MATCH($D246,$AR$5:$AR$12,0),5))*($G246/INDEX($AV$5:$BA$12,MATCH($D246,$AR$5:$AR$12,0),5))^$I246)+(EXP(-$G246/INDEX($AV$5:$BA$12,MATCH($D246,$AR$5:$AR$12,0),6))*($G246/INDEX($AV$5:$BA$12,MATCH($D246,$AR$5:$AR$12,0),6))^$I246)),0)</x:f>
        <x:v>0</x:v>
      </x:c>
      <x:c r="AC246" s="145" t="n">
        <x:f>IFERROR((EXP(-$G246/INDEX($AV$5:$BA$12,MATCH($D246,$AR$5:$AR$12,0),5))*($G246/INDEX($AV$5:$BA$12,MATCH($D246,$AR$5:$AR$12,0),5))^$I246)/((EXP(-$G246/INDEX($AV$5:$BA$12,MATCH($D246,$AR$5:$AR$12,0),1))*($G246/INDEX($AV$5:$BA$12,MATCH($D246,$AR$5:$AR$12,0),1))^$I246)+(EXP(-$G246/INDEX($AV$5:$BA$12,MATCH($D246,$AR$5:$AR$12,0),2))*($G246/INDEX($AV$5:$BA$12,MATCH($D246,$AR$5:$AR$12,0),2))^$I246)+(EXP(-$G246/INDEX($AV$5:$BA$12,MATCH($D246,$AR$5:$AR$12,0),3))*($G246/INDEX($AV$5:$BA$12,MATCH($D246,$AR$5:$AR$12,0),3))^$I246)+(EXP(-$G246/INDEX($AV$5:$BA$12,MATCH($D246,$AR$5:$AR$12,0),4))*($G246/INDEX($AV$5:$BA$12,MATCH($D246,$AR$5:$AR$12,0),4))^$I246)+(EXP(-$G246/INDEX($AV$5:$BA$12,MATCH($D246,$AR$5:$AR$12,0),5))*($G246/INDEX($AV$5:$BA$12,MATCH($D246,$AR$5:$AR$12,0),5))^$I246)+(EXP(-$G246/INDEX($AV$5:$BA$12,MATCH($D246,$AR$5:$AR$12,0),6))*($G246/INDEX($AV$5:$BA$12,MATCH($D246,$AR$5:$AR$12,0),6))^$I246)),0)</x:f>
        <x:v>0</x:v>
      </x:c>
      <x:c r="AD246" s="145" t="n">
        <x:f>IFERROR((EXP(-$G246/INDEX($AV$5:$BA$12,MATCH($D246,$AR$5:$AR$12,0),6))*($G246/INDEX($AV$5:$BA$12,MATCH($D246,$AR$5:$AR$12,0),6))^$I246)/((EXP(-$G246/INDEX($AV$5:$BA$12,MATCH($D246,$AR$5:$AR$12,0),1))*($G246/INDEX($AV$5:$BA$12,MATCH($D246,$AR$5:$AR$12,0),1))^$I246)+(EXP(-$G246/INDEX($AV$5:$BA$12,MATCH($D246,$AR$5:$AR$12,0),2))*($G246/INDEX($AV$5:$BA$12,MATCH($D246,$AR$5:$AR$12,0),2))^$I246)+(EXP(-$G246/INDEX($AV$5:$BA$12,MATCH($D246,$AR$5:$AR$12,0),3))*($G246/INDEX($AV$5:$BA$12,MATCH($D246,$AR$5:$AR$12,0),3))^$I246)+(EXP(-$G246/INDEX($AV$5:$BA$12,MATCH($D246,$AR$5:$AR$12,0),4))*($G246/INDEX($AV$5:$BA$12,MATCH($D246,$AR$5:$AR$12,0),4))^$I246)+(EXP(-$G246/INDEX($AV$5:$BA$12,MATCH($D246,$AR$5:$AR$12,0),5))*($G246/INDEX($AV$5:$BA$12,MATCH($D246,$AR$5:$AR$12,0),5))^$I246)+(EXP(-$G246/INDEX($AV$5:$BA$12,MATCH($D246,$AR$5:$AR$12,0),6))*($G246/INDEX($AV$5:$BA$12,MATCH($D246,$AR$5:$AR$12,0),6))^$I246)),0)</x:f>
        <x:v>0</x:v>
      </x:c>
      <x:c r="AE246" s="145" t="n">
        <x:f>IFERROR((EXP(-$G246/INDEX($BB$5:$BG$12,MATCH($D246,$AR$5:$AR$12,0),1))*($G246/INDEX($BB$5:$BG$12,MATCH($D246,$AR$5:$AR$12,0),1))^$J246)/((EXP(-$G246/INDEX($BB$5:$BG$12,MATCH($D246,$AR$5:$AR$12,0),1))*($G246/INDEX($BB$5:$BG$12,MATCH($D246,$AR$5:$AR$12,0),1))^$J246)+(EXP(-$G246/INDEX($BB$5:$BG$12,MATCH($D246,$AR$5:$AR$12,0),2))*($G246/INDEX($BB$5:$BG$12,MATCH($D246,$AR$5:$AR$12,0),2))^$J246)+(EXP(-$G246/INDEX($BB$5:$BG$12,MATCH($D246,$AR$5:$AR$12,0),3))*($G246/INDEX($BB$5:$BG$12,MATCH($D246,$AR$5:$AR$12,0),3))^$J246)+(EXP(-$G246/INDEX($BB$5:$BG$12,MATCH($D246,$AR$5:$AR$12,0),4))*($G246/INDEX($BB$5:$BG$12,MATCH($D246,$AR$5:$AR$12,0),4))^$J246)+(EXP(-$G246/INDEX($BB$5:$BG$12,MATCH($D246,$AR$5:$AR$12,0),5))*($G246/INDEX($BB$5:$BG$12,MATCH($D246,$AR$5:$AR$12,0),5))^$J246)+(EXP(-$G246/INDEX($BB$5:$BG$12,MATCH($D246,$AR$5:$AR$12,0),6))*($G246/INDEX($BB$5:$BG$12,MATCH($D246,$AR$5:$AR$12,0),6))^$J246)),0)</x:f>
        <x:v>0</x:v>
      </x:c>
      <x:c r="AF246" s="145" t="n">
        <x:f>IFERROR((EXP(-$G246/INDEX($BB$5:$BG$12,MATCH($D246,$AR$5:$AR$12,0),2))*($G246/INDEX($BB$5:$BG$12,MATCH($D246,$AR$5:$AR$12,0),2))^$J246)/((EXP(-$G246/INDEX($BB$5:$BG$12,MATCH($D246,$AR$5:$AR$12,0),1))*($G246/INDEX($BB$5:$BG$12,MATCH($D246,$AR$5:$AR$12,0),1))^$J246)+(EXP(-$G246/INDEX($BB$5:$BG$12,MATCH($D246,$AR$5:$AR$12,0),2))*($G246/INDEX($BB$5:$BG$12,MATCH($D246,$AR$5:$AR$12,0),2))^$J246)+(EXP(-$G246/INDEX($BB$5:$BG$12,MATCH($D246,$AR$5:$AR$12,0),3))*($G246/INDEX($BB$5:$BG$12,MATCH($D246,$AR$5:$AR$12,0),3))^$J246)+(EXP(-$G246/INDEX($BB$5:$BG$12,MATCH($D246,$AR$5:$AR$12,0),4))*($G246/INDEX($BB$5:$BG$12,MATCH($D246,$AR$5:$AR$12,0),4))^$J246)+(EXP(-$G246/INDEX($BB$5:$BG$12,MATCH($D246,$AR$5:$AR$12,0),5))*($G246/INDEX($BB$5:$BG$12,MATCH($D246,$AR$5:$AR$12,0),5))^$J246)+(EXP(-$G246/INDEX($BB$5:$BG$12,MATCH($D246,$AR$5:$AR$12,0),6))*($G246/INDEX($BB$5:$BG$12,MATCH($D246,$AR$5:$AR$12,0),6))^$J246)),0)</x:f>
        <x:v>0</x:v>
      </x:c>
      <x:c r="AG246" s="145" t="n">
        <x:f>IFERROR((EXP(-$G246/INDEX($BB$5:$BG$12,MATCH($D246,$AR$5:$AR$12,0),3))*($G246/INDEX($BB$5:$BG$12,MATCH($D246,$AR$5:$AR$12,0),3))^$J246)/((EXP(-$G246/INDEX($BB$5:$BG$12,MATCH($D246,$AR$5:$AR$12,0),1))*($G246/INDEX($BB$5:$BG$12,MATCH($D246,$AR$5:$AR$12,0),1))^$J246)+(EXP(-$G246/INDEX($BB$5:$BG$12,MATCH($D246,$AR$5:$AR$12,0),2))*($G246/INDEX($BB$5:$BG$12,MATCH($D246,$AR$5:$AR$12,0),2))^$J246)+(EXP(-$G246/INDEX($BB$5:$BG$12,MATCH($D246,$AR$5:$AR$12,0),3))*($G246/INDEX($BB$5:$BG$12,MATCH($D246,$AR$5:$AR$12,0),3))^$J246)+(EXP(-$G246/INDEX($BB$5:$BG$12,MATCH($D246,$AR$5:$AR$12,0),4))*($G246/INDEX($BB$5:$BG$12,MATCH($D246,$AR$5:$AR$12,0),4))^$J246)+(EXP(-$G246/INDEX($BB$5:$BG$12,MATCH($D246,$AR$5:$AR$12,0),5))*($G246/INDEX($BB$5:$BG$12,MATCH($D246,$AR$5:$AR$12,0),5))^$J246)+(EXP(-$G246/INDEX($BB$5:$BG$12,MATCH($D246,$AR$5:$AR$12,0),6))*($G246/INDEX($BB$5:$BG$12,MATCH($D246,$AR$5:$AR$12,0),6))^$J246)),0)</x:f>
        <x:v>0</x:v>
      </x:c>
      <x:c r="AH246" s="145" t="n">
        <x:f>IFERROR((EXP(-$G246/INDEX($BB$5:$BG$12,MATCH($D246,$AR$5:$AR$12,0),4))*($G246/INDEX($BB$5:$BG$12,MATCH($D246,$AR$5:$AR$12,0),4))^$J246)/((EXP(-$G246/INDEX($BB$5:$BG$12,MATCH($D246,$AR$5:$AR$12,0),1))*($G246/INDEX($BB$5:$BG$12,MATCH($D246,$AR$5:$AR$12,0),1))^$J246)+(EXP(-$G246/INDEX($BB$5:$BG$12,MATCH($D246,$AR$5:$AR$12,0),2))*($G246/INDEX($BB$5:$BG$12,MATCH($D246,$AR$5:$AR$12,0),2))^$J246)+(EXP(-$G246/INDEX($BB$5:$BG$12,MATCH($D246,$AR$5:$AR$12,0),3))*($G246/INDEX($BB$5:$BG$12,MATCH($D246,$AR$5:$AR$12,0),3))^$J246)+(EXP(-$G246/INDEX($BB$5:$BG$12,MATCH($D246,$AR$5:$AR$12,0),4))*($G246/INDEX($BB$5:$BG$12,MATCH($D246,$AR$5:$AR$12,0),4))^$J246)+(EXP(-$G246/INDEX($BB$5:$BG$12,MATCH($D246,$AR$5:$AR$12,0),5))*($G246/INDEX($BB$5:$BG$12,MATCH($D246,$AR$5:$AR$12,0),5))^$J246)+(EXP(-$G246/INDEX($BB$5:$BG$12,MATCH($D246,$AR$5:$AR$12,0),6))*($G246/INDEX($BB$5:$BG$12,MATCH($D246,$AR$5:$AR$12,0),6))^$J246)),0)</x:f>
        <x:v>0</x:v>
      </x:c>
      <x:c r="AI246" s="145" t="n">
        <x:f>IFERROR((EXP(-$G246/INDEX($BB$5:$BG$12,MATCH($D246,$AR$5:$AR$12,0),5))*($G246/INDEX($BB$5:$BG$12,MATCH($D246,$AR$5:$AR$12,0),5))^$J246)/((EXP(-$G246/INDEX($BB$5:$BG$12,MATCH($D246,$AR$5:$AR$12,0),1))*($G246/INDEX($BB$5:$BG$12,MATCH($D246,$AR$5:$AR$12,0),1))^$J246)+(EXP(-$G246/INDEX($BB$5:$BG$12,MATCH($D246,$AR$5:$AR$12,0),2))*($G246/INDEX($BB$5:$BG$12,MATCH($D246,$AR$5:$AR$12,0),2))^$J246)+(EXP(-$G246/INDEX($BB$5:$BG$12,MATCH($D246,$AR$5:$AR$12,0),3))*($G246/INDEX($BB$5:$BG$12,MATCH($D246,$AR$5:$AR$12,0),3))^$J246)+(EXP(-$G246/INDEX($BB$5:$BG$12,MATCH($D246,$AR$5:$AR$12,0),4))*($G246/INDEX($BB$5:$BG$12,MATCH($D246,$AR$5:$AR$12,0),4))^$J246)+(EXP(-$G246/INDEX($BB$5:$BG$12,MATCH($D246,$AR$5:$AR$12,0),5))*($G246/INDEX($BB$5:$BG$12,MATCH($D246,$AR$5:$AR$12,0),5))^$J246)+(EXP(-$G246/INDEX($BB$5:$BG$12,MATCH($D246,$AR$5:$AR$12,0),6))*($G246/INDEX($BB$5:$BG$12,MATCH($D246,$AR$5:$AR$12,0),6))^$J246)),0)</x:f>
        <x:v>0</x:v>
      </x:c>
      <x:c r="AJ246" s="145" t="n">
        <x:f>IFERROR((EXP(-$G246/INDEX($BB$5:$BG$12,MATCH($D246,$AR$5:$AR$12,0),6))*($G246/INDEX($BB$5:$BG$12,MATCH($D246,$AR$5:$AR$12,0),6))^$J246)/((EXP(-$G246/INDEX($BB$5:$BG$12,MATCH($D246,$AR$5:$AR$12,0),1))*($G246/INDEX($BB$5:$BG$12,MATCH($D246,$AR$5:$AR$12,0),1))^$J246)+(EXP(-$G246/INDEX($BB$5:$BG$12,MATCH($D246,$AR$5:$AR$12,0),2))*($G246/INDEX($BB$5:$BG$12,MATCH($D246,$AR$5:$AR$12,0),2))^$J246)+(EXP(-$G246/INDEX($BB$5:$BG$12,MATCH($D246,$AR$5:$AR$12,0),3))*($G246/INDEX($BB$5:$BG$12,MATCH($D246,$AR$5:$AR$12,0),3))^$J246)+(EXP(-$G246/INDEX($BB$5:$BG$12,MATCH($D246,$AR$5:$AR$12,0),4))*($G246/INDEX($BB$5:$BG$12,MATCH($D246,$AR$5:$AR$12,0),4))^$J246)+(EXP(-$G246/INDEX($BB$5:$BG$12,MATCH($D246,$AR$5:$AR$12,0),5))*($G246/INDEX($BB$5:$BG$12,MATCH($D246,$AR$5:$AR$12,0),5))^$J246)+(EXP(-$G246/INDEX($BB$5:$BG$12,MATCH($D246,$AR$5:$AR$12,0),6))*($G246/INDEX($BB$5:$BG$12,MATCH($D246,$AR$5:$AR$12,0),6))^$J246)),0)</x:f>
        <x:v>0</x:v>
      </x:c>
      <x:c r="BJ246"/>
      <x:c r="BK246"/>
      <x:c r="BL246"/>
      <x:c r="BM246"/>
      <x:c r="BN246"/>
      <x:c r="BO246"/>
      <x:c r="BP246"/>
      <x:c r="BQ246"/>
      <x:c r="BR246"/>
      <x:c r="BS246"/>
      <x:c r="BT246"/>
      <x:c r="BU246"/>
      <x:c r="BV246"/>
      <x:c r="BW246"/>
      <x:c r="BX246"/>
      <x:c r="BY246"/>
      <x:c r="BZ246"/>
    </x:row>
    <x:row r="247">
      <x:c r="A247" s="30" t="n">
        <x:f>'対象台データ'!A245</x:f>
        <x:v>46123</x:v>
      </x:c>
      <x:c r="B247" s="1004" t="str">
        <x:f>'対象台データ'!B245</x:f>
        <x:v>土</x:v>
      </x:c>
      <x:c r="C247" s="1004" t="str">
        <x:f>'対象台データ'!C245</x:f>
        <x:v>4/11</x:v>
      </x:c>
      <x:c r="D247" t="str">
        <x:f>'対象台データ'!D245</x:f>
        <x:v>化物語</x:v>
      </x:c>
      <x:c r="E247" s="1015" t="n">
        <x:f>IF($X247="A",MIN(100,MAX(0,55+(V247-55)*(1+0.4*SQRT(MIN(G247/8000,1))))),MIN(100,MAX(0,V247)))</x:f>
        <x:v>94.072</x:v>
      </x:c>
      <x:c r="F247" s="1017" t="n">
        <x:f>'対象台データ'!E245</x:f>
        <x:v>707</x:v>
      </x:c>
      <x:c r="G247" s="644" t="n">
        <x:f>'対象台データ'!F245</x:f>
        <x:v>8520</x:v>
      </x:c>
      <x:c r="H247" s="644" t="n">
        <x:f>'対象台データ'!G245</x:f>
        <x:v>17006</x:v>
      </x:c>
      <x:c r="I247" s="644" t="n">
        <x:f>'対象台データ'!H245</x:f>
        <x:v>0</x:v>
      </x:c>
      <x:c r="J247" s="644" t="n">
        <x:f>'対象台データ'!I245</x:f>
        <x:v>0</x:v>
      </x:c>
      <x:c r="K247" s="145" t="n">
        <x:f>'対象台データ'!K245</x:f>
        <x:v>1.6653364632237873</x:v>
      </x:c>
      <x:c r="L247" s="28" t="n">
        <x:f>IF(G247&lt;=0,5,IF(G247&lt;1500,5+(G247-0)*(20-5)/(1500-0),IF(G247&lt;3000,20+(G247-1500)*(40-20)/(3000-1500),IF(G247&lt;4500,40+(G247-3000)*(58-40)/(4500-3000),IF(G247&lt;6000,58+(G247-4500)*(72-58)/(6000-4500),IF(G247&lt;7500,72+(G247-6000)*(84-72)/(7500-6000),IF(G247&lt;9000,84+(G247-7500)*(93-84)/(9000-7500),IF(G247&lt;11000,93+(G247-9000)*(100-93)/(11000-9000),100))))))))</x:f>
        <x:v>90.12</x:v>
      </x:c>
      <x:c r="M247" s="28" t="n">
        <x:v>1</x:v>
      </x:c>
      <x:c r="N247" s="28" t="n">
        <x:f>MIN(100,L247*M247)</x:f>
        <x:v>90.12</x:v>
      </x:c>
      <x:c r="O247" s="28" t="n">
        <x:f>IF(K247&lt;=0.8,0,IF(K247&lt;0.9,0+(K247-0.8)*(10-0)/(0.9-0.8),IF(K247&lt;1,10+(K247-0.9)*(35-10)/(1-0.9),IF(K247&lt;1.2,35+(K247-1)*(87-35)/(1.2-1),IF(K247&lt;1.3,87+(K247-1.2)*(96-87)/(1.3-1.2),IF(K247&lt;1.45,96+(K247-1.3)*(100-96)/(1.45-1.3),100))))))</x:f>
        <x:v>100</x:v>
      </x:c>
      <x:c r="P247" s="145" t="n">
        <x:f>MIN(1,SQRT(G247/8000))</x:f>
        <x:v>1</x:v>
      </x:c>
      <x:c r="Q247" s="28" t="n">
        <x:f>35+(O247-35)*P247</x:f>
        <x:v>100</x:v>
      </x:c>
      <x:c r="R247" s="28" t="n">
        <x:f>IF(K247&lt;0.95,MIN(25,(0.95-K247)*250),0)</x:f>
        <x:v>0</x:v>
      </x:c>
      <x:c r="S247" s="28" t="n">
        <x:f>IF($X247="A",Y247*5+Z247*15+AA247*30+AB247*60+AC247*80+AD247*100,0)</x:f>
        <x:v>0</x:v>
      </x:c>
      <x:c r="T247" s="28" t="n">
        <x:f>IF($X247="A",AE247*5+AF247*15+AG247*30+AH247*60+AI247*80+AJ247*100,0)</x:f>
        <x:v>0</x:v>
      </x:c>
      <x:c r="U247" s="28" t="n">
        <x:f>IF($X247="A",S247*15%+T247*30%+Q247*55%,0)</x:f>
        <x:v>0</x:v>
      </x:c>
      <x:c r="V247" s="1019" t="n">
        <x:f>IF($X247="A",U247*80%+N247*20%,N247*IFERROR(INDEX($AT$5:$AT$60,MATCH($D247,$AR$5:$AR$60,0)),0.6)+Q247*IFERROR(INDEX($AU$5:$AU$60,MATCH($D247,$AR$5:$AR$60,0)),0.4)-R247)</x:f>
        <x:v>94.072</x:v>
      </x:c>
      <x:c r="W247" s="25" t="str">
        <x:f>IF(E247&gt;=90,"設定6級候補",IF(E247&gt;=75,"設定4以上強候補",IF(E247&gt;=60,"設定4以上を疑う","要観察")))</x:f>
        <x:v>設定6級候補</x:v>
      </x:c>
      <x:c r="X247" s="1004" t="str">
        <x:f>IFERROR(INDEX($AS$5:$AS$60,MATCH($D247,$AR$5:$AR$60,0)),"AT")</x:f>
        <x:v>AT</x:v>
      </x:c>
      <x:c r="Y247" s="145" t="n">
        <x:f>IFERROR((EXP(-$G247/INDEX($AV$5:$BA$12,MATCH($D247,$AR$5:$AR$12,0),1))*($G247/INDEX($AV$5:$BA$12,MATCH($D247,$AR$5:$AR$12,0),1))^$I247)/((EXP(-$G247/INDEX($AV$5:$BA$12,MATCH($D247,$AR$5:$AR$12,0),1))*($G247/INDEX($AV$5:$BA$12,MATCH($D247,$AR$5:$AR$12,0),1))^$I247)+(EXP(-$G247/INDEX($AV$5:$BA$12,MATCH($D247,$AR$5:$AR$12,0),2))*($G247/INDEX($AV$5:$BA$12,MATCH($D247,$AR$5:$AR$12,0),2))^$I247)+(EXP(-$G247/INDEX($AV$5:$BA$12,MATCH($D247,$AR$5:$AR$12,0),3))*($G247/INDEX($AV$5:$BA$12,MATCH($D247,$AR$5:$AR$12,0),3))^$I247)+(EXP(-$G247/INDEX($AV$5:$BA$12,MATCH($D247,$AR$5:$AR$12,0),4))*($G247/INDEX($AV$5:$BA$12,MATCH($D247,$AR$5:$AR$12,0),4))^$I247)+(EXP(-$G247/INDEX($AV$5:$BA$12,MATCH($D247,$AR$5:$AR$12,0),5))*($G247/INDEX($AV$5:$BA$12,MATCH($D247,$AR$5:$AR$12,0),5))^$I247)+(EXP(-$G247/INDEX($AV$5:$BA$12,MATCH($D247,$AR$5:$AR$12,0),6))*($G247/INDEX($AV$5:$BA$12,MATCH($D247,$AR$5:$AR$12,0),6))^$I247)),0)</x:f>
        <x:v>0</x:v>
      </x:c>
      <x:c r="Z247" s="145" t="n">
        <x:f>IFERROR((EXP(-$G247/INDEX($AV$5:$BA$12,MATCH($D247,$AR$5:$AR$12,0),2))*($G247/INDEX($AV$5:$BA$12,MATCH($D247,$AR$5:$AR$12,0),2))^$I247)/((EXP(-$G247/INDEX($AV$5:$BA$12,MATCH($D247,$AR$5:$AR$12,0),1))*($G247/INDEX($AV$5:$BA$12,MATCH($D247,$AR$5:$AR$12,0),1))^$I247)+(EXP(-$G247/INDEX($AV$5:$BA$12,MATCH($D247,$AR$5:$AR$12,0),2))*($G247/INDEX($AV$5:$BA$12,MATCH($D247,$AR$5:$AR$12,0),2))^$I247)+(EXP(-$G247/INDEX($AV$5:$BA$12,MATCH($D247,$AR$5:$AR$12,0),3))*($G247/INDEX($AV$5:$BA$12,MATCH($D247,$AR$5:$AR$12,0),3))^$I247)+(EXP(-$G247/INDEX($AV$5:$BA$12,MATCH($D247,$AR$5:$AR$12,0),4))*($G247/INDEX($AV$5:$BA$12,MATCH($D247,$AR$5:$AR$12,0),4))^$I247)+(EXP(-$G247/INDEX($AV$5:$BA$12,MATCH($D247,$AR$5:$AR$12,0),5))*($G247/INDEX($AV$5:$BA$12,MATCH($D247,$AR$5:$AR$12,0),5))^$I247)+(EXP(-$G247/INDEX($AV$5:$BA$12,MATCH($D247,$AR$5:$AR$12,0),6))*($G247/INDEX($AV$5:$BA$12,MATCH($D247,$AR$5:$AR$12,0),6))^$I247)),0)</x:f>
        <x:v>0</x:v>
      </x:c>
      <x:c r="AA247" s="145" t="n">
        <x:f>IFERROR((EXP(-$G247/INDEX($AV$5:$BA$12,MATCH($D247,$AR$5:$AR$12,0),3))*($G247/INDEX($AV$5:$BA$12,MATCH($D247,$AR$5:$AR$12,0),3))^$I247)/((EXP(-$G247/INDEX($AV$5:$BA$12,MATCH($D247,$AR$5:$AR$12,0),1))*($G247/INDEX($AV$5:$BA$12,MATCH($D247,$AR$5:$AR$12,0),1))^$I247)+(EXP(-$G247/INDEX($AV$5:$BA$12,MATCH($D247,$AR$5:$AR$12,0),2))*($G247/INDEX($AV$5:$BA$12,MATCH($D247,$AR$5:$AR$12,0),2))^$I247)+(EXP(-$G247/INDEX($AV$5:$BA$12,MATCH($D247,$AR$5:$AR$12,0),3))*($G247/INDEX($AV$5:$BA$12,MATCH($D247,$AR$5:$AR$12,0),3))^$I247)+(EXP(-$G247/INDEX($AV$5:$BA$12,MATCH($D247,$AR$5:$AR$12,0),4))*($G247/INDEX($AV$5:$BA$12,MATCH($D247,$AR$5:$AR$12,0),4))^$I247)+(EXP(-$G247/INDEX($AV$5:$BA$12,MATCH($D247,$AR$5:$AR$12,0),5))*($G247/INDEX($AV$5:$BA$12,MATCH($D247,$AR$5:$AR$12,0),5))^$I247)+(EXP(-$G247/INDEX($AV$5:$BA$12,MATCH($D247,$AR$5:$AR$12,0),6))*($G247/INDEX($AV$5:$BA$12,MATCH($D247,$AR$5:$AR$12,0),6))^$I247)),0)</x:f>
        <x:v>0</x:v>
      </x:c>
      <x:c r="AB247" s="145" t="n">
        <x:f>IFERROR((EXP(-$G247/INDEX($AV$5:$BA$12,MATCH($D247,$AR$5:$AR$12,0),4))*($G247/INDEX($AV$5:$BA$12,MATCH($D247,$AR$5:$AR$12,0),4))^$I247)/((EXP(-$G247/INDEX($AV$5:$BA$12,MATCH($D247,$AR$5:$AR$12,0),1))*($G247/INDEX($AV$5:$BA$12,MATCH($D247,$AR$5:$AR$12,0),1))^$I247)+(EXP(-$G247/INDEX($AV$5:$BA$12,MATCH($D247,$AR$5:$AR$12,0),2))*($G247/INDEX($AV$5:$BA$12,MATCH($D247,$AR$5:$AR$12,0),2))^$I247)+(EXP(-$G247/INDEX($AV$5:$BA$12,MATCH($D247,$AR$5:$AR$12,0),3))*($G247/INDEX($AV$5:$BA$12,MATCH($D247,$AR$5:$AR$12,0),3))^$I247)+(EXP(-$G247/INDEX($AV$5:$BA$12,MATCH($D247,$AR$5:$AR$12,0),4))*($G247/INDEX($AV$5:$BA$12,MATCH($D247,$AR$5:$AR$12,0),4))^$I247)+(EXP(-$G247/INDEX($AV$5:$BA$12,MATCH($D247,$AR$5:$AR$12,0),5))*($G247/INDEX($AV$5:$BA$12,MATCH($D247,$AR$5:$AR$12,0),5))^$I247)+(EXP(-$G247/INDEX($AV$5:$BA$12,MATCH($D247,$AR$5:$AR$12,0),6))*($G247/INDEX($AV$5:$BA$12,MATCH($D247,$AR$5:$AR$12,0),6))^$I247)),0)</x:f>
        <x:v>0</x:v>
      </x:c>
      <x:c r="AC247" s="145" t="n">
        <x:f>IFERROR((EXP(-$G247/INDEX($AV$5:$BA$12,MATCH($D247,$AR$5:$AR$12,0),5))*($G247/INDEX($AV$5:$BA$12,MATCH($D247,$AR$5:$AR$12,0),5))^$I247)/((EXP(-$G247/INDEX($AV$5:$BA$12,MATCH($D247,$AR$5:$AR$12,0),1))*($G247/INDEX($AV$5:$BA$12,MATCH($D247,$AR$5:$AR$12,0),1))^$I247)+(EXP(-$G247/INDEX($AV$5:$BA$12,MATCH($D247,$AR$5:$AR$12,0),2))*($G247/INDEX($AV$5:$BA$12,MATCH($D247,$AR$5:$AR$12,0),2))^$I247)+(EXP(-$G247/INDEX($AV$5:$BA$12,MATCH($D247,$AR$5:$AR$12,0),3))*($G247/INDEX($AV$5:$BA$12,MATCH($D247,$AR$5:$AR$12,0),3))^$I247)+(EXP(-$G247/INDEX($AV$5:$BA$12,MATCH($D247,$AR$5:$AR$12,0),4))*($G247/INDEX($AV$5:$BA$12,MATCH($D247,$AR$5:$AR$12,0),4))^$I247)+(EXP(-$G247/INDEX($AV$5:$BA$12,MATCH($D247,$AR$5:$AR$12,0),5))*($G247/INDEX($AV$5:$BA$12,MATCH($D247,$AR$5:$AR$12,0),5))^$I247)+(EXP(-$G247/INDEX($AV$5:$BA$12,MATCH($D247,$AR$5:$AR$12,0),6))*($G247/INDEX($AV$5:$BA$12,MATCH($D247,$AR$5:$AR$12,0),6))^$I247)),0)</x:f>
        <x:v>0</x:v>
      </x:c>
      <x:c r="AD247" s="145" t="n">
        <x:f>IFERROR((EXP(-$G247/INDEX($AV$5:$BA$12,MATCH($D247,$AR$5:$AR$12,0),6))*($G247/INDEX($AV$5:$BA$12,MATCH($D247,$AR$5:$AR$12,0),6))^$I247)/((EXP(-$G247/INDEX($AV$5:$BA$12,MATCH($D247,$AR$5:$AR$12,0),1))*($G247/INDEX($AV$5:$BA$12,MATCH($D247,$AR$5:$AR$12,0),1))^$I247)+(EXP(-$G247/INDEX($AV$5:$BA$12,MATCH($D247,$AR$5:$AR$12,0),2))*($G247/INDEX($AV$5:$BA$12,MATCH($D247,$AR$5:$AR$12,0),2))^$I247)+(EXP(-$G247/INDEX($AV$5:$BA$12,MATCH($D247,$AR$5:$AR$12,0),3))*($G247/INDEX($AV$5:$BA$12,MATCH($D247,$AR$5:$AR$12,0),3))^$I247)+(EXP(-$G247/INDEX($AV$5:$BA$12,MATCH($D247,$AR$5:$AR$12,0),4))*($G247/INDEX($AV$5:$BA$12,MATCH($D247,$AR$5:$AR$12,0),4))^$I247)+(EXP(-$G247/INDEX($AV$5:$BA$12,MATCH($D247,$AR$5:$AR$12,0),5))*($G247/INDEX($AV$5:$BA$12,MATCH($D247,$AR$5:$AR$12,0),5))^$I247)+(EXP(-$G247/INDEX($AV$5:$BA$12,MATCH($D247,$AR$5:$AR$12,0),6))*($G247/INDEX($AV$5:$BA$12,MATCH($D247,$AR$5:$AR$12,0),6))^$I247)),0)</x:f>
        <x:v>0</x:v>
      </x:c>
      <x:c r="AE247" s="145" t="n">
        <x:f>IFERROR((EXP(-$G247/INDEX($BB$5:$BG$12,MATCH($D247,$AR$5:$AR$12,0),1))*($G247/INDEX($BB$5:$BG$12,MATCH($D247,$AR$5:$AR$12,0),1))^$J247)/((EXP(-$G247/INDEX($BB$5:$BG$12,MATCH($D247,$AR$5:$AR$12,0),1))*($G247/INDEX($BB$5:$BG$12,MATCH($D247,$AR$5:$AR$12,0),1))^$J247)+(EXP(-$G247/INDEX($BB$5:$BG$12,MATCH($D247,$AR$5:$AR$12,0),2))*($G247/INDEX($BB$5:$BG$12,MATCH($D247,$AR$5:$AR$12,0),2))^$J247)+(EXP(-$G247/INDEX($BB$5:$BG$12,MATCH($D247,$AR$5:$AR$12,0),3))*($G247/INDEX($BB$5:$BG$12,MATCH($D247,$AR$5:$AR$12,0),3))^$J247)+(EXP(-$G247/INDEX($BB$5:$BG$12,MATCH($D247,$AR$5:$AR$12,0),4))*($G247/INDEX($BB$5:$BG$12,MATCH($D247,$AR$5:$AR$12,0),4))^$J247)+(EXP(-$G247/INDEX($BB$5:$BG$12,MATCH($D247,$AR$5:$AR$12,0),5))*($G247/INDEX($BB$5:$BG$12,MATCH($D247,$AR$5:$AR$12,0),5))^$J247)+(EXP(-$G247/INDEX($BB$5:$BG$12,MATCH($D247,$AR$5:$AR$12,0),6))*($G247/INDEX($BB$5:$BG$12,MATCH($D247,$AR$5:$AR$12,0),6))^$J247)),0)</x:f>
        <x:v>0</x:v>
      </x:c>
      <x:c r="AF247" s="145" t="n">
        <x:f>IFERROR((EXP(-$G247/INDEX($BB$5:$BG$12,MATCH($D247,$AR$5:$AR$12,0),2))*($G247/INDEX($BB$5:$BG$12,MATCH($D247,$AR$5:$AR$12,0),2))^$J247)/((EXP(-$G247/INDEX($BB$5:$BG$12,MATCH($D247,$AR$5:$AR$12,0),1))*($G247/INDEX($BB$5:$BG$12,MATCH($D247,$AR$5:$AR$12,0),1))^$J247)+(EXP(-$G247/INDEX($BB$5:$BG$12,MATCH($D247,$AR$5:$AR$12,0),2))*($G247/INDEX($BB$5:$BG$12,MATCH($D247,$AR$5:$AR$12,0),2))^$J247)+(EXP(-$G247/INDEX($BB$5:$BG$12,MATCH($D247,$AR$5:$AR$12,0),3))*($G247/INDEX($BB$5:$BG$12,MATCH($D247,$AR$5:$AR$12,0),3))^$J247)+(EXP(-$G247/INDEX($BB$5:$BG$12,MATCH($D247,$AR$5:$AR$12,0),4))*($G247/INDEX($BB$5:$BG$12,MATCH($D247,$AR$5:$AR$12,0),4))^$J247)+(EXP(-$G247/INDEX($BB$5:$BG$12,MATCH($D247,$AR$5:$AR$12,0),5))*($G247/INDEX($BB$5:$BG$12,MATCH($D247,$AR$5:$AR$12,0),5))^$J247)+(EXP(-$G247/INDEX($BB$5:$BG$12,MATCH($D247,$AR$5:$AR$12,0),6))*($G247/INDEX($BB$5:$BG$12,MATCH($D247,$AR$5:$AR$12,0),6))^$J247)),0)</x:f>
        <x:v>0</x:v>
      </x:c>
      <x:c r="AG247" s="145" t="n">
        <x:f>IFERROR((EXP(-$G247/INDEX($BB$5:$BG$12,MATCH($D247,$AR$5:$AR$12,0),3))*($G247/INDEX($BB$5:$BG$12,MATCH($D247,$AR$5:$AR$12,0),3))^$J247)/((EXP(-$G247/INDEX($BB$5:$BG$12,MATCH($D247,$AR$5:$AR$12,0),1))*($G247/INDEX($BB$5:$BG$12,MATCH($D247,$AR$5:$AR$12,0),1))^$J247)+(EXP(-$G247/INDEX($BB$5:$BG$12,MATCH($D247,$AR$5:$AR$12,0),2))*($G247/INDEX($BB$5:$BG$12,MATCH($D247,$AR$5:$AR$12,0),2))^$J247)+(EXP(-$G247/INDEX($BB$5:$BG$12,MATCH($D247,$AR$5:$AR$12,0),3))*($G247/INDEX($BB$5:$BG$12,MATCH($D247,$AR$5:$AR$12,0),3))^$J247)+(EXP(-$G247/INDEX($BB$5:$BG$12,MATCH($D247,$AR$5:$AR$12,0),4))*($G247/INDEX($BB$5:$BG$12,MATCH($D247,$AR$5:$AR$12,0),4))^$J247)+(EXP(-$G247/INDEX($BB$5:$BG$12,MATCH($D247,$AR$5:$AR$12,0),5))*($G247/INDEX($BB$5:$BG$12,MATCH($D247,$AR$5:$AR$12,0),5))^$J247)+(EXP(-$G247/INDEX($BB$5:$BG$12,MATCH($D247,$AR$5:$AR$12,0),6))*($G247/INDEX($BB$5:$BG$12,MATCH($D247,$AR$5:$AR$12,0),6))^$J247)),0)</x:f>
        <x:v>0</x:v>
      </x:c>
      <x:c r="AH247" s="145" t="n">
        <x:f>IFERROR((EXP(-$G247/INDEX($BB$5:$BG$12,MATCH($D247,$AR$5:$AR$12,0),4))*($G247/INDEX($BB$5:$BG$12,MATCH($D247,$AR$5:$AR$12,0),4))^$J247)/((EXP(-$G247/INDEX($BB$5:$BG$12,MATCH($D247,$AR$5:$AR$12,0),1))*($G247/INDEX($BB$5:$BG$12,MATCH($D247,$AR$5:$AR$12,0),1))^$J247)+(EXP(-$G247/INDEX($BB$5:$BG$12,MATCH($D247,$AR$5:$AR$12,0),2))*($G247/INDEX($BB$5:$BG$12,MATCH($D247,$AR$5:$AR$12,0),2))^$J247)+(EXP(-$G247/INDEX($BB$5:$BG$12,MATCH($D247,$AR$5:$AR$12,0),3))*($G247/INDEX($BB$5:$BG$12,MATCH($D247,$AR$5:$AR$12,0),3))^$J247)+(EXP(-$G247/INDEX($BB$5:$BG$12,MATCH($D247,$AR$5:$AR$12,0),4))*($G247/INDEX($BB$5:$BG$12,MATCH($D247,$AR$5:$AR$12,0),4))^$J247)+(EXP(-$G247/INDEX($BB$5:$BG$12,MATCH($D247,$AR$5:$AR$12,0),5))*($G247/INDEX($BB$5:$BG$12,MATCH($D247,$AR$5:$AR$12,0),5))^$J247)+(EXP(-$G247/INDEX($BB$5:$BG$12,MATCH($D247,$AR$5:$AR$12,0),6))*($G247/INDEX($BB$5:$BG$12,MATCH($D247,$AR$5:$AR$12,0),6))^$J247)),0)</x:f>
        <x:v>0</x:v>
      </x:c>
      <x:c r="AI247" s="145" t="n">
        <x:f>IFERROR((EXP(-$G247/INDEX($BB$5:$BG$12,MATCH($D247,$AR$5:$AR$12,0),5))*($G247/INDEX($BB$5:$BG$12,MATCH($D247,$AR$5:$AR$12,0),5))^$J247)/((EXP(-$G247/INDEX($BB$5:$BG$12,MATCH($D247,$AR$5:$AR$12,0),1))*($G247/INDEX($BB$5:$BG$12,MATCH($D247,$AR$5:$AR$12,0),1))^$J247)+(EXP(-$G247/INDEX($BB$5:$BG$12,MATCH($D247,$AR$5:$AR$12,0),2))*($G247/INDEX($BB$5:$BG$12,MATCH($D247,$AR$5:$AR$12,0),2))^$J247)+(EXP(-$G247/INDEX($BB$5:$BG$12,MATCH($D247,$AR$5:$AR$12,0),3))*($G247/INDEX($BB$5:$BG$12,MATCH($D247,$AR$5:$AR$12,0),3))^$J247)+(EXP(-$G247/INDEX($BB$5:$BG$12,MATCH($D247,$AR$5:$AR$12,0),4))*($G247/INDEX($BB$5:$BG$12,MATCH($D247,$AR$5:$AR$12,0),4))^$J247)+(EXP(-$G247/INDEX($BB$5:$BG$12,MATCH($D247,$AR$5:$AR$12,0),5))*($G247/INDEX($BB$5:$BG$12,MATCH($D247,$AR$5:$AR$12,0),5))^$J247)+(EXP(-$G247/INDEX($BB$5:$BG$12,MATCH($D247,$AR$5:$AR$12,0),6))*($G247/INDEX($BB$5:$BG$12,MATCH($D247,$AR$5:$AR$12,0),6))^$J247)),0)</x:f>
        <x:v>0</x:v>
      </x:c>
      <x:c r="AJ247" s="145" t="n">
        <x:f>IFERROR((EXP(-$G247/INDEX($BB$5:$BG$12,MATCH($D247,$AR$5:$AR$12,0),6))*($G247/INDEX($BB$5:$BG$12,MATCH($D247,$AR$5:$AR$12,0),6))^$J247)/((EXP(-$G247/INDEX($BB$5:$BG$12,MATCH($D247,$AR$5:$AR$12,0),1))*($G247/INDEX($BB$5:$BG$12,MATCH($D247,$AR$5:$AR$12,0),1))^$J247)+(EXP(-$G247/INDEX($BB$5:$BG$12,MATCH($D247,$AR$5:$AR$12,0),2))*($G247/INDEX($BB$5:$BG$12,MATCH($D247,$AR$5:$AR$12,0),2))^$J247)+(EXP(-$G247/INDEX($BB$5:$BG$12,MATCH($D247,$AR$5:$AR$12,0),3))*($G247/INDEX($BB$5:$BG$12,MATCH($D247,$AR$5:$AR$12,0),3))^$J247)+(EXP(-$G247/INDEX($BB$5:$BG$12,MATCH($D247,$AR$5:$AR$12,0),4))*($G247/INDEX($BB$5:$BG$12,MATCH($D247,$AR$5:$AR$12,0),4))^$J247)+(EXP(-$G247/INDEX($BB$5:$BG$12,MATCH($D247,$AR$5:$AR$12,0),5))*($G247/INDEX($BB$5:$BG$12,MATCH($D247,$AR$5:$AR$12,0),5))^$J247)+(EXP(-$G247/INDEX($BB$5:$BG$12,MATCH($D247,$AR$5:$AR$12,0),6))*($G247/INDEX($BB$5:$BG$12,MATCH($D247,$AR$5:$AR$12,0),6))^$J247)),0)</x:f>
        <x:v>0</x:v>
      </x:c>
      <x:c r="BJ247"/>
      <x:c r="BK247"/>
      <x:c r="BL247"/>
      <x:c r="BM247"/>
      <x:c r="BN247"/>
      <x:c r="BO247"/>
      <x:c r="BP247"/>
      <x:c r="BQ247"/>
      <x:c r="BR247"/>
      <x:c r="BS247"/>
      <x:c r="BT247"/>
      <x:c r="BU247"/>
      <x:c r="BV247"/>
      <x:c r="BW247"/>
      <x:c r="BX247"/>
      <x:c r="BY247"/>
      <x:c r="BZ247"/>
    </x:row>
    <x:row r="248">
      <x:c r="A248" s="30" t="n">
        <x:f>'対象台データ'!A246</x:f>
        <x:v>46123</x:v>
      </x:c>
      <x:c r="B248" s="1004" t="str">
        <x:f>'対象台データ'!B246</x:f>
        <x:v>土</x:v>
      </x:c>
      <x:c r="C248" s="1004" t="str">
        <x:f>'対象台データ'!C246</x:f>
        <x:v>4/11</x:v>
      </x:c>
      <x:c r="D248" t="str">
        <x:f>'対象台データ'!D246</x:f>
        <x:v>化物語</x:v>
      </x:c>
      <x:c r="E248" s="1015" t="n">
        <x:f>IF($X248="A",MIN(100,MAX(0,55+(V248-55)*(1+0.4*SQRT(MIN(G248/8000,1))))),MIN(100,MAX(0,V248)))</x:f>
        <x:v>75.37468053145548</x:v>
      </x:c>
      <x:c r="F248" s="1017" t="n">
        <x:f>'対象台データ'!E246</x:f>
        <x:v>708</x:v>
      </x:c>
      <x:c r="G248" s="644" t="n">
        <x:f>'対象台データ'!F246</x:f>
        <x:v>6349</x:v>
      </x:c>
      <x:c r="H248" s="644" t="n">
        <x:f>'対象台データ'!G246</x:f>
        <x:v>3392</x:v>
      </x:c>
      <x:c r="I248" s="644" t="n">
        <x:f>'対象台データ'!H246</x:f>
        <x:v>0</x:v>
      </x:c>
      <x:c r="J248" s="644" t="n">
        <x:f>'対象台データ'!I246</x:f>
        <x:v>0</x:v>
      </x:c>
      <x:c r="K248" s="145" t="n">
        <x:f>'対象台データ'!K246</x:f>
        <x:v>1.178085787788103</x:v>
      </x:c>
      <x:c r="L248" s="28" t="n">
        <x:f>IF(G248&lt;=0,5,IF(G248&lt;1500,5+(G248-0)*(20-5)/(1500-0),IF(G248&lt;3000,20+(G248-1500)*(40-20)/(3000-1500),IF(G248&lt;4500,40+(G248-3000)*(58-40)/(4500-3000),IF(G248&lt;6000,58+(G248-4500)*(72-58)/(6000-4500),IF(G248&lt;7500,72+(G248-6000)*(84-72)/(7500-6000),IF(G248&lt;9000,84+(G248-7500)*(93-84)/(9000-7500),IF(G248&lt;11000,93+(G248-9000)*(100-93)/(11000-9000),100))))))))</x:f>
        <x:v>74.792</x:v>
      </x:c>
      <x:c r="M248" s="28" t="n">
        <x:v>1</x:v>
      </x:c>
      <x:c r="N248" s="28" t="n">
        <x:f>MIN(100,L248*M248)</x:f>
        <x:v>74.792</x:v>
      </x:c>
      <x:c r="O248" s="28" t="n">
        <x:f>IF(K248&lt;=0.8,0,IF(K248&lt;0.9,0+(K248-0.8)*(10-0)/(0.9-0.8),IF(K248&lt;1,10+(K248-0.9)*(35-10)/(1-0.9),IF(K248&lt;1.2,35+(K248-1)*(87-35)/(1.2-1),IF(K248&lt;1.3,87+(K248-1.2)*(96-87)/(1.3-1.2),IF(K248&lt;1.45,96+(K248-1.3)*(100-96)/(1.45-1.3),100))))))</x:f>
        <x:v>81.3023048249068</x:v>
      </x:c>
      <x:c r="P248" s="145" t="n">
        <x:f>MIN(1,SQRT(G248/8000))</x:f>
        <x:v>0.8908563296065197</x:v>
      </x:c>
      <x:c r="Q248" s="28" t="n">
        <x:f>35+(O248-35)*P248</x:f>
        <x:v>76.24870132863872</x:v>
      </x:c>
      <x:c r="R248" s="28" t="n">
        <x:f>IF(K248&lt;0.95,MIN(25,(0.95-K248)*250),0)</x:f>
        <x:v>0</x:v>
      </x:c>
      <x:c r="S248" s="28" t="n">
        <x:f>IF($X248="A",Y248*5+Z248*15+AA248*30+AB248*60+AC248*80+AD248*100,0)</x:f>
        <x:v>0</x:v>
      </x:c>
      <x:c r="T248" s="28" t="n">
        <x:f>IF($X248="A",AE248*5+AF248*15+AG248*30+AH248*60+AI248*80+AJ248*100,0)</x:f>
        <x:v>0</x:v>
      </x:c>
      <x:c r="U248" s="28" t="n">
        <x:f>IF($X248="A",S248*15%+T248*30%+Q248*55%,0)</x:f>
        <x:v>0</x:v>
      </x:c>
      <x:c r="V248" s="1019" t="n">
        <x:f>IF($X248="A",U248*80%+N248*20%,N248*IFERROR(INDEX($AT$5:$AT$60,MATCH($D248,$AR$5:$AR$60,0)),0.6)+Q248*IFERROR(INDEX($AU$5:$AU$60,MATCH($D248,$AR$5:$AR$60,0)),0.4)-R248)</x:f>
        <x:v>75.37468053145548</x:v>
      </x:c>
      <x:c r="W248" s="25" t="str">
        <x:f>IF(E248&gt;=90,"設定6級候補",IF(E248&gt;=75,"設定4以上強候補",IF(E248&gt;=60,"設定4以上を疑う","要観察")))</x:f>
        <x:v>設定4以上強候補</x:v>
      </x:c>
      <x:c r="X248" s="1004" t="str">
        <x:f>IFERROR(INDEX($AS$5:$AS$60,MATCH($D248,$AR$5:$AR$60,0)),"AT")</x:f>
        <x:v>AT</x:v>
      </x:c>
      <x:c r="Y248" s="145" t="n">
        <x:f>IFERROR((EXP(-$G248/INDEX($AV$5:$BA$12,MATCH($D248,$AR$5:$AR$12,0),1))*($G248/INDEX($AV$5:$BA$12,MATCH($D248,$AR$5:$AR$12,0),1))^$I248)/((EXP(-$G248/INDEX($AV$5:$BA$12,MATCH($D248,$AR$5:$AR$12,0),1))*($G248/INDEX($AV$5:$BA$12,MATCH($D248,$AR$5:$AR$12,0),1))^$I248)+(EXP(-$G248/INDEX($AV$5:$BA$12,MATCH($D248,$AR$5:$AR$12,0),2))*($G248/INDEX($AV$5:$BA$12,MATCH($D248,$AR$5:$AR$12,0),2))^$I248)+(EXP(-$G248/INDEX($AV$5:$BA$12,MATCH($D248,$AR$5:$AR$12,0),3))*($G248/INDEX($AV$5:$BA$12,MATCH($D248,$AR$5:$AR$12,0),3))^$I248)+(EXP(-$G248/INDEX($AV$5:$BA$12,MATCH($D248,$AR$5:$AR$12,0),4))*($G248/INDEX($AV$5:$BA$12,MATCH($D248,$AR$5:$AR$12,0),4))^$I248)+(EXP(-$G248/INDEX($AV$5:$BA$12,MATCH($D248,$AR$5:$AR$12,0),5))*($G248/INDEX($AV$5:$BA$12,MATCH($D248,$AR$5:$AR$12,0),5))^$I248)+(EXP(-$G248/INDEX($AV$5:$BA$12,MATCH($D248,$AR$5:$AR$12,0),6))*($G248/INDEX($AV$5:$BA$12,MATCH($D248,$AR$5:$AR$12,0),6))^$I248)),0)</x:f>
        <x:v>0</x:v>
      </x:c>
      <x:c r="Z248" s="145" t="n">
        <x:f>IFERROR((EXP(-$G248/INDEX($AV$5:$BA$12,MATCH($D248,$AR$5:$AR$12,0),2))*($G248/INDEX($AV$5:$BA$12,MATCH($D248,$AR$5:$AR$12,0),2))^$I248)/((EXP(-$G248/INDEX($AV$5:$BA$12,MATCH($D248,$AR$5:$AR$12,0),1))*($G248/INDEX($AV$5:$BA$12,MATCH($D248,$AR$5:$AR$12,0),1))^$I248)+(EXP(-$G248/INDEX($AV$5:$BA$12,MATCH($D248,$AR$5:$AR$12,0),2))*($G248/INDEX($AV$5:$BA$12,MATCH($D248,$AR$5:$AR$12,0),2))^$I248)+(EXP(-$G248/INDEX($AV$5:$BA$12,MATCH($D248,$AR$5:$AR$12,0),3))*($G248/INDEX($AV$5:$BA$12,MATCH($D248,$AR$5:$AR$12,0),3))^$I248)+(EXP(-$G248/INDEX($AV$5:$BA$12,MATCH($D248,$AR$5:$AR$12,0),4))*($G248/INDEX($AV$5:$BA$12,MATCH($D248,$AR$5:$AR$12,0),4))^$I248)+(EXP(-$G248/INDEX($AV$5:$BA$12,MATCH($D248,$AR$5:$AR$12,0),5))*($G248/INDEX($AV$5:$BA$12,MATCH($D248,$AR$5:$AR$12,0),5))^$I248)+(EXP(-$G248/INDEX($AV$5:$BA$12,MATCH($D248,$AR$5:$AR$12,0),6))*($G248/INDEX($AV$5:$BA$12,MATCH($D248,$AR$5:$AR$12,0),6))^$I248)),0)</x:f>
        <x:v>0</x:v>
      </x:c>
      <x:c r="AA248" s="145" t="n">
        <x:f>IFERROR((EXP(-$G248/INDEX($AV$5:$BA$12,MATCH($D248,$AR$5:$AR$12,0),3))*($G248/INDEX($AV$5:$BA$12,MATCH($D248,$AR$5:$AR$12,0),3))^$I248)/((EXP(-$G248/INDEX($AV$5:$BA$12,MATCH($D248,$AR$5:$AR$12,0),1))*($G248/INDEX($AV$5:$BA$12,MATCH($D248,$AR$5:$AR$12,0),1))^$I248)+(EXP(-$G248/INDEX($AV$5:$BA$12,MATCH($D248,$AR$5:$AR$12,0),2))*($G248/INDEX($AV$5:$BA$12,MATCH($D248,$AR$5:$AR$12,0),2))^$I248)+(EXP(-$G248/INDEX($AV$5:$BA$12,MATCH($D248,$AR$5:$AR$12,0),3))*($G248/INDEX($AV$5:$BA$12,MATCH($D248,$AR$5:$AR$12,0),3))^$I248)+(EXP(-$G248/INDEX($AV$5:$BA$12,MATCH($D248,$AR$5:$AR$12,0),4))*($G248/INDEX($AV$5:$BA$12,MATCH($D248,$AR$5:$AR$12,0),4))^$I248)+(EXP(-$G248/INDEX($AV$5:$BA$12,MATCH($D248,$AR$5:$AR$12,0),5))*($G248/INDEX($AV$5:$BA$12,MATCH($D248,$AR$5:$AR$12,0),5))^$I248)+(EXP(-$G248/INDEX($AV$5:$BA$12,MATCH($D248,$AR$5:$AR$12,0),6))*($G248/INDEX($AV$5:$BA$12,MATCH($D248,$AR$5:$AR$12,0),6))^$I248)),0)</x:f>
        <x:v>0</x:v>
      </x:c>
      <x:c r="AB248" s="145" t="n">
        <x:f>IFERROR((EXP(-$G248/INDEX($AV$5:$BA$12,MATCH($D248,$AR$5:$AR$12,0),4))*($G248/INDEX($AV$5:$BA$12,MATCH($D248,$AR$5:$AR$12,0),4))^$I248)/((EXP(-$G248/INDEX($AV$5:$BA$12,MATCH($D248,$AR$5:$AR$12,0),1))*($G248/INDEX($AV$5:$BA$12,MATCH($D248,$AR$5:$AR$12,0),1))^$I248)+(EXP(-$G248/INDEX($AV$5:$BA$12,MATCH($D248,$AR$5:$AR$12,0),2))*($G248/INDEX($AV$5:$BA$12,MATCH($D248,$AR$5:$AR$12,0),2))^$I248)+(EXP(-$G248/INDEX($AV$5:$BA$12,MATCH($D248,$AR$5:$AR$12,0),3))*($G248/INDEX($AV$5:$BA$12,MATCH($D248,$AR$5:$AR$12,0),3))^$I248)+(EXP(-$G248/INDEX($AV$5:$BA$12,MATCH($D248,$AR$5:$AR$12,0),4))*($G248/INDEX($AV$5:$BA$12,MATCH($D248,$AR$5:$AR$12,0),4))^$I248)+(EXP(-$G248/INDEX($AV$5:$BA$12,MATCH($D248,$AR$5:$AR$12,0),5))*($G248/INDEX($AV$5:$BA$12,MATCH($D248,$AR$5:$AR$12,0),5))^$I248)+(EXP(-$G248/INDEX($AV$5:$BA$12,MATCH($D248,$AR$5:$AR$12,0),6))*($G248/INDEX($AV$5:$BA$12,MATCH($D248,$AR$5:$AR$12,0),6))^$I248)),0)</x:f>
        <x:v>0</x:v>
      </x:c>
      <x:c r="AC248" s="145" t="n">
        <x:f>IFERROR((EXP(-$G248/INDEX($AV$5:$BA$12,MATCH($D248,$AR$5:$AR$12,0),5))*($G248/INDEX($AV$5:$BA$12,MATCH($D248,$AR$5:$AR$12,0),5))^$I248)/((EXP(-$G248/INDEX($AV$5:$BA$12,MATCH($D248,$AR$5:$AR$12,0),1))*($G248/INDEX($AV$5:$BA$12,MATCH($D248,$AR$5:$AR$12,0),1))^$I248)+(EXP(-$G248/INDEX($AV$5:$BA$12,MATCH($D248,$AR$5:$AR$12,0),2))*($G248/INDEX($AV$5:$BA$12,MATCH($D248,$AR$5:$AR$12,0),2))^$I248)+(EXP(-$G248/INDEX($AV$5:$BA$12,MATCH($D248,$AR$5:$AR$12,0),3))*($G248/INDEX($AV$5:$BA$12,MATCH($D248,$AR$5:$AR$12,0),3))^$I248)+(EXP(-$G248/INDEX($AV$5:$BA$12,MATCH($D248,$AR$5:$AR$12,0),4))*($G248/INDEX($AV$5:$BA$12,MATCH($D248,$AR$5:$AR$12,0),4))^$I248)+(EXP(-$G248/INDEX($AV$5:$BA$12,MATCH($D248,$AR$5:$AR$12,0),5))*($G248/INDEX($AV$5:$BA$12,MATCH($D248,$AR$5:$AR$12,0),5))^$I248)+(EXP(-$G248/INDEX($AV$5:$BA$12,MATCH($D248,$AR$5:$AR$12,0),6))*($G248/INDEX($AV$5:$BA$12,MATCH($D248,$AR$5:$AR$12,0),6))^$I248)),0)</x:f>
        <x:v>0</x:v>
      </x:c>
      <x:c r="AD248" s="145" t="n">
        <x:f>IFERROR((EXP(-$G248/INDEX($AV$5:$BA$12,MATCH($D248,$AR$5:$AR$12,0),6))*($G248/INDEX($AV$5:$BA$12,MATCH($D248,$AR$5:$AR$12,0),6))^$I248)/((EXP(-$G248/INDEX($AV$5:$BA$12,MATCH($D248,$AR$5:$AR$12,0),1))*($G248/INDEX($AV$5:$BA$12,MATCH($D248,$AR$5:$AR$12,0),1))^$I248)+(EXP(-$G248/INDEX($AV$5:$BA$12,MATCH($D248,$AR$5:$AR$12,0),2))*($G248/INDEX($AV$5:$BA$12,MATCH($D248,$AR$5:$AR$12,0),2))^$I248)+(EXP(-$G248/INDEX($AV$5:$BA$12,MATCH($D248,$AR$5:$AR$12,0),3))*($G248/INDEX($AV$5:$BA$12,MATCH($D248,$AR$5:$AR$12,0),3))^$I248)+(EXP(-$G248/INDEX($AV$5:$BA$12,MATCH($D248,$AR$5:$AR$12,0),4))*($G248/INDEX($AV$5:$BA$12,MATCH($D248,$AR$5:$AR$12,0),4))^$I248)+(EXP(-$G248/INDEX($AV$5:$BA$12,MATCH($D248,$AR$5:$AR$12,0),5))*($G248/INDEX($AV$5:$BA$12,MATCH($D248,$AR$5:$AR$12,0),5))^$I248)+(EXP(-$G248/INDEX($AV$5:$BA$12,MATCH($D248,$AR$5:$AR$12,0),6))*($G248/INDEX($AV$5:$BA$12,MATCH($D248,$AR$5:$AR$12,0),6))^$I248)),0)</x:f>
        <x:v>0</x:v>
      </x:c>
      <x:c r="AE248" s="145" t="n">
        <x:f>IFERROR((EXP(-$G248/INDEX($BB$5:$BG$12,MATCH($D248,$AR$5:$AR$12,0),1))*($G248/INDEX($BB$5:$BG$12,MATCH($D248,$AR$5:$AR$12,0),1))^$J248)/((EXP(-$G248/INDEX($BB$5:$BG$12,MATCH($D248,$AR$5:$AR$12,0),1))*($G248/INDEX($BB$5:$BG$12,MATCH($D248,$AR$5:$AR$12,0),1))^$J248)+(EXP(-$G248/INDEX($BB$5:$BG$12,MATCH($D248,$AR$5:$AR$12,0),2))*($G248/INDEX($BB$5:$BG$12,MATCH($D248,$AR$5:$AR$12,0),2))^$J248)+(EXP(-$G248/INDEX($BB$5:$BG$12,MATCH($D248,$AR$5:$AR$12,0),3))*($G248/INDEX($BB$5:$BG$12,MATCH($D248,$AR$5:$AR$12,0),3))^$J248)+(EXP(-$G248/INDEX($BB$5:$BG$12,MATCH($D248,$AR$5:$AR$12,0),4))*($G248/INDEX($BB$5:$BG$12,MATCH($D248,$AR$5:$AR$12,0),4))^$J248)+(EXP(-$G248/INDEX($BB$5:$BG$12,MATCH($D248,$AR$5:$AR$12,0),5))*($G248/INDEX($BB$5:$BG$12,MATCH($D248,$AR$5:$AR$12,0),5))^$J248)+(EXP(-$G248/INDEX($BB$5:$BG$12,MATCH($D248,$AR$5:$AR$12,0),6))*($G248/INDEX($BB$5:$BG$12,MATCH($D248,$AR$5:$AR$12,0),6))^$J248)),0)</x:f>
        <x:v>0</x:v>
      </x:c>
      <x:c r="AF248" s="145" t="n">
        <x:f>IFERROR((EXP(-$G248/INDEX($BB$5:$BG$12,MATCH($D248,$AR$5:$AR$12,0),2))*($G248/INDEX($BB$5:$BG$12,MATCH($D248,$AR$5:$AR$12,0),2))^$J248)/((EXP(-$G248/INDEX($BB$5:$BG$12,MATCH($D248,$AR$5:$AR$12,0),1))*($G248/INDEX($BB$5:$BG$12,MATCH($D248,$AR$5:$AR$12,0),1))^$J248)+(EXP(-$G248/INDEX($BB$5:$BG$12,MATCH($D248,$AR$5:$AR$12,0),2))*($G248/INDEX($BB$5:$BG$12,MATCH($D248,$AR$5:$AR$12,0),2))^$J248)+(EXP(-$G248/INDEX($BB$5:$BG$12,MATCH($D248,$AR$5:$AR$12,0),3))*($G248/INDEX($BB$5:$BG$12,MATCH($D248,$AR$5:$AR$12,0),3))^$J248)+(EXP(-$G248/INDEX($BB$5:$BG$12,MATCH($D248,$AR$5:$AR$12,0),4))*($G248/INDEX($BB$5:$BG$12,MATCH($D248,$AR$5:$AR$12,0),4))^$J248)+(EXP(-$G248/INDEX($BB$5:$BG$12,MATCH($D248,$AR$5:$AR$12,0),5))*($G248/INDEX($BB$5:$BG$12,MATCH($D248,$AR$5:$AR$12,0),5))^$J248)+(EXP(-$G248/INDEX($BB$5:$BG$12,MATCH($D248,$AR$5:$AR$12,0),6))*($G248/INDEX($BB$5:$BG$12,MATCH($D248,$AR$5:$AR$12,0),6))^$J248)),0)</x:f>
        <x:v>0</x:v>
      </x:c>
      <x:c r="AG248" s="145" t="n">
        <x:f>IFERROR((EXP(-$G248/INDEX($BB$5:$BG$12,MATCH($D248,$AR$5:$AR$12,0),3))*($G248/INDEX($BB$5:$BG$12,MATCH($D248,$AR$5:$AR$12,0),3))^$J248)/((EXP(-$G248/INDEX($BB$5:$BG$12,MATCH($D248,$AR$5:$AR$12,0),1))*($G248/INDEX($BB$5:$BG$12,MATCH($D248,$AR$5:$AR$12,0),1))^$J248)+(EXP(-$G248/INDEX($BB$5:$BG$12,MATCH($D248,$AR$5:$AR$12,0),2))*($G248/INDEX($BB$5:$BG$12,MATCH($D248,$AR$5:$AR$12,0),2))^$J248)+(EXP(-$G248/INDEX($BB$5:$BG$12,MATCH($D248,$AR$5:$AR$12,0),3))*($G248/INDEX($BB$5:$BG$12,MATCH($D248,$AR$5:$AR$12,0),3))^$J248)+(EXP(-$G248/INDEX($BB$5:$BG$12,MATCH($D248,$AR$5:$AR$12,0),4))*($G248/INDEX($BB$5:$BG$12,MATCH($D248,$AR$5:$AR$12,0),4))^$J248)+(EXP(-$G248/INDEX($BB$5:$BG$12,MATCH($D248,$AR$5:$AR$12,0),5))*($G248/INDEX($BB$5:$BG$12,MATCH($D248,$AR$5:$AR$12,0),5))^$J248)+(EXP(-$G248/INDEX($BB$5:$BG$12,MATCH($D248,$AR$5:$AR$12,0),6))*($G248/INDEX($BB$5:$BG$12,MATCH($D248,$AR$5:$AR$12,0),6))^$J248)),0)</x:f>
        <x:v>0</x:v>
      </x:c>
      <x:c r="AH248" s="145" t="n">
        <x:f>IFERROR((EXP(-$G248/INDEX($BB$5:$BG$12,MATCH($D248,$AR$5:$AR$12,0),4))*($G248/INDEX($BB$5:$BG$12,MATCH($D248,$AR$5:$AR$12,0),4))^$J248)/((EXP(-$G248/INDEX($BB$5:$BG$12,MATCH($D248,$AR$5:$AR$12,0),1))*($G248/INDEX($BB$5:$BG$12,MATCH($D248,$AR$5:$AR$12,0),1))^$J248)+(EXP(-$G248/INDEX($BB$5:$BG$12,MATCH($D248,$AR$5:$AR$12,0),2))*($G248/INDEX($BB$5:$BG$12,MATCH($D248,$AR$5:$AR$12,0),2))^$J248)+(EXP(-$G248/INDEX($BB$5:$BG$12,MATCH($D248,$AR$5:$AR$12,0),3))*($G248/INDEX($BB$5:$BG$12,MATCH($D248,$AR$5:$AR$12,0),3))^$J248)+(EXP(-$G248/INDEX($BB$5:$BG$12,MATCH($D248,$AR$5:$AR$12,0),4))*($G248/INDEX($BB$5:$BG$12,MATCH($D248,$AR$5:$AR$12,0),4))^$J248)+(EXP(-$G248/INDEX($BB$5:$BG$12,MATCH($D248,$AR$5:$AR$12,0),5))*($G248/INDEX($BB$5:$BG$12,MATCH($D248,$AR$5:$AR$12,0),5))^$J248)+(EXP(-$G248/INDEX($BB$5:$BG$12,MATCH($D248,$AR$5:$AR$12,0),6))*($G248/INDEX($BB$5:$BG$12,MATCH($D248,$AR$5:$AR$12,0),6))^$J248)),0)</x:f>
        <x:v>0</x:v>
      </x:c>
      <x:c r="AI248" s="145" t="n">
        <x:f>IFERROR((EXP(-$G248/INDEX($BB$5:$BG$12,MATCH($D248,$AR$5:$AR$12,0),5))*($G248/INDEX($BB$5:$BG$12,MATCH($D248,$AR$5:$AR$12,0),5))^$J248)/((EXP(-$G248/INDEX($BB$5:$BG$12,MATCH($D248,$AR$5:$AR$12,0),1))*($G248/INDEX($BB$5:$BG$12,MATCH($D248,$AR$5:$AR$12,0),1))^$J248)+(EXP(-$G248/INDEX($BB$5:$BG$12,MATCH($D248,$AR$5:$AR$12,0),2))*($G248/INDEX($BB$5:$BG$12,MATCH($D248,$AR$5:$AR$12,0),2))^$J248)+(EXP(-$G248/INDEX($BB$5:$BG$12,MATCH($D248,$AR$5:$AR$12,0),3))*($G248/INDEX($BB$5:$BG$12,MATCH($D248,$AR$5:$AR$12,0),3))^$J248)+(EXP(-$G248/INDEX($BB$5:$BG$12,MATCH($D248,$AR$5:$AR$12,0),4))*($G248/INDEX($BB$5:$BG$12,MATCH($D248,$AR$5:$AR$12,0),4))^$J248)+(EXP(-$G248/INDEX($BB$5:$BG$12,MATCH($D248,$AR$5:$AR$12,0),5))*($G248/INDEX($BB$5:$BG$12,MATCH($D248,$AR$5:$AR$12,0),5))^$J248)+(EXP(-$G248/INDEX($BB$5:$BG$12,MATCH($D248,$AR$5:$AR$12,0),6))*($G248/INDEX($BB$5:$BG$12,MATCH($D248,$AR$5:$AR$12,0),6))^$J248)),0)</x:f>
        <x:v>0</x:v>
      </x:c>
      <x:c r="AJ248" s="145" t="n">
        <x:f>IFERROR((EXP(-$G248/INDEX($BB$5:$BG$12,MATCH($D248,$AR$5:$AR$12,0),6))*($G248/INDEX($BB$5:$BG$12,MATCH($D248,$AR$5:$AR$12,0),6))^$J248)/((EXP(-$G248/INDEX($BB$5:$BG$12,MATCH($D248,$AR$5:$AR$12,0),1))*($G248/INDEX($BB$5:$BG$12,MATCH($D248,$AR$5:$AR$12,0),1))^$J248)+(EXP(-$G248/INDEX($BB$5:$BG$12,MATCH($D248,$AR$5:$AR$12,0),2))*($G248/INDEX($BB$5:$BG$12,MATCH($D248,$AR$5:$AR$12,0),2))^$J248)+(EXP(-$G248/INDEX($BB$5:$BG$12,MATCH($D248,$AR$5:$AR$12,0),3))*($G248/INDEX($BB$5:$BG$12,MATCH($D248,$AR$5:$AR$12,0),3))^$J248)+(EXP(-$G248/INDEX($BB$5:$BG$12,MATCH($D248,$AR$5:$AR$12,0),4))*($G248/INDEX($BB$5:$BG$12,MATCH($D248,$AR$5:$AR$12,0),4))^$J248)+(EXP(-$G248/INDEX($BB$5:$BG$12,MATCH($D248,$AR$5:$AR$12,0),5))*($G248/INDEX($BB$5:$BG$12,MATCH($D248,$AR$5:$AR$12,0),5))^$J248)+(EXP(-$G248/INDEX($BB$5:$BG$12,MATCH($D248,$AR$5:$AR$12,0),6))*($G248/INDEX($BB$5:$BG$12,MATCH($D248,$AR$5:$AR$12,0),6))^$J248)),0)</x:f>
        <x:v>0</x:v>
      </x:c>
      <x:c r="BJ248"/>
      <x:c r="BK248"/>
      <x:c r="BL248"/>
      <x:c r="BM248"/>
      <x:c r="BN248"/>
      <x:c r="BO248"/>
      <x:c r="BP248"/>
      <x:c r="BQ248"/>
      <x:c r="BR248"/>
      <x:c r="BS248"/>
      <x:c r="BT248"/>
      <x:c r="BU248"/>
      <x:c r="BV248"/>
      <x:c r="BW248"/>
      <x:c r="BX248"/>
      <x:c r="BY248"/>
      <x:c r="BZ248"/>
    </x:row>
    <x:row r="249">
      <x:c r="A249" s="30" t="n">
        <x:f>'対象台データ'!A247</x:f>
        <x:v>46123</x:v>
      </x:c>
      <x:c r="B249" s="1004" t="str">
        <x:f>'対象台データ'!B247</x:f>
        <x:v>土</x:v>
      </x:c>
      <x:c r="C249" s="1004" t="str">
        <x:f>'対象台データ'!C247</x:f>
        <x:v>4/11</x:v>
      </x:c>
      <x:c r="D249" t="str">
        <x:f>'対象台データ'!D247</x:f>
        <x:v>化物語</x:v>
      </x:c>
      <x:c r="E249" s="1015" t="n">
        <x:f>IF($X249="A",MIN(100,MAX(0,55+(V249-55)*(1+0.4*SQRT(MIN(G249/8000,1))))),MIN(100,MAX(0,V249)))</x:f>
        <x:v>77.72549911480505</x:v>
      </x:c>
      <x:c r="F249" s="1017" t="n">
        <x:f>'対象台データ'!E247</x:f>
        <x:v>709</x:v>
      </x:c>
      <x:c r="G249" s="644" t="n">
        <x:f>'対象台データ'!F247</x:f>
        <x:v>9866</x:v>
      </x:c>
      <x:c r="H249" s="644" t="n">
        <x:f>'対象台データ'!G247</x:f>
        <x:v>1738</x:v>
      </x:c>
      <x:c r="I249" s="644" t="n">
        <x:f>'対象台データ'!H247</x:f>
        <x:v>0</x:v>
      </x:c>
      <x:c r="J249" s="644" t="n">
        <x:f>'対象台データ'!I247</x:f>
        <x:v>0</x:v>
      </x:c>
      <x:c r="K249" s="145" t="n">
        <x:f>'対象台データ'!K247</x:f>
        <x:v>1.0587201837962024</x:v>
      </x:c>
      <x:c r="L249" s="28" t="n">
        <x:f>IF(G249&lt;=0,5,IF(G249&lt;1500,5+(G249-0)*(20-5)/(1500-0),IF(G249&lt;3000,20+(G249-1500)*(40-20)/(3000-1500),IF(G249&lt;4500,40+(G249-3000)*(58-40)/(4500-3000),IF(G249&lt;6000,58+(G249-4500)*(72-58)/(6000-4500),IF(G249&lt;7500,72+(G249-6000)*(84-72)/(7500-6000),IF(G249&lt;9000,84+(G249-7500)*(93-84)/(9000-7500),IF(G249&lt;11000,93+(G249-9000)*(100-93)/(11000-9000),100))))))))</x:f>
        <x:v>96.031</x:v>
      </x:c>
      <x:c r="M249" s="28" t="n">
        <x:v>1</x:v>
      </x:c>
      <x:c r="N249" s="28" t="n">
        <x:f>MIN(100,L249*M249)</x:f>
        <x:v>96.031</x:v>
      </x:c>
      <x:c r="O249" s="28" t="n">
        <x:f>IF(K249&lt;=0.8,0,IF(K249&lt;0.9,0+(K249-0.8)*(10-0)/(0.9-0.8),IF(K249&lt;1,10+(K249-0.9)*(35-10)/(1-0.9),IF(K249&lt;1.2,35+(K249-1)*(87-35)/(1.2-1),IF(K249&lt;1.3,87+(K249-1.2)*(96-87)/(1.3-1.2),IF(K249&lt;1.45,96+(K249-1.3)*(100-96)/(1.45-1.3),100))))))</x:f>
        <x:v>50.26724778701262</x:v>
      </x:c>
      <x:c r="P249" s="145" t="n">
        <x:f>MIN(1,SQRT(G249/8000))</x:f>
        <x:v>1</x:v>
      </x:c>
      <x:c r="Q249" s="28" t="n">
        <x:f>35+(O249-35)*P249</x:f>
        <x:v>50.26724778701262</x:v>
      </x:c>
      <x:c r="R249" s="28" t="n">
        <x:f>IF(K249&lt;0.95,MIN(25,(0.95-K249)*250),0)</x:f>
        <x:v>0</x:v>
      </x:c>
      <x:c r="S249" s="28" t="n">
        <x:f>IF($X249="A",Y249*5+Z249*15+AA249*30+AB249*60+AC249*80+AD249*100,0)</x:f>
        <x:v>0</x:v>
      </x:c>
      <x:c r="T249" s="28" t="n">
        <x:f>IF($X249="A",AE249*5+AF249*15+AG249*30+AH249*60+AI249*80+AJ249*100,0)</x:f>
        <x:v>0</x:v>
      </x:c>
      <x:c r="U249" s="28" t="n">
        <x:f>IF($X249="A",S249*15%+T249*30%+Q249*55%,0)</x:f>
        <x:v>0</x:v>
      </x:c>
      <x:c r="V249" s="1019" t="n">
        <x:f>IF($X249="A",U249*80%+N249*20%,N249*IFERROR(INDEX($AT$5:$AT$60,MATCH($D249,$AR$5:$AR$60,0)),0.6)+Q249*IFERROR(INDEX($AU$5:$AU$60,MATCH($D249,$AR$5:$AR$60,0)),0.4)-R249)</x:f>
        <x:v>77.72549911480505</x:v>
      </x:c>
      <x:c r="W249" s="25" t="str">
        <x:f>IF(E249&gt;=90,"設定6級候補",IF(E249&gt;=75,"設定4以上強候補",IF(E249&gt;=60,"設定4以上を疑う","要観察")))</x:f>
        <x:v>設定4以上強候補</x:v>
      </x:c>
      <x:c r="X249" s="1004" t="str">
        <x:f>IFERROR(INDEX($AS$5:$AS$60,MATCH($D249,$AR$5:$AR$60,0)),"AT")</x:f>
        <x:v>AT</x:v>
      </x:c>
      <x:c r="Y249" s="145" t="n">
        <x:f>IFERROR((EXP(-$G249/INDEX($AV$5:$BA$12,MATCH($D249,$AR$5:$AR$12,0),1))*($G249/INDEX($AV$5:$BA$12,MATCH($D249,$AR$5:$AR$12,0),1))^$I249)/((EXP(-$G249/INDEX($AV$5:$BA$12,MATCH($D249,$AR$5:$AR$12,0),1))*($G249/INDEX($AV$5:$BA$12,MATCH($D249,$AR$5:$AR$12,0),1))^$I249)+(EXP(-$G249/INDEX($AV$5:$BA$12,MATCH($D249,$AR$5:$AR$12,0),2))*($G249/INDEX($AV$5:$BA$12,MATCH($D249,$AR$5:$AR$12,0),2))^$I249)+(EXP(-$G249/INDEX($AV$5:$BA$12,MATCH($D249,$AR$5:$AR$12,0),3))*($G249/INDEX($AV$5:$BA$12,MATCH($D249,$AR$5:$AR$12,0),3))^$I249)+(EXP(-$G249/INDEX($AV$5:$BA$12,MATCH($D249,$AR$5:$AR$12,0),4))*($G249/INDEX($AV$5:$BA$12,MATCH($D249,$AR$5:$AR$12,0),4))^$I249)+(EXP(-$G249/INDEX($AV$5:$BA$12,MATCH($D249,$AR$5:$AR$12,0),5))*($G249/INDEX($AV$5:$BA$12,MATCH($D249,$AR$5:$AR$12,0),5))^$I249)+(EXP(-$G249/INDEX($AV$5:$BA$12,MATCH($D249,$AR$5:$AR$12,0),6))*($G249/INDEX($AV$5:$BA$12,MATCH($D249,$AR$5:$AR$12,0),6))^$I249)),0)</x:f>
        <x:v>0</x:v>
      </x:c>
      <x:c r="Z249" s="145" t="n">
        <x:f>IFERROR((EXP(-$G249/INDEX($AV$5:$BA$12,MATCH($D249,$AR$5:$AR$12,0),2))*($G249/INDEX($AV$5:$BA$12,MATCH($D249,$AR$5:$AR$12,0),2))^$I249)/((EXP(-$G249/INDEX($AV$5:$BA$12,MATCH($D249,$AR$5:$AR$12,0),1))*($G249/INDEX($AV$5:$BA$12,MATCH($D249,$AR$5:$AR$12,0),1))^$I249)+(EXP(-$G249/INDEX($AV$5:$BA$12,MATCH($D249,$AR$5:$AR$12,0),2))*($G249/INDEX($AV$5:$BA$12,MATCH($D249,$AR$5:$AR$12,0),2))^$I249)+(EXP(-$G249/INDEX($AV$5:$BA$12,MATCH($D249,$AR$5:$AR$12,0),3))*($G249/INDEX($AV$5:$BA$12,MATCH($D249,$AR$5:$AR$12,0),3))^$I249)+(EXP(-$G249/INDEX($AV$5:$BA$12,MATCH($D249,$AR$5:$AR$12,0),4))*($G249/INDEX($AV$5:$BA$12,MATCH($D249,$AR$5:$AR$12,0),4))^$I249)+(EXP(-$G249/INDEX($AV$5:$BA$12,MATCH($D249,$AR$5:$AR$12,0),5))*($G249/INDEX($AV$5:$BA$12,MATCH($D249,$AR$5:$AR$12,0),5))^$I249)+(EXP(-$G249/INDEX($AV$5:$BA$12,MATCH($D249,$AR$5:$AR$12,0),6))*($G249/INDEX($AV$5:$BA$12,MATCH($D249,$AR$5:$AR$12,0),6))^$I249)),0)</x:f>
        <x:v>0</x:v>
      </x:c>
      <x:c r="AA249" s="145" t="n">
        <x:f>IFERROR((EXP(-$G249/INDEX($AV$5:$BA$12,MATCH($D249,$AR$5:$AR$12,0),3))*($G249/INDEX($AV$5:$BA$12,MATCH($D249,$AR$5:$AR$12,0),3))^$I249)/((EXP(-$G249/INDEX($AV$5:$BA$12,MATCH($D249,$AR$5:$AR$12,0),1))*($G249/INDEX($AV$5:$BA$12,MATCH($D249,$AR$5:$AR$12,0),1))^$I249)+(EXP(-$G249/INDEX($AV$5:$BA$12,MATCH($D249,$AR$5:$AR$12,0),2))*($G249/INDEX($AV$5:$BA$12,MATCH($D249,$AR$5:$AR$12,0),2))^$I249)+(EXP(-$G249/INDEX($AV$5:$BA$12,MATCH($D249,$AR$5:$AR$12,0),3))*($G249/INDEX($AV$5:$BA$12,MATCH($D249,$AR$5:$AR$12,0),3))^$I249)+(EXP(-$G249/INDEX($AV$5:$BA$12,MATCH($D249,$AR$5:$AR$12,0),4))*($G249/INDEX($AV$5:$BA$12,MATCH($D249,$AR$5:$AR$12,0),4))^$I249)+(EXP(-$G249/INDEX($AV$5:$BA$12,MATCH($D249,$AR$5:$AR$12,0),5))*($G249/INDEX($AV$5:$BA$12,MATCH($D249,$AR$5:$AR$12,0),5))^$I249)+(EXP(-$G249/INDEX($AV$5:$BA$12,MATCH($D249,$AR$5:$AR$12,0),6))*($G249/INDEX($AV$5:$BA$12,MATCH($D249,$AR$5:$AR$12,0),6))^$I249)),0)</x:f>
        <x:v>0</x:v>
      </x:c>
      <x:c r="AB249" s="145" t="n">
        <x:f>IFERROR((EXP(-$G249/INDEX($AV$5:$BA$12,MATCH($D249,$AR$5:$AR$12,0),4))*($G249/INDEX($AV$5:$BA$12,MATCH($D249,$AR$5:$AR$12,0),4))^$I249)/((EXP(-$G249/INDEX($AV$5:$BA$12,MATCH($D249,$AR$5:$AR$12,0),1))*($G249/INDEX($AV$5:$BA$12,MATCH($D249,$AR$5:$AR$12,0),1))^$I249)+(EXP(-$G249/INDEX($AV$5:$BA$12,MATCH($D249,$AR$5:$AR$12,0),2))*($G249/INDEX($AV$5:$BA$12,MATCH($D249,$AR$5:$AR$12,0),2))^$I249)+(EXP(-$G249/INDEX($AV$5:$BA$12,MATCH($D249,$AR$5:$AR$12,0),3))*($G249/INDEX($AV$5:$BA$12,MATCH($D249,$AR$5:$AR$12,0),3))^$I249)+(EXP(-$G249/INDEX($AV$5:$BA$12,MATCH($D249,$AR$5:$AR$12,0),4))*($G249/INDEX($AV$5:$BA$12,MATCH($D249,$AR$5:$AR$12,0),4))^$I249)+(EXP(-$G249/INDEX($AV$5:$BA$12,MATCH($D249,$AR$5:$AR$12,0),5))*($G249/INDEX($AV$5:$BA$12,MATCH($D249,$AR$5:$AR$12,0),5))^$I249)+(EXP(-$G249/INDEX($AV$5:$BA$12,MATCH($D249,$AR$5:$AR$12,0),6))*($G249/INDEX($AV$5:$BA$12,MATCH($D249,$AR$5:$AR$12,0),6))^$I249)),0)</x:f>
        <x:v>0</x:v>
      </x:c>
      <x:c r="AC249" s="145" t="n">
        <x:f>IFERROR((EXP(-$G249/INDEX($AV$5:$BA$12,MATCH($D249,$AR$5:$AR$12,0),5))*($G249/INDEX($AV$5:$BA$12,MATCH($D249,$AR$5:$AR$12,0),5))^$I249)/((EXP(-$G249/INDEX($AV$5:$BA$12,MATCH($D249,$AR$5:$AR$12,0),1))*($G249/INDEX($AV$5:$BA$12,MATCH($D249,$AR$5:$AR$12,0),1))^$I249)+(EXP(-$G249/INDEX($AV$5:$BA$12,MATCH($D249,$AR$5:$AR$12,0),2))*($G249/INDEX($AV$5:$BA$12,MATCH($D249,$AR$5:$AR$12,0),2))^$I249)+(EXP(-$G249/INDEX($AV$5:$BA$12,MATCH($D249,$AR$5:$AR$12,0),3))*($G249/INDEX($AV$5:$BA$12,MATCH($D249,$AR$5:$AR$12,0),3))^$I249)+(EXP(-$G249/INDEX($AV$5:$BA$12,MATCH($D249,$AR$5:$AR$12,0),4))*($G249/INDEX($AV$5:$BA$12,MATCH($D249,$AR$5:$AR$12,0),4))^$I249)+(EXP(-$G249/INDEX($AV$5:$BA$12,MATCH($D249,$AR$5:$AR$12,0),5))*($G249/INDEX($AV$5:$BA$12,MATCH($D249,$AR$5:$AR$12,0),5))^$I249)+(EXP(-$G249/INDEX($AV$5:$BA$12,MATCH($D249,$AR$5:$AR$12,0),6))*($G249/INDEX($AV$5:$BA$12,MATCH($D249,$AR$5:$AR$12,0),6))^$I249)),0)</x:f>
        <x:v>0</x:v>
      </x:c>
      <x:c r="AD249" s="145" t="n">
        <x:f>IFERROR((EXP(-$G249/INDEX($AV$5:$BA$12,MATCH($D249,$AR$5:$AR$12,0),6))*($G249/INDEX($AV$5:$BA$12,MATCH($D249,$AR$5:$AR$12,0),6))^$I249)/((EXP(-$G249/INDEX($AV$5:$BA$12,MATCH($D249,$AR$5:$AR$12,0),1))*($G249/INDEX($AV$5:$BA$12,MATCH($D249,$AR$5:$AR$12,0),1))^$I249)+(EXP(-$G249/INDEX($AV$5:$BA$12,MATCH($D249,$AR$5:$AR$12,0),2))*($G249/INDEX($AV$5:$BA$12,MATCH($D249,$AR$5:$AR$12,0),2))^$I249)+(EXP(-$G249/INDEX($AV$5:$BA$12,MATCH($D249,$AR$5:$AR$12,0),3))*($G249/INDEX($AV$5:$BA$12,MATCH($D249,$AR$5:$AR$12,0),3))^$I249)+(EXP(-$G249/INDEX($AV$5:$BA$12,MATCH($D249,$AR$5:$AR$12,0),4))*($G249/INDEX($AV$5:$BA$12,MATCH($D249,$AR$5:$AR$12,0),4))^$I249)+(EXP(-$G249/INDEX($AV$5:$BA$12,MATCH($D249,$AR$5:$AR$12,0),5))*($G249/INDEX($AV$5:$BA$12,MATCH($D249,$AR$5:$AR$12,0),5))^$I249)+(EXP(-$G249/INDEX($AV$5:$BA$12,MATCH($D249,$AR$5:$AR$12,0),6))*($G249/INDEX($AV$5:$BA$12,MATCH($D249,$AR$5:$AR$12,0),6))^$I249)),0)</x:f>
        <x:v>0</x:v>
      </x:c>
      <x:c r="AE249" s="145" t="n">
        <x:f>IFERROR((EXP(-$G249/INDEX($BB$5:$BG$12,MATCH($D249,$AR$5:$AR$12,0),1))*($G249/INDEX($BB$5:$BG$12,MATCH($D249,$AR$5:$AR$12,0),1))^$J249)/((EXP(-$G249/INDEX($BB$5:$BG$12,MATCH($D249,$AR$5:$AR$12,0),1))*($G249/INDEX($BB$5:$BG$12,MATCH($D249,$AR$5:$AR$12,0),1))^$J249)+(EXP(-$G249/INDEX($BB$5:$BG$12,MATCH($D249,$AR$5:$AR$12,0),2))*($G249/INDEX($BB$5:$BG$12,MATCH($D249,$AR$5:$AR$12,0),2))^$J249)+(EXP(-$G249/INDEX($BB$5:$BG$12,MATCH($D249,$AR$5:$AR$12,0),3))*($G249/INDEX($BB$5:$BG$12,MATCH($D249,$AR$5:$AR$12,0),3))^$J249)+(EXP(-$G249/INDEX($BB$5:$BG$12,MATCH($D249,$AR$5:$AR$12,0),4))*($G249/INDEX($BB$5:$BG$12,MATCH($D249,$AR$5:$AR$12,0),4))^$J249)+(EXP(-$G249/INDEX($BB$5:$BG$12,MATCH($D249,$AR$5:$AR$12,0),5))*($G249/INDEX($BB$5:$BG$12,MATCH($D249,$AR$5:$AR$12,0),5))^$J249)+(EXP(-$G249/INDEX($BB$5:$BG$12,MATCH($D249,$AR$5:$AR$12,0),6))*($G249/INDEX($BB$5:$BG$12,MATCH($D249,$AR$5:$AR$12,0),6))^$J249)),0)</x:f>
        <x:v>0</x:v>
      </x:c>
      <x:c r="AF249" s="145" t="n">
        <x:f>IFERROR((EXP(-$G249/INDEX($BB$5:$BG$12,MATCH($D249,$AR$5:$AR$12,0),2))*($G249/INDEX($BB$5:$BG$12,MATCH($D249,$AR$5:$AR$12,0),2))^$J249)/((EXP(-$G249/INDEX($BB$5:$BG$12,MATCH($D249,$AR$5:$AR$12,0),1))*($G249/INDEX($BB$5:$BG$12,MATCH($D249,$AR$5:$AR$12,0),1))^$J249)+(EXP(-$G249/INDEX($BB$5:$BG$12,MATCH($D249,$AR$5:$AR$12,0),2))*($G249/INDEX($BB$5:$BG$12,MATCH($D249,$AR$5:$AR$12,0),2))^$J249)+(EXP(-$G249/INDEX($BB$5:$BG$12,MATCH($D249,$AR$5:$AR$12,0),3))*($G249/INDEX($BB$5:$BG$12,MATCH($D249,$AR$5:$AR$12,0),3))^$J249)+(EXP(-$G249/INDEX($BB$5:$BG$12,MATCH($D249,$AR$5:$AR$12,0),4))*($G249/INDEX($BB$5:$BG$12,MATCH($D249,$AR$5:$AR$12,0),4))^$J249)+(EXP(-$G249/INDEX($BB$5:$BG$12,MATCH($D249,$AR$5:$AR$12,0),5))*($G249/INDEX($BB$5:$BG$12,MATCH($D249,$AR$5:$AR$12,0),5))^$J249)+(EXP(-$G249/INDEX($BB$5:$BG$12,MATCH($D249,$AR$5:$AR$12,0),6))*($G249/INDEX($BB$5:$BG$12,MATCH($D249,$AR$5:$AR$12,0),6))^$J249)),0)</x:f>
        <x:v>0</x:v>
      </x:c>
      <x:c r="AG249" s="145" t="n">
        <x:f>IFERROR((EXP(-$G249/INDEX($BB$5:$BG$12,MATCH($D249,$AR$5:$AR$12,0),3))*($G249/INDEX($BB$5:$BG$12,MATCH($D249,$AR$5:$AR$12,0),3))^$J249)/((EXP(-$G249/INDEX($BB$5:$BG$12,MATCH($D249,$AR$5:$AR$12,0),1))*($G249/INDEX($BB$5:$BG$12,MATCH($D249,$AR$5:$AR$12,0),1))^$J249)+(EXP(-$G249/INDEX($BB$5:$BG$12,MATCH($D249,$AR$5:$AR$12,0),2))*($G249/INDEX($BB$5:$BG$12,MATCH($D249,$AR$5:$AR$12,0),2))^$J249)+(EXP(-$G249/INDEX($BB$5:$BG$12,MATCH($D249,$AR$5:$AR$12,0),3))*($G249/INDEX($BB$5:$BG$12,MATCH($D249,$AR$5:$AR$12,0),3))^$J249)+(EXP(-$G249/INDEX($BB$5:$BG$12,MATCH($D249,$AR$5:$AR$12,0),4))*($G249/INDEX($BB$5:$BG$12,MATCH($D249,$AR$5:$AR$12,0),4))^$J249)+(EXP(-$G249/INDEX($BB$5:$BG$12,MATCH($D249,$AR$5:$AR$12,0),5))*($G249/INDEX($BB$5:$BG$12,MATCH($D249,$AR$5:$AR$12,0),5))^$J249)+(EXP(-$G249/INDEX($BB$5:$BG$12,MATCH($D249,$AR$5:$AR$12,0),6))*($G249/INDEX($BB$5:$BG$12,MATCH($D249,$AR$5:$AR$12,0),6))^$J249)),0)</x:f>
        <x:v>0</x:v>
      </x:c>
      <x:c r="AH249" s="145" t="n">
        <x:f>IFERROR((EXP(-$G249/INDEX($BB$5:$BG$12,MATCH($D249,$AR$5:$AR$12,0),4))*($G249/INDEX($BB$5:$BG$12,MATCH($D249,$AR$5:$AR$12,0),4))^$J249)/((EXP(-$G249/INDEX($BB$5:$BG$12,MATCH($D249,$AR$5:$AR$12,0),1))*($G249/INDEX($BB$5:$BG$12,MATCH($D249,$AR$5:$AR$12,0),1))^$J249)+(EXP(-$G249/INDEX($BB$5:$BG$12,MATCH($D249,$AR$5:$AR$12,0),2))*($G249/INDEX($BB$5:$BG$12,MATCH($D249,$AR$5:$AR$12,0),2))^$J249)+(EXP(-$G249/INDEX($BB$5:$BG$12,MATCH($D249,$AR$5:$AR$12,0),3))*($G249/INDEX($BB$5:$BG$12,MATCH($D249,$AR$5:$AR$12,0),3))^$J249)+(EXP(-$G249/INDEX($BB$5:$BG$12,MATCH($D249,$AR$5:$AR$12,0),4))*($G249/INDEX($BB$5:$BG$12,MATCH($D249,$AR$5:$AR$12,0),4))^$J249)+(EXP(-$G249/INDEX($BB$5:$BG$12,MATCH($D249,$AR$5:$AR$12,0),5))*($G249/INDEX($BB$5:$BG$12,MATCH($D249,$AR$5:$AR$12,0),5))^$J249)+(EXP(-$G249/INDEX($BB$5:$BG$12,MATCH($D249,$AR$5:$AR$12,0),6))*($G249/INDEX($BB$5:$BG$12,MATCH($D249,$AR$5:$AR$12,0),6))^$J249)),0)</x:f>
        <x:v>0</x:v>
      </x:c>
      <x:c r="AI249" s="145" t="n">
        <x:f>IFERROR((EXP(-$G249/INDEX($BB$5:$BG$12,MATCH($D249,$AR$5:$AR$12,0),5))*($G249/INDEX($BB$5:$BG$12,MATCH($D249,$AR$5:$AR$12,0),5))^$J249)/((EXP(-$G249/INDEX($BB$5:$BG$12,MATCH($D249,$AR$5:$AR$12,0),1))*($G249/INDEX($BB$5:$BG$12,MATCH($D249,$AR$5:$AR$12,0),1))^$J249)+(EXP(-$G249/INDEX($BB$5:$BG$12,MATCH($D249,$AR$5:$AR$12,0),2))*($G249/INDEX($BB$5:$BG$12,MATCH($D249,$AR$5:$AR$12,0),2))^$J249)+(EXP(-$G249/INDEX($BB$5:$BG$12,MATCH($D249,$AR$5:$AR$12,0),3))*($G249/INDEX($BB$5:$BG$12,MATCH($D249,$AR$5:$AR$12,0),3))^$J249)+(EXP(-$G249/INDEX($BB$5:$BG$12,MATCH($D249,$AR$5:$AR$12,0),4))*($G249/INDEX($BB$5:$BG$12,MATCH($D249,$AR$5:$AR$12,0),4))^$J249)+(EXP(-$G249/INDEX($BB$5:$BG$12,MATCH($D249,$AR$5:$AR$12,0),5))*($G249/INDEX($BB$5:$BG$12,MATCH($D249,$AR$5:$AR$12,0),5))^$J249)+(EXP(-$G249/INDEX($BB$5:$BG$12,MATCH($D249,$AR$5:$AR$12,0),6))*($G249/INDEX($BB$5:$BG$12,MATCH($D249,$AR$5:$AR$12,0),6))^$J249)),0)</x:f>
        <x:v>0</x:v>
      </x:c>
      <x:c r="AJ249" s="145" t="n">
        <x:f>IFERROR((EXP(-$G249/INDEX($BB$5:$BG$12,MATCH($D249,$AR$5:$AR$12,0),6))*($G249/INDEX($BB$5:$BG$12,MATCH($D249,$AR$5:$AR$12,0),6))^$J249)/((EXP(-$G249/INDEX($BB$5:$BG$12,MATCH($D249,$AR$5:$AR$12,0),1))*($G249/INDEX($BB$5:$BG$12,MATCH($D249,$AR$5:$AR$12,0),1))^$J249)+(EXP(-$G249/INDEX($BB$5:$BG$12,MATCH($D249,$AR$5:$AR$12,0),2))*($G249/INDEX($BB$5:$BG$12,MATCH($D249,$AR$5:$AR$12,0),2))^$J249)+(EXP(-$G249/INDEX($BB$5:$BG$12,MATCH($D249,$AR$5:$AR$12,0),3))*($G249/INDEX($BB$5:$BG$12,MATCH($D249,$AR$5:$AR$12,0),3))^$J249)+(EXP(-$G249/INDEX($BB$5:$BG$12,MATCH($D249,$AR$5:$AR$12,0),4))*($G249/INDEX($BB$5:$BG$12,MATCH($D249,$AR$5:$AR$12,0),4))^$J249)+(EXP(-$G249/INDEX($BB$5:$BG$12,MATCH($D249,$AR$5:$AR$12,0),5))*($G249/INDEX($BB$5:$BG$12,MATCH($D249,$AR$5:$AR$12,0),5))^$J249)+(EXP(-$G249/INDEX($BB$5:$BG$12,MATCH($D249,$AR$5:$AR$12,0),6))*($G249/INDEX($BB$5:$BG$12,MATCH($D249,$AR$5:$AR$12,0),6))^$J249)),0)</x:f>
        <x:v>0</x:v>
      </x:c>
      <x:c r="BJ249"/>
      <x:c r="BK249"/>
      <x:c r="BL249"/>
      <x:c r="BM249"/>
      <x:c r="BN249"/>
      <x:c r="BO249"/>
      <x:c r="BP249"/>
      <x:c r="BQ249"/>
      <x:c r="BR249"/>
      <x:c r="BS249"/>
      <x:c r="BT249"/>
      <x:c r="BU249"/>
      <x:c r="BV249"/>
      <x:c r="BW249"/>
      <x:c r="BX249"/>
      <x:c r="BY249"/>
      <x:c r="BZ249"/>
    </x:row>
    <x:row r="250">
      <x:c r="A250" s="30" t="n">
        <x:f>'対象台データ'!A248</x:f>
        <x:v>46123</x:v>
      </x:c>
      <x:c r="B250" s="1004" t="str">
        <x:f>'対象台データ'!B248</x:f>
        <x:v>土</x:v>
      </x:c>
      <x:c r="C250" s="1004" t="str">
        <x:f>'対象台データ'!C248</x:f>
        <x:v>4/11</x:v>
      </x:c>
      <x:c r="D250" t="str">
        <x:f>'対象台データ'!D248</x:f>
        <x:v>化物語</x:v>
      </x:c>
      <x:c r="E250" s="1015" t="n">
        <x:f>IF($X250="A",MIN(100,MAX(0,55+(V250-55)*(1+0.4*SQRT(MIN(G250/8000,1))))),MIN(100,MAX(0,V250)))</x:f>
        <x:v>73.22414806280935</x:v>
      </x:c>
      <x:c r="F250" s="1017" t="n">
        <x:f>'対象台データ'!E248</x:f>
        <x:v>710</x:v>
      </x:c>
      <x:c r="G250" s="644" t="n">
        <x:f>'対象台データ'!F248</x:f>
        <x:v>9765</x:v>
      </x:c>
      <x:c r="H250" s="644" t="n">
        <x:f>'対象台データ'!G248</x:f>
        <x:v>512</x:v>
      </x:c>
      <x:c r="I250" s="644" t="n">
        <x:f>'対象台データ'!H248</x:f>
        <x:v>0</x:v>
      </x:c>
      <x:c r="J250" s="644" t="n">
        <x:f>'対象台データ'!I248</x:f>
        <x:v>0</x:v>
      </x:c>
      <x:c r="K250" s="145" t="n">
        <x:f>'対象台データ'!K248</x:f>
        <x:v>1.0174773852193206</x:v>
      </x:c>
      <x:c r="L250" s="28" t="n">
        <x:f>IF(G250&lt;=0,5,IF(G250&lt;1500,5+(G250-0)*(20-5)/(1500-0),IF(G250&lt;3000,20+(G250-1500)*(40-20)/(3000-1500),IF(G250&lt;4500,40+(G250-3000)*(58-40)/(4500-3000),IF(G250&lt;6000,58+(G250-4500)*(72-58)/(6000-4500),IF(G250&lt;7500,72+(G250-6000)*(84-72)/(7500-6000),IF(G250&lt;9000,84+(G250-7500)*(93-84)/(9000-7500),IF(G250&lt;11000,93+(G250-9000)*(100-93)/(11000-9000),100))))))))</x:f>
        <x:v>95.6775</x:v>
      </x:c>
      <x:c r="M250" s="28" t="n">
        <x:v>1</x:v>
      </x:c>
      <x:c r="N250" s="28" t="n">
        <x:f>MIN(100,L250*M250)</x:f>
        <x:v>95.6775</x:v>
      </x:c>
      <x:c r="O250" s="28" t="n">
        <x:f>IF(K250&lt;=0.8,0,IF(K250&lt;0.9,0+(K250-0.8)*(10-0)/(0.9-0.8),IF(K250&lt;1,10+(K250-0.9)*(35-10)/(1-0.9),IF(K250&lt;1.2,35+(K250-1)*(87-35)/(1.2-1),IF(K250&lt;1.3,87+(K250-1.2)*(96-87)/(1.3-1.2),IF(K250&lt;1.45,96+(K250-1.3)*(100-96)/(1.45-1.3),100))))))</x:f>
        <x:v>39.544120157023364</x:v>
      </x:c>
      <x:c r="P250" s="145" t="n">
        <x:f>MIN(1,SQRT(G250/8000))</x:f>
        <x:v>1</x:v>
      </x:c>
      <x:c r="Q250" s="28" t="n">
        <x:f>35+(O250-35)*P250</x:f>
        <x:v>39.544120157023364</x:v>
      </x:c>
      <x:c r="R250" s="28" t="n">
        <x:f>IF(K250&lt;0.95,MIN(25,(0.95-K250)*250),0)</x:f>
        <x:v>0</x:v>
      </x:c>
      <x:c r="S250" s="28" t="n">
        <x:f>IF($X250="A",Y250*5+Z250*15+AA250*30+AB250*60+AC250*80+AD250*100,0)</x:f>
        <x:v>0</x:v>
      </x:c>
      <x:c r="T250" s="28" t="n">
        <x:f>IF($X250="A",AE250*5+AF250*15+AG250*30+AH250*60+AI250*80+AJ250*100,0)</x:f>
        <x:v>0</x:v>
      </x:c>
      <x:c r="U250" s="28" t="n">
        <x:f>IF($X250="A",S250*15%+T250*30%+Q250*55%,0)</x:f>
        <x:v>0</x:v>
      </x:c>
      <x:c r="V250" s="1019" t="n">
        <x:f>IF($X250="A",U250*80%+N250*20%,N250*IFERROR(INDEX($AT$5:$AT$60,MATCH($D250,$AR$5:$AR$60,0)),0.6)+Q250*IFERROR(INDEX($AU$5:$AU$60,MATCH($D250,$AR$5:$AR$60,0)),0.4)-R250)</x:f>
        <x:v>73.22414806280935</x:v>
      </x:c>
      <x:c r="W250" s="25" t="str">
        <x:f>IF(E250&gt;=90,"設定6級候補",IF(E250&gt;=75,"設定4以上強候補",IF(E250&gt;=60,"設定4以上を疑う","要観察")))</x:f>
        <x:v>設定4以上を疑う</x:v>
      </x:c>
      <x:c r="X250" s="1004" t="str">
        <x:f>IFERROR(INDEX($AS$5:$AS$60,MATCH($D250,$AR$5:$AR$60,0)),"AT")</x:f>
        <x:v>AT</x:v>
      </x:c>
      <x:c r="Y250" s="145" t="n">
        <x:f>IFERROR((EXP(-$G250/INDEX($AV$5:$BA$12,MATCH($D250,$AR$5:$AR$12,0),1))*($G250/INDEX($AV$5:$BA$12,MATCH($D250,$AR$5:$AR$12,0),1))^$I250)/((EXP(-$G250/INDEX($AV$5:$BA$12,MATCH($D250,$AR$5:$AR$12,0),1))*($G250/INDEX($AV$5:$BA$12,MATCH($D250,$AR$5:$AR$12,0),1))^$I250)+(EXP(-$G250/INDEX($AV$5:$BA$12,MATCH($D250,$AR$5:$AR$12,0),2))*($G250/INDEX($AV$5:$BA$12,MATCH($D250,$AR$5:$AR$12,0),2))^$I250)+(EXP(-$G250/INDEX($AV$5:$BA$12,MATCH($D250,$AR$5:$AR$12,0),3))*($G250/INDEX($AV$5:$BA$12,MATCH($D250,$AR$5:$AR$12,0),3))^$I250)+(EXP(-$G250/INDEX($AV$5:$BA$12,MATCH($D250,$AR$5:$AR$12,0),4))*($G250/INDEX($AV$5:$BA$12,MATCH($D250,$AR$5:$AR$12,0),4))^$I250)+(EXP(-$G250/INDEX($AV$5:$BA$12,MATCH($D250,$AR$5:$AR$12,0),5))*($G250/INDEX($AV$5:$BA$12,MATCH($D250,$AR$5:$AR$12,0),5))^$I250)+(EXP(-$G250/INDEX($AV$5:$BA$12,MATCH($D250,$AR$5:$AR$12,0),6))*($G250/INDEX($AV$5:$BA$12,MATCH($D250,$AR$5:$AR$12,0),6))^$I250)),0)</x:f>
        <x:v>0</x:v>
      </x:c>
      <x:c r="Z250" s="145" t="n">
        <x:f>IFERROR((EXP(-$G250/INDEX($AV$5:$BA$12,MATCH($D250,$AR$5:$AR$12,0),2))*($G250/INDEX($AV$5:$BA$12,MATCH($D250,$AR$5:$AR$12,0),2))^$I250)/((EXP(-$G250/INDEX($AV$5:$BA$12,MATCH($D250,$AR$5:$AR$12,0),1))*($G250/INDEX($AV$5:$BA$12,MATCH($D250,$AR$5:$AR$12,0),1))^$I250)+(EXP(-$G250/INDEX($AV$5:$BA$12,MATCH($D250,$AR$5:$AR$12,0),2))*($G250/INDEX($AV$5:$BA$12,MATCH($D250,$AR$5:$AR$12,0),2))^$I250)+(EXP(-$G250/INDEX($AV$5:$BA$12,MATCH($D250,$AR$5:$AR$12,0),3))*($G250/INDEX($AV$5:$BA$12,MATCH($D250,$AR$5:$AR$12,0),3))^$I250)+(EXP(-$G250/INDEX($AV$5:$BA$12,MATCH($D250,$AR$5:$AR$12,0),4))*($G250/INDEX($AV$5:$BA$12,MATCH($D250,$AR$5:$AR$12,0),4))^$I250)+(EXP(-$G250/INDEX($AV$5:$BA$12,MATCH($D250,$AR$5:$AR$12,0),5))*($G250/INDEX($AV$5:$BA$12,MATCH($D250,$AR$5:$AR$12,0),5))^$I250)+(EXP(-$G250/INDEX($AV$5:$BA$12,MATCH($D250,$AR$5:$AR$12,0),6))*($G250/INDEX($AV$5:$BA$12,MATCH($D250,$AR$5:$AR$12,0),6))^$I250)),0)</x:f>
        <x:v>0</x:v>
      </x:c>
      <x:c r="AA250" s="145" t="n">
        <x:f>IFERROR((EXP(-$G250/INDEX($AV$5:$BA$12,MATCH($D250,$AR$5:$AR$12,0),3))*($G250/INDEX($AV$5:$BA$12,MATCH($D250,$AR$5:$AR$12,0),3))^$I250)/((EXP(-$G250/INDEX($AV$5:$BA$12,MATCH($D250,$AR$5:$AR$12,0),1))*($G250/INDEX($AV$5:$BA$12,MATCH($D250,$AR$5:$AR$12,0),1))^$I250)+(EXP(-$G250/INDEX($AV$5:$BA$12,MATCH($D250,$AR$5:$AR$12,0),2))*($G250/INDEX($AV$5:$BA$12,MATCH($D250,$AR$5:$AR$12,0),2))^$I250)+(EXP(-$G250/INDEX($AV$5:$BA$12,MATCH($D250,$AR$5:$AR$12,0),3))*($G250/INDEX($AV$5:$BA$12,MATCH($D250,$AR$5:$AR$12,0),3))^$I250)+(EXP(-$G250/INDEX($AV$5:$BA$12,MATCH($D250,$AR$5:$AR$12,0),4))*($G250/INDEX($AV$5:$BA$12,MATCH($D250,$AR$5:$AR$12,0),4))^$I250)+(EXP(-$G250/INDEX($AV$5:$BA$12,MATCH($D250,$AR$5:$AR$12,0),5))*($G250/INDEX($AV$5:$BA$12,MATCH($D250,$AR$5:$AR$12,0),5))^$I250)+(EXP(-$G250/INDEX($AV$5:$BA$12,MATCH($D250,$AR$5:$AR$12,0),6))*($G250/INDEX($AV$5:$BA$12,MATCH($D250,$AR$5:$AR$12,0),6))^$I250)),0)</x:f>
        <x:v>0</x:v>
      </x:c>
      <x:c r="AB250" s="145" t="n">
        <x:f>IFERROR((EXP(-$G250/INDEX($AV$5:$BA$12,MATCH($D250,$AR$5:$AR$12,0),4))*($G250/INDEX($AV$5:$BA$12,MATCH($D250,$AR$5:$AR$12,0),4))^$I250)/((EXP(-$G250/INDEX($AV$5:$BA$12,MATCH($D250,$AR$5:$AR$12,0),1))*($G250/INDEX($AV$5:$BA$12,MATCH($D250,$AR$5:$AR$12,0),1))^$I250)+(EXP(-$G250/INDEX($AV$5:$BA$12,MATCH($D250,$AR$5:$AR$12,0),2))*($G250/INDEX($AV$5:$BA$12,MATCH($D250,$AR$5:$AR$12,0),2))^$I250)+(EXP(-$G250/INDEX($AV$5:$BA$12,MATCH($D250,$AR$5:$AR$12,0),3))*($G250/INDEX($AV$5:$BA$12,MATCH($D250,$AR$5:$AR$12,0),3))^$I250)+(EXP(-$G250/INDEX($AV$5:$BA$12,MATCH($D250,$AR$5:$AR$12,0),4))*($G250/INDEX($AV$5:$BA$12,MATCH($D250,$AR$5:$AR$12,0),4))^$I250)+(EXP(-$G250/INDEX($AV$5:$BA$12,MATCH($D250,$AR$5:$AR$12,0),5))*($G250/INDEX($AV$5:$BA$12,MATCH($D250,$AR$5:$AR$12,0),5))^$I250)+(EXP(-$G250/INDEX($AV$5:$BA$12,MATCH($D250,$AR$5:$AR$12,0),6))*($G250/INDEX($AV$5:$BA$12,MATCH($D250,$AR$5:$AR$12,0),6))^$I250)),0)</x:f>
        <x:v>0</x:v>
      </x:c>
      <x:c r="AC250" s="145" t="n">
        <x:f>IFERROR((EXP(-$G250/INDEX($AV$5:$BA$12,MATCH($D250,$AR$5:$AR$12,0),5))*($G250/INDEX($AV$5:$BA$12,MATCH($D250,$AR$5:$AR$12,0),5))^$I250)/((EXP(-$G250/INDEX($AV$5:$BA$12,MATCH($D250,$AR$5:$AR$12,0),1))*($G250/INDEX($AV$5:$BA$12,MATCH($D250,$AR$5:$AR$12,0),1))^$I250)+(EXP(-$G250/INDEX($AV$5:$BA$12,MATCH($D250,$AR$5:$AR$12,0),2))*($G250/INDEX($AV$5:$BA$12,MATCH($D250,$AR$5:$AR$12,0),2))^$I250)+(EXP(-$G250/INDEX($AV$5:$BA$12,MATCH($D250,$AR$5:$AR$12,0),3))*($G250/INDEX($AV$5:$BA$12,MATCH($D250,$AR$5:$AR$12,0),3))^$I250)+(EXP(-$G250/INDEX($AV$5:$BA$12,MATCH($D250,$AR$5:$AR$12,0),4))*($G250/INDEX($AV$5:$BA$12,MATCH($D250,$AR$5:$AR$12,0),4))^$I250)+(EXP(-$G250/INDEX($AV$5:$BA$12,MATCH($D250,$AR$5:$AR$12,0),5))*($G250/INDEX($AV$5:$BA$12,MATCH($D250,$AR$5:$AR$12,0),5))^$I250)+(EXP(-$G250/INDEX($AV$5:$BA$12,MATCH($D250,$AR$5:$AR$12,0),6))*($G250/INDEX($AV$5:$BA$12,MATCH($D250,$AR$5:$AR$12,0),6))^$I250)),0)</x:f>
        <x:v>0</x:v>
      </x:c>
      <x:c r="AD250" s="145" t="n">
        <x:f>IFERROR((EXP(-$G250/INDEX($AV$5:$BA$12,MATCH($D250,$AR$5:$AR$12,0),6))*($G250/INDEX($AV$5:$BA$12,MATCH($D250,$AR$5:$AR$12,0),6))^$I250)/((EXP(-$G250/INDEX($AV$5:$BA$12,MATCH($D250,$AR$5:$AR$12,0),1))*($G250/INDEX($AV$5:$BA$12,MATCH($D250,$AR$5:$AR$12,0),1))^$I250)+(EXP(-$G250/INDEX($AV$5:$BA$12,MATCH($D250,$AR$5:$AR$12,0),2))*($G250/INDEX($AV$5:$BA$12,MATCH($D250,$AR$5:$AR$12,0),2))^$I250)+(EXP(-$G250/INDEX($AV$5:$BA$12,MATCH($D250,$AR$5:$AR$12,0),3))*($G250/INDEX($AV$5:$BA$12,MATCH($D250,$AR$5:$AR$12,0),3))^$I250)+(EXP(-$G250/INDEX($AV$5:$BA$12,MATCH($D250,$AR$5:$AR$12,0),4))*($G250/INDEX($AV$5:$BA$12,MATCH($D250,$AR$5:$AR$12,0),4))^$I250)+(EXP(-$G250/INDEX($AV$5:$BA$12,MATCH($D250,$AR$5:$AR$12,0),5))*($G250/INDEX($AV$5:$BA$12,MATCH($D250,$AR$5:$AR$12,0),5))^$I250)+(EXP(-$G250/INDEX($AV$5:$BA$12,MATCH($D250,$AR$5:$AR$12,0),6))*($G250/INDEX($AV$5:$BA$12,MATCH($D250,$AR$5:$AR$12,0),6))^$I250)),0)</x:f>
        <x:v>0</x:v>
      </x:c>
      <x:c r="AE250" s="145" t="n">
        <x:f>IFERROR((EXP(-$G250/INDEX($BB$5:$BG$12,MATCH($D250,$AR$5:$AR$12,0),1))*($G250/INDEX($BB$5:$BG$12,MATCH($D250,$AR$5:$AR$12,0),1))^$J250)/((EXP(-$G250/INDEX($BB$5:$BG$12,MATCH($D250,$AR$5:$AR$12,0),1))*($G250/INDEX($BB$5:$BG$12,MATCH($D250,$AR$5:$AR$12,0),1))^$J250)+(EXP(-$G250/INDEX($BB$5:$BG$12,MATCH($D250,$AR$5:$AR$12,0),2))*($G250/INDEX($BB$5:$BG$12,MATCH($D250,$AR$5:$AR$12,0),2))^$J250)+(EXP(-$G250/INDEX($BB$5:$BG$12,MATCH($D250,$AR$5:$AR$12,0),3))*($G250/INDEX($BB$5:$BG$12,MATCH($D250,$AR$5:$AR$12,0),3))^$J250)+(EXP(-$G250/INDEX($BB$5:$BG$12,MATCH($D250,$AR$5:$AR$12,0),4))*($G250/INDEX($BB$5:$BG$12,MATCH($D250,$AR$5:$AR$12,0),4))^$J250)+(EXP(-$G250/INDEX($BB$5:$BG$12,MATCH($D250,$AR$5:$AR$12,0),5))*($G250/INDEX($BB$5:$BG$12,MATCH($D250,$AR$5:$AR$12,0),5))^$J250)+(EXP(-$G250/INDEX($BB$5:$BG$12,MATCH($D250,$AR$5:$AR$12,0),6))*($G250/INDEX($BB$5:$BG$12,MATCH($D250,$AR$5:$AR$12,0),6))^$J250)),0)</x:f>
        <x:v>0</x:v>
      </x:c>
      <x:c r="AF250" s="145" t="n">
        <x:f>IFERROR((EXP(-$G250/INDEX($BB$5:$BG$12,MATCH($D250,$AR$5:$AR$12,0),2))*($G250/INDEX($BB$5:$BG$12,MATCH($D250,$AR$5:$AR$12,0),2))^$J250)/((EXP(-$G250/INDEX($BB$5:$BG$12,MATCH($D250,$AR$5:$AR$12,0),1))*($G250/INDEX($BB$5:$BG$12,MATCH($D250,$AR$5:$AR$12,0),1))^$J250)+(EXP(-$G250/INDEX($BB$5:$BG$12,MATCH($D250,$AR$5:$AR$12,0),2))*($G250/INDEX($BB$5:$BG$12,MATCH($D250,$AR$5:$AR$12,0),2))^$J250)+(EXP(-$G250/INDEX($BB$5:$BG$12,MATCH($D250,$AR$5:$AR$12,0),3))*($G250/INDEX($BB$5:$BG$12,MATCH($D250,$AR$5:$AR$12,0),3))^$J250)+(EXP(-$G250/INDEX($BB$5:$BG$12,MATCH($D250,$AR$5:$AR$12,0),4))*($G250/INDEX($BB$5:$BG$12,MATCH($D250,$AR$5:$AR$12,0),4))^$J250)+(EXP(-$G250/INDEX($BB$5:$BG$12,MATCH($D250,$AR$5:$AR$12,0),5))*($G250/INDEX($BB$5:$BG$12,MATCH($D250,$AR$5:$AR$12,0),5))^$J250)+(EXP(-$G250/INDEX($BB$5:$BG$12,MATCH($D250,$AR$5:$AR$12,0),6))*($G250/INDEX($BB$5:$BG$12,MATCH($D250,$AR$5:$AR$12,0),6))^$J250)),0)</x:f>
        <x:v>0</x:v>
      </x:c>
      <x:c r="AG250" s="145" t="n">
        <x:f>IFERROR((EXP(-$G250/INDEX($BB$5:$BG$12,MATCH($D250,$AR$5:$AR$12,0),3))*($G250/INDEX($BB$5:$BG$12,MATCH($D250,$AR$5:$AR$12,0),3))^$J250)/((EXP(-$G250/INDEX($BB$5:$BG$12,MATCH($D250,$AR$5:$AR$12,0),1))*($G250/INDEX($BB$5:$BG$12,MATCH($D250,$AR$5:$AR$12,0),1))^$J250)+(EXP(-$G250/INDEX($BB$5:$BG$12,MATCH($D250,$AR$5:$AR$12,0),2))*($G250/INDEX($BB$5:$BG$12,MATCH($D250,$AR$5:$AR$12,0),2))^$J250)+(EXP(-$G250/INDEX($BB$5:$BG$12,MATCH($D250,$AR$5:$AR$12,0),3))*($G250/INDEX($BB$5:$BG$12,MATCH($D250,$AR$5:$AR$12,0),3))^$J250)+(EXP(-$G250/INDEX($BB$5:$BG$12,MATCH($D250,$AR$5:$AR$12,0),4))*($G250/INDEX($BB$5:$BG$12,MATCH($D250,$AR$5:$AR$12,0),4))^$J250)+(EXP(-$G250/INDEX($BB$5:$BG$12,MATCH($D250,$AR$5:$AR$12,0),5))*($G250/INDEX($BB$5:$BG$12,MATCH($D250,$AR$5:$AR$12,0),5))^$J250)+(EXP(-$G250/INDEX($BB$5:$BG$12,MATCH($D250,$AR$5:$AR$12,0),6))*($G250/INDEX($BB$5:$BG$12,MATCH($D250,$AR$5:$AR$12,0),6))^$J250)),0)</x:f>
        <x:v>0</x:v>
      </x:c>
      <x:c r="AH250" s="145" t="n">
        <x:f>IFERROR((EXP(-$G250/INDEX($BB$5:$BG$12,MATCH($D250,$AR$5:$AR$12,0),4))*($G250/INDEX($BB$5:$BG$12,MATCH($D250,$AR$5:$AR$12,0),4))^$J250)/((EXP(-$G250/INDEX($BB$5:$BG$12,MATCH($D250,$AR$5:$AR$12,0),1))*($G250/INDEX($BB$5:$BG$12,MATCH($D250,$AR$5:$AR$12,0),1))^$J250)+(EXP(-$G250/INDEX($BB$5:$BG$12,MATCH($D250,$AR$5:$AR$12,0),2))*($G250/INDEX($BB$5:$BG$12,MATCH($D250,$AR$5:$AR$12,0),2))^$J250)+(EXP(-$G250/INDEX($BB$5:$BG$12,MATCH($D250,$AR$5:$AR$12,0),3))*($G250/INDEX($BB$5:$BG$12,MATCH($D250,$AR$5:$AR$12,0),3))^$J250)+(EXP(-$G250/INDEX($BB$5:$BG$12,MATCH($D250,$AR$5:$AR$12,0),4))*($G250/INDEX($BB$5:$BG$12,MATCH($D250,$AR$5:$AR$12,0),4))^$J250)+(EXP(-$G250/INDEX($BB$5:$BG$12,MATCH($D250,$AR$5:$AR$12,0),5))*($G250/INDEX($BB$5:$BG$12,MATCH($D250,$AR$5:$AR$12,0),5))^$J250)+(EXP(-$G250/INDEX($BB$5:$BG$12,MATCH($D250,$AR$5:$AR$12,0),6))*($G250/INDEX($BB$5:$BG$12,MATCH($D250,$AR$5:$AR$12,0),6))^$J250)),0)</x:f>
        <x:v>0</x:v>
      </x:c>
      <x:c r="AI250" s="145" t="n">
        <x:f>IFERROR((EXP(-$G250/INDEX($BB$5:$BG$12,MATCH($D250,$AR$5:$AR$12,0),5))*($G250/INDEX($BB$5:$BG$12,MATCH($D250,$AR$5:$AR$12,0),5))^$J250)/((EXP(-$G250/INDEX($BB$5:$BG$12,MATCH($D250,$AR$5:$AR$12,0),1))*($G250/INDEX($BB$5:$BG$12,MATCH($D250,$AR$5:$AR$12,0),1))^$J250)+(EXP(-$G250/INDEX($BB$5:$BG$12,MATCH($D250,$AR$5:$AR$12,0),2))*($G250/INDEX($BB$5:$BG$12,MATCH($D250,$AR$5:$AR$12,0),2))^$J250)+(EXP(-$G250/INDEX($BB$5:$BG$12,MATCH($D250,$AR$5:$AR$12,0),3))*($G250/INDEX($BB$5:$BG$12,MATCH($D250,$AR$5:$AR$12,0),3))^$J250)+(EXP(-$G250/INDEX($BB$5:$BG$12,MATCH($D250,$AR$5:$AR$12,0),4))*($G250/INDEX($BB$5:$BG$12,MATCH($D250,$AR$5:$AR$12,0),4))^$J250)+(EXP(-$G250/INDEX($BB$5:$BG$12,MATCH($D250,$AR$5:$AR$12,0),5))*($G250/INDEX($BB$5:$BG$12,MATCH($D250,$AR$5:$AR$12,0),5))^$J250)+(EXP(-$G250/INDEX($BB$5:$BG$12,MATCH($D250,$AR$5:$AR$12,0),6))*($G250/INDEX($BB$5:$BG$12,MATCH($D250,$AR$5:$AR$12,0),6))^$J250)),0)</x:f>
        <x:v>0</x:v>
      </x:c>
      <x:c r="AJ250" s="145" t="n">
        <x:f>IFERROR((EXP(-$G250/INDEX($BB$5:$BG$12,MATCH($D250,$AR$5:$AR$12,0),6))*($G250/INDEX($BB$5:$BG$12,MATCH($D250,$AR$5:$AR$12,0),6))^$J250)/((EXP(-$G250/INDEX($BB$5:$BG$12,MATCH($D250,$AR$5:$AR$12,0),1))*($G250/INDEX($BB$5:$BG$12,MATCH($D250,$AR$5:$AR$12,0),1))^$J250)+(EXP(-$G250/INDEX($BB$5:$BG$12,MATCH($D250,$AR$5:$AR$12,0),2))*($G250/INDEX($BB$5:$BG$12,MATCH($D250,$AR$5:$AR$12,0),2))^$J250)+(EXP(-$G250/INDEX($BB$5:$BG$12,MATCH($D250,$AR$5:$AR$12,0),3))*($G250/INDEX($BB$5:$BG$12,MATCH($D250,$AR$5:$AR$12,0),3))^$J250)+(EXP(-$G250/INDEX($BB$5:$BG$12,MATCH($D250,$AR$5:$AR$12,0),4))*($G250/INDEX($BB$5:$BG$12,MATCH($D250,$AR$5:$AR$12,0),4))^$J250)+(EXP(-$G250/INDEX($BB$5:$BG$12,MATCH($D250,$AR$5:$AR$12,0),5))*($G250/INDEX($BB$5:$BG$12,MATCH($D250,$AR$5:$AR$12,0),5))^$J250)+(EXP(-$G250/INDEX($BB$5:$BG$12,MATCH($D250,$AR$5:$AR$12,0),6))*($G250/INDEX($BB$5:$BG$12,MATCH($D250,$AR$5:$AR$12,0),6))^$J250)),0)</x:f>
        <x:v>0</x:v>
      </x:c>
      <x:c r="BJ250"/>
      <x:c r="BK250"/>
      <x:c r="BL250"/>
      <x:c r="BM250"/>
      <x:c r="BN250"/>
      <x:c r="BO250"/>
      <x:c r="BP250"/>
      <x:c r="BQ250"/>
      <x:c r="BR250"/>
      <x:c r="BS250"/>
      <x:c r="BT250"/>
      <x:c r="BU250"/>
      <x:c r="BV250"/>
      <x:c r="BW250"/>
      <x:c r="BX250"/>
      <x:c r="BY250"/>
      <x:c r="BZ250"/>
    </x:row>
    <x:row r="251">
      <x:c r="A251" s="30" t="n">
        <x:f>'対象台データ'!A249</x:f>
        <x:v>46123</x:v>
      </x:c>
      <x:c r="B251" s="1004" t="str">
        <x:f>'対象台データ'!B249</x:f>
        <x:v>土</x:v>
      </x:c>
      <x:c r="C251" s="1004" t="str">
        <x:f>'対象台データ'!C249</x:f>
        <x:v>4/11</x:v>
      </x:c>
      <x:c r="D251" t="str">
        <x:f>'対象台データ'!D249</x:f>
        <x:v>化物語</x:v>
      </x:c>
      <x:c r="E251" s="1015" t="n">
        <x:f>IF($X251="A",MIN(100,MAX(0,55+(V251-55)*(1+0.4*SQRT(MIN(G251/8000,1))))),MIN(100,MAX(0,V251)))</x:f>
        <x:v>84.71704697505304</x:v>
      </x:c>
      <x:c r="F251" s="1017" t="n">
        <x:f>'対象台データ'!E249</x:f>
        <x:v>711</x:v>
      </x:c>
      <x:c r="G251" s="644" t="n">
        <x:f>'対象台データ'!F249</x:f>
        <x:v>9901</x:v>
      </x:c>
      <x:c r="H251" s="644" t="n">
        <x:f>'対象台データ'!G249</x:f>
        <x:v>3720</x:v>
      </x:c>
      <x:c r="I251" s="644" t="n">
        <x:f>'対象台データ'!H249</x:f>
        <x:v>0</x:v>
      </x:c>
      <x:c r="J251" s="644" t="n">
        <x:f>'対象台データ'!I249</x:f>
        <x:v>0</x:v>
      </x:c>
      <x:c r="K251" s="145" t="n">
        <x:f>'対象台データ'!K249</x:f>
        <x:v>1.1252398747601253</x:v>
      </x:c>
      <x:c r="L251" s="28" t="n">
        <x:f>IF(G251&lt;=0,5,IF(G251&lt;1500,5+(G251-0)*(20-5)/(1500-0),IF(G251&lt;3000,20+(G251-1500)*(40-20)/(3000-1500),IF(G251&lt;4500,40+(G251-3000)*(58-40)/(4500-3000),IF(G251&lt;6000,58+(G251-4500)*(72-58)/(6000-4500),IF(G251&lt;7500,72+(G251-6000)*(84-72)/(7500-6000),IF(G251&lt;9000,84+(G251-7500)*(93-84)/(9000-7500),IF(G251&lt;11000,93+(G251-9000)*(100-93)/(11000-9000),100))))))))</x:f>
        <x:v>96.1535</x:v>
      </x:c>
      <x:c r="M251" s="28" t="n">
        <x:v>1</x:v>
      </x:c>
      <x:c r="N251" s="28" t="n">
        <x:f>MIN(100,L251*M251)</x:f>
        <x:v>96.1535</x:v>
      </x:c>
      <x:c r="O251" s="28" t="n">
        <x:f>IF(K251&lt;=0.8,0,IF(K251&lt;0.9,0+(K251-0.8)*(10-0)/(0.9-0.8),IF(K251&lt;1,10+(K251-0.9)*(35-10)/(1-0.9),IF(K251&lt;1.2,35+(K251-1)*(87-35)/(1.2-1),IF(K251&lt;1.3,87+(K251-1.2)*(96-87)/(1.3-1.2),IF(K251&lt;1.45,96+(K251-1.3)*(100-96)/(1.45-1.3),100))))))</x:f>
        <x:v>67.56236743763259</x:v>
      </x:c>
      <x:c r="P251" s="145" t="n">
        <x:f>MIN(1,SQRT(G251/8000))</x:f>
        <x:v>1</x:v>
      </x:c>
      <x:c r="Q251" s="28" t="n">
        <x:f>35+(O251-35)*P251</x:f>
        <x:v>67.56236743763259</x:v>
      </x:c>
      <x:c r="R251" s="28" t="n">
        <x:f>IF(K251&lt;0.95,MIN(25,(0.95-K251)*250),0)</x:f>
        <x:v>0</x:v>
      </x:c>
      <x:c r="S251" s="28" t="n">
        <x:f>IF($X251="A",Y251*5+Z251*15+AA251*30+AB251*60+AC251*80+AD251*100,0)</x:f>
        <x:v>0</x:v>
      </x:c>
      <x:c r="T251" s="28" t="n">
        <x:f>IF($X251="A",AE251*5+AF251*15+AG251*30+AH251*60+AI251*80+AJ251*100,0)</x:f>
        <x:v>0</x:v>
      </x:c>
      <x:c r="U251" s="28" t="n">
        <x:f>IF($X251="A",S251*15%+T251*30%+Q251*55%,0)</x:f>
        <x:v>0</x:v>
      </x:c>
      <x:c r="V251" s="1019" t="n">
        <x:f>IF($X251="A",U251*80%+N251*20%,N251*IFERROR(INDEX($AT$5:$AT$60,MATCH($D251,$AR$5:$AR$60,0)),0.6)+Q251*IFERROR(INDEX($AU$5:$AU$60,MATCH($D251,$AR$5:$AR$60,0)),0.4)-R251)</x:f>
        <x:v>84.71704697505304</x:v>
      </x:c>
      <x:c r="W251" s="25" t="str">
        <x:f>IF(E251&gt;=90,"設定6級候補",IF(E251&gt;=75,"設定4以上強候補",IF(E251&gt;=60,"設定4以上を疑う","要観察")))</x:f>
        <x:v>設定4以上強候補</x:v>
      </x:c>
      <x:c r="X251" s="1004" t="str">
        <x:f>IFERROR(INDEX($AS$5:$AS$60,MATCH($D251,$AR$5:$AR$60,0)),"AT")</x:f>
        <x:v>AT</x:v>
      </x:c>
      <x:c r="Y251" s="145" t="n">
        <x:f>IFERROR((EXP(-$G251/INDEX($AV$5:$BA$12,MATCH($D251,$AR$5:$AR$12,0),1))*($G251/INDEX($AV$5:$BA$12,MATCH($D251,$AR$5:$AR$12,0),1))^$I251)/((EXP(-$G251/INDEX($AV$5:$BA$12,MATCH($D251,$AR$5:$AR$12,0),1))*($G251/INDEX($AV$5:$BA$12,MATCH($D251,$AR$5:$AR$12,0),1))^$I251)+(EXP(-$G251/INDEX($AV$5:$BA$12,MATCH($D251,$AR$5:$AR$12,0),2))*($G251/INDEX($AV$5:$BA$12,MATCH($D251,$AR$5:$AR$12,0),2))^$I251)+(EXP(-$G251/INDEX($AV$5:$BA$12,MATCH($D251,$AR$5:$AR$12,0),3))*($G251/INDEX($AV$5:$BA$12,MATCH($D251,$AR$5:$AR$12,0),3))^$I251)+(EXP(-$G251/INDEX($AV$5:$BA$12,MATCH($D251,$AR$5:$AR$12,0),4))*($G251/INDEX($AV$5:$BA$12,MATCH($D251,$AR$5:$AR$12,0),4))^$I251)+(EXP(-$G251/INDEX($AV$5:$BA$12,MATCH($D251,$AR$5:$AR$12,0),5))*($G251/INDEX($AV$5:$BA$12,MATCH($D251,$AR$5:$AR$12,0),5))^$I251)+(EXP(-$G251/INDEX($AV$5:$BA$12,MATCH($D251,$AR$5:$AR$12,0),6))*($G251/INDEX($AV$5:$BA$12,MATCH($D251,$AR$5:$AR$12,0),6))^$I251)),0)</x:f>
        <x:v>0</x:v>
      </x:c>
      <x:c r="Z251" s="145" t="n">
        <x:f>IFERROR((EXP(-$G251/INDEX($AV$5:$BA$12,MATCH($D251,$AR$5:$AR$12,0),2))*($G251/INDEX($AV$5:$BA$12,MATCH($D251,$AR$5:$AR$12,0),2))^$I251)/((EXP(-$G251/INDEX($AV$5:$BA$12,MATCH($D251,$AR$5:$AR$12,0),1))*($G251/INDEX($AV$5:$BA$12,MATCH($D251,$AR$5:$AR$12,0),1))^$I251)+(EXP(-$G251/INDEX($AV$5:$BA$12,MATCH($D251,$AR$5:$AR$12,0),2))*($G251/INDEX($AV$5:$BA$12,MATCH($D251,$AR$5:$AR$12,0),2))^$I251)+(EXP(-$G251/INDEX($AV$5:$BA$12,MATCH($D251,$AR$5:$AR$12,0),3))*($G251/INDEX($AV$5:$BA$12,MATCH($D251,$AR$5:$AR$12,0),3))^$I251)+(EXP(-$G251/INDEX($AV$5:$BA$12,MATCH($D251,$AR$5:$AR$12,0),4))*($G251/INDEX($AV$5:$BA$12,MATCH($D251,$AR$5:$AR$12,0),4))^$I251)+(EXP(-$G251/INDEX($AV$5:$BA$12,MATCH($D251,$AR$5:$AR$12,0),5))*($G251/INDEX($AV$5:$BA$12,MATCH($D251,$AR$5:$AR$12,0),5))^$I251)+(EXP(-$G251/INDEX($AV$5:$BA$12,MATCH($D251,$AR$5:$AR$12,0),6))*($G251/INDEX($AV$5:$BA$12,MATCH($D251,$AR$5:$AR$12,0),6))^$I251)),0)</x:f>
        <x:v>0</x:v>
      </x:c>
      <x:c r="AA251" s="145" t="n">
        <x:f>IFERROR((EXP(-$G251/INDEX($AV$5:$BA$12,MATCH($D251,$AR$5:$AR$12,0),3))*($G251/INDEX($AV$5:$BA$12,MATCH($D251,$AR$5:$AR$12,0),3))^$I251)/((EXP(-$G251/INDEX($AV$5:$BA$12,MATCH($D251,$AR$5:$AR$12,0),1))*($G251/INDEX($AV$5:$BA$12,MATCH($D251,$AR$5:$AR$12,0),1))^$I251)+(EXP(-$G251/INDEX($AV$5:$BA$12,MATCH($D251,$AR$5:$AR$12,0),2))*($G251/INDEX($AV$5:$BA$12,MATCH($D251,$AR$5:$AR$12,0),2))^$I251)+(EXP(-$G251/INDEX($AV$5:$BA$12,MATCH($D251,$AR$5:$AR$12,0),3))*($G251/INDEX($AV$5:$BA$12,MATCH($D251,$AR$5:$AR$12,0),3))^$I251)+(EXP(-$G251/INDEX($AV$5:$BA$12,MATCH($D251,$AR$5:$AR$12,0),4))*($G251/INDEX($AV$5:$BA$12,MATCH($D251,$AR$5:$AR$12,0),4))^$I251)+(EXP(-$G251/INDEX($AV$5:$BA$12,MATCH($D251,$AR$5:$AR$12,0),5))*($G251/INDEX($AV$5:$BA$12,MATCH($D251,$AR$5:$AR$12,0),5))^$I251)+(EXP(-$G251/INDEX($AV$5:$BA$12,MATCH($D251,$AR$5:$AR$12,0),6))*($G251/INDEX($AV$5:$BA$12,MATCH($D251,$AR$5:$AR$12,0),6))^$I251)),0)</x:f>
        <x:v>0</x:v>
      </x:c>
      <x:c r="AB251" s="145" t="n">
        <x:f>IFERROR((EXP(-$G251/INDEX($AV$5:$BA$12,MATCH($D251,$AR$5:$AR$12,0),4))*($G251/INDEX($AV$5:$BA$12,MATCH($D251,$AR$5:$AR$12,0),4))^$I251)/((EXP(-$G251/INDEX($AV$5:$BA$12,MATCH($D251,$AR$5:$AR$12,0),1))*($G251/INDEX($AV$5:$BA$12,MATCH($D251,$AR$5:$AR$12,0),1))^$I251)+(EXP(-$G251/INDEX($AV$5:$BA$12,MATCH($D251,$AR$5:$AR$12,0),2))*($G251/INDEX($AV$5:$BA$12,MATCH($D251,$AR$5:$AR$12,0),2))^$I251)+(EXP(-$G251/INDEX($AV$5:$BA$12,MATCH($D251,$AR$5:$AR$12,0),3))*($G251/INDEX($AV$5:$BA$12,MATCH($D251,$AR$5:$AR$12,0),3))^$I251)+(EXP(-$G251/INDEX($AV$5:$BA$12,MATCH($D251,$AR$5:$AR$12,0),4))*($G251/INDEX($AV$5:$BA$12,MATCH($D251,$AR$5:$AR$12,0),4))^$I251)+(EXP(-$G251/INDEX($AV$5:$BA$12,MATCH($D251,$AR$5:$AR$12,0),5))*($G251/INDEX($AV$5:$BA$12,MATCH($D251,$AR$5:$AR$12,0),5))^$I251)+(EXP(-$G251/INDEX($AV$5:$BA$12,MATCH($D251,$AR$5:$AR$12,0),6))*($G251/INDEX($AV$5:$BA$12,MATCH($D251,$AR$5:$AR$12,0),6))^$I251)),0)</x:f>
        <x:v>0</x:v>
      </x:c>
      <x:c r="AC251" s="145" t="n">
        <x:f>IFERROR((EXP(-$G251/INDEX($AV$5:$BA$12,MATCH($D251,$AR$5:$AR$12,0),5))*($G251/INDEX($AV$5:$BA$12,MATCH($D251,$AR$5:$AR$12,0),5))^$I251)/((EXP(-$G251/INDEX($AV$5:$BA$12,MATCH($D251,$AR$5:$AR$12,0),1))*($G251/INDEX($AV$5:$BA$12,MATCH($D251,$AR$5:$AR$12,0),1))^$I251)+(EXP(-$G251/INDEX($AV$5:$BA$12,MATCH($D251,$AR$5:$AR$12,0),2))*($G251/INDEX($AV$5:$BA$12,MATCH($D251,$AR$5:$AR$12,0),2))^$I251)+(EXP(-$G251/INDEX($AV$5:$BA$12,MATCH($D251,$AR$5:$AR$12,0),3))*($G251/INDEX($AV$5:$BA$12,MATCH($D251,$AR$5:$AR$12,0),3))^$I251)+(EXP(-$G251/INDEX($AV$5:$BA$12,MATCH($D251,$AR$5:$AR$12,0),4))*($G251/INDEX($AV$5:$BA$12,MATCH($D251,$AR$5:$AR$12,0),4))^$I251)+(EXP(-$G251/INDEX($AV$5:$BA$12,MATCH($D251,$AR$5:$AR$12,0),5))*($G251/INDEX($AV$5:$BA$12,MATCH($D251,$AR$5:$AR$12,0),5))^$I251)+(EXP(-$G251/INDEX($AV$5:$BA$12,MATCH($D251,$AR$5:$AR$12,0),6))*($G251/INDEX($AV$5:$BA$12,MATCH($D251,$AR$5:$AR$12,0),6))^$I251)),0)</x:f>
        <x:v>0</x:v>
      </x:c>
      <x:c r="AD251" s="145" t="n">
        <x:f>IFERROR((EXP(-$G251/INDEX($AV$5:$BA$12,MATCH($D251,$AR$5:$AR$12,0),6))*($G251/INDEX($AV$5:$BA$12,MATCH($D251,$AR$5:$AR$12,0),6))^$I251)/((EXP(-$G251/INDEX($AV$5:$BA$12,MATCH($D251,$AR$5:$AR$12,0),1))*($G251/INDEX($AV$5:$BA$12,MATCH($D251,$AR$5:$AR$12,0),1))^$I251)+(EXP(-$G251/INDEX($AV$5:$BA$12,MATCH($D251,$AR$5:$AR$12,0),2))*($G251/INDEX($AV$5:$BA$12,MATCH($D251,$AR$5:$AR$12,0),2))^$I251)+(EXP(-$G251/INDEX($AV$5:$BA$12,MATCH($D251,$AR$5:$AR$12,0),3))*($G251/INDEX($AV$5:$BA$12,MATCH($D251,$AR$5:$AR$12,0),3))^$I251)+(EXP(-$G251/INDEX($AV$5:$BA$12,MATCH($D251,$AR$5:$AR$12,0),4))*($G251/INDEX($AV$5:$BA$12,MATCH($D251,$AR$5:$AR$12,0),4))^$I251)+(EXP(-$G251/INDEX($AV$5:$BA$12,MATCH($D251,$AR$5:$AR$12,0),5))*($G251/INDEX($AV$5:$BA$12,MATCH($D251,$AR$5:$AR$12,0),5))^$I251)+(EXP(-$G251/INDEX($AV$5:$BA$12,MATCH($D251,$AR$5:$AR$12,0),6))*($G251/INDEX($AV$5:$BA$12,MATCH($D251,$AR$5:$AR$12,0),6))^$I251)),0)</x:f>
        <x:v>0</x:v>
      </x:c>
      <x:c r="AE251" s="145" t="n">
        <x:f>IFERROR((EXP(-$G251/INDEX($BB$5:$BG$12,MATCH($D251,$AR$5:$AR$12,0),1))*($G251/INDEX($BB$5:$BG$12,MATCH($D251,$AR$5:$AR$12,0),1))^$J251)/((EXP(-$G251/INDEX($BB$5:$BG$12,MATCH($D251,$AR$5:$AR$12,0),1))*($G251/INDEX($BB$5:$BG$12,MATCH($D251,$AR$5:$AR$12,0),1))^$J251)+(EXP(-$G251/INDEX($BB$5:$BG$12,MATCH($D251,$AR$5:$AR$12,0),2))*($G251/INDEX($BB$5:$BG$12,MATCH($D251,$AR$5:$AR$12,0),2))^$J251)+(EXP(-$G251/INDEX($BB$5:$BG$12,MATCH($D251,$AR$5:$AR$12,0),3))*($G251/INDEX($BB$5:$BG$12,MATCH($D251,$AR$5:$AR$12,0),3))^$J251)+(EXP(-$G251/INDEX($BB$5:$BG$12,MATCH($D251,$AR$5:$AR$12,0),4))*($G251/INDEX($BB$5:$BG$12,MATCH($D251,$AR$5:$AR$12,0),4))^$J251)+(EXP(-$G251/INDEX($BB$5:$BG$12,MATCH($D251,$AR$5:$AR$12,0),5))*($G251/INDEX($BB$5:$BG$12,MATCH($D251,$AR$5:$AR$12,0),5))^$J251)+(EXP(-$G251/INDEX($BB$5:$BG$12,MATCH($D251,$AR$5:$AR$12,0),6))*($G251/INDEX($BB$5:$BG$12,MATCH($D251,$AR$5:$AR$12,0),6))^$J251)),0)</x:f>
        <x:v>0</x:v>
      </x:c>
      <x:c r="AF251" s="145" t="n">
        <x:f>IFERROR((EXP(-$G251/INDEX($BB$5:$BG$12,MATCH($D251,$AR$5:$AR$12,0),2))*($G251/INDEX($BB$5:$BG$12,MATCH($D251,$AR$5:$AR$12,0),2))^$J251)/((EXP(-$G251/INDEX($BB$5:$BG$12,MATCH($D251,$AR$5:$AR$12,0),1))*($G251/INDEX($BB$5:$BG$12,MATCH($D251,$AR$5:$AR$12,0),1))^$J251)+(EXP(-$G251/INDEX($BB$5:$BG$12,MATCH($D251,$AR$5:$AR$12,0),2))*($G251/INDEX($BB$5:$BG$12,MATCH($D251,$AR$5:$AR$12,0),2))^$J251)+(EXP(-$G251/INDEX($BB$5:$BG$12,MATCH($D251,$AR$5:$AR$12,0),3))*($G251/INDEX($BB$5:$BG$12,MATCH($D251,$AR$5:$AR$12,0),3))^$J251)+(EXP(-$G251/INDEX($BB$5:$BG$12,MATCH($D251,$AR$5:$AR$12,0),4))*($G251/INDEX($BB$5:$BG$12,MATCH($D251,$AR$5:$AR$12,0),4))^$J251)+(EXP(-$G251/INDEX($BB$5:$BG$12,MATCH($D251,$AR$5:$AR$12,0),5))*($G251/INDEX($BB$5:$BG$12,MATCH($D251,$AR$5:$AR$12,0),5))^$J251)+(EXP(-$G251/INDEX($BB$5:$BG$12,MATCH($D251,$AR$5:$AR$12,0),6))*($G251/INDEX($BB$5:$BG$12,MATCH($D251,$AR$5:$AR$12,0),6))^$J251)),0)</x:f>
        <x:v>0</x:v>
      </x:c>
      <x:c r="AG251" s="145" t="n">
        <x:f>IFERROR((EXP(-$G251/INDEX($BB$5:$BG$12,MATCH($D251,$AR$5:$AR$12,0),3))*($G251/INDEX($BB$5:$BG$12,MATCH($D251,$AR$5:$AR$12,0),3))^$J251)/((EXP(-$G251/INDEX($BB$5:$BG$12,MATCH($D251,$AR$5:$AR$12,0),1))*($G251/INDEX($BB$5:$BG$12,MATCH($D251,$AR$5:$AR$12,0),1))^$J251)+(EXP(-$G251/INDEX($BB$5:$BG$12,MATCH($D251,$AR$5:$AR$12,0),2))*($G251/INDEX($BB$5:$BG$12,MATCH($D251,$AR$5:$AR$12,0),2))^$J251)+(EXP(-$G251/INDEX($BB$5:$BG$12,MATCH($D251,$AR$5:$AR$12,0),3))*($G251/INDEX($BB$5:$BG$12,MATCH($D251,$AR$5:$AR$12,0),3))^$J251)+(EXP(-$G251/INDEX($BB$5:$BG$12,MATCH($D251,$AR$5:$AR$12,0),4))*($G251/INDEX($BB$5:$BG$12,MATCH($D251,$AR$5:$AR$12,0),4))^$J251)+(EXP(-$G251/INDEX($BB$5:$BG$12,MATCH($D251,$AR$5:$AR$12,0),5))*($G251/INDEX($BB$5:$BG$12,MATCH($D251,$AR$5:$AR$12,0),5))^$J251)+(EXP(-$G251/INDEX($BB$5:$BG$12,MATCH($D251,$AR$5:$AR$12,0),6))*($G251/INDEX($BB$5:$BG$12,MATCH($D251,$AR$5:$AR$12,0),6))^$J251)),0)</x:f>
        <x:v>0</x:v>
      </x:c>
      <x:c r="AH251" s="145" t="n">
        <x:f>IFERROR((EXP(-$G251/INDEX($BB$5:$BG$12,MATCH($D251,$AR$5:$AR$12,0),4))*($G251/INDEX($BB$5:$BG$12,MATCH($D251,$AR$5:$AR$12,0),4))^$J251)/((EXP(-$G251/INDEX($BB$5:$BG$12,MATCH($D251,$AR$5:$AR$12,0),1))*($G251/INDEX($BB$5:$BG$12,MATCH($D251,$AR$5:$AR$12,0),1))^$J251)+(EXP(-$G251/INDEX($BB$5:$BG$12,MATCH($D251,$AR$5:$AR$12,0),2))*($G251/INDEX($BB$5:$BG$12,MATCH($D251,$AR$5:$AR$12,0),2))^$J251)+(EXP(-$G251/INDEX($BB$5:$BG$12,MATCH($D251,$AR$5:$AR$12,0),3))*($G251/INDEX($BB$5:$BG$12,MATCH($D251,$AR$5:$AR$12,0),3))^$J251)+(EXP(-$G251/INDEX($BB$5:$BG$12,MATCH($D251,$AR$5:$AR$12,0),4))*($G251/INDEX($BB$5:$BG$12,MATCH($D251,$AR$5:$AR$12,0),4))^$J251)+(EXP(-$G251/INDEX($BB$5:$BG$12,MATCH($D251,$AR$5:$AR$12,0),5))*($G251/INDEX($BB$5:$BG$12,MATCH($D251,$AR$5:$AR$12,0),5))^$J251)+(EXP(-$G251/INDEX($BB$5:$BG$12,MATCH($D251,$AR$5:$AR$12,0),6))*($G251/INDEX($BB$5:$BG$12,MATCH($D251,$AR$5:$AR$12,0),6))^$J251)),0)</x:f>
        <x:v>0</x:v>
      </x:c>
      <x:c r="AI251" s="145" t="n">
        <x:f>IFERROR((EXP(-$G251/INDEX($BB$5:$BG$12,MATCH($D251,$AR$5:$AR$12,0),5))*($G251/INDEX($BB$5:$BG$12,MATCH($D251,$AR$5:$AR$12,0),5))^$J251)/((EXP(-$G251/INDEX($BB$5:$BG$12,MATCH($D251,$AR$5:$AR$12,0),1))*($G251/INDEX($BB$5:$BG$12,MATCH($D251,$AR$5:$AR$12,0),1))^$J251)+(EXP(-$G251/INDEX($BB$5:$BG$12,MATCH($D251,$AR$5:$AR$12,0),2))*($G251/INDEX($BB$5:$BG$12,MATCH($D251,$AR$5:$AR$12,0),2))^$J251)+(EXP(-$G251/INDEX($BB$5:$BG$12,MATCH($D251,$AR$5:$AR$12,0),3))*($G251/INDEX($BB$5:$BG$12,MATCH($D251,$AR$5:$AR$12,0),3))^$J251)+(EXP(-$G251/INDEX($BB$5:$BG$12,MATCH($D251,$AR$5:$AR$12,0),4))*($G251/INDEX($BB$5:$BG$12,MATCH($D251,$AR$5:$AR$12,0),4))^$J251)+(EXP(-$G251/INDEX($BB$5:$BG$12,MATCH($D251,$AR$5:$AR$12,0),5))*($G251/INDEX($BB$5:$BG$12,MATCH($D251,$AR$5:$AR$12,0),5))^$J251)+(EXP(-$G251/INDEX($BB$5:$BG$12,MATCH($D251,$AR$5:$AR$12,0),6))*($G251/INDEX($BB$5:$BG$12,MATCH($D251,$AR$5:$AR$12,0),6))^$J251)),0)</x:f>
        <x:v>0</x:v>
      </x:c>
      <x:c r="AJ251" s="145" t="n">
        <x:f>IFERROR((EXP(-$G251/INDEX($BB$5:$BG$12,MATCH($D251,$AR$5:$AR$12,0),6))*($G251/INDEX($BB$5:$BG$12,MATCH($D251,$AR$5:$AR$12,0),6))^$J251)/((EXP(-$G251/INDEX($BB$5:$BG$12,MATCH($D251,$AR$5:$AR$12,0),1))*($G251/INDEX($BB$5:$BG$12,MATCH($D251,$AR$5:$AR$12,0),1))^$J251)+(EXP(-$G251/INDEX($BB$5:$BG$12,MATCH($D251,$AR$5:$AR$12,0),2))*($G251/INDEX($BB$5:$BG$12,MATCH($D251,$AR$5:$AR$12,0),2))^$J251)+(EXP(-$G251/INDEX($BB$5:$BG$12,MATCH($D251,$AR$5:$AR$12,0),3))*($G251/INDEX($BB$5:$BG$12,MATCH($D251,$AR$5:$AR$12,0),3))^$J251)+(EXP(-$G251/INDEX($BB$5:$BG$12,MATCH($D251,$AR$5:$AR$12,0),4))*($G251/INDEX($BB$5:$BG$12,MATCH($D251,$AR$5:$AR$12,0),4))^$J251)+(EXP(-$G251/INDEX($BB$5:$BG$12,MATCH($D251,$AR$5:$AR$12,0),5))*($G251/INDEX($BB$5:$BG$12,MATCH($D251,$AR$5:$AR$12,0),5))^$J251)+(EXP(-$G251/INDEX($BB$5:$BG$12,MATCH($D251,$AR$5:$AR$12,0),6))*($G251/INDEX($BB$5:$BG$12,MATCH($D251,$AR$5:$AR$12,0),6))^$J251)),0)</x:f>
        <x:v>0</x:v>
      </x:c>
      <x:c r="BJ251"/>
      <x:c r="BK251"/>
      <x:c r="BL251"/>
      <x:c r="BM251"/>
      <x:c r="BN251"/>
      <x:c r="BO251"/>
      <x:c r="BP251"/>
      <x:c r="BQ251"/>
      <x:c r="BR251"/>
      <x:c r="BS251"/>
      <x:c r="BT251"/>
      <x:c r="BU251"/>
      <x:c r="BV251"/>
      <x:c r="BW251"/>
      <x:c r="BX251"/>
      <x:c r="BY251"/>
      <x:c r="BZ251"/>
    </x:row>
    <x:row r="252">
      <x:c r="A252" s="30" t="n">
        <x:f>'対象台データ'!A250</x:f>
        <x:v>46123</x:v>
      </x:c>
      <x:c r="B252" s="1004" t="str">
        <x:f>'対象台データ'!B250</x:f>
        <x:v>土</x:v>
      </x:c>
      <x:c r="C252" s="1004" t="str">
        <x:f>'対象台データ'!C250</x:f>
        <x:v>4/11</x:v>
      </x:c>
      <x:c r="D252" t="str">
        <x:f>'対象台データ'!D250</x:f>
        <x:v>スマスロ アクダマドライブ</x:v>
      </x:c>
      <x:c r="E252" s="1015" t="n">
        <x:f>IF($X252="A",MIN(100,MAX(0,55+(V252-55)*(1+0.4*SQRT(MIN(G252/8000,1))))),MIN(100,MAX(0,V252)))</x:f>
        <x:v>78.8145549007913</x:v>
      </x:c>
      <x:c r="F252" s="1017" t="n">
        <x:f>'対象台データ'!E250</x:f>
        <x:v>855</x:v>
      </x:c>
      <x:c r="G252" s="644" t="n">
        <x:f>'対象台データ'!F250</x:f>
        <x:v>8383</x:v>
      </x:c>
      <x:c r="H252" s="644" t="n">
        <x:f>'対象台データ'!G250</x:f>
        <x:v>2717</x:v>
      </x:c>
      <x:c r="I252" s="644" t="n">
        <x:f>'対象台データ'!H250</x:f>
        <x:v>0</x:v>
      </x:c>
      <x:c r="J252" s="644" t="n">
        <x:f>'対象台データ'!I250</x:f>
        <x:v>0</x:v>
      </x:c>
      <x:c r="K252" s="145" t="n">
        <x:f>'対象台データ'!K250</x:f>
        <x:v>1.108036104815301</x:v>
      </x:c>
      <x:c r="L252" s="28" t="n">
        <x:f>IF(G252&lt;=0,5,IF(G252&lt;1500,5+(G252-0)*(20-5)/(1500-0),IF(G252&lt;3000,20+(G252-1500)*(40-20)/(3000-1500),IF(G252&lt;4500,40+(G252-3000)*(58-40)/(4500-3000),IF(G252&lt;6000,58+(G252-4500)*(72-58)/(6000-4500),IF(G252&lt;7500,72+(G252-6000)*(84-72)/(7500-6000),IF(G252&lt;9000,84+(G252-7500)*(93-84)/(9000-7500),IF(G252&lt;11000,93+(G252-9000)*(100-93)/(11000-9000),100))))))))</x:f>
        <x:v>89.298</x:v>
      </x:c>
      <x:c r="M252" s="28" t="n">
        <x:v>1</x:v>
      </x:c>
      <x:c r="N252" s="28" t="n">
        <x:f>MIN(100,L252*M252)</x:f>
        <x:v>89.298</x:v>
      </x:c>
      <x:c r="O252" s="28" t="n">
        <x:f>IF(K252&lt;=0.8,0,IF(K252&lt;0.9,0+(K252-0.8)*(10-0)/(0.9-0.8),IF(K252&lt;1,10+(K252-0.9)*(35-10)/(1-0.9),IF(K252&lt;1.2,35+(K252-1)*(87-35)/(1.2-1),IF(K252&lt;1.3,87+(K252-1.2)*(96-87)/(1.3-1.2),IF(K252&lt;1.45,96+(K252-1.3)*(100-96)/(1.45-1.3),100))))))</x:f>
        <x:v>63.08938725197824</x:v>
      </x:c>
      <x:c r="P252" s="145" t="n">
        <x:f>MIN(1,SQRT(G252/8000))</x:f>
        <x:v>1</x:v>
      </x:c>
      <x:c r="Q252" s="28" t="n">
        <x:f>35+(O252-35)*P252</x:f>
        <x:v>63.08938725197824</x:v>
      </x:c>
      <x:c r="R252" s="28" t="n">
        <x:f>IF(K252&lt;0.95,MIN(25,(0.95-K252)*250),0)</x:f>
        <x:v>0</x:v>
      </x:c>
      <x:c r="S252" s="28" t="n">
        <x:f>IF($X252="A",Y252*5+Z252*15+AA252*30+AB252*60+AC252*80+AD252*100,0)</x:f>
        <x:v>0</x:v>
      </x:c>
      <x:c r="T252" s="28" t="n">
        <x:f>IF($X252="A",AE252*5+AF252*15+AG252*30+AH252*60+AI252*80+AJ252*100,0)</x:f>
        <x:v>0</x:v>
      </x:c>
      <x:c r="U252" s="28" t="n">
        <x:f>IF($X252="A",S252*15%+T252*30%+Q252*55%,0)</x:f>
        <x:v>0</x:v>
      </x:c>
      <x:c r="V252" s="1019" t="n">
        <x:f>IF($X252="A",U252*80%+N252*20%,N252*IFERROR(INDEX($AT$5:$AT$60,MATCH($D252,$AR$5:$AR$60,0)),0.6)+Q252*IFERROR(INDEX($AU$5:$AU$60,MATCH($D252,$AR$5:$AR$60,0)),0.4)-R252)</x:f>
        <x:v>78.8145549007913</x:v>
      </x:c>
      <x:c r="W252" s="25" t="str">
        <x:f>IF(E252&gt;=90,"設定6級候補",IF(E252&gt;=75,"設定4以上強候補",IF(E252&gt;=60,"設定4以上を疑う","要観察")))</x:f>
        <x:v>設定4以上強候補</x:v>
      </x:c>
      <x:c r="X252" s="1004" t="str">
        <x:f>IFERROR(INDEX($AS$5:$AS$60,MATCH($D252,$AR$5:$AR$60,0)),"AT")</x:f>
        <x:v>AT</x:v>
      </x:c>
      <x:c r="Y252" s="145" t="n">
        <x:f>IFERROR((EXP(-$G252/INDEX($AV$5:$BA$12,MATCH($D252,$AR$5:$AR$12,0),1))*($G252/INDEX($AV$5:$BA$12,MATCH($D252,$AR$5:$AR$12,0),1))^$I252)/((EXP(-$G252/INDEX($AV$5:$BA$12,MATCH($D252,$AR$5:$AR$12,0),1))*($G252/INDEX($AV$5:$BA$12,MATCH($D252,$AR$5:$AR$12,0),1))^$I252)+(EXP(-$G252/INDEX($AV$5:$BA$12,MATCH($D252,$AR$5:$AR$12,0),2))*($G252/INDEX($AV$5:$BA$12,MATCH($D252,$AR$5:$AR$12,0),2))^$I252)+(EXP(-$G252/INDEX($AV$5:$BA$12,MATCH($D252,$AR$5:$AR$12,0),3))*($G252/INDEX($AV$5:$BA$12,MATCH($D252,$AR$5:$AR$12,0),3))^$I252)+(EXP(-$G252/INDEX($AV$5:$BA$12,MATCH($D252,$AR$5:$AR$12,0),4))*($G252/INDEX($AV$5:$BA$12,MATCH($D252,$AR$5:$AR$12,0),4))^$I252)+(EXP(-$G252/INDEX($AV$5:$BA$12,MATCH($D252,$AR$5:$AR$12,0),5))*($G252/INDEX($AV$5:$BA$12,MATCH($D252,$AR$5:$AR$12,0),5))^$I252)+(EXP(-$G252/INDEX($AV$5:$BA$12,MATCH($D252,$AR$5:$AR$12,0),6))*($G252/INDEX($AV$5:$BA$12,MATCH($D252,$AR$5:$AR$12,0),6))^$I252)),0)</x:f>
        <x:v>0</x:v>
      </x:c>
      <x:c r="Z252" s="145" t="n">
        <x:f>IFERROR((EXP(-$G252/INDEX($AV$5:$BA$12,MATCH($D252,$AR$5:$AR$12,0),2))*($G252/INDEX($AV$5:$BA$12,MATCH($D252,$AR$5:$AR$12,0),2))^$I252)/((EXP(-$G252/INDEX($AV$5:$BA$12,MATCH($D252,$AR$5:$AR$12,0),1))*($G252/INDEX($AV$5:$BA$12,MATCH($D252,$AR$5:$AR$12,0),1))^$I252)+(EXP(-$G252/INDEX($AV$5:$BA$12,MATCH($D252,$AR$5:$AR$12,0),2))*($G252/INDEX($AV$5:$BA$12,MATCH($D252,$AR$5:$AR$12,0),2))^$I252)+(EXP(-$G252/INDEX($AV$5:$BA$12,MATCH($D252,$AR$5:$AR$12,0),3))*($G252/INDEX($AV$5:$BA$12,MATCH($D252,$AR$5:$AR$12,0),3))^$I252)+(EXP(-$G252/INDEX($AV$5:$BA$12,MATCH($D252,$AR$5:$AR$12,0),4))*($G252/INDEX($AV$5:$BA$12,MATCH($D252,$AR$5:$AR$12,0),4))^$I252)+(EXP(-$G252/INDEX($AV$5:$BA$12,MATCH($D252,$AR$5:$AR$12,0),5))*($G252/INDEX($AV$5:$BA$12,MATCH($D252,$AR$5:$AR$12,0),5))^$I252)+(EXP(-$G252/INDEX($AV$5:$BA$12,MATCH($D252,$AR$5:$AR$12,0),6))*($G252/INDEX($AV$5:$BA$12,MATCH($D252,$AR$5:$AR$12,0),6))^$I252)),0)</x:f>
        <x:v>0</x:v>
      </x:c>
      <x:c r="AA252" s="145" t="n">
        <x:f>IFERROR((EXP(-$G252/INDEX($AV$5:$BA$12,MATCH($D252,$AR$5:$AR$12,0),3))*($G252/INDEX($AV$5:$BA$12,MATCH($D252,$AR$5:$AR$12,0),3))^$I252)/((EXP(-$G252/INDEX($AV$5:$BA$12,MATCH($D252,$AR$5:$AR$12,0),1))*($G252/INDEX($AV$5:$BA$12,MATCH($D252,$AR$5:$AR$12,0),1))^$I252)+(EXP(-$G252/INDEX($AV$5:$BA$12,MATCH($D252,$AR$5:$AR$12,0),2))*($G252/INDEX($AV$5:$BA$12,MATCH($D252,$AR$5:$AR$12,0),2))^$I252)+(EXP(-$G252/INDEX($AV$5:$BA$12,MATCH($D252,$AR$5:$AR$12,0),3))*($G252/INDEX($AV$5:$BA$12,MATCH($D252,$AR$5:$AR$12,0),3))^$I252)+(EXP(-$G252/INDEX($AV$5:$BA$12,MATCH($D252,$AR$5:$AR$12,0),4))*($G252/INDEX($AV$5:$BA$12,MATCH($D252,$AR$5:$AR$12,0),4))^$I252)+(EXP(-$G252/INDEX($AV$5:$BA$12,MATCH($D252,$AR$5:$AR$12,0),5))*($G252/INDEX($AV$5:$BA$12,MATCH($D252,$AR$5:$AR$12,0),5))^$I252)+(EXP(-$G252/INDEX($AV$5:$BA$12,MATCH($D252,$AR$5:$AR$12,0),6))*($G252/INDEX($AV$5:$BA$12,MATCH($D252,$AR$5:$AR$12,0),6))^$I252)),0)</x:f>
        <x:v>0</x:v>
      </x:c>
      <x:c r="AB252" s="145" t="n">
        <x:f>IFERROR((EXP(-$G252/INDEX($AV$5:$BA$12,MATCH($D252,$AR$5:$AR$12,0),4))*($G252/INDEX($AV$5:$BA$12,MATCH($D252,$AR$5:$AR$12,0),4))^$I252)/((EXP(-$G252/INDEX($AV$5:$BA$12,MATCH($D252,$AR$5:$AR$12,0),1))*($G252/INDEX($AV$5:$BA$12,MATCH($D252,$AR$5:$AR$12,0),1))^$I252)+(EXP(-$G252/INDEX($AV$5:$BA$12,MATCH($D252,$AR$5:$AR$12,0),2))*($G252/INDEX($AV$5:$BA$12,MATCH($D252,$AR$5:$AR$12,0),2))^$I252)+(EXP(-$G252/INDEX($AV$5:$BA$12,MATCH($D252,$AR$5:$AR$12,0),3))*($G252/INDEX($AV$5:$BA$12,MATCH($D252,$AR$5:$AR$12,0),3))^$I252)+(EXP(-$G252/INDEX($AV$5:$BA$12,MATCH($D252,$AR$5:$AR$12,0),4))*($G252/INDEX($AV$5:$BA$12,MATCH($D252,$AR$5:$AR$12,0),4))^$I252)+(EXP(-$G252/INDEX($AV$5:$BA$12,MATCH($D252,$AR$5:$AR$12,0),5))*($G252/INDEX($AV$5:$BA$12,MATCH($D252,$AR$5:$AR$12,0),5))^$I252)+(EXP(-$G252/INDEX($AV$5:$BA$12,MATCH($D252,$AR$5:$AR$12,0),6))*($G252/INDEX($AV$5:$BA$12,MATCH($D252,$AR$5:$AR$12,0),6))^$I252)),0)</x:f>
        <x:v>0</x:v>
      </x:c>
      <x:c r="AC252" s="145" t="n">
        <x:f>IFERROR((EXP(-$G252/INDEX($AV$5:$BA$12,MATCH($D252,$AR$5:$AR$12,0),5))*($G252/INDEX($AV$5:$BA$12,MATCH($D252,$AR$5:$AR$12,0),5))^$I252)/((EXP(-$G252/INDEX($AV$5:$BA$12,MATCH($D252,$AR$5:$AR$12,0),1))*($G252/INDEX($AV$5:$BA$12,MATCH($D252,$AR$5:$AR$12,0),1))^$I252)+(EXP(-$G252/INDEX($AV$5:$BA$12,MATCH($D252,$AR$5:$AR$12,0),2))*($G252/INDEX($AV$5:$BA$12,MATCH($D252,$AR$5:$AR$12,0),2))^$I252)+(EXP(-$G252/INDEX($AV$5:$BA$12,MATCH($D252,$AR$5:$AR$12,0),3))*($G252/INDEX($AV$5:$BA$12,MATCH($D252,$AR$5:$AR$12,0),3))^$I252)+(EXP(-$G252/INDEX($AV$5:$BA$12,MATCH($D252,$AR$5:$AR$12,0),4))*($G252/INDEX($AV$5:$BA$12,MATCH($D252,$AR$5:$AR$12,0),4))^$I252)+(EXP(-$G252/INDEX($AV$5:$BA$12,MATCH($D252,$AR$5:$AR$12,0),5))*($G252/INDEX($AV$5:$BA$12,MATCH($D252,$AR$5:$AR$12,0),5))^$I252)+(EXP(-$G252/INDEX($AV$5:$BA$12,MATCH($D252,$AR$5:$AR$12,0),6))*($G252/INDEX($AV$5:$BA$12,MATCH($D252,$AR$5:$AR$12,0),6))^$I252)),0)</x:f>
        <x:v>0</x:v>
      </x:c>
      <x:c r="AD252" s="145" t="n">
        <x:f>IFERROR((EXP(-$G252/INDEX($AV$5:$BA$12,MATCH($D252,$AR$5:$AR$12,0),6))*($G252/INDEX($AV$5:$BA$12,MATCH($D252,$AR$5:$AR$12,0),6))^$I252)/((EXP(-$G252/INDEX($AV$5:$BA$12,MATCH($D252,$AR$5:$AR$12,0),1))*($G252/INDEX($AV$5:$BA$12,MATCH($D252,$AR$5:$AR$12,0),1))^$I252)+(EXP(-$G252/INDEX($AV$5:$BA$12,MATCH($D252,$AR$5:$AR$12,0),2))*($G252/INDEX($AV$5:$BA$12,MATCH($D252,$AR$5:$AR$12,0),2))^$I252)+(EXP(-$G252/INDEX($AV$5:$BA$12,MATCH($D252,$AR$5:$AR$12,0),3))*($G252/INDEX($AV$5:$BA$12,MATCH($D252,$AR$5:$AR$12,0),3))^$I252)+(EXP(-$G252/INDEX($AV$5:$BA$12,MATCH($D252,$AR$5:$AR$12,0),4))*($G252/INDEX($AV$5:$BA$12,MATCH($D252,$AR$5:$AR$12,0),4))^$I252)+(EXP(-$G252/INDEX($AV$5:$BA$12,MATCH($D252,$AR$5:$AR$12,0),5))*($G252/INDEX($AV$5:$BA$12,MATCH($D252,$AR$5:$AR$12,0),5))^$I252)+(EXP(-$G252/INDEX($AV$5:$BA$12,MATCH($D252,$AR$5:$AR$12,0),6))*($G252/INDEX($AV$5:$BA$12,MATCH($D252,$AR$5:$AR$12,0),6))^$I252)),0)</x:f>
        <x:v>0</x:v>
      </x:c>
      <x:c r="AE252" s="145" t="n">
        <x:f>IFERROR((EXP(-$G252/INDEX($BB$5:$BG$12,MATCH($D252,$AR$5:$AR$12,0),1))*($G252/INDEX($BB$5:$BG$12,MATCH($D252,$AR$5:$AR$12,0),1))^$J252)/((EXP(-$G252/INDEX($BB$5:$BG$12,MATCH($D252,$AR$5:$AR$12,0),1))*($G252/INDEX($BB$5:$BG$12,MATCH($D252,$AR$5:$AR$12,0),1))^$J252)+(EXP(-$G252/INDEX($BB$5:$BG$12,MATCH($D252,$AR$5:$AR$12,0),2))*($G252/INDEX($BB$5:$BG$12,MATCH($D252,$AR$5:$AR$12,0),2))^$J252)+(EXP(-$G252/INDEX($BB$5:$BG$12,MATCH($D252,$AR$5:$AR$12,0),3))*($G252/INDEX($BB$5:$BG$12,MATCH($D252,$AR$5:$AR$12,0),3))^$J252)+(EXP(-$G252/INDEX($BB$5:$BG$12,MATCH($D252,$AR$5:$AR$12,0),4))*($G252/INDEX($BB$5:$BG$12,MATCH($D252,$AR$5:$AR$12,0),4))^$J252)+(EXP(-$G252/INDEX($BB$5:$BG$12,MATCH($D252,$AR$5:$AR$12,0),5))*($G252/INDEX($BB$5:$BG$12,MATCH($D252,$AR$5:$AR$12,0),5))^$J252)+(EXP(-$G252/INDEX($BB$5:$BG$12,MATCH($D252,$AR$5:$AR$12,0),6))*($G252/INDEX($BB$5:$BG$12,MATCH($D252,$AR$5:$AR$12,0),6))^$J252)),0)</x:f>
        <x:v>0</x:v>
      </x:c>
      <x:c r="AF252" s="145" t="n">
        <x:f>IFERROR((EXP(-$G252/INDEX($BB$5:$BG$12,MATCH($D252,$AR$5:$AR$12,0),2))*($G252/INDEX($BB$5:$BG$12,MATCH($D252,$AR$5:$AR$12,0),2))^$J252)/((EXP(-$G252/INDEX($BB$5:$BG$12,MATCH($D252,$AR$5:$AR$12,0),1))*($G252/INDEX($BB$5:$BG$12,MATCH($D252,$AR$5:$AR$12,0),1))^$J252)+(EXP(-$G252/INDEX($BB$5:$BG$12,MATCH($D252,$AR$5:$AR$12,0),2))*($G252/INDEX($BB$5:$BG$12,MATCH($D252,$AR$5:$AR$12,0),2))^$J252)+(EXP(-$G252/INDEX($BB$5:$BG$12,MATCH($D252,$AR$5:$AR$12,0),3))*($G252/INDEX($BB$5:$BG$12,MATCH($D252,$AR$5:$AR$12,0),3))^$J252)+(EXP(-$G252/INDEX($BB$5:$BG$12,MATCH($D252,$AR$5:$AR$12,0),4))*($G252/INDEX($BB$5:$BG$12,MATCH($D252,$AR$5:$AR$12,0),4))^$J252)+(EXP(-$G252/INDEX($BB$5:$BG$12,MATCH($D252,$AR$5:$AR$12,0),5))*($G252/INDEX($BB$5:$BG$12,MATCH($D252,$AR$5:$AR$12,0),5))^$J252)+(EXP(-$G252/INDEX($BB$5:$BG$12,MATCH($D252,$AR$5:$AR$12,0),6))*($G252/INDEX($BB$5:$BG$12,MATCH($D252,$AR$5:$AR$12,0),6))^$J252)),0)</x:f>
        <x:v>0</x:v>
      </x:c>
      <x:c r="AG252" s="145" t="n">
        <x:f>IFERROR((EXP(-$G252/INDEX($BB$5:$BG$12,MATCH($D252,$AR$5:$AR$12,0),3))*($G252/INDEX($BB$5:$BG$12,MATCH($D252,$AR$5:$AR$12,0),3))^$J252)/((EXP(-$G252/INDEX($BB$5:$BG$12,MATCH($D252,$AR$5:$AR$12,0),1))*($G252/INDEX($BB$5:$BG$12,MATCH($D252,$AR$5:$AR$12,0),1))^$J252)+(EXP(-$G252/INDEX($BB$5:$BG$12,MATCH($D252,$AR$5:$AR$12,0),2))*($G252/INDEX($BB$5:$BG$12,MATCH($D252,$AR$5:$AR$12,0),2))^$J252)+(EXP(-$G252/INDEX($BB$5:$BG$12,MATCH($D252,$AR$5:$AR$12,0),3))*($G252/INDEX($BB$5:$BG$12,MATCH($D252,$AR$5:$AR$12,0),3))^$J252)+(EXP(-$G252/INDEX($BB$5:$BG$12,MATCH($D252,$AR$5:$AR$12,0),4))*($G252/INDEX($BB$5:$BG$12,MATCH($D252,$AR$5:$AR$12,0),4))^$J252)+(EXP(-$G252/INDEX($BB$5:$BG$12,MATCH($D252,$AR$5:$AR$12,0),5))*($G252/INDEX($BB$5:$BG$12,MATCH($D252,$AR$5:$AR$12,0),5))^$J252)+(EXP(-$G252/INDEX($BB$5:$BG$12,MATCH($D252,$AR$5:$AR$12,0),6))*($G252/INDEX($BB$5:$BG$12,MATCH($D252,$AR$5:$AR$12,0),6))^$J252)),0)</x:f>
        <x:v>0</x:v>
      </x:c>
      <x:c r="AH252" s="145" t="n">
        <x:f>IFERROR((EXP(-$G252/INDEX($BB$5:$BG$12,MATCH($D252,$AR$5:$AR$12,0),4))*($G252/INDEX($BB$5:$BG$12,MATCH($D252,$AR$5:$AR$12,0),4))^$J252)/((EXP(-$G252/INDEX($BB$5:$BG$12,MATCH($D252,$AR$5:$AR$12,0),1))*($G252/INDEX($BB$5:$BG$12,MATCH($D252,$AR$5:$AR$12,0),1))^$J252)+(EXP(-$G252/INDEX($BB$5:$BG$12,MATCH($D252,$AR$5:$AR$12,0),2))*($G252/INDEX($BB$5:$BG$12,MATCH($D252,$AR$5:$AR$12,0),2))^$J252)+(EXP(-$G252/INDEX($BB$5:$BG$12,MATCH($D252,$AR$5:$AR$12,0),3))*($G252/INDEX($BB$5:$BG$12,MATCH($D252,$AR$5:$AR$12,0),3))^$J252)+(EXP(-$G252/INDEX($BB$5:$BG$12,MATCH($D252,$AR$5:$AR$12,0),4))*($G252/INDEX($BB$5:$BG$12,MATCH($D252,$AR$5:$AR$12,0),4))^$J252)+(EXP(-$G252/INDEX($BB$5:$BG$12,MATCH($D252,$AR$5:$AR$12,0),5))*($G252/INDEX($BB$5:$BG$12,MATCH($D252,$AR$5:$AR$12,0),5))^$J252)+(EXP(-$G252/INDEX($BB$5:$BG$12,MATCH($D252,$AR$5:$AR$12,0),6))*($G252/INDEX($BB$5:$BG$12,MATCH($D252,$AR$5:$AR$12,0),6))^$J252)),0)</x:f>
        <x:v>0</x:v>
      </x:c>
      <x:c r="AI252" s="145" t="n">
        <x:f>IFERROR((EXP(-$G252/INDEX($BB$5:$BG$12,MATCH($D252,$AR$5:$AR$12,0),5))*($G252/INDEX($BB$5:$BG$12,MATCH($D252,$AR$5:$AR$12,0),5))^$J252)/((EXP(-$G252/INDEX($BB$5:$BG$12,MATCH($D252,$AR$5:$AR$12,0),1))*($G252/INDEX($BB$5:$BG$12,MATCH($D252,$AR$5:$AR$12,0),1))^$J252)+(EXP(-$G252/INDEX($BB$5:$BG$12,MATCH($D252,$AR$5:$AR$12,0),2))*($G252/INDEX($BB$5:$BG$12,MATCH($D252,$AR$5:$AR$12,0),2))^$J252)+(EXP(-$G252/INDEX($BB$5:$BG$12,MATCH($D252,$AR$5:$AR$12,0),3))*($G252/INDEX($BB$5:$BG$12,MATCH($D252,$AR$5:$AR$12,0),3))^$J252)+(EXP(-$G252/INDEX($BB$5:$BG$12,MATCH($D252,$AR$5:$AR$12,0),4))*($G252/INDEX($BB$5:$BG$12,MATCH($D252,$AR$5:$AR$12,0),4))^$J252)+(EXP(-$G252/INDEX($BB$5:$BG$12,MATCH($D252,$AR$5:$AR$12,0),5))*($G252/INDEX($BB$5:$BG$12,MATCH($D252,$AR$5:$AR$12,0),5))^$J252)+(EXP(-$G252/INDEX($BB$5:$BG$12,MATCH($D252,$AR$5:$AR$12,0),6))*($G252/INDEX($BB$5:$BG$12,MATCH($D252,$AR$5:$AR$12,0),6))^$J252)),0)</x:f>
        <x:v>0</x:v>
      </x:c>
      <x:c r="AJ252" s="145" t="n">
        <x:f>IFERROR((EXP(-$G252/INDEX($BB$5:$BG$12,MATCH($D252,$AR$5:$AR$12,0),6))*($G252/INDEX($BB$5:$BG$12,MATCH($D252,$AR$5:$AR$12,0),6))^$J252)/((EXP(-$G252/INDEX($BB$5:$BG$12,MATCH($D252,$AR$5:$AR$12,0),1))*($G252/INDEX($BB$5:$BG$12,MATCH($D252,$AR$5:$AR$12,0),1))^$J252)+(EXP(-$G252/INDEX($BB$5:$BG$12,MATCH($D252,$AR$5:$AR$12,0),2))*($G252/INDEX($BB$5:$BG$12,MATCH($D252,$AR$5:$AR$12,0),2))^$J252)+(EXP(-$G252/INDEX($BB$5:$BG$12,MATCH($D252,$AR$5:$AR$12,0),3))*($G252/INDEX($BB$5:$BG$12,MATCH($D252,$AR$5:$AR$12,0),3))^$J252)+(EXP(-$G252/INDEX($BB$5:$BG$12,MATCH($D252,$AR$5:$AR$12,0),4))*($G252/INDEX($BB$5:$BG$12,MATCH($D252,$AR$5:$AR$12,0),4))^$J252)+(EXP(-$G252/INDEX($BB$5:$BG$12,MATCH($D252,$AR$5:$AR$12,0),5))*($G252/INDEX($BB$5:$BG$12,MATCH($D252,$AR$5:$AR$12,0),5))^$J252)+(EXP(-$G252/INDEX($BB$5:$BG$12,MATCH($D252,$AR$5:$AR$12,0),6))*($G252/INDEX($BB$5:$BG$12,MATCH($D252,$AR$5:$AR$12,0),6))^$J252)),0)</x:f>
        <x:v>0</x:v>
      </x:c>
      <x:c r="BJ252"/>
      <x:c r="BK252"/>
      <x:c r="BL252"/>
      <x:c r="BM252"/>
      <x:c r="BN252"/>
      <x:c r="BO252"/>
      <x:c r="BP252"/>
      <x:c r="BQ252"/>
      <x:c r="BR252"/>
      <x:c r="BS252"/>
      <x:c r="BT252"/>
      <x:c r="BU252"/>
      <x:c r="BV252"/>
      <x:c r="BW252"/>
      <x:c r="BX252"/>
      <x:c r="BY252"/>
      <x:c r="BZ252"/>
    </x:row>
    <x:row r="253">
      <x:c r="A253" s="30" t="n">
        <x:f>'対象台データ'!A251</x:f>
        <x:v>46123</x:v>
      </x:c>
      <x:c r="B253" s="1004" t="str">
        <x:f>'対象台データ'!B251</x:f>
        <x:v>土</x:v>
      </x:c>
      <x:c r="C253" s="1004" t="str">
        <x:f>'対象台データ'!C251</x:f>
        <x:v>4/11</x:v>
      </x:c>
      <x:c r="D253" t="str">
        <x:f>'対象台データ'!D251</x:f>
        <x:v>スマスロ アクダマドライブ</x:v>
      </x:c>
      <x:c r="E253" s="1015" t="n">
        <x:f>IF($X253="A",MIN(100,MAX(0,55+(V253-55)*(1+0.4*SQRT(MIN(G253/8000,1))))),MIN(100,MAX(0,V253)))</x:f>
        <x:v>78.5689035022834</x:v>
      </x:c>
      <x:c r="F253" s="1017" t="n">
        <x:f>'対象台データ'!E251</x:f>
        <x:v>856</x:v>
      </x:c>
      <x:c r="G253" s="644" t="n">
        <x:f>'対象台データ'!F251</x:f>
        <x:v>6988</x:v>
      </x:c>
      <x:c r="H253" s="644" t="n">
        <x:f>'対象台データ'!G251</x:f>
        <x:v>3586</x:v>
      </x:c>
      <x:c r="I253" s="644" t="n">
        <x:f>'対象台データ'!H251</x:f>
        <x:v>0</x:v>
      </x:c>
      <x:c r="J253" s="644" t="n">
        <x:f>'対象台データ'!I251</x:f>
        <x:v>0</x:v>
      </x:c>
      <x:c r="K253" s="145" t="n">
        <x:f>'対象台データ'!K251</x:f>
        <x:v>1.171055142148445</x:v>
      </x:c>
      <x:c r="L253" s="28" t="n">
        <x:f>IF(G253&lt;=0,5,IF(G253&lt;1500,5+(G253-0)*(20-5)/(1500-0),IF(G253&lt;3000,20+(G253-1500)*(40-20)/(3000-1500),IF(G253&lt;4500,40+(G253-3000)*(58-40)/(4500-3000),IF(G253&lt;6000,58+(G253-4500)*(72-58)/(6000-4500),IF(G253&lt;7500,72+(G253-6000)*(84-72)/(7500-6000),IF(G253&lt;9000,84+(G253-7500)*(93-84)/(9000-7500),IF(G253&lt;11000,93+(G253-9000)*(100-93)/(11000-9000),100))))))))</x:f>
        <x:v>79.904</x:v>
      </x:c>
      <x:c r="M253" s="28" t="n">
        <x:v>1</x:v>
      </x:c>
      <x:c r="N253" s="28" t="n">
        <x:f>MIN(100,L253*M253)</x:f>
        <x:v>79.904</x:v>
      </x:c>
      <x:c r="O253" s="28" t="n">
        <x:f>IF(K253&lt;=0.8,0,IF(K253&lt;0.9,0+(K253-0.8)*(10-0)/(0.9-0.8),IF(K253&lt;1,10+(K253-0.9)*(35-10)/(1-0.9),IF(K253&lt;1.2,35+(K253-1)*(87-35)/(1.2-1),IF(K253&lt;1.3,87+(K253-1.2)*(96-87)/(1.3-1.2),IF(K253&lt;1.45,96+(K253-1.3)*(100-96)/(1.45-1.3),100))))))</x:f>
        <x:v>79.4743369585957</x:v>
      </x:c>
      <x:c r="P253" s="145" t="n">
        <x:f>MIN(1,SQRT(G253/8000))</x:f>
        <x:v>0.9346122190513027</x:v>
      </x:c>
      <x:c r="Q253" s="28" t="n">
        <x:f>35+(O253-35)*P253</x:f>
        <x:v>76.56625875570849</x:v>
      </x:c>
      <x:c r="R253" s="28" t="n">
        <x:f>IF(K253&lt;0.95,MIN(25,(0.95-K253)*250),0)</x:f>
        <x:v>0</x:v>
      </x:c>
      <x:c r="S253" s="28" t="n">
        <x:f>IF($X253="A",Y253*5+Z253*15+AA253*30+AB253*60+AC253*80+AD253*100,0)</x:f>
        <x:v>0</x:v>
      </x:c>
      <x:c r="T253" s="28" t="n">
        <x:f>IF($X253="A",AE253*5+AF253*15+AG253*30+AH253*60+AI253*80+AJ253*100,0)</x:f>
        <x:v>0</x:v>
      </x:c>
      <x:c r="U253" s="28" t="n">
        <x:f>IF($X253="A",S253*15%+T253*30%+Q253*55%,0)</x:f>
        <x:v>0</x:v>
      </x:c>
      <x:c r="V253" s="1019" t="n">
        <x:f>IF($X253="A",U253*80%+N253*20%,N253*IFERROR(INDEX($AT$5:$AT$60,MATCH($D253,$AR$5:$AR$60,0)),0.6)+Q253*IFERROR(INDEX($AU$5:$AU$60,MATCH($D253,$AR$5:$AR$60,0)),0.4)-R253)</x:f>
        <x:v>78.5689035022834</x:v>
      </x:c>
      <x:c r="W253" s="25" t="str">
        <x:f>IF(E253&gt;=90,"設定6級候補",IF(E253&gt;=75,"設定4以上強候補",IF(E253&gt;=60,"設定4以上を疑う","要観察")))</x:f>
        <x:v>設定4以上強候補</x:v>
      </x:c>
      <x:c r="X253" s="1004" t="str">
        <x:f>IFERROR(INDEX($AS$5:$AS$60,MATCH($D253,$AR$5:$AR$60,0)),"AT")</x:f>
        <x:v>AT</x:v>
      </x:c>
      <x:c r="Y253" s="145" t="n">
        <x:f>IFERROR((EXP(-$G253/INDEX($AV$5:$BA$12,MATCH($D253,$AR$5:$AR$12,0),1))*($G253/INDEX($AV$5:$BA$12,MATCH($D253,$AR$5:$AR$12,0),1))^$I253)/((EXP(-$G253/INDEX($AV$5:$BA$12,MATCH($D253,$AR$5:$AR$12,0),1))*($G253/INDEX($AV$5:$BA$12,MATCH($D253,$AR$5:$AR$12,0),1))^$I253)+(EXP(-$G253/INDEX($AV$5:$BA$12,MATCH($D253,$AR$5:$AR$12,0),2))*($G253/INDEX($AV$5:$BA$12,MATCH($D253,$AR$5:$AR$12,0),2))^$I253)+(EXP(-$G253/INDEX($AV$5:$BA$12,MATCH($D253,$AR$5:$AR$12,0),3))*($G253/INDEX($AV$5:$BA$12,MATCH($D253,$AR$5:$AR$12,0),3))^$I253)+(EXP(-$G253/INDEX($AV$5:$BA$12,MATCH($D253,$AR$5:$AR$12,0),4))*($G253/INDEX($AV$5:$BA$12,MATCH($D253,$AR$5:$AR$12,0),4))^$I253)+(EXP(-$G253/INDEX($AV$5:$BA$12,MATCH($D253,$AR$5:$AR$12,0),5))*($G253/INDEX($AV$5:$BA$12,MATCH($D253,$AR$5:$AR$12,0),5))^$I253)+(EXP(-$G253/INDEX($AV$5:$BA$12,MATCH($D253,$AR$5:$AR$12,0),6))*($G253/INDEX($AV$5:$BA$12,MATCH($D253,$AR$5:$AR$12,0),6))^$I253)),0)</x:f>
        <x:v>0</x:v>
      </x:c>
      <x:c r="Z253" s="145" t="n">
        <x:f>IFERROR((EXP(-$G253/INDEX($AV$5:$BA$12,MATCH($D253,$AR$5:$AR$12,0),2))*($G253/INDEX($AV$5:$BA$12,MATCH($D253,$AR$5:$AR$12,0),2))^$I253)/((EXP(-$G253/INDEX($AV$5:$BA$12,MATCH($D253,$AR$5:$AR$12,0),1))*($G253/INDEX($AV$5:$BA$12,MATCH($D253,$AR$5:$AR$12,0),1))^$I253)+(EXP(-$G253/INDEX($AV$5:$BA$12,MATCH($D253,$AR$5:$AR$12,0),2))*($G253/INDEX($AV$5:$BA$12,MATCH($D253,$AR$5:$AR$12,0),2))^$I253)+(EXP(-$G253/INDEX($AV$5:$BA$12,MATCH($D253,$AR$5:$AR$12,0),3))*($G253/INDEX($AV$5:$BA$12,MATCH($D253,$AR$5:$AR$12,0),3))^$I253)+(EXP(-$G253/INDEX($AV$5:$BA$12,MATCH($D253,$AR$5:$AR$12,0),4))*($G253/INDEX($AV$5:$BA$12,MATCH($D253,$AR$5:$AR$12,0),4))^$I253)+(EXP(-$G253/INDEX($AV$5:$BA$12,MATCH($D253,$AR$5:$AR$12,0),5))*($G253/INDEX($AV$5:$BA$12,MATCH($D253,$AR$5:$AR$12,0),5))^$I253)+(EXP(-$G253/INDEX($AV$5:$BA$12,MATCH($D253,$AR$5:$AR$12,0),6))*($G253/INDEX($AV$5:$BA$12,MATCH($D253,$AR$5:$AR$12,0),6))^$I253)),0)</x:f>
        <x:v>0</x:v>
      </x:c>
      <x:c r="AA253" s="145" t="n">
        <x:f>IFERROR((EXP(-$G253/INDEX($AV$5:$BA$12,MATCH($D253,$AR$5:$AR$12,0),3))*($G253/INDEX($AV$5:$BA$12,MATCH($D253,$AR$5:$AR$12,0),3))^$I253)/((EXP(-$G253/INDEX($AV$5:$BA$12,MATCH($D253,$AR$5:$AR$12,0),1))*($G253/INDEX($AV$5:$BA$12,MATCH($D253,$AR$5:$AR$12,0),1))^$I253)+(EXP(-$G253/INDEX($AV$5:$BA$12,MATCH($D253,$AR$5:$AR$12,0),2))*($G253/INDEX($AV$5:$BA$12,MATCH($D253,$AR$5:$AR$12,0),2))^$I253)+(EXP(-$G253/INDEX($AV$5:$BA$12,MATCH($D253,$AR$5:$AR$12,0),3))*($G253/INDEX($AV$5:$BA$12,MATCH($D253,$AR$5:$AR$12,0),3))^$I253)+(EXP(-$G253/INDEX($AV$5:$BA$12,MATCH($D253,$AR$5:$AR$12,0),4))*($G253/INDEX($AV$5:$BA$12,MATCH($D253,$AR$5:$AR$12,0),4))^$I253)+(EXP(-$G253/INDEX($AV$5:$BA$12,MATCH($D253,$AR$5:$AR$12,0),5))*($G253/INDEX($AV$5:$BA$12,MATCH($D253,$AR$5:$AR$12,0),5))^$I253)+(EXP(-$G253/INDEX($AV$5:$BA$12,MATCH($D253,$AR$5:$AR$12,0),6))*($G253/INDEX($AV$5:$BA$12,MATCH($D253,$AR$5:$AR$12,0),6))^$I253)),0)</x:f>
        <x:v>0</x:v>
      </x:c>
      <x:c r="AB253" s="145" t="n">
        <x:f>IFERROR((EXP(-$G253/INDEX($AV$5:$BA$12,MATCH($D253,$AR$5:$AR$12,0),4))*($G253/INDEX($AV$5:$BA$12,MATCH($D253,$AR$5:$AR$12,0),4))^$I253)/((EXP(-$G253/INDEX($AV$5:$BA$12,MATCH($D253,$AR$5:$AR$12,0),1))*($G253/INDEX($AV$5:$BA$12,MATCH($D253,$AR$5:$AR$12,0),1))^$I253)+(EXP(-$G253/INDEX($AV$5:$BA$12,MATCH($D253,$AR$5:$AR$12,0),2))*($G253/INDEX($AV$5:$BA$12,MATCH($D253,$AR$5:$AR$12,0),2))^$I253)+(EXP(-$G253/INDEX($AV$5:$BA$12,MATCH($D253,$AR$5:$AR$12,0),3))*($G253/INDEX($AV$5:$BA$12,MATCH($D253,$AR$5:$AR$12,0),3))^$I253)+(EXP(-$G253/INDEX($AV$5:$BA$12,MATCH($D253,$AR$5:$AR$12,0),4))*($G253/INDEX($AV$5:$BA$12,MATCH($D253,$AR$5:$AR$12,0),4))^$I253)+(EXP(-$G253/INDEX($AV$5:$BA$12,MATCH($D253,$AR$5:$AR$12,0),5))*($G253/INDEX($AV$5:$BA$12,MATCH($D253,$AR$5:$AR$12,0),5))^$I253)+(EXP(-$G253/INDEX($AV$5:$BA$12,MATCH($D253,$AR$5:$AR$12,0),6))*($G253/INDEX($AV$5:$BA$12,MATCH($D253,$AR$5:$AR$12,0),6))^$I253)),0)</x:f>
        <x:v>0</x:v>
      </x:c>
      <x:c r="AC253" s="145" t="n">
        <x:f>IFERROR((EXP(-$G253/INDEX($AV$5:$BA$12,MATCH($D253,$AR$5:$AR$12,0),5))*($G253/INDEX($AV$5:$BA$12,MATCH($D253,$AR$5:$AR$12,0),5))^$I253)/((EXP(-$G253/INDEX($AV$5:$BA$12,MATCH($D253,$AR$5:$AR$12,0),1))*($G253/INDEX($AV$5:$BA$12,MATCH($D253,$AR$5:$AR$12,0),1))^$I253)+(EXP(-$G253/INDEX($AV$5:$BA$12,MATCH($D253,$AR$5:$AR$12,0),2))*($G253/INDEX($AV$5:$BA$12,MATCH($D253,$AR$5:$AR$12,0),2))^$I253)+(EXP(-$G253/INDEX($AV$5:$BA$12,MATCH($D253,$AR$5:$AR$12,0),3))*($G253/INDEX($AV$5:$BA$12,MATCH($D253,$AR$5:$AR$12,0),3))^$I253)+(EXP(-$G253/INDEX($AV$5:$BA$12,MATCH($D253,$AR$5:$AR$12,0),4))*($G253/INDEX($AV$5:$BA$12,MATCH($D253,$AR$5:$AR$12,0),4))^$I253)+(EXP(-$G253/INDEX($AV$5:$BA$12,MATCH($D253,$AR$5:$AR$12,0),5))*($G253/INDEX($AV$5:$BA$12,MATCH($D253,$AR$5:$AR$12,0),5))^$I253)+(EXP(-$G253/INDEX($AV$5:$BA$12,MATCH($D253,$AR$5:$AR$12,0),6))*($G253/INDEX($AV$5:$BA$12,MATCH($D253,$AR$5:$AR$12,0),6))^$I253)),0)</x:f>
        <x:v>0</x:v>
      </x:c>
      <x:c r="AD253" s="145" t="n">
        <x:f>IFERROR((EXP(-$G253/INDEX($AV$5:$BA$12,MATCH($D253,$AR$5:$AR$12,0),6))*($G253/INDEX($AV$5:$BA$12,MATCH($D253,$AR$5:$AR$12,0),6))^$I253)/((EXP(-$G253/INDEX($AV$5:$BA$12,MATCH($D253,$AR$5:$AR$12,0),1))*($G253/INDEX($AV$5:$BA$12,MATCH($D253,$AR$5:$AR$12,0),1))^$I253)+(EXP(-$G253/INDEX($AV$5:$BA$12,MATCH($D253,$AR$5:$AR$12,0),2))*($G253/INDEX($AV$5:$BA$12,MATCH($D253,$AR$5:$AR$12,0),2))^$I253)+(EXP(-$G253/INDEX($AV$5:$BA$12,MATCH($D253,$AR$5:$AR$12,0),3))*($G253/INDEX($AV$5:$BA$12,MATCH($D253,$AR$5:$AR$12,0),3))^$I253)+(EXP(-$G253/INDEX($AV$5:$BA$12,MATCH($D253,$AR$5:$AR$12,0),4))*($G253/INDEX($AV$5:$BA$12,MATCH($D253,$AR$5:$AR$12,0),4))^$I253)+(EXP(-$G253/INDEX($AV$5:$BA$12,MATCH($D253,$AR$5:$AR$12,0),5))*($G253/INDEX($AV$5:$BA$12,MATCH($D253,$AR$5:$AR$12,0),5))^$I253)+(EXP(-$G253/INDEX($AV$5:$BA$12,MATCH($D253,$AR$5:$AR$12,0),6))*($G253/INDEX($AV$5:$BA$12,MATCH($D253,$AR$5:$AR$12,0),6))^$I253)),0)</x:f>
        <x:v>0</x:v>
      </x:c>
      <x:c r="AE253" s="145" t="n">
        <x:f>IFERROR((EXP(-$G253/INDEX($BB$5:$BG$12,MATCH($D253,$AR$5:$AR$12,0),1))*($G253/INDEX($BB$5:$BG$12,MATCH($D253,$AR$5:$AR$12,0),1))^$J253)/((EXP(-$G253/INDEX($BB$5:$BG$12,MATCH($D253,$AR$5:$AR$12,0),1))*($G253/INDEX($BB$5:$BG$12,MATCH($D253,$AR$5:$AR$12,0),1))^$J253)+(EXP(-$G253/INDEX($BB$5:$BG$12,MATCH($D253,$AR$5:$AR$12,0),2))*($G253/INDEX($BB$5:$BG$12,MATCH($D253,$AR$5:$AR$12,0),2))^$J253)+(EXP(-$G253/INDEX($BB$5:$BG$12,MATCH($D253,$AR$5:$AR$12,0),3))*($G253/INDEX($BB$5:$BG$12,MATCH($D253,$AR$5:$AR$12,0),3))^$J253)+(EXP(-$G253/INDEX($BB$5:$BG$12,MATCH($D253,$AR$5:$AR$12,0),4))*($G253/INDEX($BB$5:$BG$12,MATCH($D253,$AR$5:$AR$12,0),4))^$J253)+(EXP(-$G253/INDEX($BB$5:$BG$12,MATCH($D253,$AR$5:$AR$12,0),5))*($G253/INDEX($BB$5:$BG$12,MATCH($D253,$AR$5:$AR$12,0),5))^$J253)+(EXP(-$G253/INDEX($BB$5:$BG$12,MATCH($D253,$AR$5:$AR$12,0),6))*($G253/INDEX($BB$5:$BG$12,MATCH($D253,$AR$5:$AR$12,0),6))^$J253)),0)</x:f>
        <x:v>0</x:v>
      </x:c>
      <x:c r="AF253" s="145" t="n">
        <x:f>IFERROR((EXP(-$G253/INDEX($BB$5:$BG$12,MATCH($D253,$AR$5:$AR$12,0),2))*($G253/INDEX($BB$5:$BG$12,MATCH($D253,$AR$5:$AR$12,0),2))^$J253)/((EXP(-$G253/INDEX($BB$5:$BG$12,MATCH($D253,$AR$5:$AR$12,0),1))*($G253/INDEX($BB$5:$BG$12,MATCH($D253,$AR$5:$AR$12,0),1))^$J253)+(EXP(-$G253/INDEX($BB$5:$BG$12,MATCH($D253,$AR$5:$AR$12,0),2))*($G253/INDEX($BB$5:$BG$12,MATCH($D253,$AR$5:$AR$12,0),2))^$J253)+(EXP(-$G253/INDEX($BB$5:$BG$12,MATCH($D253,$AR$5:$AR$12,0),3))*($G253/INDEX($BB$5:$BG$12,MATCH($D253,$AR$5:$AR$12,0),3))^$J253)+(EXP(-$G253/INDEX($BB$5:$BG$12,MATCH($D253,$AR$5:$AR$12,0),4))*($G253/INDEX($BB$5:$BG$12,MATCH($D253,$AR$5:$AR$12,0),4))^$J253)+(EXP(-$G253/INDEX($BB$5:$BG$12,MATCH($D253,$AR$5:$AR$12,0),5))*($G253/INDEX($BB$5:$BG$12,MATCH($D253,$AR$5:$AR$12,0),5))^$J253)+(EXP(-$G253/INDEX($BB$5:$BG$12,MATCH($D253,$AR$5:$AR$12,0),6))*($G253/INDEX($BB$5:$BG$12,MATCH($D253,$AR$5:$AR$12,0),6))^$J253)),0)</x:f>
        <x:v>0</x:v>
      </x:c>
      <x:c r="AG253" s="145" t="n">
        <x:f>IFERROR((EXP(-$G253/INDEX($BB$5:$BG$12,MATCH($D253,$AR$5:$AR$12,0),3))*($G253/INDEX($BB$5:$BG$12,MATCH($D253,$AR$5:$AR$12,0),3))^$J253)/((EXP(-$G253/INDEX($BB$5:$BG$12,MATCH($D253,$AR$5:$AR$12,0),1))*($G253/INDEX($BB$5:$BG$12,MATCH($D253,$AR$5:$AR$12,0),1))^$J253)+(EXP(-$G253/INDEX($BB$5:$BG$12,MATCH($D253,$AR$5:$AR$12,0),2))*($G253/INDEX($BB$5:$BG$12,MATCH($D253,$AR$5:$AR$12,0),2))^$J253)+(EXP(-$G253/INDEX($BB$5:$BG$12,MATCH($D253,$AR$5:$AR$12,0),3))*($G253/INDEX($BB$5:$BG$12,MATCH($D253,$AR$5:$AR$12,0),3))^$J253)+(EXP(-$G253/INDEX($BB$5:$BG$12,MATCH($D253,$AR$5:$AR$12,0),4))*($G253/INDEX($BB$5:$BG$12,MATCH($D253,$AR$5:$AR$12,0),4))^$J253)+(EXP(-$G253/INDEX($BB$5:$BG$12,MATCH($D253,$AR$5:$AR$12,0),5))*($G253/INDEX($BB$5:$BG$12,MATCH($D253,$AR$5:$AR$12,0),5))^$J253)+(EXP(-$G253/INDEX($BB$5:$BG$12,MATCH($D253,$AR$5:$AR$12,0),6))*($G253/INDEX($BB$5:$BG$12,MATCH($D253,$AR$5:$AR$12,0),6))^$J253)),0)</x:f>
        <x:v>0</x:v>
      </x:c>
      <x:c r="AH253" s="145" t="n">
        <x:f>IFERROR((EXP(-$G253/INDEX($BB$5:$BG$12,MATCH($D253,$AR$5:$AR$12,0),4))*($G253/INDEX($BB$5:$BG$12,MATCH($D253,$AR$5:$AR$12,0),4))^$J253)/((EXP(-$G253/INDEX($BB$5:$BG$12,MATCH($D253,$AR$5:$AR$12,0),1))*($G253/INDEX($BB$5:$BG$12,MATCH($D253,$AR$5:$AR$12,0),1))^$J253)+(EXP(-$G253/INDEX($BB$5:$BG$12,MATCH($D253,$AR$5:$AR$12,0),2))*($G253/INDEX($BB$5:$BG$12,MATCH($D253,$AR$5:$AR$12,0),2))^$J253)+(EXP(-$G253/INDEX($BB$5:$BG$12,MATCH($D253,$AR$5:$AR$12,0),3))*($G253/INDEX($BB$5:$BG$12,MATCH($D253,$AR$5:$AR$12,0),3))^$J253)+(EXP(-$G253/INDEX($BB$5:$BG$12,MATCH($D253,$AR$5:$AR$12,0),4))*($G253/INDEX($BB$5:$BG$12,MATCH($D253,$AR$5:$AR$12,0),4))^$J253)+(EXP(-$G253/INDEX($BB$5:$BG$12,MATCH($D253,$AR$5:$AR$12,0),5))*($G253/INDEX($BB$5:$BG$12,MATCH($D253,$AR$5:$AR$12,0),5))^$J253)+(EXP(-$G253/INDEX($BB$5:$BG$12,MATCH($D253,$AR$5:$AR$12,0),6))*($G253/INDEX($BB$5:$BG$12,MATCH($D253,$AR$5:$AR$12,0),6))^$J253)),0)</x:f>
        <x:v>0</x:v>
      </x:c>
      <x:c r="AI253" s="145" t="n">
        <x:f>IFERROR((EXP(-$G253/INDEX($BB$5:$BG$12,MATCH($D253,$AR$5:$AR$12,0),5))*($G253/INDEX($BB$5:$BG$12,MATCH($D253,$AR$5:$AR$12,0),5))^$J253)/((EXP(-$G253/INDEX($BB$5:$BG$12,MATCH($D253,$AR$5:$AR$12,0),1))*($G253/INDEX($BB$5:$BG$12,MATCH($D253,$AR$5:$AR$12,0),1))^$J253)+(EXP(-$G253/INDEX($BB$5:$BG$12,MATCH($D253,$AR$5:$AR$12,0),2))*($G253/INDEX($BB$5:$BG$12,MATCH($D253,$AR$5:$AR$12,0),2))^$J253)+(EXP(-$G253/INDEX($BB$5:$BG$12,MATCH($D253,$AR$5:$AR$12,0),3))*($G253/INDEX($BB$5:$BG$12,MATCH($D253,$AR$5:$AR$12,0),3))^$J253)+(EXP(-$G253/INDEX($BB$5:$BG$12,MATCH($D253,$AR$5:$AR$12,0),4))*($G253/INDEX($BB$5:$BG$12,MATCH($D253,$AR$5:$AR$12,0),4))^$J253)+(EXP(-$G253/INDEX($BB$5:$BG$12,MATCH($D253,$AR$5:$AR$12,0),5))*($G253/INDEX($BB$5:$BG$12,MATCH($D253,$AR$5:$AR$12,0),5))^$J253)+(EXP(-$G253/INDEX($BB$5:$BG$12,MATCH($D253,$AR$5:$AR$12,0),6))*($G253/INDEX($BB$5:$BG$12,MATCH($D253,$AR$5:$AR$12,0),6))^$J253)),0)</x:f>
        <x:v>0</x:v>
      </x:c>
      <x:c r="AJ253" s="145" t="n">
        <x:f>IFERROR((EXP(-$G253/INDEX($BB$5:$BG$12,MATCH($D253,$AR$5:$AR$12,0),6))*($G253/INDEX($BB$5:$BG$12,MATCH($D253,$AR$5:$AR$12,0),6))^$J253)/((EXP(-$G253/INDEX($BB$5:$BG$12,MATCH($D253,$AR$5:$AR$12,0),1))*($G253/INDEX($BB$5:$BG$12,MATCH($D253,$AR$5:$AR$12,0),1))^$J253)+(EXP(-$G253/INDEX($BB$5:$BG$12,MATCH($D253,$AR$5:$AR$12,0),2))*($G253/INDEX($BB$5:$BG$12,MATCH($D253,$AR$5:$AR$12,0),2))^$J253)+(EXP(-$G253/INDEX($BB$5:$BG$12,MATCH($D253,$AR$5:$AR$12,0),3))*($G253/INDEX($BB$5:$BG$12,MATCH($D253,$AR$5:$AR$12,0),3))^$J253)+(EXP(-$G253/INDEX($BB$5:$BG$12,MATCH($D253,$AR$5:$AR$12,0),4))*($G253/INDEX($BB$5:$BG$12,MATCH($D253,$AR$5:$AR$12,0),4))^$J253)+(EXP(-$G253/INDEX($BB$5:$BG$12,MATCH($D253,$AR$5:$AR$12,0),5))*($G253/INDEX($BB$5:$BG$12,MATCH($D253,$AR$5:$AR$12,0),5))^$J253)+(EXP(-$G253/INDEX($BB$5:$BG$12,MATCH($D253,$AR$5:$AR$12,0),6))*($G253/INDEX($BB$5:$BG$12,MATCH($D253,$AR$5:$AR$12,0),6))^$J253)),0)</x:f>
        <x:v>0</x:v>
      </x:c>
      <x:c r="BJ253"/>
      <x:c r="BK253"/>
      <x:c r="BL253"/>
      <x:c r="BM253"/>
      <x:c r="BN253"/>
      <x:c r="BO253"/>
      <x:c r="BP253"/>
      <x:c r="BQ253"/>
      <x:c r="BR253"/>
      <x:c r="BS253"/>
      <x:c r="BT253"/>
      <x:c r="BU253"/>
      <x:c r="BV253"/>
      <x:c r="BW253"/>
      <x:c r="BX253"/>
      <x:c r="BY253"/>
      <x:c r="BZ253"/>
    </x:row>
    <x:row r="254">
      <x:c r="A254" s="30" t="n">
        <x:f>'対象台データ'!A252</x:f>
        <x:v>46125</x:v>
      </x:c>
      <x:c r="B254" s="1004" t="str">
        <x:f>'対象台データ'!B252</x:f>
        <x:v>月</x:v>
      </x:c>
      <x:c r="C254" s="1004" t="str">
        <x:f>'対象台データ'!C252</x:f>
        <x:v>4/13</x:v>
      </x:c>
      <x:c r="D254" t="str">
        <x:f>'対象台データ'!D252</x:f>
        <x:v>東京リベンジャーズ</x:v>
      </x:c>
      <x:c r="E254" s="1015" t="n">
        <x:f>IF($X254="A",MIN(100,MAX(0,55+(V254-55)*(1+0.4*SQRT(MIN(G254/8000,1))))),MIN(100,MAX(0,V254)))</x:f>
        <x:v>84.611707324872</x:v>
      </x:c>
      <x:c r="F254" s="1017" t="n">
        <x:f>'対象台データ'!E252</x:f>
        <x:v>695</x:v>
      </x:c>
      <x:c r="G254" s="644" t="n">
        <x:f>'対象台データ'!F252</x:f>
        <x:v>7715</x:v>
      </x:c>
      <x:c r="H254" s="644" t="n">
        <x:f>'対象台データ'!G252</x:f>
        <x:v>4405</x:v>
      </x:c>
      <x:c r="I254" s="644" t="n">
        <x:f>'対象台データ'!H252</x:f>
        <x:v>0</x:v>
      </x:c>
      <x:c r="J254" s="644" t="n">
        <x:f>'対象台データ'!I252</x:f>
        <x:v>0</x:v>
      </x:c>
      <x:c r="K254" s="145" t="n">
        <x:f>'対象台データ'!K252</x:f>
        <x:v>1.1903218837761935</x:v>
      </x:c>
      <x:c r="L254" s="28" t="n">
        <x:f>IF(G254&lt;=0,5,IF(G254&lt;1500,5+(G254-0)*(20-5)/(1500-0),IF(G254&lt;3000,20+(G254-1500)*(40-20)/(3000-1500),IF(G254&lt;4500,40+(G254-3000)*(58-40)/(4500-3000),IF(G254&lt;6000,58+(G254-4500)*(72-58)/(6000-4500),IF(G254&lt;7500,72+(G254-6000)*(84-72)/(7500-6000),IF(G254&lt;9000,84+(G254-7500)*(93-84)/(9000-7500),IF(G254&lt;11000,93+(G254-9000)*(100-93)/(11000-9000),100))))))))</x:f>
        <x:v>85.29</x:v>
      </x:c>
      <x:c r="M254" s="28" t="n">
        <x:v>1</x:v>
      </x:c>
      <x:c r="N254" s="28" t="n">
        <x:f>MIN(100,L254*M254)</x:f>
        <x:v>85.29</x:v>
      </x:c>
      <x:c r="O254" s="28" t="n">
        <x:f>IF(K254&lt;=0.8,0,IF(K254&lt;0.9,0+(K254-0.8)*(10-0)/(0.9-0.8),IF(K254&lt;1,10+(K254-0.9)*(35-10)/(1-0.9),IF(K254&lt;1.2,35+(K254-1)*(87-35)/(1.2-1),IF(K254&lt;1.3,87+(K254-1.2)*(96-87)/(1.3-1.2),IF(K254&lt;1.45,96+(K254-1.3)*(100-96)/(1.45-1.3),100))))))</x:f>
        <x:v>84.48368978181033</x:v>
      </x:c>
      <x:c r="P254" s="145" t="n">
        <x:f>MIN(1,SQRT(G254/8000))</x:f>
        <x:v>0.9820259670701178</x:v>
      </x:c>
      <x:c r="Q254" s="28" t="n">
        <x:f>35+(O254-35)*P254</x:f>
        <x:v>83.59426831217999</x:v>
      </x:c>
      <x:c r="R254" s="28" t="n">
        <x:f>IF(K254&lt;0.95,MIN(25,(0.95-K254)*250),0)</x:f>
        <x:v>0</x:v>
      </x:c>
      <x:c r="S254" s="28" t="n">
        <x:f>IF($X254="A",Y254*5+Z254*15+AA254*30+AB254*60+AC254*80+AD254*100,0)</x:f>
        <x:v>0</x:v>
      </x:c>
      <x:c r="T254" s="28" t="n">
        <x:f>IF($X254="A",AE254*5+AF254*15+AG254*30+AH254*60+AI254*80+AJ254*100,0)</x:f>
        <x:v>0</x:v>
      </x:c>
      <x:c r="U254" s="28" t="n">
        <x:f>IF($X254="A",S254*15%+T254*30%+Q254*55%,0)</x:f>
        <x:v>0</x:v>
      </x:c>
      <x:c r="V254" s="1019" t="n">
        <x:f>IF($X254="A",U254*80%+N254*20%,N254*IFERROR(INDEX($AT$5:$AT$60,MATCH($D254,$AR$5:$AR$60,0)),0.6)+Q254*IFERROR(INDEX($AU$5:$AU$60,MATCH($D254,$AR$5:$AR$60,0)),0.4)-R254)</x:f>
        <x:v>84.611707324872</x:v>
      </x:c>
      <x:c r="W254" s="25" t="str">
        <x:f>IF(E254&gt;=90,"設定6級候補",IF(E254&gt;=75,"設定4以上強候補",IF(E254&gt;=60,"設定4以上を疑う","要観察")))</x:f>
        <x:v>設定4以上強候補</x:v>
      </x:c>
      <x:c r="X254" s="1004" t="str">
        <x:f>IFERROR(INDEX($AS$5:$AS$60,MATCH($D254,$AR$5:$AR$60,0)),"AT")</x:f>
        <x:v>AT</x:v>
      </x:c>
      <x:c r="Y254" s="145" t="n">
        <x:f>IFERROR((EXP(-$G254/INDEX($AV$5:$BA$12,MATCH($D254,$AR$5:$AR$12,0),1))*($G254/INDEX($AV$5:$BA$12,MATCH($D254,$AR$5:$AR$12,0),1))^$I254)/((EXP(-$G254/INDEX($AV$5:$BA$12,MATCH($D254,$AR$5:$AR$12,0),1))*($G254/INDEX($AV$5:$BA$12,MATCH($D254,$AR$5:$AR$12,0),1))^$I254)+(EXP(-$G254/INDEX($AV$5:$BA$12,MATCH($D254,$AR$5:$AR$12,0),2))*($G254/INDEX($AV$5:$BA$12,MATCH($D254,$AR$5:$AR$12,0),2))^$I254)+(EXP(-$G254/INDEX($AV$5:$BA$12,MATCH($D254,$AR$5:$AR$12,0),3))*($G254/INDEX($AV$5:$BA$12,MATCH($D254,$AR$5:$AR$12,0),3))^$I254)+(EXP(-$G254/INDEX($AV$5:$BA$12,MATCH($D254,$AR$5:$AR$12,0),4))*($G254/INDEX($AV$5:$BA$12,MATCH($D254,$AR$5:$AR$12,0),4))^$I254)+(EXP(-$G254/INDEX($AV$5:$BA$12,MATCH($D254,$AR$5:$AR$12,0),5))*($G254/INDEX($AV$5:$BA$12,MATCH($D254,$AR$5:$AR$12,0),5))^$I254)+(EXP(-$G254/INDEX($AV$5:$BA$12,MATCH($D254,$AR$5:$AR$12,0),6))*($G254/INDEX($AV$5:$BA$12,MATCH($D254,$AR$5:$AR$12,0),6))^$I254)),0)</x:f>
        <x:v>0</x:v>
      </x:c>
      <x:c r="Z254" s="145" t="n">
        <x:f>IFERROR((EXP(-$G254/INDEX($AV$5:$BA$12,MATCH($D254,$AR$5:$AR$12,0),2))*($G254/INDEX($AV$5:$BA$12,MATCH($D254,$AR$5:$AR$12,0),2))^$I254)/((EXP(-$G254/INDEX($AV$5:$BA$12,MATCH($D254,$AR$5:$AR$12,0),1))*($G254/INDEX($AV$5:$BA$12,MATCH($D254,$AR$5:$AR$12,0),1))^$I254)+(EXP(-$G254/INDEX($AV$5:$BA$12,MATCH($D254,$AR$5:$AR$12,0),2))*($G254/INDEX($AV$5:$BA$12,MATCH($D254,$AR$5:$AR$12,0),2))^$I254)+(EXP(-$G254/INDEX($AV$5:$BA$12,MATCH($D254,$AR$5:$AR$12,0),3))*($G254/INDEX($AV$5:$BA$12,MATCH($D254,$AR$5:$AR$12,0),3))^$I254)+(EXP(-$G254/INDEX($AV$5:$BA$12,MATCH($D254,$AR$5:$AR$12,0),4))*($G254/INDEX($AV$5:$BA$12,MATCH($D254,$AR$5:$AR$12,0),4))^$I254)+(EXP(-$G254/INDEX($AV$5:$BA$12,MATCH($D254,$AR$5:$AR$12,0),5))*($G254/INDEX($AV$5:$BA$12,MATCH($D254,$AR$5:$AR$12,0),5))^$I254)+(EXP(-$G254/INDEX($AV$5:$BA$12,MATCH($D254,$AR$5:$AR$12,0),6))*($G254/INDEX($AV$5:$BA$12,MATCH($D254,$AR$5:$AR$12,0),6))^$I254)),0)</x:f>
        <x:v>0</x:v>
      </x:c>
      <x:c r="AA254" s="145" t="n">
        <x:f>IFERROR((EXP(-$G254/INDEX($AV$5:$BA$12,MATCH($D254,$AR$5:$AR$12,0),3))*($G254/INDEX($AV$5:$BA$12,MATCH($D254,$AR$5:$AR$12,0),3))^$I254)/((EXP(-$G254/INDEX($AV$5:$BA$12,MATCH($D254,$AR$5:$AR$12,0),1))*($G254/INDEX($AV$5:$BA$12,MATCH($D254,$AR$5:$AR$12,0),1))^$I254)+(EXP(-$G254/INDEX($AV$5:$BA$12,MATCH($D254,$AR$5:$AR$12,0),2))*($G254/INDEX($AV$5:$BA$12,MATCH($D254,$AR$5:$AR$12,0),2))^$I254)+(EXP(-$G254/INDEX($AV$5:$BA$12,MATCH($D254,$AR$5:$AR$12,0),3))*($G254/INDEX($AV$5:$BA$12,MATCH($D254,$AR$5:$AR$12,0),3))^$I254)+(EXP(-$G254/INDEX($AV$5:$BA$12,MATCH($D254,$AR$5:$AR$12,0),4))*($G254/INDEX($AV$5:$BA$12,MATCH($D254,$AR$5:$AR$12,0),4))^$I254)+(EXP(-$G254/INDEX($AV$5:$BA$12,MATCH($D254,$AR$5:$AR$12,0),5))*($G254/INDEX($AV$5:$BA$12,MATCH($D254,$AR$5:$AR$12,0),5))^$I254)+(EXP(-$G254/INDEX($AV$5:$BA$12,MATCH($D254,$AR$5:$AR$12,0),6))*($G254/INDEX($AV$5:$BA$12,MATCH($D254,$AR$5:$AR$12,0),6))^$I254)),0)</x:f>
        <x:v>0</x:v>
      </x:c>
      <x:c r="AB254" s="145" t="n">
        <x:f>IFERROR((EXP(-$G254/INDEX($AV$5:$BA$12,MATCH($D254,$AR$5:$AR$12,0),4))*($G254/INDEX($AV$5:$BA$12,MATCH($D254,$AR$5:$AR$12,0),4))^$I254)/((EXP(-$G254/INDEX($AV$5:$BA$12,MATCH($D254,$AR$5:$AR$12,0),1))*($G254/INDEX($AV$5:$BA$12,MATCH($D254,$AR$5:$AR$12,0),1))^$I254)+(EXP(-$G254/INDEX($AV$5:$BA$12,MATCH($D254,$AR$5:$AR$12,0),2))*($G254/INDEX($AV$5:$BA$12,MATCH($D254,$AR$5:$AR$12,0),2))^$I254)+(EXP(-$G254/INDEX($AV$5:$BA$12,MATCH($D254,$AR$5:$AR$12,0),3))*($G254/INDEX($AV$5:$BA$12,MATCH($D254,$AR$5:$AR$12,0),3))^$I254)+(EXP(-$G254/INDEX($AV$5:$BA$12,MATCH($D254,$AR$5:$AR$12,0),4))*($G254/INDEX($AV$5:$BA$12,MATCH($D254,$AR$5:$AR$12,0),4))^$I254)+(EXP(-$G254/INDEX($AV$5:$BA$12,MATCH($D254,$AR$5:$AR$12,0),5))*($G254/INDEX($AV$5:$BA$12,MATCH($D254,$AR$5:$AR$12,0),5))^$I254)+(EXP(-$G254/INDEX($AV$5:$BA$12,MATCH($D254,$AR$5:$AR$12,0),6))*($G254/INDEX($AV$5:$BA$12,MATCH($D254,$AR$5:$AR$12,0),6))^$I254)),0)</x:f>
        <x:v>0</x:v>
      </x:c>
      <x:c r="AC254" s="145" t="n">
        <x:f>IFERROR((EXP(-$G254/INDEX($AV$5:$BA$12,MATCH($D254,$AR$5:$AR$12,0),5))*($G254/INDEX($AV$5:$BA$12,MATCH($D254,$AR$5:$AR$12,0),5))^$I254)/((EXP(-$G254/INDEX($AV$5:$BA$12,MATCH($D254,$AR$5:$AR$12,0),1))*($G254/INDEX($AV$5:$BA$12,MATCH($D254,$AR$5:$AR$12,0),1))^$I254)+(EXP(-$G254/INDEX($AV$5:$BA$12,MATCH($D254,$AR$5:$AR$12,0),2))*($G254/INDEX($AV$5:$BA$12,MATCH($D254,$AR$5:$AR$12,0),2))^$I254)+(EXP(-$G254/INDEX($AV$5:$BA$12,MATCH($D254,$AR$5:$AR$12,0),3))*($G254/INDEX($AV$5:$BA$12,MATCH($D254,$AR$5:$AR$12,0),3))^$I254)+(EXP(-$G254/INDEX($AV$5:$BA$12,MATCH($D254,$AR$5:$AR$12,0),4))*($G254/INDEX($AV$5:$BA$12,MATCH($D254,$AR$5:$AR$12,0),4))^$I254)+(EXP(-$G254/INDEX($AV$5:$BA$12,MATCH($D254,$AR$5:$AR$12,0),5))*($G254/INDEX($AV$5:$BA$12,MATCH($D254,$AR$5:$AR$12,0),5))^$I254)+(EXP(-$G254/INDEX($AV$5:$BA$12,MATCH($D254,$AR$5:$AR$12,0),6))*($G254/INDEX($AV$5:$BA$12,MATCH($D254,$AR$5:$AR$12,0),6))^$I254)),0)</x:f>
        <x:v>0</x:v>
      </x:c>
      <x:c r="AD254" s="145" t="n">
        <x:f>IFERROR((EXP(-$G254/INDEX($AV$5:$BA$12,MATCH($D254,$AR$5:$AR$12,0),6))*($G254/INDEX($AV$5:$BA$12,MATCH($D254,$AR$5:$AR$12,0),6))^$I254)/((EXP(-$G254/INDEX($AV$5:$BA$12,MATCH($D254,$AR$5:$AR$12,0),1))*($G254/INDEX($AV$5:$BA$12,MATCH($D254,$AR$5:$AR$12,0),1))^$I254)+(EXP(-$G254/INDEX($AV$5:$BA$12,MATCH($D254,$AR$5:$AR$12,0),2))*($G254/INDEX($AV$5:$BA$12,MATCH($D254,$AR$5:$AR$12,0),2))^$I254)+(EXP(-$G254/INDEX($AV$5:$BA$12,MATCH($D254,$AR$5:$AR$12,0),3))*($G254/INDEX($AV$5:$BA$12,MATCH($D254,$AR$5:$AR$12,0),3))^$I254)+(EXP(-$G254/INDEX($AV$5:$BA$12,MATCH($D254,$AR$5:$AR$12,0),4))*($G254/INDEX($AV$5:$BA$12,MATCH($D254,$AR$5:$AR$12,0),4))^$I254)+(EXP(-$G254/INDEX($AV$5:$BA$12,MATCH($D254,$AR$5:$AR$12,0),5))*($G254/INDEX($AV$5:$BA$12,MATCH($D254,$AR$5:$AR$12,0),5))^$I254)+(EXP(-$G254/INDEX($AV$5:$BA$12,MATCH($D254,$AR$5:$AR$12,0),6))*($G254/INDEX($AV$5:$BA$12,MATCH($D254,$AR$5:$AR$12,0),6))^$I254)),0)</x:f>
        <x:v>0</x:v>
      </x:c>
      <x:c r="AE254" s="145" t="n">
        <x:f>IFERROR((EXP(-$G254/INDEX($BB$5:$BG$12,MATCH($D254,$AR$5:$AR$12,0),1))*($G254/INDEX($BB$5:$BG$12,MATCH($D254,$AR$5:$AR$12,0),1))^$J254)/((EXP(-$G254/INDEX($BB$5:$BG$12,MATCH($D254,$AR$5:$AR$12,0),1))*($G254/INDEX($BB$5:$BG$12,MATCH($D254,$AR$5:$AR$12,0),1))^$J254)+(EXP(-$G254/INDEX($BB$5:$BG$12,MATCH($D254,$AR$5:$AR$12,0),2))*($G254/INDEX($BB$5:$BG$12,MATCH($D254,$AR$5:$AR$12,0),2))^$J254)+(EXP(-$G254/INDEX($BB$5:$BG$12,MATCH($D254,$AR$5:$AR$12,0),3))*($G254/INDEX($BB$5:$BG$12,MATCH($D254,$AR$5:$AR$12,0),3))^$J254)+(EXP(-$G254/INDEX($BB$5:$BG$12,MATCH($D254,$AR$5:$AR$12,0),4))*($G254/INDEX($BB$5:$BG$12,MATCH($D254,$AR$5:$AR$12,0),4))^$J254)+(EXP(-$G254/INDEX($BB$5:$BG$12,MATCH($D254,$AR$5:$AR$12,0),5))*($G254/INDEX($BB$5:$BG$12,MATCH($D254,$AR$5:$AR$12,0),5))^$J254)+(EXP(-$G254/INDEX($BB$5:$BG$12,MATCH($D254,$AR$5:$AR$12,0),6))*($G254/INDEX($BB$5:$BG$12,MATCH($D254,$AR$5:$AR$12,0),6))^$J254)),0)</x:f>
        <x:v>0</x:v>
      </x:c>
      <x:c r="AF254" s="145" t="n">
        <x:f>IFERROR((EXP(-$G254/INDEX($BB$5:$BG$12,MATCH($D254,$AR$5:$AR$12,0),2))*($G254/INDEX($BB$5:$BG$12,MATCH($D254,$AR$5:$AR$12,0),2))^$J254)/((EXP(-$G254/INDEX($BB$5:$BG$12,MATCH($D254,$AR$5:$AR$12,0),1))*($G254/INDEX($BB$5:$BG$12,MATCH($D254,$AR$5:$AR$12,0),1))^$J254)+(EXP(-$G254/INDEX($BB$5:$BG$12,MATCH($D254,$AR$5:$AR$12,0),2))*($G254/INDEX($BB$5:$BG$12,MATCH($D254,$AR$5:$AR$12,0),2))^$J254)+(EXP(-$G254/INDEX($BB$5:$BG$12,MATCH($D254,$AR$5:$AR$12,0),3))*($G254/INDEX($BB$5:$BG$12,MATCH($D254,$AR$5:$AR$12,0),3))^$J254)+(EXP(-$G254/INDEX($BB$5:$BG$12,MATCH($D254,$AR$5:$AR$12,0),4))*($G254/INDEX($BB$5:$BG$12,MATCH($D254,$AR$5:$AR$12,0),4))^$J254)+(EXP(-$G254/INDEX($BB$5:$BG$12,MATCH($D254,$AR$5:$AR$12,0),5))*($G254/INDEX($BB$5:$BG$12,MATCH($D254,$AR$5:$AR$12,0),5))^$J254)+(EXP(-$G254/INDEX($BB$5:$BG$12,MATCH($D254,$AR$5:$AR$12,0),6))*($G254/INDEX($BB$5:$BG$12,MATCH($D254,$AR$5:$AR$12,0),6))^$J254)),0)</x:f>
        <x:v>0</x:v>
      </x:c>
      <x:c r="AG254" s="145" t="n">
        <x:f>IFERROR((EXP(-$G254/INDEX($BB$5:$BG$12,MATCH($D254,$AR$5:$AR$12,0),3))*($G254/INDEX($BB$5:$BG$12,MATCH($D254,$AR$5:$AR$12,0),3))^$J254)/((EXP(-$G254/INDEX($BB$5:$BG$12,MATCH($D254,$AR$5:$AR$12,0),1))*($G254/INDEX($BB$5:$BG$12,MATCH($D254,$AR$5:$AR$12,0),1))^$J254)+(EXP(-$G254/INDEX($BB$5:$BG$12,MATCH($D254,$AR$5:$AR$12,0),2))*($G254/INDEX($BB$5:$BG$12,MATCH($D254,$AR$5:$AR$12,0),2))^$J254)+(EXP(-$G254/INDEX($BB$5:$BG$12,MATCH($D254,$AR$5:$AR$12,0),3))*($G254/INDEX($BB$5:$BG$12,MATCH($D254,$AR$5:$AR$12,0),3))^$J254)+(EXP(-$G254/INDEX($BB$5:$BG$12,MATCH($D254,$AR$5:$AR$12,0),4))*($G254/INDEX($BB$5:$BG$12,MATCH($D254,$AR$5:$AR$12,0),4))^$J254)+(EXP(-$G254/INDEX($BB$5:$BG$12,MATCH($D254,$AR$5:$AR$12,0),5))*($G254/INDEX($BB$5:$BG$12,MATCH($D254,$AR$5:$AR$12,0),5))^$J254)+(EXP(-$G254/INDEX($BB$5:$BG$12,MATCH($D254,$AR$5:$AR$12,0),6))*($G254/INDEX($BB$5:$BG$12,MATCH($D254,$AR$5:$AR$12,0),6))^$J254)),0)</x:f>
        <x:v>0</x:v>
      </x:c>
      <x:c r="AH254" s="145" t="n">
        <x:f>IFERROR((EXP(-$G254/INDEX($BB$5:$BG$12,MATCH($D254,$AR$5:$AR$12,0),4))*($G254/INDEX($BB$5:$BG$12,MATCH($D254,$AR$5:$AR$12,0),4))^$J254)/((EXP(-$G254/INDEX($BB$5:$BG$12,MATCH($D254,$AR$5:$AR$12,0),1))*($G254/INDEX($BB$5:$BG$12,MATCH($D254,$AR$5:$AR$12,0),1))^$J254)+(EXP(-$G254/INDEX($BB$5:$BG$12,MATCH($D254,$AR$5:$AR$12,0),2))*($G254/INDEX($BB$5:$BG$12,MATCH($D254,$AR$5:$AR$12,0),2))^$J254)+(EXP(-$G254/INDEX($BB$5:$BG$12,MATCH($D254,$AR$5:$AR$12,0),3))*($G254/INDEX($BB$5:$BG$12,MATCH($D254,$AR$5:$AR$12,0),3))^$J254)+(EXP(-$G254/INDEX($BB$5:$BG$12,MATCH($D254,$AR$5:$AR$12,0),4))*($G254/INDEX($BB$5:$BG$12,MATCH($D254,$AR$5:$AR$12,0),4))^$J254)+(EXP(-$G254/INDEX($BB$5:$BG$12,MATCH($D254,$AR$5:$AR$12,0),5))*($G254/INDEX($BB$5:$BG$12,MATCH($D254,$AR$5:$AR$12,0),5))^$J254)+(EXP(-$G254/INDEX($BB$5:$BG$12,MATCH($D254,$AR$5:$AR$12,0),6))*($G254/INDEX($BB$5:$BG$12,MATCH($D254,$AR$5:$AR$12,0),6))^$J254)),0)</x:f>
        <x:v>0</x:v>
      </x:c>
      <x:c r="AI254" s="145" t="n">
        <x:f>IFERROR((EXP(-$G254/INDEX($BB$5:$BG$12,MATCH($D254,$AR$5:$AR$12,0),5))*($G254/INDEX($BB$5:$BG$12,MATCH($D254,$AR$5:$AR$12,0),5))^$J254)/((EXP(-$G254/INDEX($BB$5:$BG$12,MATCH($D254,$AR$5:$AR$12,0),1))*($G254/INDEX($BB$5:$BG$12,MATCH($D254,$AR$5:$AR$12,0),1))^$J254)+(EXP(-$G254/INDEX($BB$5:$BG$12,MATCH($D254,$AR$5:$AR$12,0),2))*($G254/INDEX($BB$5:$BG$12,MATCH($D254,$AR$5:$AR$12,0),2))^$J254)+(EXP(-$G254/INDEX($BB$5:$BG$12,MATCH($D254,$AR$5:$AR$12,0),3))*($G254/INDEX($BB$5:$BG$12,MATCH($D254,$AR$5:$AR$12,0),3))^$J254)+(EXP(-$G254/INDEX($BB$5:$BG$12,MATCH($D254,$AR$5:$AR$12,0),4))*($G254/INDEX($BB$5:$BG$12,MATCH($D254,$AR$5:$AR$12,0),4))^$J254)+(EXP(-$G254/INDEX($BB$5:$BG$12,MATCH($D254,$AR$5:$AR$12,0),5))*($G254/INDEX($BB$5:$BG$12,MATCH($D254,$AR$5:$AR$12,0),5))^$J254)+(EXP(-$G254/INDEX($BB$5:$BG$12,MATCH($D254,$AR$5:$AR$12,0),6))*($G254/INDEX($BB$5:$BG$12,MATCH($D254,$AR$5:$AR$12,0),6))^$J254)),0)</x:f>
        <x:v>0</x:v>
      </x:c>
      <x:c r="AJ254" s="145" t="n">
        <x:f>IFERROR((EXP(-$G254/INDEX($BB$5:$BG$12,MATCH($D254,$AR$5:$AR$12,0),6))*($G254/INDEX($BB$5:$BG$12,MATCH($D254,$AR$5:$AR$12,0),6))^$J254)/((EXP(-$G254/INDEX($BB$5:$BG$12,MATCH($D254,$AR$5:$AR$12,0),1))*($G254/INDEX($BB$5:$BG$12,MATCH($D254,$AR$5:$AR$12,0),1))^$J254)+(EXP(-$G254/INDEX($BB$5:$BG$12,MATCH($D254,$AR$5:$AR$12,0),2))*($G254/INDEX($BB$5:$BG$12,MATCH($D254,$AR$5:$AR$12,0),2))^$J254)+(EXP(-$G254/INDEX($BB$5:$BG$12,MATCH($D254,$AR$5:$AR$12,0),3))*($G254/INDEX($BB$5:$BG$12,MATCH($D254,$AR$5:$AR$12,0),3))^$J254)+(EXP(-$G254/INDEX($BB$5:$BG$12,MATCH($D254,$AR$5:$AR$12,0),4))*($G254/INDEX($BB$5:$BG$12,MATCH($D254,$AR$5:$AR$12,0),4))^$J254)+(EXP(-$G254/INDEX($BB$5:$BG$12,MATCH($D254,$AR$5:$AR$12,0),5))*($G254/INDEX($BB$5:$BG$12,MATCH($D254,$AR$5:$AR$12,0),5))^$J254)+(EXP(-$G254/INDEX($BB$5:$BG$12,MATCH($D254,$AR$5:$AR$12,0),6))*($G254/INDEX($BB$5:$BG$12,MATCH($D254,$AR$5:$AR$12,0),6))^$J254)),0)</x:f>
        <x:v>0</x:v>
      </x:c>
      <x:c r="BJ254"/>
      <x:c r="BK254"/>
      <x:c r="BL254"/>
      <x:c r="BM254"/>
      <x:c r="BN254"/>
      <x:c r="BO254"/>
      <x:c r="BP254"/>
      <x:c r="BQ254"/>
      <x:c r="BR254"/>
      <x:c r="BS254"/>
      <x:c r="BT254"/>
      <x:c r="BU254"/>
      <x:c r="BV254"/>
      <x:c r="BW254"/>
      <x:c r="BX254"/>
      <x:c r="BY254"/>
      <x:c r="BZ254"/>
    </x:row>
    <x:row r="255">
      <x:c r="A255" s="30" t="n">
        <x:f>'対象台データ'!A253</x:f>
        <x:v>46125</x:v>
      </x:c>
      <x:c r="B255" s="1004" t="str">
        <x:f>'対象台データ'!B253</x:f>
        <x:v>月</x:v>
      </x:c>
      <x:c r="C255" s="1004" t="str">
        <x:f>'対象台データ'!C253</x:f>
        <x:v>4/13</x:v>
      </x:c>
      <x:c r="D255" t="str">
        <x:f>'対象台データ'!D253</x:f>
        <x:v>東京リベンジャーズ</x:v>
      </x:c>
      <x:c r="E255" s="1015" t="n">
        <x:f>IF($X255="A",MIN(100,MAX(0,55+(V255-55)*(1+0.4*SQRT(MIN(G255/8000,1))))),MIN(100,MAX(0,V255)))</x:f>
        <x:v>83.33189050469164</x:v>
      </x:c>
      <x:c r="F255" s="1017" t="n">
        <x:f>'対象台データ'!E253</x:f>
        <x:v>696</x:v>
      </x:c>
      <x:c r="G255" s="644" t="n">
        <x:f>'対象台データ'!F253</x:f>
        <x:v>7982</x:v>
      </x:c>
      <x:c r="H255" s="644" t="n">
        <x:f>'対象台データ'!G253</x:f>
        <x:v>3964</x:v>
      </x:c>
      <x:c r="I255" s="644" t="n">
        <x:f>'対象台データ'!H253</x:f>
        <x:v>0</x:v>
      </x:c>
      <x:c r="J255" s="644" t="n">
        <x:f>'対象台データ'!I253</x:f>
        <x:v>0</x:v>
      </x:c>
      <x:c r="K255" s="145" t="n">
        <x:f>'対象台データ'!K253</x:f>
        <x:v>1.165539129708511</x:v>
      </x:c>
      <x:c r="L255" s="28" t="n">
        <x:f>IF(G255&lt;=0,5,IF(G255&lt;1500,5+(G255-0)*(20-5)/(1500-0),IF(G255&lt;3000,20+(G255-1500)*(40-20)/(3000-1500),IF(G255&lt;4500,40+(G255-3000)*(58-40)/(4500-3000),IF(G255&lt;6000,58+(G255-4500)*(72-58)/(6000-4500),IF(G255&lt;7500,72+(G255-6000)*(84-72)/(7500-6000),IF(G255&lt;9000,84+(G255-7500)*(93-84)/(9000-7500),IF(G255&lt;11000,93+(G255-9000)*(100-93)/(11000-9000),100))))))))</x:f>
        <x:v>86.892</x:v>
      </x:c>
      <x:c r="M255" s="28" t="n">
        <x:v>1</x:v>
      </x:c>
      <x:c r="N255" s="28" t="n">
        <x:f>MIN(100,L255*M255)</x:f>
        <x:v>86.892</x:v>
      </x:c>
      <x:c r="O255" s="28" t="n">
        <x:f>IF(K255&lt;=0.8,0,IF(K255&lt;0.9,0+(K255-0.8)*(10-0)/(0.9-0.8),IF(K255&lt;1,10+(K255-0.9)*(35-10)/(1-0.9),IF(K255&lt;1.2,35+(K255-1)*(87-35)/(1.2-1),IF(K255&lt;1.3,87+(K255-1.2)*(96-87)/(1.3-1.2),IF(K255&lt;1.45,96+(K255-1.3)*(100-96)/(1.45-1.3),100))))))</x:f>
        <x:v>78.04017372421285</x:v>
      </x:c>
      <x:c r="P255" s="145" t="n">
        <x:f>MIN(1,SQRT(G255/8000))</x:f>
        <x:v>0.9988743664745833</x:v>
      </x:c>
      <x:c r="Q255" s="28" t="n">
        <x:f>35+(O255-35)*P255</x:f>
        <x:v>77.99172626172911</x:v>
      </x:c>
      <x:c r="R255" s="28" t="n">
        <x:f>IF(K255&lt;0.95,MIN(25,(0.95-K255)*250),0)</x:f>
        <x:v>0</x:v>
      </x:c>
      <x:c r="S255" s="28" t="n">
        <x:f>IF($X255="A",Y255*5+Z255*15+AA255*30+AB255*60+AC255*80+AD255*100,0)</x:f>
        <x:v>0</x:v>
      </x:c>
      <x:c r="T255" s="28" t="n">
        <x:f>IF($X255="A",AE255*5+AF255*15+AG255*30+AH255*60+AI255*80+AJ255*100,0)</x:f>
        <x:v>0</x:v>
      </x:c>
      <x:c r="U255" s="28" t="n">
        <x:f>IF($X255="A",S255*15%+T255*30%+Q255*55%,0)</x:f>
        <x:v>0</x:v>
      </x:c>
      <x:c r="V255" s="1019" t="n">
        <x:f>IF($X255="A",U255*80%+N255*20%,N255*IFERROR(INDEX($AT$5:$AT$60,MATCH($D255,$AR$5:$AR$60,0)),0.6)+Q255*IFERROR(INDEX($AU$5:$AU$60,MATCH($D255,$AR$5:$AR$60,0)),0.4)-R255)</x:f>
        <x:v>83.33189050469164</x:v>
      </x:c>
      <x:c r="W255" s="25" t="str">
        <x:f>IF(E255&gt;=90,"設定6級候補",IF(E255&gt;=75,"設定4以上強候補",IF(E255&gt;=60,"設定4以上を疑う","要観察")))</x:f>
        <x:v>設定4以上強候補</x:v>
      </x:c>
      <x:c r="X255" s="1004" t="str">
        <x:f>IFERROR(INDEX($AS$5:$AS$60,MATCH($D255,$AR$5:$AR$60,0)),"AT")</x:f>
        <x:v>AT</x:v>
      </x:c>
      <x:c r="Y255" s="145" t="n">
        <x:f>IFERROR((EXP(-$G255/INDEX($AV$5:$BA$12,MATCH($D255,$AR$5:$AR$12,0),1))*($G255/INDEX($AV$5:$BA$12,MATCH($D255,$AR$5:$AR$12,0),1))^$I255)/((EXP(-$G255/INDEX($AV$5:$BA$12,MATCH($D255,$AR$5:$AR$12,0),1))*($G255/INDEX($AV$5:$BA$12,MATCH($D255,$AR$5:$AR$12,0),1))^$I255)+(EXP(-$G255/INDEX($AV$5:$BA$12,MATCH($D255,$AR$5:$AR$12,0),2))*($G255/INDEX($AV$5:$BA$12,MATCH($D255,$AR$5:$AR$12,0),2))^$I255)+(EXP(-$G255/INDEX($AV$5:$BA$12,MATCH($D255,$AR$5:$AR$12,0),3))*($G255/INDEX($AV$5:$BA$12,MATCH($D255,$AR$5:$AR$12,0),3))^$I255)+(EXP(-$G255/INDEX($AV$5:$BA$12,MATCH($D255,$AR$5:$AR$12,0),4))*($G255/INDEX($AV$5:$BA$12,MATCH($D255,$AR$5:$AR$12,0),4))^$I255)+(EXP(-$G255/INDEX($AV$5:$BA$12,MATCH($D255,$AR$5:$AR$12,0),5))*($G255/INDEX($AV$5:$BA$12,MATCH($D255,$AR$5:$AR$12,0),5))^$I255)+(EXP(-$G255/INDEX($AV$5:$BA$12,MATCH($D255,$AR$5:$AR$12,0),6))*($G255/INDEX($AV$5:$BA$12,MATCH($D255,$AR$5:$AR$12,0),6))^$I255)),0)</x:f>
        <x:v>0</x:v>
      </x:c>
      <x:c r="Z255" s="145" t="n">
        <x:f>IFERROR((EXP(-$G255/INDEX($AV$5:$BA$12,MATCH($D255,$AR$5:$AR$12,0),2))*($G255/INDEX($AV$5:$BA$12,MATCH($D255,$AR$5:$AR$12,0),2))^$I255)/((EXP(-$G255/INDEX($AV$5:$BA$12,MATCH($D255,$AR$5:$AR$12,0),1))*($G255/INDEX($AV$5:$BA$12,MATCH($D255,$AR$5:$AR$12,0),1))^$I255)+(EXP(-$G255/INDEX($AV$5:$BA$12,MATCH($D255,$AR$5:$AR$12,0),2))*($G255/INDEX($AV$5:$BA$12,MATCH($D255,$AR$5:$AR$12,0),2))^$I255)+(EXP(-$G255/INDEX($AV$5:$BA$12,MATCH($D255,$AR$5:$AR$12,0),3))*($G255/INDEX($AV$5:$BA$12,MATCH($D255,$AR$5:$AR$12,0),3))^$I255)+(EXP(-$G255/INDEX($AV$5:$BA$12,MATCH($D255,$AR$5:$AR$12,0),4))*($G255/INDEX($AV$5:$BA$12,MATCH($D255,$AR$5:$AR$12,0),4))^$I255)+(EXP(-$G255/INDEX($AV$5:$BA$12,MATCH($D255,$AR$5:$AR$12,0),5))*($G255/INDEX($AV$5:$BA$12,MATCH($D255,$AR$5:$AR$12,0),5))^$I255)+(EXP(-$G255/INDEX($AV$5:$BA$12,MATCH($D255,$AR$5:$AR$12,0),6))*($G255/INDEX($AV$5:$BA$12,MATCH($D255,$AR$5:$AR$12,0),6))^$I255)),0)</x:f>
        <x:v>0</x:v>
      </x:c>
      <x:c r="AA255" s="145" t="n">
        <x:f>IFERROR((EXP(-$G255/INDEX($AV$5:$BA$12,MATCH($D255,$AR$5:$AR$12,0),3))*($G255/INDEX($AV$5:$BA$12,MATCH($D255,$AR$5:$AR$12,0),3))^$I255)/((EXP(-$G255/INDEX($AV$5:$BA$12,MATCH($D255,$AR$5:$AR$12,0),1))*($G255/INDEX($AV$5:$BA$12,MATCH($D255,$AR$5:$AR$12,0),1))^$I255)+(EXP(-$G255/INDEX($AV$5:$BA$12,MATCH($D255,$AR$5:$AR$12,0),2))*($G255/INDEX($AV$5:$BA$12,MATCH($D255,$AR$5:$AR$12,0),2))^$I255)+(EXP(-$G255/INDEX($AV$5:$BA$12,MATCH($D255,$AR$5:$AR$12,0),3))*($G255/INDEX($AV$5:$BA$12,MATCH($D255,$AR$5:$AR$12,0),3))^$I255)+(EXP(-$G255/INDEX($AV$5:$BA$12,MATCH($D255,$AR$5:$AR$12,0),4))*($G255/INDEX($AV$5:$BA$12,MATCH($D255,$AR$5:$AR$12,0),4))^$I255)+(EXP(-$G255/INDEX($AV$5:$BA$12,MATCH($D255,$AR$5:$AR$12,0),5))*($G255/INDEX($AV$5:$BA$12,MATCH($D255,$AR$5:$AR$12,0),5))^$I255)+(EXP(-$G255/INDEX($AV$5:$BA$12,MATCH($D255,$AR$5:$AR$12,0),6))*($G255/INDEX($AV$5:$BA$12,MATCH($D255,$AR$5:$AR$12,0),6))^$I255)),0)</x:f>
        <x:v>0</x:v>
      </x:c>
      <x:c r="AB255" s="145" t="n">
        <x:f>IFERROR((EXP(-$G255/INDEX($AV$5:$BA$12,MATCH($D255,$AR$5:$AR$12,0),4))*($G255/INDEX($AV$5:$BA$12,MATCH($D255,$AR$5:$AR$12,0),4))^$I255)/((EXP(-$G255/INDEX($AV$5:$BA$12,MATCH($D255,$AR$5:$AR$12,0),1))*($G255/INDEX($AV$5:$BA$12,MATCH($D255,$AR$5:$AR$12,0),1))^$I255)+(EXP(-$G255/INDEX($AV$5:$BA$12,MATCH($D255,$AR$5:$AR$12,0),2))*($G255/INDEX($AV$5:$BA$12,MATCH($D255,$AR$5:$AR$12,0),2))^$I255)+(EXP(-$G255/INDEX($AV$5:$BA$12,MATCH($D255,$AR$5:$AR$12,0),3))*($G255/INDEX($AV$5:$BA$12,MATCH($D255,$AR$5:$AR$12,0),3))^$I255)+(EXP(-$G255/INDEX($AV$5:$BA$12,MATCH($D255,$AR$5:$AR$12,0),4))*($G255/INDEX($AV$5:$BA$12,MATCH($D255,$AR$5:$AR$12,0),4))^$I255)+(EXP(-$G255/INDEX($AV$5:$BA$12,MATCH($D255,$AR$5:$AR$12,0),5))*($G255/INDEX($AV$5:$BA$12,MATCH($D255,$AR$5:$AR$12,0),5))^$I255)+(EXP(-$G255/INDEX($AV$5:$BA$12,MATCH($D255,$AR$5:$AR$12,0),6))*($G255/INDEX($AV$5:$BA$12,MATCH($D255,$AR$5:$AR$12,0),6))^$I255)),0)</x:f>
        <x:v>0</x:v>
      </x:c>
      <x:c r="AC255" s="145" t="n">
        <x:f>IFERROR((EXP(-$G255/INDEX($AV$5:$BA$12,MATCH($D255,$AR$5:$AR$12,0),5))*($G255/INDEX($AV$5:$BA$12,MATCH($D255,$AR$5:$AR$12,0),5))^$I255)/((EXP(-$G255/INDEX($AV$5:$BA$12,MATCH($D255,$AR$5:$AR$12,0),1))*($G255/INDEX($AV$5:$BA$12,MATCH($D255,$AR$5:$AR$12,0),1))^$I255)+(EXP(-$G255/INDEX($AV$5:$BA$12,MATCH($D255,$AR$5:$AR$12,0),2))*($G255/INDEX($AV$5:$BA$12,MATCH($D255,$AR$5:$AR$12,0),2))^$I255)+(EXP(-$G255/INDEX($AV$5:$BA$12,MATCH($D255,$AR$5:$AR$12,0),3))*($G255/INDEX($AV$5:$BA$12,MATCH($D255,$AR$5:$AR$12,0),3))^$I255)+(EXP(-$G255/INDEX($AV$5:$BA$12,MATCH($D255,$AR$5:$AR$12,0),4))*($G255/INDEX($AV$5:$BA$12,MATCH($D255,$AR$5:$AR$12,0),4))^$I255)+(EXP(-$G255/INDEX($AV$5:$BA$12,MATCH($D255,$AR$5:$AR$12,0),5))*($G255/INDEX($AV$5:$BA$12,MATCH($D255,$AR$5:$AR$12,0),5))^$I255)+(EXP(-$G255/INDEX($AV$5:$BA$12,MATCH($D255,$AR$5:$AR$12,0),6))*($G255/INDEX($AV$5:$BA$12,MATCH($D255,$AR$5:$AR$12,0),6))^$I255)),0)</x:f>
        <x:v>0</x:v>
      </x:c>
      <x:c r="AD255" s="145" t="n">
        <x:f>IFERROR((EXP(-$G255/INDEX($AV$5:$BA$12,MATCH($D255,$AR$5:$AR$12,0),6))*($G255/INDEX($AV$5:$BA$12,MATCH($D255,$AR$5:$AR$12,0),6))^$I255)/((EXP(-$G255/INDEX($AV$5:$BA$12,MATCH($D255,$AR$5:$AR$12,0),1))*($G255/INDEX($AV$5:$BA$12,MATCH($D255,$AR$5:$AR$12,0),1))^$I255)+(EXP(-$G255/INDEX($AV$5:$BA$12,MATCH($D255,$AR$5:$AR$12,0),2))*($G255/INDEX($AV$5:$BA$12,MATCH($D255,$AR$5:$AR$12,0),2))^$I255)+(EXP(-$G255/INDEX($AV$5:$BA$12,MATCH($D255,$AR$5:$AR$12,0),3))*($G255/INDEX($AV$5:$BA$12,MATCH($D255,$AR$5:$AR$12,0),3))^$I255)+(EXP(-$G255/INDEX($AV$5:$BA$12,MATCH($D255,$AR$5:$AR$12,0),4))*($G255/INDEX($AV$5:$BA$12,MATCH($D255,$AR$5:$AR$12,0),4))^$I255)+(EXP(-$G255/INDEX($AV$5:$BA$12,MATCH($D255,$AR$5:$AR$12,0),5))*($G255/INDEX($AV$5:$BA$12,MATCH($D255,$AR$5:$AR$12,0),5))^$I255)+(EXP(-$G255/INDEX($AV$5:$BA$12,MATCH($D255,$AR$5:$AR$12,0),6))*($G255/INDEX($AV$5:$BA$12,MATCH($D255,$AR$5:$AR$12,0),6))^$I255)),0)</x:f>
        <x:v>0</x:v>
      </x:c>
      <x:c r="AE255" s="145" t="n">
        <x:f>IFERROR((EXP(-$G255/INDEX($BB$5:$BG$12,MATCH($D255,$AR$5:$AR$12,0),1))*($G255/INDEX($BB$5:$BG$12,MATCH($D255,$AR$5:$AR$12,0),1))^$J255)/((EXP(-$G255/INDEX($BB$5:$BG$12,MATCH($D255,$AR$5:$AR$12,0),1))*($G255/INDEX($BB$5:$BG$12,MATCH($D255,$AR$5:$AR$12,0),1))^$J255)+(EXP(-$G255/INDEX($BB$5:$BG$12,MATCH($D255,$AR$5:$AR$12,0),2))*($G255/INDEX($BB$5:$BG$12,MATCH($D255,$AR$5:$AR$12,0),2))^$J255)+(EXP(-$G255/INDEX($BB$5:$BG$12,MATCH($D255,$AR$5:$AR$12,0),3))*($G255/INDEX($BB$5:$BG$12,MATCH($D255,$AR$5:$AR$12,0),3))^$J255)+(EXP(-$G255/INDEX($BB$5:$BG$12,MATCH($D255,$AR$5:$AR$12,0),4))*($G255/INDEX($BB$5:$BG$12,MATCH($D255,$AR$5:$AR$12,0),4))^$J255)+(EXP(-$G255/INDEX($BB$5:$BG$12,MATCH($D255,$AR$5:$AR$12,0),5))*($G255/INDEX($BB$5:$BG$12,MATCH($D255,$AR$5:$AR$12,0),5))^$J255)+(EXP(-$G255/INDEX($BB$5:$BG$12,MATCH($D255,$AR$5:$AR$12,0),6))*($G255/INDEX($BB$5:$BG$12,MATCH($D255,$AR$5:$AR$12,0),6))^$J255)),0)</x:f>
        <x:v>0</x:v>
      </x:c>
      <x:c r="AF255" s="145" t="n">
        <x:f>IFERROR((EXP(-$G255/INDEX($BB$5:$BG$12,MATCH($D255,$AR$5:$AR$12,0),2))*($G255/INDEX($BB$5:$BG$12,MATCH($D255,$AR$5:$AR$12,0),2))^$J255)/((EXP(-$G255/INDEX($BB$5:$BG$12,MATCH($D255,$AR$5:$AR$12,0),1))*($G255/INDEX($BB$5:$BG$12,MATCH($D255,$AR$5:$AR$12,0),1))^$J255)+(EXP(-$G255/INDEX($BB$5:$BG$12,MATCH($D255,$AR$5:$AR$12,0),2))*($G255/INDEX($BB$5:$BG$12,MATCH($D255,$AR$5:$AR$12,0),2))^$J255)+(EXP(-$G255/INDEX($BB$5:$BG$12,MATCH($D255,$AR$5:$AR$12,0),3))*($G255/INDEX($BB$5:$BG$12,MATCH($D255,$AR$5:$AR$12,0),3))^$J255)+(EXP(-$G255/INDEX($BB$5:$BG$12,MATCH($D255,$AR$5:$AR$12,0),4))*($G255/INDEX($BB$5:$BG$12,MATCH($D255,$AR$5:$AR$12,0),4))^$J255)+(EXP(-$G255/INDEX($BB$5:$BG$12,MATCH($D255,$AR$5:$AR$12,0),5))*($G255/INDEX($BB$5:$BG$12,MATCH($D255,$AR$5:$AR$12,0),5))^$J255)+(EXP(-$G255/INDEX($BB$5:$BG$12,MATCH($D255,$AR$5:$AR$12,0),6))*($G255/INDEX($BB$5:$BG$12,MATCH($D255,$AR$5:$AR$12,0),6))^$J255)),0)</x:f>
        <x:v>0</x:v>
      </x:c>
      <x:c r="AG255" s="145" t="n">
        <x:f>IFERROR((EXP(-$G255/INDEX($BB$5:$BG$12,MATCH($D255,$AR$5:$AR$12,0),3))*($G255/INDEX($BB$5:$BG$12,MATCH($D255,$AR$5:$AR$12,0),3))^$J255)/((EXP(-$G255/INDEX($BB$5:$BG$12,MATCH($D255,$AR$5:$AR$12,0),1))*($G255/INDEX($BB$5:$BG$12,MATCH($D255,$AR$5:$AR$12,0),1))^$J255)+(EXP(-$G255/INDEX($BB$5:$BG$12,MATCH($D255,$AR$5:$AR$12,0),2))*($G255/INDEX($BB$5:$BG$12,MATCH($D255,$AR$5:$AR$12,0),2))^$J255)+(EXP(-$G255/INDEX($BB$5:$BG$12,MATCH($D255,$AR$5:$AR$12,0),3))*($G255/INDEX($BB$5:$BG$12,MATCH($D255,$AR$5:$AR$12,0),3))^$J255)+(EXP(-$G255/INDEX($BB$5:$BG$12,MATCH($D255,$AR$5:$AR$12,0),4))*($G255/INDEX($BB$5:$BG$12,MATCH($D255,$AR$5:$AR$12,0),4))^$J255)+(EXP(-$G255/INDEX($BB$5:$BG$12,MATCH($D255,$AR$5:$AR$12,0),5))*($G255/INDEX($BB$5:$BG$12,MATCH($D255,$AR$5:$AR$12,0),5))^$J255)+(EXP(-$G255/INDEX($BB$5:$BG$12,MATCH($D255,$AR$5:$AR$12,0),6))*($G255/INDEX($BB$5:$BG$12,MATCH($D255,$AR$5:$AR$12,0),6))^$J255)),0)</x:f>
        <x:v>0</x:v>
      </x:c>
      <x:c r="AH255" s="145" t="n">
        <x:f>IFERROR((EXP(-$G255/INDEX($BB$5:$BG$12,MATCH($D255,$AR$5:$AR$12,0),4))*($G255/INDEX($BB$5:$BG$12,MATCH($D255,$AR$5:$AR$12,0),4))^$J255)/((EXP(-$G255/INDEX($BB$5:$BG$12,MATCH($D255,$AR$5:$AR$12,0),1))*($G255/INDEX($BB$5:$BG$12,MATCH($D255,$AR$5:$AR$12,0),1))^$J255)+(EXP(-$G255/INDEX($BB$5:$BG$12,MATCH($D255,$AR$5:$AR$12,0),2))*($G255/INDEX($BB$5:$BG$12,MATCH($D255,$AR$5:$AR$12,0),2))^$J255)+(EXP(-$G255/INDEX($BB$5:$BG$12,MATCH($D255,$AR$5:$AR$12,0),3))*($G255/INDEX($BB$5:$BG$12,MATCH($D255,$AR$5:$AR$12,0),3))^$J255)+(EXP(-$G255/INDEX($BB$5:$BG$12,MATCH($D255,$AR$5:$AR$12,0),4))*($G255/INDEX($BB$5:$BG$12,MATCH($D255,$AR$5:$AR$12,0),4))^$J255)+(EXP(-$G255/INDEX($BB$5:$BG$12,MATCH($D255,$AR$5:$AR$12,0),5))*($G255/INDEX($BB$5:$BG$12,MATCH($D255,$AR$5:$AR$12,0),5))^$J255)+(EXP(-$G255/INDEX($BB$5:$BG$12,MATCH($D255,$AR$5:$AR$12,0),6))*($G255/INDEX($BB$5:$BG$12,MATCH($D255,$AR$5:$AR$12,0),6))^$J255)),0)</x:f>
        <x:v>0</x:v>
      </x:c>
      <x:c r="AI255" s="145" t="n">
        <x:f>IFERROR((EXP(-$G255/INDEX($BB$5:$BG$12,MATCH($D255,$AR$5:$AR$12,0),5))*($G255/INDEX($BB$5:$BG$12,MATCH($D255,$AR$5:$AR$12,0),5))^$J255)/((EXP(-$G255/INDEX($BB$5:$BG$12,MATCH($D255,$AR$5:$AR$12,0),1))*($G255/INDEX($BB$5:$BG$12,MATCH($D255,$AR$5:$AR$12,0),1))^$J255)+(EXP(-$G255/INDEX($BB$5:$BG$12,MATCH($D255,$AR$5:$AR$12,0),2))*($G255/INDEX($BB$5:$BG$12,MATCH($D255,$AR$5:$AR$12,0),2))^$J255)+(EXP(-$G255/INDEX($BB$5:$BG$12,MATCH($D255,$AR$5:$AR$12,0),3))*($G255/INDEX($BB$5:$BG$12,MATCH($D255,$AR$5:$AR$12,0),3))^$J255)+(EXP(-$G255/INDEX($BB$5:$BG$12,MATCH($D255,$AR$5:$AR$12,0),4))*($G255/INDEX($BB$5:$BG$12,MATCH($D255,$AR$5:$AR$12,0),4))^$J255)+(EXP(-$G255/INDEX($BB$5:$BG$12,MATCH($D255,$AR$5:$AR$12,0),5))*($G255/INDEX($BB$5:$BG$12,MATCH($D255,$AR$5:$AR$12,0),5))^$J255)+(EXP(-$G255/INDEX($BB$5:$BG$12,MATCH($D255,$AR$5:$AR$12,0),6))*($G255/INDEX($BB$5:$BG$12,MATCH($D255,$AR$5:$AR$12,0),6))^$J255)),0)</x:f>
        <x:v>0</x:v>
      </x:c>
      <x:c r="AJ255" s="145" t="n">
        <x:f>IFERROR((EXP(-$G255/INDEX($BB$5:$BG$12,MATCH($D255,$AR$5:$AR$12,0),6))*($G255/INDEX($BB$5:$BG$12,MATCH($D255,$AR$5:$AR$12,0),6))^$J255)/((EXP(-$G255/INDEX($BB$5:$BG$12,MATCH($D255,$AR$5:$AR$12,0),1))*($G255/INDEX($BB$5:$BG$12,MATCH($D255,$AR$5:$AR$12,0),1))^$J255)+(EXP(-$G255/INDEX($BB$5:$BG$12,MATCH($D255,$AR$5:$AR$12,0),2))*($G255/INDEX($BB$5:$BG$12,MATCH($D255,$AR$5:$AR$12,0),2))^$J255)+(EXP(-$G255/INDEX($BB$5:$BG$12,MATCH($D255,$AR$5:$AR$12,0),3))*($G255/INDEX($BB$5:$BG$12,MATCH($D255,$AR$5:$AR$12,0),3))^$J255)+(EXP(-$G255/INDEX($BB$5:$BG$12,MATCH($D255,$AR$5:$AR$12,0),4))*($G255/INDEX($BB$5:$BG$12,MATCH($D255,$AR$5:$AR$12,0),4))^$J255)+(EXP(-$G255/INDEX($BB$5:$BG$12,MATCH($D255,$AR$5:$AR$12,0),5))*($G255/INDEX($BB$5:$BG$12,MATCH($D255,$AR$5:$AR$12,0),5))^$J255)+(EXP(-$G255/INDEX($BB$5:$BG$12,MATCH($D255,$AR$5:$AR$12,0),6))*($G255/INDEX($BB$5:$BG$12,MATCH($D255,$AR$5:$AR$12,0),6))^$J255)),0)</x:f>
        <x:v>0</x:v>
      </x:c>
      <x:c r="BJ255"/>
      <x:c r="BK255"/>
      <x:c r="BL255"/>
      <x:c r="BM255"/>
      <x:c r="BN255"/>
      <x:c r="BO255"/>
      <x:c r="BP255"/>
      <x:c r="BQ255"/>
      <x:c r="BR255"/>
      <x:c r="BS255"/>
      <x:c r="BT255"/>
      <x:c r="BU255"/>
      <x:c r="BV255"/>
      <x:c r="BW255"/>
      <x:c r="BX255"/>
      <x:c r="BY255"/>
      <x:c r="BZ255"/>
    </x:row>
    <x:row r="256">
      <x:c r="A256" s="30" t="n">
        <x:f>'対象台データ'!A254</x:f>
        <x:v>46125</x:v>
      </x:c>
      <x:c r="B256" s="1004" t="str">
        <x:f>'対象台データ'!B254</x:f>
        <x:v>月</x:v>
      </x:c>
      <x:c r="C256" s="1004" t="str">
        <x:f>'対象台データ'!C254</x:f>
        <x:v>4/13</x:v>
      </x:c>
      <x:c r="D256" t="str">
        <x:f>'対象台データ'!D254</x:f>
        <x:v>東京リベンジャーズ</x:v>
      </x:c>
      <x:c r="E256" s="1015" t="n">
        <x:f>IF($X256="A",MIN(100,MAX(0,55+(V256-55)*(1+0.4*SQRT(MIN(G256/8000,1))))),MIN(100,MAX(0,V256)))</x:f>
        <x:v>84.6007278339759</x:v>
      </x:c>
      <x:c r="F256" s="1017" t="n">
        <x:f>'対象台データ'!E254</x:f>
        <x:v>697</x:v>
      </x:c>
      <x:c r="G256" s="644" t="n">
        <x:f>'対象台データ'!F254</x:f>
        <x:v>7064</x:v>
      </x:c>
      <x:c r="H256" s="644" t="n">
        <x:f>'対象台データ'!G254</x:f>
        <x:v>5960</x:v>
      </x:c>
      <x:c r="I256" s="644" t="n">
        <x:f>'対象台データ'!H254</x:f>
        <x:v>0</x:v>
      </x:c>
      <x:c r="J256" s="644" t="n">
        <x:f>'対象台データ'!I254</x:f>
        <x:v>0</x:v>
      </x:c>
      <x:c r="K256" s="145" t="n">
        <x:f>'対象台データ'!K254</x:f>
        <x:v>1.2812382030955076</x:v>
      </x:c>
      <x:c r="L256" s="28" t="n">
        <x:f>IF(G256&lt;=0,5,IF(G256&lt;1500,5+(G256-0)*(20-5)/(1500-0),IF(G256&lt;3000,20+(G256-1500)*(40-20)/(3000-1500),IF(G256&lt;4500,40+(G256-3000)*(58-40)/(4500-3000),IF(G256&lt;6000,58+(G256-4500)*(72-58)/(6000-4500),IF(G256&lt;7500,72+(G256-6000)*(84-72)/(7500-6000),IF(G256&lt;9000,84+(G256-7500)*(93-84)/(9000-7500),IF(G256&lt;11000,93+(G256-9000)*(100-93)/(11000-9000),100))))))))</x:f>
        <x:v>80.512</x:v>
      </x:c>
      <x:c r="M256" s="28" t="n">
        <x:v>1</x:v>
      </x:c>
      <x:c r="N256" s="28" t="n">
        <x:f>MIN(100,L256*M256)</x:f>
        <x:v>80.512</x:v>
      </x:c>
      <x:c r="O256" s="28" t="n">
        <x:f>IF(K256&lt;=0.8,0,IF(K256&lt;0.9,0+(K256-0.8)*(10-0)/(0.9-0.8),IF(K256&lt;1,10+(K256-0.9)*(35-10)/(1-0.9),IF(K256&lt;1.2,35+(K256-1)*(87-35)/(1.2-1),IF(K256&lt;1.3,87+(K256-1.2)*(96-87)/(1.3-1.2),IF(K256&lt;1.45,96+(K256-1.3)*(100-96)/(1.45-1.3),100))))))</x:f>
        <x:v>94.31143827859569</x:v>
      </x:c>
      <x:c r="P256" s="145" t="n">
        <x:f>MIN(1,SQRT(G256/8000))</x:f>
        <x:v>0.9396807968666807</x:v>
      </x:c>
      <x:c r="Q256" s="28" t="n">
        <x:f>35+(O256-35)*P256</x:f>
        <x:v>90.73381958493974</x:v>
      </x:c>
      <x:c r="R256" s="28" t="n">
        <x:f>IF(K256&lt;0.95,MIN(25,(0.95-K256)*250),0)</x:f>
        <x:v>0</x:v>
      </x:c>
      <x:c r="S256" s="28" t="n">
        <x:f>IF($X256="A",Y256*5+Z256*15+AA256*30+AB256*60+AC256*80+AD256*100,0)</x:f>
        <x:v>0</x:v>
      </x:c>
      <x:c r="T256" s="28" t="n">
        <x:f>IF($X256="A",AE256*5+AF256*15+AG256*30+AH256*60+AI256*80+AJ256*100,0)</x:f>
        <x:v>0</x:v>
      </x:c>
      <x:c r="U256" s="28" t="n">
        <x:f>IF($X256="A",S256*15%+T256*30%+Q256*55%,0)</x:f>
        <x:v>0</x:v>
      </x:c>
      <x:c r="V256" s="1019" t="n">
        <x:f>IF($X256="A",U256*80%+N256*20%,N256*IFERROR(INDEX($AT$5:$AT$60,MATCH($D256,$AR$5:$AR$60,0)),0.6)+Q256*IFERROR(INDEX($AU$5:$AU$60,MATCH($D256,$AR$5:$AR$60,0)),0.4)-R256)</x:f>
        <x:v>84.6007278339759</x:v>
      </x:c>
      <x:c r="W256" s="25" t="str">
        <x:f>IF(E256&gt;=90,"設定6級候補",IF(E256&gt;=75,"設定4以上強候補",IF(E256&gt;=60,"設定4以上を疑う","要観察")))</x:f>
        <x:v>設定4以上強候補</x:v>
      </x:c>
      <x:c r="X256" s="1004" t="str">
        <x:f>IFERROR(INDEX($AS$5:$AS$60,MATCH($D256,$AR$5:$AR$60,0)),"AT")</x:f>
        <x:v>AT</x:v>
      </x:c>
      <x:c r="Y256" s="145" t="n">
        <x:f>IFERROR((EXP(-$G256/INDEX($AV$5:$BA$12,MATCH($D256,$AR$5:$AR$12,0),1))*($G256/INDEX($AV$5:$BA$12,MATCH($D256,$AR$5:$AR$12,0),1))^$I256)/((EXP(-$G256/INDEX($AV$5:$BA$12,MATCH($D256,$AR$5:$AR$12,0),1))*($G256/INDEX($AV$5:$BA$12,MATCH($D256,$AR$5:$AR$12,0),1))^$I256)+(EXP(-$G256/INDEX($AV$5:$BA$12,MATCH($D256,$AR$5:$AR$12,0),2))*($G256/INDEX($AV$5:$BA$12,MATCH($D256,$AR$5:$AR$12,0),2))^$I256)+(EXP(-$G256/INDEX($AV$5:$BA$12,MATCH($D256,$AR$5:$AR$12,0),3))*($G256/INDEX($AV$5:$BA$12,MATCH($D256,$AR$5:$AR$12,0),3))^$I256)+(EXP(-$G256/INDEX($AV$5:$BA$12,MATCH($D256,$AR$5:$AR$12,0),4))*($G256/INDEX($AV$5:$BA$12,MATCH($D256,$AR$5:$AR$12,0),4))^$I256)+(EXP(-$G256/INDEX($AV$5:$BA$12,MATCH($D256,$AR$5:$AR$12,0),5))*($G256/INDEX($AV$5:$BA$12,MATCH($D256,$AR$5:$AR$12,0),5))^$I256)+(EXP(-$G256/INDEX($AV$5:$BA$12,MATCH($D256,$AR$5:$AR$12,0),6))*($G256/INDEX($AV$5:$BA$12,MATCH($D256,$AR$5:$AR$12,0),6))^$I256)),0)</x:f>
        <x:v>0</x:v>
      </x:c>
      <x:c r="Z256" s="145" t="n">
        <x:f>IFERROR((EXP(-$G256/INDEX($AV$5:$BA$12,MATCH($D256,$AR$5:$AR$12,0),2))*($G256/INDEX($AV$5:$BA$12,MATCH($D256,$AR$5:$AR$12,0),2))^$I256)/((EXP(-$G256/INDEX($AV$5:$BA$12,MATCH($D256,$AR$5:$AR$12,0),1))*($G256/INDEX($AV$5:$BA$12,MATCH($D256,$AR$5:$AR$12,0),1))^$I256)+(EXP(-$G256/INDEX($AV$5:$BA$12,MATCH($D256,$AR$5:$AR$12,0),2))*($G256/INDEX($AV$5:$BA$12,MATCH($D256,$AR$5:$AR$12,0),2))^$I256)+(EXP(-$G256/INDEX($AV$5:$BA$12,MATCH($D256,$AR$5:$AR$12,0),3))*($G256/INDEX($AV$5:$BA$12,MATCH($D256,$AR$5:$AR$12,0),3))^$I256)+(EXP(-$G256/INDEX($AV$5:$BA$12,MATCH($D256,$AR$5:$AR$12,0),4))*($G256/INDEX($AV$5:$BA$12,MATCH($D256,$AR$5:$AR$12,0),4))^$I256)+(EXP(-$G256/INDEX($AV$5:$BA$12,MATCH($D256,$AR$5:$AR$12,0),5))*($G256/INDEX($AV$5:$BA$12,MATCH($D256,$AR$5:$AR$12,0),5))^$I256)+(EXP(-$G256/INDEX($AV$5:$BA$12,MATCH($D256,$AR$5:$AR$12,0),6))*($G256/INDEX($AV$5:$BA$12,MATCH($D256,$AR$5:$AR$12,0),6))^$I256)),0)</x:f>
        <x:v>0</x:v>
      </x:c>
      <x:c r="AA256" s="145" t="n">
        <x:f>IFERROR((EXP(-$G256/INDEX($AV$5:$BA$12,MATCH($D256,$AR$5:$AR$12,0),3))*($G256/INDEX($AV$5:$BA$12,MATCH($D256,$AR$5:$AR$12,0),3))^$I256)/((EXP(-$G256/INDEX($AV$5:$BA$12,MATCH($D256,$AR$5:$AR$12,0),1))*($G256/INDEX($AV$5:$BA$12,MATCH($D256,$AR$5:$AR$12,0),1))^$I256)+(EXP(-$G256/INDEX($AV$5:$BA$12,MATCH($D256,$AR$5:$AR$12,0),2))*($G256/INDEX($AV$5:$BA$12,MATCH($D256,$AR$5:$AR$12,0),2))^$I256)+(EXP(-$G256/INDEX($AV$5:$BA$12,MATCH($D256,$AR$5:$AR$12,0),3))*($G256/INDEX($AV$5:$BA$12,MATCH($D256,$AR$5:$AR$12,0),3))^$I256)+(EXP(-$G256/INDEX($AV$5:$BA$12,MATCH($D256,$AR$5:$AR$12,0),4))*($G256/INDEX($AV$5:$BA$12,MATCH($D256,$AR$5:$AR$12,0),4))^$I256)+(EXP(-$G256/INDEX($AV$5:$BA$12,MATCH($D256,$AR$5:$AR$12,0),5))*($G256/INDEX($AV$5:$BA$12,MATCH($D256,$AR$5:$AR$12,0),5))^$I256)+(EXP(-$G256/INDEX($AV$5:$BA$12,MATCH($D256,$AR$5:$AR$12,0),6))*($G256/INDEX($AV$5:$BA$12,MATCH($D256,$AR$5:$AR$12,0),6))^$I256)),0)</x:f>
        <x:v>0</x:v>
      </x:c>
      <x:c r="AB256" s="145" t="n">
        <x:f>IFERROR((EXP(-$G256/INDEX($AV$5:$BA$12,MATCH($D256,$AR$5:$AR$12,0),4))*($G256/INDEX($AV$5:$BA$12,MATCH($D256,$AR$5:$AR$12,0),4))^$I256)/((EXP(-$G256/INDEX($AV$5:$BA$12,MATCH($D256,$AR$5:$AR$12,0),1))*($G256/INDEX($AV$5:$BA$12,MATCH($D256,$AR$5:$AR$12,0),1))^$I256)+(EXP(-$G256/INDEX($AV$5:$BA$12,MATCH($D256,$AR$5:$AR$12,0),2))*($G256/INDEX($AV$5:$BA$12,MATCH($D256,$AR$5:$AR$12,0),2))^$I256)+(EXP(-$G256/INDEX($AV$5:$BA$12,MATCH($D256,$AR$5:$AR$12,0),3))*($G256/INDEX($AV$5:$BA$12,MATCH($D256,$AR$5:$AR$12,0),3))^$I256)+(EXP(-$G256/INDEX($AV$5:$BA$12,MATCH($D256,$AR$5:$AR$12,0),4))*($G256/INDEX($AV$5:$BA$12,MATCH($D256,$AR$5:$AR$12,0),4))^$I256)+(EXP(-$G256/INDEX($AV$5:$BA$12,MATCH($D256,$AR$5:$AR$12,0),5))*($G256/INDEX($AV$5:$BA$12,MATCH($D256,$AR$5:$AR$12,0),5))^$I256)+(EXP(-$G256/INDEX($AV$5:$BA$12,MATCH($D256,$AR$5:$AR$12,0),6))*($G256/INDEX($AV$5:$BA$12,MATCH($D256,$AR$5:$AR$12,0),6))^$I256)),0)</x:f>
        <x:v>0</x:v>
      </x:c>
      <x:c r="AC256" s="145" t="n">
        <x:f>IFERROR((EXP(-$G256/INDEX($AV$5:$BA$12,MATCH($D256,$AR$5:$AR$12,0),5))*($G256/INDEX($AV$5:$BA$12,MATCH($D256,$AR$5:$AR$12,0),5))^$I256)/((EXP(-$G256/INDEX($AV$5:$BA$12,MATCH($D256,$AR$5:$AR$12,0),1))*($G256/INDEX($AV$5:$BA$12,MATCH($D256,$AR$5:$AR$12,0),1))^$I256)+(EXP(-$G256/INDEX($AV$5:$BA$12,MATCH($D256,$AR$5:$AR$12,0),2))*($G256/INDEX($AV$5:$BA$12,MATCH($D256,$AR$5:$AR$12,0),2))^$I256)+(EXP(-$G256/INDEX($AV$5:$BA$12,MATCH($D256,$AR$5:$AR$12,0),3))*($G256/INDEX($AV$5:$BA$12,MATCH($D256,$AR$5:$AR$12,0),3))^$I256)+(EXP(-$G256/INDEX($AV$5:$BA$12,MATCH($D256,$AR$5:$AR$12,0),4))*($G256/INDEX($AV$5:$BA$12,MATCH($D256,$AR$5:$AR$12,0),4))^$I256)+(EXP(-$G256/INDEX($AV$5:$BA$12,MATCH($D256,$AR$5:$AR$12,0),5))*($G256/INDEX($AV$5:$BA$12,MATCH($D256,$AR$5:$AR$12,0),5))^$I256)+(EXP(-$G256/INDEX($AV$5:$BA$12,MATCH($D256,$AR$5:$AR$12,0),6))*($G256/INDEX($AV$5:$BA$12,MATCH($D256,$AR$5:$AR$12,0),6))^$I256)),0)</x:f>
        <x:v>0</x:v>
      </x:c>
      <x:c r="AD256" s="145" t="n">
        <x:f>IFERROR((EXP(-$G256/INDEX($AV$5:$BA$12,MATCH($D256,$AR$5:$AR$12,0),6))*($G256/INDEX($AV$5:$BA$12,MATCH($D256,$AR$5:$AR$12,0),6))^$I256)/((EXP(-$G256/INDEX($AV$5:$BA$12,MATCH($D256,$AR$5:$AR$12,0),1))*($G256/INDEX($AV$5:$BA$12,MATCH($D256,$AR$5:$AR$12,0),1))^$I256)+(EXP(-$G256/INDEX($AV$5:$BA$12,MATCH($D256,$AR$5:$AR$12,0),2))*($G256/INDEX($AV$5:$BA$12,MATCH($D256,$AR$5:$AR$12,0),2))^$I256)+(EXP(-$G256/INDEX($AV$5:$BA$12,MATCH($D256,$AR$5:$AR$12,0),3))*($G256/INDEX($AV$5:$BA$12,MATCH($D256,$AR$5:$AR$12,0),3))^$I256)+(EXP(-$G256/INDEX($AV$5:$BA$12,MATCH($D256,$AR$5:$AR$12,0),4))*($G256/INDEX($AV$5:$BA$12,MATCH($D256,$AR$5:$AR$12,0),4))^$I256)+(EXP(-$G256/INDEX($AV$5:$BA$12,MATCH($D256,$AR$5:$AR$12,0),5))*($G256/INDEX($AV$5:$BA$12,MATCH($D256,$AR$5:$AR$12,0),5))^$I256)+(EXP(-$G256/INDEX($AV$5:$BA$12,MATCH($D256,$AR$5:$AR$12,0),6))*($G256/INDEX($AV$5:$BA$12,MATCH($D256,$AR$5:$AR$12,0),6))^$I256)),0)</x:f>
        <x:v>0</x:v>
      </x:c>
      <x:c r="AE256" s="145" t="n">
        <x:f>IFERROR((EXP(-$G256/INDEX($BB$5:$BG$12,MATCH($D256,$AR$5:$AR$12,0),1))*($G256/INDEX($BB$5:$BG$12,MATCH($D256,$AR$5:$AR$12,0),1))^$J256)/((EXP(-$G256/INDEX($BB$5:$BG$12,MATCH($D256,$AR$5:$AR$12,0),1))*($G256/INDEX($BB$5:$BG$12,MATCH($D256,$AR$5:$AR$12,0),1))^$J256)+(EXP(-$G256/INDEX($BB$5:$BG$12,MATCH($D256,$AR$5:$AR$12,0),2))*($G256/INDEX($BB$5:$BG$12,MATCH($D256,$AR$5:$AR$12,0),2))^$J256)+(EXP(-$G256/INDEX($BB$5:$BG$12,MATCH($D256,$AR$5:$AR$12,0),3))*($G256/INDEX($BB$5:$BG$12,MATCH($D256,$AR$5:$AR$12,0),3))^$J256)+(EXP(-$G256/INDEX($BB$5:$BG$12,MATCH($D256,$AR$5:$AR$12,0),4))*($G256/INDEX($BB$5:$BG$12,MATCH($D256,$AR$5:$AR$12,0),4))^$J256)+(EXP(-$G256/INDEX($BB$5:$BG$12,MATCH($D256,$AR$5:$AR$12,0),5))*($G256/INDEX($BB$5:$BG$12,MATCH($D256,$AR$5:$AR$12,0),5))^$J256)+(EXP(-$G256/INDEX($BB$5:$BG$12,MATCH($D256,$AR$5:$AR$12,0),6))*($G256/INDEX($BB$5:$BG$12,MATCH($D256,$AR$5:$AR$12,0),6))^$J256)),0)</x:f>
        <x:v>0</x:v>
      </x:c>
      <x:c r="AF256" s="145" t="n">
        <x:f>IFERROR((EXP(-$G256/INDEX($BB$5:$BG$12,MATCH($D256,$AR$5:$AR$12,0),2))*($G256/INDEX($BB$5:$BG$12,MATCH($D256,$AR$5:$AR$12,0),2))^$J256)/((EXP(-$G256/INDEX($BB$5:$BG$12,MATCH($D256,$AR$5:$AR$12,0),1))*($G256/INDEX($BB$5:$BG$12,MATCH($D256,$AR$5:$AR$12,0),1))^$J256)+(EXP(-$G256/INDEX($BB$5:$BG$12,MATCH($D256,$AR$5:$AR$12,0),2))*($G256/INDEX($BB$5:$BG$12,MATCH($D256,$AR$5:$AR$12,0),2))^$J256)+(EXP(-$G256/INDEX($BB$5:$BG$12,MATCH($D256,$AR$5:$AR$12,0),3))*($G256/INDEX($BB$5:$BG$12,MATCH($D256,$AR$5:$AR$12,0),3))^$J256)+(EXP(-$G256/INDEX($BB$5:$BG$12,MATCH($D256,$AR$5:$AR$12,0),4))*($G256/INDEX($BB$5:$BG$12,MATCH($D256,$AR$5:$AR$12,0),4))^$J256)+(EXP(-$G256/INDEX($BB$5:$BG$12,MATCH($D256,$AR$5:$AR$12,0),5))*($G256/INDEX($BB$5:$BG$12,MATCH($D256,$AR$5:$AR$12,0),5))^$J256)+(EXP(-$G256/INDEX($BB$5:$BG$12,MATCH($D256,$AR$5:$AR$12,0),6))*($G256/INDEX($BB$5:$BG$12,MATCH($D256,$AR$5:$AR$12,0),6))^$J256)),0)</x:f>
        <x:v>0</x:v>
      </x:c>
      <x:c r="AG256" s="145" t="n">
        <x:f>IFERROR((EXP(-$G256/INDEX($BB$5:$BG$12,MATCH($D256,$AR$5:$AR$12,0),3))*($G256/INDEX($BB$5:$BG$12,MATCH($D256,$AR$5:$AR$12,0),3))^$J256)/((EXP(-$G256/INDEX($BB$5:$BG$12,MATCH($D256,$AR$5:$AR$12,0),1))*($G256/INDEX($BB$5:$BG$12,MATCH($D256,$AR$5:$AR$12,0),1))^$J256)+(EXP(-$G256/INDEX($BB$5:$BG$12,MATCH($D256,$AR$5:$AR$12,0),2))*($G256/INDEX($BB$5:$BG$12,MATCH($D256,$AR$5:$AR$12,0),2))^$J256)+(EXP(-$G256/INDEX($BB$5:$BG$12,MATCH($D256,$AR$5:$AR$12,0),3))*($G256/INDEX($BB$5:$BG$12,MATCH($D256,$AR$5:$AR$12,0),3))^$J256)+(EXP(-$G256/INDEX($BB$5:$BG$12,MATCH($D256,$AR$5:$AR$12,0),4))*($G256/INDEX($BB$5:$BG$12,MATCH($D256,$AR$5:$AR$12,0),4))^$J256)+(EXP(-$G256/INDEX($BB$5:$BG$12,MATCH($D256,$AR$5:$AR$12,0),5))*($G256/INDEX($BB$5:$BG$12,MATCH($D256,$AR$5:$AR$12,0),5))^$J256)+(EXP(-$G256/INDEX($BB$5:$BG$12,MATCH($D256,$AR$5:$AR$12,0),6))*($G256/INDEX($BB$5:$BG$12,MATCH($D256,$AR$5:$AR$12,0),6))^$J256)),0)</x:f>
        <x:v>0</x:v>
      </x:c>
      <x:c r="AH256" s="145" t="n">
        <x:f>IFERROR((EXP(-$G256/INDEX($BB$5:$BG$12,MATCH($D256,$AR$5:$AR$12,0),4))*($G256/INDEX($BB$5:$BG$12,MATCH($D256,$AR$5:$AR$12,0),4))^$J256)/((EXP(-$G256/INDEX($BB$5:$BG$12,MATCH($D256,$AR$5:$AR$12,0),1))*($G256/INDEX($BB$5:$BG$12,MATCH($D256,$AR$5:$AR$12,0),1))^$J256)+(EXP(-$G256/INDEX($BB$5:$BG$12,MATCH($D256,$AR$5:$AR$12,0),2))*($G256/INDEX($BB$5:$BG$12,MATCH($D256,$AR$5:$AR$12,0),2))^$J256)+(EXP(-$G256/INDEX($BB$5:$BG$12,MATCH($D256,$AR$5:$AR$12,0),3))*($G256/INDEX($BB$5:$BG$12,MATCH($D256,$AR$5:$AR$12,0),3))^$J256)+(EXP(-$G256/INDEX($BB$5:$BG$12,MATCH($D256,$AR$5:$AR$12,0),4))*($G256/INDEX($BB$5:$BG$12,MATCH($D256,$AR$5:$AR$12,0),4))^$J256)+(EXP(-$G256/INDEX($BB$5:$BG$12,MATCH($D256,$AR$5:$AR$12,0),5))*($G256/INDEX($BB$5:$BG$12,MATCH($D256,$AR$5:$AR$12,0),5))^$J256)+(EXP(-$G256/INDEX($BB$5:$BG$12,MATCH($D256,$AR$5:$AR$12,0),6))*($G256/INDEX($BB$5:$BG$12,MATCH($D256,$AR$5:$AR$12,0),6))^$J256)),0)</x:f>
        <x:v>0</x:v>
      </x:c>
      <x:c r="AI256" s="145" t="n">
        <x:f>IFERROR((EXP(-$G256/INDEX($BB$5:$BG$12,MATCH($D256,$AR$5:$AR$12,0),5))*($G256/INDEX($BB$5:$BG$12,MATCH($D256,$AR$5:$AR$12,0),5))^$J256)/((EXP(-$G256/INDEX($BB$5:$BG$12,MATCH($D256,$AR$5:$AR$12,0),1))*($G256/INDEX($BB$5:$BG$12,MATCH($D256,$AR$5:$AR$12,0),1))^$J256)+(EXP(-$G256/INDEX($BB$5:$BG$12,MATCH($D256,$AR$5:$AR$12,0),2))*($G256/INDEX($BB$5:$BG$12,MATCH($D256,$AR$5:$AR$12,0),2))^$J256)+(EXP(-$G256/INDEX($BB$5:$BG$12,MATCH($D256,$AR$5:$AR$12,0),3))*($G256/INDEX($BB$5:$BG$12,MATCH($D256,$AR$5:$AR$12,0),3))^$J256)+(EXP(-$G256/INDEX($BB$5:$BG$12,MATCH($D256,$AR$5:$AR$12,0),4))*($G256/INDEX($BB$5:$BG$12,MATCH($D256,$AR$5:$AR$12,0),4))^$J256)+(EXP(-$G256/INDEX($BB$5:$BG$12,MATCH($D256,$AR$5:$AR$12,0),5))*($G256/INDEX($BB$5:$BG$12,MATCH($D256,$AR$5:$AR$12,0),5))^$J256)+(EXP(-$G256/INDEX($BB$5:$BG$12,MATCH($D256,$AR$5:$AR$12,0),6))*($G256/INDEX($BB$5:$BG$12,MATCH($D256,$AR$5:$AR$12,0),6))^$J256)),0)</x:f>
        <x:v>0</x:v>
      </x:c>
      <x:c r="AJ256" s="145" t="n">
        <x:f>IFERROR((EXP(-$G256/INDEX($BB$5:$BG$12,MATCH($D256,$AR$5:$AR$12,0),6))*($G256/INDEX($BB$5:$BG$12,MATCH($D256,$AR$5:$AR$12,0),6))^$J256)/((EXP(-$G256/INDEX($BB$5:$BG$12,MATCH($D256,$AR$5:$AR$12,0),1))*($G256/INDEX($BB$5:$BG$12,MATCH($D256,$AR$5:$AR$12,0),1))^$J256)+(EXP(-$G256/INDEX($BB$5:$BG$12,MATCH($D256,$AR$5:$AR$12,0),2))*($G256/INDEX($BB$5:$BG$12,MATCH($D256,$AR$5:$AR$12,0),2))^$J256)+(EXP(-$G256/INDEX($BB$5:$BG$12,MATCH($D256,$AR$5:$AR$12,0),3))*($G256/INDEX($BB$5:$BG$12,MATCH($D256,$AR$5:$AR$12,0),3))^$J256)+(EXP(-$G256/INDEX($BB$5:$BG$12,MATCH($D256,$AR$5:$AR$12,0),4))*($G256/INDEX($BB$5:$BG$12,MATCH($D256,$AR$5:$AR$12,0),4))^$J256)+(EXP(-$G256/INDEX($BB$5:$BG$12,MATCH($D256,$AR$5:$AR$12,0),5))*($G256/INDEX($BB$5:$BG$12,MATCH($D256,$AR$5:$AR$12,0),5))^$J256)+(EXP(-$G256/INDEX($BB$5:$BG$12,MATCH($D256,$AR$5:$AR$12,0),6))*($G256/INDEX($BB$5:$BG$12,MATCH($D256,$AR$5:$AR$12,0),6))^$J256)),0)</x:f>
        <x:v>0</x:v>
      </x:c>
      <x:c r="BJ256"/>
      <x:c r="BK256"/>
      <x:c r="BL256"/>
      <x:c r="BM256"/>
      <x:c r="BN256"/>
      <x:c r="BO256"/>
      <x:c r="BP256"/>
      <x:c r="BQ256"/>
      <x:c r="BR256"/>
      <x:c r="BS256"/>
      <x:c r="BT256"/>
      <x:c r="BU256"/>
      <x:c r="BV256"/>
      <x:c r="BW256"/>
      <x:c r="BX256"/>
      <x:c r="BY256"/>
      <x:c r="BZ256"/>
    </x:row>
    <x:row r="257">
      <x:c r="A257" s="30" t="n">
        <x:f>'対象台データ'!A255</x:f>
        <x:v>46125</x:v>
      </x:c>
      <x:c r="B257" s="1004" t="str">
        <x:f>'対象台データ'!B255</x:f>
        <x:v>月</x:v>
      </x:c>
      <x:c r="C257" s="1004" t="str">
        <x:f>'対象台データ'!C255</x:f>
        <x:v>4/13</x:v>
      </x:c>
      <x:c r="D257" t="str">
        <x:f>'対象台データ'!D255</x:f>
        <x:v>東京リベンジャーズ</x:v>
      </x:c>
      <x:c r="E257" s="1015" t="n">
        <x:f>IF($X257="A",MIN(100,MAX(0,55+(V257-55)*(1+0.4*SQRT(MIN(G257/8000,1))))),MIN(100,MAX(0,V257)))</x:f>
        <x:v>92.90559999999999</x:v>
      </x:c>
      <x:c r="F257" s="1017" t="n">
        <x:f>'対象台データ'!E255</x:f>
        <x:v>698</x:v>
      </x:c>
      <x:c r="G257" s="644" t="n">
        <x:f>'対象台データ'!F255</x:f>
        <x:v>8196</x:v>
      </x:c>
      <x:c r="H257" s="644" t="n">
        <x:f>'対象台データ'!G255</x:f>
        <x:v>11691</x:v>
      </x:c>
      <x:c r="I257" s="644" t="n">
        <x:f>'対象台データ'!H255</x:f>
        <x:v>0</x:v>
      </x:c>
      <x:c r="J257" s="644" t="n">
        <x:f>'対象台データ'!I255</x:f>
        <x:v>0</x:v>
      </x:c>
      <x:c r="K257" s="145" t="n">
        <x:f>'対象台データ'!K255</x:f>
        <x:v>1.475475841874085</x:v>
      </x:c>
      <x:c r="L257" s="28" t="n">
        <x:f>IF(G257&lt;=0,5,IF(G257&lt;1500,5+(G257-0)*(20-5)/(1500-0),IF(G257&lt;3000,20+(G257-1500)*(40-20)/(3000-1500),IF(G257&lt;4500,40+(G257-3000)*(58-40)/(4500-3000),IF(G257&lt;6000,58+(G257-4500)*(72-58)/(6000-4500),IF(G257&lt;7500,72+(G257-6000)*(84-72)/(7500-6000),IF(G257&lt;9000,84+(G257-7500)*(93-84)/(9000-7500),IF(G257&lt;11000,93+(G257-9000)*(100-93)/(11000-9000),100))))))))</x:f>
        <x:v>88.176</x:v>
      </x:c>
      <x:c r="M257" s="28" t="n">
        <x:v>1</x:v>
      </x:c>
      <x:c r="N257" s="28" t="n">
        <x:f>MIN(100,L257*M257)</x:f>
        <x:v>88.176</x:v>
      </x:c>
      <x:c r="O257" s="28" t="n">
        <x:f>IF(K257&lt;=0.8,0,IF(K257&lt;0.9,0+(K257-0.8)*(10-0)/(0.9-0.8),IF(K257&lt;1,10+(K257-0.9)*(35-10)/(1-0.9),IF(K257&lt;1.2,35+(K257-1)*(87-35)/(1.2-1),IF(K257&lt;1.3,87+(K257-1.2)*(96-87)/(1.3-1.2),IF(K257&lt;1.45,96+(K257-1.3)*(100-96)/(1.45-1.3),100))))))</x:f>
        <x:v>100</x:v>
      </x:c>
      <x:c r="P257" s="145" t="n">
        <x:f>MIN(1,SQRT(G257/8000))</x:f>
        <x:v>1</x:v>
      </x:c>
      <x:c r="Q257" s="28" t="n">
        <x:f>35+(O257-35)*P257</x:f>
        <x:v>100</x:v>
      </x:c>
      <x:c r="R257" s="28" t="n">
        <x:f>IF(K257&lt;0.95,MIN(25,(0.95-K257)*250),0)</x:f>
        <x:v>0</x:v>
      </x:c>
      <x:c r="S257" s="28" t="n">
        <x:f>IF($X257="A",Y257*5+Z257*15+AA257*30+AB257*60+AC257*80+AD257*100,0)</x:f>
        <x:v>0</x:v>
      </x:c>
      <x:c r="T257" s="28" t="n">
        <x:f>IF($X257="A",AE257*5+AF257*15+AG257*30+AH257*60+AI257*80+AJ257*100,0)</x:f>
        <x:v>0</x:v>
      </x:c>
      <x:c r="U257" s="28" t="n">
        <x:f>IF($X257="A",S257*15%+T257*30%+Q257*55%,0)</x:f>
        <x:v>0</x:v>
      </x:c>
      <x:c r="V257" s="1019" t="n">
        <x:f>IF($X257="A",U257*80%+N257*20%,N257*IFERROR(INDEX($AT$5:$AT$60,MATCH($D257,$AR$5:$AR$60,0)),0.6)+Q257*IFERROR(INDEX($AU$5:$AU$60,MATCH($D257,$AR$5:$AR$60,0)),0.4)-R257)</x:f>
        <x:v>92.90559999999999</x:v>
      </x:c>
      <x:c r="W257" s="25" t="str">
        <x:f>IF(E257&gt;=90,"設定6級候補",IF(E257&gt;=75,"設定4以上強候補",IF(E257&gt;=60,"設定4以上を疑う","要観察")))</x:f>
        <x:v>設定6級候補</x:v>
      </x:c>
      <x:c r="X257" s="1004" t="str">
        <x:f>IFERROR(INDEX($AS$5:$AS$60,MATCH($D257,$AR$5:$AR$60,0)),"AT")</x:f>
        <x:v>AT</x:v>
      </x:c>
      <x:c r="Y257" s="145" t="n">
        <x:f>IFERROR((EXP(-$G257/INDEX($AV$5:$BA$12,MATCH($D257,$AR$5:$AR$12,0),1))*($G257/INDEX($AV$5:$BA$12,MATCH($D257,$AR$5:$AR$12,0),1))^$I257)/((EXP(-$G257/INDEX($AV$5:$BA$12,MATCH($D257,$AR$5:$AR$12,0),1))*($G257/INDEX($AV$5:$BA$12,MATCH($D257,$AR$5:$AR$12,0),1))^$I257)+(EXP(-$G257/INDEX($AV$5:$BA$12,MATCH($D257,$AR$5:$AR$12,0),2))*($G257/INDEX($AV$5:$BA$12,MATCH($D257,$AR$5:$AR$12,0),2))^$I257)+(EXP(-$G257/INDEX($AV$5:$BA$12,MATCH($D257,$AR$5:$AR$12,0),3))*($G257/INDEX($AV$5:$BA$12,MATCH($D257,$AR$5:$AR$12,0),3))^$I257)+(EXP(-$G257/INDEX($AV$5:$BA$12,MATCH($D257,$AR$5:$AR$12,0),4))*($G257/INDEX($AV$5:$BA$12,MATCH($D257,$AR$5:$AR$12,0),4))^$I257)+(EXP(-$G257/INDEX($AV$5:$BA$12,MATCH($D257,$AR$5:$AR$12,0),5))*($G257/INDEX($AV$5:$BA$12,MATCH($D257,$AR$5:$AR$12,0),5))^$I257)+(EXP(-$G257/INDEX($AV$5:$BA$12,MATCH($D257,$AR$5:$AR$12,0),6))*($G257/INDEX($AV$5:$BA$12,MATCH($D257,$AR$5:$AR$12,0),6))^$I257)),0)</x:f>
        <x:v>0</x:v>
      </x:c>
      <x:c r="Z257" s="145" t="n">
        <x:f>IFERROR((EXP(-$G257/INDEX($AV$5:$BA$12,MATCH($D257,$AR$5:$AR$12,0),2))*($G257/INDEX($AV$5:$BA$12,MATCH($D257,$AR$5:$AR$12,0),2))^$I257)/((EXP(-$G257/INDEX($AV$5:$BA$12,MATCH($D257,$AR$5:$AR$12,0),1))*($G257/INDEX($AV$5:$BA$12,MATCH($D257,$AR$5:$AR$12,0),1))^$I257)+(EXP(-$G257/INDEX($AV$5:$BA$12,MATCH($D257,$AR$5:$AR$12,0),2))*($G257/INDEX($AV$5:$BA$12,MATCH($D257,$AR$5:$AR$12,0),2))^$I257)+(EXP(-$G257/INDEX($AV$5:$BA$12,MATCH($D257,$AR$5:$AR$12,0),3))*($G257/INDEX($AV$5:$BA$12,MATCH($D257,$AR$5:$AR$12,0),3))^$I257)+(EXP(-$G257/INDEX($AV$5:$BA$12,MATCH($D257,$AR$5:$AR$12,0),4))*($G257/INDEX($AV$5:$BA$12,MATCH($D257,$AR$5:$AR$12,0),4))^$I257)+(EXP(-$G257/INDEX($AV$5:$BA$12,MATCH($D257,$AR$5:$AR$12,0),5))*($G257/INDEX($AV$5:$BA$12,MATCH($D257,$AR$5:$AR$12,0),5))^$I257)+(EXP(-$G257/INDEX($AV$5:$BA$12,MATCH($D257,$AR$5:$AR$12,0),6))*($G257/INDEX($AV$5:$BA$12,MATCH($D257,$AR$5:$AR$12,0),6))^$I257)),0)</x:f>
        <x:v>0</x:v>
      </x:c>
      <x:c r="AA257" s="145" t="n">
        <x:f>IFERROR((EXP(-$G257/INDEX($AV$5:$BA$12,MATCH($D257,$AR$5:$AR$12,0),3))*($G257/INDEX($AV$5:$BA$12,MATCH($D257,$AR$5:$AR$12,0),3))^$I257)/((EXP(-$G257/INDEX($AV$5:$BA$12,MATCH($D257,$AR$5:$AR$12,0),1))*($G257/INDEX($AV$5:$BA$12,MATCH($D257,$AR$5:$AR$12,0),1))^$I257)+(EXP(-$G257/INDEX($AV$5:$BA$12,MATCH($D257,$AR$5:$AR$12,0),2))*($G257/INDEX($AV$5:$BA$12,MATCH($D257,$AR$5:$AR$12,0),2))^$I257)+(EXP(-$G257/INDEX($AV$5:$BA$12,MATCH($D257,$AR$5:$AR$12,0),3))*($G257/INDEX($AV$5:$BA$12,MATCH($D257,$AR$5:$AR$12,0),3))^$I257)+(EXP(-$G257/INDEX($AV$5:$BA$12,MATCH($D257,$AR$5:$AR$12,0),4))*($G257/INDEX($AV$5:$BA$12,MATCH($D257,$AR$5:$AR$12,0),4))^$I257)+(EXP(-$G257/INDEX($AV$5:$BA$12,MATCH($D257,$AR$5:$AR$12,0),5))*($G257/INDEX($AV$5:$BA$12,MATCH($D257,$AR$5:$AR$12,0),5))^$I257)+(EXP(-$G257/INDEX($AV$5:$BA$12,MATCH($D257,$AR$5:$AR$12,0),6))*($G257/INDEX($AV$5:$BA$12,MATCH($D257,$AR$5:$AR$12,0),6))^$I257)),0)</x:f>
        <x:v>0</x:v>
      </x:c>
      <x:c r="AB257" s="145" t="n">
        <x:f>IFERROR((EXP(-$G257/INDEX($AV$5:$BA$12,MATCH($D257,$AR$5:$AR$12,0),4))*($G257/INDEX($AV$5:$BA$12,MATCH($D257,$AR$5:$AR$12,0),4))^$I257)/((EXP(-$G257/INDEX($AV$5:$BA$12,MATCH($D257,$AR$5:$AR$12,0),1))*($G257/INDEX($AV$5:$BA$12,MATCH($D257,$AR$5:$AR$12,0),1))^$I257)+(EXP(-$G257/INDEX($AV$5:$BA$12,MATCH($D257,$AR$5:$AR$12,0),2))*($G257/INDEX($AV$5:$BA$12,MATCH($D257,$AR$5:$AR$12,0),2))^$I257)+(EXP(-$G257/INDEX($AV$5:$BA$12,MATCH($D257,$AR$5:$AR$12,0),3))*($G257/INDEX($AV$5:$BA$12,MATCH($D257,$AR$5:$AR$12,0),3))^$I257)+(EXP(-$G257/INDEX($AV$5:$BA$12,MATCH($D257,$AR$5:$AR$12,0),4))*($G257/INDEX($AV$5:$BA$12,MATCH($D257,$AR$5:$AR$12,0),4))^$I257)+(EXP(-$G257/INDEX($AV$5:$BA$12,MATCH($D257,$AR$5:$AR$12,0),5))*($G257/INDEX($AV$5:$BA$12,MATCH($D257,$AR$5:$AR$12,0),5))^$I257)+(EXP(-$G257/INDEX($AV$5:$BA$12,MATCH($D257,$AR$5:$AR$12,0),6))*($G257/INDEX($AV$5:$BA$12,MATCH($D257,$AR$5:$AR$12,0),6))^$I257)),0)</x:f>
        <x:v>0</x:v>
      </x:c>
      <x:c r="AC257" s="145" t="n">
        <x:f>IFERROR((EXP(-$G257/INDEX($AV$5:$BA$12,MATCH($D257,$AR$5:$AR$12,0),5))*($G257/INDEX($AV$5:$BA$12,MATCH($D257,$AR$5:$AR$12,0),5))^$I257)/((EXP(-$G257/INDEX($AV$5:$BA$12,MATCH($D257,$AR$5:$AR$12,0),1))*($G257/INDEX($AV$5:$BA$12,MATCH($D257,$AR$5:$AR$12,0),1))^$I257)+(EXP(-$G257/INDEX($AV$5:$BA$12,MATCH($D257,$AR$5:$AR$12,0),2))*($G257/INDEX($AV$5:$BA$12,MATCH($D257,$AR$5:$AR$12,0),2))^$I257)+(EXP(-$G257/INDEX($AV$5:$BA$12,MATCH($D257,$AR$5:$AR$12,0),3))*($G257/INDEX($AV$5:$BA$12,MATCH($D257,$AR$5:$AR$12,0),3))^$I257)+(EXP(-$G257/INDEX($AV$5:$BA$12,MATCH($D257,$AR$5:$AR$12,0),4))*($G257/INDEX($AV$5:$BA$12,MATCH($D257,$AR$5:$AR$12,0),4))^$I257)+(EXP(-$G257/INDEX($AV$5:$BA$12,MATCH($D257,$AR$5:$AR$12,0),5))*($G257/INDEX($AV$5:$BA$12,MATCH($D257,$AR$5:$AR$12,0),5))^$I257)+(EXP(-$G257/INDEX($AV$5:$BA$12,MATCH($D257,$AR$5:$AR$12,0),6))*($G257/INDEX($AV$5:$BA$12,MATCH($D257,$AR$5:$AR$12,0),6))^$I257)),0)</x:f>
        <x:v>0</x:v>
      </x:c>
      <x:c r="AD257" s="145" t="n">
        <x:f>IFERROR((EXP(-$G257/INDEX($AV$5:$BA$12,MATCH($D257,$AR$5:$AR$12,0),6))*($G257/INDEX($AV$5:$BA$12,MATCH($D257,$AR$5:$AR$12,0),6))^$I257)/((EXP(-$G257/INDEX($AV$5:$BA$12,MATCH($D257,$AR$5:$AR$12,0),1))*($G257/INDEX($AV$5:$BA$12,MATCH($D257,$AR$5:$AR$12,0),1))^$I257)+(EXP(-$G257/INDEX($AV$5:$BA$12,MATCH($D257,$AR$5:$AR$12,0),2))*($G257/INDEX($AV$5:$BA$12,MATCH($D257,$AR$5:$AR$12,0),2))^$I257)+(EXP(-$G257/INDEX($AV$5:$BA$12,MATCH($D257,$AR$5:$AR$12,0),3))*($G257/INDEX($AV$5:$BA$12,MATCH($D257,$AR$5:$AR$12,0),3))^$I257)+(EXP(-$G257/INDEX($AV$5:$BA$12,MATCH($D257,$AR$5:$AR$12,0),4))*($G257/INDEX($AV$5:$BA$12,MATCH($D257,$AR$5:$AR$12,0),4))^$I257)+(EXP(-$G257/INDEX($AV$5:$BA$12,MATCH($D257,$AR$5:$AR$12,0),5))*($G257/INDEX($AV$5:$BA$12,MATCH($D257,$AR$5:$AR$12,0),5))^$I257)+(EXP(-$G257/INDEX($AV$5:$BA$12,MATCH($D257,$AR$5:$AR$12,0),6))*($G257/INDEX($AV$5:$BA$12,MATCH($D257,$AR$5:$AR$12,0),6))^$I257)),0)</x:f>
        <x:v>0</x:v>
      </x:c>
      <x:c r="AE257" s="145" t="n">
        <x:f>IFERROR((EXP(-$G257/INDEX($BB$5:$BG$12,MATCH($D257,$AR$5:$AR$12,0),1))*($G257/INDEX($BB$5:$BG$12,MATCH($D257,$AR$5:$AR$12,0),1))^$J257)/((EXP(-$G257/INDEX($BB$5:$BG$12,MATCH($D257,$AR$5:$AR$12,0),1))*($G257/INDEX($BB$5:$BG$12,MATCH($D257,$AR$5:$AR$12,0),1))^$J257)+(EXP(-$G257/INDEX($BB$5:$BG$12,MATCH($D257,$AR$5:$AR$12,0),2))*($G257/INDEX($BB$5:$BG$12,MATCH($D257,$AR$5:$AR$12,0),2))^$J257)+(EXP(-$G257/INDEX($BB$5:$BG$12,MATCH($D257,$AR$5:$AR$12,0),3))*($G257/INDEX($BB$5:$BG$12,MATCH($D257,$AR$5:$AR$12,0),3))^$J257)+(EXP(-$G257/INDEX($BB$5:$BG$12,MATCH($D257,$AR$5:$AR$12,0),4))*($G257/INDEX($BB$5:$BG$12,MATCH($D257,$AR$5:$AR$12,0),4))^$J257)+(EXP(-$G257/INDEX($BB$5:$BG$12,MATCH($D257,$AR$5:$AR$12,0),5))*($G257/INDEX($BB$5:$BG$12,MATCH($D257,$AR$5:$AR$12,0),5))^$J257)+(EXP(-$G257/INDEX($BB$5:$BG$12,MATCH($D257,$AR$5:$AR$12,0),6))*($G257/INDEX($BB$5:$BG$12,MATCH($D257,$AR$5:$AR$12,0),6))^$J257)),0)</x:f>
        <x:v>0</x:v>
      </x:c>
      <x:c r="AF257" s="145" t="n">
        <x:f>IFERROR((EXP(-$G257/INDEX($BB$5:$BG$12,MATCH($D257,$AR$5:$AR$12,0),2))*($G257/INDEX($BB$5:$BG$12,MATCH($D257,$AR$5:$AR$12,0),2))^$J257)/((EXP(-$G257/INDEX($BB$5:$BG$12,MATCH($D257,$AR$5:$AR$12,0),1))*($G257/INDEX($BB$5:$BG$12,MATCH($D257,$AR$5:$AR$12,0),1))^$J257)+(EXP(-$G257/INDEX($BB$5:$BG$12,MATCH($D257,$AR$5:$AR$12,0),2))*($G257/INDEX($BB$5:$BG$12,MATCH($D257,$AR$5:$AR$12,0),2))^$J257)+(EXP(-$G257/INDEX($BB$5:$BG$12,MATCH($D257,$AR$5:$AR$12,0),3))*($G257/INDEX($BB$5:$BG$12,MATCH($D257,$AR$5:$AR$12,0),3))^$J257)+(EXP(-$G257/INDEX($BB$5:$BG$12,MATCH($D257,$AR$5:$AR$12,0),4))*($G257/INDEX($BB$5:$BG$12,MATCH($D257,$AR$5:$AR$12,0),4))^$J257)+(EXP(-$G257/INDEX($BB$5:$BG$12,MATCH($D257,$AR$5:$AR$12,0),5))*($G257/INDEX($BB$5:$BG$12,MATCH($D257,$AR$5:$AR$12,0),5))^$J257)+(EXP(-$G257/INDEX($BB$5:$BG$12,MATCH($D257,$AR$5:$AR$12,0),6))*($G257/INDEX($BB$5:$BG$12,MATCH($D257,$AR$5:$AR$12,0),6))^$J257)),0)</x:f>
        <x:v>0</x:v>
      </x:c>
      <x:c r="AG257" s="145" t="n">
        <x:f>IFERROR((EXP(-$G257/INDEX($BB$5:$BG$12,MATCH($D257,$AR$5:$AR$12,0),3))*($G257/INDEX($BB$5:$BG$12,MATCH($D257,$AR$5:$AR$12,0),3))^$J257)/((EXP(-$G257/INDEX($BB$5:$BG$12,MATCH($D257,$AR$5:$AR$12,0),1))*($G257/INDEX($BB$5:$BG$12,MATCH($D257,$AR$5:$AR$12,0),1))^$J257)+(EXP(-$G257/INDEX($BB$5:$BG$12,MATCH($D257,$AR$5:$AR$12,0),2))*($G257/INDEX($BB$5:$BG$12,MATCH($D257,$AR$5:$AR$12,0),2))^$J257)+(EXP(-$G257/INDEX($BB$5:$BG$12,MATCH($D257,$AR$5:$AR$12,0),3))*($G257/INDEX($BB$5:$BG$12,MATCH($D257,$AR$5:$AR$12,0),3))^$J257)+(EXP(-$G257/INDEX($BB$5:$BG$12,MATCH($D257,$AR$5:$AR$12,0),4))*($G257/INDEX($BB$5:$BG$12,MATCH($D257,$AR$5:$AR$12,0),4))^$J257)+(EXP(-$G257/INDEX($BB$5:$BG$12,MATCH($D257,$AR$5:$AR$12,0),5))*($G257/INDEX($BB$5:$BG$12,MATCH($D257,$AR$5:$AR$12,0),5))^$J257)+(EXP(-$G257/INDEX($BB$5:$BG$12,MATCH($D257,$AR$5:$AR$12,0),6))*($G257/INDEX($BB$5:$BG$12,MATCH($D257,$AR$5:$AR$12,0),6))^$J257)),0)</x:f>
        <x:v>0</x:v>
      </x:c>
      <x:c r="AH257" s="145" t="n">
        <x:f>IFERROR((EXP(-$G257/INDEX($BB$5:$BG$12,MATCH($D257,$AR$5:$AR$12,0),4))*($G257/INDEX($BB$5:$BG$12,MATCH($D257,$AR$5:$AR$12,0),4))^$J257)/((EXP(-$G257/INDEX($BB$5:$BG$12,MATCH($D257,$AR$5:$AR$12,0),1))*($G257/INDEX($BB$5:$BG$12,MATCH($D257,$AR$5:$AR$12,0),1))^$J257)+(EXP(-$G257/INDEX($BB$5:$BG$12,MATCH($D257,$AR$5:$AR$12,0),2))*($G257/INDEX($BB$5:$BG$12,MATCH($D257,$AR$5:$AR$12,0),2))^$J257)+(EXP(-$G257/INDEX($BB$5:$BG$12,MATCH($D257,$AR$5:$AR$12,0),3))*($G257/INDEX($BB$5:$BG$12,MATCH($D257,$AR$5:$AR$12,0),3))^$J257)+(EXP(-$G257/INDEX($BB$5:$BG$12,MATCH($D257,$AR$5:$AR$12,0),4))*($G257/INDEX($BB$5:$BG$12,MATCH($D257,$AR$5:$AR$12,0),4))^$J257)+(EXP(-$G257/INDEX($BB$5:$BG$12,MATCH($D257,$AR$5:$AR$12,0),5))*($G257/INDEX($BB$5:$BG$12,MATCH($D257,$AR$5:$AR$12,0),5))^$J257)+(EXP(-$G257/INDEX($BB$5:$BG$12,MATCH($D257,$AR$5:$AR$12,0),6))*($G257/INDEX($BB$5:$BG$12,MATCH($D257,$AR$5:$AR$12,0),6))^$J257)),0)</x:f>
        <x:v>0</x:v>
      </x:c>
      <x:c r="AI257" s="145" t="n">
        <x:f>IFERROR((EXP(-$G257/INDEX($BB$5:$BG$12,MATCH($D257,$AR$5:$AR$12,0),5))*($G257/INDEX($BB$5:$BG$12,MATCH($D257,$AR$5:$AR$12,0),5))^$J257)/((EXP(-$G257/INDEX($BB$5:$BG$12,MATCH($D257,$AR$5:$AR$12,0),1))*($G257/INDEX($BB$5:$BG$12,MATCH($D257,$AR$5:$AR$12,0),1))^$J257)+(EXP(-$G257/INDEX($BB$5:$BG$12,MATCH($D257,$AR$5:$AR$12,0),2))*($G257/INDEX($BB$5:$BG$12,MATCH($D257,$AR$5:$AR$12,0),2))^$J257)+(EXP(-$G257/INDEX($BB$5:$BG$12,MATCH($D257,$AR$5:$AR$12,0),3))*($G257/INDEX($BB$5:$BG$12,MATCH($D257,$AR$5:$AR$12,0),3))^$J257)+(EXP(-$G257/INDEX($BB$5:$BG$12,MATCH($D257,$AR$5:$AR$12,0),4))*($G257/INDEX($BB$5:$BG$12,MATCH($D257,$AR$5:$AR$12,0),4))^$J257)+(EXP(-$G257/INDEX($BB$5:$BG$12,MATCH($D257,$AR$5:$AR$12,0),5))*($G257/INDEX($BB$5:$BG$12,MATCH($D257,$AR$5:$AR$12,0),5))^$J257)+(EXP(-$G257/INDEX($BB$5:$BG$12,MATCH($D257,$AR$5:$AR$12,0),6))*($G257/INDEX($BB$5:$BG$12,MATCH($D257,$AR$5:$AR$12,0),6))^$J257)),0)</x:f>
        <x:v>0</x:v>
      </x:c>
      <x:c r="AJ257" s="145" t="n">
        <x:f>IFERROR((EXP(-$G257/INDEX($BB$5:$BG$12,MATCH($D257,$AR$5:$AR$12,0),6))*($G257/INDEX($BB$5:$BG$12,MATCH($D257,$AR$5:$AR$12,0),6))^$J257)/((EXP(-$G257/INDEX($BB$5:$BG$12,MATCH($D257,$AR$5:$AR$12,0),1))*($G257/INDEX($BB$5:$BG$12,MATCH($D257,$AR$5:$AR$12,0),1))^$J257)+(EXP(-$G257/INDEX($BB$5:$BG$12,MATCH($D257,$AR$5:$AR$12,0),2))*($G257/INDEX($BB$5:$BG$12,MATCH($D257,$AR$5:$AR$12,0),2))^$J257)+(EXP(-$G257/INDEX($BB$5:$BG$12,MATCH($D257,$AR$5:$AR$12,0),3))*($G257/INDEX($BB$5:$BG$12,MATCH($D257,$AR$5:$AR$12,0),3))^$J257)+(EXP(-$G257/INDEX($BB$5:$BG$12,MATCH($D257,$AR$5:$AR$12,0),4))*($G257/INDEX($BB$5:$BG$12,MATCH($D257,$AR$5:$AR$12,0),4))^$J257)+(EXP(-$G257/INDEX($BB$5:$BG$12,MATCH($D257,$AR$5:$AR$12,0),5))*($G257/INDEX($BB$5:$BG$12,MATCH($D257,$AR$5:$AR$12,0),5))^$J257)+(EXP(-$G257/INDEX($BB$5:$BG$12,MATCH($D257,$AR$5:$AR$12,0),6))*($G257/INDEX($BB$5:$BG$12,MATCH($D257,$AR$5:$AR$12,0),6))^$J257)),0)</x:f>
        <x:v>0</x:v>
      </x:c>
      <x:c r="BJ257"/>
      <x:c r="BK257"/>
      <x:c r="BL257"/>
      <x:c r="BM257"/>
      <x:c r="BN257"/>
      <x:c r="BO257"/>
      <x:c r="BP257"/>
      <x:c r="BQ257"/>
      <x:c r="BR257"/>
      <x:c r="BS257"/>
      <x:c r="BT257"/>
      <x:c r="BU257"/>
      <x:c r="BV257"/>
      <x:c r="BW257"/>
      <x:c r="BX257"/>
      <x:c r="BY257"/>
      <x:c r="BZ257"/>
    </x:row>
    <x:row r="258">
      <x:c r="A258" s="30" t="n">
        <x:f>'対象台データ'!A256</x:f>
        <x:v>46125</x:v>
      </x:c>
      <x:c r="B258" s="1004" t="str">
        <x:f>'対象台データ'!B256</x:f>
        <x:v>月</x:v>
      </x:c>
      <x:c r="C258" s="1004" t="str">
        <x:f>'対象台データ'!C256</x:f>
        <x:v>4/13</x:v>
      </x:c>
      <x:c r="D258" t="str">
        <x:f>'対象台データ'!D256</x:f>
        <x:v>東京リベンジャーズ</x:v>
      </x:c>
      <x:c r="E258" s="1015" t="n">
        <x:f>IF($X258="A",MIN(100,MAX(0,55+(V258-55)*(1+0.4*SQRT(MIN(G258/8000,1))))),MIN(100,MAX(0,V258)))</x:f>
        <x:v>85.99638229518072</x:v>
      </x:c>
      <x:c r="F258" s="1017" t="n">
        <x:f>'対象台データ'!E256</x:f>
        <x:v>699</x:v>
      </x:c>
      <x:c r="G258" s="644" t="n">
        <x:f>'対象台データ'!F256</x:f>
        <x:v>7766</x:v>
      </x:c>
      <x:c r="H258" s="644" t="n">
        <x:f>'対象台データ'!G256</x:f>
        <x:v>4755</x:v>
      </x:c>
      <x:c r="I258" s="644" t="n">
        <x:f>'対象台データ'!H256</x:f>
        <x:v>0</x:v>
      </x:c>
      <x:c r="J258" s="644" t="n">
        <x:f>'対象台データ'!I256</x:f>
        <x:v>0</x:v>
      </x:c>
      <x:c r="K258" s="145" t="n">
        <x:f>'対象台データ'!K256</x:f>
        <x:v>1.2040947720834407</x:v>
      </x:c>
      <x:c r="L258" s="28" t="n">
        <x:f>IF(G258&lt;=0,5,IF(G258&lt;1500,5+(G258-0)*(20-5)/(1500-0),IF(G258&lt;3000,20+(G258-1500)*(40-20)/(3000-1500),IF(G258&lt;4500,40+(G258-3000)*(58-40)/(4500-3000),IF(G258&lt;6000,58+(G258-4500)*(72-58)/(6000-4500),IF(G258&lt;7500,72+(G258-6000)*(84-72)/(7500-6000),IF(G258&lt;9000,84+(G258-7500)*(93-84)/(9000-7500),IF(G258&lt;11000,93+(G258-9000)*(100-93)/(11000-9000),100))))))))</x:f>
        <x:v>85.596</x:v>
      </x:c>
      <x:c r="M258" s="28" t="n">
        <x:v>1</x:v>
      </x:c>
      <x:c r="N258" s="28" t="n">
        <x:f>MIN(100,L258*M258)</x:f>
        <x:v>85.596</x:v>
      </x:c>
      <x:c r="O258" s="28" t="n">
        <x:f>IF(K258&lt;=0.8,0,IF(K258&lt;0.9,0+(K258-0.8)*(10-0)/(0.9-0.8),IF(K258&lt;1,10+(K258-0.9)*(35-10)/(1-0.9),IF(K258&lt;1.2,35+(K258-1)*(87-35)/(1.2-1),IF(K258&lt;1.3,87+(K258-1.2)*(96-87)/(1.3-1.2),IF(K258&lt;1.45,96+(K258-1.3)*(100-96)/(1.45-1.3),100))))))</x:f>
        <x:v>87.36852948750968</x:v>
      </x:c>
      <x:c r="P258" s="145" t="n">
        <x:f>MIN(1,SQRT(G258/8000))</x:f>
        <x:v>0.9852664614204626</x:v>
      </x:c>
      <x:c r="Q258" s="28" t="n">
        <x:f>35+(O258-35)*P258</x:f>
        <x:v>86.59695573795182</x:v>
      </x:c>
      <x:c r="R258" s="28" t="n">
        <x:f>IF(K258&lt;0.95,MIN(25,(0.95-K258)*250),0)</x:f>
        <x:v>0</x:v>
      </x:c>
      <x:c r="S258" s="28" t="n">
        <x:f>IF($X258="A",Y258*5+Z258*15+AA258*30+AB258*60+AC258*80+AD258*100,0)</x:f>
        <x:v>0</x:v>
      </x:c>
      <x:c r="T258" s="28" t="n">
        <x:f>IF($X258="A",AE258*5+AF258*15+AG258*30+AH258*60+AI258*80+AJ258*100,0)</x:f>
        <x:v>0</x:v>
      </x:c>
      <x:c r="U258" s="28" t="n">
        <x:f>IF($X258="A",S258*15%+T258*30%+Q258*55%,0)</x:f>
        <x:v>0</x:v>
      </x:c>
      <x:c r="V258" s="1019" t="n">
        <x:f>IF($X258="A",U258*80%+N258*20%,N258*IFERROR(INDEX($AT$5:$AT$60,MATCH($D258,$AR$5:$AR$60,0)),0.6)+Q258*IFERROR(INDEX($AU$5:$AU$60,MATCH($D258,$AR$5:$AR$60,0)),0.4)-R258)</x:f>
        <x:v>85.99638229518072</x:v>
      </x:c>
      <x:c r="W258" s="25" t="str">
        <x:f>IF(E258&gt;=90,"設定6級候補",IF(E258&gt;=75,"設定4以上強候補",IF(E258&gt;=60,"設定4以上を疑う","要観察")))</x:f>
        <x:v>設定4以上強候補</x:v>
      </x:c>
      <x:c r="X258" s="1004" t="str">
        <x:f>IFERROR(INDEX($AS$5:$AS$60,MATCH($D258,$AR$5:$AR$60,0)),"AT")</x:f>
        <x:v>AT</x:v>
      </x:c>
      <x:c r="Y258" s="145" t="n">
        <x:f>IFERROR((EXP(-$G258/INDEX($AV$5:$BA$12,MATCH($D258,$AR$5:$AR$12,0),1))*($G258/INDEX($AV$5:$BA$12,MATCH($D258,$AR$5:$AR$12,0),1))^$I258)/((EXP(-$G258/INDEX($AV$5:$BA$12,MATCH($D258,$AR$5:$AR$12,0),1))*($G258/INDEX($AV$5:$BA$12,MATCH($D258,$AR$5:$AR$12,0),1))^$I258)+(EXP(-$G258/INDEX($AV$5:$BA$12,MATCH($D258,$AR$5:$AR$12,0),2))*($G258/INDEX($AV$5:$BA$12,MATCH($D258,$AR$5:$AR$12,0),2))^$I258)+(EXP(-$G258/INDEX($AV$5:$BA$12,MATCH($D258,$AR$5:$AR$12,0),3))*($G258/INDEX($AV$5:$BA$12,MATCH($D258,$AR$5:$AR$12,0),3))^$I258)+(EXP(-$G258/INDEX($AV$5:$BA$12,MATCH($D258,$AR$5:$AR$12,0),4))*($G258/INDEX($AV$5:$BA$12,MATCH($D258,$AR$5:$AR$12,0),4))^$I258)+(EXP(-$G258/INDEX($AV$5:$BA$12,MATCH($D258,$AR$5:$AR$12,0),5))*($G258/INDEX($AV$5:$BA$12,MATCH($D258,$AR$5:$AR$12,0),5))^$I258)+(EXP(-$G258/INDEX($AV$5:$BA$12,MATCH($D258,$AR$5:$AR$12,0),6))*($G258/INDEX($AV$5:$BA$12,MATCH($D258,$AR$5:$AR$12,0),6))^$I258)),0)</x:f>
        <x:v>0</x:v>
      </x:c>
      <x:c r="Z258" s="145" t="n">
        <x:f>IFERROR((EXP(-$G258/INDEX($AV$5:$BA$12,MATCH($D258,$AR$5:$AR$12,0),2))*($G258/INDEX($AV$5:$BA$12,MATCH($D258,$AR$5:$AR$12,0),2))^$I258)/((EXP(-$G258/INDEX($AV$5:$BA$12,MATCH($D258,$AR$5:$AR$12,0),1))*($G258/INDEX($AV$5:$BA$12,MATCH($D258,$AR$5:$AR$12,0),1))^$I258)+(EXP(-$G258/INDEX($AV$5:$BA$12,MATCH($D258,$AR$5:$AR$12,0),2))*($G258/INDEX($AV$5:$BA$12,MATCH($D258,$AR$5:$AR$12,0),2))^$I258)+(EXP(-$G258/INDEX($AV$5:$BA$12,MATCH($D258,$AR$5:$AR$12,0),3))*($G258/INDEX($AV$5:$BA$12,MATCH($D258,$AR$5:$AR$12,0),3))^$I258)+(EXP(-$G258/INDEX($AV$5:$BA$12,MATCH($D258,$AR$5:$AR$12,0),4))*($G258/INDEX($AV$5:$BA$12,MATCH($D258,$AR$5:$AR$12,0),4))^$I258)+(EXP(-$G258/INDEX($AV$5:$BA$12,MATCH($D258,$AR$5:$AR$12,0),5))*($G258/INDEX($AV$5:$BA$12,MATCH($D258,$AR$5:$AR$12,0),5))^$I258)+(EXP(-$G258/INDEX($AV$5:$BA$12,MATCH($D258,$AR$5:$AR$12,0),6))*($G258/INDEX($AV$5:$BA$12,MATCH($D258,$AR$5:$AR$12,0),6))^$I258)),0)</x:f>
        <x:v>0</x:v>
      </x:c>
      <x:c r="AA258" s="145" t="n">
        <x:f>IFERROR((EXP(-$G258/INDEX($AV$5:$BA$12,MATCH($D258,$AR$5:$AR$12,0),3))*($G258/INDEX($AV$5:$BA$12,MATCH($D258,$AR$5:$AR$12,0),3))^$I258)/((EXP(-$G258/INDEX($AV$5:$BA$12,MATCH($D258,$AR$5:$AR$12,0),1))*($G258/INDEX($AV$5:$BA$12,MATCH($D258,$AR$5:$AR$12,0),1))^$I258)+(EXP(-$G258/INDEX($AV$5:$BA$12,MATCH($D258,$AR$5:$AR$12,0),2))*($G258/INDEX($AV$5:$BA$12,MATCH($D258,$AR$5:$AR$12,0),2))^$I258)+(EXP(-$G258/INDEX($AV$5:$BA$12,MATCH($D258,$AR$5:$AR$12,0),3))*($G258/INDEX($AV$5:$BA$12,MATCH($D258,$AR$5:$AR$12,0),3))^$I258)+(EXP(-$G258/INDEX($AV$5:$BA$12,MATCH($D258,$AR$5:$AR$12,0),4))*($G258/INDEX($AV$5:$BA$12,MATCH($D258,$AR$5:$AR$12,0),4))^$I258)+(EXP(-$G258/INDEX($AV$5:$BA$12,MATCH($D258,$AR$5:$AR$12,0),5))*($G258/INDEX($AV$5:$BA$12,MATCH($D258,$AR$5:$AR$12,0),5))^$I258)+(EXP(-$G258/INDEX($AV$5:$BA$12,MATCH($D258,$AR$5:$AR$12,0),6))*($G258/INDEX($AV$5:$BA$12,MATCH($D258,$AR$5:$AR$12,0),6))^$I258)),0)</x:f>
        <x:v>0</x:v>
      </x:c>
      <x:c r="AB258" s="145" t="n">
        <x:f>IFERROR((EXP(-$G258/INDEX($AV$5:$BA$12,MATCH($D258,$AR$5:$AR$12,0),4))*($G258/INDEX($AV$5:$BA$12,MATCH($D258,$AR$5:$AR$12,0),4))^$I258)/((EXP(-$G258/INDEX($AV$5:$BA$12,MATCH($D258,$AR$5:$AR$12,0),1))*($G258/INDEX($AV$5:$BA$12,MATCH($D258,$AR$5:$AR$12,0),1))^$I258)+(EXP(-$G258/INDEX($AV$5:$BA$12,MATCH($D258,$AR$5:$AR$12,0),2))*($G258/INDEX($AV$5:$BA$12,MATCH($D258,$AR$5:$AR$12,0),2))^$I258)+(EXP(-$G258/INDEX($AV$5:$BA$12,MATCH($D258,$AR$5:$AR$12,0),3))*($G258/INDEX($AV$5:$BA$12,MATCH($D258,$AR$5:$AR$12,0),3))^$I258)+(EXP(-$G258/INDEX($AV$5:$BA$12,MATCH($D258,$AR$5:$AR$12,0),4))*($G258/INDEX($AV$5:$BA$12,MATCH($D258,$AR$5:$AR$12,0),4))^$I258)+(EXP(-$G258/INDEX($AV$5:$BA$12,MATCH($D258,$AR$5:$AR$12,0),5))*($G258/INDEX($AV$5:$BA$12,MATCH($D258,$AR$5:$AR$12,0),5))^$I258)+(EXP(-$G258/INDEX($AV$5:$BA$12,MATCH($D258,$AR$5:$AR$12,0),6))*($G258/INDEX($AV$5:$BA$12,MATCH($D258,$AR$5:$AR$12,0),6))^$I258)),0)</x:f>
        <x:v>0</x:v>
      </x:c>
      <x:c r="AC258" s="145" t="n">
        <x:f>IFERROR((EXP(-$G258/INDEX($AV$5:$BA$12,MATCH($D258,$AR$5:$AR$12,0),5))*($G258/INDEX($AV$5:$BA$12,MATCH($D258,$AR$5:$AR$12,0),5))^$I258)/((EXP(-$G258/INDEX($AV$5:$BA$12,MATCH($D258,$AR$5:$AR$12,0),1))*($G258/INDEX($AV$5:$BA$12,MATCH($D258,$AR$5:$AR$12,0),1))^$I258)+(EXP(-$G258/INDEX($AV$5:$BA$12,MATCH($D258,$AR$5:$AR$12,0),2))*($G258/INDEX($AV$5:$BA$12,MATCH($D258,$AR$5:$AR$12,0),2))^$I258)+(EXP(-$G258/INDEX($AV$5:$BA$12,MATCH($D258,$AR$5:$AR$12,0),3))*($G258/INDEX($AV$5:$BA$12,MATCH($D258,$AR$5:$AR$12,0),3))^$I258)+(EXP(-$G258/INDEX($AV$5:$BA$12,MATCH($D258,$AR$5:$AR$12,0),4))*($G258/INDEX($AV$5:$BA$12,MATCH($D258,$AR$5:$AR$12,0),4))^$I258)+(EXP(-$G258/INDEX($AV$5:$BA$12,MATCH($D258,$AR$5:$AR$12,0),5))*($G258/INDEX($AV$5:$BA$12,MATCH($D258,$AR$5:$AR$12,0),5))^$I258)+(EXP(-$G258/INDEX($AV$5:$BA$12,MATCH($D258,$AR$5:$AR$12,0),6))*($G258/INDEX($AV$5:$BA$12,MATCH($D258,$AR$5:$AR$12,0),6))^$I258)),0)</x:f>
        <x:v>0</x:v>
      </x:c>
      <x:c r="AD258" s="145" t="n">
        <x:f>IFERROR((EXP(-$G258/INDEX($AV$5:$BA$12,MATCH($D258,$AR$5:$AR$12,0),6))*($G258/INDEX($AV$5:$BA$12,MATCH($D258,$AR$5:$AR$12,0),6))^$I258)/((EXP(-$G258/INDEX($AV$5:$BA$12,MATCH($D258,$AR$5:$AR$12,0),1))*($G258/INDEX($AV$5:$BA$12,MATCH($D258,$AR$5:$AR$12,0),1))^$I258)+(EXP(-$G258/INDEX($AV$5:$BA$12,MATCH($D258,$AR$5:$AR$12,0),2))*($G258/INDEX($AV$5:$BA$12,MATCH($D258,$AR$5:$AR$12,0),2))^$I258)+(EXP(-$G258/INDEX($AV$5:$BA$12,MATCH($D258,$AR$5:$AR$12,0),3))*($G258/INDEX($AV$5:$BA$12,MATCH($D258,$AR$5:$AR$12,0),3))^$I258)+(EXP(-$G258/INDEX($AV$5:$BA$12,MATCH($D258,$AR$5:$AR$12,0),4))*($G258/INDEX($AV$5:$BA$12,MATCH($D258,$AR$5:$AR$12,0),4))^$I258)+(EXP(-$G258/INDEX($AV$5:$BA$12,MATCH($D258,$AR$5:$AR$12,0),5))*($G258/INDEX($AV$5:$BA$12,MATCH($D258,$AR$5:$AR$12,0),5))^$I258)+(EXP(-$G258/INDEX($AV$5:$BA$12,MATCH($D258,$AR$5:$AR$12,0),6))*($G258/INDEX($AV$5:$BA$12,MATCH($D258,$AR$5:$AR$12,0),6))^$I258)),0)</x:f>
        <x:v>0</x:v>
      </x:c>
      <x:c r="AE258" s="145" t="n">
        <x:f>IFERROR((EXP(-$G258/INDEX($BB$5:$BG$12,MATCH($D258,$AR$5:$AR$12,0),1))*($G258/INDEX($BB$5:$BG$12,MATCH($D258,$AR$5:$AR$12,0),1))^$J258)/((EXP(-$G258/INDEX($BB$5:$BG$12,MATCH($D258,$AR$5:$AR$12,0),1))*($G258/INDEX($BB$5:$BG$12,MATCH($D258,$AR$5:$AR$12,0),1))^$J258)+(EXP(-$G258/INDEX($BB$5:$BG$12,MATCH($D258,$AR$5:$AR$12,0),2))*($G258/INDEX($BB$5:$BG$12,MATCH($D258,$AR$5:$AR$12,0),2))^$J258)+(EXP(-$G258/INDEX($BB$5:$BG$12,MATCH($D258,$AR$5:$AR$12,0),3))*($G258/INDEX($BB$5:$BG$12,MATCH($D258,$AR$5:$AR$12,0),3))^$J258)+(EXP(-$G258/INDEX($BB$5:$BG$12,MATCH($D258,$AR$5:$AR$12,0),4))*($G258/INDEX($BB$5:$BG$12,MATCH($D258,$AR$5:$AR$12,0),4))^$J258)+(EXP(-$G258/INDEX($BB$5:$BG$12,MATCH($D258,$AR$5:$AR$12,0),5))*($G258/INDEX($BB$5:$BG$12,MATCH($D258,$AR$5:$AR$12,0),5))^$J258)+(EXP(-$G258/INDEX($BB$5:$BG$12,MATCH($D258,$AR$5:$AR$12,0),6))*($G258/INDEX($BB$5:$BG$12,MATCH($D258,$AR$5:$AR$12,0),6))^$J258)),0)</x:f>
        <x:v>0</x:v>
      </x:c>
      <x:c r="AF258" s="145" t="n">
        <x:f>IFERROR((EXP(-$G258/INDEX($BB$5:$BG$12,MATCH($D258,$AR$5:$AR$12,0),2))*($G258/INDEX($BB$5:$BG$12,MATCH($D258,$AR$5:$AR$12,0),2))^$J258)/((EXP(-$G258/INDEX($BB$5:$BG$12,MATCH($D258,$AR$5:$AR$12,0),1))*($G258/INDEX($BB$5:$BG$12,MATCH($D258,$AR$5:$AR$12,0),1))^$J258)+(EXP(-$G258/INDEX($BB$5:$BG$12,MATCH($D258,$AR$5:$AR$12,0),2))*($G258/INDEX($BB$5:$BG$12,MATCH($D258,$AR$5:$AR$12,0),2))^$J258)+(EXP(-$G258/INDEX($BB$5:$BG$12,MATCH($D258,$AR$5:$AR$12,0),3))*($G258/INDEX($BB$5:$BG$12,MATCH($D258,$AR$5:$AR$12,0),3))^$J258)+(EXP(-$G258/INDEX($BB$5:$BG$12,MATCH($D258,$AR$5:$AR$12,0),4))*($G258/INDEX($BB$5:$BG$12,MATCH($D258,$AR$5:$AR$12,0),4))^$J258)+(EXP(-$G258/INDEX($BB$5:$BG$12,MATCH($D258,$AR$5:$AR$12,0),5))*($G258/INDEX($BB$5:$BG$12,MATCH($D258,$AR$5:$AR$12,0),5))^$J258)+(EXP(-$G258/INDEX($BB$5:$BG$12,MATCH($D258,$AR$5:$AR$12,0),6))*($G258/INDEX($BB$5:$BG$12,MATCH($D258,$AR$5:$AR$12,0),6))^$J258)),0)</x:f>
        <x:v>0</x:v>
      </x:c>
      <x:c r="AG258" s="145" t="n">
        <x:f>IFERROR((EXP(-$G258/INDEX($BB$5:$BG$12,MATCH($D258,$AR$5:$AR$12,0),3))*($G258/INDEX($BB$5:$BG$12,MATCH($D258,$AR$5:$AR$12,0),3))^$J258)/((EXP(-$G258/INDEX($BB$5:$BG$12,MATCH($D258,$AR$5:$AR$12,0),1))*($G258/INDEX($BB$5:$BG$12,MATCH($D258,$AR$5:$AR$12,0),1))^$J258)+(EXP(-$G258/INDEX($BB$5:$BG$12,MATCH($D258,$AR$5:$AR$12,0),2))*($G258/INDEX($BB$5:$BG$12,MATCH($D258,$AR$5:$AR$12,0),2))^$J258)+(EXP(-$G258/INDEX($BB$5:$BG$12,MATCH($D258,$AR$5:$AR$12,0),3))*($G258/INDEX($BB$5:$BG$12,MATCH($D258,$AR$5:$AR$12,0),3))^$J258)+(EXP(-$G258/INDEX($BB$5:$BG$12,MATCH($D258,$AR$5:$AR$12,0),4))*($G258/INDEX($BB$5:$BG$12,MATCH($D258,$AR$5:$AR$12,0),4))^$J258)+(EXP(-$G258/INDEX($BB$5:$BG$12,MATCH($D258,$AR$5:$AR$12,0),5))*($G258/INDEX($BB$5:$BG$12,MATCH($D258,$AR$5:$AR$12,0),5))^$J258)+(EXP(-$G258/INDEX($BB$5:$BG$12,MATCH($D258,$AR$5:$AR$12,0),6))*($G258/INDEX($BB$5:$BG$12,MATCH($D258,$AR$5:$AR$12,0),6))^$J258)),0)</x:f>
        <x:v>0</x:v>
      </x:c>
      <x:c r="AH258" s="145" t="n">
        <x:f>IFERROR((EXP(-$G258/INDEX($BB$5:$BG$12,MATCH($D258,$AR$5:$AR$12,0),4))*($G258/INDEX($BB$5:$BG$12,MATCH($D258,$AR$5:$AR$12,0),4))^$J258)/((EXP(-$G258/INDEX($BB$5:$BG$12,MATCH($D258,$AR$5:$AR$12,0),1))*($G258/INDEX($BB$5:$BG$12,MATCH($D258,$AR$5:$AR$12,0),1))^$J258)+(EXP(-$G258/INDEX($BB$5:$BG$12,MATCH($D258,$AR$5:$AR$12,0),2))*($G258/INDEX($BB$5:$BG$12,MATCH($D258,$AR$5:$AR$12,0),2))^$J258)+(EXP(-$G258/INDEX($BB$5:$BG$12,MATCH($D258,$AR$5:$AR$12,0),3))*($G258/INDEX($BB$5:$BG$12,MATCH($D258,$AR$5:$AR$12,0),3))^$J258)+(EXP(-$G258/INDEX($BB$5:$BG$12,MATCH($D258,$AR$5:$AR$12,0),4))*($G258/INDEX($BB$5:$BG$12,MATCH($D258,$AR$5:$AR$12,0),4))^$J258)+(EXP(-$G258/INDEX($BB$5:$BG$12,MATCH($D258,$AR$5:$AR$12,0),5))*($G258/INDEX($BB$5:$BG$12,MATCH($D258,$AR$5:$AR$12,0),5))^$J258)+(EXP(-$G258/INDEX($BB$5:$BG$12,MATCH($D258,$AR$5:$AR$12,0),6))*($G258/INDEX($BB$5:$BG$12,MATCH($D258,$AR$5:$AR$12,0),6))^$J258)),0)</x:f>
        <x:v>0</x:v>
      </x:c>
      <x:c r="AI258" s="145" t="n">
        <x:f>IFERROR((EXP(-$G258/INDEX($BB$5:$BG$12,MATCH($D258,$AR$5:$AR$12,0),5))*($G258/INDEX($BB$5:$BG$12,MATCH($D258,$AR$5:$AR$12,0),5))^$J258)/((EXP(-$G258/INDEX($BB$5:$BG$12,MATCH($D258,$AR$5:$AR$12,0),1))*($G258/INDEX($BB$5:$BG$12,MATCH($D258,$AR$5:$AR$12,0),1))^$J258)+(EXP(-$G258/INDEX($BB$5:$BG$12,MATCH($D258,$AR$5:$AR$12,0),2))*($G258/INDEX($BB$5:$BG$12,MATCH($D258,$AR$5:$AR$12,0),2))^$J258)+(EXP(-$G258/INDEX($BB$5:$BG$12,MATCH($D258,$AR$5:$AR$12,0),3))*($G258/INDEX($BB$5:$BG$12,MATCH($D258,$AR$5:$AR$12,0),3))^$J258)+(EXP(-$G258/INDEX($BB$5:$BG$12,MATCH($D258,$AR$5:$AR$12,0),4))*($G258/INDEX($BB$5:$BG$12,MATCH($D258,$AR$5:$AR$12,0),4))^$J258)+(EXP(-$G258/INDEX($BB$5:$BG$12,MATCH($D258,$AR$5:$AR$12,0),5))*($G258/INDEX($BB$5:$BG$12,MATCH($D258,$AR$5:$AR$12,0),5))^$J258)+(EXP(-$G258/INDEX($BB$5:$BG$12,MATCH($D258,$AR$5:$AR$12,0),6))*($G258/INDEX($BB$5:$BG$12,MATCH($D258,$AR$5:$AR$12,0),6))^$J258)),0)</x:f>
        <x:v>0</x:v>
      </x:c>
      <x:c r="AJ258" s="145" t="n">
        <x:f>IFERROR((EXP(-$G258/INDEX($BB$5:$BG$12,MATCH($D258,$AR$5:$AR$12,0),6))*($G258/INDEX($BB$5:$BG$12,MATCH($D258,$AR$5:$AR$12,0),6))^$J258)/((EXP(-$G258/INDEX($BB$5:$BG$12,MATCH($D258,$AR$5:$AR$12,0),1))*($G258/INDEX($BB$5:$BG$12,MATCH($D258,$AR$5:$AR$12,0),1))^$J258)+(EXP(-$G258/INDEX($BB$5:$BG$12,MATCH($D258,$AR$5:$AR$12,0),2))*($G258/INDEX($BB$5:$BG$12,MATCH($D258,$AR$5:$AR$12,0),2))^$J258)+(EXP(-$G258/INDEX($BB$5:$BG$12,MATCH($D258,$AR$5:$AR$12,0),3))*($G258/INDEX($BB$5:$BG$12,MATCH($D258,$AR$5:$AR$12,0),3))^$J258)+(EXP(-$G258/INDEX($BB$5:$BG$12,MATCH($D258,$AR$5:$AR$12,0),4))*($G258/INDEX($BB$5:$BG$12,MATCH($D258,$AR$5:$AR$12,0),4))^$J258)+(EXP(-$G258/INDEX($BB$5:$BG$12,MATCH($D258,$AR$5:$AR$12,0),5))*($G258/INDEX($BB$5:$BG$12,MATCH($D258,$AR$5:$AR$12,0),5))^$J258)+(EXP(-$G258/INDEX($BB$5:$BG$12,MATCH($D258,$AR$5:$AR$12,0),6))*($G258/INDEX($BB$5:$BG$12,MATCH($D258,$AR$5:$AR$12,0),6))^$J258)),0)</x:f>
        <x:v>0</x:v>
      </x:c>
      <x:c r="BJ258"/>
      <x:c r="BK258"/>
      <x:c r="BL258"/>
      <x:c r="BM258"/>
      <x:c r="BN258"/>
      <x:c r="BO258"/>
      <x:c r="BP258"/>
      <x:c r="BQ258"/>
      <x:c r="BR258"/>
      <x:c r="BS258"/>
      <x:c r="BT258"/>
      <x:c r="BU258"/>
      <x:c r="BV258"/>
      <x:c r="BW258"/>
      <x:c r="BX258"/>
      <x:c r="BY258"/>
      <x:c r="BZ258"/>
    </x:row>
    <x:row r="259">
      <x:c r="A259" s="30" t="n">
        <x:f>'対象台データ'!A257</x:f>
        <x:v>46125</x:v>
      </x:c>
      <x:c r="B259" s="1004" t="str">
        <x:f>'対象台データ'!B257</x:f>
        <x:v>月</x:v>
      </x:c>
      <x:c r="C259" s="1004" t="str">
        <x:f>'対象台データ'!C257</x:f>
        <x:v>4/13</x:v>
      </x:c>
      <x:c r="D259" t="str">
        <x:f>'対象台データ'!D257</x:f>
        <x:v>東京リベンジャーズ</x:v>
      </x:c>
      <x:c r="E259" s="1015" t="n">
        <x:f>IF($X259="A",MIN(100,MAX(0,55+(V259-55)*(1+0.4*SQRT(MIN(G259/8000,1))))),MIN(100,MAX(0,V259)))</x:f>
        <x:v>91.28961026067205</x:v>
      </x:c>
      <x:c r="F259" s="1017" t="n">
        <x:f>'対象台データ'!E257</x:f>
        <x:v>700</x:v>
      </x:c>
      <x:c r="G259" s="644" t="n">
        <x:f>'対象台データ'!F257</x:f>
        <x:v>8022</x:v>
      </x:c>
      <x:c r="H259" s="644" t="n">
        <x:f>'対象台データ'!G257</x:f>
        <x:v>8597</x:v>
      </x:c>
      <x:c r="I259" s="644" t="n">
        <x:f>'対象台データ'!H257</x:f>
        <x:v>0</x:v>
      </x:c>
      <x:c r="J259" s="644" t="n">
        <x:f>'対象台データ'!I257</x:f>
        <x:v>0</x:v>
      </x:c>
      <x:c r="K259" s="145" t="n">
        <x:f>'対象台データ'!K257</x:f>
        <x:v>1.3572259619380038</x:v>
      </x:c>
      <x:c r="L259" s="28" t="n">
        <x:f>IF(G259&lt;=0,5,IF(G259&lt;1500,5+(G259-0)*(20-5)/(1500-0),IF(G259&lt;3000,20+(G259-1500)*(40-20)/(3000-1500),IF(G259&lt;4500,40+(G259-3000)*(58-40)/(4500-3000),IF(G259&lt;6000,58+(G259-4500)*(72-58)/(6000-4500),IF(G259&lt;7500,72+(G259-6000)*(84-72)/(7500-6000),IF(G259&lt;9000,84+(G259-7500)*(93-84)/(9000-7500),IF(G259&lt;11000,93+(G259-9000)*(100-93)/(11000-9000),100))))))))</x:f>
        <x:v>87.132</x:v>
      </x:c>
      <x:c r="M259" s="28" t="n">
        <x:v>1</x:v>
      </x:c>
      <x:c r="N259" s="28" t="n">
        <x:f>MIN(100,L259*M259)</x:f>
        <x:v>87.132</x:v>
      </x:c>
      <x:c r="O259" s="28" t="n">
        <x:f>IF(K259&lt;=0.8,0,IF(K259&lt;0.9,0+(K259-0.8)*(10-0)/(0.9-0.8),IF(K259&lt;1,10+(K259-0.9)*(35-10)/(1-0.9),IF(K259&lt;1.2,35+(K259-1)*(87-35)/(1.2-1),IF(K259&lt;1.3,87+(K259-1.2)*(96-87)/(1.3-1.2),IF(K259&lt;1.45,96+(K259-1.3)*(100-96)/(1.45-1.3),100))))))</x:f>
        <x:v>97.5260256516801</x:v>
      </x:c>
      <x:c r="P259" s="145" t="n">
        <x:f>MIN(1,SQRT(G259/8000))</x:f>
        <x:v>1</x:v>
      </x:c>
      <x:c r="Q259" s="28" t="n">
        <x:f>35+(O259-35)*P259</x:f>
        <x:v>97.5260256516801</x:v>
      </x:c>
      <x:c r="R259" s="28" t="n">
        <x:f>IF(K259&lt;0.95,MIN(25,(0.95-K259)*250),0)</x:f>
        <x:v>0</x:v>
      </x:c>
      <x:c r="S259" s="28" t="n">
        <x:f>IF($X259="A",Y259*5+Z259*15+AA259*30+AB259*60+AC259*80+AD259*100,0)</x:f>
        <x:v>0</x:v>
      </x:c>
      <x:c r="T259" s="28" t="n">
        <x:f>IF($X259="A",AE259*5+AF259*15+AG259*30+AH259*60+AI259*80+AJ259*100,0)</x:f>
        <x:v>0</x:v>
      </x:c>
      <x:c r="U259" s="28" t="n">
        <x:f>IF($X259="A",S259*15%+T259*30%+Q259*55%,0)</x:f>
        <x:v>0</x:v>
      </x:c>
      <x:c r="V259" s="1019" t="n">
        <x:f>IF($X259="A",U259*80%+N259*20%,N259*IFERROR(INDEX($AT$5:$AT$60,MATCH($D259,$AR$5:$AR$60,0)),0.6)+Q259*IFERROR(INDEX($AU$5:$AU$60,MATCH($D259,$AR$5:$AR$60,0)),0.4)-R259)</x:f>
        <x:v>91.28961026067205</x:v>
      </x:c>
      <x:c r="W259" s="25" t="str">
        <x:f>IF(E259&gt;=90,"設定6級候補",IF(E259&gt;=75,"設定4以上強候補",IF(E259&gt;=60,"設定4以上を疑う","要観察")))</x:f>
        <x:v>設定6級候補</x:v>
      </x:c>
      <x:c r="X259" s="1004" t="str">
        <x:f>IFERROR(INDEX($AS$5:$AS$60,MATCH($D259,$AR$5:$AR$60,0)),"AT")</x:f>
        <x:v>AT</x:v>
      </x:c>
      <x:c r="Y259" s="145" t="n">
        <x:f>IFERROR((EXP(-$G259/INDEX($AV$5:$BA$12,MATCH($D259,$AR$5:$AR$12,0),1))*($G259/INDEX($AV$5:$BA$12,MATCH($D259,$AR$5:$AR$12,0),1))^$I259)/((EXP(-$G259/INDEX($AV$5:$BA$12,MATCH($D259,$AR$5:$AR$12,0),1))*($G259/INDEX($AV$5:$BA$12,MATCH($D259,$AR$5:$AR$12,0),1))^$I259)+(EXP(-$G259/INDEX($AV$5:$BA$12,MATCH($D259,$AR$5:$AR$12,0),2))*($G259/INDEX($AV$5:$BA$12,MATCH($D259,$AR$5:$AR$12,0),2))^$I259)+(EXP(-$G259/INDEX($AV$5:$BA$12,MATCH($D259,$AR$5:$AR$12,0),3))*($G259/INDEX($AV$5:$BA$12,MATCH($D259,$AR$5:$AR$12,0),3))^$I259)+(EXP(-$G259/INDEX($AV$5:$BA$12,MATCH($D259,$AR$5:$AR$12,0),4))*($G259/INDEX($AV$5:$BA$12,MATCH($D259,$AR$5:$AR$12,0),4))^$I259)+(EXP(-$G259/INDEX($AV$5:$BA$12,MATCH($D259,$AR$5:$AR$12,0),5))*($G259/INDEX($AV$5:$BA$12,MATCH($D259,$AR$5:$AR$12,0),5))^$I259)+(EXP(-$G259/INDEX($AV$5:$BA$12,MATCH($D259,$AR$5:$AR$12,0),6))*($G259/INDEX($AV$5:$BA$12,MATCH($D259,$AR$5:$AR$12,0),6))^$I259)),0)</x:f>
        <x:v>0</x:v>
      </x:c>
      <x:c r="Z259" s="145" t="n">
        <x:f>IFERROR((EXP(-$G259/INDEX($AV$5:$BA$12,MATCH($D259,$AR$5:$AR$12,0),2))*($G259/INDEX($AV$5:$BA$12,MATCH($D259,$AR$5:$AR$12,0),2))^$I259)/((EXP(-$G259/INDEX($AV$5:$BA$12,MATCH($D259,$AR$5:$AR$12,0),1))*($G259/INDEX($AV$5:$BA$12,MATCH($D259,$AR$5:$AR$12,0),1))^$I259)+(EXP(-$G259/INDEX($AV$5:$BA$12,MATCH($D259,$AR$5:$AR$12,0),2))*($G259/INDEX($AV$5:$BA$12,MATCH($D259,$AR$5:$AR$12,0),2))^$I259)+(EXP(-$G259/INDEX($AV$5:$BA$12,MATCH($D259,$AR$5:$AR$12,0),3))*($G259/INDEX($AV$5:$BA$12,MATCH($D259,$AR$5:$AR$12,0),3))^$I259)+(EXP(-$G259/INDEX($AV$5:$BA$12,MATCH($D259,$AR$5:$AR$12,0),4))*($G259/INDEX($AV$5:$BA$12,MATCH($D259,$AR$5:$AR$12,0),4))^$I259)+(EXP(-$G259/INDEX($AV$5:$BA$12,MATCH($D259,$AR$5:$AR$12,0),5))*($G259/INDEX($AV$5:$BA$12,MATCH($D259,$AR$5:$AR$12,0),5))^$I259)+(EXP(-$G259/INDEX($AV$5:$BA$12,MATCH($D259,$AR$5:$AR$12,0),6))*($G259/INDEX($AV$5:$BA$12,MATCH($D259,$AR$5:$AR$12,0),6))^$I259)),0)</x:f>
        <x:v>0</x:v>
      </x:c>
      <x:c r="AA259" s="145" t="n">
        <x:f>IFERROR((EXP(-$G259/INDEX($AV$5:$BA$12,MATCH($D259,$AR$5:$AR$12,0),3))*($G259/INDEX($AV$5:$BA$12,MATCH($D259,$AR$5:$AR$12,0),3))^$I259)/((EXP(-$G259/INDEX($AV$5:$BA$12,MATCH($D259,$AR$5:$AR$12,0),1))*($G259/INDEX($AV$5:$BA$12,MATCH($D259,$AR$5:$AR$12,0),1))^$I259)+(EXP(-$G259/INDEX($AV$5:$BA$12,MATCH($D259,$AR$5:$AR$12,0),2))*($G259/INDEX($AV$5:$BA$12,MATCH($D259,$AR$5:$AR$12,0),2))^$I259)+(EXP(-$G259/INDEX($AV$5:$BA$12,MATCH($D259,$AR$5:$AR$12,0),3))*($G259/INDEX($AV$5:$BA$12,MATCH($D259,$AR$5:$AR$12,0),3))^$I259)+(EXP(-$G259/INDEX($AV$5:$BA$12,MATCH($D259,$AR$5:$AR$12,0),4))*($G259/INDEX($AV$5:$BA$12,MATCH($D259,$AR$5:$AR$12,0),4))^$I259)+(EXP(-$G259/INDEX($AV$5:$BA$12,MATCH($D259,$AR$5:$AR$12,0),5))*($G259/INDEX($AV$5:$BA$12,MATCH($D259,$AR$5:$AR$12,0),5))^$I259)+(EXP(-$G259/INDEX($AV$5:$BA$12,MATCH($D259,$AR$5:$AR$12,0),6))*($G259/INDEX($AV$5:$BA$12,MATCH($D259,$AR$5:$AR$12,0),6))^$I259)),0)</x:f>
        <x:v>0</x:v>
      </x:c>
      <x:c r="AB259" s="145" t="n">
        <x:f>IFERROR((EXP(-$G259/INDEX($AV$5:$BA$12,MATCH($D259,$AR$5:$AR$12,0),4))*($G259/INDEX($AV$5:$BA$12,MATCH($D259,$AR$5:$AR$12,0),4))^$I259)/((EXP(-$G259/INDEX($AV$5:$BA$12,MATCH($D259,$AR$5:$AR$12,0),1))*($G259/INDEX($AV$5:$BA$12,MATCH($D259,$AR$5:$AR$12,0),1))^$I259)+(EXP(-$G259/INDEX($AV$5:$BA$12,MATCH($D259,$AR$5:$AR$12,0),2))*($G259/INDEX($AV$5:$BA$12,MATCH($D259,$AR$5:$AR$12,0),2))^$I259)+(EXP(-$G259/INDEX($AV$5:$BA$12,MATCH($D259,$AR$5:$AR$12,0),3))*($G259/INDEX($AV$5:$BA$12,MATCH($D259,$AR$5:$AR$12,0),3))^$I259)+(EXP(-$G259/INDEX($AV$5:$BA$12,MATCH($D259,$AR$5:$AR$12,0),4))*($G259/INDEX($AV$5:$BA$12,MATCH($D259,$AR$5:$AR$12,0),4))^$I259)+(EXP(-$G259/INDEX($AV$5:$BA$12,MATCH($D259,$AR$5:$AR$12,0),5))*($G259/INDEX($AV$5:$BA$12,MATCH($D259,$AR$5:$AR$12,0),5))^$I259)+(EXP(-$G259/INDEX($AV$5:$BA$12,MATCH($D259,$AR$5:$AR$12,0),6))*($G259/INDEX($AV$5:$BA$12,MATCH($D259,$AR$5:$AR$12,0),6))^$I259)),0)</x:f>
        <x:v>0</x:v>
      </x:c>
      <x:c r="AC259" s="145" t="n">
        <x:f>IFERROR((EXP(-$G259/INDEX($AV$5:$BA$12,MATCH($D259,$AR$5:$AR$12,0),5))*($G259/INDEX($AV$5:$BA$12,MATCH($D259,$AR$5:$AR$12,0),5))^$I259)/((EXP(-$G259/INDEX($AV$5:$BA$12,MATCH($D259,$AR$5:$AR$12,0),1))*($G259/INDEX($AV$5:$BA$12,MATCH($D259,$AR$5:$AR$12,0),1))^$I259)+(EXP(-$G259/INDEX($AV$5:$BA$12,MATCH($D259,$AR$5:$AR$12,0),2))*($G259/INDEX($AV$5:$BA$12,MATCH($D259,$AR$5:$AR$12,0),2))^$I259)+(EXP(-$G259/INDEX($AV$5:$BA$12,MATCH($D259,$AR$5:$AR$12,0),3))*($G259/INDEX($AV$5:$BA$12,MATCH($D259,$AR$5:$AR$12,0),3))^$I259)+(EXP(-$G259/INDEX($AV$5:$BA$12,MATCH($D259,$AR$5:$AR$12,0),4))*($G259/INDEX($AV$5:$BA$12,MATCH($D259,$AR$5:$AR$12,0),4))^$I259)+(EXP(-$G259/INDEX($AV$5:$BA$12,MATCH($D259,$AR$5:$AR$12,0),5))*($G259/INDEX($AV$5:$BA$12,MATCH($D259,$AR$5:$AR$12,0),5))^$I259)+(EXP(-$G259/INDEX($AV$5:$BA$12,MATCH($D259,$AR$5:$AR$12,0),6))*($G259/INDEX($AV$5:$BA$12,MATCH($D259,$AR$5:$AR$12,0),6))^$I259)),0)</x:f>
        <x:v>0</x:v>
      </x:c>
      <x:c r="AD259" s="145" t="n">
        <x:f>IFERROR((EXP(-$G259/INDEX($AV$5:$BA$12,MATCH($D259,$AR$5:$AR$12,0),6))*($G259/INDEX($AV$5:$BA$12,MATCH($D259,$AR$5:$AR$12,0),6))^$I259)/((EXP(-$G259/INDEX($AV$5:$BA$12,MATCH($D259,$AR$5:$AR$12,0),1))*($G259/INDEX($AV$5:$BA$12,MATCH($D259,$AR$5:$AR$12,0),1))^$I259)+(EXP(-$G259/INDEX($AV$5:$BA$12,MATCH($D259,$AR$5:$AR$12,0),2))*($G259/INDEX($AV$5:$BA$12,MATCH($D259,$AR$5:$AR$12,0),2))^$I259)+(EXP(-$G259/INDEX($AV$5:$BA$12,MATCH($D259,$AR$5:$AR$12,0),3))*($G259/INDEX($AV$5:$BA$12,MATCH($D259,$AR$5:$AR$12,0),3))^$I259)+(EXP(-$G259/INDEX($AV$5:$BA$12,MATCH($D259,$AR$5:$AR$12,0),4))*($G259/INDEX($AV$5:$BA$12,MATCH($D259,$AR$5:$AR$12,0),4))^$I259)+(EXP(-$G259/INDEX($AV$5:$BA$12,MATCH($D259,$AR$5:$AR$12,0),5))*($G259/INDEX($AV$5:$BA$12,MATCH($D259,$AR$5:$AR$12,0),5))^$I259)+(EXP(-$G259/INDEX($AV$5:$BA$12,MATCH($D259,$AR$5:$AR$12,0),6))*($G259/INDEX($AV$5:$BA$12,MATCH($D259,$AR$5:$AR$12,0),6))^$I259)),0)</x:f>
        <x:v>0</x:v>
      </x:c>
      <x:c r="AE259" s="145" t="n">
        <x:f>IFERROR((EXP(-$G259/INDEX($BB$5:$BG$12,MATCH($D259,$AR$5:$AR$12,0),1))*($G259/INDEX($BB$5:$BG$12,MATCH($D259,$AR$5:$AR$12,0),1))^$J259)/((EXP(-$G259/INDEX($BB$5:$BG$12,MATCH($D259,$AR$5:$AR$12,0),1))*($G259/INDEX($BB$5:$BG$12,MATCH($D259,$AR$5:$AR$12,0),1))^$J259)+(EXP(-$G259/INDEX($BB$5:$BG$12,MATCH($D259,$AR$5:$AR$12,0),2))*($G259/INDEX($BB$5:$BG$12,MATCH($D259,$AR$5:$AR$12,0),2))^$J259)+(EXP(-$G259/INDEX($BB$5:$BG$12,MATCH($D259,$AR$5:$AR$12,0),3))*($G259/INDEX($BB$5:$BG$12,MATCH($D259,$AR$5:$AR$12,0),3))^$J259)+(EXP(-$G259/INDEX($BB$5:$BG$12,MATCH($D259,$AR$5:$AR$12,0),4))*($G259/INDEX($BB$5:$BG$12,MATCH($D259,$AR$5:$AR$12,0),4))^$J259)+(EXP(-$G259/INDEX($BB$5:$BG$12,MATCH($D259,$AR$5:$AR$12,0),5))*($G259/INDEX($BB$5:$BG$12,MATCH($D259,$AR$5:$AR$12,0),5))^$J259)+(EXP(-$G259/INDEX($BB$5:$BG$12,MATCH($D259,$AR$5:$AR$12,0),6))*($G259/INDEX($BB$5:$BG$12,MATCH($D259,$AR$5:$AR$12,0),6))^$J259)),0)</x:f>
        <x:v>0</x:v>
      </x:c>
      <x:c r="AF259" s="145" t="n">
        <x:f>IFERROR((EXP(-$G259/INDEX($BB$5:$BG$12,MATCH($D259,$AR$5:$AR$12,0),2))*($G259/INDEX($BB$5:$BG$12,MATCH($D259,$AR$5:$AR$12,0),2))^$J259)/((EXP(-$G259/INDEX($BB$5:$BG$12,MATCH($D259,$AR$5:$AR$12,0),1))*($G259/INDEX($BB$5:$BG$12,MATCH($D259,$AR$5:$AR$12,0),1))^$J259)+(EXP(-$G259/INDEX($BB$5:$BG$12,MATCH($D259,$AR$5:$AR$12,0),2))*($G259/INDEX($BB$5:$BG$12,MATCH($D259,$AR$5:$AR$12,0),2))^$J259)+(EXP(-$G259/INDEX($BB$5:$BG$12,MATCH($D259,$AR$5:$AR$12,0),3))*($G259/INDEX($BB$5:$BG$12,MATCH($D259,$AR$5:$AR$12,0),3))^$J259)+(EXP(-$G259/INDEX($BB$5:$BG$12,MATCH($D259,$AR$5:$AR$12,0),4))*($G259/INDEX($BB$5:$BG$12,MATCH($D259,$AR$5:$AR$12,0),4))^$J259)+(EXP(-$G259/INDEX($BB$5:$BG$12,MATCH($D259,$AR$5:$AR$12,0),5))*($G259/INDEX($BB$5:$BG$12,MATCH($D259,$AR$5:$AR$12,0),5))^$J259)+(EXP(-$G259/INDEX($BB$5:$BG$12,MATCH($D259,$AR$5:$AR$12,0),6))*($G259/INDEX($BB$5:$BG$12,MATCH($D259,$AR$5:$AR$12,0),6))^$J259)),0)</x:f>
        <x:v>0</x:v>
      </x:c>
      <x:c r="AG259" s="145" t="n">
        <x:f>IFERROR((EXP(-$G259/INDEX($BB$5:$BG$12,MATCH($D259,$AR$5:$AR$12,0),3))*($G259/INDEX($BB$5:$BG$12,MATCH($D259,$AR$5:$AR$12,0),3))^$J259)/((EXP(-$G259/INDEX($BB$5:$BG$12,MATCH($D259,$AR$5:$AR$12,0),1))*($G259/INDEX($BB$5:$BG$12,MATCH($D259,$AR$5:$AR$12,0),1))^$J259)+(EXP(-$G259/INDEX($BB$5:$BG$12,MATCH($D259,$AR$5:$AR$12,0),2))*($G259/INDEX($BB$5:$BG$12,MATCH($D259,$AR$5:$AR$12,0),2))^$J259)+(EXP(-$G259/INDEX($BB$5:$BG$12,MATCH($D259,$AR$5:$AR$12,0),3))*($G259/INDEX($BB$5:$BG$12,MATCH($D259,$AR$5:$AR$12,0),3))^$J259)+(EXP(-$G259/INDEX($BB$5:$BG$12,MATCH($D259,$AR$5:$AR$12,0),4))*($G259/INDEX($BB$5:$BG$12,MATCH($D259,$AR$5:$AR$12,0),4))^$J259)+(EXP(-$G259/INDEX($BB$5:$BG$12,MATCH($D259,$AR$5:$AR$12,0),5))*($G259/INDEX($BB$5:$BG$12,MATCH($D259,$AR$5:$AR$12,0),5))^$J259)+(EXP(-$G259/INDEX($BB$5:$BG$12,MATCH($D259,$AR$5:$AR$12,0),6))*($G259/INDEX($BB$5:$BG$12,MATCH($D259,$AR$5:$AR$12,0),6))^$J259)),0)</x:f>
        <x:v>0</x:v>
      </x:c>
      <x:c r="AH259" s="145" t="n">
        <x:f>IFERROR((EXP(-$G259/INDEX($BB$5:$BG$12,MATCH($D259,$AR$5:$AR$12,0),4))*($G259/INDEX($BB$5:$BG$12,MATCH($D259,$AR$5:$AR$12,0),4))^$J259)/((EXP(-$G259/INDEX($BB$5:$BG$12,MATCH($D259,$AR$5:$AR$12,0),1))*($G259/INDEX($BB$5:$BG$12,MATCH($D259,$AR$5:$AR$12,0),1))^$J259)+(EXP(-$G259/INDEX($BB$5:$BG$12,MATCH($D259,$AR$5:$AR$12,0),2))*($G259/INDEX($BB$5:$BG$12,MATCH($D259,$AR$5:$AR$12,0),2))^$J259)+(EXP(-$G259/INDEX($BB$5:$BG$12,MATCH($D259,$AR$5:$AR$12,0),3))*($G259/INDEX($BB$5:$BG$12,MATCH($D259,$AR$5:$AR$12,0),3))^$J259)+(EXP(-$G259/INDEX($BB$5:$BG$12,MATCH($D259,$AR$5:$AR$12,0),4))*($G259/INDEX($BB$5:$BG$12,MATCH($D259,$AR$5:$AR$12,0),4))^$J259)+(EXP(-$G259/INDEX($BB$5:$BG$12,MATCH($D259,$AR$5:$AR$12,0),5))*($G259/INDEX($BB$5:$BG$12,MATCH($D259,$AR$5:$AR$12,0),5))^$J259)+(EXP(-$G259/INDEX($BB$5:$BG$12,MATCH($D259,$AR$5:$AR$12,0),6))*($G259/INDEX($BB$5:$BG$12,MATCH($D259,$AR$5:$AR$12,0),6))^$J259)),0)</x:f>
        <x:v>0</x:v>
      </x:c>
      <x:c r="AI259" s="145" t="n">
        <x:f>IFERROR((EXP(-$G259/INDEX($BB$5:$BG$12,MATCH($D259,$AR$5:$AR$12,0),5))*($G259/INDEX($BB$5:$BG$12,MATCH($D259,$AR$5:$AR$12,0),5))^$J259)/((EXP(-$G259/INDEX($BB$5:$BG$12,MATCH($D259,$AR$5:$AR$12,0),1))*($G259/INDEX($BB$5:$BG$12,MATCH($D259,$AR$5:$AR$12,0),1))^$J259)+(EXP(-$G259/INDEX($BB$5:$BG$12,MATCH($D259,$AR$5:$AR$12,0),2))*($G259/INDEX($BB$5:$BG$12,MATCH($D259,$AR$5:$AR$12,0),2))^$J259)+(EXP(-$G259/INDEX($BB$5:$BG$12,MATCH($D259,$AR$5:$AR$12,0),3))*($G259/INDEX($BB$5:$BG$12,MATCH($D259,$AR$5:$AR$12,0),3))^$J259)+(EXP(-$G259/INDEX($BB$5:$BG$12,MATCH($D259,$AR$5:$AR$12,0),4))*($G259/INDEX($BB$5:$BG$12,MATCH($D259,$AR$5:$AR$12,0),4))^$J259)+(EXP(-$G259/INDEX($BB$5:$BG$12,MATCH($D259,$AR$5:$AR$12,0),5))*($G259/INDEX($BB$5:$BG$12,MATCH($D259,$AR$5:$AR$12,0),5))^$J259)+(EXP(-$G259/INDEX($BB$5:$BG$12,MATCH($D259,$AR$5:$AR$12,0),6))*($G259/INDEX($BB$5:$BG$12,MATCH($D259,$AR$5:$AR$12,0),6))^$J259)),0)</x:f>
        <x:v>0</x:v>
      </x:c>
      <x:c r="AJ259" s="145" t="n">
        <x:f>IFERROR((EXP(-$G259/INDEX($BB$5:$BG$12,MATCH($D259,$AR$5:$AR$12,0),6))*($G259/INDEX($BB$5:$BG$12,MATCH($D259,$AR$5:$AR$12,0),6))^$J259)/((EXP(-$G259/INDEX($BB$5:$BG$12,MATCH($D259,$AR$5:$AR$12,0),1))*($G259/INDEX($BB$5:$BG$12,MATCH($D259,$AR$5:$AR$12,0),1))^$J259)+(EXP(-$G259/INDEX($BB$5:$BG$12,MATCH($D259,$AR$5:$AR$12,0),2))*($G259/INDEX($BB$5:$BG$12,MATCH($D259,$AR$5:$AR$12,0),2))^$J259)+(EXP(-$G259/INDEX($BB$5:$BG$12,MATCH($D259,$AR$5:$AR$12,0),3))*($G259/INDEX($BB$5:$BG$12,MATCH($D259,$AR$5:$AR$12,0),3))^$J259)+(EXP(-$G259/INDEX($BB$5:$BG$12,MATCH($D259,$AR$5:$AR$12,0),4))*($G259/INDEX($BB$5:$BG$12,MATCH($D259,$AR$5:$AR$12,0),4))^$J259)+(EXP(-$G259/INDEX($BB$5:$BG$12,MATCH($D259,$AR$5:$AR$12,0),5))*($G259/INDEX($BB$5:$BG$12,MATCH($D259,$AR$5:$AR$12,0),5))^$J259)+(EXP(-$G259/INDEX($BB$5:$BG$12,MATCH($D259,$AR$5:$AR$12,0),6))*($G259/INDEX($BB$5:$BG$12,MATCH($D259,$AR$5:$AR$12,0),6))^$J259)),0)</x:f>
        <x:v>0</x:v>
      </x:c>
      <x:c r="BJ259"/>
      <x:c r="BK259"/>
      <x:c r="BL259"/>
      <x:c r="BM259"/>
      <x:c r="BN259"/>
      <x:c r="BO259"/>
      <x:c r="BP259"/>
      <x:c r="BQ259"/>
      <x:c r="BR259"/>
      <x:c r="BS259"/>
      <x:c r="BT259"/>
      <x:c r="BU259"/>
      <x:c r="BV259"/>
      <x:c r="BW259"/>
      <x:c r="BX259"/>
      <x:c r="BY259"/>
      <x:c r="BZ259"/>
    </x:row>
    <x:row r="260">
      <x:c r="A260" s="30" t="n">
        <x:f>'対象台データ'!A258</x:f>
        <x:v>46125</x:v>
      </x:c>
      <x:c r="B260" s="1004" t="str">
        <x:f>'対象台データ'!B258</x:f>
        <x:v>月</x:v>
      </x:c>
      <x:c r="C260" s="1004" t="str">
        <x:f>'対象台データ'!C258</x:f>
        <x:v>4/13</x:v>
      </x:c>
      <x:c r="D260" t="str">
        <x:f>'対象台データ'!D258</x:f>
        <x:v>東京喰種</x:v>
      </x:c>
      <x:c r="E260" s="1015" t="n">
        <x:f>IF($X260="A",MIN(100,MAX(0,55+(V260-55)*(1+0.4*SQRT(MIN(G260/8000,1))))),MIN(100,MAX(0,V260)))</x:f>
        <x:v>90.69142656390355</x:v>
      </x:c>
      <x:c r="F260" s="1017" t="n">
        <x:f>'対象台データ'!E258</x:f>
        <x:v>452</x:v>
      </x:c>
      <x:c r="G260" s="644" t="n">
        <x:f>'対象台データ'!F258</x:f>
        <x:v>9277</x:v>
      </x:c>
      <x:c r="H260" s="644" t="n">
        <x:f>'対象台データ'!G258</x:f>
        <x:v>5435</x:v>
      </x:c>
      <x:c r="I260" s="644" t="n">
        <x:f>'対象台データ'!H258</x:f>
        <x:v>0</x:v>
      </x:c>
      <x:c r="J260" s="644" t="n">
        <x:f>'対象台データ'!I258</x:f>
        <x:v>0</x:v>
      </x:c>
      <x:c r="K260" s="145" t="n">
        <x:f>'対象台データ'!K258</x:f>
        <x:v>1.1952858323452265</x:v>
      </x:c>
      <x:c r="L260" s="28" t="n">
        <x:f>IF(G260&lt;=0,5,IF(G260&lt;1500,5+(G260-0)*(20-5)/(1500-0),IF(G260&lt;3000,20+(G260-1500)*(40-20)/(3000-1500),IF(G260&lt;4500,40+(G260-3000)*(58-40)/(4500-3000),IF(G260&lt;6000,58+(G260-4500)*(72-58)/(6000-4500),IF(G260&lt;7500,72+(G260-6000)*(84-72)/(7500-6000),IF(G260&lt;9000,84+(G260-7500)*(93-84)/(9000-7500),IF(G260&lt;11000,93+(G260-9000)*(100-93)/(11000-9000),100))))))))</x:f>
        <x:v>93.9695</x:v>
      </x:c>
      <x:c r="M260" s="28" t="n">
        <x:v>1</x:v>
      </x:c>
      <x:c r="N260" s="28" t="n">
        <x:f>MIN(100,L260*M260)</x:f>
        <x:v>93.9695</x:v>
      </x:c>
      <x:c r="O260" s="28" t="n">
        <x:f>IF(K260&lt;=0.8,0,IF(K260&lt;0.9,0+(K260-0.8)*(10-0)/(0.9-0.8),IF(K260&lt;1,10+(K260-0.9)*(35-10)/(1-0.9),IF(K260&lt;1.2,35+(K260-1)*(87-35)/(1.2-1),IF(K260&lt;1.3,87+(K260-1.2)*(96-87)/(1.3-1.2),IF(K260&lt;1.45,96+(K260-1.3)*(100-96)/(1.45-1.3),100))))))</x:f>
        <x:v>85.7743164097589</x:v>
      </x:c>
      <x:c r="P260" s="145" t="n">
        <x:f>MIN(1,SQRT(G260/8000))</x:f>
        <x:v>1</x:v>
      </x:c>
      <x:c r="Q260" s="28" t="n">
        <x:f>35+(O260-35)*P260</x:f>
        <x:v>85.7743164097589</x:v>
      </x:c>
      <x:c r="R260" s="28" t="n">
        <x:f>IF(K260&lt;0.95,MIN(25,(0.95-K260)*250),0)</x:f>
        <x:v>0</x:v>
      </x:c>
      <x:c r="S260" s="28" t="n">
        <x:f>IF($X260="A",Y260*5+Z260*15+AA260*30+AB260*60+AC260*80+AD260*100,0)</x:f>
        <x:v>0</x:v>
      </x:c>
      <x:c r="T260" s="28" t="n">
        <x:f>IF($X260="A",AE260*5+AF260*15+AG260*30+AH260*60+AI260*80+AJ260*100,0)</x:f>
        <x:v>0</x:v>
      </x:c>
      <x:c r="U260" s="28" t="n">
        <x:f>IF($X260="A",S260*15%+T260*30%+Q260*55%,0)</x:f>
        <x:v>0</x:v>
      </x:c>
      <x:c r="V260" s="1019" t="n">
        <x:f>IF($X260="A",U260*80%+N260*20%,N260*IFERROR(INDEX($AT$5:$AT$60,MATCH($D260,$AR$5:$AR$60,0)),0.6)+Q260*IFERROR(INDEX($AU$5:$AU$60,MATCH($D260,$AR$5:$AR$60,0)),0.4)-R260)</x:f>
        <x:v>90.69142656390355</x:v>
      </x:c>
      <x:c r="W260" s="25" t="str">
        <x:f>IF(E260&gt;=90,"設定6級候補",IF(E260&gt;=75,"設定4以上強候補",IF(E260&gt;=60,"設定4以上を疑う","要観察")))</x:f>
        <x:v>設定6級候補</x:v>
      </x:c>
      <x:c r="X260" s="1004" t="str">
        <x:f>IFERROR(INDEX($AS$5:$AS$60,MATCH($D260,$AR$5:$AR$60,0)),"AT")</x:f>
        <x:v>AT</x:v>
      </x:c>
      <x:c r="Y260" s="145" t="n">
        <x:f>IFERROR((EXP(-$G260/INDEX($AV$5:$BA$12,MATCH($D260,$AR$5:$AR$12,0),1))*($G260/INDEX($AV$5:$BA$12,MATCH($D260,$AR$5:$AR$12,0),1))^$I260)/((EXP(-$G260/INDEX($AV$5:$BA$12,MATCH($D260,$AR$5:$AR$12,0),1))*($G260/INDEX($AV$5:$BA$12,MATCH($D260,$AR$5:$AR$12,0),1))^$I260)+(EXP(-$G260/INDEX($AV$5:$BA$12,MATCH($D260,$AR$5:$AR$12,0),2))*($G260/INDEX($AV$5:$BA$12,MATCH($D260,$AR$5:$AR$12,0),2))^$I260)+(EXP(-$G260/INDEX($AV$5:$BA$12,MATCH($D260,$AR$5:$AR$12,0),3))*($G260/INDEX($AV$5:$BA$12,MATCH($D260,$AR$5:$AR$12,0),3))^$I260)+(EXP(-$G260/INDEX($AV$5:$BA$12,MATCH($D260,$AR$5:$AR$12,0),4))*($G260/INDEX($AV$5:$BA$12,MATCH($D260,$AR$5:$AR$12,0),4))^$I260)+(EXP(-$G260/INDEX($AV$5:$BA$12,MATCH($D260,$AR$5:$AR$12,0),5))*($G260/INDEX($AV$5:$BA$12,MATCH($D260,$AR$5:$AR$12,0),5))^$I260)+(EXP(-$G260/INDEX($AV$5:$BA$12,MATCH($D260,$AR$5:$AR$12,0),6))*($G260/INDEX($AV$5:$BA$12,MATCH($D260,$AR$5:$AR$12,0),6))^$I260)),0)</x:f>
        <x:v>0</x:v>
      </x:c>
      <x:c r="Z260" s="145" t="n">
        <x:f>IFERROR((EXP(-$G260/INDEX($AV$5:$BA$12,MATCH($D260,$AR$5:$AR$12,0),2))*($G260/INDEX($AV$5:$BA$12,MATCH($D260,$AR$5:$AR$12,0),2))^$I260)/((EXP(-$G260/INDEX($AV$5:$BA$12,MATCH($D260,$AR$5:$AR$12,0),1))*($G260/INDEX($AV$5:$BA$12,MATCH($D260,$AR$5:$AR$12,0),1))^$I260)+(EXP(-$G260/INDEX($AV$5:$BA$12,MATCH($D260,$AR$5:$AR$12,0),2))*($G260/INDEX($AV$5:$BA$12,MATCH($D260,$AR$5:$AR$12,0),2))^$I260)+(EXP(-$G260/INDEX($AV$5:$BA$12,MATCH($D260,$AR$5:$AR$12,0),3))*($G260/INDEX($AV$5:$BA$12,MATCH($D260,$AR$5:$AR$12,0),3))^$I260)+(EXP(-$G260/INDEX($AV$5:$BA$12,MATCH($D260,$AR$5:$AR$12,0),4))*($G260/INDEX($AV$5:$BA$12,MATCH($D260,$AR$5:$AR$12,0),4))^$I260)+(EXP(-$G260/INDEX($AV$5:$BA$12,MATCH($D260,$AR$5:$AR$12,0),5))*($G260/INDEX($AV$5:$BA$12,MATCH($D260,$AR$5:$AR$12,0),5))^$I260)+(EXP(-$G260/INDEX($AV$5:$BA$12,MATCH($D260,$AR$5:$AR$12,0),6))*($G260/INDEX($AV$5:$BA$12,MATCH($D260,$AR$5:$AR$12,0),6))^$I260)),0)</x:f>
        <x:v>0</x:v>
      </x:c>
      <x:c r="AA260" s="145" t="n">
        <x:f>IFERROR((EXP(-$G260/INDEX($AV$5:$BA$12,MATCH($D260,$AR$5:$AR$12,0),3))*($G260/INDEX($AV$5:$BA$12,MATCH($D260,$AR$5:$AR$12,0),3))^$I260)/((EXP(-$G260/INDEX($AV$5:$BA$12,MATCH($D260,$AR$5:$AR$12,0),1))*($G260/INDEX($AV$5:$BA$12,MATCH($D260,$AR$5:$AR$12,0),1))^$I260)+(EXP(-$G260/INDEX($AV$5:$BA$12,MATCH($D260,$AR$5:$AR$12,0),2))*($G260/INDEX($AV$5:$BA$12,MATCH($D260,$AR$5:$AR$12,0),2))^$I260)+(EXP(-$G260/INDEX($AV$5:$BA$12,MATCH($D260,$AR$5:$AR$12,0),3))*($G260/INDEX($AV$5:$BA$12,MATCH($D260,$AR$5:$AR$12,0),3))^$I260)+(EXP(-$G260/INDEX($AV$5:$BA$12,MATCH($D260,$AR$5:$AR$12,0),4))*($G260/INDEX($AV$5:$BA$12,MATCH($D260,$AR$5:$AR$12,0),4))^$I260)+(EXP(-$G260/INDEX($AV$5:$BA$12,MATCH($D260,$AR$5:$AR$12,0),5))*($G260/INDEX($AV$5:$BA$12,MATCH($D260,$AR$5:$AR$12,0),5))^$I260)+(EXP(-$G260/INDEX($AV$5:$BA$12,MATCH($D260,$AR$5:$AR$12,0),6))*($G260/INDEX($AV$5:$BA$12,MATCH($D260,$AR$5:$AR$12,0),6))^$I260)),0)</x:f>
        <x:v>0</x:v>
      </x:c>
      <x:c r="AB260" s="145" t="n">
        <x:f>IFERROR((EXP(-$G260/INDEX($AV$5:$BA$12,MATCH($D260,$AR$5:$AR$12,0),4))*($G260/INDEX($AV$5:$BA$12,MATCH($D260,$AR$5:$AR$12,0),4))^$I260)/((EXP(-$G260/INDEX($AV$5:$BA$12,MATCH($D260,$AR$5:$AR$12,0),1))*($G260/INDEX($AV$5:$BA$12,MATCH($D260,$AR$5:$AR$12,0),1))^$I260)+(EXP(-$G260/INDEX($AV$5:$BA$12,MATCH($D260,$AR$5:$AR$12,0),2))*($G260/INDEX($AV$5:$BA$12,MATCH($D260,$AR$5:$AR$12,0),2))^$I260)+(EXP(-$G260/INDEX($AV$5:$BA$12,MATCH($D260,$AR$5:$AR$12,0),3))*($G260/INDEX($AV$5:$BA$12,MATCH($D260,$AR$5:$AR$12,0),3))^$I260)+(EXP(-$G260/INDEX($AV$5:$BA$12,MATCH($D260,$AR$5:$AR$12,0),4))*($G260/INDEX($AV$5:$BA$12,MATCH($D260,$AR$5:$AR$12,0),4))^$I260)+(EXP(-$G260/INDEX($AV$5:$BA$12,MATCH($D260,$AR$5:$AR$12,0),5))*($G260/INDEX($AV$5:$BA$12,MATCH($D260,$AR$5:$AR$12,0),5))^$I260)+(EXP(-$G260/INDEX($AV$5:$BA$12,MATCH($D260,$AR$5:$AR$12,0),6))*($G260/INDEX($AV$5:$BA$12,MATCH($D260,$AR$5:$AR$12,0),6))^$I260)),0)</x:f>
        <x:v>0</x:v>
      </x:c>
      <x:c r="AC260" s="145" t="n">
        <x:f>IFERROR((EXP(-$G260/INDEX($AV$5:$BA$12,MATCH($D260,$AR$5:$AR$12,0),5))*($G260/INDEX($AV$5:$BA$12,MATCH($D260,$AR$5:$AR$12,0),5))^$I260)/((EXP(-$G260/INDEX($AV$5:$BA$12,MATCH($D260,$AR$5:$AR$12,0),1))*($G260/INDEX($AV$5:$BA$12,MATCH($D260,$AR$5:$AR$12,0),1))^$I260)+(EXP(-$G260/INDEX($AV$5:$BA$12,MATCH($D260,$AR$5:$AR$12,0),2))*($G260/INDEX($AV$5:$BA$12,MATCH($D260,$AR$5:$AR$12,0),2))^$I260)+(EXP(-$G260/INDEX($AV$5:$BA$12,MATCH($D260,$AR$5:$AR$12,0),3))*($G260/INDEX($AV$5:$BA$12,MATCH($D260,$AR$5:$AR$12,0),3))^$I260)+(EXP(-$G260/INDEX($AV$5:$BA$12,MATCH($D260,$AR$5:$AR$12,0),4))*($G260/INDEX($AV$5:$BA$12,MATCH($D260,$AR$5:$AR$12,0),4))^$I260)+(EXP(-$G260/INDEX($AV$5:$BA$12,MATCH($D260,$AR$5:$AR$12,0),5))*($G260/INDEX($AV$5:$BA$12,MATCH($D260,$AR$5:$AR$12,0),5))^$I260)+(EXP(-$G260/INDEX($AV$5:$BA$12,MATCH($D260,$AR$5:$AR$12,0),6))*($G260/INDEX($AV$5:$BA$12,MATCH($D260,$AR$5:$AR$12,0),6))^$I260)),0)</x:f>
        <x:v>0</x:v>
      </x:c>
      <x:c r="AD260" s="145" t="n">
        <x:f>IFERROR((EXP(-$G260/INDEX($AV$5:$BA$12,MATCH($D260,$AR$5:$AR$12,0),6))*($G260/INDEX($AV$5:$BA$12,MATCH($D260,$AR$5:$AR$12,0),6))^$I260)/((EXP(-$G260/INDEX($AV$5:$BA$12,MATCH($D260,$AR$5:$AR$12,0),1))*($G260/INDEX($AV$5:$BA$12,MATCH($D260,$AR$5:$AR$12,0),1))^$I260)+(EXP(-$G260/INDEX($AV$5:$BA$12,MATCH($D260,$AR$5:$AR$12,0),2))*($G260/INDEX($AV$5:$BA$12,MATCH($D260,$AR$5:$AR$12,0),2))^$I260)+(EXP(-$G260/INDEX($AV$5:$BA$12,MATCH($D260,$AR$5:$AR$12,0),3))*($G260/INDEX($AV$5:$BA$12,MATCH($D260,$AR$5:$AR$12,0),3))^$I260)+(EXP(-$G260/INDEX($AV$5:$BA$12,MATCH($D260,$AR$5:$AR$12,0),4))*($G260/INDEX($AV$5:$BA$12,MATCH($D260,$AR$5:$AR$12,0),4))^$I260)+(EXP(-$G260/INDEX($AV$5:$BA$12,MATCH($D260,$AR$5:$AR$12,0),5))*($G260/INDEX($AV$5:$BA$12,MATCH($D260,$AR$5:$AR$12,0),5))^$I260)+(EXP(-$G260/INDEX($AV$5:$BA$12,MATCH($D260,$AR$5:$AR$12,0),6))*($G260/INDEX($AV$5:$BA$12,MATCH($D260,$AR$5:$AR$12,0),6))^$I260)),0)</x:f>
        <x:v>0</x:v>
      </x:c>
      <x:c r="AE260" s="145" t="n">
        <x:f>IFERROR((EXP(-$G260/INDEX($BB$5:$BG$12,MATCH($D260,$AR$5:$AR$12,0),1))*($G260/INDEX($BB$5:$BG$12,MATCH($D260,$AR$5:$AR$12,0),1))^$J260)/((EXP(-$G260/INDEX($BB$5:$BG$12,MATCH($D260,$AR$5:$AR$12,0),1))*($G260/INDEX($BB$5:$BG$12,MATCH($D260,$AR$5:$AR$12,0),1))^$J260)+(EXP(-$G260/INDEX($BB$5:$BG$12,MATCH($D260,$AR$5:$AR$12,0),2))*($G260/INDEX($BB$5:$BG$12,MATCH($D260,$AR$5:$AR$12,0),2))^$J260)+(EXP(-$G260/INDEX($BB$5:$BG$12,MATCH($D260,$AR$5:$AR$12,0),3))*($G260/INDEX($BB$5:$BG$12,MATCH($D260,$AR$5:$AR$12,0),3))^$J260)+(EXP(-$G260/INDEX($BB$5:$BG$12,MATCH($D260,$AR$5:$AR$12,0),4))*($G260/INDEX($BB$5:$BG$12,MATCH($D260,$AR$5:$AR$12,0),4))^$J260)+(EXP(-$G260/INDEX($BB$5:$BG$12,MATCH($D260,$AR$5:$AR$12,0),5))*($G260/INDEX($BB$5:$BG$12,MATCH($D260,$AR$5:$AR$12,0),5))^$J260)+(EXP(-$G260/INDEX($BB$5:$BG$12,MATCH($D260,$AR$5:$AR$12,0),6))*($G260/INDEX($BB$5:$BG$12,MATCH($D260,$AR$5:$AR$12,0),6))^$J260)),0)</x:f>
        <x:v>0</x:v>
      </x:c>
      <x:c r="AF260" s="145" t="n">
        <x:f>IFERROR((EXP(-$G260/INDEX($BB$5:$BG$12,MATCH($D260,$AR$5:$AR$12,0),2))*($G260/INDEX($BB$5:$BG$12,MATCH($D260,$AR$5:$AR$12,0),2))^$J260)/((EXP(-$G260/INDEX($BB$5:$BG$12,MATCH($D260,$AR$5:$AR$12,0),1))*($G260/INDEX($BB$5:$BG$12,MATCH($D260,$AR$5:$AR$12,0),1))^$J260)+(EXP(-$G260/INDEX($BB$5:$BG$12,MATCH($D260,$AR$5:$AR$12,0),2))*($G260/INDEX($BB$5:$BG$12,MATCH($D260,$AR$5:$AR$12,0),2))^$J260)+(EXP(-$G260/INDEX($BB$5:$BG$12,MATCH($D260,$AR$5:$AR$12,0),3))*($G260/INDEX($BB$5:$BG$12,MATCH($D260,$AR$5:$AR$12,0),3))^$J260)+(EXP(-$G260/INDEX($BB$5:$BG$12,MATCH($D260,$AR$5:$AR$12,0),4))*($G260/INDEX($BB$5:$BG$12,MATCH($D260,$AR$5:$AR$12,0),4))^$J260)+(EXP(-$G260/INDEX($BB$5:$BG$12,MATCH($D260,$AR$5:$AR$12,0),5))*($G260/INDEX($BB$5:$BG$12,MATCH($D260,$AR$5:$AR$12,0),5))^$J260)+(EXP(-$G260/INDEX($BB$5:$BG$12,MATCH($D260,$AR$5:$AR$12,0),6))*($G260/INDEX($BB$5:$BG$12,MATCH($D260,$AR$5:$AR$12,0),6))^$J260)),0)</x:f>
        <x:v>0</x:v>
      </x:c>
      <x:c r="AG260" s="145" t="n">
        <x:f>IFERROR((EXP(-$G260/INDEX($BB$5:$BG$12,MATCH($D260,$AR$5:$AR$12,0),3))*($G260/INDEX($BB$5:$BG$12,MATCH($D260,$AR$5:$AR$12,0),3))^$J260)/((EXP(-$G260/INDEX($BB$5:$BG$12,MATCH($D260,$AR$5:$AR$12,0),1))*($G260/INDEX($BB$5:$BG$12,MATCH($D260,$AR$5:$AR$12,0),1))^$J260)+(EXP(-$G260/INDEX($BB$5:$BG$12,MATCH($D260,$AR$5:$AR$12,0),2))*($G260/INDEX($BB$5:$BG$12,MATCH($D260,$AR$5:$AR$12,0),2))^$J260)+(EXP(-$G260/INDEX($BB$5:$BG$12,MATCH($D260,$AR$5:$AR$12,0),3))*($G260/INDEX($BB$5:$BG$12,MATCH($D260,$AR$5:$AR$12,0),3))^$J260)+(EXP(-$G260/INDEX($BB$5:$BG$12,MATCH($D260,$AR$5:$AR$12,0),4))*($G260/INDEX($BB$5:$BG$12,MATCH($D260,$AR$5:$AR$12,0),4))^$J260)+(EXP(-$G260/INDEX($BB$5:$BG$12,MATCH($D260,$AR$5:$AR$12,0),5))*($G260/INDEX($BB$5:$BG$12,MATCH($D260,$AR$5:$AR$12,0),5))^$J260)+(EXP(-$G260/INDEX($BB$5:$BG$12,MATCH($D260,$AR$5:$AR$12,0),6))*($G260/INDEX($BB$5:$BG$12,MATCH($D260,$AR$5:$AR$12,0),6))^$J260)),0)</x:f>
        <x:v>0</x:v>
      </x:c>
      <x:c r="AH260" s="145" t="n">
        <x:f>IFERROR((EXP(-$G260/INDEX($BB$5:$BG$12,MATCH($D260,$AR$5:$AR$12,0),4))*($G260/INDEX($BB$5:$BG$12,MATCH($D260,$AR$5:$AR$12,0),4))^$J260)/((EXP(-$G260/INDEX($BB$5:$BG$12,MATCH($D260,$AR$5:$AR$12,0),1))*($G260/INDEX($BB$5:$BG$12,MATCH($D260,$AR$5:$AR$12,0),1))^$J260)+(EXP(-$G260/INDEX($BB$5:$BG$12,MATCH($D260,$AR$5:$AR$12,0),2))*($G260/INDEX($BB$5:$BG$12,MATCH($D260,$AR$5:$AR$12,0),2))^$J260)+(EXP(-$G260/INDEX($BB$5:$BG$12,MATCH($D260,$AR$5:$AR$12,0),3))*($G260/INDEX($BB$5:$BG$12,MATCH($D260,$AR$5:$AR$12,0),3))^$J260)+(EXP(-$G260/INDEX($BB$5:$BG$12,MATCH($D260,$AR$5:$AR$12,0),4))*($G260/INDEX($BB$5:$BG$12,MATCH($D260,$AR$5:$AR$12,0),4))^$J260)+(EXP(-$G260/INDEX($BB$5:$BG$12,MATCH($D260,$AR$5:$AR$12,0),5))*($G260/INDEX($BB$5:$BG$12,MATCH($D260,$AR$5:$AR$12,0),5))^$J260)+(EXP(-$G260/INDEX($BB$5:$BG$12,MATCH($D260,$AR$5:$AR$12,0),6))*($G260/INDEX($BB$5:$BG$12,MATCH($D260,$AR$5:$AR$12,0),6))^$J260)),0)</x:f>
        <x:v>0</x:v>
      </x:c>
      <x:c r="AI260" s="145" t="n">
        <x:f>IFERROR((EXP(-$G260/INDEX($BB$5:$BG$12,MATCH($D260,$AR$5:$AR$12,0),5))*($G260/INDEX($BB$5:$BG$12,MATCH($D260,$AR$5:$AR$12,0),5))^$J260)/((EXP(-$G260/INDEX($BB$5:$BG$12,MATCH($D260,$AR$5:$AR$12,0),1))*($G260/INDEX($BB$5:$BG$12,MATCH($D260,$AR$5:$AR$12,0),1))^$J260)+(EXP(-$G260/INDEX($BB$5:$BG$12,MATCH($D260,$AR$5:$AR$12,0),2))*($G260/INDEX($BB$5:$BG$12,MATCH($D260,$AR$5:$AR$12,0),2))^$J260)+(EXP(-$G260/INDEX($BB$5:$BG$12,MATCH($D260,$AR$5:$AR$12,0),3))*($G260/INDEX($BB$5:$BG$12,MATCH($D260,$AR$5:$AR$12,0),3))^$J260)+(EXP(-$G260/INDEX($BB$5:$BG$12,MATCH($D260,$AR$5:$AR$12,0),4))*($G260/INDEX($BB$5:$BG$12,MATCH($D260,$AR$5:$AR$12,0),4))^$J260)+(EXP(-$G260/INDEX($BB$5:$BG$12,MATCH($D260,$AR$5:$AR$12,0),5))*($G260/INDEX($BB$5:$BG$12,MATCH($D260,$AR$5:$AR$12,0),5))^$J260)+(EXP(-$G260/INDEX($BB$5:$BG$12,MATCH($D260,$AR$5:$AR$12,0),6))*($G260/INDEX($BB$5:$BG$12,MATCH($D260,$AR$5:$AR$12,0),6))^$J260)),0)</x:f>
        <x:v>0</x:v>
      </x:c>
      <x:c r="AJ260" s="145" t="n">
        <x:f>IFERROR((EXP(-$G260/INDEX($BB$5:$BG$12,MATCH($D260,$AR$5:$AR$12,0),6))*($G260/INDEX($BB$5:$BG$12,MATCH($D260,$AR$5:$AR$12,0),6))^$J260)/((EXP(-$G260/INDEX($BB$5:$BG$12,MATCH($D260,$AR$5:$AR$12,0),1))*($G260/INDEX($BB$5:$BG$12,MATCH($D260,$AR$5:$AR$12,0),1))^$J260)+(EXP(-$G260/INDEX($BB$5:$BG$12,MATCH($D260,$AR$5:$AR$12,0),2))*($G260/INDEX($BB$5:$BG$12,MATCH($D260,$AR$5:$AR$12,0),2))^$J260)+(EXP(-$G260/INDEX($BB$5:$BG$12,MATCH($D260,$AR$5:$AR$12,0),3))*($G260/INDEX($BB$5:$BG$12,MATCH($D260,$AR$5:$AR$12,0),3))^$J260)+(EXP(-$G260/INDEX($BB$5:$BG$12,MATCH($D260,$AR$5:$AR$12,0),4))*($G260/INDEX($BB$5:$BG$12,MATCH($D260,$AR$5:$AR$12,0),4))^$J260)+(EXP(-$G260/INDEX($BB$5:$BG$12,MATCH($D260,$AR$5:$AR$12,0),5))*($G260/INDEX($BB$5:$BG$12,MATCH($D260,$AR$5:$AR$12,0),5))^$J260)+(EXP(-$G260/INDEX($BB$5:$BG$12,MATCH($D260,$AR$5:$AR$12,0),6))*($G260/INDEX($BB$5:$BG$12,MATCH($D260,$AR$5:$AR$12,0),6))^$J260)),0)</x:f>
        <x:v>0</x:v>
      </x:c>
      <x:c r="BJ260"/>
      <x:c r="BK260"/>
      <x:c r="BL260"/>
      <x:c r="BM260"/>
      <x:c r="BN260"/>
      <x:c r="BO260"/>
      <x:c r="BP260"/>
      <x:c r="BQ260"/>
      <x:c r="BR260"/>
      <x:c r="BS260"/>
      <x:c r="BT260"/>
      <x:c r="BU260"/>
      <x:c r="BV260"/>
      <x:c r="BW260"/>
      <x:c r="BX260"/>
      <x:c r="BY260"/>
      <x:c r="BZ260"/>
    </x:row>
    <x:row r="261">
      <x:c r="A261" s="30" t="n">
        <x:f>'対象台データ'!A259</x:f>
        <x:v>46125</x:v>
      </x:c>
      <x:c r="B261" s="1004" t="str">
        <x:f>'対象台データ'!B259</x:f>
        <x:v>月</x:v>
      </x:c>
      <x:c r="C261" s="1004" t="str">
        <x:f>'対象台データ'!C259</x:f>
        <x:v>4/13</x:v>
      </x:c>
      <x:c r="D261" t="str">
        <x:f>'対象台データ'!D259</x:f>
        <x:v>東京喰種</x:v>
      </x:c>
      <x:c r="E261" s="1015" t="n">
        <x:f>IF($X261="A",MIN(100,MAX(0,55+(V261-55)*(1+0.4*SQRT(MIN(G261/8000,1))))),MIN(100,MAX(0,V261)))</x:f>
        <x:v>72.9651942327534</x:v>
      </x:c>
      <x:c r="F261" s="1017" t="n">
        <x:f>'対象台データ'!E259</x:f>
        <x:v>453</x:v>
      </x:c>
      <x:c r="G261" s="644" t="n">
        <x:f>'対象台データ'!F259</x:f>
        <x:v>9369</x:v>
      </x:c>
      <x:c r="H261" s="644" t="n">
        <x:f>'対象台データ'!G259</x:f>
        <x:v>646</x:v>
      </x:c>
      <x:c r="I261" s="644" t="n">
        <x:f>'対象台データ'!H259</x:f>
        <x:v>0</x:v>
      </x:c>
      <x:c r="J261" s="644" t="n">
        <x:f>'対象台データ'!I259</x:f>
        <x:v>0</x:v>
      </x:c>
      <x:c r="K261" s="145" t="n">
        <x:f>'対象台データ'!K259</x:f>
        <x:v>1.0229835983918596</x:v>
      </x:c>
      <x:c r="L261" s="28" t="n">
        <x:f>IF(G261&lt;=0,5,IF(G261&lt;1500,5+(G261-0)*(20-5)/(1500-0),IF(G261&lt;3000,20+(G261-1500)*(40-20)/(3000-1500),IF(G261&lt;4500,40+(G261-3000)*(58-40)/(4500-3000),IF(G261&lt;6000,58+(G261-4500)*(72-58)/(6000-4500),IF(G261&lt;7500,72+(G261-6000)*(84-72)/(7500-6000),IF(G261&lt;9000,84+(G261-7500)*(93-84)/(9000-7500),IF(G261&lt;11000,93+(G261-9000)*(100-93)/(11000-9000),100))))))))</x:f>
        <x:v>94.2915</x:v>
      </x:c>
      <x:c r="M261" s="28" t="n">
        <x:v>1</x:v>
      </x:c>
      <x:c r="N261" s="28" t="n">
        <x:f>MIN(100,L261*M261)</x:f>
        <x:v>94.2915</x:v>
      </x:c>
      <x:c r="O261" s="28" t="n">
        <x:f>IF(K261&lt;=0.8,0,IF(K261&lt;0.9,0+(K261-0.8)*(10-0)/(0.9-0.8),IF(K261&lt;1,10+(K261-0.9)*(35-10)/(1-0.9),IF(K261&lt;1.2,35+(K261-1)*(87-35)/(1.2-1),IF(K261&lt;1.3,87+(K261-1.2)*(96-87)/(1.3-1.2),IF(K261&lt;1.45,96+(K261-1.3)*(100-96)/(1.45-1.3),100))))))</x:f>
        <x:v>40.9757355818835</x:v>
      </x:c>
      <x:c r="P261" s="145" t="n">
        <x:f>MIN(1,SQRT(G261/8000))</x:f>
        <x:v>1</x:v>
      </x:c>
      <x:c r="Q261" s="28" t="n">
        <x:f>35+(O261-35)*P261</x:f>
        <x:v>40.9757355818835</x:v>
      </x:c>
      <x:c r="R261" s="28" t="n">
        <x:f>IF(K261&lt;0.95,MIN(25,(0.95-K261)*250),0)</x:f>
        <x:v>0</x:v>
      </x:c>
      <x:c r="S261" s="28" t="n">
        <x:f>IF($X261="A",Y261*5+Z261*15+AA261*30+AB261*60+AC261*80+AD261*100,0)</x:f>
        <x:v>0</x:v>
      </x:c>
      <x:c r="T261" s="28" t="n">
        <x:f>IF($X261="A",AE261*5+AF261*15+AG261*30+AH261*60+AI261*80+AJ261*100,0)</x:f>
        <x:v>0</x:v>
      </x:c>
      <x:c r="U261" s="28" t="n">
        <x:f>IF($X261="A",S261*15%+T261*30%+Q261*55%,0)</x:f>
        <x:v>0</x:v>
      </x:c>
      <x:c r="V261" s="1019" t="n">
        <x:f>IF($X261="A",U261*80%+N261*20%,N261*IFERROR(INDEX($AT$5:$AT$60,MATCH($D261,$AR$5:$AR$60,0)),0.6)+Q261*IFERROR(INDEX($AU$5:$AU$60,MATCH($D261,$AR$5:$AR$60,0)),0.4)-R261)</x:f>
        <x:v>72.9651942327534</x:v>
      </x:c>
      <x:c r="W261" s="25" t="str">
        <x:f>IF(E261&gt;=90,"設定6級候補",IF(E261&gt;=75,"設定4以上強候補",IF(E261&gt;=60,"設定4以上を疑う","要観察")))</x:f>
        <x:v>設定4以上を疑う</x:v>
      </x:c>
      <x:c r="X261" s="1004" t="str">
        <x:f>IFERROR(INDEX($AS$5:$AS$60,MATCH($D261,$AR$5:$AR$60,0)),"AT")</x:f>
        <x:v>AT</x:v>
      </x:c>
      <x:c r="Y261" s="145" t="n">
        <x:f>IFERROR((EXP(-$G261/INDEX($AV$5:$BA$12,MATCH($D261,$AR$5:$AR$12,0),1))*($G261/INDEX($AV$5:$BA$12,MATCH($D261,$AR$5:$AR$12,0),1))^$I261)/((EXP(-$G261/INDEX($AV$5:$BA$12,MATCH($D261,$AR$5:$AR$12,0),1))*($G261/INDEX($AV$5:$BA$12,MATCH($D261,$AR$5:$AR$12,0),1))^$I261)+(EXP(-$G261/INDEX($AV$5:$BA$12,MATCH($D261,$AR$5:$AR$12,0),2))*($G261/INDEX($AV$5:$BA$12,MATCH($D261,$AR$5:$AR$12,0),2))^$I261)+(EXP(-$G261/INDEX($AV$5:$BA$12,MATCH($D261,$AR$5:$AR$12,0),3))*($G261/INDEX($AV$5:$BA$12,MATCH($D261,$AR$5:$AR$12,0),3))^$I261)+(EXP(-$G261/INDEX($AV$5:$BA$12,MATCH($D261,$AR$5:$AR$12,0),4))*($G261/INDEX($AV$5:$BA$12,MATCH($D261,$AR$5:$AR$12,0),4))^$I261)+(EXP(-$G261/INDEX($AV$5:$BA$12,MATCH($D261,$AR$5:$AR$12,0),5))*($G261/INDEX($AV$5:$BA$12,MATCH($D261,$AR$5:$AR$12,0),5))^$I261)+(EXP(-$G261/INDEX($AV$5:$BA$12,MATCH($D261,$AR$5:$AR$12,0),6))*($G261/INDEX($AV$5:$BA$12,MATCH($D261,$AR$5:$AR$12,0),6))^$I261)),0)</x:f>
        <x:v>0</x:v>
      </x:c>
      <x:c r="Z261" s="145" t="n">
        <x:f>IFERROR((EXP(-$G261/INDEX($AV$5:$BA$12,MATCH($D261,$AR$5:$AR$12,0),2))*($G261/INDEX($AV$5:$BA$12,MATCH($D261,$AR$5:$AR$12,0),2))^$I261)/((EXP(-$G261/INDEX($AV$5:$BA$12,MATCH($D261,$AR$5:$AR$12,0),1))*($G261/INDEX($AV$5:$BA$12,MATCH($D261,$AR$5:$AR$12,0),1))^$I261)+(EXP(-$G261/INDEX($AV$5:$BA$12,MATCH($D261,$AR$5:$AR$12,0),2))*($G261/INDEX($AV$5:$BA$12,MATCH($D261,$AR$5:$AR$12,0),2))^$I261)+(EXP(-$G261/INDEX($AV$5:$BA$12,MATCH($D261,$AR$5:$AR$12,0),3))*($G261/INDEX($AV$5:$BA$12,MATCH($D261,$AR$5:$AR$12,0),3))^$I261)+(EXP(-$G261/INDEX($AV$5:$BA$12,MATCH($D261,$AR$5:$AR$12,0),4))*($G261/INDEX($AV$5:$BA$12,MATCH($D261,$AR$5:$AR$12,0),4))^$I261)+(EXP(-$G261/INDEX($AV$5:$BA$12,MATCH($D261,$AR$5:$AR$12,0),5))*($G261/INDEX($AV$5:$BA$12,MATCH($D261,$AR$5:$AR$12,0),5))^$I261)+(EXP(-$G261/INDEX($AV$5:$BA$12,MATCH($D261,$AR$5:$AR$12,0),6))*($G261/INDEX($AV$5:$BA$12,MATCH($D261,$AR$5:$AR$12,0),6))^$I261)),0)</x:f>
        <x:v>0</x:v>
      </x:c>
      <x:c r="AA261" s="145" t="n">
        <x:f>IFERROR((EXP(-$G261/INDEX($AV$5:$BA$12,MATCH($D261,$AR$5:$AR$12,0),3))*($G261/INDEX($AV$5:$BA$12,MATCH($D261,$AR$5:$AR$12,0),3))^$I261)/((EXP(-$G261/INDEX($AV$5:$BA$12,MATCH($D261,$AR$5:$AR$12,0),1))*($G261/INDEX($AV$5:$BA$12,MATCH($D261,$AR$5:$AR$12,0),1))^$I261)+(EXP(-$G261/INDEX($AV$5:$BA$12,MATCH($D261,$AR$5:$AR$12,0),2))*($G261/INDEX($AV$5:$BA$12,MATCH($D261,$AR$5:$AR$12,0),2))^$I261)+(EXP(-$G261/INDEX($AV$5:$BA$12,MATCH($D261,$AR$5:$AR$12,0),3))*($G261/INDEX($AV$5:$BA$12,MATCH($D261,$AR$5:$AR$12,0),3))^$I261)+(EXP(-$G261/INDEX($AV$5:$BA$12,MATCH($D261,$AR$5:$AR$12,0),4))*($G261/INDEX($AV$5:$BA$12,MATCH($D261,$AR$5:$AR$12,0),4))^$I261)+(EXP(-$G261/INDEX($AV$5:$BA$12,MATCH($D261,$AR$5:$AR$12,0),5))*($G261/INDEX($AV$5:$BA$12,MATCH($D261,$AR$5:$AR$12,0),5))^$I261)+(EXP(-$G261/INDEX($AV$5:$BA$12,MATCH($D261,$AR$5:$AR$12,0),6))*($G261/INDEX($AV$5:$BA$12,MATCH($D261,$AR$5:$AR$12,0),6))^$I261)),0)</x:f>
        <x:v>0</x:v>
      </x:c>
      <x:c r="AB261" s="145" t="n">
        <x:f>IFERROR((EXP(-$G261/INDEX($AV$5:$BA$12,MATCH($D261,$AR$5:$AR$12,0),4))*($G261/INDEX($AV$5:$BA$12,MATCH($D261,$AR$5:$AR$12,0),4))^$I261)/((EXP(-$G261/INDEX($AV$5:$BA$12,MATCH($D261,$AR$5:$AR$12,0),1))*($G261/INDEX($AV$5:$BA$12,MATCH($D261,$AR$5:$AR$12,0),1))^$I261)+(EXP(-$G261/INDEX($AV$5:$BA$12,MATCH($D261,$AR$5:$AR$12,0),2))*($G261/INDEX($AV$5:$BA$12,MATCH($D261,$AR$5:$AR$12,0),2))^$I261)+(EXP(-$G261/INDEX($AV$5:$BA$12,MATCH($D261,$AR$5:$AR$12,0),3))*($G261/INDEX($AV$5:$BA$12,MATCH($D261,$AR$5:$AR$12,0),3))^$I261)+(EXP(-$G261/INDEX($AV$5:$BA$12,MATCH($D261,$AR$5:$AR$12,0),4))*($G261/INDEX($AV$5:$BA$12,MATCH($D261,$AR$5:$AR$12,0),4))^$I261)+(EXP(-$G261/INDEX($AV$5:$BA$12,MATCH($D261,$AR$5:$AR$12,0),5))*($G261/INDEX($AV$5:$BA$12,MATCH($D261,$AR$5:$AR$12,0),5))^$I261)+(EXP(-$G261/INDEX($AV$5:$BA$12,MATCH($D261,$AR$5:$AR$12,0),6))*($G261/INDEX($AV$5:$BA$12,MATCH($D261,$AR$5:$AR$12,0),6))^$I261)),0)</x:f>
        <x:v>0</x:v>
      </x:c>
      <x:c r="AC261" s="145" t="n">
        <x:f>IFERROR((EXP(-$G261/INDEX($AV$5:$BA$12,MATCH($D261,$AR$5:$AR$12,0),5))*($G261/INDEX($AV$5:$BA$12,MATCH($D261,$AR$5:$AR$12,0),5))^$I261)/((EXP(-$G261/INDEX($AV$5:$BA$12,MATCH($D261,$AR$5:$AR$12,0),1))*($G261/INDEX($AV$5:$BA$12,MATCH($D261,$AR$5:$AR$12,0),1))^$I261)+(EXP(-$G261/INDEX($AV$5:$BA$12,MATCH($D261,$AR$5:$AR$12,0),2))*($G261/INDEX($AV$5:$BA$12,MATCH($D261,$AR$5:$AR$12,0),2))^$I261)+(EXP(-$G261/INDEX($AV$5:$BA$12,MATCH($D261,$AR$5:$AR$12,0),3))*($G261/INDEX($AV$5:$BA$12,MATCH($D261,$AR$5:$AR$12,0),3))^$I261)+(EXP(-$G261/INDEX($AV$5:$BA$12,MATCH($D261,$AR$5:$AR$12,0),4))*($G261/INDEX($AV$5:$BA$12,MATCH($D261,$AR$5:$AR$12,0),4))^$I261)+(EXP(-$G261/INDEX($AV$5:$BA$12,MATCH($D261,$AR$5:$AR$12,0),5))*($G261/INDEX($AV$5:$BA$12,MATCH($D261,$AR$5:$AR$12,0),5))^$I261)+(EXP(-$G261/INDEX($AV$5:$BA$12,MATCH($D261,$AR$5:$AR$12,0),6))*($G261/INDEX($AV$5:$BA$12,MATCH($D261,$AR$5:$AR$12,0),6))^$I261)),0)</x:f>
        <x:v>0</x:v>
      </x:c>
      <x:c r="AD261" s="145" t="n">
        <x:f>IFERROR((EXP(-$G261/INDEX($AV$5:$BA$12,MATCH($D261,$AR$5:$AR$12,0),6))*($G261/INDEX($AV$5:$BA$12,MATCH($D261,$AR$5:$AR$12,0),6))^$I261)/((EXP(-$G261/INDEX($AV$5:$BA$12,MATCH($D261,$AR$5:$AR$12,0),1))*($G261/INDEX($AV$5:$BA$12,MATCH($D261,$AR$5:$AR$12,0),1))^$I261)+(EXP(-$G261/INDEX($AV$5:$BA$12,MATCH($D261,$AR$5:$AR$12,0),2))*($G261/INDEX($AV$5:$BA$12,MATCH($D261,$AR$5:$AR$12,0),2))^$I261)+(EXP(-$G261/INDEX($AV$5:$BA$12,MATCH($D261,$AR$5:$AR$12,0),3))*($G261/INDEX($AV$5:$BA$12,MATCH($D261,$AR$5:$AR$12,0),3))^$I261)+(EXP(-$G261/INDEX($AV$5:$BA$12,MATCH($D261,$AR$5:$AR$12,0),4))*($G261/INDEX($AV$5:$BA$12,MATCH($D261,$AR$5:$AR$12,0),4))^$I261)+(EXP(-$G261/INDEX($AV$5:$BA$12,MATCH($D261,$AR$5:$AR$12,0),5))*($G261/INDEX($AV$5:$BA$12,MATCH($D261,$AR$5:$AR$12,0),5))^$I261)+(EXP(-$G261/INDEX($AV$5:$BA$12,MATCH($D261,$AR$5:$AR$12,0),6))*($G261/INDEX($AV$5:$BA$12,MATCH($D261,$AR$5:$AR$12,0),6))^$I261)),0)</x:f>
        <x:v>0</x:v>
      </x:c>
      <x:c r="AE261" s="145" t="n">
        <x:f>IFERROR((EXP(-$G261/INDEX($BB$5:$BG$12,MATCH($D261,$AR$5:$AR$12,0),1))*($G261/INDEX($BB$5:$BG$12,MATCH($D261,$AR$5:$AR$12,0),1))^$J261)/((EXP(-$G261/INDEX($BB$5:$BG$12,MATCH($D261,$AR$5:$AR$12,0),1))*($G261/INDEX($BB$5:$BG$12,MATCH($D261,$AR$5:$AR$12,0),1))^$J261)+(EXP(-$G261/INDEX($BB$5:$BG$12,MATCH($D261,$AR$5:$AR$12,0),2))*($G261/INDEX($BB$5:$BG$12,MATCH($D261,$AR$5:$AR$12,0),2))^$J261)+(EXP(-$G261/INDEX($BB$5:$BG$12,MATCH($D261,$AR$5:$AR$12,0),3))*($G261/INDEX($BB$5:$BG$12,MATCH($D261,$AR$5:$AR$12,0),3))^$J261)+(EXP(-$G261/INDEX($BB$5:$BG$12,MATCH($D261,$AR$5:$AR$12,0),4))*($G261/INDEX($BB$5:$BG$12,MATCH($D261,$AR$5:$AR$12,0),4))^$J261)+(EXP(-$G261/INDEX($BB$5:$BG$12,MATCH($D261,$AR$5:$AR$12,0),5))*($G261/INDEX($BB$5:$BG$12,MATCH($D261,$AR$5:$AR$12,0),5))^$J261)+(EXP(-$G261/INDEX($BB$5:$BG$12,MATCH($D261,$AR$5:$AR$12,0),6))*($G261/INDEX($BB$5:$BG$12,MATCH($D261,$AR$5:$AR$12,0),6))^$J261)),0)</x:f>
        <x:v>0</x:v>
      </x:c>
      <x:c r="AF261" s="145" t="n">
        <x:f>IFERROR((EXP(-$G261/INDEX($BB$5:$BG$12,MATCH($D261,$AR$5:$AR$12,0),2))*($G261/INDEX($BB$5:$BG$12,MATCH($D261,$AR$5:$AR$12,0),2))^$J261)/((EXP(-$G261/INDEX($BB$5:$BG$12,MATCH($D261,$AR$5:$AR$12,0),1))*($G261/INDEX($BB$5:$BG$12,MATCH($D261,$AR$5:$AR$12,0),1))^$J261)+(EXP(-$G261/INDEX($BB$5:$BG$12,MATCH($D261,$AR$5:$AR$12,0),2))*($G261/INDEX($BB$5:$BG$12,MATCH($D261,$AR$5:$AR$12,0),2))^$J261)+(EXP(-$G261/INDEX($BB$5:$BG$12,MATCH($D261,$AR$5:$AR$12,0),3))*($G261/INDEX($BB$5:$BG$12,MATCH($D261,$AR$5:$AR$12,0),3))^$J261)+(EXP(-$G261/INDEX($BB$5:$BG$12,MATCH($D261,$AR$5:$AR$12,0),4))*($G261/INDEX($BB$5:$BG$12,MATCH($D261,$AR$5:$AR$12,0),4))^$J261)+(EXP(-$G261/INDEX($BB$5:$BG$12,MATCH($D261,$AR$5:$AR$12,0),5))*($G261/INDEX($BB$5:$BG$12,MATCH($D261,$AR$5:$AR$12,0),5))^$J261)+(EXP(-$G261/INDEX($BB$5:$BG$12,MATCH($D261,$AR$5:$AR$12,0),6))*($G261/INDEX($BB$5:$BG$12,MATCH($D261,$AR$5:$AR$12,0),6))^$J261)),0)</x:f>
        <x:v>0</x:v>
      </x:c>
      <x:c r="AG261" s="145" t="n">
        <x:f>IFERROR((EXP(-$G261/INDEX($BB$5:$BG$12,MATCH($D261,$AR$5:$AR$12,0),3))*($G261/INDEX($BB$5:$BG$12,MATCH($D261,$AR$5:$AR$12,0),3))^$J261)/((EXP(-$G261/INDEX($BB$5:$BG$12,MATCH($D261,$AR$5:$AR$12,0),1))*($G261/INDEX($BB$5:$BG$12,MATCH($D261,$AR$5:$AR$12,0),1))^$J261)+(EXP(-$G261/INDEX($BB$5:$BG$12,MATCH($D261,$AR$5:$AR$12,0),2))*($G261/INDEX($BB$5:$BG$12,MATCH($D261,$AR$5:$AR$12,0),2))^$J261)+(EXP(-$G261/INDEX($BB$5:$BG$12,MATCH($D261,$AR$5:$AR$12,0),3))*($G261/INDEX($BB$5:$BG$12,MATCH($D261,$AR$5:$AR$12,0),3))^$J261)+(EXP(-$G261/INDEX($BB$5:$BG$12,MATCH($D261,$AR$5:$AR$12,0),4))*($G261/INDEX($BB$5:$BG$12,MATCH($D261,$AR$5:$AR$12,0),4))^$J261)+(EXP(-$G261/INDEX($BB$5:$BG$12,MATCH($D261,$AR$5:$AR$12,0),5))*($G261/INDEX($BB$5:$BG$12,MATCH($D261,$AR$5:$AR$12,0),5))^$J261)+(EXP(-$G261/INDEX($BB$5:$BG$12,MATCH($D261,$AR$5:$AR$12,0),6))*($G261/INDEX($BB$5:$BG$12,MATCH($D261,$AR$5:$AR$12,0),6))^$J261)),0)</x:f>
        <x:v>0</x:v>
      </x:c>
      <x:c r="AH261" s="145" t="n">
        <x:f>IFERROR((EXP(-$G261/INDEX($BB$5:$BG$12,MATCH($D261,$AR$5:$AR$12,0),4))*($G261/INDEX($BB$5:$BG$12,MATCH($D261,$AR$5:$AR$12,0),4))^$J261)/((EXP(-$G261/INDEX($BB$5:$BG$12,MATCH($D261,$AR$5:$AR$12,0),1))*($G261/INDEX($BB$5:$BG$12,MATCH($D261,$AR$5:$AR$12,0),1))^$J261)+(EXP(-$G261/INDEX($BB$5:$BG$12,MATCH($D261,$AR$5:$AR$12,0),2))*($G261/INDEX($BB$5:$BG$12,MATCH($D261,$AR$5:$AR$12,0),2))^$J261)+(EXP(-$G261/INDEX($BB$5:$BG$12,MATCH($D261,$AR$5:$AR$12,0),3))*($G261/INDEX($BB$5:$BG$12,MATCH($D261,$AR$5:$AR$12,0),3))^$J261)+(EXP(-$G261/INDEX($BB$5:$BG$12,MATCH($D261,$AR$5:$AR$12,0),4))*($G261/INDEX($BB$5:$BG$12,MATCH($D261,$AR$5:$AR$12,0),4))^$J261)+(EXP(-$G261/INDEX($BB$5:$BG$12,MATCH($D261,$AR$5:$AR$12,0),5))*($G261/INDEX($BB$5:$BG$12,MATCH($D261,$AR$5:$AR$12,0),5))^$J261)+(EXP(-$G261/INDEX($BB$5:$BG$12,MATCH($D261,$AR$5:$AR$12,0),6))*($G261/INDEX($BB$5:$BG$12,MATCH($D261,$AR$5:$AR$12,0),6))^$J261)),0)</x:f>
        <x:v>0</x:v>
      </x:c>
      <x:c r="AI261" s="145" t="n">
        <x:f>IFERROR((EXP(-$G261/INDEX($BB$5:$BG$12,MATCH($D261,$AR$5:$AR$12,0),5))*($G261/INDEX($BB$5:$BG$12,MATCH($D261,$AR$5:$AR$12,0),5))^$J261)/((EXP(-$G261/INDEX($BB$5:$BG$12,MATCH($D261,$AR$5:$AR$12,0),1))*($G261/INDEX($BB$5:$BG$12,MATCH($D261,$AR$5:$AR$12,0),1))^$J261)+(EXP(-$G261/INDEX($BB$5:$BG$12,MATCH($D261,$AR$5:$AR$12,0),2))*($G261/INDEX($BB$5:$BG$12,MATCH($D261,$AR$5:$AR$12,0),2))^$J261)+(EXP(-$G261/INDEX($BB$5:$BG$12,MATCH($D261,$AR$5:$AR$12,0),3))*($G261/INDEX($BB$5:$BG$12,MATCH($D261,$AR$5:$AR$12,0),3))^$J261)+(EXP(-$G261/INDEX($BB$5:$BG$12,MATCH($D261,$AR$5:$AR$12,0),4))*($G261/INDEX($BB$5:$BG$12,MATCH($D261,$AR$5:$AR$12,0),4))^$J261)+(EXP(-$G261/INDEX($BB$5:$BG$12,MATCH($D261,$AR$5:$AR$12,0),5))*($G261/INDEX($BB$5:$BG$12,MATCH($D261,$AR$5:$AR$12,0),5))^$J261)+(EXP(-$G261/INDEX($BB$5:$BG$12,MATCH($D261,$AR$5:$AR$12,0),6))*($G261/INDEX($BB$5:$BG$12,MATCH($D261,$AR$5:$AR$12,0),6))^$J261)),0)</x:f>
        <x:v>0</x:v>
      </x:c>
      <x:c r="AJ261" s="145" t="n">
        <x:f>IFERROR((EXP(-$G261/INDEX($BB$5:$BG$12,MATCH($D261,$AR$5:$AR$12,0),6))*($G261/INDEX($BB$5:$BG$12,MATCH($D261,$AR$5:$AR$12,0),6))^$J261)/((EXP(-$G261/INDEX($BB$5:$BG$12,MATCH($D261,$AR$5:$AR$12,0),1))*($G261/INDEX($BB$5:$BG$12,MATCH($D261,$AR$5:$AR$12,0),1))^$J261)+(EXP(-$G261/INDEX($BB$5:$BG$12,MATCH($D261,$AR$5:$AR$12,0),2))*($G261/INDEX($BB$5:$BG$12,MATCH($D261,$AR$5:$AR$12,0),2))^$J261)+(EXP(-$G261/INDEX($BB$5:$BG$12,MATCH($D261,$AR$5:$AR$12,0),3))*($G261/INDEX($BB$5:$BG$12,MATCH($D261,$AR$5:$AR$12,0),3))^$J261)+(EXP(-$G261/INDEX($BB$5:$BG$12,MATCH($D261,$AR$5:$AR$12,0),4))*($G261/INDEX($BB$5:$BG$12,MATCH($D261,$AR$5:$AR$12,0),4))^$J261)+(EXP(-$G261/INDEX($BB$5:$BG$12,MATCH($D261,$AR$5:$AR$12,0),5))*($G261/INDEX($BB$5:$BG$12,MATCH($D261,$AR$5:$AR$12,0),5))^$J261)+(EXP(-$G261/INDEX($BB$5:$BG$12,MATCH($D261,$AR$5:$AR$12,0),6))*($G261/INDEX($BB$5:$BG$12,MATCH($D261,$AR$5:$AR$12,0),6))^$J261)),0)</x:f>
        <x:v>0</x:v>
      </x:c>
      <x:c r="BJ261"/>
      <x:c r="BK261"/>
      <x:c r="BL261"/>
      <x:c r="BM261"/>
      <x:c r="BN261"/>
      <x:c r="BO261"/>
      <x:c r="BP261"/>
      <x:c r="BQ261"/>
      <x:c r="BR261"/>
      <x:c r="BS261"/>
      <x:c r="BT261"/>
      <x:c r="BU261"/>
      <x:c r="BV261"/>
      <x:c r="BW261"/>
      <x:c r="BX261"/>
      <x:c r="BY261"/>
      <x:c r="BZ261"/>
    </x:row>
    <x:row r="262">
      <x:c r="A262" s="30" t="n">
        <x:f>'対象台データ'!A260</x:f>
        <x:v>46125</x:v>
      </x:c>
      <x:c r="B262" s="1004" t="str">
        <x:f>'対象台データ'!B260</x:f>
        <x:v>月</x:v>
      </x:c>
      <x:c r="C262" s="1004" t="str">
        <x:f>'対象台データ'!C260</x:f>
        <x:v>4/13</x:v>
      </x:c>
      <x:c r="D262" t="str">
        <x:f>'対象台データ'!D260</x:f>
        <x:v>東京喰種</x:v>
      </x:c>
      <x:c r="E262" s="1015" t="n">
        <x:f>IF($X262="A",MIN(100,MAX(0,55+(V262-55)*(1+0.4*SQRT(MIN(G262/8000,1))))),MIN(100,MAX(0,V262)))</x:f>
        <x:v>80.9028913661081</x:v>
      </x:c>
      <x:c r="F262" s="1017" t="n">
        <x:f>'対象台データ'!E260</x:f>
        <x:v>454</x:v>
      </x:c>
      <x:c r="G262" s="644" t="n">
        <x:f>'対象台データ'!F260</x:f>
        <x:v>9011</x:v>
      </x:c>
      <x:c r="H262" s="644" t="n">
        <x:f>'対象台データ'!G260</x:f>
        <x:v>2880</x:v>
      </x:c>
      <x:c r="I262" s="644" t="n">
        <x:f>'対象台データ'!H260</x:f>
        <x:v>0</x:v>
      </x:c>
      <x:c r="J262" s="644" t="n">
        <x:f>'対象台データ'!I260</x:f>
        <x:v>0</x:v>
      </x:c>
      <x:c r="K262" s="145" t="n">
        <x:f>'対象台データ'!K260</x:f>
        <x:v>1.106536455443347</x:v>
      </x:c>
      <x:c r="L262" s="28" t="n">
        <x:f>IF(G262&lt;=0,5,IF(G262&lt;1500,5+(G262-0)*(20-5)/(1500-0),IF(G262&lt;3000,20+(G262-1500)*(40-20)/(3000-1500),IF(G262&lt;4500,40+(G262-3000)*(58-40)/(4500-3000),IF(G262&lt;6000,58+(G262-4500)*(72-58)/(6000-4500),IF(G262&lt;7500,72+(G262-6000)*(84-72)/(7500-6000),IF(G262&lt;9000,84+(G262-7500)*(93-84)/(9000-7500),IF(G262&lt;11000,93+(G262-9000)*(100-93)/(11000-9000),100))))))))</x:f>
        <x:v>93.0385</x:v>
      </x:c>
      <x:c r="M262" s="28" t="n">
        <x:v>1</x:v>
      </x:c>
      <x:c r="N262" s="28" t="n">
        <x:f>MIN(100,L262*M262)</x:f>
        <x:v>93.0385</x:v>
      </x:c>
      <x:c r="O262" s="28" t="n">
        <x:f>IF(K262&lt;=0.8,0,IF(K262&lt;0.9,0+(K262-0.8)*(10-0)/(0.9-0.8),IF(K262&lt;1,10+(K262-0.9)*(35-10)/(1-0.9),IF(K262&lt;1.2,35+(K262-1)*(87-35)/(1.2-1),IF(K262&lt;1.3,87+(K262-1.2)*(96-87)/(1.3-1.2),IF(K262&lt;1.45,96+(K262-1.3)*(100-96)/(1.45-1.3),100))))))</x:f>
        <x:v>62.69947841527022</x:v>
      </x:c>
      <x:c r="P262" s="145" t="n">
        <x:f>MIN(1,SQRT(G262/8000))</x:f>
        <x:v>1</x:v>
      </x:c>
      <x:c r="Q262" s="28" t="n">
        <x:f>35+(O262-35)*P262</x:f>
        <x:v>62.69947841527022</x:v>
      </x:c>
      <x:c r="R262" s="28" t="n">
        <x:f>IF(K262&lt;0.95,MIN(25,(0.95-K262)*250),0)</x:f>
        <x:v>0</x:v>
      </x:c>
      <x:c r="S262" s="28" t="n">
        <x:f>IF($X262="A",Y262*5+Z262*15+AA262*30+AB262*60+AC262*80+AD262*100,0)</x:f>
        <x:v>0</x:v>
      </x:c>
      <x:c r="T262" s="28" t="n">
        <x:f>IF($X262="A",AE262*5+AF262*15+AG262*30+AH262*60+AI262*80+AJ262*100,0)</x:f>
        <x:v>0</x:v>
      </x:c>
      <x:c r="U262" s="28" t="n">
        <x:f>IF($X262="A",S262*15%+T262*30%+Q262*55%,0)</x:f>
        <x:v>0</x:v>
      </x:c>
      <x:c r="V262" s="1019" t="n">
        <x:f>IF($X262="A",U262*80%+N262*20%,N262*IFERROR(INDEX($AT$5:$AT$60,MATCH($D262,$AR$5:$AR$60,0)),0.6)+Q262*IFERROR(INDEX($AU$5:$AU$60,MATCH($D262,$AR$5:$AR$60,0)),0.4)-R262)</x:f>
        <x:v>80.9028913661081</x:v>
      </x:c>
      <x:c r="W262" s="25" t="str">
        <x:f>IF(E262&gt;=90,"設定6級候補",IF(E262&gt;=75,"設定4以上強候補",IF(E262&gt;=60,"設定4以上を疑う","要観察")))</x:f>
        <x:v>設定4以上強候補</x:v>
      </x:c>
      <x:c r="X262" s="1004" t="str">
        <x:f>IFERROR(INDEX($AS$5:$AS$60,MATCH($D262,$AR$5:$AR$60,0)),"AT")</x:f>
        <x:v>AT</x:v>
      </x:c>
      <x:c r="Y262" s="145" t="n">
        <x:f>IFERROR((EXP(-$G262/INDEX($AV$5:$BA$12,MATCH($D262,$AR$5:$AR$12,0),1))*($G262/INDEX($AV$5:$BA$12,MATCH($D262,$AR$5:$AR$12,0),1))^$I262)/((EXP(-$G262/INDEX($AV$5:$BA$12,MATCH($D262,$AR$5:$AR$12,0),1))*($G262/INDEX($AV$5:$BA$12,MATCH($D262,$AR$5:$AR$12,0),1))^$I262)+(EXP(-$G262/INDEX($AV$5:$BA$12,MATCH($D262,$AR$5:$AR$12,0),2))*($G262/INDEX($AV$5:$BA$12,MATCH($D262,$AR$5:$AR$12,0),2))^$I262)+(EXP(-$G262/INDEX($AV$5:$BA$12,MATCH($D262,$AR$5:$AR$12,0),3))*($G262/INDEX($AV$5:$BA$12,MATCH($D262,$AR$5:$AR$12,0),3))^$I262)+(EXP(-$G262/INDEX($AV$5:$BA$12,MATCH($D262,$AR$5:$AR$12,0),4))*($G262/INDEX($AV$5:$BA$12,MATCH($D262,$AR$5:$AR$12,0),4))^$I262)+(EXP(-$G262/INDEX($AV$5:$BA$12,MATCH($D262,$AR$5:$AR$12,0),5))*($G262/INDEX($AV$5:$BA$12,MATCH($D262,$AR$5:$AR$12,0),5))^$I262)+(EXP(-$G262/INDEX($AV$5:$BA$12,MATCH($D262,$AR$5:$AR$12,0),6))*($G262/INDEX($AV$5:$BA$12,MATCH($D262,$AR$5:$AR$12,0),6))^$I262)),0)</x:f>
        <x:v>0</x:v>
      </x:c>
      <x:c r="Z262" s="145" t="n">
        <x:f>IFERROR((EXP(-$G262/INDEX($AV$5:$BA$12,MATCH($D262,$AR$5:$AR$12,0),2))*($G262/INDEX($AV$5:$BA$12,MATCH($D262,$AR$5:$AR$12,0),2))^$I262)/((EXP(-$G262/INDEX($AV$5:$BA$12,MATCH($D262,$AR$5:$AR$12,0),1))*($G262/INDEX($AV$5:$BA$12,MATCH($D262,$AR$5:$AR$12,0),1))^$I262)+(EXP(-$G262/INDEX($AV$5:$BA$12,MATCH($D262,$AR$5:$AR$12,0),2))*($G262/INDEX($AV$5:$BA$12,MATCH($D262,$AR$5:$AR$12,0),2))^$I262)+(EXP(-$G262/INDEX($AV$5:$BA$12,MATCH($D262,$AR$5:$AR$12,0),3))*($G262/INDEX($AV$5:$BA$12,MATCH($D262,$AR$5:$AR$12,0),3))^$I262)+(EXP(-$G262/INDEX($AV$5:$BA$12,MATCH($D262,$AR$5:$AR$12,0),4))*($G262/INDEX($AV$5:$BA$12,MATCH($D262,$AR$5:$AR$12,0),4))^$I262)+(EXP(-$G262/INDEX($AV$5:$BA$12,MATCH($D262,$AR$5:$AR$12,0),5))*($G262/INDEX($AV$5:$BA$12,MATCH($D262,$AR$5:$AR$12,0),5))^$I262)+(EXP(-$G262/INDEX($AV$5:$BA$12,MATCH($D262,$AR$5:$AR$12,0),6))*($G262/INDEX($AV$5:$BA$12,MATCH($D262,$AR$5:$AR$12,0),6))^$I262)),0)</x:f>
        <x:v>0</x:v>
      </x:c>
      <x:c r="AA262" s="145" t="n">
        <x:f>IFERROR((EXP(-$G262/INDEX($AV$5:$BA$12,MATCH($D262,$AR$5:$AR$12,0),3))*($G262/INDEX($AV$5:$BA$12,MATCH($D262,$AR$5:$AR$12,0),3))^$I262)/((EXP(-$G262/INDEX($AV$5:$BA$12,MATCH($D262,$AR$5:$AR$12,0),1))*($G262/INDEX($AV$5:$BA$12,MATCH($D262,$AR$5:$AR$12,0),1))^$I262)+(EXP(-$G262/INDEX($AV$5:$BA$12,MATCH($D262,$AR$5:$AR$12,0),2))*($G262/INDEX($AV$5:$BA$12,MATCH($D262,$AR$5:$AR$12,0),2))^$I262)+(EXP(-$G262/INDEX($AV$5:$BA$12,MATCH($D262,$AR$5:$AR$12,0),3))*($G262/INDEX($AV$5:$BA$12,MATCH($D262,$AR$5:$AR$12,0),3))^$I262)+(EXP(-$G262/INDEX($AV$5:$BA$12,MATCH($D262,$AR$5:$AR$12,0),4))*($G262/INDEX($AV$5:$BA$12,MATCH($D262,$AR$5:$AR$12,0),4))^$I262)+(EXP(-$G262/INDEX($AV$5:$BA$12,MATCH($D262,$AR$5:$AR$12,0),5))*($G262/INDEX($AV$5:$BA$12,MATCH($D262,$AR$5:$AR$12,0),5))^$I262)+(EXP(-$G262/INDEX($AV$5:$BA$12,MATCH($D262,$AR$5:$AR$12,0),6))*($G262/INDEX($AV$5:$BA$12,MATCH($D262,$AR$5:$AR$12,0),6))^$I262)),0)</x:f>
        <x:v>0</x:v>
      </x:c>
      <x:c r="AB262" s="145" t="n">
        <x:f>IFERROR((EXP(-$G262/INDEX($AV$5:$BA$12,MATCH($D262,$AR$5:$AR$12,0),4))*($G262/INDEX($AV$5:$BA$12,MATCH($D262,$AR$5:$AR$12,0),4))^$I262)/((EXP(-$G262/INDEX($AV$5:$BA$12,MATCH($D262,$AR$5:$AR$12,0),1))*($G262/INDEX($AV$5:$BA$12,MATCH($D262,$AR$5:$AR$12,0),1))^$I262)+(EXP(-$G262/INDEX($AV$5:$BA$12,MATCH($D262,$AR$5:$AR$12,0),2))*($G262/INDEX($AV$5:$BA$12,MATCH($D262,$AR$5:$AR$12,0),2))^$I262)+(EXP(-$G262/INDEX($AV$5:$BA$12,MATCH($D262,$AR$5:$AR$12,0),3))*($G262/INDEX($AV$5:$BA$12,MATCH($D262,$AR$5:$AR$12,0),3))^$I262)+(EXP(-$G262/INDEX($AV$5:$BA$12,MATCH($D262,$AR$5:$AR$12,0),4))*($G262/INDEX($AV$5:$BA$12,MATCH($D262,$AR$5:$AR$12,0),4))^$I262)+(EXP(-$G262/INDEX($AV$5:$BA$12,MATCH($D262,$AR$5:$AR$12,0),5))*($G262/INDEX($AV$5:$BA$12,MATCH($D262,$AR$5:$AR$12,0),5))^$I262)+(EXP(-$G262/INDEX($AV$5:$BA$12,MATCH($D262,$AR$5:$AR$12,0),6))*($G262/INDEX($AV$5:$BA$12,MATCH($D262,$AR$5:$AR$12,0),6))^$I262)),0)</x:f>
        <x:v>0</x:v>
      </x:c>
      <x:c r="AC262" s="145" t="n">
        <x:f>IFERROR((EXP(-$G262/INDEX($AV$5:$BA$12,MATCH($D262,$AR$5:$AR$12,0),5))*($G262/INDEX($AV$5:$BA$12,MATCH($D262,$AR$5:$AR$12,0),5))^$I262)/((EXP(-$G262/INDEX($AV$5:$BA$12,MATCH($D262,$AR$5:$AR$12,0),1))*($G262/INDEX($AV$5:$BA$12,MATCH($D262,$AR$5:$AR$12,0),1))^$I262)+(EXP(-$G262/INDEX($AV$5:$BA$12,MATCH($D262,$AR$5:$AR$12,0),2))*($G262/INDEX($AV$5:$BA$12,MATCH($D262,$AR$5:$AR$12,0),2))^$I262)+(EXP(-$G262/INDEX($AV$5:$BA$12,MATCH($D262,$AR$5:$AR$12,0),3))*($G262/INDEX($AV$5:$BA$12,MATCH($D262,$AR$5:$AR$12,0),3))^$I262)+(EXP(-$G262/INDEX($AV$5:$BA$12,MATCH($D262,$AR$5:$AR$12,0),4))*($G262/INDEX($AV$5:$BA$12,MATCH($D262,$AR$5:$AR$12,0),4))^$I262)+(EXP(-$G262/INDEX($AV$5:$BA$12,MATCH($D262,$AR$5:$AR$12,0),5))*($G262/INDEX($AV$5:$BA$12,MATCH($D262,$AR$5:$AR$12,0),5))^$I262)+(EXP(-$G262/INDEX($AV$5:$BA$12,MATCH($D262,$AR$5:$AR$12,0),6))*($G262/INDEX($AV$5:$BA$12,MATCH($D262,$AR$5:$AR$12,0),6))^$I262)),0)</x:f>
        <x:v>0</x:v>
      </x:c>
      <x:c r="AD262" s="145" t="n">
        <x:f>IFERROR((EXP(-$G262/INDEX($AV$5:$BA$12,MATCH($D262,$AR$5:$AR$12,0),6))*($G262/INDEX($AV$5:$BA$12,MATCH($D262,$AR$5:$AR$12,0),6))^$I262)/((EXP(-$G262/INDEX($AV$5:$BA$12,MATCH($D262,$AR$5:$AR$12,0),1))*($G262/INDEX($AV$5:$BA$12,MATCH($D262,$AR$5:$AR$12,0),1))^$I262)+(EXP(-$G262/INDEX($AV$5:$BA$12,MATCH($D262,$AR$5:$AR$12,0),2))*($G262/INDEX($AV$5:$BA$12,MATCH($D262,$AR$5:$AR$12,0),2))^$I262)+(EXP(-$G262/INDEX($AV$5:$BA$12,MATCH($D262,$AR$5:$AR$12,0),3))*($G262/INDEX($AV$5:$BA$12,MATCH($D262,$AR$5:$AR$12,0),3))^$I262)+(EXP(-$G262/INDEX($AV$5:$BA$12,MATCH($D262,$AR$5:$AR$12,0),4))*($G262/INDEX($AV$5:$BA$12,MATCH($D262,$AR$5:$AR$12,0),4))^$I262)+(EXP(-$G262/INDEX($AV$5:$BA$12,MATCH($D262,$AR$5:$AR$12,0),5))*($G262/INDEX($AV$5:$BA$12,MATCH($D262,$AR$5:$AR$12,0),5))^$I262)+(EXP(-$G262/INDEX($AV$5:$BA$12,MATCH($D262,$AR$5:$AR$12,0),6))*($G262/INDEX($AV$5:$BA$12,MATCH($D262,$AR$5:$AR$12,0),6))^$I262)),0)</x:f>
        <x:v>0</x:v>
      </x:c>
      <x:c r="AE262" s="145" t="n">
        <x:f>IFERROR((EXP(-$G262/INDEX($BB$5:$BG$12,MATCH($D262,$AR$5:$AR$12,0),1))*($G262/INDEX($BB$5:$BG$12,MATCH($D262,$AR$5:$AR$12,0),1))^$J262)/((EXP(-$G262/INDEX($BB$5:$BG$12,MATCH($D262,$AR$5:$AR$12,0),1))*($G262/INDEX($BB$5:$BG$12,MATCH($D262,$AR$5:$AR$12,0),1))^$J262)+(EXP(-$G262/INDEX($BB$5:$BG$12,MATCH($D262,$AR$5:$AR$12,0),2))*($G262/INDEX($BB$5:$BG$12,MATCH($D262,$AR$5:$AR$12,0),2))^$J262)+(EXP(-$G262/INDEX($BB$5:$BG$12,MATCH($D262,$AR$5:$AR$12,0),3))*($G262/INDEX($BB$5:$BG$12,MATCH($D262,$AR$5:$AR$12,0),3))^$J262)+(EXP(-$G262/INDEX($BB$5:$BG$12,MATCH($D262,$AR$5:$AR$12,0),4))*($G262/INDEX($BB$5:$BG$12,MATCH($D262,$AR$5:$AR$12,0),4))^$J262)+(EXP(-$G262/INDEX($BB$5:$BG$12,MATCH($D262,$AR$5:$AR$12,0),5))*($G262/INDEX($BB$5:$BG$12,MATCH($D262,$AR$5:$AR$12,0),5))^$J262)+(EXP(-$G262/INDEX($BB$5:$BG$12,MATCH($D262,$AR$5:$AR$12,0),6))*($G262/INDEX($BB$5:$BG$12,MATCH($D262,$AR$5:$AR$12,0),6))^$J262)),0)</x:f>
        <x:v>0</x:v>
      </x:c>
      <x:c r="AF262" s="145" t="n">
        <x:f>IFERROR((EXP(-$G262/INDEX($BB$5:$BG$12,MATCH($D262,$AR$5:$AR$12,0),2))*($G262/INDEX($BB$5:$BG$12,MATCH($D262,$AR$5:$AR$12,0),2))^$J262)/((EXP(-$G262/INDEX($BB$5:$BG$12,MATCH($D262,$AR$5:$AR$12,0),1))*($G262/INDEX($BB$5:$BG$12,MATCH($D262,$AR$5:$AR$12,0),1))^$J262)+(EXP(-$G262/INDEX($BB$5:$BG$12,MATCH($D262,$AR$5:$AR$12,0),2))*($G262/INDEX($BB$5:$BG$12,MATCH($D262,$AR$5:$AR$12,0),2))^$J262)+(EXP(-$G262/INDEX($BB$5:$BG$12,MATCH($D262,$AR$5:$AR$12,0),3))*($G262/INDEX($BB$5:$BG$12,MATCH($D262,$AR$5:$AR$12,0),3))^$J262)+(EXP(-$G262/INDEX($BB$5:$BG$12,MATCH($D262,$AR$5:$AR$12,0),4))*($G262/INDEX($BB$5:$BG$12,MATCH($D262,$AR$5:$AR$12,0),4))^$J262)+(EXP(-$G262/INDEX($BB$5:$BG$12,MATCH($D262,$AR$5:$AR$12,0),5))*($G262/INDEX($BB$5:$BG$12,MATCH($D262,$AR$5:$AR$12,0),5))^$J262)+(EXP(-$G262/INDEX($BB$5:$BG$12,MATCH($D262,$AR$5:$AR$12,0),6))*($G262/INDEX($BB$5:$BG$12,MATCH($D262,$AR$5:$AR$12,0),6))^$J262)),0)</x:f>
        <x:v>0</x:v>
      </x:c>
      <x:c r="AG262" s="145" t="n">
        <x:f>IFERROR((EXP(-$G262/INDEX($BB$5:$BG$12,MATCH($D262,$AR$5:$AR$12,0),3))*($G262/INDEX($BB$5:$BG$12,MATCH($D262,$AR$5:$AR$12,0),3))^$J262)/((EXP(-$G262/INDEX($BB$5:$BG$12,MATCH($D262,$AR$5:$AR$12,0),1))*($G262/INDEX($BB$5:$BG$12,MATCH($D262,$AR$5:$AR$12,0),1))^$J262)+(EXP(-$G262/INDEX($BB$5:$BG$12,MATCH($D262,$AR$5:$AR$12,0),2))*($G262/INDEX($BB$5:$BG$12,MATCH($D262,$AR$5:$AR$12,0),2))^$J262)+(EXP(-$G262/INDEX($BB$5:$BG$12,MATCH($D262,$AR$5:$AR$12,0),3))*($G262/INDEX($BB$5:$BG$12,MATCH($D262,$AR$5:$AR$12,0),3))^$J262)+(EXP(-$G262/INDEX($BB$5:$BG$12,MATCH($D262,$AR$5:$AR$12,0),4))*($G262/INDEX($BB$5:$BG$12,MATCH($D262,$AR$5:$AR$12,0),4))^$J262)+(EXP(-$G262/INDEX($BB$5:$BG$12,MATCH($D262,$AR$5:$AR$12,0),5))*($G262/INDEX($BB$5:$BG$12,MATCH($D262,$AR$5:$AR$12,0),5))^$J262)+(EXP(-$G262/INDEX($BB$5:$BG$12,MATCH($D262,$AR$5:$AR$12,0),6))*($G262/INDEX($BB$5:$BG$12,MATCH($D262,$AR$5:$AR$12,0),6))^$J262)),0)</x:f>
        <x:v>0</x:v>
      </x:c>
      <x:c r="AH262" s="145" t="n">
        <x:f>IFERROR((EXP(-$G262/INDEX($BB$5:$BG$12,MATCH($D262,$AR$5:$AR$12,0),4))*($G262/INDEX($BB$5:$BG$12,MATCH($D262,$AR$5:$AR$12,0),4))^$J262)/((EXP(-$G262/INDEX($BB$5:$BG$12,MATCH($D262,$AR$5:$AR$12,0),1))*($G262/INDEX($BB$5:$BG$12,MATCH($D262,$AR$5:$AR$12,0),1))^$J262)+(EXP(-$G262/INDEX($BB$5:$BG$12,MATCH($D262,$AR$5:$AR$12,0),2))*($G262/INDEX($BB$5:$BG$12,MATCH($D262,$AR$5:$AR$12,0),2))^$J262)+(EXP(-$G262/INDEX($BB$5:$BG$12,MATCH($D262,$AR$5:$AR$12,0),3))*($G262/INDEX($BB$5:$BG$12,MATCH($D262,$AR$5:$AR$12,0),3))^$J262)+(EXP(-$G262/INDEX($BB$5:$BG$12,MATCH($D262,$AR$5:$AR$12,0),4))*($G262/INDEX($BB$5:$BG$12,MATCH($D262,$AR$5:$AR$12,0),4))^$J262)+(EXP(-$G262/INDEX($BB$5:$BG$12,MATCH($D262,$AR$5:$AR$12,0),5))*($G262/INDEX($BB$5:$BG$12,MATCH($D262,$AR$5:$AR$12,0),5))^$J262)+(EXP(-$G262/INDEX($BB$5:$BG$12,MATCH($D262,$AR$5:$AR$12,0),6))*($G262/INDEX($BB$5:$BG$12,MATCH($D262,$AR$5:$AR$12,0),6))^$J262)),0)</x:f>
        <x:v>0</x:v>
      </x:c>
      <x:c r="AI262" s="145" t="n">
        <x:f>IFERROR((EXP(-$G262/INDEX($BB$5:$BG$12,MATCH($D262,$AR$5:$AR$12,0),5))*($G262/INDEX($BB$5:$BG$12,MATCH($D262,$AR$5:$AR$12,0),5))^$J262)/((EXP(-$G262/INDEX($BB$5:$BG$12,MATCH($D262,$AR$5:$AR$12,0),1))*($G262/INDEX($BB$5:$BG$12,MATCH($D262,$AR$5:$AR$12,0),1))^$J262)+(EXP(-$G262/INDEX($BB$5:$BG$12,MATCH($D262,$AR$5:$AR$12,0),2))*($G262/INDEX($BB$5:$BG$12,MATCH($D262,$AR$5:$AR$12,0),2))^$J262)+(EXP(-$G262/INDEX($BB$5:$BG$12,MATCH($D262,$AR$5:$AR$12,0),3))*($G262/INDEX($BB$5:$BG$12,MATCH($D262,$AR$5:$AR$12,0),3))^$J262)+(EXP(-$G262/INDEX($BB$5:$BG$12,MATCH($D262,$AR$5:$AR$12,0),4))*($G262/INDEX($BB$5:$BG$12,MATCH($D262,$AR$5:$AR$12,0),4))^$J262)+(EXP(-$G262/INDEX($BB$5:$BG$12,MATCH($D262,$AR$5:$AR$12,0),5))*($G262/INDEX($BB$5:$BG$12,MATCH($D262,$AR$5:$AR$12,0),5))^$J262)+(EXP(-$G262/INDEX($BB$5:$BG$12,MATCH($D262,$AR$5:$AR$12,0),6))*($G262/INDEX($BB$5:$BG$12,MATCH($D262,$AR$5:$AR$12,0),6))^$J262)),0)</x:f>
        <x:v>0</x:v>
      </x:c>
      <x:c r="AJ262" s="145" t="n">
        <x:f>IFERROR((EXP(-$G262/INDEX($BB$5:$BG$12,MATCH($D262,$AR$5:$AR$12,0),6))*($G262/INDEX($BB$5:$BG$12,MATCH($D262,$AR$5:$AR$12,0),6))^$J262)/((EXP(-$G262/INDEX($BB$5:$BG$12,MATCH($D262,$AR$5:$AR$12,0),1))*($G262/INDEX($BB$5:$BG$12,MATCH($D262,$AR$5:$AR$12,0),1))^$J262)+(EXP(-$G262/INDEX($BB$5:$BG$12,MATCH($D262,$AR$5:$AR$12,0),2))*($G262/INDEX($BB$5:$BG$12,MATCH($D262,$AR$5:$AR$12,0),2))^$J262)+(EXP(-$G262/INDEX($BB$5:$BG$12,MATCH($D262,$AR$5:$AR$12,0),3))*($G262/INDEX($BB$5:$BG$12,MATCH($D262,$AR$5:$AR$12,0),3))^$J262)+(EXP(-$G262/INDEX($BB$5:$BG$12,MATCH($D262,$AR$5:$AR$12,0),4))*($G262/INDEX($BB$5:$BG$12,MATCH($D262,$AR$5:$AR$12,0),4))^$J262)+(EXP(-$G262/INDEX($BB$5:$BG$12,MATCH($D262,$AR$5:$AR$12,0),5))*($G262/INDEX($BB$5:$BG$12,MATCH($D262,$AR$5:$AR$12,0),5))^$J262)+(EXP(-$G262/INDEX($BB$5:$BG$12,MATCH($D262,$AR$5:$AR$12,0),6))*($G262/INDEX($BB$5:$BG$12,MATCH($D262,$AR$5:$AR$12,0),6))^$J262)),0)</x:f>
        <x:v>0</x:v>
      </x:c>
      <x:c r="BJ262"/>
      <x:c r="BK262"/>
      <x:c r="BL262"/>
      <x:c r="BM262"/>
      <x:c r="BN262"/>
      <x:c r="BO262"/>
      <x:c r="BP262"/>
      <x:c r="BQ262"/>
      <x:c r="BR262"/>
      <x:c r="BS262"/>
      <x:c r="BT262"/>
      <x:c r="BU262"/>
      <x:c r="BV262"/>
      <x:c r="BW262"/>
      <x:c r="BX262"/>
      <x:c r="BY262"/>
      <x:c r="BZ262"/>
    </x:row>
    <x:row r="263">
      <x:c r="A263" s="30" t="n">
        <x:f>'対象台データ'!A261</x:f>
        <x:v>46125</x:v>
      </x:c>
      <x:c r="B263" s="1004" t="str">
        <x:f>'対象台データ'!B261</x:f>
        <x:v>月</x:v>
      </x:c>
      <x:c r="C263" s="1004" t="str">
        <x:f>'対象台データ'!C261</x:f>
        <x:v>4/13</x:v>
      </x:c>
      <x:c r="D263" t="str">
        <x:f>'対象台データ'!D261</x:f>
        <x:v>東京喰種</x:v>
      </x:c>
      <x:c r="E263" s="1015" t="n">
        <x:f>IF($X263="A",MIN(100,MAX(0,55+(V263-55)*(1+0.4*SQRT(MIN(G263/8000,1))))),MIN(100,MAX(0,V263)))</x:f>
        <x:v>74.94903590873653</x:v>
      </x:c>
      <x:c r="F263" s="1017" t="n">
        <x:f>'対象台データ'!E261</x:f>
        <x:v>461</x:v>
      </x:c>
      <x:c r="G263" s="644" t="n">
        <x:f>'対象台データ'!F261</x:f>
        <x:v>7953</x:v>
      </x:c>
      <x:c r="H263" s="644" t="n">
        <x:f>'対象台データ'!G261</x:f>
        <x:v>2052</x:v>
      </x:c>
      <x:c r="I263" s="644" t="n">
        <x:f>'対象台データ'!H261</x:f>
        <x:v>0</x:v>
      </x:c>
      <x:c r="J263" s="644" t="n">
        <x:f>'対象台データ'!I261</x:f>
        <x:v>0</x:v>
      </x:c>
      <x:c r="K263" s="145" t="n">
        <x:f>'対象台データ'!K261</x:f>
        <x:v>1.086005281026028</x:v>
      </x:c>
      <x:c r="L263" s="28" t="n">
        <x:f>IF(G263&lt;=0,5,IF(G263&lt;1500,5+(G263-0)*(20-5)/(1500-0),IF(G263&lt;3000,20+(G263-1500)*(40-20)/(3000-1500),IF(G263&lt;4500,40+(G263-3000)*(58-40)/(4500-3000),IF(G263&lt;6000,58+(G263-4500)*(72-58)/(6000-4500),IF(G263&lt;7500,72+(G263-6000)*(84-72)/(7500-6000),IF(G263&lt;9000,84+(G263-7500)*(93-84)/(9000-7500),IF(G263&lt;11000,93+(G263-9000)*(100-93)/(11000-9000),100))))))))</x:f>
        <x:v>86.718</x:v>
      </x:c>
      <x:c r="M263" s="28" t="n">
        <x:v>1</x:v>
      </x:c>
      <x:c r="N263" s="28" t="n">
        <x:f>MIN(100,L263*M263)</x:f>
        <x:v>86.718</x:v>
      </x:c>
      <x:c r="O263" s="28" t="n">
        <x:f>IF(K263&lt;=0.8,0,IF(K263&lt;0.9,0+(K263-0.8)*(10-0)/(0.9-0.8),IF(K263&lt;1,10+(K263-0.9)*(35-10)/(1-0.9),IF(K263&lt;1.2,35+(K263-1)*(87-35)/(1.2-1),IF(K263&lt;1.3,87+(K263-1.2)*(96-87)/(1.3-1.2),IF(K263&lt;1.45,96+(K263-1.3)*(100-96)/(1.45-1.3),100))))))</x:f>
        <x:v>57.36137306676726</x:v>
      </x:c>
      <x:c r="P263" s="145" t="n">
        <x:f>MIN(1,SQRT(G263/8000))</x:f>
        <x:v>0.9970581728264405</x:v>
      </x:c>
      <x:c r="Q263" s="28" t="n">
        <x:f>35+(O263-35)*P263</x:f>
        <x:v>57.295589771841335</x:v>
      </x:c>
      <x:c r="R263" s="28" t="n">
        <x:f>IF(K263&lt;0.95,MIN(25,(0.95-K263)*250),0)</x:f>
        <x:v>0</x:v>
      </x:c>
      <x:c r="S263" s="28" t="n">
        <x:f>IF($X263="A",Y263*5+Z263*15+AA263*30+AB263*60+AC263*80+AD263*100,0)</x:f>
        <x:v>0</x:v>
      </x:c>
      <x:c r="T263" s="28" t="n">
        <x:f>IF($X263="A",AE263*5+AF263*15+AG263*30+AH263*60+AI263*80+AJ263*100,0)</x:f>
        <x:v>0</x:v>
      </x:c>
      <x:c r="U263" s="28" t="n">
        <x:f>IF($X263="A",S263*15%+T263*30%+Q263*55%,0)</x:f>
        <x:v>0</x:v>
      </x:c>
      <x:c r="V263" s="1019" t="n">
        <x:f>IF($X263="A",U263*80%+N263*20%,N263*IFERROR(INDEX($AT$5:$AT$60,MATCH($D263,$AR$5:$AR$60,0)),0.6)+Q263*IFERROR(INDEX($AU$5:$AU$60,MATCH($D263,$AR$5:$AR$60,0)),0.4)-R263)</x:f>
        <x:v>74.94903590873653</x:v>
      </x:c>
      <x:c r="W263" s="25" t="str">
        <x:f>IF(E263&gt;=90,"設定6級候補",IF(E263&gt;=75,"設定4以上強候補",IF(E263&gt;=60,"設定4以上を疑う","要観察")))</x:f>
        <x:v>設定4以上を疑う</x:v>
      </x:c>
      <x:c r="X263" s="1004" t="str">
        <x:f>IFERROR(INDEX($AS$5:$AS$60,MATCH($D263,$AR$5:$AR$60,0)),"AT")</x:f>
        <x:v>AT</x:v>
      </x:c>
      <x:c r="Y263" s="145" t="n">
        <x:f>IFERROR((EXP(-$G263/INDEX($AV$5:$BA$12,MATCH($D263,$AR$5:$AR$12,0),1))*($G263/INDEX($AV$5:$BA$12,MATCH($D263,$AR$5:$AR$12,0),1))^$I263)/((EXP(-$G263/INDEX($AV$5:$BA$12,MATCH($D263,$AR$5:$AR$12,0),1))*($G263/INDEX($AV$5:$BA$12,MATCH($D263,$AR$5:$AR$12,0),1))^$I263)+(EXP(-$G263/INDEX($AV$5:$BA$12,MATCH($D263,$AR$5:$AR$12,0),2))*($G263/INDEX($AV$5:$BA$12,MATCH($D263,$AR$5:$AR$12,0),2))^$I263)+(EXP(-$G263/INDEX($AV$5:$BA$12,MATCH($D263,$AR$5:$AR$12,0),3))*($G263/INDEX($AV$5:$BA$12,MATCH($D263,$AR$5:$AR$12,0),3))^$I263)+(EXP(-$G263/INDEX($AV$5:$BA$12,MATCH($D263,$AR$5:$AR$12,0),4))*($G263/INDEX($AV$5:$BA$12,MATCH($D263,$AR$5:$AR$12,0),4))^$I263)+(EXP(-$G263/INDEX($AV$5:$BA$12,MATCH($D263,$AR$5:$AR$12,0),5))*($G263/INDEX($AV$5:$BA$12,MATCH($D263,$AR$5:$AR$12,0),5))^$I263)+(EXP(-$G263/INDEX($AV$5:$BA$12,MATCH($D263,$AR$5:$AR$12,0),6))*($G263/INDEX($AV$5:$BA$12,MATCH($D263,$AR$5:$AR$12,0),6))^$I263)),0)</x:f>
        <x:v>0</x:v>
      </x:c>
      <x:c r="Z263" s="145" t="n">
        <x:f>IFERROR((EXP(-$G263/INDEX($AV$5:$BA$12,MATCH($D263,$AR$5:$AR$12,0),2))*($G263/INDEX($AV$5:$BA$12,MATCH($D263,$AR$5:$AR$12,0),2))^$I263)/((EXP(-$G263/INDEX($AV$5:$BA$12,MATCH($D263,$AR$5:$AR$12,0),1))*($G263/INDEX($AV$5:$BA$12,MATCH($D263,$AR$5:$AR$12,0),1))^$I263)+(EXP(-$G263/INDEX($AV$5:$BA$12,MATCH($D263,$AR$5:$AR$12,0),2))*($G263/INDEX($AV$5:$BA$12,MATCH($D263,$AR$5:$AR$12,0),2))^$I263)+(EXP(-$G263/INDEX($AV$5:$BA$12,MATCH($D263,$AR$5:$AR$12,0),3))*($G263/INDEX($AV$5:$BA$12,MATCH($D263,$AR$5:$AR$12,0),3))^$I263)+(EXP(-$G263/INDEX($AV$5:$BA$12,MATCH($D263,$AR$5:$AR$12,0),4))*($G263/INDEX($AV$5:$BA$12,MATCH($D263,$AR$5:$AR$12,0),4))^$I263)+(EXP(-$G263/INDEX($AV$5:$BA$12,MATCH($D263,$AR$5:$AR$12,0),5))*($G263/INDEX($AV$5:$BA$12,MATCH($D263,$AR$5:$AR$12,0),5))^$I263)+(EXP(-$G263/INDEX($AV$5:$BA$12,MATCH($D263,$AR$5:$AR$12,0),6))*($G263/INDEX($AV$5:$BA$12,MATCH($D263,$AR$5:$AR$12,0),6))^$I263)),0)</x:f>
        <x:v>0</x:v>
      </x:c>
      <x:c r="AA263" s="145" t="n">
        <x:f>IFERROR((EXP(-$G263/INDEX($AV$5:$BA$12,MATCH($D263,$AR$5:$AR$12,0),3))*($G263/INDEX($AV$5:$BA$12,MATCH($D263,$AR$5:$AR$12,0),3))^$I263)/((EXP(-$G263/INDEX($AV$5:$BA$12,MATCH($D263,$AR$5:$AR$12,0),1))*($G263/INDEX($AV$5:$BA$12,MATCH($D263,$AR$5:$AR$12,0),1))^$I263)+(EXP(-$G263/INDEX($AV$5:$BA$12,MATCH($D263,$AR$5:$AR$12,0),2))*($G263/INDEX($AV$5:$BA$12,MATCH($D263,$AR$5:$AR$12,0),2))^$I263)+(EXP(-$G263/INDEX($AV$5:$BA$12,MATCH($D263,$AR$5:$AR$12,0),3))*($G263/INDEX($AV$5:$BA$12,MATCH($D263,$AR$5:$AR$12,0),3))^$I263)+(EXP(-$G263/INDEX($AV$5:$BA$12,MATCH($D263,$AR$5:$AR$12,0),4))*($G263/INDEX($AV$5:$BA$12,MATCH($D263,$AR$5:$AR$12,0),4))^$I263)+(EXP(-$G263/INDEX($AV$5:$BA$12,MATCH($D263,$AR$5:$AR$12,0),5))*($G263/INDEX($AV$5:$BA$12,MATCH($D263,$AR$5:$AR$12,0),5))^$I263)+(EXP(-$G263/INDEX($AV$5:$BA$12,MATCH($D263,$AR$5:$AR$12,0),6))*($G263/INDEX($AV$5:$BA$12,MATCH($D263,$AR$5:$AR$12,0),6))^$I263)),0)</x:f>
        <x:v>0</x:v>
      </x:c>
      <x:c r="AB263" s="145" t="n">
        <x:f>IFERROR((EXP(-$G263/INDEX($AV$5:$BA$12,MATCH($D263,$AR$5:$AR$12,0),4))*($G263/INDEX($AV$5:$BA$12,MATCH($D263,$AR$5:$AR$12,0),4))^$I263)/((EXP(-$G263/INDEX($AV$5:$BA$12,MATCH($D263,$AR$5:$AR$12,0),1))*($G263/INDEX($AV$5:$BA$12,MATCH($D263,$AR$5:$AR$12,0),1))^$I263)+(EXP(-$G263/INDEX($AV$5:$BA$12,MATCH($D263,$AR$5:$AR$12,0),2))*($G263/INDEX($AV$5:$BA$12,MATCH($D263,$AR$5:$AR$12,0),2))^$I263)+(EXP(-$G263/INDEX($AV$5:$BA$12,MATCH($D263,$AR$5:$AR$12,0),3))*($G263/INDEX($AV$5:$BA$12,MATCH($D263,$AR$5:$AR$12,0),3))^$I263)+(EXP(-$G263/INDEX($AV$5:$BA$12,MATCH($D263,$AR$5:$AR$12,0),4))*($G263/INDEX($AV$5:$BA$12,MATCH($D263,$AR$5:$AR$12,0),4))^$I263)+(EXP(-$G263/INDEX($AV$5:$BA$12,MATCH($D263,$AR$5:$AR$12,0),5))*($G263/INDEX($AV$5:$BA$12,MATCH($D263,$AR$5:$AR$12,0),5))^$I263)+(EXP(-$G263/INDEX($AV$5:$BA$12,MATCH($D263,$AR$5:$AR$12,0),6))*($G263/INDEX($AV$5:$BA$12,MATCH($D263,$AR$5:$AR$12,0),6))^$I263)),0)</x:f>
        <x:v>0</x:v>
      </x:c>
      <x:c r="AC263" s="145" t="n">
        <x:f>IFERROR((EXP(-$G263/INDEX($AV$5:$BA$12,MATCH($D263,$AR$5:$AR$12,0),5))*($G263/INDEX($AV$5:$BA$12,MATCH($D263,$AR$5:$AR$12,0),5))^$I263)/((EXP(-$G263/INDEX($AV$5:$BA$12,MATCH($D263,$AR$5:$AR$12,0),1))*($G263/INDEX($AV$5:$BA$12,MATCH($D263,$AR$5:$AR$12,0),1))^$I263)+(EXP(-$G263/INDEX($AV$5:$BA$12,MATCH($D263,$AR$5:$AR$12,0),2))*($G263/INDEX($AV$5:$BA$12,MATCH($D263,$AR$5:$AR$12,0),2))^$I263)+(EXP(-$G263/INDEX($AV$5:$BA$12,MATCH($D263,$AR$5:$AR$12,0),3))*($G263/INDEX($AV$5:$BA$12,MATCH($D263,$AR$5:$AR$12,0),3))^$I263)+(EXP(-$G263/INDEX($AV$5:$BA$12,MATCH($D263,$AR$5:$AR$12,0),4))*($G263/INDEX($AV$5:$BA$12,MATCH($D263,$AR$5:$AR$12,0),4))^$I263)+(EXP(-$G263/INDEX($AV$5:$BA$12,MATCH($D263,$AR$5:$AR$12,0),5))*($G263/INDEX($AV$5:$BA$12,MATCH($D263,$AR$5:$AR$12,0),5))^$I263)+(EXP(-$G263/INDEX($AV$5:$BA$12,MATCH($D263,$AR$5:$AR$12,0),6))*($G263/INDEX($AV$5:$BA$12,MATCH($D263,$AR$5:$AR$12,0),6))^$I263)),0)</x:f>
        <x:v>0</x:v>
      </x:c>
      <x:c r="AD263" s="145" t="n">
        <x:f>IFERROR((EXP(-$G263/INDEX($AV$5:$BA$12,MATCH($D263,$AR$5:$AR$12,0),6))*($G263/INDEX($AV$5:$BA$12,MATCH($D263,$AR$5:$AR$12,0),6))^$I263)/((EXP(-$G263/INDEX($AV$5:$BA$12,MATCH($D263,$AR$5:$AR$12,0),1))*($G263/INDEX($AV$5:$BA$12,MATCH($D263,$AR$5:$AR$12,0),1))^$I263)+(EXP(-$G263/INDEX($AV$5:$BA$12,MATCH($D263,$AR$5:$AR$12,0),2))*($G263/INDEX($AV$5:$BA$12,MATCH($D263,$AR$5:$AR$12,0),2))^$I263)+(EXP(-$G263/INDEX($AV$5:$BA$12,MATCH($D263,$AR$5:$AR$12,0),3))*($G263/INDEX($AV$5:$BA$12,MATCH($D263,$AR$5:$AR$12,0),3))^$I263)+(EXP(-$G263/INDEX($AV$5:$BA$12,MATCH($D263,$AR$5:$AR$12,0),4))*($G263/INDEX($AV$5:$BA$12,MATCH($D263,$AR$5:$AR$12,0),4))^$I263)+(EXP(-$G263/INDEX($AV$5:$BA$12,MATCH($D263,$AR$5:$AR$12,0),5))*($G263/INDEX($AV$5:$BA$12,MATCH($D263,$AR$5:$AR$12,0),5))^$I263)+(EXP(-$G263/INDEX($AV$5:$BA$12,MATCH($D263,$AR$5:$AR$12,0),6))*($G263/INDEX($AV$5:$BA$12,MATCH($D263,$AR$5:$AR$12,0),6))^$I263)),0)</x:f>
        <x:v>0</x:v>
      </x:c>
      <x:c r="AE263" s="145" t="n">
        <x:f>IFERROR((EXP(-$G263/INDEX($BB$5:$BG$12,MATCH($D263,$AR$5:$AR$12,0),1))*($G263/INDEX($BB$5:$BG$12,MATCH($D263,$AR$5:$AR$12,0),1))^$J263)/((EXP(-$G263/INDEX($BB$5:$BG$12,MATCH($D263,$AR$5:$AR$12,0),1))*($G263/INDEX($BB$5:$BG$12,MATCH($D263,$AR$5:$AR$12,0),1))^$J263)+(EXP(-$G263/INDEX($BB$5:$BG$12,MATCH($D263,$AR$5:$AR$12,0),2))*($G263/INDEX($BB$5:$BG$12,MATCH($D263,$AR$5:$AR$12,0),2))^$J263)+(EXP(-$G263/INDEX($BB$5:$BG$12,MATCH($D263,$AR$5:$AR$12,0),3))*($G263/INDEX($BB$5:$BG$12,MATCH($D263,$AR$5:$AR$12,0),3))^$J263)+(EXP(-$G263/INDEX($BB$5:$BG$12,MATCH($D263,$AR$5:$AR$12,0),4))*($G263/INDEX($BB$5:$BG$12,MATCH($D263,$AR$5:$AR$12,0),4))^$J263)+(EXP(-$G263/INDEX($BB$5:$BG$12,MATCH($D263,$AR$5:$AR$12,0),5))*($G263/INDEX($BB$5:$BG$12,MATCH($D263,$AR$5:$AR$12,0),5))^$J263)+(EXP(-$G263/INDEX($BB$5:$BG$12,MATCH($D263,$AR$5:$AR$12,0),6))*($G263/INDEX($BB$5:$BG$12,MATCH($D263,$AR$5:$AR$12,0),6))^$J263)),0)</x:f>
        <x:v>0</x:v>
      </x:c>
      <x:c r="AF263" s="145" t="n">
        <x:f>IFERROR((EXP(-$G263/INDEX($BB$5:$BG$12,MATCH($D263,$AR$5:$AR$12,0),2))*($G263/INDEX($BB$5:$BG$12,MATCH($D263,$AR$5:$AR$12,0),2))^$J263)/((EXP(-$G263/INDEX($BB$5:$BG$12,MATCH($D263,$AR$5:$AR$12,0),1))*($G263/INDEX($BB$5:$BG$12,MATCH($D263,$AR$5:$AR$12,0),1))^$J263)+(EXP(-$G263/INDEX($BB$5:$BG$12,MATCH($D263,$AR$5:$AR$12,0),2))*($G263/INDEX($BB$5:$BG$12,MATCH($D263,$AR$5:$AR$12,0),2))^$J263)+(EXP(-$G263/INDEX($BB$5:$BG$12,MATCH($D263,$AR$5:$AR$12,0),3))*($G263/INDEX($BB$5:$BG$12,MATCH($D263,$AR$5:$AR$12,0),3))^$J263)+(EXP(-$G263/INDEX($BB$5:$BG$12,MATCH($D263,$AR$5:$AR$12,0),4))*($G263/INDEX($BB$5:$BG$12,MATCH($D263,$AR$5:$AR$12,0),4))^$J263)+(EXP(-$G263/INDEX($BB$5:$BG$12,MATCH($D263,$AR$5:$AR$12,0),5))*($G263/INDEX($BB$5:$BG$12,MATCH($D263,$AR$5:$AR$12,0),5))^$J263)+(EXP(-$G263/INDEX($BB$5:$BG$12,MATCH($D263,$AR$5:$AR$12,0),6))*($G263/INDEX($BB$5:$BG$12,MATCH($D263,$AR$5:$AR$12,0),6))^$J263)),0)</x:f>
        <x:v>0</x:v>
      </x:c>
      <x:c r="AG263" s="145" t="n">
        <x:f>IFERROR((EXP(-$G263/INDEX($BB$5:$BG$12,MATCH($D263,$AR$5:$AR$12,0),3))*($G263/INDEX($BB$5:$BG$12,MATCH($D263,$AR$5:$AR$12,0),3))^$J263)/((EXP(-$G263/INDEX($BB$5:$BG$12,MATCH($D263,$AR$5:$AR$12,0),1))*($G263/INDEX($BB$5:$BG$12,MATCH($D263,$AR$5:$AR$12,0),1))^$J263)+(EXP(-$G263/INDEX($BB$5:$BG$12,MATCH($D263,$AR$5:$AR$12,0),2))*($G263/INDEX($BB$5:$BG$12,MATCH($D263,$AR$5:$AR$12,0),2))^$J263)+(EXP(-$G263/INDEX($BB$5:$BG$12,MATCH($D263,$AR$5:$AR$12,0),3))*($G263/INDEX($BB$5:$BG$12,MATCH($D263,$AR$5:$AR$12,0),3))^$J263)+(EXP(-$G263/INDEX($BB$5:$BG$12,MATCH($D263,$AR$5:$AR$12,0),4))*($G263/INDEX($BB$5:$BG$12,MATCH($D263,$AR$5:$AR$12,0),4))^$J263)+(EXP(-$G263/INDEX($BB$5:$BG$12,MATCH($D263,$AR$5:$AR$12,0),5))*($G263/INDEX($BB$5:$BG$12,MATCH($D263,$AR$5:$AR$12,0),5))^$J263)+(EXP(-$G263/INDEX($BB$5:$BG$12,MATCH($D263,$AR$5:$AR$12,0),6))*($G263/INDEX($BB$5:$BG$12,MATCH($D263,$AR$5:$AR$12,0),6))^$J263)),0)</x:f>
        <x:v>0</x:v>
      </x:c>
      <x:c r="AH263" s="145" t="n">
        <x:f>IFERROR((EXP(-$G263/INDEX($BB$5:$BG$12,MATCH($D263,$AR$5:$AR$12,0),4))*($G263/INDEX($BB$5:$BG$12,MATCH($D263,$AR$5:$AR$12,0),4))^$J263)/((EXP(-$G263/INDEX($BB$5:$BG$12,MATCH($D263,$AR$5:$AR$12,0),1))*($G263/INDEX($BB$5:$BG$12,MATCH($D263,$AR$5:$AR$12,0),1))^$J263)+(EXP(-$G263/INDEX($BB$5:$BG$12,MATCH($D263,$AR$5:$AR$12,0),2))*($G263/INDEX($BB$5:$BG$12,MATCH($D263,$AR$5:$AR$12,0),2))^$J263)+(EXP(-$G263/INDEX($BB$5:$BG$12,MATCH($D263,$AR$5:$AR$12,0),3))*($G263/INDEX($BB$5:$BG$12,MATCH($D263,$AR$5:$AR$12,0),3))^$J263)+(EXP(-$G263/INDEX($BB$5:$BG$12,MATCH($D263,$AR$5:$AR$12,0),4))*($G263/INDEX($BB$5:$BG$12,MATCH($D263,$AR$5:$AR$12,0),4))^$J263)+(EXP(-$G263/INDEX($BB$5:$BG$12,MATCH($D263,$AR$5:$AR$12,0),5))*($G263/INDEX($BB$5:$BG$12,MATCH($D263,$AR$5:$AR$12,0),5))^$J263)+(EXP(-$G263/INDEX($BB$5:$BG$12,MATCH($D263,$AR$5:$AR$12,0),6))*($G263/INDEX($BB$5:$BG$12,MATCH($D263,$AR$5:$AR$12,0),6))^$J263)),0)</x:f>
        <x:v>0</x:v>
      </x:c>
      <x:c r="AI263" s="145" t="n">
        <x:f>IFERROR((EXP(-$G263/INDEX($BB$5:$BG$12,MATCH($D263,$AR$5:$AR$12,0),5))*($G263/INDEX($BB$5:$BG$12,MATCH($D263,$AR$5:$AR$12,0),5))^$J263)/((EXP(-$G263/INDEX($BB$5:$BG$12,MATCH($D263,$AR$5:$AR$12,0),1))*($G263/INDEX($BB$5:$BG$12,MATCH($D263,$AR$5:$AR$12,0),1))^$J263)+(EXP(-$G263/INDEX($BB$5:$BG$12,MATCH($D263,$AR$5:$AR$12,0),2))*($G263/INDEX($BB$5:$BG$12,MATCH($D263,$AR$5:$AR$12,0),2))^$J263)+(EXP(-$G263/INDEX($BB$5:$BG$12,MATCH($D263,$AR$5:$AR$12,0),3))*($G263/INDEX($BB$5:$BG$12,MATCH($D263,$AR$5:$AR$12,0),3))^$J263)+(EXP(-$G263/INDEX($BB$5:$BG$12,MATCH($D263,$AR$5:$AR$12,0),4))*($G263/INDEX($BB$5:$BG$12,MATCH($D263,$AR$5:$AR$12,0),4))^$J263)+(EXP(-$G263/INDEX($BB$5:$BG$12,MATCH($D263,$AR$5:$AR$12,0),5))*($G263/INDEX($BB$5:$BG$12,MATCH($D263,$AR$5:$AR$12,0),5))^$J263)+(EXP(-$G263/INDEX($BB$5:$BG$12,MATCH($D263,$AR$5:$AR$12,0),6))*($G263/INDEX($BB$5:$BG$12,MATCH($D263,$AR$5:$AR$12,0),6))^$J263)),0)</x:f>
        <x:v>0</x:v>
      </x:c>
      <x:c r="AJ263" s="145" t="n">
        <x:f>IFERROR((EXP(-$G263/INDEX($BB$5:$BG$12,MATCH($D263,$AR$5:$AR$12,0),6))*($G263/INDEX($BB$5:$BG$12,MATCH($D263,$AR$5:$AR$12,0),6))^$J263)/((EXP(-$G263/INDEX($BB$5:$BG$12,MATCH($D263,$AR$5:$AR$12,0),1))*($G263/INDEX($BB$5:$BG$12,MATCH($D263,$AR$5:$AR$12,0),1))^$J263)+(EXP(-$G263/INDEX($BB$5:$BG$12,MATCH($D263,$AR$5:$AR$12,0),2))*($G263/INDEX($BB$5:$BG$12,MATCH($D263,$AR$5:$AR$12,0),2))^$J263)+(EXP(-$G263/INDEX($BB$5:$BG$12,MATCH($D263,$AR$5:$AR$12,0),3))*($G263/INDEX($BB$5:$BG$12,MATCH($D263,$AR$5:$AR$12,0),3))^$J263)+(EXP(-$G263/INDEX($BB$5:$BG$12,MATCH($D263,$AR$5:$AR$12,0),4))*($G263/INDEX($BB$5:$BG$12,MATCH($D263,$AR$5:$AR$12,0),4))^$J263)+(EXP(-$G263/INDEX($BB$5:$BG$12,MATCH($D263,$AR$5:$AR$12,0),5))*($G263/INDEX($BB$5:$BG$12,MATCH($D263,$AR$5:$AR$12,0),5))^$J263)+(EXP(-$G263/INDEX($BB$5:$BG$12,MATCH($D263,$AR$5:$AR$12,0),6))*($G263/INDEX($BB$5:$BG$12,MATCH($D263,$AR$5:$AR$12,0),6))^$J263)),0)</x:f>
        <x:v>0</x:v>
      </x:c>
      <x:c r="BJ263"/>
      <x:c r="BK263"/>
      <x:c r="BL263"/>
      <x:c r="BM263"/>
      <x:c r="BN263"/>
      <x:c r="BO263"/>
      <x:c r="BP263"/>
      <x:c r="BQ263"/>
      <x:c r="BR263"/>
      <x:c r="BS263"/>
      <x:c r="BT263"/>
      <x:c r="BU263"/>
      <x:c r="BV263"/>
      <x:c r="BW263"/>
      <x:c r="BX263"/>
      <x:c r="BY263"/>
      <x:c r="BZ263"/>
    </x:row>
    <x:row r="264">
      <x:c r="A264" s="30" t="n">
        <x:f>'対象台データ'!A262</x:f>
        <x:v>46125</x:v>
      </x:c>
      <x:c r="B264" s="1004" t="str">
        <x:f>'対象台データ'!B262</x:f>
        <x:v>月</x:v>
      </x:c>
      <x:c r="C264" s="1004" t="str">
        <x:f>'対象台データ'!C262</x:f>
        <x:v>4/13</x:v>
      </x:c>
      <x:c r="D264" t="str">
        <x:f>'対象台データ'!D262</x:f>
        <x:v>東京喰種</x:v>
      </x:c>
      <x:c r="E264" s="1015" t="n">
        <x:f>IF($X264="A",MIN(100,MAX(0,55+(V264-55)*(1+0.4*SQRT(MIN(G264/8000,1))))),MIN(100,MAX(0,V264)))</x:f>
        <x:v>94.60696208630921</x:v>
      </x:c>
      <x:c r="F264" s="1017" t="n">
        <x:f>'対象台データ'!E262</x:f>
        <x:v>462</x:v>
      </x:c>
      <x:c r="G264" s="644" t="n">
        <x:f>'対象台データ'!F262</x:f>
        <x:v>9941</x:v>
      </x:c>
      <x:c r="H264" s="644" t="n">
        <x:f>'対象台データ'!G262</x:f>
        <x:v>7647</x:v>
      </x:c>
      <x:c r="I264" s="644" t="n">
        <x:f>'対象台データ'!H262</x:f>
        <x:v>0</x:v>
      </x:c>
      <x:c r="J264" s="644" t="n">
        <x:f>'対象台データ'!I262</x:f>
        <x:v>0</x:v>
      </x:c>
      <x:c r="K264" s="145" t="n">
        <x:f>'対象台データ'!K262</x:f>
        <x:v>1.2564128357308118</x:v>
      </x:c>
      <x:c r="L264" s="28" t="n">
        <x:f>IF(G264&lt;=0,5,IF(G264&lt;1500,5+(G264-0)*(20-5)/(1500-0),IF(G264&lt;3000,20+(G264-1500)*(40-20)/(3000-1500),IF(G264&lt;4500,40+(G264-3000)*(58-40)/(4500-3000),IF(G264&lt;6000,58+(G264-4500)*(72-58)/(6000-4500),IF(G264&lt;7500,72+(G264-6000)*(84-72)/(7500-6000),IF(G264&lt;9000,84+(G264-7500)*(93-84)/(9000-7500),IF(G264&lt;11000,93+(G264-9000)*(100-93)/(11000-9000),100))))))))</x:f>
        <x:v>96.2935</x:v>
      </x:c>
      <x:c r="M264" s="28" t="n">
        <x:v>1</x:v>
      </x:c>
      <x:c r="N264" s="28" t="n">
        <x:f>MIN(100,L264*M264)</x:f>
        <x:v>96.2935</x:v>
      </x:c>
      <x:c r="O264" s="28" t="n">
        <x:f>IF(K264&lt;=0.8,0,IF(K264&lt;0.9,0+(K264-0.8)*(10-0)/(0.9-0.8),IF(K264&lt;1,10+(K264-0.9)*(35-10)/(1-0.9),IF(K264&lt;1.2,35+(K264-1)*(87-35)/(1.2-1),IF(K264&lt;1.3,87+(K264-1.2)*(96-87)/(1.3-1.2),IF(K264&lt;1.45,96+(K264-1.3)*(100-96)/(1.45-1.3),100))))))</x:f>
        <x:v>92.07715521577306</x:v>
      </x:c>
      <x:c r="P264" s="145" t="n">
        <x:f>MIN(1,SQRT(G264/8000))</x:f>
        <x:v>1</x:v>
      </x:c>
      <x:c r="Q264" s="28" t="n">
        <x:f>35+(O264-35)*P264</x:f>
        <x:v>92.07715521577306</x:v>
      </x:c>
      <x:c r="R264" s="28" t="n">
        <x:f>IF(K264&lt;0.95,MIN(25,(0.95-K264)*250),0)</x:f>
        <x:v>0</x:v>
      </x:c>
      <x:c r="S264" s="28" t="n">
        <x:f>IF($X264="A",Y264*5+Z264*15+AA264*30+AB264*60+AC264*80+AD264*100,0)</x:f>
        <x:v>0</x:v>
      </x:c>
      <x:c r="T264" s="28" t="n">
        <x:f>IF($X264="A",AE264*5+AF264*15+AG264*30+AH264*60+AI264*80+AJ264*100,0)</x:f>
        <x:v>0</x:v>
      </x:c>
      <x:c r="U264" s="28" t="n">
        <x:f>IF($X264="A",S264*15%+T264*30%+Q264*55%,0)</x:f>
        <x:v>0</x:v>
      </x:c>
      <x:c r="V264" s="1019" t="n">
        <x:f>IF($X264="A",U264*80%+N264*20%,N264*IFERROR(INDEX($AT$5:$AT$60,MATCH($D264,$AR$5:$AR$60,0)),0.6)+Q264*IFERROR(INDEX($AU$5:$AU$60,MATCH($D264,$AR$5:$AR$60,0)),0.4)-R264)</x:f>
        <x:v>94.60696208630921</x:v>
      </x:c>
      <x:c r="W264" s="25" t="str">
        <x:f>IF(E264&gt;=90,"設定6級候補",IF(E264&gt;=75,"設定4以上強候補",IF(E264&gt;=60,"設定4以上を疑う","要観察")))</x:f>
        <x:v>設定6級候補</x:v>
      </x:c>
      <x:c r="X264" s="1004" t="str">
        <x:f>IFERROR(INDEX($AS$5:$AS$60,MATCH($D264,$AR$5:$AR$60,0)),"AT")</x:f>
        <x:v>AT</x:v>
      </x:c>
      <x:c r="Y264" s="145" t="n">
        <x:f>IFERROR((EXP(-$G264/INDEX($AV$5:$BA$12,MATCH($D264,$AR$5:$AR$12,0),1))*($G264/INDEX($AV$5:$BA$12,MATCH($D264,$AR$5:$AR$12,0),1))^$I264)/((EXP(-$G264/INDEX($AV$5:$BA$12,MATCH($D264,$AR$5:$AR$12,0),1))*($G264/INDEX($AV$5:$BA$12,MATCH($D264,$AR$5:$AR$12,0),1))^$I264)+(EXP(-$G264/INDEX($AV$5:$BA$12,MATCH($D264,$AR$5:$AR$12,0),2))*($G264/INDEX($AV$5:$BA$12,MATCH($D264,$AR$5:$AR$12,0),2))^$I264)+(EXP(-$G264/INDEX($AV$5:$BA$12,MATCH($D264,$AR$5:$AR$12,0),3))*($G264/INDEX($AV$5:$BA$12,MATCH($D264,$AR$5:$AR$12,0),3))^$I264)+(EXP(-$G264/INDEX($AV$5:$BA$12,MATCH($D264,$AR$5:$AR$12,0),4))*($G264/INDEX($AV$5:$BA$12,MATCH($D264,$AR$5:$AR$12,0),4))^$I264)+(EXP(-$G264/INDEX($AV$5:$BA$12,MATCH($D264,$AR$5:$AR$12,0),5))*($G264/INDEX($AV$5:$BA$12,MATCH($D264,$AR$5:$AR$12,0),5))^$I264)+(EXP(-$G264/INDEX($AV$5:$BA$12,MATCH($D264,$AR$5:$AR$12,0),6))*($G264/INDEX($AV$5:$BA$12,MATCH($D264,$AR$5:$AR$12,0),6))^$I264)),0)</x:f>
        <x:v>0</x:v>
      </x:c>
      <x:c r="Z264" s="145" t="n">
        <x:f>IFERROR((EXP(-$G264/INDEX($AV$5:$BA$12,MATCH($D264,$AR$5:$AR$12,0),2))*($G264/INDEX($AV$5:$BA$12,MATCH($D264,$AR$5:$AR$12,0),2))^$I264)/((EXP(-$G264/INDEX($AV$5:$BA$12,MATCH($D264,$AR$5:$AR$12,0),1))*($G264/INDEX($AV$5:$BA$12,MATCH($D264,$AR$5:$AR$12,0),1))^$I264)+(EXP(-$G264/INDEX($AV$5:$BA$12,MATCH($D264,$AR$5:$AR$12,0),2))*($G264/INDEX($AV$5:$BA$12,MATCH($D264,$AR$5:$AR$12,0),2))^$I264)+(EXP(-$G264/INDEX($AV$5:$BA$12,MATCH($D264,$AR$5:$AR$12,0),3))*($G264/INDEX($AV$5:$BA$12,MATCH($D264,$AR$5:$AR$12,0),3))^$I264)+(EXP(-$G264/INDEX($AV$5:$BA$12,MATCH($D264,$AR$5:$AR$12,0),4))*($G264/INDEX($AV$5:$BA$12,MATCH($D264,$AR$5:$AR$12,0),4))^$I264)+(EXP(-$G264/INDEX($AV$5:$BA$12,MATCH($D264,$AR$5:$AR$12,0),5))*($G264/INDEX($AV$5:$BA$12,MATCH($D264,$AR$5:$AR$12,0),5))^$I264)+(EXP(-$G264/INDEX($AV$5:$BA$12,MATCH($D264,$AR$5:$AR$12,0),6))*($G264/INDEX($AV$5:$BA$12,MATCH($D264,$AR$5:$AR$12,0),6))^$I264)),0)</x:f>
        <x:v>0</x:v>
      </x:c>
      <x:c r="AA264" s="145" t="n">
        <x:f>IFERROR((EXP(-$G264/INDEX($AV$5:$BA$12,MATCH($D264,$AR$5:$AR$12,0),3))*($G264/INDEX($AV$5:$BA$12,MATCH($D264,$AR$5:$AR$12,0),3))^$I264)/((EXP(-$G264/INDEX($AV$5:$BA$12,MATCH($D264,$AR$5:$AR$12,0),1))*($G264/INDEX($AV$5:$BA$12,MATCH($D264,$AR$5:$AR$12,0),1))^$I264)+(EXP(-$G264/INDEX($AV$5:$BA$12,MATCH($D264,$AR$5:$AR$12,0),2))*($G264/INDEX($AV$5:$BA$12,MATCH($D264,$AR$5:$AR$12,0),2))^$I264)+(EXP(-$G264/INDEX($AV$5:$BA$12,MATCH($D264,$AR$5:$AR$12,0),3))*($G264/INDEX($AV$5:$BA$12,MATCH($D264,$AR$5:$AR$12,0),3))^$I264)+(EXP(-$G264/INDEX($AV$5:$BA$12,MATCH($D264,$AR$5:$AR$12,0),4))*($G264/INDEX($AV$5:$BA$12,MATCH($D264,$AR$5:$AR$12,0),4))^$I264)+(EXP(-$G264/INDEX($AV$5:$BA$12,MATCH($D264,$AR$5:$AR$12,0),5))*($G264/INDEX($AV$5:$BA$12,MATCH($D264,$AR$5:$AR$12,0),5))^$I264)+(EXP(-$G264/INDEX($AV$5:$BA$12,MATCH($D264,$AR$5:$AR$12,0),6))*($G264/INDEX($AV$5:$BA$12,MATCH($D264,$AR$5:$AR$12,0),6))^$I264)),0)</x:f>
        <x:v>0</x:v>
      </x:c>
      <x:c r="AB264" s="145" t="n">
        <x:f>IFERROR((EXP(-$G264/INDEX($AV$5:$BA$12,MATCH($D264,$AR$5:$AR$12,0),4))*($G264/INDEX($AV$5:$BA$12,MATCH($D264,$AR$5:$AR$12,0),4))^$I264)/((EXP(-$G264/INDEX($AV$5:$BA$12,MATCH($D264,$AR$5:$AR$12,0),1))*($G264/INDEX($AV$5:$BA$12,MATCH($D264,$AR$5:$AR$12,0),1))^$I264)+(EXP(-$G264/INDEX($AV$5:$BA$12,MATCH($D264,$AR$5:$AR$12,0),2))*($G264/INDEX($AV$5:$BA$12,MATCH($D264,$AR$5:$AR$12,0),2))^$I264)+(EXP(-$G264/INDEX($AV$5:$BA$12,MATCH($D264,$AR$5:$AR$12,0),3))*($G264/INDEX($AV$5:$BA$12,MATCH($D264,$AR$5:$AR$12,0),3))^$I264)+(EXP(-$G264/INDEX($AV$5:$BA$12,MATCH($D264,$AR$5:$AR$12,0),4))*($G264/INDEX($AV$5:$BA$12,MATCH($D264,$AR$5:$AR$12,0),4))^$I264)+(EXP(-$G264/INDEX($AV$5:$BA$12,MATCH($D264,$AR$5:$AR$12,0),5))*($G264/INDEX($AV$5:$BA$12,MATCH($D264,$AR$5:$AR$12,0),5))^$I264)+(EXP(-$G264/INDEX($AV$5:$BA$12,MATCH($D264,$AR$5:$AR$12,0),6))*($G264/INDEX($AV$5:$BA$12,MATCH($D264,$AR$5:$AR$12,0),6))^$I264)),0)</x:f>
        <x:v>0</x:v>
      </x:c>
      <x:c r="AC264" s="145" t="n">
        <x:f>IFERROR((EXP(-$G264/INDEX($AV$5:$BA$12,MATCH($D264,$AR$5:$AR$12,0),5))*($G264/INDEX($AV$5:$BA$12,MATCH($D264,$AR$5:$AR$12,0),5))^$I264)/((EXP(-$G264/INDEX($AV$5:$BA$12,MATCH($D264,$AR$5:$AR$12,0),1))*($G264/INDEX($AV$5:$BA$12,MATCH($D264,$AR$5:$AR$12,0),1))^$I264)+(EXP(-$G264/INDEX($AV$5:$BA$12,MATCH($D264,$AR$5:$AR$12,0),2))*($G264/INDEX($AV$5:$BA$12,MATCH($D264,$AR$5:$AR$12,0),2))^$I264)+(EXP(-$G264/INDEX($AV$5:$BA$12,MATCH($D264,$AR$5:$AR$12,0),3))*($G264/INDEX($AV$5:$BA$12,MATCH($D264,$AR$5:$AR$12,0),3))^$I264)+(EXP(-$G264/INDEX($AV$5:$BA$12,MATCH($D264,$AR$5:$AR$12,0),4))*($G264/INDEX($AV$5:$BA$12,MATCH($D264,$AR$5:$AR$12,0),4))^$I264)+(EXP(-$G264/INDEX($AV$5:$BA$12,MATCH($D264,$AR$5:$AR$12,0),5))*($G264/INDEX($AV$5:$BA$12,MATCH($D264,$AR$5:$AR$12,0),5))^$I264)+(EXP(-$G264/INDEX($AV$5:$BA$12,MATCH($D264,$AR$5:$AR$12,0),6))*($G264/INDEX($AV$5:$BA$12,MATCH($D264,$AR$5:$AR$12,0),6))^$I264)),0)</x:f>
        <x:v>0</x:v>
      </x:c>
      <x:c r="AD264" s="145" t="n">
        <x:f>IFERROR((EXP(-$G264/INDEX($AV$5:$BA$12,MATCH($D264,$AR$5:$AR$12,0),6))*($G264/INDEX($AV$5:$BA$12,MATCH($D264,$AR$5:$AR$12,0),6))^$I264)/((EXP(-$G264/INDEX($AV$5:$BA$12,MATCH($D264,$AR$5:$AR$12,0),1))*($G264/INDEX($AV$5:$BA$12,MATCH($D264,$AR$5:$AR$12,0),1))^$I264)+(EXP(-$G264/INDEX($AV$5:$BA$12,MATCH($D264,$AR$5:$AR$12,0),2))*($G264/INDEX($AV$5:$BA$12,MATCH($D264,$AR$5:$AR$12,0),2))^$I264)+(EXP(-$G264/INDEX($AV$5:$BA$12,MATCH($D264,$AR$5:$AR$12,0),3))*($G264/INDEX($AV$5:$BA$12,MATCH($D264,$AR$5:$AR$12,0),3))^$I264)+(EXP(-$G264/INDEX($AV$5:$BA$12,MATCH($D264,$AR$5:$AR$12,0),4))*($G264/INDEX($AV$5:$BA$12,MATCH($D264,$AR$5:$AR$12,0),4))^$I264)+(EXP(-$G264/INDEX($AV$5:$BA$12,MATCH($D264,$AR$5:$AR$12,0),5))*($G264/INDEX($AV$5:$BA$12,MATCH($D264,$AR$5:$AR$12,0),5))^$I264)+(EXP(-$G264/INDEX($AV$5:$BA$12,MATCH($D264,$AR$5:$AR$12,0),6))*($G264/INDEX($AV$5:$BA$12,MATCH($D264,$AR$5:$AR$12,0),6))^$I264)),0)</x:f>
        <x:v>0</x:v>
      </x:c>
      <x:c r="AE264" s="145" t="n">
        <x:f>IFERROR((EXP(-$G264/INDEX($BB$5:$BG$12,MATCH($D264,$AR$5:$AR$12,0),1))*($G264/INDEX($BB$5:$BG$12,MATCH($D264,$AR$5:$AR$12,0),1))^$J264)/((EXP(-$G264/INDEX($BB$5:$BG$12,MATCH($D264,$AR$5:$AR$12,0),1))*($G264/INDEX($BB$5:$BG$12,MATCH($D264,$AR$5:$AR$12,0),1))^$J264)+(EXP(-$G264/INDEX($BB$5:$BG$12,MATCH($D264,$AR$5:$AR$12,0),2))*($G264/INDEX($BB$5:$BG$12,MATCH($D264,$AR$5:$AR$12,0),2))^$J264)+(EXP(-$G264/INDEX($BB$5:$BG$12,MATCH($D264,$AR$5:$AR$12,0),3))*($G264/INDEX($BB$5:$BG$12,MATCH($D264,$AR$5:$AR$12,0),3))^$J264)+(EXP(-$G264/INDEX($BB$5:$BG$12,MATCH($D264,$AR$5:$AR$12,0),4))*($G264/INDEX($BB$5:$BG$12,MATCH($D264,$AR$5:$AR$12,0),4))^$J264)+(EXP(-$G264/INDEX($BB$5:$BG$12,MATCH($D264,$AR$5:$AR$12,0),5))*($G264/INDEX($BB$5:$BG$12,MATCH($D264,$AR$5:$AR$12,0),5))^$J264)+(EXP(-$G264/INDEX($BB$5:$BG$12,MATCH($D264,$AR$5:$AR$12,0),6))*($G264/INDEX($BB$5:$BG$12,MATCH($D264,$AR$5:$AR$12,0),6))^$J264)),0)</x:f>
        <x:v>0</x:v>
      </x:c>
      <x:c r="AF264" s="145" t="n">
        <x:f>IFERROR((EXP(-$G264/INDEX($BB$5:$BG$12,MATCH($D264,$AR$5:$AR$12,0),2))*($G264/INDEX($BB$5:$BG$12,MATCH($D264,$AR$5:$AR$12,0),2))^$J264)/((EXP(-$G264/INDEX($BB$5:$BG$12,MATCH($D264,$AR$5:$AR$12,0),1))*($G264/INDEX($BB$5:$BG$12,MATCH($D264,$AR$5:$AR$12,0),1))^$J264)+(EXP(-$G264/INDEX($BB$5:$BG$12,MATCH($D264,$AR$5:$AR$12,0),2))*($G264/INDEX($BB$5:$BG$12,MATCH($D264,$AR$5:$AR$12,0),2))^$J264)+(EXP(-$G264/INDEX($BB$5:$BG$12,MATCH($D264,$AR$5:$AR$12,0),3))*($G264/INDEX($BB$5:$BG$12,MATCH($D264,$AR$5:$AR$12,0),3))^$J264)+(EXP(-$G264/INDEX($BB$5:$BG$12,MATCH($D264,$AR$5:$AR$12,0),4))*($G264/INDEX($BB$5:$BG$12,MATCH($D264,$AR$5:$AR$12,0),4))^$J264)+(EXP(-$G264/INDEX($BB$5:$BG$12,MATCH($D264,$AR$5:$AR$12,0),5))*($G264/INDEX($BB$5:$BG$12,MATCH($D264,$AR$5:$AR$12,0),5))^$J264)+(EXP(-$G264/INDEX($BB$5:$BG$12,MATCH($D264,$AR$5:$AR$12,0),6))*($G264/INDEX($BB$5:$BG$12,MATCH($D264,$AR$5:$AR$12,0),6))^$J264)),0)</x:f>
        <x:v>0</x:v>
      </x:c>
      <x:c r="AG264" s="145" t="n">
        <x:f>IFERROR((EXP(-$G264/INDEX($BB$5:$BG$12,MATCH($D264,$AR$5:$AR$12,0),3))*($G264/INDEX($BB$5:$BG$12,MATCH($D264,$AR$5:$AR$12,0),3))^$J264)/((EXP(-$G264/INDEX($BB$5:$BG$12,MATCH($D264,$AR$5:$AR$12,0),1))*($G264/INDEX($BB$5:$BG$12,MATCH($D264,$AR$5:$AR$12,0),1))^$J264)+(EXP(-$G264/INDEX($BB$5:$BG$12,MATCH($D264,$AR$5:$AR$12,0),2))*($G264/INDEX($BB$5:$BG$12,MATCH($D264,$AR$5:$AR$12,0),2))^$J264)+(EXP(-$G264/INDEX($BB$5:$BG$12,MATCH($D264,$AR$5:$AR$12,0),3))*($G264/INDEX($BB$5:$BG$12,MATCH($D264,$AR$5:$AR$12,0),3))^$J264)+(EXP(-$G264/INDEX($BB$5:$BG$12,MATCH($D264,$AR$5:$AR$12,0),4))*($G264/INDEX($BB$5:$BG$12,MATCH($D264,$AR$5:$AR$12,0),4))^$J264)+(EXP(-$G264/INDEX($BB$5:$BG$12,MATCH($D264,$AR$5:$AR$12,0),5))*($G264/INDEX($BB$5:$BG$12,MATCH($D264,$AR$5:$AR$12,0),5))^$J264)+(EXP(-$G264/INDEX($BB$5:$BG$12,MATCH($D264,$AR$5:$AR$12,0),6))*($G264/INDEX($BB$5:$BG$12,MATCH($D264,$AR$5:$AR$12,0),6))^$J264)),0)</x:f>
        <x:v>0</x:v>
      </x:c>
      <x:c r="AH264" s="145" t="n">
        <x:f>IFERROR((EXP(-$G264/INDEX($BB$5:$BG$12,MATCH($D264,$AR$5:$AR$12,0),4))*($G264/INDEX($BB$5:$BG$12,MATCH($D264,$AR$5:$AR$12,0),4))^$J264)/((EXP(-$G264/INDEX($BB$5:$BG$12,MATCH($D264,$AR$5:$AR$12,0),1))*($G264/INDEX($BB$5:$BG$12,MATCH($D264,$AR$5:$AR$12,0),1))^$J264)+(EXP(-$G264/INDEX($BB$5:$BG$12,MATCH($D264,$AR$5:$AR$12,0),2))*($G264/INDEX($BB$5:$BG$12,MATCH($D264,$AR$5:$AR$12,0),2))^$J264)+(EXP(-$G264/INDEX($BB$5:$BG$12,MATCH($D264,$AR$5:$AR$12,0),3))*($G264/INDEX($BB$5:$BG$12,MATCH($D264,$AR$5:$AR$12,0),3))^$J264)+(EXP(-$G264/INDEX($BB$5:$BG$12,MATCH($D264,$AR$5:$AR$12,0),4))*($G264/INDEX($BB$5:$BG$12,MATCH($D264,$AR$5:$AR$12,0),4))^$J264)+(EXP(-$G264/INDEX($BB$5:$BG$12,MATCH($D264,$AR$5:$AR$12,0),5))*($G264/INDEX($BB$5:$BG$12,MATCH($D264,$AR$5:$AR$12,0),5))^$J264)+(EXP(-$G264/INDEX($BB$5:$BG$12,MATCH($D264,$AR$5:$AR$12,0),6))*($G264/INDEX($BB$5:$BG$12,MATCH($D264,$AR$5:$AR$12,0),6))^$J264)),0)</x:f>
        <x:v>0</x:v>
      </x:c>
      <x:c r="AI264" s="145" t="n">
        <x:f>IFERROR((EXP(-$G264/INDEX($BB$5:$BG$12,MATCH($D264,$AR$5:$AR$12,0),5))*($G264/INDEX($BB$5:$BG$12,MATCH($D264,$AR$5:$AR$12,0),5))^$J264)/((EXP(-$G264/INDEX($BB$5:$BG$12,MATCH($D264,$AR$5:$AR$12,0),1))*($G264/INDEX($BB$5:$BG$12,MATCH($D264,$AR$5:$AR$12,0),1))^$J264)+(EXP(-$G264/INDEX($BB$5:$BG$12,MATCH($D264,$AR$5:$AR$12,0),2))*($G264/INDEX($BB$5:$BG$12,MATCH($D264,$AR$5:$AR$12,0),2))^$J264)+(EXP(-$G264/INDEX($BB$5:$BG$12,MATCH($D264,$AR$5:$AR$12,0),3))*($G264/INDEX($BB$5:$BG$12,MATCH($D264,$AR$5:$AR$12,0),3))^$J264)+(EXP(-$G264/INDEX($BB$5:$BG$12,MATCH($D264,$AR$5:$AR$12,0),4))*($G264/INDEX($BB$5:$BG$12,MATCH($D264,$AR$5:$AR$12,0),4))^$J264)+(EXP(-$G264/INDEX($BB$5:$BG$12,MATCH($D264,$AR$5:$AR$12,0),5))*($G264/INDEX($BB$5:$BG$12,MATCH($D264,$AR$5:$AR$12,0),5))^$J264)+(EXP(-$G264/INDEX($BB$5:$BG$12,MATCH($D264,$AR$5:$AR$12,0),6))*($G264/INDEX($BB$5:$BG$12,MATCH($D264,$AR$5:$AR$12,0),6))^$J264)),0)</x:f>
        <x:v>0</x:v>
      </x:c>
      <x:c r="AJ264" s="145" t="n">
        <x:f>IFERROR((EXP(-$G264/INDEX($BB$5:$BG$12,MATCH($D264,$AR$5:$AR$12,0),6))*($G264/INDEX($BB$5:$BG$12,MATCH($D264,$AR$5:$AR$12,0),6))^$J264)/((EXP(-$G264/INDEX($BB$5:$BG$12,MATCH($D264,$AR$5:$AR$12,0),1))*($G264/INDEX($BB$5:$BG$12,MATCH($D264,$AR$5:$AR$12,0),1))^$J264)+(EXP(-$G264/INDEX($BB$5:$BG$12,MATCH($D264,$AR$5:$AR$12,0),2))*($G264/INDEX($BB$5:$BG$12,MATCH($D264,$AR$5:$AR$12,0),2))^$J264)+(EXP(-$G264/INDEX($BB$5:$BG$12,MATCH($D264,$AR$5:$AR$12,0),3))*($G264/INDEX($BB$5:$BG$12,MATCH($D264,$AR$5:$AR$12,0),3))^$J264)+(EXP(-$G264/INDEX($BB$5:$BG$12,MATCH($D264,$AR$5:$AR$12,0),4))*($G264/INDEX($BB$5:$BG$12,MATCH($D264,$AR$5:$AR$12,0),4))^$J264)+(EXP(-$G264/INDEX($BB$5:$BG$12,MATCH($D264,$AR$5:$AR$12,0),5))*($G264/INDEX($BB$5:$BG$12,MATCH($D264,$AR$5:$AR$12,0),5))^$J264)+(EXP(-$G264/INDEX($BB$5:$BG$12,MATCH($D264,$AR$5:$AR$12,0),6))*($G264/INDEX($BB$5:$BG$12,MATCH($D264,$AR$5:$AR$12,0),6))^$J264)),0)</x:f>
        <x:v>0</x:v>
      </x:c>
      <x:c r="BJ264"/>
      <x:c r="BK264"/>
      <x:c r="BL264"/>
      <x:c r="BM264"/>
      <x:c r="BN264"/>
      <x:c r="BO264"/>
      <x:c r="BP264"/>
      <x:c r="BQ264"/>
      <x:c r="BR264"/>
      <x:c r="BS264"/>
      <x:c r="BT264"/>
      <x:c r="BU264"/>
      <x:c r="BV264"/>
      <x:c r="BW264"/>
      <x:c r="BX264"/>
      <x:c r="BY264"/>
      <x:c r="BZ264"/>
    </x:row>
    <x:row r="265">
      <x:c r="A265" s="30" t="n">
        <x:f>'対象台データ'!A263</x:f>
        <x:v>46125</x:v>
      </x:c>
      <x:c r="B265" s="1004" t="str">
        <x:f>'対象台データ'!B263</x:f>
        <x:v>月</x:v>
      </x:c>
      <x:c r="C265" s="1004" t="str">
        <x:f>'対象台データ'!C263</x:f>
        <x:v>4/13</x:v>
      </x:c>
      <x:c r="D265" t="str">
        <x:f>'対象台データ'!D263</x:f>
        <x:v>東京喰種</x:v>
      </x:c>
      <x:c r="E265" s="1015" t="n">
        <x:f>IF($X265="A",MIN(100,MAX(0,55+(V265-55)*(1+0.4*SQRT(MIN(G265/8000,1))))),MIN(100,MAX(0,V265)))</x:f>
        <x:v>83.51771847283437</x:v>
      </x:c>
      <x:c r="F265" s="1017" t="n">
        <x:f>'対象台データ'!E263</x:f>
        <x:v>469</x:v>
      </x:c>
      <x:c r="G265" s="644" t="n">
        <x:f>'対象台データ'!F263</x:f>
        <x:v>6573</x:v>
      </x:c>
      <x:c r="H265" s="644" t="n">
        <x:f>'対象台データ'!G263</x:f>
        <x:v>8937</x:v>
      </x:c>
      <x:c r="I265" s="644" t="n">
        <x:f>'対象台データ'!H263</x:f>
        <x:v>0</x:v>
      </x:c>
      <x:c r="J265" s="644" t="n">
        <x:f>'対象台データ'!I263</x:f>
        <x:v>0</x:v>
      </x:c>
      <x:c r="K265" s="145" t="n">
        <x:f>'対象台データ'!K263</x:f>
        <x:v>1.4532177088087632</x:v>
      </x:c>
      <x:c r="L265" s="28" t="n">
        <x:f>IF(G265&lt;=0,5,IF(G265&lt;1500,5+(G265-0)*(20-5)/(1500-0),IF(G265&lt;3000,20+(G265-1500)*(40-20)/(3000-1500),IF(G265&lt;4500,40+(G265-3000)*(58-40)/(4500-3000),IF(G265&lt;6000,58+(G265-4500)*(72-58)/(6000-4500),IF(G265&lt;7500,72+(G265-6000)*(84-72)/(7500-6000),IF(G265&lt;9000,84+(G265-7500)*(93-84)/(9000-7500),IF(G265&lt;11000,93+(G265-9000)*(100-93)/(11000-9000),100))))))))</x:f>
        <x:v>76.584</x:v>
      </x:c>
      <x:c r="M265" s="28" t="n">
        <x:v>1</x:v>
      </x:c>
      <x:c r="N265" s="28" t="n">
        <x:f>MIN(100,L265*M265)</x:f>
        <x:v>76.584</x:v>
      </x:c>
      <x:c r="O265" s="28" t="n">
        <x:f>IF(K265&lt;=0.8,0,IF(K265&lt;0.9,0+(K265-0.8)*(10-0)/(0.9-0.8),IF(K265&lt;1,10+(K265-0.9)*(35-10)/(1-0.9),IF(K265&lt;1.2,35+(K265-1)*(87-35)/(1.2-1),IF(K265&lt;1.3,87+(K265-1.2)*(96-87)/(1.3-1.2),IF(K265&lt;1.45,96+(K265-1.3)*(100-96)/(1.45-1.3),100))))))</x:f>
        <x:v>100</x:v>
      </x:c>
      <x:c r="P265" s="145" t="n">
        <x:f>MIN(1,SQRT(G265/8000))</x:f>
        <x:v>0.9064353258782449</x:v>
      </x:c>
      <x:c r="Q265" s="28" t="n">
        <x:f>35+(O265-35)*P265</x:f>
        <x:v>93.91829618208592</x:v>
      </x:c>
      <x:c r="R265" s="28" t="n">
        <x:f>IF(K265&lt;0.95,MIN(25,(0.95-K265)*250),0)</x:f>
        <x:v>0</x:v>
      </x:c>
      <x:c r="S265" s="28" t="n">
        <x:f>IF($X265="A",Y265*5+Z265*15+AA265*30+AB265*60+AC265*80+AD265*100,0)</x:f>
        <x:v>0</x:v>
      </x:c>
      <x:c r="T265" s="28" t="n">
        <x:f>IF($X265="A",AE265*5+AF265*15+AG265*30+AH265*60+AI265*80+AJ265*100,0)</x:f>
        <x:v>0</x:v>
      </x:c>
      <x:c r="U265" s="28" t="n">
        <x:f>IF($X265="A",S265*15%+T265*30%+Q265*55%,0)</x:f>
        <x:v>0</x:v>
      </x:c>
      <x:c r="V265" s="1019" t="n">
        <x:f>IF($X265="A",U265*80%+N265*20%,N265*IFERROR(INDEX($AT$5:$AT$60,MATCH($D265,$AR$5:$AR$60,0)),0.6)+Q265*IFERROR(INDEX($AU$5:$AU$60,MATCH($D265,$AR$5:$AR$60,0)),0.4)-R265)</x:f>
        <x:v>83.51771847283437</x:v>
      </x:c>
      <x:c r="W265" s="25" t="str">
        <x:f>IF(E265&gt;=90,"設定6級候補",IF(E265&gt;=75,"設定4以上強候補",IF(E265&gt;=60,"設定4以上を疑う","要観察")))</x:f>
        <x:v>設定4以上強候補</x:v>
      </x:c>
      <x:c r="X265" s="1004" t="str">
        <x:f>IFERROR(INDEX($AS$5:$AS$60,MATCH($D265,$AR$5:$AR$60,0)),"AT")</x:f>
        <x:v>AT</x:v>
      </x:c>
      <x:c r="Y265" s="145" t="n">
        <x:f>IFERROR((EXP(-$G265/INDEX($AV$5:$BA$12,MATCH($D265,$AR$5:$AR$12,0),1))*($G265/INDEX($AV$5:$BA$12,MATCH($D265,$AR$5:$AR$12,0),1))^$I265)/((EXP(-$G265/INDEX($AV$5:$BA$12,MATCH($D265,$AR$5:$AR$12,0),1))*($G265/INDEX($AV$5:$BA$12,MATCH($D265,$AR$5:$AR$12,0),1))^$I265)+(EXP(-$G265/INDEX($AV$5:$BA$12,MATCH($D265,$AR$5:$AR$12,0),2))*($G265/INDEX($AV$5:$BA$12,MATCH($D265,$AR$5:$AR$12,0),2))^$I265)+(EXP(-$G265/INDEX($AV$5:$BA$12,MATCH($D265,$AR$5:$AR$12,0),3))*($G265/INDEX($AV$5:$BA$12,MATCH($D265,$AR$5:$AR$12,0),3))^$I265)+(EXP(-$G265/INDEX($AV$5:$BA$12,MATCH($D265,$AR$5:$AR$12,0),4))*($G265/INDEX($AV$5:$BA$12,MATCH($D265,$AR$5:$AR$12,0),4))^$I265)+(EXP(-$G265/INDEX($AV$5:$BA$12,MATCH($D265,$AR$5:$AR$12,0),5))*($G265/INDEX($AV$5:$BA$12,MATCH($D265,$AR$5:$AR$12,0),5))^$I265)+(EXP(-$G265/INDEX($AV$5:$BA$12,MATCH($D265,$AR$5:$AR$12,0),6))*($G265/INDEX($AV$5:$BA$12,MATCH($D265,$AR$5:$AR$12,0),6))^$I265)),0)</x:f>
        <x:v>0</x:v>
      </x:c>
      <x:c r="Z265" s="145" t="n">
        <x:f>IFERROR((EXP(-$G265/INDEX($AV$5:$BA$12,MATCH($D265,$AR$5:$AR$12,0),2))*($G265/INDEX($AV$5:$BA$12,MATCH($D265,$AR$5:$AR$12,0),2))^$I265)/((EXP(-$G265/INDEX($AV$5:$BA$12,MATCH($D265,$AR$5:$AR$12,0),1))*($G265/INDEX($AV$5:$BA$12,MATCH($D265,$AR$5:$AR$12,0),1))^$I265)+(EXP(-$G265/INDEX($AV$5:$BA$12,MATCH($D265,$AR$5:$AR$12,0),2))*($G265/INDEX($AV$5:$BA$12,MATCH($D265,$AR$5:$AR$12,0),2))^$I265)+(EXP(-$G265/INDEX($AV$5:$BA$12,MATCH($D265,$AR$5:$AR$12,0),3))*($G265/INDEX($AV$5:$BA$12,MATCH($D265,$AR$5:$AR$12,0),3))^$I265)+(EXP(-$G265/INDEX($AV$5:$BA$12,MATCH($D265,$AR$5:$AR$12,0),4))*($G265/INDEX($AV$5:$BA$12,MATCH($D265,$AR$5:$AR$12,0),4))^$I265)+(EXP(-$G265/INDEX($AV$5:$BA$12,MATCH($D265,$AR$5:$AR$12,0),5))*($G265/INDEX($AV$5:$BA$12,MATCH($D265,$AR$5:$AR$12,0),5))^$I265)+(EXP(-$G265/INDEX($AV$5:$BA$12,MATCH($D265,$AR$5:$AR$12,0),6))*($G265/INDEX($AV$5:$BA$12,MATCH($D265,$AR$5:$AR$12,0),6))^$I265)),0)</x:f>
        <x:v>0</x:v>
      </x:c>
      <x:c r="AA265" s="145" t="n">
        <x:f>IFERROR((EXP(-$G265/INDEX($AV$5:$BA$12,MATCH($D265,$AR$5:$AR$12,0),3))*($G265/INDEX($AV$5:$BA$12,MATCH($D265,$AR$5:$AR$12,0),3))^$I265)/((EXP(-$G265/INDEX($AV$5:$BA$12,MATCH($D265,$AR$5:$AR$12,0),1))*($G265/INDEX($AV$5:$BA$12,MATCH($D265,$AR$5:$AR$12,0),1))^$I265)+(EXP(-$G265/INDEX($AV$5:$BA$12,MATCH($D265,$AR$5:$AR$12,0),2))*($G265/INDEX($AV$5:$BA$12,MATCH($D265,$AR$5:$AR$12,0),2))^$I265)+(EXP(-$G265/INDEX($AV$5:$BA$12,MATCH($D265,$AR$5:$AR$12,0),3))*($G265/INDEX($AV$5:$BA$12,MATCH($D265,$AR$5:$AR$12,0),3))^$I265)+(EXP(-$G265/INDEX($AV$5:$BA$12,MATCH($D265,$AR$5:$AR$12,0),4))*($G265/INDEX($AV$5:$BA$12,MATCH($D265,$AR$5:$AR$12,0),4))^$I265)+(EXP(-$G265/INDEX($AV$5:$BA$12,MATCH($D265,$AR$5:$AR$12,0),5))*($G265/INDEX($AV$5:$BA$12,MATCH($D265,$AR$5:$AR$12,0),5))^$I265)+(EXP(-$G265/INDEX($AV$5:$BA$12,MATCH($D265,$AR$5:$AR$12,0),6))*($G265/INDEX($AV$5:$BA$12,MATCH($D265,$AR$5:$AR$12,0),6))^$I265)),0)</x:f>
        <x:v>0</x:v>
      </x:c>
      <x:c r="AB265" s="145" t="n">
        <x:f>IFERROR((EXP(-$G265/INDEX($AV$5:$BA$12,MATCH($D265,$AR$5:$AR$12,0),4))*($G265/INDEX($AV$5:$BA$12,MATCH($D265,$AR$5:$AR$12,0),4))^$I265)/((EXP(-$G265/INDEX($AV$5:$BA$12,MATCH($D265,$AR$5:$AR$12,0),1))*($G265/INDEX($AV$5:$BA$12,MATCH($D265,$AR$5:$AR$12,0),1))^$I265)+(EXP(-$G265/INDEX($AV$5:$BA$12,MATCH($D265,$AR$5:$AR$12,0),2))*($G265/INDEX($AV$5:$BA$12,MATCH($D265,$AR$5:$AR$12,0),2))^$I265)+(EXP(-$G265/INDEX($AV$5:$BA$12,MATCH($D265,$AR$5:$AR$12,0),3))*($G265/INDEX($AV$5:$BA$12,MATCH($D265,$AR$5:$AR$12,0),3))^$I265)+(EXP(-$G265/INDEX($AV$5:$BA$12,MATCH($D265,$AR$5:$AR$12,0),4))*($G265/INDEX($AV$5:$BA$12,MATCH($D265,$AR$5:$AR$12,0),4))^$I265)+(EXP(-$G265/INDEX($AV$5:$BA$12,MATCH($D265,$AR$5:$AR$12,0),5))*($G265/INDEX($AV$5:$BA$12,MATCH($D265,$AR$5:$AR$12,0),5))^$I265)+(EXP(-$G265/INDEX($AV$5:$BA$12,MATCH($D265,$AR$5:$AR$12,0),6))*($G265/INDEX($AV$5:$BA$12,MATCH($D265,$AR$5:$AR$12,0),6))^$I265)),0)</x:f>
        <x:v>0</x:v>
      </x:c>
      <x:c r="AC265" s="145" t="n">
        <x:f>IFERROR((EXP(-$G265/INDEX($AV$5:$BA$12,MATCH($D265,$AR$5:$AR$12,0),5))*($G265/INDEX($AV$5:$BA$12,MATCH($D265,$AR$5:$AR$12,0),5))^$I265)/((EXP(-$G265/INDEX($AV$5:$BA$12,MATCH($D265,$AR$5:$AR$12,0),1))*($G265/INDEX($AV$5:$BA$12,MATCH($D265,$AR$5:$AR$12,0),1))^$I265)+(EXP(-$G265/INDEX($AV$5:$BA$12,MATCH($D265,$AR$5:$AR$12,0),2))*($G265/INDEX($AV$5:$BA$12,MATCH($D265,$AR$5:$AR$12,0),2))^$I265)+(EXP(-$G265/INDEX($AV$5:$BA$12,MATCH($D265,$AR$5:$AR$12,0),3))*($G265/INDEX($AV$5:$BA$12,MATCH($D265,$AR$5:$AR$12,0),3))^$I265)+(EXP(-$G265/INDEX($AV$5:$BA$12,MATCH($D265,$AR$5:$AR$12,0),4))*($G265/INDEX($AV$5:$BA$12,MATCH($D265,$AR$5:$AR$12,0),4))^$I265)+(EXP(-$G265/INDEX($AV$5:$BA$12,MATCH($D265,$AR$5:$AR$12,0),5))*($G265/INDEX($AV$5:$BA$12,MATCH($D265,$AR$5:$AR$12,0),5))^$I265)+(EXP(-$G265/INDEX($AV$5:$BA$12,MATCH($D265,$AR$5:$AR$12,0),6))*($G265/INDEX($AV$5:$BA$12,MATCH($D265,$AR$5:$AR$12,0),6))^$I265)),0)</x:f>
        <x:v>0</x:v>
      </x:c>
      <x:c r="AD265" s="145" t="n">
        <x:f>IFERROR((EXP(-$G265/INDEX($AV$5:$BA$12,MATCH($D265,$AR$5:$AR$12,0),6))*($G265/INDEX($AV$5:$BA$12,MATCH($D265,$AR$5:$AR$12,0),6))^$I265)/((EXP(-$G265/INDEX($AV$5:$BA$12,MATCH($D265,$AR$5:$AR$12,0),1))*($G265/INDEX($AV$5:$BA$12,MATCH($D265,$AR$5:$AR$12,0),1))^$I265)+(EXP(-$G265/INDEX($AV$5:$BA$12,MATCH($D265,$AR$5:$AR$12,0),2))*($G265/INDEX($AV$5:$BA$12,MATCH($D265,$AR$5:$AR$12,0),2))^$I265)+(EXP(-$G265/INDEX($AV$5:$BA$12,MATCH($D265,$AR$5:$AR$12,0),3))*($G265/INDEX($AV$5:$BA$12,MATCH($D265,$AR$5:$AR$12,0),3))^$I265)+(EXP(-$G265/INDEX($AV$5:$BA$12,MATCH($D265,$AR$5:$AR$12,0),4))*($G265/INDEX($AV$5:$BA$12,MATCH($D265,$AR$5:$AR$12,0),4))^$I265)+(EXP(-$G265/INDEX($AV$5:$BA$12,MATCH($D265,$AR$5:$AR$12,0),5))*($G265/INDEX($AV$5:$BA$12,MATCH($D265,$AR$5:$AR$12,0),5))^$I265)+(EXP(-$G265/INDEX($AV$5:$BA$12,MATCH($D265,$AR$5:$AR$12,0),6))*($G265/INDEX($AV$5:$BA$12,MATCH($D265,$AR$5:$AR$12,0),6))^$I265)),0)</x:f>
        <x:v>0</x:v>
      </x:c>
      <x:c r="AE265" s="145" t="n">
        <x:f>IFERROR((EXP(-$G265/INDEX($BB$5:$BG$12,MATCH($D265,$AR$5:$AR$12,0),1))*($G265/INDEX($BB$5:$BG$12,MATCH($D265,$AR$5:$AR$12,0),1))^$J265)/((EXP(-$G265/INDEX($BB$5:$BG$12,MATCH($D265,$AR$5:$AR$12,0),1))*($G265/INDEX($BB$5:$BG$12,MATCH($D265,$AR$5:$AR$12,0),1))^$J265)+(EXP(-$G265/INDEX($BB$5:$BG$12,MATCH($D265,$AR$5:$AR$12,0),2))*($G265/INDEX($BB$5:$BG$12,MATCH($D265,$AR$5:$AR$12,0),2))^$J265)+(EXP(-$G265/INDEX($BB$5:$BG$12,MATCH($D265,$AR$5:$AR$12,0),3))*($G265/INDEX($BB$5:$BG$12,MATCH($D265,$AR$5:$AR$12,0),3))^$J265)+(EXP(-$G265/INDEX($BB$5:$BG$12,MATCH($D265,$AR$5:$AR$12,0),4))*($G265/INDEX($BB$5:$BG$12,MATCH($D265,$AR$5:$AR$12,0),4))^$J265)+(EXP(-$G265/INDEX($BB$5:$BG$12,MATCH($D265,$AR$5:$AR$12,0),5))*($G265/INDEX($BB$5:$BG$12,MATCH($D265,$AR$5:$AR$12,0),5))^$J265)+(EXP(-$G265/INDEX($BB$5:$BG$12,MATCH($D265,$AR$5:$AR$12,0),6))*($G265/INDEX($BB$5:$BG$12,MATCH($D265,$AR$5:$AR$12,0),6))^$J265)),0)</x:f>
        <x:v>0</x:v>
      </x:c>
      <x:c r="AF265" s="145" t="n">
        <x:f>IFERROR((EXP(-$G265/INDEX($BB$5:$BG$12,MATCH($D265,$AR$5:$AR$12,0),2))*($G265/INDEX($BB$5:$BG$12,MATCH($D265,$AR$5:$AR$12,0),2))^$J265)/((EXP(-$G265/INDEX($BB$5:$BG$12,MATCH($D265,$AR$5:$AR$12,0),1))*($G265/INDEX($BB$5:$BG$12,MATCH($D265,$AR$5:$AR$12,0),1))^$J265)+(EXP(-$G265/INDEX($BB$5:$BG$12,MATCH($D265,$AR$5:$AR$12,0),2))*($G265/INDEX($BB$5:$BG$12,MATCH($D265,$AR$5:$AR$12,0),2))^$J265)+(EXP(-$G265/INDEX($BB$5:$BG$12,MATCH($D265,$AR$5:$AR$12,0),3))*($G265/INDEX($BB$5:$BG$12,MATCH($D265,$AR$5:$AR$12,0),3))^$J265)+(EXP(-$G265/INDEX($BB$5:$BG$12,MATCH($D265,$AR$5:$AR$12,0),4))*($G265/INDEX($BB$5:$BG$12,MATCH($D265,$AR$5:$AR$12,0),4))^$J265)+(EXP(-$G265/INDEX($BB$5:$BG$12,MATCH($D265,$AR$5:$AR$12,0),5))*($G265/INDEX($BB$5:$BG$12,MATCH($D265,$AR$5:$AR$12,0),5))^$J265)+(EXP(-$G265/INDEX($BB$5:$BG$12,MATCH($D265,$AR$5:$AR$12,0),6))*($G265/INDEX($BB$5:$BG$12,MATCH($D265,$AR$5:$AR$12,0),6))^$J265)),0)</x:f>
        <x:v>0</x:v>
      </x:c>
      <x:c r="AG265" s="145" t="n">
        <x:f>IFERROR((EXP(-$G265/INDEX($BB$5:$BG$12,MATCH($D265,$AR$5:$AR$12,0),3))*($G265/INDEX($BB$5:$BG$12,MATCH($D265,$AR$5:$AR$12,0),3))^$J265)/((EXP(-$G265/INDEX($BB$5:$BG$12,MATCH($D265,$AR$5:$AR$12,0),1))*($G265/INDEX($BB$5:$BG$12,MATCH($D265,$AR$5:$AR$12,0),1))^$J265)+(EXP(-$G265/INDEX($BB$5:$BG$12,MATCH($D265,$AR$5:$AR$12,0),2))*($G265/INDEX($BB$5:$BG$12,MATCH($D265,$AR$5:$AR$12,0),2))^$J265)+(EXP(-$G265/INDEX($BB$5:$BG$12,MATCH($D265,$AR$5:$AR$12,0),3))*($G265/INDEX($BB$5:$BG$12,MATCH($D265,$AR$5:$AR$12,0),3))^$J265)+(EXP(-$G265/INDEX($BB$5:$BG$12,MATCH($D265,$AR$5:$AR$12,0),4))*($G265/INDEX($BB$5:$BG$12,MATCH($D265,$AR$5:$AR$12,0),4))^$J265)+(EXP(-$G265/INDEX($BB$5:$BG$12,MATCH($D265,$AR$5:$AR$12,0),5))*($G265/INDEX($BB$5:$BG$12,MATCH($D265,$AR$5:$AR$12,0),5))^$J265)+(EXP(-$G265/INDEX($BB$5:$BG$12,MATCH($D265,$AR$5:$AR$12,0),6))*($G265/INDEX($BB$5:$BG$12,MATCH($D265,$AR$5:$AR$12,0),6))^$J265)),0)</x:f>
        <x:v>0</x:v>
      </x:c>
      <x:c r="AH265" s="145" t="n">
        <x:f>IFERROR((EXP(-$G265/INDEX($BB$5:$BG$12,MATCH($D265,$AR$5:$AR$12,0),4))*($G265/INDEX($BB$5:$BG$12,MATCH($D265,$AR$5:$AR$12,0),4))^$J265)/((EXP(-$G265/INDEX($BB$5:$BG$12,MATCH($D265,$AR$5:$AR$12,0),1))*($G265/INDEX($BB$5:$BG$12,MATCH($D265,$AR$5:$AR$12,0),1))^$J265)+(EXP(-$G265/INDEX($BB$5:$BG$12,MATCH($D265,$AR$5:$AR$12,0),2))*($G265/INDEX($BB$5:$BG$12,MATCH($D265,$AR$5:$AR$12,0),2))^$J265)+(EXP(-$G265/INDEX($BB$5:$BG$12,MATCH($D265,$AR$5:$AR$12,0),3))*($G265/INDEX($BB$5:$BG$12,MATCH($D265,$AR$5:$AR$12,0),3))^$J265)+(EXP(-$G265/INDEX($BB$5:$BG$12,MATCH($D265,$AR$5:$AR$12,0),4))*($G265/INDEX($BB$5:$BG$12,MATCH($D265,$AR$5:$AR$12,0),4))^$J265)+(EXP(-$G265/INDEX($BB$5:$BG$12,MATCH($D265,$AR$5:$AR$12,0),5))*($G265/INDEX($BB$5:$BG$12,MATCH($D265,$AR$5:$AR$12,0),5))^$J265)+(EXP(-$G265/INDEX($BB$5:$BG$12,MATCH($D265,$AR$5:$AR$12,0),6))*($G265/INDEX($BB$5:$BG$12,MATCH($D265,$AR$5:$AR$12,0),6))^$J265)),0)</x:f>
        <x:v>0</x:v>
      </x:c>
      <x:c r="AI265" s="145" t="n">
        <x:f>IFERROR((EXP(-$G265/INDEX($BB$5:$BG$12,MATCH($D265,$AR$5:$AR$12,0),5))*($G265/INDEX($BB$5:$BG$12,MATCH($D265,$AR$5:$AR$12,0),5))^$J265)/((EXP(-$G265/INDEX($BB$5:$BG$12,MATCH($D265,$AR$5:$AR$12,0),1))*($G265/INDEX($BB$5:$BG$12,MATCH($D265,$AR$5:$AR$12,0),1))^$J265)+(EXP(-$G265/INDEX($BB$5:$BG$12,MATCH($D265,$AR$5:$AR$12,0),2))*($G265/INDEX($BB$5:$BG$12,MATCH($D265,$AR$5:$AR$12,0),2))^$J265)+(EXP(-$G265/INDEX($BB$5:$BG$12,MATCH($D265,$AR$5:$AR$12,0),3))*($G265/INDEX($BB$5:$BG$12,MATCH($D265,$AR$5:$AR$12,0),3))^$J265)+(EXP(-$G265/INDEX($BB$5:$BG$12,MATCH($D265,$AR$5:$AR$12,0),4))*($G265/INDEX($BB$5:$BG$12,MATCH($D265,$AR$5:$AR$12,0),4))^$J265)+(EXP(-$G265/INDEX($BB$5:$BG$12,MATCH($D265,$AR$5:$AR$12,0),5))*($G265/INDEX($BB$5:$BG$12,MATCH($D265,$AR$5:$AR$12,0),5))^$J265)+(EXP(-$G265/INDEX($BB$5:$BG$12,MATCH($D265,$AR$5:$AR$12,0),6))*($G265/INDEX($BB$5:$BG$12,MATCH($D265,$AR$5:$AR$12,0),6))^$J265)),0)</x:f>
        <x:v>0</x:v>
      </x:c>
      <x:c r="AJ265" s="145" t="n">
        <x:f>IFERROR((EXP(-$G265/INDEX($BB$5:$BG$12,MATCH($D265,$AR$5:$AR$12,0),6))*($G265/INDEX($BB$5:$BG$12,MATCH($D265,$AR$5:$AR$12,0),6))^$J265)/((EXP(-$G265/INDEX($BB$5:$BG$12,MATCH($D265,$AR$5:$AR$12,0),1))*($G265/INDEX($BB$5:$BG$12,MATCH($D265,$AR$5:$AR$12,0),1))^$J265)+(EXP(-$G265/INDEX($BB$5:$BG$12,MATCH($D265,$AR$5:$AR$12,0),2))*($G265/INDEX($BB$5:$BG$12,MATCH($D265,$AR$5:$AR$12,0),2))^$J265)+(EXP(-$G265/INDEX($BB$5:$BG$12,MATCH($D265,$AR$5:$AR$12,0),3))*($G265/INDEX($BB$5:$BG$12,MATCH($D265,$AR$5:$AR$12,0),3))^$J265)+(EXP(-$G265/INDEX($BB$5:$BG$12,MATCH($D265,$AR$5:$AR$12,0),4))*($G265/INDEX($BB$5:$BG$12,MATCH($D265,$AR$5:$AR$12,0),4))^$J265)+(EXP(-$G265/INDEX($BB$5:$BG$12,MATCH($D265,$AR$5:$AR$12,0),5))*($G265/INDEX($BB$5:$BG$12,MATCH($D265,$AR$5:$AR$12,0),5))^$J265)+(EXP(-$G265/INDEX($BB$5:$BG$12,MATCH($D265,$AR$5:$AR$12,0),6))*($G265/INDEX($BB$5:$BG$12,MATCH($D265,$AR$5:$AR$12,0),6))^$J265)),0)</x:f>
        <x:v>0</x:v>
      </x:c>
      <x:c r="BJ265"/>
      <x:c r="BK265"/>
      <x:c r="BL265"/>
      <x:c r="BM265"/>
      <x:c r="BN265"/>
      <x:c r="BO265"/>
      <x:c r="BP265"/>
      <x:c r="BQ265"/>
      <x:c r="BR265"/>
      <x:c r="BS265"/>
      <x:c r="BT265"/>
      <x:c r="BU265"/>
      <x:c r="BV265"/>
      <x:c r="BW265"/>
      <x:c r="BX265"/>
      <x:c r="BY265"/>
      <x:c r="BZ265"/>
    </x:row>
    <x:row r="266">
      <x:c r="A266" s="30" t="n">
        <x:f>'対象台データ'!A264</x:f>
        <x:v>46125</x:v>
      </x:c>
      <x:c r="B266" s="1004" t="str">
        <x:f>'対象台データ'!B264</x:f>
        <x:v>月</x:v>
      </x:c>
      <x:c r="C266" s="1004" t="str">
        <x:f>'対象台データ'!C264</x:f>
        <x:v>4/13</x:v>
      </x:c>
      <x:c r="D266" t="str">
        <x:f>'対象台データ'!D264</x:f>
        <x:v>東京喰種</x:v>
      </x:c>
      <x:c r="E266" s="1015" t="n">
        <x:f>IF($X266="A",MIN(100,MAX(0,55+(V266-55)*(1+0.4*SQRT(MIN(G266/8000,1))))),MIN(100,MAX(0,V266)))</x:f>
        <x:v>71.21816260500873</x:v>
      </x:c>
      <x:c r="F266" s="1017" t="n">
        <x:f>'対象台データ'!E264</x:f>
        <x:v>471</x:v>
      </x:c>
      <x:c r="G266" s="644" t="n">
        <x:f>'対象台データ'!F264</x:f>
        <x:v>6534</x:v>
      </x:c>
      <x:c r="H266" s="644" t="n">
        <x:f>'対象台データ'!G264</x:f>
        <x:v>2389</x:v>
      </x:c>
      <x:c r="I266" s="644" t="n">
        <x:f>'対象台データ'!H264</x:f>
        <x:v>0</x:v>
      </x:c>
      <x:c r="J266" s="644" t="n">
        <x:f>'対象台データ'!I264</x:f>
        <x:v>0</x:v>
      </x:c>
      <x:c r="K266" s="145" t="n">
        <x:f>'対象台データ'!K264</x:f>
        <x:v>1.121875318845016</x:v>
      </x:c>
      <x:c r="L266" s="28" t="n">
        <x:f>IF(G266&lt;=0,5,IF(G266&lt;1500,5+(G266-0)*(20-5)/(1500-0),IF(G266&lt;3000,20+(G266-1500)*(40-20)/(3000-1500),IF(G266&lt;4500,40+(G266-3000)*(58-40)/(4500-3000),IF(G266&lt;6000,58+(G266-4500)*(72-58)/(6000-4500),IF(G266&lt;7500,72+(G266-6000)*(84-72)/(7500-6000),IF(G266&lt;9000,84+(G266-7500)*(93-84)/(9000-7500),IF(G266&lt;11000,93+(G266-9000)*(100-93)/(11000-9000),100))))))))</x:f>
        <x:v>76.272</x:v>
      </x:c>
      <x:c r="M266" s="28" t="n">
        <x:v>1</x:v>
      </x:c>
      <x:c r="N266" s="28" t="n">
        <x:f>MIN(100,L266*M266)</x:f>
        <x:v>76.272</x:v>
      </x:c>
      <x:c r="O266" s="28" t="n">
        <x:f>IF(K266&lt;=0.8,0,IF(K266&lt;0.9,0+(K266-0.8)*(10-0)/(0.9-0.8),IF(K266&lt;1,10+(K266-0.9)*(35-10)/(1-0.9),IF(K266&lt;1.2,35+(K266-1)*(87-35)/(1.2-1),IF(K266&lt;1.3,87+(K266-1.2)*(96-87)/(1.3-1.2),IF(K266&lt;1.45,96+(K266-1.3)*(100-96)/(1.45-1.3),100))))))</x:f>
        <x:v>66.68758289970414</x:v>
      </x:c>
      <x:c r="P266" s="145" t="n">
        <x:f>MIN(1,SQRT(G266/8000))</x:f>
        <x:v>0.9037422198835241</x:v>
      </x:c>
      <x:c r="Q266" s="28" t="n">
        <x:f>35+(O266-35)*P266</x:f>
        <x:v>63.63740651252182</x:v>
      </x:c>
      <x:c r="R266" s="28" t="n">
        <x:f>IF(K266&lt;0.95,MIN(25,(0.95-K266)*250),0)</x:f>
        <x:v>0</x:v>
      </x:c>
      <x:c r="S266" s="28" t="n">
        <x:f>IF($X266="A",Y266*5+Z266*15+AA266*30+AB266*60+AC266*80+AD266*100,0)</x:f>
        <x:v>0</x:v>
      </x:c>
      <x:c r="T266" s="28" t="n">
        <x:f>IF($X266="A",AE266*5+AF266*15+AG266*30+AH266*60+AI266*80+AJ266*100,0)</x:f>
        <x:v>0</x:v>
      </x:c>
      <x:c r="U266" s="28" t="n">
        <x:f>IF($X266="A",S266*15%+T266*30%+Q266*55%,0)</x:f>
        <x:v>0</x:v>
      </x:c>
      <x:c r="V266" s="1019" t="n">
        <x:f>IF($X266="A",U266*80%+N266*20%,N266*IFERROR(INDEX($AT$5:$AT$60,MATCH($D266,$AR$5:$AR$60,0)),0.6)+Q266*IFERROR(INDEX($AU$5:$AU$60,MATCH($D266,$AR$5:$AR$60,0)),0.4)-R266)</x:f>
        <x:v>71.21816260500873</x:v>
      </x:c>
      <x:c r="W266" s="25" t="str">
        <x:f>IF(E266&gt;=90,"設定6級候補",IF(E266&gt;=75,"設定4以上強候補",IF(E266&gt;=60,"設定4以上を疑う","要観察")))</x:f>
        <x:v>設定4以上を疑う</x:v>
      </x:c>
      <x:c r="X266" s="1004" t="str">
        <x:f>IFERROR(INDEX($AS$5:$AS$60,MATCH($D266,$AR$5:$AR$60,0)),"AT")</x:f>
        <x:v>AT</x:v>
      </x:c>
      <x:c r="Y266" s="145" t="n">
        <x:f>IFERROR((EXP(-$G266/INDEX($AV$5:$BA$12,MATCH($D266,$AR$5:$AR$12,0),1))*($G266/INDEX($AV$5:$BA$12,MATCH($D266,$AR$5:$AR$12,0),1))^$I266)/((EXP(-$G266/INDEX($AV$5:$BA$12,MATCH($D266,$AR$5:$AR$12,0),1))*($G266/INDEX($AV$5:$BA$12,MATCH($D266,$AR$5:$AR$12,0),1))^$I266)+(EXP(-$G266/INDEX($AV$5:$BA$12,MATCH($D266,$AR$5:$AR$12,0),2))*($G266/INDEX($AV$5:$BA$12,MATCH($D266,$AR$5:$AR$12,0),2))^$I266)+(EXP(-$G266/INDEX($AV$5:$BA$12,MATCH($D266,$AR$5:$AR$12,0),3))*($G266/INDEX($AV$5:$BA$12,MATCH($D266,$AR$5:$AR$12,0),3))^$I266)+(EXP(-$G266/INDEX($AV$5:$BA$12,MATCH($D266,$AR$5:$AR$12,0),4))*($G266/INDEX($AV$5:$BA$12,MATCH($D266,$AR$5:$AR$12,0),4))^$I266)+(EXP(-$G266/INDEX($AV$5:$BA$12,MATCH($D266,$AR$5:$AR$12,0),5))*($G266/INDEX($AV$5:$BA$12,MATCH($D266,$AR$5:$AR$12,0),5))^$I266)+(EXP(-$G266/INDEX($AV$5:$BA$12,MATCH($D266,$AR$5:$AR$12,0),6))*($G266/INDEX($AV$5:$BA$12,MATCH($D266,$AR$5:$AR$12,0),6))^$I266)),0)</x:f>
        <x:v>0</x:v>
      </x:c>
      <x:c r="Z266" s="145" t="n">
        <x:f>IFERROR((EXP(-$G266/INDEX($AV$5:$BA$12,MATCH($D266,$AR$5:$AR$12,0),2))*($G266/INDEX($AV$5:$BA$12,MATCH($D266,$AR$5:$AR$12,0),2))^$I266)/((EXP(-$G266/INDEX($AV$5:$BA$12,MATCH($D266,$AR$5:$AR$12,0),1))*($G266/INDEX($AV$5:$BA$12,MATCH($D266,$AR$5:$AR$12,0),1))^$I266)+(EXP(-$G266/INDEX($AV$5:$BA$12,MATCH($D266,$AR$5:$AR$12,0),2))*($G266/INDEX($AV$5:$BA$12,MATCH($D266,$AR$5:$AR$12,0),2))^$I266)+(EXP(-$G266/INDEX($AV$5:$BA$12,MATCH($D266,$AR$5:$AR$12,0),3))*($G266/INDEX($AV$5:$BA$12,MATCH($D266,$AR$5:$AR$12,0),3))^$I266)+(EXP(-$G266/INDEX($AV$5:$BA$12,MATCH($D266,$AR$5:$AR$12,0),4))*($G266/INDEX($AV$5:$BA$12,MATCH($D266,$AR$5:$AR$12,0),4))^$I266)+(EXP(-$G266/INDEX($AV$5:$BA$12,MATCH($D266,$AR$5:$AR$12,0),5))*($G266/INDEX($AV$5:$BA$12,MATCH($D266,$AR$5:$AR$12,0),5))^$I266)+(EXP(-$G266/INDEX($AV$5:$BA$12,MATCH($D266,$AR$5:$AR$12,0),6))*($G266/INDEX($AV$5:$BA$12,MATCH($D266,$AR$5:$AR$12,0),6))^$I266)),0)</x:f>
        <x:v>0</x:v>
      </x:c>
      <x:c r="AA266" s="145" t="n">
        <x:f>IFERROR((EXP(-$G266/INDEX($AV$5:$BA$12,MATCH($D266,$AR$5:$AR$12,0),3))*($G266/INDEX($AV$5:$BA$12,MATCH($D266,$AR$5:$AR$12,0),3))^$I266)/((EXP(-$G266/INDEX($AV$5:$BA$12,MATCH($D266,$AR$5:$AR$12,0),1))*($G266/INDEX($AV$5:$BA$12,MATCH($D266,$AR$5:$AR$12,0),1))^$I266)+(EXP(-$G266/INDEX($AV$5:$BA$12,MATCH($D266,$AR$5:$AR$12,0),2))*($G266/INDEX($AV$5:$BA$12,MATCH($D266,$AR$5:$AR$12,0),2))^$I266)+(EXP(-$G266/INDEX($AV$5:$BA$12,MATCH($D266,$AR$5:$AR$12,0),3))*($G266/INDEX($AV$5:$BA$12,MATCH($D266,$AR$5:$AR$12,0),3))^$I266)+(EXP(-$G266/INDEX($AV$5:$BA$12,MATCH($D266,$AR$5:$AR$12,0),4))*($G266/INDEX($AV$5:$BA$12,MATCH($D266,$AR$5:$AR$12,0),4))^$I266)+(EXP(-$G266/INDEX($AV$5:$BA$12,MATCH($D266,$AR$5:$AR$12,0),5))*($G266/INDEX($AV$5:$BA$12,MATCH($D266,$AR$5:$AR$12,0),5))^$I266)+(EXP(-$G266/INDEX($AV$5:$BA$12,MATCH($D266,$AR$5:$AR$12,0),6))*($G266/INDEX($AV$5:$BA$12,MATCH($D266,$AR$5:$AR$12,0),6))^$I266)),0)</x:f>
        <x:v>0</x:v>
      </x:c>
      <x:c r="AB266" s="145" t="n">
        <x:f>IFERROR((EXP(-$G266/INDEX($AV$5:$BA$12,MATCH($D266,$AR$5:$AR$12,0),4))*($G266/INDEX($AV$5:$BA$12,MATCH($D266,$AR$5:$AR$12,0),4))^$I266)/((EXP(-$G266/INDEX($AV$5:$BA$12,MATCH($D266,$AR$5:$AR$12,0),1))*($G266/INDEX($AV$5:$BA$12,MATCH($D266,$AR$5:$AR$12,0),1))^$I266)+(EXP(-$G266/INDEX($AV$5:$BA$12,MATCH($D266,$AR$5:$AR$12,0),2))*($G266/INDEX($AV$5:$BA$12,MATCH($D266,$AR$5:$AR$12,0),2))^$I266)+(EXP(-$G266/INDEX($AV$5:$BA$12,MATCH($D266,$AR$5:$AR$12,0),3))*($G266/INDEX($AV$5:$BA$12,MATCH($D266,$AR$5:$AR$12,0),3))^$I266)+(EXP(-$G266/INDEX($AV$5:$BA$12,MATCH($D266,$AR$5:$AR$12,0),4))*($G266/INDEX($AV$5:$BA$12,MATCH($D266,$AR$5:$AR$12,0),4))^$I266)+(EXP(-$G266/INDEX($AV$5:$BA$12,MATCH($D266,$AR$5:$AR$12,0),5))*($G266/INDEX($AV$5:$BA$12,MATCH($D266,$AR$5:$AR$12,0),5))^$I266)+(EXP(-$G266/INDEX($AV$5:$BA$12,MATCH($D266,$AR$5:$AR$12,0),6))*($G266/INDEX($AV$5:$BA$12,MATCH($D266,$AR$5:$AR$12,0),6))^$I266)),0)</x:f>
        <x:v>0</x:v>
      </x:c>
      <x:c r="AC266" s="145" t="n">
        <x:f>IFERROR((EXP(-$G266/INDEX($AV$5:$BA$12,MATCH($D266,$AR$5:$AR$12,0),5))*($G266/INDEX($AV$5:$BA$12,MATCH($D266,$AR$5:$AR$12,0),5))^$I266)/((EXP(-$G266/INDEX($AV$5:$BA$12,MATCH($D266,$AR$5:$AR$12,0),1))*($G266/INDEX($AV$5:$BA$12,MATCH($D266,$AR$5:$AR$12,0),1))^$I266)+(EXP(-$G266/INDEX($AV$5:$BA$12,MATCH($D266,$AR$5:$AR$12,0),2))*($G266/INDEX($AV$5:$BA$12,MATCH($D266,$AR$5:$AR$12,0),2))^$I266)+(EXP(-$G266/INDEX($AV$5:$BA$12,MATCH($D266,$AR$5:$AR$12,0),3))*($G266/INDEX($AV$5:$BA$12,MATCH($D266,$AR$5:$AR$12,0),3))^$I266)+(EXP(-$G266/INDEX($AV$5:$BA$12,MATCH($D266,$AR$5:$AR$12,0),4))*($G266/INDEX($AV$5:$BA$12,MATCH($D266,$AR$5:$AR$12,0),4))^$I266)+(EXP(-$G266/INDEX($AV$5:$BA$12,MATCH($D266,$AR$5:$AR$12,0),5))*($G266/INDEX($AV$5:$BA$12,MATCH($D266,$AR$5:$AR$12,0),5))^$I266)+(EXP(-$G266/INDEX($AV$5:$BA$12,MATCH($D266,$AR$5:$AR$12,0),6))*($G266/INDEX($AV$5:$BA$12,MATCH($D266,$AR$5:$AR$12,0),6))^$I266)),0)</x:f>
        <x:v>0</x:v>
      </x:c>
      <x:c r="AD266" s="145" t="n">
        <x:f>IFERROR((EXP(-$G266/INDEX($AV$5:$BA$12,MATCH($D266,$AR$5:$AR$12,0),6))*($G266/INDEX($AV$5:$BA$12,MATCH($D266,$AR$5:$AR$12,0),6))^$I266)/((EXP(-$G266/INDEX($AV$5:$BA$12,MATCH($D266,$AR$5:$AR$12,0),1))*($G266/INDEX($AV$5:$BA$12,MATCH($D266,$AR$5:$AR$12,0),1))^$I266)+(EXP(-$G266/INDEX($AV$5:$BA$12,MATCH($D266,$AR$5:$AR$12,0),2))*($G266/INDEX($AV$5:$BA$12,MATCH($D266,$AR$5:$AR$12,0),2))^$I266)+(EXP(-$G266/INDEX($AV$5:$BA$12,MATCH($D266,$AR$5:$AR$12,0),3))*($G266/INDEX($AV$5:$BA$12,MATCH($D266,$AR$5:$AR$12,0),3))^$I266)+(EXP(-$G266/INDEX($AV$5:$BA$12,MATCH($D266,$AR$5:$AR$12,0),4))*($G266/INDEX($AV$5:$BA$12,MATCH($D266,$AR$5:$AR$12,0),4))^$I266)+(EXP(-$G266/INDEX($AV$5:$BA$12,MATCH($D266,$AR$5:$AR$12,0),5))*($G266/INDEX($AV$5:$BA$12,MATCH($D266,$AR$5:$AR$12,0),5))^$I266)+(EXP(-$G266/INDEX($AV$5:$BA$12,MATCH($D266,$AR$5:$AR$12,0),6))*($G266/INDEX($AV$5:$BA$12,MATCH($D266,$AR$5:$AR$12,0),6))^$I266)),0)</x:f>
        <x:v>0</x:v>
      </x:c>
      <x:c r="AE266" s="145" t="n">
        <x:f>IFERROR((EXP(-$G266/INDEX($BB$5:$BG$12,MATCH($D266,$AR$5:$AR$12,0),1))*($G266/INDEX($BB$5:$BG$12,MATCH($D266,$AR$5:$AR$12,0),1))^$J266)/((EXP(-$G266/INDEX($BB$5:$BG$12,MATCH($D266,$AR$5:$AR$12,0),1))*($G266/INDEX($BB$5:$BG$12,MATCH($D266,$AR$5:$AR$12,0),1))^$J266)+(EXP(-$G266/INDEX($BB$5:$BG$12,MATCH($D266,$AR$5:$AR$12,0),2))*($G266/INDEX($BB$5:$BG$12,MATCH($D266,$AR$5:$AR$12,0),2))^$J266)+(EXP(-$G266/INDEX($BB$5:$BG$12,MATCH($D266,$AR$5:$AR$12,0),3))*($G266/INDEX($BB$5:$BG$12,MATCH($D266,$AR$5:$AR$12,0),3))^$J266)+(EXP(-$G266/INDEX($BB$5:$BG$12,MATCH($D266,$AR$5:$AR$12,0),4))*($G266/INDEX($BB$5:$BG$12,MATCH($D266,$AR$5:$AR$12,0),4))^$J266)+(EXP(-$G266/INDEX($BB$5:$BG$12,MATCH($D266,$AR$5:$AR$12,0),5))*($G266/INDEX($BB$5:$BG$12,MATCH($D266,$AR$5:$AR$12,0),5))^$J266)+(EXP(-$G266/INDEX($BB$5:$BG$12,MATCH($D266,$AR$5:$AR$12,0),6))*($G266/INDEX($BB$5:$BG$12,MATCH($D266,$AR$5:$AR$12,0),6))^$J266)),0)</x:f>
        <x:v>0</x:v>
      </x:c>
      <x:c r="AF266" s="145" t="n">
        <x:f>IFERROR((EXP(-$G266/INDEX($BB$5:$BG$12,MATCH($D266,$AR$5:$AR$12,0),2))*($G266/INDEX($BB$5:$BG$12,MATCH($D266,$AR$5:$AR$12,0),2))^$J266)/((EXP(-$G266/INDEX($BB$5:$BG$12,MATCH($D266,$AR$5:$AR$12,0),1))*($G266/INDEX($BB$5:$BG$12,MATCH($D266,$AR$5:$AR$12,0),1))^$J266)+(EXP(-$G266/INDEX($BB$5:$BG$12,MATCH($D266,$AR$5:$AR$12,0),2))*($G266/INDEX($BB$5:$BG$12,MATCH($D266,$AR$5:$AR$12,0),2))^$J266)+(EXP(-$G266/INDEX($BB$5:$BG$12,MATCH($D266,$AR$5:$AR$12,0),3))*($G266/INDEX($BB$5:$BG$12,MATCH($D266,$AR$5:$AR$12,0),3))^$J266)+(EXP(-$G266/INDEX($BB$5:$BG$12,MATCH($D266,$AR$5:$AR$12,0),4))*($G266/INDEX($BB$5:$BG$12,MATCH($D266,$AR$5:$AR$12,0),4))^$J266)+(EXP(-$G266/INDEX($BB$5:$BG$12,MATCH($D266,$AR$5:$AR$12,0),5))*($G266/INDEX($BB$5:$BG$12,MATCH($D266,$AR$5:$AR$12,0),5))^$J266)+(EXP(-$G266/INDEX($BB$5:$BG$12,MATCH($D266,$AR$5:$AR$12,0),6))*($G266/INDEX($BB$5:$BG$12,MATCH($D266,$AR$5:$AR$12,0),6))^$J266)),0)</x:f>
        <x:v>0</x:v>
      </x:c>
      <x:c r="AG266" s="145" t="n">
        <x:f>IFERROR((EXP(-$G266/INDEX($BB$5:$BG$12,MATCH($D266,$AR$5:$AR$12,0),3))*($G266/INDEX($BB$5:$BG$12,MATCH($D266,$AR$5:$AR$12,0),3))^$J266)/((EXP(-$G266/INDEX($BB$5:$BG$12,MATCH($D266,$AR$5:$AR$12,0),1))*($G266/INDEX($BB$5:$BG$12,MATCH($D266,$AR$5:$AR$12,0),1))^$J266)+(EXP(-$G266/INDEX($BB$5:$BG$12,MATCH($D266,$AR$5:$AR$12,0),2))*($G266/INDEX($BB$5:$BG$12,MATCH($D266,$AR$5:$AR$12,0),2))^$J266)+(EXP(-$G266/INDEX($BB$5:$BG$12,MATCH($D266,$AR$5:$AR$12,0),3))*($G266/INDEX($BB$5:$BG$12,MATCH($D266,$AR$5:$AR$12,0),3))^$J266)+(EXP(-$G266/INDEX($BB$5:$BG$12,MATCH($D266,$AR$5:$AR$12,0),4))*($G266/INDEX($BB$5:$BG$12,MATCH($D266,$AR$5:$AR$12,0),4))^$J266)+(EXP(-$G266/INDEX($BB$5:$BG$12,MATCH($D266,$AR$5:$AR$12,0),5))*($G266/INDEX($BB$5:$BG$12,MATCH($D266,$AR$5:$AR$12,0),5))^$J266)+(EXP(-$G266/INDEX($BB$5:$BG$12,MATCH($D266,$AR$5:$AR$12,0),6))*($G266/INDEX($BB$5:$BG$12,MATCH($D266,$AR$5:$AR$12,0),6))^$J266)),0)</x:f>
        <x:v>0</x:v>
      </x:c>
      <x:c r="AH266" s="145" t="n">
        <x:f>IFERROR((EXP(-$G266/INDEX($BB$5:$BG$12,MATCH($D266,$AR$5:$AR$12,0),4))*($G266/INDEX($BB$5:$BG$12,MATCH($D266,$AR$5:$AR$12,0),4))^$J266)/((EXP(-$G266/INDEX($BB$5:$BG$12,MATCH($D266,$AR$5:$AR$12,0),1))*($G266/INDEX($BB$5:$BG$12,MATCH($D266,$AR$5:$AR$12,0),1))^$J266)+(EXP(-$G266/INDEX($BB$5:$BG$12,MATCH($D266,$AR$5:$AR$12,0),2))*($G266/INDEX($BB$5:$BG$12,MATCH($D266,$AR$5:$AR$12,0),2))^$J266)+(EXP(-$G266/INDEX($BB$5:$BG$12,MATCH($D266,$AR$5:$AR$12,0),3))*($G266/INDEX($BB$5:$BG$12,MATCH($D266,$AR$5:$AR$12,0),3))^$J266)+(EXP(-$G266/INDEX($BB$5:$BG$12,MATCH($D266,$AR$5:$AR$12,0),4))*($G266/INDEX($BB$5:$BG$12,MATCH($D266,$AR$5:$AR$12,0),4))^$J266)+(EXP(-$G266/INDEX($BB$5:$BG$12,MATCH($D266,$AR$5:$AR$12,0),5))*($G266/INDEX($BB$5:$BG$12,MATCH($D266,$AR$5:$AR$12,0),5))^$J266)+(EXP(-$G266/INDEX($BB$5:$BG$12,MATCH($D266,$AR$5:$AR$12,0),6))*($G266/INDEX($BB$5:$BG$12,MATCH($D266,$AR$5:$AR$12,0),6))^$J266)),0)</x:f>
        <x:v>0</x:v>
      </x:c>
      <x:c r="AI266" s="145" t="n">
        <x:f>IFERROR((EXP(-$G266/INDEX($BB$5:$BG$12,MATCH($D266,$AR$5:$AR$12,0),5))*($G266/INDEX($BB$5:$BG$12,MATCH($D266,$AR$5:$AR$12,0),5))^$J266)/((EXP(-$G266/INDEX($BB$5:$BG$12,MATCH($D266,$AR$5:$AR$12,0),1))*($G266/INDEX($BB$5:$BG$12,MATCH($D266,$AR$5:$AR$12,0),1))^$J266)+(EXP(-$G266/INDEX($BB$5:$BG$12,MATCH($D266,$AR$5:$AR$12,0),2))*($G266/INDEX($BB$5:$BG$12,MATCH($D266,$AR$5:$AR$12,0),2))^$J266)+(EXP(-$G266/INDEX($BB$5:$BG$12,MATCH($D266,$AR$5:$AR$12,0),3))*($G266/INDEX($BB$5:$BG$12,MATCH($D266,$AR$5:$AR$12,0),3))^$J266)+(EXP(-$G266/INDEX($BB$5:$BG$12,MATCH($D266,$AR$5:$AR$12,0),4))*($G266/INDEX($BB$5:$BG$12,MATCH($D266,$AR$5:$AR$12,0),4))^$J266)+(EXP(-$G266/INDEX($BB$5:$BG$12,MATCH($D266,$AR$5:$AR$12,0),5))*($G266/INDEX($BB$5:$BG$12,MATCH($D266,$AR$5:$AR$12,0),5))^$J266)+(EXP(-$G266/INDEX($BB$5:$BG$12,MATCH($D266,$AR$5:$AR$12,0),6))*($G266/INDEX($BB$5:$BG$12,MATCH($D266,$AR$5:$AR$12,0),6))^$J266)),0)</x:f>
        <x:v>0</x:v>
      </x:c>
      <x:c r="AJ266" s="145" t="n">
        <x:f>IFERROR((EXP(-$G266/INDEX($BB$5:$BG$12,MATCH($D266,$AR$5:$AR$12,0),6))*($G266/INDEX($BB$5:$BG$12,MATCH($D266,$AR$5:$AR$12,0),6))^$J266)/((EXP(-$G266/INDEX($BB$5:$BG$12,MATCH($D266,$AR$5:$AR$12,0),1))*($G266/INDEX($BB$5:$BG$12,MATCH($D266,$AR$5:$AR$12,0),1))^$J266)+(EXP(-$G266/INDEX($BB$5:$BG$12,MATCH($D266,$AR$5:$AR$12,0),2))*($G266/INDEX($BB$5:$BG$12,MATCH($D266,$AR$5:$AR$12,0),2))^$J266)+(EXP(-$G266/INDEX($BB$5:$BG$12,MATCH($D266,$AR$5:$AR$12,0),3))*($G266/INDEX($BB$5:$BG$12,MATCH($D266,$AR$5:$AR$12,0),3))^$J266)+(EXP(-$G266/INDEX($BB$5:$BG$12,MATCH($D266,$AR$5:$AR$12,0),4))*($G266/INDEX($BB$5:$BG$12,MATCH($D266,$AR$5:$AR$12,0),4))^$J266)+(EXP(-$G266/INDEX($BB$5:$BG$12,MATCH($D266,$AR$5:$AR$12,0),5))*($G266/INDEX($BB$5:$BG$12,MATCH($D266,$AR$5:$AR$12,0),5))^$J266)+(EXP(-$G266/INDEX($BB$5:$BG$12,MATCH($D266,$AR$5:$AR$12,0),6))*($G266/INDEX($BB$5:$BG$12,MATCH($D266,$AR$5:$AR$12,0),6))^$J266)),0)</x:f>
        <x:v>0</x:v>
      </x:c>
      <x:c r="BJ266"/>
      <x:c r="BK266"/>
      <x:c r="BL266"/>
      <x:c r="BM266"/>
      <x:c r="BN266"/>
      <x:c r="BO266"/>
      <x:c r="BP266"/>
      <x:c r="BQ266"/>
      <x:c r="BR266"/>
      <x:c r="BS266"/>
      <x:c r="BT266"/>
      <x:c r="BU266"/>
      <x:c r="BV266"/>
      <x:c r="BW266"/>
      <x:c r="BX266"/>
      <x:c r="BY266"/>
      <x:c r="BZ266"/>
    </x:row>
    <x:row r="267">
      <x:c r="A267" s="30" t="n">
        <x:f>'対象台データ'!A265</x:f>
        <x:v>46125</x:v>
      </x:c>
      <x:c r="B267" s="1004" t="str">
        <x:f>'対象台データ'!B265</x:f>
        <x:v>月</x:v>
      </x:c>
      <x:c r="C267" s="1004" t="str">
        <x:f>'対象台データ'!C265</x:f>
        <x:v>4/13</x:v>
      </x:c>
      <x:c r="D267" t="str">
        <x:f>'対象台データ'!D265</x:f>
        <x:v>東京喰種</x:v>
      </x:c>
      <x:c r="E267" s="1015" t="n">
        <x:f>IF($X267="A",MIN(100,MAX(0,55+(V267-55)*(1+0.4*SQRT(MIN(G267/8000,1))))),MIN(100,MAX(0,V267)))</x:f>
        <x:v>91.26394878930014</x:v>
      </x:c>
      <x:c r="F267" s="1017" t="n">
        <x:f>'対象台データ'!E265</x:f>
        <x:v>473</x:v>
      </x:c>
      <x:c r="G267" s="644" t="n">
        <x:f>'対象台データ'!F265</x:f>
        <x:v>7913</x:v>
      </x:c>
      <x:c r="H267" s="644" t="n">
        <x:f>'対象台データ'!G265</x:f>
        <x:v>9606</x:v>
      </x:c>
      <x:c r="I267" s="644" t="n">
        <x:f>'対象台データ'!H265</x:f>
        <x:v>0</x:v>
      </x:c>
      <x:c r="J267" s="644" t="n">
        <x:f>'対象台データ'!I265</x:f>
        <x:v>0</x:v>
      </x:c>
      <x:c r="K267" s="145" t="n">
        <x:f>'対象台データ'!K265</x:f>
        <x:v>1.4046505750031595</x:v>
      </x:c>
      <x:c r="L267" s="28" t="n">
        <x:f>IF(G267&lt;=0,5,IF(G267&lt;1500,5+(G267-0)*(20-5)/(1500-0),IF(G267&lt;3000,20+(G267-1500)*(40-20)/(3000-1500),IF(G267&lt;4500,40+(G267-3000)*(58-40)/(4500-3000),IF(G267&lt;6000,58+(G267-4500)*(72-58)/(6000-4500),IF(G267&lt;7500,72+(G267-6000)*(84-72)/(7500-6000),IF(G267&lt;9000,84+(G267-7500)*(93-84)/(9000-7500),IF(G267&lt;11000,93+(G267-9000)*(100-93)/(11000-9000),100))))))))</x:f>
        <x:v>86.478</x:v>
      </x:c>
      <x:c r="M267" s="28" t="n">
        <x:v>1</x:v>
      </x:c>
      <x:c r="N267" s="28" t="n">
        <x:f>MIN(100,L267*M267)</x:f>
        <x:v>86.478</x:v>
      </x:c>
      <x:c r="O267" s="28" t="n">
        <x:f>IF(K267&lt;=0.8,0,IF(K267&lt;0.9,0+(K267-0.8)*(10-0)/(0.9-0.8),IF(K267&lt;1,10+(K267-0.9)*(35-10)/(1-0.9),IF(K267&lt;1.2,35+(K267-1)*(87-35)/(1.2-1),IF(K267&lt;1.3,87+(K267-1.2)*(96-87)/(1.3-1.2),IF(K267&lt;1.45,96+(K267-1.3)*(100-96)/(1.45-1.3),100))))))</x:f>
        <x:v>98.79068200008426</x:v>
      </x:c>
      <x:c r="P267" s="145" t="n">
        <x:f>MIN(1,SQRT(G267/8000))</x:f>
        <x:v>0.9945476358626569</x:v>
      </x:c>
      <x:c r="Q267" s="28" t="n">
        <x:f>35+(O267-35)*P267</x:f>
        <x:v>98.44287197325035</x:v>
      </x:c>
      <x:c r="R267" s="28" t="n">
        <x:f>IF(K267&lt;0.95,MIN(25,(0.95-K267)*250),0)</x:f>
        <x:v>0</x:v>
      </x:c>
      <x:c r="S267" s="28" t="n">
        <x:f>IF($X267="A",Y267*5+Z267*15+AA267*30+AB267*60+AC267*80+AD267*100,0)</x:f>
        <x:v>0</x:v>
      </x:c>
      <x:c r="T267" s="28" t="n">
        <x:f>IF($X267="A",AE267*5+AF267*15+AG267*30+AH267*60+AI267*80+AJ267*100,0)</x:f>
        <x:v>0</x:v>
      </x:c>
      <x:c r="U267" s="28" t="n">
        <x:f>IF($X267="A",S267*15%+T267*30%+Q267*55%,0)</x:f>
        <x:v>0</x:v>
      </x:c>
      <x:c r="V267" s="1019" t="n">
        <x:f>IF($X267="A",U267*80%+N267*20%,N267*IFERROR(INDEX($AT$5:$AT$60,MATCH($D267,$AR$5:$AR$60,0)),0.6)+Q267*IFERROR(INDEX($AU$5:$AU$60,MATCH($D267,$AR$5:$AR$60,0)),0.4)-R267)</x:f>
        <x:v>91.26394878930014</x:v>
      </x:c>
      <x:c r="W267" s="25" t="str">
        <x:f>IF(E267&gt;=90,"設定6級候補",IF(E267&gt;=75,"設定4以上強候補",IF(E267&gt;=60,"設定4以上を疑う","要観察")))</x:f>
        <x:v>設定6級候補</x:v>
      </x:c>
      <x:c r="X267" s="1004" t="str">
        <x:f>IFERROR(INDEX($AS$5:$AS$60,MATCH($D267,$AR$5:$AR$60,0)),"AT")</x:f>
        <x:v>AT</x:v>
      </x:c>
      <x:c r="Y267" s="145" t="n">
        <x:f>IFERROR((EXP(-$G267/INDEX($AV$5:$BA$12,MATCH($D267,$AR$5:$AR$12,0),1))*($G267/INDEX($AV$5:$BA$12,MATCH($D267,$AR$5:$AR$12,0),1))^$I267)/((EXP(-$G267/INDEX($AV$5:$BA$12,MATCH($D267,$AR$5:$AR$12,0),1))*($G267/INDEX($AV$5:$BA$12,MATCH($D267,$AR$5:$AR$12,0),1))^$I267)+(EXP(-$G267/INDEX($AV$5:$BA$12,MATCH($D267,$AR$5:$AR$12,0),2))*($G267/INDEX($AV$5:$BA$12,MATCH($D267,$AR$5:$AR$12,0),2))^$I267)+(EXP(-$G267/INDEX($AV$5:$BA$12,MATCH($D267,$AR$5:$AR$12,0),3))*($G267/INDEX($AV$5:$BA$12,MATCH($D267,$AR$5:$AR$12,0),3))^$I267)+(EXP(-$G267/INDEX($AV$5:$BA$12,MATCH($D267,$AR$5:$AR$12,0),4))*($G267/INDEX($AV$5:$BA$12,MATCH($D267,$AR$5:$AR$12,0),4))^$I267)+(EXP(-$G267/INDEX($AV$5:$BA$12,MATCH($D267,$AR$5:$AR$12,0),5))*($G267/INDEX($AV$5:$BA$12,MATCH($D267,$AR$5:$AR$12,0),5))^$I267)+(EXP(-$G267/INDEX($AV$5:$BA$12,MATCH($D267,$AR$5:$AR$12,0),6))*($G267/INDEX($AV$5:$BA$12,MATCH($D267,$AR$5:$AR$12,0),6))^$I267)),0)</x:f>
        <x:v>0</x:v>
      </x:c>
      <x:c r="Z267" s="145" t="n">
        <x:f>IFERROR((EXP(-$G267/INDEX($AV$5:$BA$12,MATCH($D267,$AR$5:$AR$12,0),2))*($G267/INDEX($AV$5:$BA$12,MATCH($D267,$AR$5:$AR$12,0),2))^$I267)/((EXP(-$G267/INDEX($AV$5:$BA$12,MATCH($D267,$AR$5:$AR$12,0),1))*($G267/INDEX($AV$5:$BA$12,MATCH($D267,$AR$5:$AR$12,0),1))^$I267)+(EXP(-$G267/INDEX($AV$5:$BA$12,MATCH($D267,$AR$5:$AR$12,0),2))*($G267/INDEX($AV$5:$BA$12,MATCH($D267,$AR$5:$AR$12,0),2))^$I267)+(EXP(-$G267/INDEX($AV$5:$BA$12,MATCH($D267,$AR$5:$AR$12,0),3))*($G267/INDEX($AV$5:$BA$12,MATCH($D267,$AR$5:$AR$12,0),3))^$I267)+(EXP(-$G267/INDEX($AV$5:$BA$12,MATCH($D267,$AR$5:$AR$12,0),4))*($G267/INDEX($AV$5:$BA$12,MATCH($D267,$AR$5:$AR$12,0),4))^$I267)+(EXP(-$G267/INDEX($AV$5:$BA$12,MATCH($D267,$AR$5:$AR$12,0),5))*($G267/INDEX($AV$5:$BA$12,MATCH($D267,$AR$5:$AR$12,0),5))^$I267)+(EXP(-$G267/INDEX($AV$5:$BA$12,MATCH($D267,$AR$5:$AR$12,0),6))*($G267/INDEX($AV$5:$BA$12,MATCH($D267,$AR$5:$AR$12,0),6))^$I267)),0)</x:f>
        <x:v>0</x:v>
      </x:c>
      <x:c r="AA267" s="145" t="n">
        <x:f>IFERROR((EXP(-$G267/INDEX($AV$5:$BA$12,MATCH($D267,$AR$5:$AR$12,0),3))*($G267/INDEX($AV$5:$BA$12,MATCH($D267,$AR$5:$AR$12,0),3))^$I267)/((EXP(-$G267/INDEX($AV$5:$BA$12,MATCH($D267,$AR$5:$AR$12,0),1))*($G267/INDEX($AV$5:$BA$12,MATCH($D267,$AR$5:$AR$12,0),1))^$I267)+(EXP(-$G267/INDEX($AV$5:$BA$12,MATCH($D267,$AR$5:$AR$12,0),2))*($G267/INDEX($AV$5:$BA$12,MATCH($D267,$AR$5:$AR$12,0),2))^$I267)+(EXP(-$G267/INDEX($AV$5:$BA$12,MATCH($D267,$AR$5:$AR$12,0),3))*($G267/INDEX($AV$5:$BA$12,MATCH($D267,$AR$5:$AR$12,0),3))^$I267)+(EXP(-$G267/INDEX($AV$5:$BA$12,MATCH($D267,$AR$5:$AR$12,0),4))*($G267/INDEX($AV$5:$BA$12,MATCH($D267,$AR$5:$AR$12,0),4))^$I267)+(EXP(-$G267/INDEX($AV$5:$BA$12,MATCH($D267,$AR$5:$AR$12,0),5))*($G267/INDEX($AV$5:$BA$12,MATCH($D267,$AR$5:$AR$12,0),5))^$I267)+(EXP(-$G267/INDEX($AV$5:$BA$12,MATCH($D267,$AR$5:$AR$12,0),6))*($G267/INDEX($AV$5:$BA$12,MATCH($D267,$AR$5:$AR$12,0),6))^$I267)),0)</x:f>
        <x:v>0</x:v>
      </x:c>
      <x:c r="AB267" s="145" t="n">
        <x:f>IFERROR((EXP(-$G267/INDEX($AV$5:$BA$12,MATCH($D267,$AR$5:$AR$12,0),4))*($G267/INDEX($AV$5:$BA$12,MATCH($D267,$AR$5:$AR$12,0),4))^$I267)/((EXP(-$G267/INDEX($AV$5:$BA$12,MATCH($D267,$AR$5:$AR$12,0),1))*($G267/INDEX($AV$5:$BA$12,MATCH($D267,$AR$5:$AR$12,0),1))^$I267)+(EXP(-$G267/INDEX($AV$5:$BA$12,MATCH($D267,$AR$5:$AR$12,0),2))*($G267/INDEX($AV$5:$BA$12,MATCH($D267,$AR$5:$AR$12,0),2))^$I267)+(EXP(-$G267/INDEX($AV$5:$BA$12,MATCH($D267,$AR$5:$AR$12,0),3))*($G267/INDEX($AV$5:$BA$12,MATCH($D267,$AR$5:$AR$12,0),3))^$I267)+(EXP(-$G267/INDEX($AV$5:$BA$12,MATCH($D267,$AR$5:$AR$12,0),4))*($G267/INDEX($AV$5:$BA$12,MATCH($D267,$AR$5:$AR$12,0),4))^$I267)+(EXP(-$G267/INDEX($AV$5:$BA$12,MATCH($D267,$AR$5:$AR$12,0),5))*($G267/INDEX($AV$5:$BA$12,MATCH($D267,$AR$5:$AR$12,0),5))^$I267)+(EXP(-$G267/INDEX($AV$5:$BA$12,MATCH($D267,$AR$5:$AR$12,0),6))*($G267/INDEX($AV$5:$BA$12,MATCH($D267,$AR$5:$AR$12,0),6))^$I267)),0)</x:f>
        <x:v>0</x:v>
      </x:c>
      <x:c r="AC267" s="145" t="n">
        <x:f>IFERROR((EXP(-$G267/INDEX($AV$5:$BA$12,MATCH($D267,$AR$5:$AR$12,0),5))*($G267/INDEX($AV$5:$BA$12,MATCH($D267,$AR$5:$AR$12,0),5))^$I267)/((EXP(-$G267/INDEX($AV$5:$BA$12,MATCH($D267,$AR$5:$AR$12,0),1))*($G267/INDEX($AV$5:$BA$12,MATCH($D267,$AR$5:$AR$12,0),1))^$I267)+(EXP(-$G267/INDEX($AV$5:$BA$12,MATCH($D267,$AR$5:$AR$12,0),2))*($G267/INDEX($AV$5:$BA$12,MATCH($D267,$AR$5:$AR$12,0),2))^$I267)+(EXP(-$G267/INDEX($AV$5:$BA$12,MATCH($D267,$AR$5:$AR$12,0),3))*($G267/INDEX($AV$5:$BA$12,MATCH($D267,$AR$5:$AR$12,0),3))^$I267)+(EXP(-$G267/INDEX($AV$5:$BA$12,MATCH($D267,$AR$5:$AR$12,0),4))*($G267/INDEX($AV$5:$BA$12,MATCH($D267,$AR$5:$AR$12,0),4))^$I267)+(EXP(-$G267/INDEX($AV$5:$BA$12,MATCH($D267,$AR$5:$AR$12,0),5))*($G267/INDEX($AV$5:$BA$12,MATCH($D267,$AR$5:$AR$12,0),5))^$I267)+(EXP(-$G267/INDEX($AV$5:$BA$12,MATCH($D267,$AR$5:$AR$12,0),6))*($G267/INDEX($AV$5:$BA$12,MATCH($D267,$AR$5:$AR$12,0),6))^$I267)),0)</x:f>
        <x:v>0</x:v>
      </x:c>
      <x:c r="AD267" s="145" t="n">
        <x:f>IFERROR((EXP(-$G267/INDEX($AV$5:$BA$12,MATCH($D267,$AR$5:$AR$12,0),6))*($G267/INDEX($AV$5:$BA$12,MATCH($D267,$AR$5:$AR$12,0),6))^$I267)/((EXP(-$G267/INDEX($AV$5:$BA$12,MATCH($D267,$AR$5:$AR$12,0),1))*($G267/INDEX($AV$5:$BA$12,MATCH($D267,$AR$5:$AR$12,0),1))^$I267)+(EXP(-$G267/INDEX($AV$5:$BA$12,MATCH($D267,$AR$5:$AR$12,0),2))*($G267/INDEX($AV$5:$BA$12,MATCH($D267,$AR$5:$AR$12,0),2))^$I267)+(EXP(-$G267/INDEX($AV$5:$BA$12,MATCH($D267,$AR$5:$AR$12,0),3))*($G267/INDEX($AV$5:$BA$12,MATCH($D267,$AR$5:$AR$12,0),3))^$I267)+(EXP(-$G267/INDEX($AV$5:$BA$12,MATCH($D267,$AR$5:$AR$12,0),4))*($G267/INDEX($AV$5:$BA$12,MATCH($D267,$AR$5:$AR$12,0),4))^$I267)+(EXP(-$G267/INDEX($AV$5:$BA$12,MATCH($D267,$AR$5:$AR$12,0),5))*($G267/INDEX($AV$5:$BA$12,MATCH($D267,$AR$5:$AR$12,0),5))^$I267)+(EXP(-$G267/INDEX($AV$5:$BA$12,MATCH($D267,$AR$5:$AR$12,0),6))*($G267/INDEX($AV$5:$BA$12,MATCH($D267,$AR$5:$AR$12,0),6))^$I267)),0)</x:f>
        <x:v>0</x:v>
      </x:c>
      <x:c r="AE267" s="145" t="n">
        <x:f>IFERROR((EXP(-$G267/INDEX($BB$5:$BG$12,MATCH($D267,$AR$5:$AR$12,0),1))*($G267/INDEX($BB$5:$BG$12,MATCH($D267,$AR$5:$AR$12,0),1))^$J267)/((EXP(-$G267/INDEX($BB$5:$BG$12,MATCH($D267,$AR$5:$AR$12,0),1))*($G267/INDEX($BB$5:$BG$12,MATCH($D267,$AR$5:$AR$12,0),1))^$J267)+(EXP(-$G267/INDEX($BB$5:$BG$12,MATCH($D267,$AR$5:$AR$12,0),2))*($G267/INDEX($BB$5:$BG$12,MATCH($D267,$AR$5:$AR$12,0),2))^$J267)+(EXP(-$G267/INDEX($BB$5:$BG$12,MATCH($D267,$AR$5:$AR$12,0),3))*($G267/INDEX($BB$5:$BG$12,MATCH($D267,$AR$5:$AR$12,0),3))^$J267)+(EXP(-$G267/INDEX($BB$5:$BG$12,MATCH($D267,$AR$5:$AR$12,0),4))*($G267/INDEX($BB$5:$BG$12,MATCH($D267,$AR$5:$AR$12,0),4))^$J267)+(EXP(-$G267/INDEX($BB$5:$BG$12,MATCH($D267,$AR$5:$AR$12,0),5))*($G267/INDEX($BB$5:$BG$12,MATCH($D267,$AR$5:$AR$12,0),5))^$J267)+(EXP(-$G267/INDEX($BB$5:$BG$12,MATCH($D267,$AR$5:$AR$12,0),6))*($G267/INDEX($BB$5:$BG$12,MATCH($D267,$AR$5:$AR$12,0),6))^$J267)),0)</x:f>
        <x:v>0</x:v>
      </x:c>
      <x:c r="AF267" s="145" t="n">
        <x:f>IFERROR((EXP(-$G267/INDEX($BB$5:$BG$12,MATCH($D267,$AR$5:$AR$12,0),2))*($G267/INDEX($BB$5:$BG$12,MATCH($D267,$AR$5:$AR$12,0),2))^$J267)/((EXP(-$G267/INDEX($BB$5:$BG$12,MATCH($D267,$AR$5:$AR$12,0),1))*($G267/INDEX($BB$5:$BG$12,MATCH($D267,$AR$5:$AR$12,0),1))^$J267)+(EXP(-$G267/INDEX($BB$5:$BG$12,MATCH($D267,$AR$5:$AR$12,0),2))*($G267/INDEX($BB$5:$BG$12,MATCH($D267,$AR$5:$AR$12,0),2))^$J267)+(EXP(-$G267/INDEX($BB$5:$BG$12,MATCH($D267,$AR$5:$AR$12,0),3))*($G267/INDEX($BB$5:$BG$12,MATCH($D267,$AR$5:$AR$12,0),3))^$J267)+(EXP(-$G267/INDEX($BB$5:$BG$12,MATCH($D267,$AR$5:$AR$12,0),4))*($G267/INDEX($BB$5:$BG$12,MATCH($D267,$AR$5:$AR$12,0),4))^$J267)+(EXP(-$G267/INDEX($BB$5:$BG$12,MATCH($D267,$AR$5:$AR$12,0),5))*($G267/INDEX($BB$5:$BG$12,MATCH($D267,$AR$5:$AR$12,0),5))^$J267)+(EXP(-$G267/INDEX($BB$5:$BG$12,MATCH($D267,$AR$5:$AR$12,0),6))*($G267/INDEX($BB$5:$BG$12,MATCH($D267,$AR$5:$AR$12,0),6))^$J267)),0)</x:f>
        <x:v>0</x:v>
      </x:c>
      <x:c r="AG267" s="145" t="n">
        <x:f>IFERROR((EXP(-$G267/INDEX($BB$5:$BG$12,MATCH($D267,$AR$5:$AR$12,0),3))*($G267/INDEX($BB$5:$BG$12,MATCH($D267,$AR$5:$AR$12,0),3))^$J267)/((EXP(-$G267/INDEX($BB$5:$BG$12,MATCH($D267,$AR$5:$AR$12,0),1))*($G267/INDEX($BB$5:$BG$12,MATCH($D267,$AR$5:$AR$12,0),1))^$J267)+(EXP(-$G267/INDEX($BB$5:$BG$12,MATCH($D267,$AR$5:$AR$12,0),2))*($G267/INDEX($BB$5:$BG$12,MATCH($D267,$AR$5:$AR$12,0),2))^$J267)+(EXP(-$G267/INDEX($BB$5:$BG$12,MATCH($D267,$AR$5:$AR$12,0),3))*($G267/INDEX($BB$5:$BG$12,MATCH($D267,$AR$5:$AR$12,0),3))^$J267)+(EXP(-$G267/INDEX($BB$5:$BG$12,MATCH($D267,$AR$5:$AR$12,0),4))*($G267/INDEX($BB$5:$BG$12,MATCH($D267,$AR$5:$AR$12,0),4))^$J267)+(EXP(-$G267/INDEX($BB$5:$BG$12,MATCH($D267,$AR$5:$AR$12,0),5))*($G267/INDEX($BB$5:$BG$12,MATCH($D267,$AR$5:$AR$12,0),5))^$J267)+(EXP(-$G267/INDEX($BB$5:$BG$12,MATCH($D267,$AR$5:$AR$12,0),6))*($G267/INDEX($BB$5:$BG$12,MATCH($D267,$AR$5:$AR$12,0),6))^$J267)),0)</x:f>
        <x:v>0</x:v>
      </x:c>
      <x:c r="AH267" s="145" t="n">
        <x:f>IFERROR((EXP(-$G267/INDEX($BB$5:$BG$12,MATCH($D267,$AR$5:$AR$12,0),4))*($G267/INDEX($BB$5:$BG$12,MATCH($D267,$AR$5:$AR$12,0),4))^$J267)/((EXP(-$G267/INDEX($BB$5:$BG$12,MATCH($D267,$AR$5:$AR$12,0),1))*($G267/INDEX($BB$5:$BG$12,MATCH($D267,$AR$5:$AR$12,0),1))^$J267)+(EXP(-$G267/INDEX($BB$5:$BG$12,MATCH($D267,$AR$5:$AR$12,0),2))*($G267/INDEX($BB$5:$BG$12,MATCH($D267,$AR$5:$AR$12,0),2))^$J267)+(EXP(-$G267/INDEX($BB$5:$BG$12,MATCH($D267,$AR$5:$AR$12,0),3))*($G267/INDEX($BB$5:$BG$12,MATCH($D267,$AR$5:$AR$12,0),3))^$J267)+(EXP(-$G267/INDEX($BB$5:$BG$12,MATCH($D267,$AR$5:$AR$12,0),4))*($G267/INDEX($BB$5:$BG$12,MATCH($D267,$AR$5:$AR$12,0),4))^$J267)+(EXP(-$G267/INDEX($BB$5:$BG$12,MATCH($D267,$AR$5:$AR$12,0),5))*($G267/INDEX($BB$5:$BG$12,MATCH($D267,$AR$5:$AR$12,0),5))^$J267)+(EXP(-$G267/INDEX($BB$5:$BG$12,MATCH($D267,$AR$5:$AR$12,0),6))*($G267/INDEX($BB$5:$BG$12,MATCH($D267,$AR$5:$AR$12,0),6))^$J267)),0)</x:f>
        <x:v>0</x:v>
      </x:c>
      <x:c r="AI267" s="145" t="n">
        <x:f>IFERROR((EXP(-$G267/INDEX($BB$5:$BG$12,MATCH($D267,$AR$5:$AR$12,0),5))*($G267/INDEX($BB$5:$BG$12,MATCH($D267,$AR$5:$AR$12,0),5))^$J267)/((EXP(-$G267/INDEX($BB$5:$BG$12,MATCH($D267,$AR$5:$AR$12,0),1))*($G267/INDEX($BB$5:$BG$12,MATCH($D267,$AR$5:$AR$12,0),1))^$J267)+(EXP(-$G267/INDEX($BB$5:$BG$12,MATCH($D267,$AR$5:$AR$12,0),2))*($G267/INDEX($BB$5:$BG$12,MATCH($D267,$AR$5:$AR$12,0),2))^$J267)+(EXP(-$G267/INDEX($BB$5:$BG$12,MATCH($D267,$AR$5:$AR$12,0),3))*($G267/INDEX($BB$5:$BG$12,MATCH($D267,$AR$5:$AR$12,0),3))^$J267)+(EXP(-$G267/INDEX($BB$5:$BG$12,MATCH($D267,$AR$5:$AR$12,0),4))*($G267/INDEX($BB$5:$BG$12,MATCH($D267,$AR$5:$AR$12,0),4))^$J267)+(EXP(-$G267/INDEX($BB$5:$BG$12,MATCH($D267,$AR$5:$AR$12,0),5))*($G267/INDEX($BB$5:$BG$12,MATCH($D267,$AR$5:$AR$12,0),5))^$J267)+(EXP(-$G267/INDEX($BB$5:$BG$12,MATCH($D267,$AR$5:$AR$12,0),6))*($G267/INDEX($BB$5:$BG$12,MATCH($D267,$AR$5:$AR$12,0),6))^$J267)),0)</x:f>
        <x:v>0</x:v>
      </x:c>
      <x:c r="AJ267" s="145" t="n">
        <x:f>IFERROR((EXP(-$G267/INDEX($BB$5:$BG$12,MATCH($D267,$AR$5:$AR$12,0),6))*($G267/INDEX($BB$5:$BG$12,MATCH($D267,$AR$5:$AR$12,0),6))^$J267)/((EXP(-$G267/INDEX($BB$5:$BG$12,MATCH($D267,$AR$5:$AR$12,0),1))*($G267/INDEX($BB$5:$BG$12,MATCH($D267,$AR$5:$AR$12,0),1))^$J267)+(EXP(-$G267/INDEX($BB$5:$BG$12,MATCH($D267,$AR$5:$AR$12,0),2))*($G267/INDEX($BB$5:$BG$12,MATCH($D267,$AR$5:$AR$12,0),2))^$J267)+(EXP(-$G267/INDEX($BB$5:$BG$12,MATCH($D267,$AR$5:$AR$12,0),3))*($G267/INDEX($BB$5:$BG$12,MATCH($D267,$AR$5:$AR$12,0),3))^$J267)+(EXP(-$G267/INDEX($BB$5:$BG$12,MATCH($D267,$AR$5:$AR$12,0),4))*($G267/INDEX($BB$5:$BG$12,MATCH($D267,$AR$5:$AR$12,0),4))^$J267)+(EXP(-$G267/INDEX($BB$5:$BG$12,MATCH($D267,$AR$5:$AR$12,0),5))*($G267/INDEX($BB$5:$BG$12,MATCH($D267,$AR$5:$AR$12,0),5))^$J267)+(EXP(-$G267/INDEX($BB$5:$BG$12,MATCH($D267,$AR$5:$AR$12,0),6))*($G267/INDEX($BB$5:$BG$12,MATCH($D267,$AR$5:$AR$12,0),6))^$J267)),0)</x:f>
        <x:v>0</x:v>
      </x:c>
      <x:c r="BJ267"/>
      <x:c r="BK267"/>
      <x:c r="BL267"/>
      <x:c r="BM267"/>
      <x:c r="BN267"/>
      <x:c r="BO267"/>
      <x:c r="BP267"/>
      <x:c r="BQ267"/>
      <x:c r="BR267"/>
      <x:c r="BS267"/>
      <x:c r="BT267"/>
      <x:c r="BU267"/>
      <x:c r="BV267"/>
      <x:c r="BW267"/>
      <x:c r="BX267"/>
      <x:c r="BY267"/>
      <x:c r="BZ267"/>
    </x:row>
    <x:row r="268">
      <x:c r="A268" s="30" t="n">
        <x:f>'対象台データ'!A266</x:f>
        <x:v>46131</x:v>
      </x:c>
      <x:c r="B268" s="1004" t="str">
        <x:f>'対象台データ'!B266</x:f>
        <x:v>日</x:v>
      </x:c>
      <x:c r="C268" s="1004" t="str">
        <x:f>'対象台データ'!C266</x:f>
        <x:v>4/19</x:v>
      </x:c>
      <x:c r="D268" t="str">
        <x:f>'対象台データ'!D266</x:f>
        <x:v>スマスロ北斗の拳</x:v>
      </x:c>
      <x:c r="E268" s="1015" t="n">
        <x:f>IF($X268="A",MIN(100,MAX(0,55+(V268-55)*(1+0.4*SQRT(MIN(G268/8000,1))))),MIN(100,MAX(0,V268)))</x:f>
        <x:v>73.50920789130839</x:v>
      </x:c>
      <x:c r="F268" s="1017" t="n">
        <x:f>'対象台データ'!E266</x:f>
        <x:v>739</x:v>
      </x:c>
      <x:c r="G268" s="644" t="n">
        <x:f>'対象台データ'!F266</x:f>
        <x:v>8955</x:v>
      </x:c>
      <x:c r="H268" s="644" t="n">
        <x:f>'対象台データ'!G266</x:f>
        <x:v>1000</x:v>
      </x:c>
      <x:c r="I268" s="644" t="n">
        <x:f>'対象台データ'!H266</x:f>
        <x:v>0</x:v>
      </x:c>
      <x:c r="J268" s="644" t="n">
        <x:f>'対象台データ'!I266</x:f>
        <x:v>0</x:v>
      </x:c>
      <x:c r="K268" s="145" t="n">
        <x:f>'対象台データ'!K266</x:f>
        <x:v>1.0372231528010423</x:v>
      </x:c>
      <x:c r="L268" s="28" t="n">
        <x:f>IF(G268&lt;=0,5,IF(G268&lt;1500,5+(G268-0)*(20-5)/(1500-0),IF(G268&lt;3000,20+(G268-1500)*(40-20)/(3000-1500),IF(G268&lt;4500,40+(G268-3000)*(58-40)/(4500-3000),IF(G268&lt;6000,58+(G268-4500)*(72-58)/(6000-4500),IF(G268&lt;7500,72+(G268-6000)*(84-72)/(7500-6000),IF(G268&lt;9000,84+(G268-7500)*(93-84)/(9000-7500),IF(G268&lt;11000,93+(G268-9000)*(100-93)/(11000-9000),100))))))))</x:f>
        <x:v>92.73</x:v>
      </x:c>
      <x:c r="M268" s="28" t="n">
        <x:v>1</x:v>
      </x:c>
      <x:c r="N268" s="28" t="n">
        <x:f>MIN(100,L268*M268)</x:f>
        <x:v>92.73</x:v>
      </x:c>
      <x:c r="O268" s="28" t="n">
        <x:f>IF(K268&lt;=0.8,0,IF(K268&lt;0.9,0+(K268-0.8)*(10-0)/(0.9-0.8),IF(K268&lt;1,10+(K268-0.9)*(35-10)/(1-0.9),IF(K268&lt;1.2,35+(K268-1)*(87-35)/(1.2-1),IF(K268&lt;1.3,87+(K268-1.2)*(96-87)/(1.3-1.2),IF(K268&lt;1.45,96+(K268-1.3)*(100-96)/(1.45-1.3),100))))))</x:f>
        <x:v>44.678019728270996</x:v>
      </x:c>
      <x:c r="P268" s="145" t="n">
        <x:f>MIN(1,SQRT(G268/8000))</x:f>
        <x:v>1</x:v>
      </x:c>
      <x:c r="Q268" s="28" t="n">
        <x:f>35+(O268-35)*P268</x:f>
        <x:v>44.678019728270996</x:v>
      </x:c>
      <x:c r="R268" s="28" t="n">
        <x:f>IF(K268&lt;0.95,MIN(25,(0.95-K268)*250),0)</x:f>
        <x:v>0</x:v>
      </x:c>
      <x:c r="S268" s="28" t="n">
        <x:f>IF($X268="A",Y268*5+Z268*15+AA268*30+AB268*60+AC268*80+AD268*100,0)</x:f>
        <x:v>0</x:v>
      </x:c>
      <x:c r="T268" s="28" t="n">
        <x:f>IF($X268="A",AE268*5+AF268*15+AG268*30+AH268*60+AI268*80+AJ268*100,0)</x:f>
        <x:v>0</x:v>
      </x:c>
      <x:c r="U268" s="28" t="n">
        <x:f>IF($X268="A",S268*15%+T268*30%+Q268*55%,0)</x:f>
        <x:v>0</x:v>
      </x:c>
      <x:c r="V268" s="1019" t="n">
        <x:f>IF($X268="A",U268*80%+N268*20%,N268*IFERROR(INDEX($AT$5:$AT$60,MATCH($D268,$AR$5:$AR$60,0)),0.6)+Q268*IFERROR(INDEX($AU$5:$AU$60,MATCH($D268,$AR$5:$AR$60,0)),0.4)-R268)</x:f>
        <x:v>73.50920789130839</x:v>
      </x:c>
      <x:c r="W268" s="25" t="str">
        <x:f>IF(E268&gt;=90,"設定6級候補",IF(E268&gt;=75,"設定4以上強候補",IF(E268&gt;=60,"設定4以上を疑う","要観察")))</x:f>
        <x:v>設定4以上を疑う</x:v>
      </x:c>
      <x:c r="X268" s="1004" t="str">
        <x:f>IFERROR(INDEX($AS$5:$AS$60,MATCH($D268,$AR$5:$AR$60,0)),"AT")</x:f>
        <x:v>AT</x:v>
      </x:c>
      <x:c r="Y268" s="145" t="n">
        <x:f>IFERROR((EXP(-$G268/INDEX($AV$5:$BA$12,MATCH($D268,$AR$5:$AR$12,0),1))*($G268/INDEX($AV$5:$BA$12,MATCH($D268,$AR$5:$AR$12,0),1))^$I268)/((EXP(-$G268/INDEX($AV$5:$BA$12,MATCH($D268,$AR$5:$AR$12,0),1))*($G268/INDEX($AV$5:$BA$12,MATCH($D268,$AR$5:$AR$12,0),1))^$I268)+(EXP(-$G268/INDEX($AV$5:$BA$12,MATCH($D268,$AR$5:$AR$12,0),2))*($G268/INDEX($AV$5:$BA$12,MATCH($D268,$AR$5:$AR$12,0),2))^$I268)+(EXP(-$G268/INDEX($AV$5:$BA$12,MATCH($D268,$AR$5:$AR$12,0),3))*($G268/INDEX($AV$5:$BA$12,MATCH($D268,$AR$5:$AR$12,0),3))^$I268)+(EXP(-$G268/INDEX($AV$5:$BA$12,MATCH($D268,$AR$5:$AR$12,0),4))*($G268/INDEX($AV$5:$BA$12,MATCH($D268,$AR$5:$AR$12,0),4))^$I268)+(EXP(-$G268/INDEX($AV$5:$BA$12,MATCH($D268,$AR$5:$AR$12,0),5))*($G268/INDEX($AV$5:$BA$12,MATCH($D268,$AR$5:$AR$12,0),5))^$I268)+(EXP(-$G268/INDEX($AV$5:$BA$12,MATCH($D268,$AR$5:$AR$12,0),6))*($G268/INDEX($AV$5:$BA$12,MATCH($D268,$AR$5:$AR$12,0),6))^$I268)),0)</x:f>
        <x:v>0</x:v>
      </x:c>
      <x:c r="Z268" s="145" t="n">
        <x:f>IFERROR((EXP(-$G268/INDEX($AV$5:$BA$12,MATCH($D268,$AR$5:$AR$12,0),2))*($G268/INDEX($AV$5:$BA$12,MATCH($D268,$AR$5:$AR$12,0),2))^$I268)/((EXP(-$G268/INDEX($AV$5:$BA$12,MATCH($D268,$AR$5:$AR$12,0),1))*($G268/INDEX($AV$5:$BA$12,MATCH($D268,$AR$5:$AR$12,0),1))^$I268)+(EXP(-$G268/INDEX($AV$5:$BA$12,MATCH($D268,$AR$5:$AR$12,0),2))*($G268/INDEX($AV$5:$BA$12,MATCH($D268,$AR$5:$AR$12,0),2))^$I268)+(EXP(-$G268/INDEX($AV$5:$BA$12,MATCH($D268,$AR$5:$AR$12,0),3))*($G268/INDEX($AV$5:$BA$12,MATCH($D268,$AR$5:$AR$12,0),3))^$I268)+(EXP(-$G268/INDEX($AV$5:$BA$12,MATCH($D268,$AR$5:$AR$12,0),4))*($G268/INDEX($AV$5:$BA$12,MATCH($D268,$AR$5:$AR$12,0),4))^$I268)+(EXP(-$G268/INDEX($AV$5:$BA$12,MATCH($D268,$AR$5:$AR$12,0),5))*($G268/INDEX($AV$5:$BA$12,MATCH($D268,$AR$5:$AR$12,0),5))^$I268)+(EXP(-$G268/INDEX($AV$5:$BA$12,MATCH($D268,$AR$5:$AR$12,0),6))*($G268/INDEX($AV$5:$BA$12,MATCH($D268,$AR$5:$AR$12,0),6))^$I268)),0)</x:f>
        <x:v>0</x:v>
      </x:c>
      <x:c r="AA268" s="145" t="n">
        <x:f>IFERROR((EXP(-$G268/INDEX($AV$5:$BA$12,MATCH($D268,$AR$5:$AR$12,0),3))*($G268/INDEX($AV$5:$BA$12,MATCH($D268,$AR$5:$AR$12,0),3))^$I268)/((EXP(-$G268/INDEX($AV$5:$BA$12,MATCH($D268,$AR$5:$AR$12,0),1))*($G268/INDEX($AV$5:$BA$12,MATCH($D268,$AR$5:$AR$12,0),1))^$I268)+(EXP(-$G268/INDEX($AV$5:$BA$12,MATCH($D268,$AR$5:$AR$12,0),2))*($G268/INDEX($AV$5:$BA$12,MATCH($D268,$AR$5:$AR$12,0),2))^$I268)+(EXP(-$G268/INDEX($AV$5:$BA$12,MATCH($D268,$AR$5:$AR$12,0),3))*($G268/INDEX($AV$5:$BA$12,MATCH($D268,$AR$5:$AR$12,0),3))^$I268)+(EXP(-$G268/INDEX($AV$5:$BA$12,MATCH($D268,$AR$5:$AR$12,0),4))*($G268/INDEX($AV$5:$BA$12,MATCH($D268,$AR$5:$AR$12,0),4))^$I268)+(EXP(-$G268/INDEX($AV$5:$BA$12,MATCH($D268,$AR$5:$AR$12,0),5))*($G268/INDEX($AV$5:$BA$12,MATCH($D268,$AR$5:$AR$12,0),5))^$I268)+(EXP(-$G268/INDEX($AV$5:$BA$12,MATCH($D268,$AR$5:$AR$12,0),6))*($G268/INDEX($AV$5:$BA$12,MATCH($D268,$AR$5:$AR$12,0),6))^$I268)),0)</x:f>
        <x:v>0</x:v>
      </x:c>
      <x:c r="AB268" s="145" t="n">
        <x:f>IFERROR((EXP(-$G268/INDEX($AV$5:$BA$12,MATCH($D268,$AR$5:$AR$12,0),4))*($G268/INDEX($AV$5:$BA$12,MATCH($D268,$AR$5:$AR$12,0),4))^$I268)/((EXP(-$G268/INDEX($AV$5:$BA$12,MATCH($D268,$AR$5:$AR$12,0),1))*($G268/INDEX($AV$5:$BA$12,MATCH($D268,$AR$5:$AR$12,0),1))^$I268)+(EXP(-$G268/INDEX($AV$5:$BA$12,MATCH($D268,$AR$5:$AR$12,0),2))*($G268/INDEX($AV$5:$BA$12,MATCH($D268,$AR$5:$AR$12,0),2))^$I268)+(EXP(-$G268/INDEX($AV$5:$BA$12,MATCH($D268,$AR$5:$AR$12,0),3))*($G268/INDEX($AV$5:$BA$12,MATCH($D268,$AR$5:$AR$12,0),3))^$I268)+(EXP(-$G268/INDEX($AV$5:$BA$12,MATCH($D268,$AR$5:$AR$12,0),4))*($G268/INDEX($AV$5:$BA$12,MATCH($D268,$AR$5:$AR$12,0),4))^$I268)+(EXP(-$G268/INDEX($AV$5:$BA$12,MATCH($D268,$AR$5:$AR$12,0),5))*($G268/INDEX($AV$5:$BA$12,MATCH($D268,$AR$5:$AR$12,0),5))^$I268)+(EXP(-$G268/INDEX($AV$5:$BA$12,MATCH($D268,$AR$5:$AR$12,0),6))*($G268/INDEX($AV$5:$BA$12,MATCH($D268,$AR$5:$AR$12,0),6))^$I268)),0)</x:f>
        <x:v>0</x:v>
      </x:c>
      <x:c r="AC268" s="145" t="n">
        <x:f>IFERROR((EXP(-$G268/INDEX($AV$5:$BA$12,MATCH($D268,$AR$5:$AR$12,0),5))*($G268/INDEX($AV$5:$BA$12,MATCH($D268,$AR$5:$AR$12,0),5))^$I268)/((EXP(-$G268/INDEX($AV$5:$BA$12,MATCH($D268,$AR$5:$AR$12,0),1))*($G268/INDEX($AV$5:$BA$12,MATCH($D268,$AR$5:$AR$12,0),1))^$I268)+(EXP(-$G268/INDEX($AV$5:$BA$12,MATCH($D268,$AR$5:$AR$12,0),2))*($G268/INDEX($AV$5:$BA$12,MATCH($D268,$AR$5:$AR$12,0),2))^$I268)+(EXP(-$G268/INDEX($AV$5:$BA$12,MATCH($D268,$AR$5:$AR$12,0),3))*($G268/INDEX($AV$5:$BA$12,MATCH($D268,$AR$5:$AR$12,0),3))^$I268)+(EXP(-$G268/INDEX($AV$5:$BA$12,MATCH($D268,$AR$5:$AR$12,0),4))*($G268/INDEX($AV$5:$BA$12,MATCH($D268,$AR$5:$AR$12,0),4))^$I268)+(EXP(-$G268/INDEX($AV$5:$BA$12,MATCH($D268,$AR$5:$AR$12,0),5))*($G268/INDEX($AV$5:$BA$12,MATCH($D268,$AR$5:$AR$12,0),5))^$I268)+(EXP(-$G268/INDEX($AV$5:$BA$12,MATCH($D268,$AR$5:$AR$12,0),6))*($G268/INDEX($AV$5:$BA$12,MATCH($D268,$AR$5:$AR$12,0),6))^$I268)),0)</x:f>
        <x:v>0</x:v>
      </x:c>
      <x:c r="AD268" s="145" t="n">
        <x:f>IFERROR((EXP(-$G268/INDEX($AV$5:$BA$12,MATCH($D268,$AR$5:$AR$12,0),6))*($G268/INDEX($AV$5:$BA$12,MATCH($D268,$AR$5:$AR$12,0),6))^$I268)/((EXP(-$G268/INDEX($AV$5:$BA$12,MATCH($D268,$AR$5:$AR$12,0),1))*($G268/INDEX($AV$5:$BA$12,MATCH($D268,$AR$5:$AR$12,0),1))^$I268)+(EXP(-$G268/INDEX($AV$5:$BA$12,MATCH($D268,$AR$5:$AR$12,0),2))*($G268/INDEX($AV$5:$BA$12,MATCH($D268,$AR$5:$AR$12,0),2))^$I268)+(EXP(-$G268/INDEX($AV$5:$BA$12,MATCH($D268,$AR$5:$AR$12,0),3))*($G268/INDEX($AV$5:$BA$12,MATCH($D268,$AR$5:$AR$12,0),3))^$I268)+(EXP(-$G268/INDEX($AV$5:$BA$12,MATCH($D268,$AR$5:$AR$12,0),4))*($G268/INDEX($AV$5:$BA$12,MATCH($D268,$AR$5:$AR$12,0),4))^$I268)+(EXP(-$G268/INDEX($AV$5:$BA$12,MATCH($D268,$AR$5:$AR$12,0),5))*($G268/INDEX($AV$5:$BA$12,MATCH($D268,$AR$5:$AR$12,0),5))^$I268)+(EXP(-$G268/INDEX($AV$5:$BA$12,MATCH($D268,$AR$5:$AR$12,0),6))*($G268/INDEX($AV$5:$BA$12,MATCH($D268,$AR$5:$AR$12,0),6))^$I268)),0)</x:f>
        <x:v>0</x:v>
      </x:c>
      <x:c r="AE268" s="145" t="n">
        <x:f>IFERROR((EXP(-$G268/INDEX($BB$5:$BG$12,MATCH($D268,$AR$5:$AR$12,0),1))*($G268/INDEX($BB$5:$BG$12,MATCH($D268,$AR$5:$AR$12,0),1))^$J268)/((EXP(-$G268/INDEX($BB$5:$BG$12,MATCH($D268,$AR$5:$AR$12,0),1))*($G268/INDEX($BB$5:$BG$12,MATCH($D268,$AR$5:$AR$12,0),1))^$J268)+(EXP(-$G268/INDEX($BB$5:$BG$12,MATCH($D268,$AR$5:$AR$12,0),2))*($G268/INDEX($BB$5:$BG$12,MATCH($D268,$AR$5:$AR$12,0),2))^$J268)+(EXP(-$G268/INDEX($BB$5:$BG$12,MATCH($D268,$AR$5:$AR$12,0),3))*($G268/INDEX($BB$5:$BG$12,MATCH($D268,$AR$5:$AR$12,0),3))^$J268)+(EXP(-$G268/INDEX($BB$5:$BG$12,MATCH($D268,$AR$5:$AR$12,0),4))*($G268/INDEX($BB$5:$BG$12,MATCH($D268,$AR$5:$AR$12,0),4))^$J268)+(EXP(-$G268/INDEX($BB$5:$BG$12,MATCH($D268,$AR$5:$AR$12,0),5))*($G268/INDEX($BB$5:$BG$12,MATCH($D268,$AR$5:$AR$12,0),5))^$J268)+(EXP(-$G268/INDEX($BB$5:$BG$12,MATCH($D268,$AR$5:$AR$12,0),6))*($G268/INDEX($BB$5:$BG$12,MATCH($D268,$AR$5:$AR$12,0),6))^$J268)),0)</x:f>
        <x:v>0</x:v>
      </x:c>
      <x:c r="AF268" s="145" t="n">
        <x:f>IFERROR((EXP(-$G268/INDEX($BB$5:$BG$12,MATCH($D268,$AR$5:$AR$12,0),2))*($G268/INDEX($BB$5:$BG$12,MATCH($D268,$AR$5:$AR$12,0),2))^$J268)/((EXP(-$G268/INDEX($BB$5:$BG$12,MATCH($D268,$AR$5:$AR$12,0),1))*($G268/INDEX($BB$5:$BG$12,MATCH($D268,$AR$5:$AR$12,0),1))^$J268)+(EXP(-$G268/INDEX($BB$5:$BG$12,MATCH($D268,$AR$5:$AR$12,0),2))*($G268/INDEX($BB$5:$BG$12,MATCH($D268,$AR$5:$AR$12,0),2))^$J268)+(EXP(-$G268/INDEX($BB$5:$BG$12,MATCH($D268,$AR$5:$AR$12,0),3))*($G268/INDEX($BB$5:$BG$12,MATCH($D268,$AR$5:$AR$12,0),3))^$J268)+(EXP(-$G268/INDEX($BB$5:$BG$12,MATCH($D268,$AR$5:$AR$12,0),4))*($G268/INDEX($BB$5:$BG$12,MATCH($D268,$AR$5:$AR$12,0),4))^$J268)+(EXP(-$G268/INDEX($BB$5:$BG$12,MATCH($D268,$AR$5:$AR$12,0),5))*($G268/INDEX($BB$5:$BG$12,MATCH($D268,$AR$5:$AR$12,0),5))^$J268)+(EXP(-$G268/INDEX($BB$5:$BG$12,MATCH($D268,$AR$5:$AR$12,0),6))*($G268/INDEX($BB$5:$BG$12,MATCH($D268,$AR$5:$AR$12,0),6))^$J268)),0)</x:f>
        <x:v>0</x:v>
      </x:c>
      <x:c r="AG268" s="145" t="n">
        <x:f>IFERROR((EXP(-$G268/INDEX($BB$5:$BG$12,MATCH($D268,$AR$5:$AR$12,0),3))*($G268/INDEX($BB$5:$BG$12,MATCH($D268,$AR$5:$AR$12,0),3))^$J268)/((EXP(-$G268/INDEX($BB$5:$BG$12,MATCH($D268,$AR$5:$AR$12,0),1))*($G268/INDEX($BB$5:$BG$12,MATCH($D268,$AR$5:$AR$12,0),1))^$J268)+(EXP(-$G268/INDEX($BB$5:$BG$12,MATCH($D268,$AR$5:$AR$12,0),2))*($G268/INDEX($BB$5:$BG$12,MATCH($D268,$AR$5:$AR$12,0),2))^$J268)+(EXP(-$G268/INDEX($BB$5:$BG$12,MATCH($D268,$AR$5:$AR$12,0),3))*($G268/INDEX($BB$5:$BG$12,MATCH($D268,$AR$5:$AR$12,0),3))^$J268)+(EXP(-$G268/INDEX($BB$5:$BG$12,MATCH($D268,$AR$5:$AR$12,0),4))*($G268/INDEX($BB$5:$BG$12,MATCH($D268,$AR$5:$AR$12,0),4))^$J268)+(EXP(-$G268/INDEX($BB$5:$BG$12,MATCH($D268,$AR$5:$AR$12,0),5))*($G268/INDEX($BB$5:$BG$12,MATCH($D268,$AR$5:$AR$12,0),5))^$J268)+(EXP(-$G268/INDEX($BB$5:$BG$12,MATCH($D268,$AR$5:$AR$12,0),6))*($G268/INDEX($BB$5:$BG$12,MATCH($D268,$AR$5:$AR$12,0),6))^$J268)),0)</x:f>
        <x:v>0</x:v>
      </x:c>
      <x:c r="AH268" s="145" t="n">
        <x:f>IFERROR((EXP(-$G268/INDEX($BB$5:$BG$12,MATCH($D268,$AR$5:$AR$12,0),4))*($G268/INDEX($BB$5:$BG$12,MATCH($D268,$AR$5:$AR$12,0),4))^$J268)/((EXP(-$G268/INDEX($BB$5:$BG$12,MATCH($D268,$AR$5:$AR$12,0),1))*($G268/INDEX($BB$5:$BG$12,MATCH($D268,$AR$5:$AR$12,0),1))^$J268)+(EXP(-$G268/INDEX($BB$5:$BG$12,MATCH($D268,$AR$5:$AR$12,0),2))*($G268/INDEX($BB$5:$BG$12,MATCH($D268,$AR$5:$AR$12,0),2))^$J268)+(EXP(-$G268/INDEX($BB$5:$BG$12,MATCH($D268,$AR$5:$AR$12,0),3))*($G268/INDEX($BB$5:$BG$12,MATCH($D268,$AR$5:$AR$12,0),3))^$J268)+(EXP(-$G268/INDEX($BB$5:$BG$12,MATCH($D268,$AR$5:$AR$12,0),4))*($G268/INDEX($BB$5:$BG$12,MATCH($D268,$AR$5:$AR$12,0),4))^$J268)+(EXP(-$G268/INDEX($BB$5:$BG$12,MATCH($D268,$AR$5:$AR$12,0),5))*($G268/INDEX($BB$5:$BG$12,MATCH($D268,$AR$5:$AR$12,0),5))^$J268)+(EXP(-$G268/INDEX($BB$5:$BG$12,MATCH($D268,$AR$5:$AR$12,0),6))*($G268/INDEX($BB$5:$BG$12,MATCH($D268,$AR$5:$AR$12,0),6))^$J268)),0)</x:f>
        <x:v>0</x:v>
      </x:c>
      <x:c r="AI268" s="145" t="n">
        <x:f>IFERROR((EXP(-$G268/INDEX($BB$5:$BG$12,MATCH($D268,$AR$5:$AR$12,0),5))*($G268/INDEX($BB$5:$BG$12,MATCH($D268,$AR$5:$AR$12,0),5))^$J268)/((EXP(-$G268/INDEX($BB$5:$BG$12,MATCH($D268,$AR$5:$AR$12,0),1))*($G268/INDEX($BB$5:$BG$12,MATCH($D268,$AR$5:$AR$12,0),1))^$J268)+(EXP(-$G268/INDEX($BB$5:$BG$12,MATCH($D268,$AR$5:$AR$12,0),2))*($G268/INDEX($BB$5:$BG$12,MATCH($D268,$AR$5:$AR$12,0),2))^$J268)+(EXP(-$G268/INDEX($BB$5:$BG$12,MATCH($D268,$AR$5:$AR$12,0),3))*($G268/INDEX($BB$5:$BG$12,MATCH($D268,$AR$5:$AR$12,0),3))^$J268)+(EXP(-$G268/INDEX($BB$5:$BG$12,MATCH($D268,$AR$5:$AR$12,0),4))*($G268/INDEX($BB$5:$BG$12,MATCH($D268,$AR$5:$AR$12,0),4))^$J268)+(EXP(-$G268/INDEX($BB$5:$BG$12,MATCH($D268,$AR$5:$AR$12,0),5))*($G268/INDEX($BB$5:$BG$12,MATCH($D268,$AR$5:$AR$12,0),5))^$J268)+(EXP(-$G268/INDEX($BB$5:$BG$12,MATCH($D268,$AR$5:$AR$12,0),6))*($G268/INDEX($BB$5:$BG$12,MATCH($D268,$AR$5:$AR$12,0),6))^$J268)),0)</x:f>
        <x:v>0</x:v>
      </x:c>
      <x:c r="AJ268" s="145" t="n">
        <x:f>IFERROR((EXP(-$G268/INDEX($BB$5:$BG$12,MATCH($D268,$AR$5:$AR$12,0),6))*($G268/INDEX($BB$5:$BG$12,MATCH($D268,$AR$5:$AR$12,0),6))^$J268)/((EXP(-$G268/INDEX($BB$5:$BG$12,MATCH($D268,$AR$5:$AR$12,0),1))*($G268/INDEX($BB$5:$BG$12,MATCH($D268,$AR$5:$AR$12,0),1))^$J268)+(EXP(-$G268/INDEX($BB$5:$BG$12,MATCH($D268,$AR$5:$AR$12,0),2))*($G268/INDEX($BB$5:$BG$12,MATCH($D268,$AR$5:$AR$12,0),2))^$J268)+(EXP(-$G268/INDEX($BB$5:$BG$12,MATCH($D268,$AR$5:$AR$12,0),3))*($G268/INDEX($BB$5:$BG$12,MATCH($D268,$AR$5:$AR$12,0),3))^$J268)+(EXP(-$G268/INDEX($BB$5:$BG$12,MATCH($D268,$AR$5:$AR$12,0),4))*($G268/INDEX($BB$5:$BG$12,MATCH($D268,$AR$5:$AR$12,0),4))^$J268)+(EXP(-$G268/INDEX($BB$5:$BG$12,MATCH($D268,$AR$5:$AR$12,0),5))*($G268/INDEX($BB$5:$BG$12,MATCH($D268,$AR$5:$AR$12,0),5))^$J268)+(EXP(-$G268/INDEX($BB$5:$BG$12,MATCH($D268,$AR$5:$AR$12,0),6))*($G268/INDEX($BB$5:$BG$12,MATCH($D268,$AR$5:$AR$12,0),6))^$J268)),0)</x:f>
        <x:v>0</x:v>
      </x:c>
      <x:c r="BJ268"/>
      <x:c r="BK268"/>
      <x:c r="BL268"/>
      <x:c r="BM268"/>
      <x:c r="BN268"/>
      <x:c r="BO268"/>
      <x:c r="BP268"/>
      <x:c r="BQ268"/>
      <x:c r="BR268"/>
      <x:c r="BS268"/>
      <x:c r="BT268"/>
      <x:c r="BU268"/>
      <x:c r="BV268"/>
      <x:c r="BW268"/>
      <x:c r="BX268"/>
      <x:c r="BY268"/>
      <x:c r="BZ268"/>
    </x:row>
    <x:row r="269">
      <x:c r="A269" s="30" t="n">
        <x:f>'対象台データ'!A267</x:f>
        <x:v>46131</x:v>
      </x:c>
      <x:c r="B269" s="1004" t="str">
        <x:f>'対象台データ'!B267</x:f>
        <x:v>日</x:v>
      </x:c>
      <x:c r="C269" s="1004" t="str">
        <x:f>'対象台データ'!C267</x:f>
        <x:v>4/19</x:v>
      </x:c>
      <x:c r="D269" t="str">
        <x:f>'対象台データ'!D267</x:f>
        <x:v>スマスロ北斗の拳</x:v>
      </x:c>
      <x:c r="E269" s="1015" t="n">
        <x:f>IF($X269="A",MIN(100,MAX(0,55+(V269-55)*(1+0.4*SQRT(MIN(G269/8000,1))))),MIN(100,MAX(0,V269)))</x:f>
        <x:v>75.19654792781225</x:v>
      </x:c>
      <x:c r="F269" s="1017" t="n">
        <x:f>'対象台データ'!E267</x:f>
        <x:v>740</x:v>
      </x:c>
      <x:c r="G269" s="644" t="n">
        <x:f>'対象台データ'!F267</x:f>
        <x:v>9346</x:v>
      </x:c>
      <x:c r="H269" s="644" t="n">
        <x:f>'対象台データ'!G267</x:f>
        <x:v>1259</x:v>
      </x:c>
      <x:c r="I269" s="644" t="n">
        <x:f>'対象台データ'!H267</x:f>
        <x:v>0</x:v>
      </x:c>
      <x:c r="J269" s="644" t="n">
        <x:f>'対象台データ'!I267</x:f>
        <x:v>0</x:v>
      </x:c>
      <x:c r="K269" s="145" t="n">
        <x:f>'対象台データ'!K267</x:f>
        <x:v>1.0449033454597332</x:v>
      </x:c>
      <x:c r="L269" s="28" t="n">
        <x:f>IF(G269&lt;=0,5,IF(G269&lt;1500,5+(G269-0)*(20-5)/(1500-0),IF(G269&lt;3000,20+(G269-1500)*(40-20)/(3000-1500),IF(G269&lt;4500,40+(G269-3000)*(58-40)/(4500-3000),IF(G269&lt;6000,58+(G269-4500)*(72-58)/(6000-4500),IF(G269&lt;7500,72+(G269-6000)*(84-72)/(7500-6000),IF(G269&lt;9000,84+(G269-7500)*(93-84)/(9000-7500),IF(G269&lt;11000,93+(G269-9000)*(100-93)/(11000-9000),100))))))))</x:f>
        <x:v>94.211</x:v>
      </x:c>
      <x:c r="M269" s="28" t="n">
        <x:v>1</x:v>
      </x:c>
      <x:c r="N269" s="28" t="n">
        <x:f>MIN(100,L269*M269)</x:f>
        <x:v>94.211</x:v>
      </x:c>
      <x:c r="O269" s="28" t="n">
        <x:f>IF(K269&lt;=0.8,0,IF(K269&lt;0.9,0+(K269-0.8)*(10-0)/(0.9-0.8),IF(K269&lt;1,10+(K269-0.9)*(35-10)/(1-0.9),IF(K269&lt;1.2,35+(K269-1)*(87-35)/(1.2-1),IF(K269&lt;1.3,87+(K269-1.2)*(96-87)/(1.3-1.2),IF(K269&lt;1.45,96+(K269-1.3)*(100-96)/(1.45-1.3),100))))))</x:f>
        <x:v>46.67486981953063</x:v>
      </x:c>
      <x:c r="P269" s="145" t="n">
        <x:f>MIN(1,SQRT(G269/8000))</x:f>
        <x:v>1</x:v>
      </x:c>
      <x:c r="Q269" s="28" t="n">
        <x:f>35+(O269-35)*P269</x:f>
        <x:v>46.67486981953063</x:v>
      </x:c>
      <x:c r="R269" s="28" t="n">
        <x:f>IF(K269&lt;0.95,MIN(25,(0.95-K269)*250),0)</x:f>
        <x:v>0</x:v>
      </x:c>
      <x:c r="S269" s="28" t="n">
        <x:f>IF($X269="A",Y269*5+Z269*15+AA269*30+AB269*60+AC269*80+AD269*100,0)</x:f>
        <x:v>0</x:v>
      </x:c>
      <x:c r="T269" s="28" t="n">
        <x:f>IF($X269="A",AE269*5+AF269*15+AG269*30+AH269*60+AI269*80+AJ269*100,0)</x:f>
        <x:v>0</x:v>
      </x:c>
      <x:c r="U269" s="28" t="n">
        <x:f>IF($X269="A",S269*15%+T269*30%+Q269*55%,0)</x:f>
        <x:v>0</x:v>
      </x:c>
      <x:c r="V269" s="1019" t="n">
        <x:f>IF($X269="A",U269*80%+N269*20%,N269*IFERROR(INDEX($AT$5:$AT$60,MATCH($D269,$AR$5:$AR$60,0)),0.6)+Q269*IFERROR(INDEX($AU$5:$AU$60,MATCH($D269,$AR$5:$AR$60,0)),0.4)-R269)</x:f>
        <x:v>75.19654792781225</x:v>
      </x:c>
      <x:c r="W269" s="25" t="str">
        <x:f>IF(E269&gt;=90,"設定6級候補",IF(E269&gt;=75,"設定4以上強候補",IF(E269&gt;=60,"設定4以上を疑う","要観察")))</x:f>
        <x:v>設定4以上強候補</x:v>
      </x:c>
      <x:c r="X269" s="1004" t="str">
        <x:f>IFERROR(INDEX($AS$5:$AS$60,MATCH($D269,$AR$5:$AR$60,0)),"AT")</x:f>
        <x:v>AT</x:v>
      </x:c>
      <x:c r="Y269" s="145" t="n">
        <x:f>IFERROR((EXP(-$G269/INDEX($AV$5:$BA$12,MATCH($D269,$AR$5:$AR$12,0),1))*($G269/INDEX($AV$5:$BA$12,MATCH($D269,$AR$5:$AR$12,0),1))^$I269)/((EXP(-$G269/INDEX($AV$5:$BA$12,MATCH($D269,$AR$5:$AR$12,0),1))*($G269/INDEX($AV$5:$BA$12,MATCH($D269,$AR$5:$AR$12,0),1))^$I269)+(EXP(-$G269/INDEX($AV$5:$BA$12,MATCH($D269,$AR$5:$AR$12,0),2))*($G269/INDEX($AV$5:$BA$12,MATCH($D269,$AR$5:$AR$12,0),2))^$I269)+(EXP(-$G269/INDEX($AV$5:$BA$12,MATCH($D269,$AR$5:$AR$12,0),3))*($G269/INDEX($AV$5:$BA$12,MATCH($D269,$AR$5:$AR$12,0),3))^$I269)+(EXP(-$G269/INDEX($AV$5:$BA$12,MATCH($D269,$AR$5:$AR$12,0),4))*($G269/INDEX($AV$5:$BA$12,MATCH($D269,$AR$5:$AR$12,0),4))^$I269)+(EXP(-$G269/INDEX($AV$5:$BA$12,MATCH($D269,$AR$5:$AR$12,0),5))*($G269/INDEX($AV$5:$BA$12,MATCH($D269,$AR$5:$AR$12,0),5))^$I269)+(EXP(-$G269/INDEX($AV$5:$BA$12,MATCH($D269,$AR$5:$AR$12,0),6))*($G269/INDEX($AV$5:$BA$12,MATCH($D269,$AR$5:$AR$12,0),6))^$I269)),0)</x:f>
        <x:v>0</x:v>
      </x:c>
      <x:c r="Z269" s="145" t="n">
        <x:f>IFERROR((EXP(-$G269/INDEX($AV$5:$BA$12,MATCH($D269,$AR$5:$AR$12,0),2))*($G269/INDEX($AV$5:$BA$12,MATCH($D269,$AR$5:$AR$12,0),2))^$I269)/((EXP(-$G269/INDEX($AV$5:$BA$12,MATCH($D269,$AR$5:$AR$12,0),1))*($G269/INDEX($AV$5:$BA$12,MATCH($D269,$AR$5:$AR$12,0),1))^$I269)+(EXP(-$G269/INDEX($AV$5:$BA$12,MATCH($D269,$AR$5:$AR$12,0),2))*($G269/INDEX($AV$5:$BA$12,MATCH($D269,$AR$5:$AR$12,0),2))^$I269)+(EXP(-$G269/INDEX($AV$5:$BA$12,MATCH($D269,$AR$5:$AR$12,0),3))*($G269/INDEX($AV$5:$BA$12,MATCH($D269,$AR$5:$AR$12,0),3))^$I269)+(EXP(-$G269/INDEX($AV$5:$BA$12,MATCH($D269,$AR$5:$AR$12,0),4))*($G269/INDEX($AV$5:$BA$12,MATCH($D269,$AR$5:$AR$12,0),4))^$I269)+(EXP(-$G269/INDEX($AV$5:$BA$12,MATCH($D269,$AR$5:$AR$12,0),5))*($G269/INDEX($AV$5:$BA$12,MATCH($D269,$AR$5:$AR$12,0),5))^$I269)+(EXP(-$G269/INDEX($AV$5:$BA$12,MATCH($D269,$AR$5:$AR$12,0),6))*($G269/INDEX($AV$5:$BA$12,MATCH($D269,$AR$5:$AR$12,0),6))^$I269)),0)</x:f>
        <x:v>0</x:v>
      </x:c>
      <x:c r="AA269" s="145" t="n">
        <x:f>IFERROR((EXP(-$G269/INDEX($AV$5:$BA$12,MATCH($D269,$AR$5:$AR$12,0),3))*($G269/INDEX($AV$5:$BA$12,MATCH($D269,$AR$5:$AR$12,0),3))^$I269)/((EXP(-$G269/INDEX($AV$5:$BA$12,MATCH($D269,$AR$5:$AR$12,0),1))*($G269/INDEX($AV$5:$BA$12,MATCH($D269,$AR$5:$AR$12,0),1))^$I269)+(EXP(-$G269/INDEX($AV$5:$BA$12,MATCH($D269,$AR$5:$AR$12,0),2))*($G269/INDEX($AV$5:$BA$12,MATCH($D269,$AR$5:$AR$12,0),2))^$I269)+(EXP(-$G269/INDEX($AV$5:$BA$12,MATCH($D269,$AR$5:$AR$12,0),3))*($G269/INDEX($AV$5:$BA$12,MATCH($D269,$AR$5:$AR$12,0),3))^$I269)+(EXP(-$G269/INDEX($AV$5:$BA$12,MATCH($D269,$AR$5:$AR$12,0),4))*($G269/INDEX($AV$5:$BA$12,MATCH($D269,$AR$5:$AR$12,0),4))^$I269)+(EXP(-$G269/INDEX($AV$5:$BA$12,MATCH($D269,$AR$5:$AR$12,0),5))*($G269/INDEX($AV$5:$BA$12,MATCH($D269,$AR$5:$AR$12,0),5))^$I269)+(EXP(-$G269/INDEX($AV$5:$BA$12,MATCH($D269,$AR$5:$AR$12,0),6))*($G269/INDEX($AV$5:$BA$12,MATCH($D269,$AR$5:$AR$12,0),6))^$I269)),0)</x:f>
        <x:v>0</x:v>
      </x:c>
      <x:c r="AB269" s="145" t="n">
        <x:f>IFERROR((EXP(-$G269/INDEX($AV$5:$BA$12,MATCH($D269,$AR$5:$AR$12,0),4))*($G269/INDEX($AV$5:$BA$12,MATCH($D269,$AR$5:$AR$12,0),4))^$I269)/((EXP(-$G269/INDEX($AV$5:$BA$12,MATCH($D269,$AR$5:$AR$12,0),1))*($G269/INDEX($AV$5:$BA$12,MATCH($D269,$AR$5:$AR$12,0),1))^$I269)+(EXP(-$G269/INDEX($AV$5:$BA$12,MATCH($D269,$AR$5:$AR$12,0),2))*($G269/INDEX($AV$5:$BA$12,MATCH($D269,$AR$5:$AR$12,0),2))^$I269)+(EXP(-$G269/INDEX($AV$5:$BA$12,MATCH($D269,$AR$5:$AR$12,0),3))*($G269/INDEX($AV$5:$BA$12,MATCH($D269,$AR$5:$AR$12,0),3))^$I269)+(EXP(-$G269/INDEX($AV$5:$BA$12,MATCH($D269,$AR$5:$AR$12,0),4))*($G269/INDEX($AV$5:$BA$12,MATCH($D269,$AR$5:$AR$12,0),4))^$I269)+(EXP(-$G269/INDEX($AV$5:$BA$12,MATCH($D269,$AR$5:$AR$12,0),5))*($G269/INDEX($AV$5:$BA$12,MATCH($D269,$AR$5:$AR$12,0),5))^$I269)+(EXP(-$G269/INDEX($AV$5:$BA$12,MATCH($D269,$AR$5:$AR$12,0),6))*($G269/INDEX($AV$5:$BA$12,MATCH($D269,$AR$5:$AR$12,0),6))^$I269)),0)</x:f>
        <x:v>0</x:v>
      </x:c>
      <x:c r="AC269" s="145" t="n">
        <x:f>IFERROR((EXP(-$G269/INDEX($AV$5:$BA$12,MATCH($D269,$AR$5:$AR$12,0),5))*($G269/INDEX($AV$5:$BA$12,MATCH($D269,$AR$5:$AR$12,0),5))^$I269)/((EXP(-$G269/INDEX($AV$5:$BA$12,MATCH($D269,$AR$5:$AR$12,0),1))*($G269/INDEX($AV$5:$BA$12,MATCH($D269,$AR$5:$AR$12,0),1))^$I269)+(EXP(-$G269/INDEX($AV$5:$BA$12,MATCH($D269,$AR$5:$AR$12,0),2))*($G269/INDEX($AV$5:$BA$12,MATCH($D269,$AR$5:$AR$12,0),2))^$I269)+(EXP(-$G269/INDEX($AV$5:$BA$12,MATCH($D269,$AR$5:$AR$12,0),3))*($G269/INDEX($AV$5:$BA$12,MATCH($D269,$AR$5:$AR$12,0),3))^$I269)+(EXP(-$G269/INDEX($AV$5:$BA$12,MATCH($D269,$AR$5:$AR$12,0),4))*($G269/INDEX($AV$5:$BA$12,MATCH($D269,$AR$5:$AR$12,0),4))^$I269)+(EXP(-$G269/INDEX($AV$5:$BA$12,MATCH($D269,$AR$5:$AR$12,0),5))*($G269/INDEX($AV$5:$BA$12,MATCH($D269,$AR$5:$AR$12,0),5))^$I269)+(EXP(-$G269/INDEX($AV$5:$BA$12,MATCH($D269,$AR$5:$AR$12,0),6))*($G269/INDEX($AV$5:$BA$12,MATCH($D269,$AR$5:$AR$12,0),6))^$I269)),0)</x:f>
        <x:v>0</x:v>
      </x:c>
      <x:c r="AD269" s="145" t="n">
        <x:f>IFERROR((EXP(-$G269/INDEX($AV$5:$BA$12,MATCH($D269,$AR$5:$AR$12,0),6))*($G269/INDEX($AV$5:$BA$12,MATCH($D269,$AR$5:$AR$12,0),6))^$I269)/((EXP(-$G269/INDEX($AV$5:$BA$12,MATCH($D269,$AR$5:$AR$12,0),1))*($G269/INDEX($AV$5:$BA$12,MATCH($D269,$AR$5:$AR$12,0),1))^$I269)+(EXP(-$G269/INDEX($AV$5:$BA$12,MATCH($D269,$AR$5:$AR$12,0),2))*($G269/INDEX($AV$5:$BA$12,MATCH($D269,$AR$5:$AR$12,0),2))^$I269)+(EXP(-$G269/INDEX($AV$5:$BA$12,MATCH($D269,$AR$5:$AR$12,0),3))*($G269/INDEX($AV$5:$BA$12,MATCH($D269,$AR$5:$AR$12,0),3))^$I269)+(EXP(-$G269/INDEX($AV$5:$BA$12,MATCH($D269,$AR$5:$AR$12,0),4))*($G269/INDEX($AV$5:$BA$12,MATCH($D269,$AR$5:$AR$12,0),4))^$I269)+(EXP(-$G269/INDEX($AV$5:$BA$12,MATCH($D269,$AR$5:$AR$12,0),5))*($G269/INDEX($AV$5:$BA$12,MATCH($D269,$AR$5:$AR$12,0),5))^$I269)+(EXP(-$G269/INDEX($AV$5:$BA$12,MATCH($D269,$AR$5:$AR$12,0),6))*($G269/INDEX($AV$5:$BA$12,MATCH($D269,$AR$5:$AR$12,0),6))^$I269)),0)</x:f>
        <x:v>0</x:v>
      </x:c>
      <x:c r="AE269" s="145" t="n">
        <x:f>IFERROR((EXP(-$G269/INDEX($BB$5:$BG$12,MATCH($D269,$AR$5:$AR$12,0),1))*($G269/INDEX($BB$5:$BG$12,MATCH($D269,$AR$5:$AR$12,0),1))^$J269)/((EXP(-$G269/INDEX($BB$5:$BG$12,MATCH($D269,$AR$5:$AR$12,0),1))*($G269/INDEX($BB$5:$BG$12,MATCH($D269,$AR$5:$AR$12,0),1))^$J269)+(EXP(-$G269/INDEX($BB$5:$BG$12,MATCH($D269,$AR$5:$AR$12,0),2))*($G269/INDEX($BB$5:$BG$12,MATCH($D269,$AR$5:$AR$12,0),2))^$J269)+(EXP(-$G269/INDEX($BB$5:$BG$12,MATCH($D269,$AR$5:$AR$12,0),3))*($G269/INDEX($BB$5:$BG$12,MATCH($D269,$AR$5:$AR$12,0),3))^$J269)+(EXP(-$G269/INDEX($BB$5:$BG$12,MATCH($D269,$AR$5:$AR$12,0),4))*($G269/INDEX($BB$5:$BG$12,MATCH($D269,$AR$5:$AR$12,0),4))^$J269)+(EXP(-$G269/INDEX($BB$5:$BG$12,MATCH($D269,$AR$5:$AR$12,0),5))*($G269/INDEX($BB$5:$BG$12,MATCH($D269,$AR$5:$AR$12,0),5))^$J269)+(EXP(-$G269/INDEX($BB$5:$BG$12,MATCH($D269,$AR$5:$AR$12,0),6))*($G269/INDEX($BB$5:$BG$12,MATCH($D269,$AR$5:$AR$12,0),6))^$J269)),0)</x:f>
        <x:v>0</x:v>
      </x:c>
      <x:c r="AF269" s="145" t="n">
        <x:f>IFERROR((EXP(-$G269/INDEX($BB$5:$BG$12,MATCH($D269,$AR$5:$AR$12,0),2))*($G269/INDEX($BB$5:$BG$12,MATCH($D269,$AR$5:$AR$12,0),2))^$J269)/((EXP(-$G269/INDEX($BB$5:$BG$12,MATCH($D269,$AR$5:$AR$12,0),1))*($G269/INDEX($BB$5:$BG$12,MATCH($D269,$AR$5:$AR$12,0),1))^$J269)+(EXP(-$G269/INDEX($BB$5:$BG$12,MATCH($D269,$AR$5:$AR$12,0),2))*($G269/INDEX($BB$5:$BG$12,MATCH($D269,$AR$5:$AR$12,0),2))^$J269)+(EXP(-$G269/INDEX($BB$5:$BG$12,MATCH($D269,$AR$5:$AR$12,0),3))*($G269/INDEX($BB$5:$BG$12,MATCH($D269,$AR$5:$AR$12,0),3))^$J269)+(EXP(-$G269/INDEX($BB$5:$BG$12,MATCH($D269,$AR$5:$AR$12,0),4))*($G269/INDEX($BB$5:$BG$12,MATCH($D269,$AR$5:$AR$12,0),4))^$J269)+(EXP(-$G269/INDEX($BB$5:$BG$12,MATCH($D269,$AR$5:$AR$12,0),5))*($G269/INDEX($BB$5:$BG$12,MATCH($D269,$AR$5:$AR$12,0),5))^$J269)+(EXP(-$G269/INDEX($BB$5:$BG$12,MATCH($D269,$AR$5:$AR$12,0),6))*($G269/INDEX($BB$5:$BG$12,MATCH($D269,$AR$5:$AR$12,0),6))^$J269)),0)</x:f>
        <x:v>0</x:v>
      </x:c>
      <x:c r="AG269" s="145" t="n">
        <x:f>IFERROR((EXP(-$G269/INDEX($BB$5:$BG$12,MATCH($D269,$AR$5:$AR$12,0),3))*($G269/INDEX($BB$5:$BG$12,MATCH($D269,$AR$5:$AR$12,0),3))^$J269)/((EXP(-$G269/INDEX($BB$5:$BG$12,MATCH($D269,$AR$5:$AR$12,0),1))*($G269/INDEX($BB$5:$BG$12,MATCH($D269,$AR$5:$AR$12,0),1))^$J269)+(EXP(-$G269/INDEX($BB$5:$BG$12,MATCH($D269,$AR$5:$AR$12,0),2))*($G269/INDEX($BB$5:$BG$12,MATCH($D269,$AR$5:$AR$12,0),2))^$J269)+(EXP(-$G269/INDEX($BB$5:$BG$12,MATCH($D269,$AR$5:$AR$12,0),3))*($G269/INDEX($BB$5:$BG$12,MATCH($D269,$AR$5:$AR$12,0),3))^$J269)+(EXP(-$G269/INDEX($BB$5:$BG$12,MATCH($D269,$AR$5:$AR$12,0),4))*($G269/INDEX($BB$5:$BG$12,MATCH($D269,$AR$5:$AR$12,0),4))^$J269)+(EXP(-$G269/INDEX($BB$5:$BG$12,MATCH($D269,$AR$5:$AR$12,0),5))*($G269/INDEX($BB$5:$BG$12,MATCH($D269,$AR$5:$AR$12,0),5))^$J269)+(EXP(-$G269/INDEX($BB$5:$BG$12,MATCH($D269,$AR$5:$AR$12,0),6))*($G269/INDEX($BB$5:$BG$12,MATCH($D269,$AR$5:$AR$12,0),6))^$J269)),0)</x:f>
        <x:v>0</x:v>
      </x:c>
      <x:c r="AH269" s="145" t="n">
        <x:f>IFERROR((EXP(-$G269/INDEX($BB$5:$BG$12,MATCH($D269,$AR$5:$AR$12,0),4))*($G269/INDEX($BB$5:$BG$12,MATCH($D269,$AR$5:$AR$12,0),4))^$J269)/((EXP(-$G269/INDEX($BB$5:$BG$12,MATCH($D269,$AR$5:$AR$12,0),1))*($G269/INDEX($BB$5:$BG$12,MATCH($D269,$AR$5:$AR$12,0),1))^$J269)+(EXP(-$G269/INDEX($BB$5:$BG$12,MATCH($D269,$AR$5:$AR$12,0),2))*($G269/INDEX($BB$5:$BG$12,MATCH($D269,$AR$5:$AR$12,0),2))^$J269)+(EXP(-$G269/INDEX($BB$5:$BG$12,MATCH($D269,$AR$5:$AR$12,0),3))*($G269/INDEX($BB$5:$BG$12,MATCH($D269,$AR$5:$AR$12,0),3))^$J269)+(EXP(-$G269/INDEX($BB$5:$BG$12,MATCH($D269,$AR$5:$AR$12,0),4))*($G269/INDEX($BB$5:$BG$12,MATCH($D269,$AR$5:$AR$12,0),4))^$J269)+(EXP(-$G269/INDEX($BB$5:$BG$12,MATCH($D269,$AR$5:$AR$12,0),5))*($G269/INDEX($BB$5:$BG$12,MATCH($D269,$AR$5:$AR$12,0),5))^$J269)+(EXP(-$G269/INDEX($BB$5:$BG$12,MATCH($D269,$AR$5:$AR$12,0),6))*($G269/INDEX($BB$5:$BG$12,MATCH($D269,$AR$5:$AR$12,0),6))^$J269)),0)</x:f>
        <x:v>0</x:v>
      </x:c>
      <x:c r="AI269" s="145" t="n">
        <x:f>IFERROR((EXP(-$G269/INDEX($BB$5:$BG$12,MATCH($D269,$AR$5:$AR$12,0),5))*($G269/INDEX($BB$5:$BG$12,MATCH($D269,$AR$5:$AR$12,0),5))^$J269)/((EXP(-$G269/INDEX($BB$5:$BG$12,MATCH($D269,$AR$5:$AR$12,0),1))*($G269/INDEX($BB$5:$BG$12,MATCH($D269,$AR$5:$AR$12,0),1))^$J269)+(EXP(-$G269/INDEX($BB$5:$BG$12,MATCH($D269,$AR$5:$AR$12,0),2))*($G269/INDEX($BB$5:$BG$12,MATCH($D269,$AR$5:$AR$12,0),2))^$J269)+(EXP(-$G269/INDEX($BB$5:$BG$12,MATCH($D269,$AR$5:$AR$12,0),3))*($G269/INDEX($BB$5:$BG$12,MATCH($D269,$AR$5:$AR$12,0),3))^$J269)+(EXP(-$G269/INDEX($BB$5:$BG$12,MATCH($D269,$AR$5:$AR$12,0),4))*($G269/INDEX($BB$5:$BG$12,MATCH($D269,$AR$5:$AR$12,0),4))^$J269)+(EXP(-$G269/INDEX($BB$5:$BG$12,MATCH($D269,$AR$5:$AR$12,0),5))*($G269/INDEX($BB$5:$BG$12,MATCH($D269,$AR$5:$AR$12,0),5))^$J269)+(EXP(-$G269/INDEX($BB$5:$BG$12,MATCH($D269,$AR$5:$AR$12,0),6))*($G269/INDEX($BB$5:$BG$12,MATCH($D269,$AR$5:$AR$12,0),6))^$J269)),0)</x:f>
        <x:v>0</x:v>
      </x:c>
      <x:c r="AJ269" s="145" t="n">
        <x:f>IFERROR((EXP(-$G269/INDEX($BB$5:$BG$12,MATCH($D269,$AR$5:$AR$12,0),6))*($G269/INDEX($BB$5:$BG$12,MATCH($D269,$AR$5:$AR$12,0),6))^$J269)/((EXP(-$G269/INDEX($BB$5:$BG$12,MATCH($D269,$AR$5:$AR$12,0),1))*($G269/INDEX($BB$5:$BG$12,MATCH($D269,$AR$5:$AR$12,0),1))^$J269)+(EXP(-$G269/INDEX($BB$5:$BG$12,MATCH($D269,$AR$5:$AR$12,0),2))*($G269/INDEX($BB$5:$BG$12,MATCH($D269,$AR$5:$AR$12,0),2))^$J269)+(EXP(-$G269/INDEX($BB$5:$BG$12,MATCH($D269,$AR$5:$AR$12,0),3))*($G269/INDEX($BB$5:$BG$12,MATCH($D269,$AR$5:$AR$12,0),3))^$J269)+(EXP(-$G269/INDEX($BB$5:$BG$12,MATCH($D269,$AR$5:$AR$12,0),4))*($G269/INDEX($BB$5:$BG$12,MATCH($D269,$AR$5:$AR$12,0),4))^$J269)+(EXP(-$G269/INDEX($BB$5:$BG$12,MATCH($D269,$AR$5:$AR$12,0),5))*($G269/INDEX($BB$5:$BG$12,MATCH($D269,$AR$5:$AR$12,0),5))^$J269)+(EXP(-$G269/INDEX($BB$5:$BG$12,MATCH($D269,$AR$5:$AR$12,0),6))*($G269/INDEX($BB$5:$BG$12,MATCH($D269,$AR$5:$AR$12,0),6))^$J269)),0)</x:f>
        <x:v>0</x:v>
      </x:c>
      <x:c r="BJ269"/>
      <x:c r="BK269"/>
      <x:c r="BL269"/>
      <x:c r="BM269"/>
      <x:c r="BN269"/>
      <x:c r="BO269"/>
      <x:c r="BP269"/>
      <x:c r="BQ269"/>
      <x:c r="BR269"/>
      <x:c r="BS269"/>
      <x:c r="BT269"/>
      <x:c r="BU269"/>
      <x:c r="BV269"/>
      <x:c r="BW269"/>
      <x:c r="BX269"/>
      <x:c r="BY269"/>
      <x:c r="BZ269"/>
    </x:row>
    <x:row r="270">
      <x:c r="A270" s="30" t="n">
        <x:f>'対象台データ'!A268</x:f>
        <x:v>46131</x:v>
      </x:c>
      <x:c r="B270" s="1004" t="str">
        <x:f>'対象台データ'!B268</x:f>
        <x:v>日</x:v>
      </x:c>
      <x:c r="C270" s="1004" t="str">
        <x:f>'対象台データ'!C268</x:f>
        <x:v>4/19</x:v>
      </x:c>
      <x:c r="D270" t="str">
        <x:f>'対象台データ'!D268</x:f>
        <x:v>スマスロ北斗の拳</x:v>
      </x:c>
      <x:c r="E270" s="1015" t="n">
        <x:f>IF($X270="A",MIN(100,MAX(0,55+(V270-55)*(1+0.4*SQRT(MIN(G270/8000,1))))),MIN(100,MAX(0,V270)))</x:f>
        <x:v>85.49833352726188</x:v>
      </x:c>
      <x:c r="F270" s="1017" t="n">
        <x:f>'対象台データ'!E268</x:f>
        <x:v>741</x:v>
      </x:c>
      <x:c r="G270" s="644" t="n">
        <x:f>'対象台データ'!F268</x:f>
        <x:v>8938</x:v>
      </x:c>
      <x:c r="H270" s="644" t="n">
        <x:f>'対象台データ'!G268</x:f>
        <x:v>4105</x:v>
      </x:c>
      <x:c r="I270" s="644" t="n">
        <x:f>'対象台データ'!H268</x:f>
        <x:v>0</x:v>
      </x:c>
      <x:c r="J270" s="644" t="n">
        <x:f>'対象台データ'!I268</x:f>
        <x:v>0</x:v>
      </x:c>
      <x:c r="K270" s="145" t="n">
        <x:f>'対象台データ'!K268</x:f>
        <x:v>1.1530916685313641</x:v>
      </x:c>
      <x:c r="L270" s="28" t="n">
        <x:f>IF(G270&lt;=0,5,IF(G270&lt;1500,5+(G270-0)*(20-5)/(1500-0),IF(G270&lt;3000,20+(G270-1500)*(40-20)/(3000-1500),IF(G270&lt;4500,40+(G270-3000)*(58-40)/(4500-3000),IF(G270&lt;6000,58+(G270-4500)*(72-58)/(6000-4500),IF(G270&lt;7500,72+(G270-6000)*(84-72)/(7500-6000),IF(G270&lt;9000,84+(G270-7500)*(93-84)/(9000-7500),IF(G270&lt;11000,93+(G270-9000)*(100-93)/(11000-9000),100))))))))</x:f>
        <x:v>92.628</x:v>
      </x:c>
      <x:c r="M270" s="28" t="n">
        <x:v>1</x:v>
      </x:c>
      <x:c r="N270" s="28" t="n">
        <x:f>MIN(100,L270*M270)</x:f>
        <x:v>92.628</x:v>
      </x:c>
      <x:c r="O270" s="28" t="n">
        <x:f>IF(K270&lt;=0.8,0,IF(K270&lt;0.9,0+(K270-0.8)*(10-0)/(0.9-0.8),IF(K270&lt;1,10+(K270-0.9)*(35-10)/(1-0.9),IF(K270&lt;1.2,35+(K270-1)*(87-35)/(1.2-1),IF(K270&lt;1.3,87+(K270-1.2)*(96-87)/(1.3-1.2),IF(K270&lt;1.45,96+(K270-1.3)*(100-96)/(1.45-1.3),100))))))</x:f>
        <x:v>74.80383381815469</x:v>
      </x:c>
      <x:c r="P270" s="145" t="n">
        <x:f>MIN(1,SQRT(G270/8000))</x:f>
        <x:v>1</x:v>
      </x:c>
      <x:c r="Q270" s="28" t="n">
        <x:f>35+(O270-35)*P270</x:f>
        <x:v>74.80383381815469</x:v>
      </x:c>
      <x:c r="R270" s="28" t="n">
        <x:f>IF(K270&lt;0.95,MIN(25,(0.95-K270)*250),0)</x:f>
        <x:v>0</x:v>
      </x:c>
      <x:c r="S270" s="28" t="n">
        <x:f>IF($X270="A",Y270*5+Z270*15+AA270*30+AB270*60+AC270*80+AD270*100,0)</x:f>
        <x:v>0</x:v>
      </x:c>
      <x:c r="T270" s="28" t="n">
        <x:f>IF($X270="A",AE270*5+AF270*15+AG270*30+AH270*60+AI270*80+AJ270*100,0)</x:f>
        <x:v>0</x:v>
      </x:c>
      <x:c r="U270" s="28" t="n">
        <x:f>IF($X270="A",S270*15%+T270*30%+Q270*55%,0)</x:f>
        <x:v>0</x:v>
      </x:c>
      <x:c r="V270" s="1019" t="n">
        <x:f>IF($X270="A",U270*80%+N270*20%,N270*IFERROR(INDEX($AT$5:$AT$60,MATCH($D270,$AR$5:$AR$60,0)),0.6)+Q270*IFERROR(INDEX($AU$5:$AU$60,MATCH($D270,$AR$5:$AR$60,0)),0.4)-R270)</x:f>
        <x:v>85.49833352726188</x:v>
      </x:c>
      <x:c r="W270" s="25" t="str">
        <x:f>IF(E270&gt;=90,"設定6級候補",IF(E270&gt;=75,"設定4以上強候補",IF(E270&gt;=60,"設定4以上を疑う","要観察")))</x:f>
        <x:v>設定4以上強候補</x:v>
      </x:c>
      <x:c r="X270" s="1004" t="str">
        <x:f>IFERROR(INDEX($AS$5:$AS$60,MATCH($D270,$AR$5:$AR$60,0)),"AT")</x:f>
        <x:v>AT</x:v>
      </x:c>
      <x:c r="Y270" s="145" t="n">
        <x:f>IFERROR((EXP(-$G270/INDEX($AV$5:$BA$12,MATCH($D270,$AR$5:$AR$12,0),1))*($G270/INDEX($AV$5:$BA$12,MATCH($D270,$AR$5:$AR$12,0),1))^$I270)/((EXP(-$G270/INDEX($AV$5:$BA$12,MATCH($D270,$AR$5:$AR$12,0),1))*($G270/INDEX($AV$5:$BA$12,MATCH($D270,$AR$5:$AR$12,0),1))^$I270)+(EXP(-$G270/INDEX($AV$5:$BA$12,MATCH($D270,$AR$5:$AR$12,0),2))*($G270/INDEX($AV$5:$BA$12,MATCH($D270,$AR$5:$AR$12,0),2))^$I270)+(EXP(-$G270/INDEX($AV$5:$BA$12,MATCH($D270,$AR$5:$AR$12,0),3))*($G270/INDEX($AV$5:$BA$12,MATCH($D270,$AR$5:$AR$12,0),3))^$I270)+(EXP(-$G270/INDEX($AV$5:$BA$12,MATCH($D270,$AR$5:$AR$12,0),4))*($G270/INDEX($AV$5:$BA$12,MATCH($D270,$AR$5:$AR$12,0),4))^$I270)+(EXP(-$G270/INDEX($AV$5:$BA$12,MATCH($D270,$AR$5:$AR$12,0),5))*($G270/INDEX($AV$5:$BA$12,MATCH($D270,$AR$5:$AR$12,0),5))^$I270)+(EXP(-$G270/INDEX($AV$5:$BA$12,MATCH($D270,$AR$5:$AR$12,0),6))*($G270/INDEX($AV$5:$BA$12,MATCH($D270,$AR$5:$AR$12,0),6))^$I270)),0)</x:f>
        <x:v>0</x:v>
      </x:c>
      <x:c r="Z270" s="145" t="n">
        <x:f>IFERROR((EXP(-$G270/INDEX($AV$5:$BA$12,MATCH($D270,$AR$5:$AR$12,0),2))*($G270/INDEX($AV$5:$BA$12,MATCH($D270,$AR$5:$AR$12,0),2))^$I270)/((EXP(-$G270/INDEX($AV$5:$BA$12,MATCH($D270,$AR$5:$AR$12,0),1))*($G270/INDEX($AV$5:$BA$12,MATCH($D270,$AR$5:$AR$12,0),1))^$I270)+(EXP(-$G270/INDEX($AV$5:$BA$12,MATCH($D270,$AR$5:$AR$12,0),2))*($G270/INDEX($AV$5:$BA$12,MATCH($D270,$AR$5:$AR$12,0),2))^$I270)+(EXP(-$G270/INDEX($AV$5:$BA$12,MATCH($D270,$AR$5:$AR$12,0),3))*($G270/INDEX($AV$5:$BA$12,MATCH($D270,$AR$5:$AR$12,0),3))^$I270)+(EXP(-$G270/INDEX($AV$5:$BA$12,MATCH($D270,$AR$5:$AR$12,0),4))*($G270/INDEX($AV$5:$BA$12,MATCH($D270,$AR$5:$AR$12,0),4))^$I270)+(EXP(-$G270/INDEX($AV$5:$BA$12,MATCH($D270,$AR$5:$AR$12,0),5))*($G270/INDEX($AV$5:$BA$12,MATCH($D270,$AR$5:$AR$12,0),5))^$I270)+(EXP(-$G270/INDEX($AV$5:$BA$12,MATCH($D270,$AR$5:$AR$12,0),6))*($G270/INDEX($AV$5:$BA$12,MATCH($D270,$AR$5:$AR$12,0),6))^$I270)),0)</x:f>
        <x:v>0</x:v>
      </x:c>
      <x:c r="AA270" s="145" t="n">
        <x:f>IFERROR((EXP(-$G270/INDEX($AV$5:$BA$12,MATCH($D270,$AR$5:$AR$12,0),3))*($G270/INDEX($AV$5:$BA$12,MATCH($D270,$AR$5:$AR$12,0),3))^$I270)/((EXP(-$G270/INDEX($AV$5:$BA$12,MATCH($D270,$AR$5:$AR$12,0),1))*($G270/INDEX($AV$5:$BA$12,MATCH($D270,$AR$5:$AR$12,0),1))^$I270)+(EXP(-$G270/INDEX($AV$5:$BA$12,MATCH($D270,$AR$5:$AR$12,0),2))*($G270/INDEX($AV$5:$BA$12,MATCH($D270,$AR$5:$AR$12,0),2))^$I270)+(EXP(-$G270/INDEX($AV$5:$BA$12,MATCH($D270,$AR$5:$AR$12,0),3))*($G270/INDEX($AV$5:$BA$12,MATCH($D270,$AR$5:$AR$12,0),3))^$I270)+(EXP(-$G270/INDEX($AV$5:$BA$12,MATCH($D270,$AR$5:$AR$12,0),4))*($G270/INDEX($AV$5:$BA$12,MATCH($D270,$AR$5:$AR$12,0),4))^$I270)+(EXP(-$G270/INDEX($AV$5:$BA$12,MATCH($D270,$AR$5:$AR$12,0),5))*($G270/INDEX($AV$5:$BA$12,MATCH($D270,$AR$5:$AR$12,0),5))^$I270)+(EXP(-$G270/INDEX($AV$5:$BA$12,MATCH($D270,$AR$5:$AR$12,0),6))*($G270/INDEX($AV$5:$BA$12,MATCH($D270,$AR$5:$AR$12,0),6))^$I270)),0)</x:f>
        <x:v>0</x:v>
      </x:c>
      <x:c r="AB270" s="145" t="n">
        <x:f>IFERROR((EXP(-$G270/INDEX($AV$5:$BA$12,MATCH($D270,$AR$5:$AR$12,0),4))*($G270/INDEX($AV$5:$BA$12,MATCH($D270,$AR$5:$AR$12,0),4))^$I270)/((EXP(-$G270/INDEX($AV$5:$BA$12,MATCH($D270,$AR$5:$AR$12,0),1))*($G270/INDEX($AV$5:$BA$12,MATCH($D270,$AR$5:$AR$12,0),1))^$I270)+(EXP(-$G270/INDEX($AV$5:$BA$12,MATCH($D270,$AR$5:$AR$12,0),2))*($G270/INDEX($AV$5:$BA$12,MATCH($D270,$AR$5:$AR$12,0),2))^$I270)+(EXP(-$G270/INDEX($AV$5:$BA$12,MATCH($D270,$AR$5:$AR$12,0),3))*($G270/INDEX($AV$5:$BA$12,MATCH($D270,$AR$5:$AR$12,0),3))^$I270)+(EXP(-$G270/INDEX($AV$5:$BA$12,MATCH($D270,$AR$5:$AR$12,0),4))*($G270/INDEX($AV$5:$BA$12,MATCH($D270,$AR$5:$AR$12,0),4))^$I270)+(EXP(-$G270/INDEX($AV$5:$BA$12,MATCH($D270,$AR$5:$AR$12,0),5))*($G270/INDEX($AV$5:$BA$12,MATCH($D270,$AR$5:$AR$12,0),5))^$I270)+(EXP(-$G270/INDEX($AV$5:$BA$12,MATCH($D270,$AR$5:$AR$12,0),6))*($G270/INDEX($AV$5:$BA$12,MATCH($D270,$AR$5:$AR$12,0),6))^$I270)),0)</x:f>
        <x:v>0</x:v>
      </x:c>
      <x:c r="AC270" s="145" t="n">
        <x:f>IFERROR((EXP(-$G270/INDEX($AV$5:$BA$12,MATCH($D270,$AR$5:$AR$12,0),5))*($G270/INDEX($AV$5:$BA$12,MATCH($D270,$AR$5:$AR$12,0),5))^$I270)/((EXP(-$G270/INDEX($AV$5:$BA$12,MATCH($D270,$AR$5:$AR$12,0),1))*($G270/INDEX($AV$5:$BA$12,MATCH($D270,$AR$5:$AR$12,0),1))^$I270)+(EXP(-$G270/INDEX($AV$5:$BA$12,MATCH($D270,$AR$5:$AR$12,0),2))*($G270/INDEX($AV$5:$BA$12,MATCH($D270,$AR$5:$AR$12,0),2))^$I270)+(EXP(-$G270/INDEX($AV$5:$BA$12,MATCH($D270,$AR$5:$AR$12,0),3))*($G270/INDEX($AV$5:$BA$12,MATCH($D270,$AR$5:$AR$12,0),3))^$I270)+(EXP(-$G270/INDEX($AV$5:$BA$12,MATCH($D270,$AR$5:$AR$12,0),4))*($G270/INDEX($AV$5:$BA$12,MATCH($D270,$AR$5:$AR$12,0),4))^$I270)+(EXP(-$G270/INDEX($AV$5:$BA$12,MATCH($D270,$AR$5:$AR$12,0),5))*($G270/INDEX($AV$5:$BA$12,MATCH($D270,$AR$5:$AR$12,0),5))^$I270)+(EXP(-$G270/INDEX($AV$5:$BA$12,MATCH($D270,$AR$5:$AR$12,0),6))*($G270/INDEX($AV$5:$BA$12,MATCH($D270,$AR$5:$AR$12,0),6))^$I270)),0)</x:f>
        <x:v>0</x:v>
      </x:c>
      <x:c r="AD270" s="145" t="n">
        <x:f>IFERROR((EXP(-$G270/INDEX($AV$5:$BA$12,MATCH($D270,$AR$5:$AR$12,0),6))*($G270/INDEX($AV$5:$BA$12,MATCH($D270,$AR$5:$AR$12,0),6))^$I270)/((EXP(-$G270/INDEX($AV$5:$BA$12,MATCH($D270,$AR$5:$AR$12,0),1))*($G270/INDEX($AV$5:$BA$12,MATCH($D270,$AR$5:$AR$12,0),1))^$I270)+(EXP(-$G270/INDEX($AV$5:$BA$12,MATCH($D270,$AR$5:$AR$12,0),2))*($G270/INDEX($AV$5:$BA$12,MATCH($D270,$AR$5:$AR$12,0),2))^$I270)+(EXP(-$G270/INDEX($AV$5:$BA$12,MATCH($D270,$AR$5:$AR$12,0),3))*($G270/INDEX($AV$5:$BA$12,MATCH($D270,$AR$5:$AR$12,0),3))^$I270)+(EXP(-$G270/INDEX($AV$5:$BA$12,MATCH($D270,$AR$5:$AR$12,0),4))*($G270/INDEX($AV$5:$BA$12,MATCH($D270,$AR$5:$AR$12,0),4))^$I270)+(EXP(-$G270/INDEX($AV$5:$BA$12,MATCH($D270,$AR$5:$AR$12,0),5))*($G270/INDEX($AV$5:$BA$12,MATCH($D270,$AR$5:$AR$12,0),5))^$I270)+(EXP(-$G270/INDEX($AV$5:$BA$12,MATCH($D270,$AR$5:$AR$12,0),6))*($G270/INDEX($AV$5:$BA$12,MATCH($D270,$AR$5:$AR$12,0),6))^$I270)),0)</x:f>
        <x:v>0</x:v>
      </x:c>
      <x:c r="AE270" s="145" t="n">
        <x:f>IFERROR((EXP(-$G270/INDEX($BB$5:$BG$12,MATCH($D270,$AR$5:$AR$12,0),1))*($G270/INDEX($BB$5:$BG$12,MATCH($D270,$AR$5:$AR$12,0),1))^$J270)/((EXP(-$G270/INDEX($BB$5:$BG$12,MATCH($D270,$AR$5:$AR$12,0),1))*($G270/INDEX($BB$5:$BG$12,MATCH($D270,$AR$5:$AR$12,0),1))^$J270)+(EXP(-$G270/INDEX($BB$5:$BG$12,MATCH($D270,$AR$5:$AR$12,0),2))*($G270/INDEX($BB$5:$BG$12,MATCH($D270,$AR$5:$AR$12,0),2))^$J270)+(EXP(-$G270/INDEX($BB$5:$BG$12,MATCH($D270,$AR$5:$AR$12,0),3))*($G270/INDEX($BB$5:$BG$12,MATCH($D270,$AR$5:$AR$12,0),3))^$J270)+(EXP(-$G270/INDEX($BB$5:$BG$12,MATCH($D270,$AR$5:$AR$12,0),4))*($G270/INDEX($BB$5:$BG$12,MATCH($D270,$AR$5:$AR$12,0),4))^$J270)+(EXP(-$G270/INDEX($BB$5:$BG$12,MATCH($D270,$AR$5:$AR$12,0),5))*($G270/INDEX($BB$5:$BG$12,MATCH($D270,$AR$5:$AR$12,0),5))^$J270)+(EXP(-$G270/INDEX($BB$5:$BG$12,MATCH($D270,$AR$5:$AR$12,0),6))*($G270/INDEX($BB$5:$BG$12,MATCH($D270,$AR$5:$AR$12,0),6))^$J270)),0)</x:f>
        <x:v>0</x:v>
      </x:c>
      <x:c r="AF270" s="145" t="n">
        <x:f>IFERROR((EXP(-$G270/INDEX($BB$5:$BG$12,MATCH($D270,$AR$5:$AR$12,0),2))*($G270/INDEX($BB$5:$BG$12,MATCH($D270,$AR$5:$AR$12,0),2))^$J270)/((EXP(-$G270/INDEX($BB$5:$BG$12,MATCH($D270,$AR$5:$AR$12,0),1))*($G270/INDEX($BB$5:$BG$12,MATCH($D270,$AR$5:$AR$12,0),1))^$J270)+(EXP(-$G270/INDEX($BB$5:$BG$12,MATCH($D270,$AR$5:$AR$12,0),2))*($G270/INDEX($BB$5:$BG$12,MATCH($D270,$AR$5:$AR$12,0),2))^$J270)+(EXP(-$G270/INDEX($BB$5:$BG$12,MATCH($D270,$AR$5:$AR$12,0),3))*($G270/INDEX($BB$5:$BG$12,MATCH($D270,$AR$5:$AR$12,0),3))^$J270)+(EXP(-$G270/INDEX($BB$5:$BG$12,MATCH($D270,$AR$5:$AR$12,0),4))*($G270/INDEX($BB$5:$BG$12,MATCH($D270,$AR$5:$AR$12,0),4))^$J270)+(EXP(-$G270/INDEX($BB$5:$BG$12,MATCH($D270,$AR$5:$AR$12,0),5))*($G270/INDEX($BB$5:$BG$12,MATCH($D270,$AR$5:$AR$12,0),5))^$J270)+(EXP(-$G270/INDEX($BB$5:$BG$12,MATCH($D270,$AR$5:$AR$12,0),6))*($G270/INDEX($BB$5:$BG$12,MATCH($D270,$AR$5:$AR$12,0),6))^$J270)),0)</x:f>
        <x:v>0</x:v>
      </x:c>
      <x:c r="AG270" s="145" t="n">
        <x:f>IFERROR((EXP(-$G270/INDEX($BB$5:$BG$12,MATCH($D270,$AR$5:$AR$12,0),3))*($G270/INDEX($BB$5:$BG$12,MATCH($D270,$AR$5:$AR$12,0),3))^$J270)/((EXP(-$G270/INDEX($BB$5:$BG$12,MATCH($D270,$AR$5:$AR$12,0),1))*($G270/INDEX($BB$5:$BG$12,MATCH($D270,$AR$5:$AR$12,0),1))^$J270)+(EXP(-$G270/INDEX($BB$5:$BG$12,MATCH($D270,$AR$5:$AR$12,0),2))*($G270/INDEX($BB$5:$BG$12,MATCH($D270,$AR$5:$AR$12,0),2))^$J270)+(EXP(-$G270/INDEX($BB$5:$BG$12,MATCH($D270,$AR$5:$AR$12,0),3))*($G270/INDEX($BB$5:$BG$12,MATCH($D270,$AR$5:$AR$12,0),3))^$J270)+(EXP(-$G270/INDEX($BB$5:$BG$12,MATCH($D270,$AR$5:$AR$12,0),4))*($G270/INDEX($BB$5:$BG$12,MATCH($D270,$AR$5:$AR$12,0),4))^$J270)+(EXP(-$G270/INDEX($BB$5:$BG$12,MATCH($D270,$AR$5:$AR$12,0),5))*($G270/INDEX($BB$5:$BG$12,MATCH($D270,$AR$5:$AR$12,0),5))^$J270)+(EXP(-$G270/INDEX($BB$5:$BG$12,MATCH($D270,$AR$5:$AR$12,0),6))*($G270/INDEX($BB$5:$BG$12,MATCH($D270,$AR$5:$AR$12,0),6))^$J270)),0)</x:f>
        <x:v>0</x:v>
      </x:c>
      <x:c r="AH270" s="145" t="n">
        <x:f>IFERROR((EXP(-$G270/INDEX($BB$5:$BG$12,MATCH($D270,$AR$5:$AR$12,0),4))*($G270/INDEX($BB$5:$BG$12,MATCH($D270,$AR$5:$AR$12,0),4))^$J270)/((EXP(-$G270/INDEX($BB$5:$BG$12,MATCH($D270,$AR$5:$AR$12,0),1))*($G270/INDEX($BB$5:$BG$12,MATCH($D270,$AR$5:$AR$12,0),1))^$J270)+(EXP(-$G270/INDEX($BB$5:$BG$12,MATCH($D270,$AR$5:$AR$12,0),2))*($G270/INDEX($BB$5:$BG$12,MATCH($D270,$AR$5:$AR$12,0),2))^$J270)+(EXP(-$G270/INDEX($BB$5:$BG$12,MATCH($D270,$AR$5:$AR$12,0),3))*($G270/INDEX($BB$5:$BG$12,MATCH($D270,$AR$5:$AR$12,0),3))^$J270)+(EXP(-$G270/INDEX($BB$5:$BG$12,MATCH($D270,$AR$5:$AR$12,0),4))*($G270/INDEX($BB$5:$BG$12,MATCH($D270,$AR$5:$AR$12,0),4))^$J270)+(EXP(-$G270/INDEX($BB$5:$BG$12,MATCH($D270,$AR$5:$AR$12,0),5))*($G270/INDEX($BB$5:$BG$12,MATCH($D270,$AR$5:$AR$12,0),5))^$J270)+(EXP(-$G270/INDEX($BB$5:$BG$12,MATCH($D270,$AR$5:$AR$12,0),6))*($G270/INDEX($BB$5:$BG$12,MATCH($D270,$AR$5:$AR$12,0),6))^$J270)),0)</x:f>
        <x:v>0</x:v>
      </x:c>
      <x:c r="AI270" s="145" t="n">
        <x:f>IFERROR((EXP(-$G270/INDEX($BB$5:$BG$12,MATCH($D270,$AR$5:$AR$12,0),5))*($G270/INDEX($BB$5:$BG$12,MATCH($D270,$AR$5:$AR$12,0),5))^$J270)/((EXP(-$G270/INDEX($BB$5:$BG$12,MATCH($D270,$AR$5:$AR$12,0),1))*($G270/INDEX($BB$5:$BG$12,MATCH($D270,$AR$5:$AR$12,0),1))^$J270)+(EXP(-$G270/INDEX($BB$5:$BG$12,MATCH($D270,$AR$5:$AR$12,0),2))*($G270/INDEX($BB$5:$BG$12,MATCH($D270,$AR$5:$AR$12,0),2))^$J270)+(EXP(-$G270/INDEX($BB$5:$BG$12,MATCH($D270,$AR$5:$AR$12,0),3))*($G270/INDEX($BB$5:$BG$12,MATCH($D270,$AR$5:$AR$12,0),3))^$J270)+(EXP(-$G270/INDEX($BB$5:$BG$12,MATCH($D270,$AR$5:$AR$12,0),4))*($G270/INDEX($BB$5:$BG$12,MATCH($D270,$AR$5:$AR$12,0),4))^$J270)+(EXP(-$G270/INDEX($BB$5:$BG$12,MATCH($D270,$AR$5:$AR$12,0),5))*($G270/INDEX($BB$5:$BG$12,MATCH($D270,$AR$5:$AR$12,0),5))^$J270)+(EXP(-$G270/INDEX($BB$5:$BG$12,MATCH($D270,$AR$5:$AR$12,0),6))*($G270/INDEX($BB$5:$BG$12,MATCH($D270,$AR$5:$AR$12,0),6))^$J270)),0)</x:f>
        <x:v>0</x:v>
      </x:c>
      <x:c r="AJ270" s="145" t="n">
        <x:f>IFERROR((EXP(-$G270/INDEX($BB$5:$BG$12,MATCH($D270,$AR$5:$AR$12,0),6))*($G270/INDEX($BB$5:$BG$12,MATCH($D270,$AR$5:$AR$12,0),6))^$J270)/((EXP(-$G270/INDEX($BB$5:$BG$12,MATCH($D270,$AR$5:$AR$12,0),1))*($G270/INDEX($BB$5:$BG$12,MATCH($D270,$AR$5:$AR$12,0),1))^$J270)+(EXP(-$G270/INDEX($BB$5:$BG$12,MATCH($D270,$AR$5:$AR$12,0),2))*($G270/INDEX($BB$5:$BG$12,MATCH($D270,$AR$5:$AR$12,0),2))^$J270)+(EXP(-$G270/INDEX($BB$5:$BG$12,MATCH($D270,$AR$5:$AR$12,0),3))*($G270/INDEX($BB$5:$BG$12,MATCH($D270,$AR$5:$AR$12,0),3))^$J270)+(EXP(-$G270/INDEX($BB$5:$BG$12,MATCH($D270,$AR$5:$AR$12,0),4))*($G270/INDEX($BB$5:$BG$12,MATCH($D270,$AR$5:$AR$12,0),4))^$J270)+(EXP(-$G270/INDEX($BB$5:$BG$12,MATCH($D270,$AR$5:$AR$12,0),5))*($G270/INDEX($BB$5:$BG$12,MATCH($D270,$AR$5:$AR$12,0),5))^$J270)+(EXP(-$G270/INDEX($BB$5:$BG$12,MATCH($D270,$AR$5:$AR$12,0),6))*($G270/INDEX($BB$5:$BG$12,MATCH($D270,$AR$5:$AR$12,0),6))^$J270)),0)</x:f>
        <x:v>0</x:v>
      </x:c>
      <x:c r="BJ270"/>
      <x:c r="BK270"/>
      <x:c r="BL270"/>
      <x:c r="BM270"/>
      <x:c r="BN270"/>
      <x:c r="BO270"/>
      <x:c r="BP270"/>
      <x:c r="BQ270"/>
      <x:c r="BR270"/>
      <x:c r="BS270"/>
      <x:c r="BT270"/>
      <x:c r="BU270"/>
      <x:c r="BV270"/>
      <x:c r="BW270"/>
      <x:c r="BX270"/>
      <x:c r="BY270"/>
      <x:c r="BZ270"/>
    </x:row>
    <x:row r="271">
      <x:c r="A271" s="30" t="n">
        <x:f>'対象台データ'!A269</x:f>
        <x:v>46131</x:v>
      </x:c>
      <x:c r="B271" s="1004" t="str">
        <x:f>'対象台データ'!B269</x:f>
        <x:v>日</x:v>
      </x:c>
      <x:c r="C271" s="1004" t="str">
        <x:f>'対象台データ'!C269</x:f>
        <x:v>4/19</x:v>
      </x:c>
      <x:c r="D271" t="str">
        <x:f>'対象台データ'!D269</x:f>
        <x:v>スマスロ北斗の拳</x:v>
      </x:c>
      <x:c r="E271" s="1015" t="n">
        <x:f>IF($X271="A",MIN(100,MAX(0,55+(V271-55)*(1+0.4*SQRT(MIN(G271/8000,1))))),MIN(100,MAX(0,V271)))</x:f>
        <x:v>86.08947395499577</x:v>
      </x:c>
      <x:c r="F271" s="1017" t="n">
        <x:f>'対象台データ'!E269</x:f>
        <x:v>742</x:v>
      </x:c>
      <x:c r="G271" s="644" t="n">
        <x:f>'対象台データ'!F269</x:f>
        <x:v>9051</x:v>
      </x:c>
      <x:c r="H271" s="644" t="n">
        <x:f>'対象台データ'!G269</x:f>
        <x:v>4225</x:v>
      </x:c>
      <x:c r="I271" s="644" t="n">
        <x:f>'対象台データ'!H269</x:f>
        <x:v>0</x:v>
      </x:c>
      <x:c r="J271" s="644" t="n">
        <x:f>'対象台データ'!I269</x:f>
        <x:v>0</x:v>
      </x:c>
      <x:c r="K271" s="145" t="n">
        <x:f>'対象台データ'!K269</x:f>
        <x:v>1.155599749567267</x:v>
      </x:c>
      <x:c r="L271" s="28" t="n">
        <x:f>IF(G271&lt;=0,5,IF(G271&lt;1500,5+(G271-0)*(20-5)/(1500-0),IF(G271&lt;3000,20+(G271-1500)*(40-20)/(3000-1500),IF(G271&lt;4500,40+(G271-3000)*(58-40)/(4500-3000),IF(G271&lt;6000,58+(G271-4500)*(72-58)/(6000-4500),IF(G271&lt;7500,72+(G271-6000)*(84-72)/(7500-6000),IF(G271&lt;9000,84+(G271-7500)*(93-84)/(9000-7500),IF(G271&lt;11000,93+(G271-9000)*(100-93)/(11000-9000),100))))))))</x:f>
        <x:v>93.1785</x:v>
      </x:c>
      <x:c r="M271" s="28" t="n">
        <x:v>1</x:v>
      </x:c>
      <x:c r="N271" s="28" t="n">
        <x:f>MIN(100,L271*M271)</x:f>
        <x:v>93.1785</x:v>
      </x:c>
      <x:c r="O271" s="28" t="n">
        <x:f>IF(K271&lt;=0.8,0,IF(K271&lt;0.9,0+(K271-0.8)*(10-0)/(0.9-0.8),IF(K271&lt;1,10+(K271-0.9)*(35-10)/(1-0.9),IF(K271&lt;1.2,35+(K271-1)*(87-35)/(1.2-1),IF(K271&lt;1.3,87+(K271-1.2)*(96-87)/(1.3-1.2),IF(K271&lt;1.45,96+(K271-1.3)*(100-96)/(1.45-1.3),100))))))</x:f>
        <x:v>75.45593488748942</x:v>
      </x:c>
      <x:c r="P271" s="145" t="n">
        <x:f>MIN(1,SQRT(G271/8000))</x:f>
        <x:v>1</x:v>
      </x:c>
      <x:c r="Q271" s="28" t="n">
        <x:f>35+(O271-35)*P271</x:f>
        <x:v>75.45593488748942</x:v>
      </x:c>
      <x:c r="R271" s="28" t="n">
        <x:f>IF(K271&lt;0.95,MIN(25,(0.95-K271)*250),0)</x:f>
        <x:v>0</x:v>
      </x:c>
      <x:c r="S271" s="28" t="n">
        <x:f>IF($X271="A",Y271*5+Z271*15+AA271*30+AB271*60+AC271*80+AD271*100,0)</x:f>
        <x:v>0</x:v>
      </x:c>
      <x:c r="T271" s="28" t="n">
        <x:f>IF($X271="A",AE271*5+AF271*15+AG271*30+AH271*60+AI271*80+AJ271*100,0)</x:f>
        <x:v>0</x:v>
      </x:c>
      <x:c r="U271" s="28" t="n">
        <x:f>IF($X271="A",S271*15%+T271*30%+Q271*55%,0)</x:f>
        <x:v>0</x:v>
      </x:c>
      <x:c r="V271" s="1019" t="n">
        <x:f>IF($X271="A",U271*80%+N271*20%,N271*IFERROR(INDEX($AT$5:$AT$60,MATCH($D271,$AR$5:$AR$60,0)),0.6)+Q271*IFERROR(INDEX($AU$5:$AU$60,MATCH($D271,$AR$5:$AR$60,0)),0.4)-R271)</x:f>
        <x:v>86.08947395499577</x:v>
      </x:c>
      <x:c r="W271" s="25" t="str">
        <x:f>IF(E271&gt;=90,"設定6級候補",IF(E271&gt;=75,"設定4以上強候補",IF(E271&gt;=60,"設定4以上を疑う","要観察")))</x:f>
        <x:v>設定4以上強候補</x:v>
      </x:c>
      <x:c r="X271" s="1004" t="str">
        <x:f>IFERROR(INDEX($AS$5:$AS$60,MATCH($D271,$AR$5:$AR$60,0)),"AT")</x:f>
        <x:v>AT</x:v>
      </x:c>
      <x:c r="Y271" s="145" t="n">
        <x:f>IFERROR((EXP(-$G271/INDEX($AV$5:$BA$12,MATCH($D271,$AR$5:$AR$12,0),1))*($G271/INDEX($AV$5:$BA$12,MATCH($D271,$AR$5:$AR$12,0),1))^$I271)/((EXP(-$G271/INDEX($AV$5:$BA$12,MATCH($D271,$AR$5:$AR$12,0),1))*($G271/INDEX($AV$5:$BA$12,MATCH($D271,$AR$5:$AR$12,0),1))^$I271)+(EXP(-$G271/INDEX($AV$5:$BA$12,MATCH($D271,$AR$5:$AR$12,0),2))*($G271/INDEX($AV$5:$BA$12,MATCH($D271,$AR$5:$AR$12,0),2))^$I271)+(EXP(-$G271/INDEX($AV$5:$BA$12,MATCH($D271,$AR$5:$AR$12,0),3))*($G271/INDEX($AV$5:$BA$12,MATCH($D271,$AR$5:$AR$12,0),3))^$I271)+(EXP(-$G271/INDEX($AV$5:$BA$12,MATCH($D271,$AR$5:$AR$12,0),4))*($G271/INDEX($AV$5:$BA$12,MATCH($D271,$AR$5:$AR$12,0),4))^$I271)+(EXP(-$G271/INDEX($AV$5:$BA$12,MATCH($D271,$AR$5:$AR$12,0),5))*($G271/INDEX($AV$5:$BA$12,MATCH($D271,$AR$5:$AR$12,0),5))^$I271)+(EXP(-$G271/INDEX($AV$5:$BA$12,MATCH($D271,$AR$5:$AR$12,0),6))*($G271/INDEX($AV$5:$BA$12,MATCH($D271,$AR$5:$AR$12,0),6))^$I271)),0)</x:f>
        <x:v>0</x:v>
      </x:c>
      <x:c r="Z271" s="145" t="n">
        <x:f>IFERROR((EXP(-$G271/INDEX($AV$5:$BA$12,MATCH($D271,$AR$5:$AR$12,0),2))*($G271/INDEX($AV$5:$BA$12,MATCH($D271,$AR$5:$AR$12,0),2))^$I271)/((EXP(-$G271/INDEX($AV$5:$BA$12,MATCH($D271,$AR$5:$AR$12,0),1))*($G271/INDEX($AV$5:$BA$12,MATCH($D271,$AR$5:$AR$12,0),1))^$I271)+(EXP(-$G271/INDEX($AV$5:$BA$12,MATCH($D271,$AR$5:$AR$12,0),2))*($G271/INDEX($AV$5:$BA$12,MATCH($D271,$AR$5:$AR$12,0),2))^$I271)+(EXP(-$G271/INDEX($AV$5:$BA$12,MATCH($D271,$AR$5:$AR$12,0),3))*($G271/INDEX($AV$5:$BA$12,MATCH($D271,$AR$5:$AR$12,0),3))^$I271)+(EXP(-$G271/INDEX($AV$5:$BA$12,MATCH($D271,$AR$5:$AR$12,0),4))*($G271/INDEX($AV$5:$BA$12,MATCH($D271,$AR$5:$AR$12,0),4))^$I271)+(EXP(-$G271/INDEX($AV$5:$BA$12,MATCH($D271,$AR$5:$AR$12,0),5))*($G271/INDEX($AV$5:$BA$12,MATCH($D271,$AR$5:$AR$12,0),5))^$I271)+(EXP(-$G271/INDEX($AV$5:$BA$12,MATCH($D271,$AR$5:$AR$12,0),6))*($G271/INDEX($AV$5:$BA$12,MATCH($D271,$AR$5:$AR$12,0),6))^$I271)),0)</x:f>
        <x:v>0</x:v>
      </x:c>
      <x:c r="AA271" s="145" t="n">
        <x:f>IFERROR((EXP(-$G271/INDEX($AV$5:$BA$12,MATCH($D271,$AR$5:$AR$12,0),3))*($G271/INDEX($AV$5:$BA$12,MATCH($D271,$AR$5:$AR$12,0),3))^$I271)/((EXP(-$G271/INDEX($AV$5:$BA$12,MATCH($D271,$AR$5:$AR$12,0),1))*($G271/INDEX($AV$5:$BA$12,MATCH($D271,$AR$5:$AR$12,0),1))^$I271)+(EXP(-$G271/INDEX($AV$5:$BA$12,MATCH($D271,$AR$5:$AR$12,0),2))*($G271/INDEX($AV$5:$BA$12,MATCH($D271,$AR$5:$AR$12,0),2))^$I271)+(EXP(-$G271/INDEX($AV$5:$BA$12,MATCH($D271,$AR$5:$AR$12,0),3))*($G271/INDEX($AV$5:$BA$12,MATCH($D271,$AR$5:$AR$12,0),3))^$I271)+(EXP(-$G271/INDEX($AV$5:$BA$12,MATCH($D271,$AR$5:$AR$12,0),4))*($G271/INDEX($AV$5:$BA$12,MATCH($D271,$AR$5:$AR$12,0),4))^$I271)+(EXP(-$G271/INDEX($AV$5:$BA$12,MATCH($D271,$AR$5:$AR$12,0),5))*($G271/INDEX($AV$5:$BA$12,MATCH($D271,$AR$5:$AR$12,0),5))^$I271)+(EXP(-$G271/INDEX($AV$5:$BA$12,MATCH($D271,$AR$5:$AR$12,0),6))*($G271/INDEX($AV$5:$BA$12,MATCH($D271,$AR$5:$AR$12,0),6))^$I271)),0)</x:f>
        <x:v>0</x:v>
      </x:c>
      <x:c r="AB271" s="145" t="n">
        <x:f>IFERROR((EXP(-$G271/INDEX($AV$5:$BA$12,MATCH($D271,$AR$5:$AR$12,0),4))*($G271/INDEX($AV$5:$BA$12,MATCH($D271,$AR$5:$AR$12,0),4))^$I271)/((EXP(-$G271/INDEX($AV$5:$BA$12,MATCH($D271,$AR$5:$AR$12,0),1))*($G271/INDEX($AV$5:$BA$12,MATCH($D271,$AR$5:$AR$12,0),1))^$I271)+(EXP(-$G271/INDEX($AV$5:$BA$12,MATCH($D271,$AR$5:$AR$12,0),2))*($G271/INDEX($AV$5:$BA$12,MATCH($D271,$AR$5:$AR$12,0),2))^$I271)+(EXP(-$G271/INDEX($AV$5:$BA$12,MATCH($D271,$AR$5:$AR$12,0),3))*($G271/INDEX($AV$5:$BA$12,MATCH($D271,$AR$5:$AR$12,0),3))^$I271)+(EXP(-$G271/INDEX($AV$5:$BA$12,MATCH($D271,$AR$5:$AR$12,0),4))*($G271/INDEX($AV$5:$BA$12,MATCH($D271,$AR$5:$AR$12,0),4))^$I271)+(EXP(-$G271/INDEX($AV$5:$BA$12,MATCH($D271,$AR$5:$AR$12,0),5))*($G271/INDEX($AV$5:$BA$12,MATCH($D271,$AR$5:$AR$12,0),5))^$I271)+(EXP(-$G271/INDEX($AV$5:$BA$12,MATCH($D271,$AR$5:$AR$12,0),6))*($G271/INDEX($AV$5:$BA$12,MATCH($D271,$AR$5:$AR$12,0),6))^$I271)),0)</x:f>
        <x:v>0</x:v>
      </x:c>
      <x:c r="AC271" s="145" t="n">
        <x:f>IFERROR((EXP(-$G271/INDEX($AV$5:$BA$12,MATCH($D271,$AR$5:$AR$12,0),5))*($G271/INDEX($AV$5:$BA$12,MATCH($D271,$AR$5:$AR$12,0),5))^$I271)/((EXP(-$G271/INDEX($AV$5:$BA$12,MATCH($D271,$AR$5:$AR$12,0),1))*($G271/INDEX($AV$5:$BA$12,MATCH($D271,$AR$5:$AR$12,0),1))^$I271)+(EXP(-$G271/INDEX($AV$5:$BA$12,MATCH($D271,$AR$5:$AR$12,0),2))*($G271/INDEX($AV$5:$BA$12,MATCH($D271,$AR$5:$AR$12,0),2))^$I271)+(EXP(-$G271/INDEX($AV$5:$BA$12,MATCH($D271,$AR$5:$AR$12,0),3))*($G271/INDEX($AV$5:$BA$12,MATCH($D271,$AR$5:$AR$12,0),3))^$I271)+(EXP(-$G271/INDEX($AV$5:$BA$12,MATCH($D271,$AR$5:$AR$12,0),4))*($G271/INDEX($AV$5:$BA$12,MATCH($D271,$AR$5:$AR$12,0),4))^$I271)+(EXP(-$G271/INDEX($AV$5:$BA$12,MATCH($D271,$AR$5:$AR$12,0),5))*($G271/INDEX($AV$5:$BA$12,MATCH($D271,$AR$5:$AR$12,0),5))^$I271)+(EXP(-$G271/INDEX($AV$5:$BA$12,MATCH($D271,$AR$5:$AR$12,0),6))*($G271/INDEX($AV$5:$BA$12,MATCH($D271,$AR$5:$AR$12,0),6))^$I271)),0)</x:f>
        <x:v>0</x:v>
      </x:c>
      <x:c r="AD271" s="145" t="n">
        <x:f>IFERROR((EXP(-$G271/INDEX($AV$5:$BA$12,MATCH($D271,$AR$5:$AR$12,0),6))*($G271/INDEX($AV$5:$BA$12,MATCH($D271,$AR$5:$AR$12,0),6))^$I271)/((EXP(-$G271/INDEX($AV$5:$BA$12,MATCH($D271,$AR$5:$AR$12,0),1))*($G271/INDEX($AV$5:$BA$12,MATCH($D271,$AR$5:$AR$12,0),1))^$I271)+(EXP(-$G271/INDEX($AV$5:$BA$12,MATCH($D271,$AR$5:$AR$12,0),2))*($G271/INDEX($AV$5:$BA$12,MATCH($D271,$AR$5:$AR$12,0),2))^$I271)+(EXP(-$G271/INDEX($AV$5:$BA$12,MATCH($D271,$AR$5:$AR$12,0),3))*($G271/INDEX($AV$5:$BA$12,MATCH($D271,$AR$5:$AR$12,0),3))^$I271)+(EXP(-$G271/INDEX($AV$5:$BA$12,MATCH($D271,$AR$5:$AR$12,0),4))*($G271/INDEX($AV$5:$BA$12,MATCH($D271,$AR$5:$AR$12,0),4))^$I271)+(EXP(-$G271/INDEX($AV$5:$BA$12,MATCH($D271,$AR$5:$AR$12,0),5))*($G271/INDEX($AV$5:$BA$12,MATCH($D271,$AR$5:$AR$12,0),5))^$I271)+(EXP(-$G271/INDEX($AV$5:$BA$12,MATCH($D271,$AR$5:$AR$12,0),6))*($G271/INDEX($AV$5:$BA$12,MATCH($D271,$AR$5:$AR$12,0),6))^$I271)),0)</x:f>
        <x:v>0</x:v>
      </x:c>
      <x:c r="AE271" s="145" t="n">
        <x:f>IFERROR((EXP(-$G271/INDEX($BB$5:$BG$12,MATCH($D271,$AR$5:$AR$12,0),1))*($G271/INDEX($BB$5:$BG$12,MATCH($D271,$AR$5:$AR$12,0),1))^$J271)/((EXP(-$G271/INDEX($BB$5:$BG$12,MATCH($D271,$AR$5:$AR$12,0),1))*($G271/INDEX($BB$5:$BG$12,MATCH($D271,$AR$5:$AR$12,0),1))^$J271)+(EXP(-$G271/INDEX($BB$5:$BG$12,MATCH($D271,$AR$5:$AR$12,0),2))*($G271/INDEX($BB$5:$BG$12,MATCH($D271,$AR$5:$AR$12,0),2))^$J271)+(EXP(-$G271/INDEX($BB$5:$BG$12,MATCH($D271,$AR$5:$AR$12,0),3))*($G271/INDEX($BB$5:$BG$12,MATCH($D271,$AR$5:$AR$12,0),3))^$J271)+(EXP(-$G271/INDEX($BB$5:$BG$12,MATCH($D271,$AR$5:$AR$12,0),4))*($G271/INDEX($BB$5:$BG$12,MATCH($D271,$AR$5:$AR$12,0),4))^$J271)+(EXP(-$G271/INDEX($BB$5:$BG$12,MATCH($D271,$AR$5:$AR$12,0),5))*($G271/INDEX($BB$5:$BG$12,MATCH($D271,$AR$5:$AR$12,0),5))^$J271)+(EXP(-$G271/INDEX($BB$5:$BG$12,MATCH($D271,$AR$5:$AR$12,0),6))*($G271/INDEX($BB$5:$BG$12,MATCH($D271,$AR$5:$AR$12,0),6))^$J271)),0)</x:f>
        <x:v>0</x:v>
      </x:c>
      <x:c r="AF271" s="145" t="n">
        <x:f>IFERROR((EXP(-$G271/INDEX($BB$5:$BG$12,MATCH($D271,$AR$5:$AR$12,0),2))*($G271/INDEX($BB$5:$BG$12,MATCH($D271,$AR$5:$AR$12,0),2))^$J271)/((EXP(-$G271/INDEX($BB$5:$BG$12,MATCH($D271,$AR$5:$AR$12,0),1))*($G271/INDEX($BB$5:$BG$12,MATCH($D271,$AR$5:$AR$12,0),1))^$J271)+(EXP(-$G271/INDEX($BB$5:$BG$12,MATCH($D271,$AR$5:$AR$12,0),2))*($G271/INDEX($BB$5:$BG$12,MATCH($D271,$AR$5:$AR$12,0),2))^$J271)+(EXP(-$G271/INDEX($BB$5:$BG$12,MATCH($D271,$AR$5:$AR$12,0),3))*($G271/INDEX($BB$5:$BG$12,MATCH($D271,$AR$5:$AR$12,0),3))^$J271)+(EXP(-$G271/INDEX($BB$5:$BG$12,MATCH($D271,$AR$5:$AR$12,0),4))*($G271/INDEX($BB$5:$BG$12,MATCH($D271,$AR$5:$AR$12,0),4))^$J271)+(EXP(-$G271/INDEX($BB$5:$BG$12,MATCH($D271,$AR$5:$AR$12,0),5))*($G271/INDEX($BB$5:$BG$12,MATCH($D271,$AR$5:$AR$12,0),5))^$J271)+(EXP(-$G271/INDEX($BB$5:$BG$12,MATCH($D271,$AR$5:$AR$12,0),6))*($G271/INDEX($BB$5:$BG$12,MATCH($D271,$AR$5:$AR$12,0),6))^$J271)),0)</x:f>
        <x:v>0</x:v>
      </x:c>
      <x:c r="AG271" s="145" t="n">
        <x:f>IFERROR((EXP(-$G271/INDEX($BB$5:$BG$12,MATCH($D271,$AR$5:$AR$12,0),3))*($G271/INDEX($BB$5:$BG$12,MATCH($D271,$AR$5:$AR$12,0),3))^$J271)/((EXP(-$G271/INDEX($BB$5:$BG$12,MATCH($D271,$AR$5:$AR$12,0),1))*($G271/INDEX($BB$5:$BG$12,MATCH($D271,$AR$5:$AR$12,0),1))^$J271)+(EXP(-$G271/INDEX($BB$5:$BG$12,MATCH($D271,$AR$5:$AR$12,0),2))*($G271/INDEX($BB$5:$BG$12,MATCH($D271,$AR$5:$AR$12,0),2))^$J271)+(EXP(-$G271/INDEX($BB$5:$BG$12,MATCH($D271,$AR$5:$AR$12,0),3))*($G271/INDEX($BB$5:$BG$12,MATCH($D271,$AR$5:$AR$12,0),3))^$J271)+(EXP(-$G271/INDEX($BB$5:$BG$12,MATCH($D271,$AR$5:$AR$12,0),4))*($G271/INDEX($BB$5:$BG$12,MATCH($D271,$AR$5:$AR$12,0),4))^$J271)+(EXP(-$G271/INDEX($BB$5:$BG$12,MATCH($D271,$AR$5:$AR$12,0),5))*($G271/INDEX($BB$5:$BG$12,MATCH($D271,$AR$5:$AR$12,0),5))^$J271)+(EXP(-$G271/INDEX($BB$5:$BG$12,MATCH($D271,$AR$5:$AR$12,0),6))*($G271/INDEX($BB$5:$BG$12,MATCH($D271,$AR$5:$AR$12,0),6))^$J271)),0)</x:f>
        <x:v>0</x:v>
      </x:c>
      <x:c r="AH271" s="145" t="n">
        <x:f>IFERROR((EXP(-$G271/INDEX($BB$5:$BG$12,MATCH($D271,$AR$5:$AR$12,0),4))*($G271/INDEX($BB$5:$BG$12,MATCH($D271,$AR$5:$AR$12,0),4))^$J271)/((EXP(-$G271/INDEX($BB$5:$BG$12,MATCH($D271,$AR$5:$AR$12,0),1))*($G271/INDEX($BB$5:$BG$12,MATCH($D271,$AR$5:$AR$12,0),1))^$J271)+(EXP(-$G271/INDEX($BB$5:$BG$12,MATCH($D271,$AR$5:$AR$12,0),2))*($G271/INDEX($BB$5:$BG$12,MATCH($D271,$AR$5:$AR$12,0),2))^$J271)+(EXP(-$G271/INDEX($BB$5:$BG$12,MATCH($D271,$AR$5:$AR$12,0),3))*($G271/INDEX($BB$5:$BG$12,MATCH($D271,$AR$5:$AR$12,0),3))^$J271)+(EXP(-$G271/INDEX($BB$5:$BG$12,MATCH($D271,$AR$5:$AR$12,0),4))*($G271/INDEX($BB$5:$BG$12,MATCH($D271,$AR$5:$AR$12,0),4))^$J271)+(EXP(-$G271/INDEX($BB$5:$BG$12,MATCH($D271,$AR$5:$AR$12,0),5))*($G271/INDEX($BB$5:$BG$12,MATCH($D271,$AR$5:$AR$12,0),5))^$J271)+(EXP(-$G271/INDEX($BB$5:$BG$12,MATCH($D271,$AR$5:$AR$12,0),6))*($G271/INDEX($BB$5:$BG$12,MATCH($D271,$AR$5:$AR$12,0),6))^$J271)),0)</x:f>
        <x:v>0</x:v>
      </x:c>
      <x:c r="AI271" s="145" t="n">
        <x:f>IFERROR((EXP(-$G271/INDEX($BB$5:$BG$12,MATCH($D271,$AR$5:$AR$12,0),5))*($G271/INDEX($BB$5:$BG$12,MATCH($D271,$AR$5:$AR$12,0),5))^$J271)/((EXP(-$G271/INDEX($BB$5:$BG$12,MATCH($D271,$AR$5:$AR$12,0),1))*($G271/INDEX($BB$5:$BG$12,MATCH($D271,$AR$5:$AR$12,0),1))^$J271)+(EXP(-$G271/INDEX($BB$5:$BG$12,MATCH($D271,$AR$5:$AR$12,0),2))*($G271/INDEX($BB$5:$BG$12,MATCH($D271,$AR$5:$AR$12,0),2))^$J271)+(EXP(-$G271/INDEX($BB$5:$BG$12,MATCH($D271,$AR$5:$AR$12,0),3))*($G271/INDEX($BB$5:$BG$12,MATCH($D271,$AR$5:$AR$12,0),3))^$J271)+(EXP(-$G271/INDEX($BB$5:$BG$12,MATCH($D271,$AR$5:$AR$12,0),4))*($G271/INDEX($BB$5:$BG$12,MATCH($D271,$AR$5:$AR$12,0),4))^$J271)+(EXP(-$G271/INDEX($BB$5:$BG$12,MATCH($D271,$AR$5:$AR$12,0),5))*($G271/INDEX($BB$5:$BG$12,MATCH($D271,$AR$5:$AR$12,0),5))^$J271)+(EXP(-$G271/INDEX($BB$5:$BG$12,MATCH($D271,$AR$5:$AR$12,0),6))*($G271/INDEX($BB$5:$BG$12,MATCH($D271,$AR$5:$AR$12,0),6))^$J271)),0)</x:f>
        <x:v>0</x:v>
      </x:c>
      <x:c r="AJ271" s="145" t="n">
        <x:f>IFERROR((EXP(-$G271/INDEX($BB$5:$BG$12,MATCH($D271,$AR$5:$AR$12,0),6))*($G271/INDEX($BB$5:$BG$12,MATCH($D271,$AR$5:$AR$12,0),6))^$J271)/((EXP(-$G271/INDEX($BB$5:$BG$12,MATCH($D271,$AR$5:$AR$12,0),1))*($G271/INDEX($BB$5:$BG$12,MATCH($D271,$AR$5:$AR$12,0),1))^$J271)+(EXP(-$G271/INDEX($BB$5:$BG$12,MATCH($D271,$AR$5:$AR$12,0),2))*($G271/INDEX($BB$5:$BG$12,MATCH($D271,$AR$5:$AR$12,0),2))^$J271)+(EXP(-$G271/INDEX($BB$5:$BG$12,MATCH($D271,$AR$5:$AR$12,0),3))*($G271/INDEX($BB$5:$BG$12,MATCH($D271,$AR$5:$AR$12,0),3))^$J271)+(EXP(-$G271/INDEX($BB$5:$BG$12,MATCH($D271,$AR$5:$AR$12,0),4))*($G271/INDEX($BB$5:$BG$12,MATCH($D271,$AR$5:$AR$12,0),4))^$J271)+(EXP(-$G271/INDEX($BB$5:$BG$12,MATCH($D271,$AR$5:$AR$12,0),5))*($G271/INDEX($BB$5:$BG$12,MATCH($D271,$AR$5:$AR$12,0),5))^$J271)+(EXP(-$G271/INDEX($BB$5:$BG$12,MATCH($D271,$AR$5:$AR$12,0),6))*($G271/INDEX($BB$5:$BG$12,MATCH($D271,$AR$5:$AR$12,0),6))^$J271)),0)</x:f>
        <x:v>0</x:v>
      </x:c>
      <x:c r="BJ271"/>
      <x:c r="BK271"/>
      <x:c r="BL271"/>
      <x:c r="BM271"/>
      <x:c r="BN271"/>
      <x:c r="BO271"/>
      <x:c r="BP271"/>
      <x:c r="BQ271"/>
      <x:c r="BR271"/>
      <x:c r="BS271"/>
      <x:c r="BT271"/>
      <x:c r="BU271"/>
      <x:c r="BV271"/>
      <x:c r="BW271"/>
      <x:c r="BX271"/>
      <x:c r="BY271"/>
      <x:c r="BZ271"/>
    </x:row>
    <x:row r="272">
      <x:c r="A272" s="30" t="n">
        <x:f>'対象台データ'!A270</x:f>
        <x:v>46131</x:v>
      </x:c>
      <x:c r="B272" s="1004" t="str">
        <x:f>'対象台データ'!B270</x:f>
        <x:v>日</x:v>
      </x:c>
      <x:c r="C272" s="1004" t="str">
        <x:f>'対象台データ'!C270</x:f>
        <x:v>4/19</x:v>
      </x:c>
      <x:c r="D272" t="str">
        <x:f>'対象台データ'!D270</x:f>
        <x:v>スマスロ北斗の拳</x:v>
      </x:c>
      <x:c r="E272" s="1015" t="n">
        <x:f>IF($X272="A",MIN(100,MAX(0,55+(V272-55)*(1+0.4*SQRT(MIN(G272/8000,1))))),MIN(100,MAX(0,V272)))</x:f>
        <x:v>73.24824420485174</x:v>
      </x:c>
      <x:c r="F272" s="1017" t="n">
        <x:f>'対象台データ'!E270</x:f>
        <x:v>743</x:v>
      </x:c>
      <x:c r="G272" s="644" t="n">
        <x:f>'対象台データ'!F270</x:f>
        <x:v>9646</x:v>
      </x:c>
      <x:c r="H272" s="644" t="n">
        <x:f>'対象台データ'!G270</x:f>
        <x:v>582</x:v>
      </x:c>
      <x:c r="I272" s="644" t="n">
        <x:f>'対象台データ'!H270</x:f>
        <x:v>0</x:v>
      </x:c>
      <x:c r="J272" s="644" t="n">
        <x:f>'対象台データ'!I270</x:f>
        <x:v>0</x:v>
      </x:c>
      <x:c r="K272" s="145" t="n">
        <x:f>'対象台データ'!K270</x:f>
        <x:v>1.02011196350819</x:v>
      </x:c>
      <x:c r="L272" s="28" t="n">
        <x:f>IF(G272&lt;=0,5,IF(G272&lt;1500,5+(G272-0)*(20-5)/(1500-0),IF(G272&lt;3000,20+(G272-1500)*(40-20)/(3000-1500),IF(G272&lt;4500,40+(G272-3000)*(58-40)/(4500-3000),IF(G272&lt;6000,58+(G272-4500)*(72-58)/(6000-4500),IF(G272&lt;7500,72+(G272-6000)*(84-72)/(7500-6000),IF(G272&lt;9000,84+(G272-7500)*(93-84)/(9000-7500),IF(G272&lt;11000,93+(G272-9000)*(100-93)/(11000-9000),100))))))))</x:f>
        <x:v>95.261</x:v>
      </x:c>
      <x:c r="M272" s="28" t="n">
        <x:v>1</x:v>
      </x:c>
      <x:c r="N272" s="28" t="n">
        <x:f>MIN(100,L272*M272)</x:f>
        <x:v>95.261</x:v>
      </x:c>
      <x:c r="O272" s="28" t="n">
        <x:f>IF(K272&lt;=0.8,0,IF(K272&lt;0.9,0+(K272-0.8)*(10-0)/(0.9-0.8),IF(K272&lt;1,10+(K272-0.9)*(35-10)/(1-0.9),IF(K272&lt;1.2,35+(K272-1)*(87-35)/(1.2-1),IF(K272&lt;1.3,87+(K272-1.2)*(96-87)/(1.3-1.2),IF(K272&lt;1.45,96+(K272-1.3)*(100-96)/(1.45-1.3),100))))))</x:f>
        <x:v>40.229110512129374</x:v>
      </x:c>
      <x:c r="P272" s="145" t="n">
        <x:f>MIN(1,SQRT(G272/8000))</x:f>
        <x:v>1</x:v>
      </x:c>
      <x:c r="Q272" s="28" t="n">
        <x:f>35+(O272-35)*P272</x:f>
        <x:v>40.229110512129374</x:v>
      </x:c>
      <x:c r="R272" s="28" t="n">
        <x:f>IF(K272&lt;0.95,MIN(25,(0.95-K272)*250),0)</x:f>
        <x:v>0</x:v>
      </x:c>
      <x:c r="S272" s="28" t="n">
        <x:f>IF($X272="A",Y272*5+Z272*15+AA272*30+AB272*60+AC272*80+AD272*100,0)</x:f>
        <x:v>0</x:v>
      </x:c>
      <x:c r="T272" s="28" t="n">
        <x:f>IF($X272="A",AE272*5+AF272*15+AG272*30+AH272*60+AI272*80+AJ272*100,0)</x:f>
        <x:v>0</x:v>
      </x:c>
      <x:c r="U272" s="28" t="n">
        <x:f>IF($X272="A",S272*15%+T272*30%+Q272*55%,0)</x:f>
        <x:v>0</x:v>
      </x:c>
      <x:c r="V272" s="1019" t="n">
        <x:f>IF($X272="A",U272*80%+N272*20%,N272*IFERROR(INDEX($AT$5:$AT$60,MATCH($D272,$AR$5:$AR$60,0)),0.6)+Q272*IFERROR(INDEX($AU$5:$AU$60,MATCH($D272,$AR$5:$AR$60,0)),0.4)-R272)</x:f>
        <x:v>73.24824420485174</x:v>
      </x:c>
      <x:c r="W272" s="25" t="str">
        <x:f>IF(E272&gt;=90,"設定6級候補",IF(E272&gt;=75,"設定4以上強候補",IF(E272&gt;=60,"設定4以上を疑う","要観察")))</x:f>
        <x:v>設定4以上を疑う</x:v>
      </x:c>
      <x:c r="X272" s="1004" t="str">
        <x:f>IFERROR(INDEX($AS$5:$AS$60,MATCH($D272,$AR$5:$AR$60,0)),"AT")</x:f>
        <x:v>AT</x:v>
      </x:c>
      <x:c r="Y272" s="145" t="n">
        <x:f>IFERROR((EXP(-$G272/INDEX($AV$5:$BA$12,MATCH($D272,$AR$5:$AR$12,0),1))*($G272/INDEX($AV$5:$BA$12,MATCH($D272,$AR$5:$AR$12,0),1))^$I272)/((EXP(-$G272/INDEX($AV$5:$BA$12,MATCH($D272,$AR$5:$AR$12,0),1))*($G272/INDEX($AV$5:$BA$12,MATCH($D272,$AR$5:$AR$12,0),1))^$I272)+(EXP(-$G272/INDEX($AV$5:$BA$12,MATCH($D272,$AR$5:$AR$12,0),2))*($G272/INDEX($AV$5:$BA$12,MATCH($D272,$AR$5:$AR$12,0),2))^$I272)+(EXP(-$G272/INDEX($AV$5:$BA$12,MATCH($D272,$AR$5:$AR$12,0),3))*($G272/INDEX($AV$5:$BA$12,MATCH($D272,$AR$5:$AR$12,0),3))^$I272)+(EXP(-$G272/INDEX($AV$5:$BA$12,MATCH($D272,$AR$5:$AR$12,0),4))*($G272/INDEX($AV$5:$BA$12,MATCH($D272,$AR$5:$AR$12,0),4))^$I272)+(EXP(-$G272/INDEX($AV$5:$BA$12,MATCH($D272,$AR$5:$AR$12,0),5))*($G272/INDEX($AV$5:$BA$12,MATCH($D272,$AR$5:$AR$12,0),5))^$I272)+(EXP(-$G272/INDEX($AV$5:$BA$12,MATCH($D272,$AR$5:$AR$12,0),6))*($G272/INDEX($AV$5:$BA$12,MATCH($D272,$AR$5:$AR$12,0),6))^$I272)),0)</x:f>
        <x:v>0</x:v>
      </x:c>
      <x:c r="Z272" s="145" t="n">
        <x:f>IFERROR((EXP(-$G272/INDEX($AV$5:$BA$12,MATCH($D272,$AR$5:$AR$12,0),2))*($G272/INDEX($AV$5:$BA$12,MATCH($D272,$AR$5:$AR$12,0),2))^$I272)/((EXP(-$G272/INDEX($AV$5:$BA$12,MATCH($D272,$AR$5:$AR$12,0),1))*($G272/INDEX($AV$5:$BA$12,MATCH($D272,$AR$5:$AR$12,0),1))^$I272)+(EXP(-$G272/INDEX($AV$5:$BA$12,MATCH($D272,$AR$5:$AR$12,0),2))*($G272/INDEX($AV$5:$BA$12,MATCH($D272,$AR$5:$AR$12,0),2))^$I272)+(EXP(-$G272/INDEX($AV$5:$BA$12,MATCH($D272,$AR$5:$AR$12,0),3))*($G272/INDEX($AV$5:$BA$12,MATCH($D272,$AR$5:$AR$12,0),3))^$I272)+(EXP(-$G272/INDEX($AV$5:$BA$12,MATCH($D272,$AR$5:$AR$12,0),4))*($G272/INDEX($AV$5:$BA$12,MATCH($D272,$AR$5:$AR$12,0),4))^$I272)+(EXP(-$G272/INDEX($AV$5:$BA$12,MATCH($D272,$AR$5:$AR$12,0),5))*($G272/INDEX($AV$5:$BA$12,MATCH($D272,$AR$5:$AR$12,0),5))^$I272)+(EXP(-$G272/INDEX($AV$5:$BA$12,MATCH($D272,$AR$5:$AR$12,0),6))*($G272/INDEX($AV$5:$BA$12,MATCH($D272,$AR$5:$AR$12,0),6))^$I272)),0)</x:f>
        <x:v>0</x:v>
      </x:c>
      <x:c r="AA272" s="145" t="n">
        <x:f>IFERROR((EXP(-$G272/INDEX($AV$5:$BA$12,MATCH($D272,$AR$5:$AR$12,0),3))*($G272/INDEX($AV$5:$BA$12,MATCH($D272,$AR$5:$AR$12,0),3))^$I272)/((EXP(-$G272/INDEX($AV$5:$BA$12,MATCH($D272,$AR$5:$AR$12,0),1))*($G272/INDEX($AV$5:$BA$12,MATCH($D272,$AR$5:$AR$12,0),1))^$I272)+(EXP(-$G272/INDEX($AV$5:$BA$12,MATCH($D272,$AR$5:$AR$12,0),2))*($G272/INDEX($AV$5:$BA$12,MATCH($D272,$AR$5:$AR$12,0),2))^$I272)+(EXP(-$G272/INDEX($AV$5:$BA$12,MATCH($D272,$AR$5:$AR$12,0),3))*($G272/INDEX($AV$5:$BA$12,MATCH($D272,$AR$5:$AR$12,0),3))^$I272)+(EXP(-$G272/INDEX($AV$5:$BA$12,MATCH($D272,$AR$5:$AR$12,0),4))*($G272/INDEX($AV$5:$BA$12,MATCH($D272,$AR$5:$AR$12,0),4))^$I272)+(EXP(-$G272/INDEX($AV$5:$BA$12,MATCH($D272,$AR$5:$AR$12,0),5))*($G272/INDEX($AV$5:$BA$12,MATCH($D272,$AR$5:$AR$12,0),5))^$I272)+(EXP(-$G272/INDEX($AV$5:$BA$12,MATCH($D272,$AR$5:$AR$12,0),6))*($G272/INDEX($AV$5:$BA$12,MATCH($D272,$AR$5:$AR$12,0),6))^$I272)),0)</x:f>
        <x:v>0</x:v>
      </x:c>
      <x:c r="AB272" s="145" t="n">
        <x:f>IFERROR((EXP(-$G272/INDEX($AV$5:$BA$12,MATCH($D272,$AR$5:$AR$12,0),4))*($G272/INDEX($AV$5:$BA$12,MATCH($D272,$AR$5:$AR$12,0),4))^$I272)/((EXP(-$G272/INDEX($AV$5:$BA$12,MATCH($D272,$AR$5:$AR$12,0),1))*($G272/INDEX($AV$5:$BA$12,MATCH($D272,$AR$5:$AR$12,0),1))^$I272)+(EXP(-$G272/INDEX($AV$5:$BA$12,MATCH($D272,$AR$5:$AR$12,0),2))*($G272/INDEX($AV$5:$BA$12,MATCH($D272,$AR$5:$AR$12,0),2))^$I272)+(EXP(-$G272/INDEX($AV$5:$BA$12,MATCH($D272,$AR$5:$AR$12,0),3))*($G272/INDEX($AV$5:$BA$12,MATCH($D272,$AR$5:$AR$12,0),3))^$I272)+(EXP(-$G272/INDEX($AV$5:$BA$12,MATCH($D272,$AR$5:$AR$12,0),4))*($G272/INDEX($AV$5:$BA$12,MATCH($D272,$AR$5:$AR$12,0),4))^$I272)+(EXP(-$G272/INDEX($AV$5:$BA$12,MATCH($D272,$AR$5:$AR$12,0),5))*($G272/INDEX($AV$5:$BA$12,MATCH($D272,$AR$5:$AR$12,0),5))^$I272)+(EXP(-$G272/INDEX($AV$5:$BA$12,MATCH($D272,$AR$5:$AR$12,0),6))*($G272/INDEX($AV$5:$BA$12,MATCH($D272,$AR$5:$AR$12,0),6))^$I272)),0)</x:f>
        <x:v>0</x:v>
      </x:c>
      <x:c r="AC272" s="145" t="n">
        <x:f>IFERROR((EXP(-$G272/INDEX($AV$5:$BA$12,MATCH($D272,$AR$5:$AR$12,0),5))*($G272/INDEX($AV$5:$BA$12,MATCH($D272,$AR$5:$AR$12,0),5))^$I272)/((EXP(-$G272/INDEX($AV$5:$BA$12,MATCH($D272,$AR$5:$AR$12,0),1))*($G272/INDEX($AV$5:$BA$12,MATCH($D272,$AR$5:$AR$12,0),1))^$I272)+(EXP(-$G272/INDEX($AV$5:$BA$12,MATCH($D272,$AR$5:$AR$12,0),2))*($G272/INDEX($AV$5:$BA$12,MATCH($D272,$AR$5:$AR$12,0),2))^$I272)+(EXP(-$G272/INDEX($AV$5:$BA$12,MATCH($D272,$AR$5:$AR$12,0),3))*($G272/INDEX($AV$5:$BA$12,MATCH($D272,$AR$5:$AR$12,0),3))^$I272)+(EXP(-$G272/INDEX($AV$5:$BA$12,MATCH($D272,$AR$5:$AR$12,0),4))*($G272/INDEX($AV$5:$BA$12,MATCH($D272,$AR$5:$AR$12,0),4))^$I272)+(EXP(-$G272/INDEX($AV$5:$BA$12,MATCH($D272,$AR$5:$AR$12,0),5))*($G272/INDEX($AV$5:$BA$12,MATCH($D272,$AR$5:$AR$12,0),5))^$I272)+(EXP(-$G272/INDEX($AV$5:$BA$12,MATCH($D272,$AR$5:$AR$12,0),6))*($G272/INDEX($AV$5:$BA$12,MATCH($D272,$AR$5:$AR$12,0),6))^$I272)),0)</x:f>
        <x:v>0</x:v>
      </x:c>
      <x:c r="AD272" s="145" t="n">
        <x:f>IFERROR((EXP(-$G272/INDEX($AV$5:$BA$12,MATCH($D272,$AR$5:$AR$12,0),6))*($G272/INDEX($AV$5:$BA$12,MATCH($D272,$AR$5:$AR$12,0),6))^$I272)/((EXP(-$G272/INDEX($AV$5:$BA$12,MATCH($D272,$AR$5:$AR$12,0),1))*($G272/INDEX($AV$5:$BA$12,MATCH($D272,$AR$5:$AR$12,0),1))^$I272)+(EXP(-$G272/INDEX($AV$5:$BA$12,MATCH($D272,$AR$5:$AR$12,0),2))*($G272/INDEX($AV$5:$BA$12,MATCH($D272,$AR$5:$AR$12,0),2))^$I272)+(EXP(-$G272/INDEX($AV$5:$BA$12,MATCH($D272,$AR$5:$AR$12,0),3))*($G272/INDEX($AV$5:$BA$12,MATCH($D272,$AR$5:$AR$12,0),3))^$I272)+(EXP(-$G272/INDEX($AV$5:$BA$12,MATCH($D272,$AR$5:$AR$12,0),4))*($G272/INDEX($AV$5:$BA$12,MATCH($D272,$AR$5:$AR$12,0),4))^$I272)+(EXP(-$G272/INDEX($AV$5:$BA$12,MATCH($D272,$AR$5:$AR$12,0),5))*($G272/INDEX($AV$5:$BA$12,MATCH($D272,$AR$5:$AR$12,0),5))^$I272)+(EXP(-$G272/INDEX($AV$5:$BA$12,MATCH($D272,$AR$5:$AR$12,0),6))*($G272/INDEX($AV$5:$BA$12,MATCH($D272,$AR$5:$AR$12,0),6))^$I272)),0)</x:f>
        <x:v>0</x:v>
      </x:c>
      <x:c r="AE272" s="145" t="n">
        <x:f>IFERROR((EXP(-$G272/INDEX($BB$5:$BG$12,MATCH($D272,$AR$5:$AR$12,0),1))*($G272/INDEX($BB$5:$BG$12,MATCH($D272,$AR$5:$AR$12,0),1))^$J272)/((EXP(-$G272/INDEX($BB$5:$BG$12,MATCH($D272,$AR$5:$AR$12,0),1))*($G272/INDEX($BB$5:$BG$12,MATCH($D272,$AR$5:$AR$12,0),1))^$J272)+(EXP(-$G272/INDEX($BB$5:$BG$12,MATCH($D272,$AR$5:$AR$12,0),2))*($G272/INDEX($BB$5:$BG$12,MATCH($D272,$AR$5:$AR$12,0),2))^$J272)+(EXP(-$G272/INDEX($BB$5:$BG$12,MATCH($D272,$AR$5:$AR$12,0),3))*($G272/INDEX($BB$5:$BG$12,MATCH($D272,$AR$5:$AR$12,0),3))^$J272)+(EXP(-$G272/INDEX($BB$5:$BG$12,MATCH($D272,$AR$5:$AR$12,0),4))*($G272/INDEX($BB$5:$BG$12,MATCH($D272,$AR$5:$AR$12,0),4))^$J272)+(EXP(-$G272/INDEX($BB$5:$BG$12,MATCH($D272,$AR$5:$AR$12,0),5))*($G272/INDEX($BB$5:$BG$12,MATCH($D272,$AR$5:$AR$12,0),5))^$J272)+(EXP(-$G272/INDEX($BB$5:$BG$12,MATCH($D272,$AR$5:$AR$12,0),6))*($G272/INDEX($BB$5:$BG$12,MATCH($D272,$AR$5:$AR$12,0),6))^$J272)),0)</x:f>
        <x:v>0</x:v>
      </x:c>
      <x:c r="AF272" s="145" t="n">
        <x:f>IFERROR((EXP(-$G272/INDEX($BB$5:$BG$12,MATCH($D272,$AR$5:$AR$12,0),2))*($G272/INDEX($BB$5:$BG$12,MATCH($D272,$AR$5:$AR$12,0),2))^$J272)/((EXP(-$G272/INDEX($BB$5:$BG$12,MATCH($D272,$AR$5:$AR$12,0),1))*($G272/INDEX($BB$5:$BG$12,MATCH($D272,$AR$5:$AR$12,0),1))^$J272)+(EXP(-$G272/INDEX($BB$5:$BG$12,MATCH($D272,$AR$5:$AR$12,0),2))*($G272/INDEX($BB$5:$BG$12,MATCH($D272,$AR$5:$AR$12,0),2))^$J272)+(EXP(-$G272/INDEX($BB$5:$BG$12,MATCH($D272,$AR$5:$AR$12,0),3))*($G272/INDEX($BB$5:$BG$12,MATCH($D272,$AR$5:$AR$12,0),3))^$J272)+(EXP(-$G272/INDEX($BB$5:$BG$12,MATCH($D272,$AR$5:$AR$12,0),4))*($G272/INDEX($BB$5:$BG$12,MATCH($D272,$AR$5:$AR$12,0),4))^$J272)+(EXP(-$G272/INDEX($BB$5:$BG$12,MATCH($D272,$AR$5:$AR$12,0),5))*($G272/INDEX($BB$5:$BG$12,MATCH($D272,$AR$5:$AR$12,0),5))^$J272)+(EXP(-$G272/INDEX($BB$5:$BG$12,MATCH($D272,$AR$5:$AR$12,0),6))*($G272/INDEX($BB$5:$BG$12,MATCH($D272,$AR$5:$AR$12,0),6))^$J272)),0)</x:f>
        <x:v>0</x:v>
      </x:c>
      <x:c r="AG272" s="145" t="n">
        <x:f>IFERROR((EXP(-$G272/INDEX($BB$5:$BG$12,MATCH($D272,$AR$5:$AR$12,0),3))*($G272/INDEX($BB$5:$BG$12,MATCH($D272,$AR$5:$AR$12,0),3))^$J272)/((EXP(-$G272/INDEX($BB$5:$BG$12,MATCH($D272,$AR$5:$AR$12,0),1))*($G272/INDEX($BB$5:$BG$12,MATCH($D272,$AR$5:$AR$12,0),1))^$J272)+(EXP(-$G272/INDEX($BB$5:$BG$12,MATCH($D272,$AR$5:$AR$12,0),2))*($G272/INDEX($BB$5:$BG$12,MATCH($D272,$AR$5:$AR$12,0),2))^$J272)+(EXP(-$G272/INDEX($BB$5:$BG$12,MATCH($D272,$AR$5:$AR$12,0),3))*($G272/INDEX($BB$5:$BG$12,MATCH($D272,$AR$5:$AR$12,0),3))^$J272)+(EXP(-$G272/INDEX($BB$5:$BG$12,MATCH($D272,$AR$5:$AR$12,0),4))*($G272/INDEX($BB$5:$BG$12,MATCH($D272,$AR$5:$AR$12,0),4))^$J272)+(EXP(-$G272/INDEX($BB$5:$BG$12,MATCH($D272,$AR$5:$AR$12,0),5))*($G272/INDEX($BB$5:$BG$12,MATCH($D272,$AR$5:$AR$12,0),5))^$J272)+(EXP(-$G272/INDEX($BB$5:$BG$12,MATCH($D272,$AR$5:$AR$12,0),6))*($G272/INDEX($BB$5:$BG$12,MATCH($D272,$AR$5:$AR$12,0),6))^$J272)),0)</x:f>
        <x:v>0</x:v>
      </x:c>
      <x:c r="AH272" s="145" t="n">
        <x:f>IFERROR((EXP(-$G272/INDEX($BB$5:$BG$12,MATCH($D272,$AR$5:$AR$12,0),4))*($G272/INDEX($BB$5:$BG$12,MATCH($D272,$AR$5:$AR$12,0),4))^$J272)/((EXP(-$G272/INDEX($BB$5:$BG$12,MATCH($D272,$AR$5:$AR$12,0),1))*($G272/INDEX($BB$5:$BG$12,MATCH($D272,$AR$5:$AR$12,0),1))^$J272)+(EXP(-$G272/INDEX($BB$5:$BG$12,MATCH($D272,$AR$5:$AR$12,0),2))*($G272/INDEX($BB$5:$BG$12,MATCH($D272,$AR$5:$AR$12,0),2))^$J272)+(EXP(-$G272/INDEX($BB$5:$BG$12,MATCH($D272,$AR$5:$AR$12,0),3))*($G272/INDEX($BB$5:$BG$12,MATCH($D272,$AR$5:$AR$12,0),3))^$J272)+(EXP(-$G272/INDEX($BB$5:$BG$12,MATCH($D272,$AR$5:$AR$12,0),4))*($G272/INDEX($BB$5:$BG$12,MATCH($D272,$AR$5:$AR$12,0),4))^$J272)+(EXP(-$G272/INDEX($BB$5:$BG$12,MATCH($D272,$AR$5:$AR$12,0),5))*($G272/INDEX($BB$5:$BG$12,MATCH($D272,$AR$5:$AR$12,0),5))^$J272)+(EXP(-$G272/INDEX($BB$5:$BG$12,MATCH($D272,$AR$5:$AR$12,0),6))*($G272/INDEX($BB$5:$BG$12,MATCH($D272,$AR$5:$AR$12,0),6))^$J272)),0)</x:f>
        <x:v>0</x:v>
      </x:c>
      <x:c r="AI272" s="145" t="n">
        <x:f>IFERROR((EXP(-$G272/INDEX($BB$5:$BG$12,MATCH($D272,$AR$5:$AR$12,0),5))*($G272/INDEX($BB$5:$BG$12,MATCH($D272,$AR$5:$AR$12,0),5))^$J272)/((EXP(-$G272/INDEX($BB$5:$BG$12,MATCH($D272,$AR$5:$AR$12,0),1))*($G272/INDEX($BB$5:$BG$12,MATCH($D272,$AR$5:$AR$12,0),1))^$J272)+(EXP(-$G272/INDEX($BB$5:$BG$12,MATCH($D272,$AR$5:$AR$12,0),2))*($G272/INDEX($BB$5:$BG$12,MATCH($D272,$AR$5:$AR$12,0),2))^$J272)+(EXP(-$G272/INDEX($BB$5:$BG$12,MATCH($D272,$AR$5:$AR$12,0),3))*($G272/INDEX($BB$5:$BG$12,MATCH($D272,$AR$5:$AR$12,0),3))^$J272)+(EXP(-$G272/INDEX($BB$5:$BG$12,MATCH($D272,$AR$5:$AR$12,0),4))*($G272/INDEX($BB$5:$BG$12,MATCH($D272,$AR$5:$AR$12,0),4))^$J272)+(EXP(-$G272/INDEX($BB$5:$BG$12,MATCH($D272,$AR$5:$AR$12,0),5))*($G272/INDEX($BB$5:$BG$12,MATCH($D272,$AR$5:$AR$12,0),5))^$J272)+(EXP(-$G272/INDEX($BB$5:$BG$12,MATCH($D272,$AR$5:$AR$12,0),6))*($G272/INDEX($BB$5:$BG$12,MATCH($D272,$AR$5:$AR$12,0),6))^$J272)),0)</x:f>
        <x:v>0</x:v>
      </x:c>
      <x:c r="AJ272" s="145" t="n">
        <x:f>IFERROR((EXP(-$G272/INDEX($BB$5:$BG$12,MATCH($D272,$AR$5:$AR$12,0),6))*($G272/INDEX($BB$5:$BG$12,MATCH($D272,$AR$5:$AR$12,0),6))^$J272)/((EXP(-$G272/INDEX($BB$5:$BG$12,MATCH($D272,$AR$5:$AR$12,0),1))*($G272/INDEX($BB$5:$BG$12,MATCH($D272,$AR$5:$AR$12,0),1))^$J272)+(EXP(-$G272/INDEX($BB$5:$BG$12,MATCH($D272,$AR$5:$AR$12,0),2))*($G272/INDEX($BB$5:$BG$12,MATCH($D272,$AR$5:$AR$12,0),2))^$J272)+(EXP(-$G272/INDEX($BB$5:$BG$12,MATCH($D272,$AR$5:$AR$12,0),3))*($G272/INDEX($BB$5:$BG$12,MATCH($D272,$AR$5:$AR$12,0),3))^$J272)+(EXP(-$G272/INDEX($BB$5:$BG$12,MATCH($D272,$AR$5:$AR$12,0),4))*($G272/INDEX($BB$5:$BG$12,MATCH($D272,$AR$5:$AR$12,0),4))^$J272)+(EXP(-$G272/INDEX($BB$5:$BG$12,MATCH($D272,$AR$5:$AR$12,0),5))*($G272/INDEX($BB$5:$BG$12,MATCH($D272,$AR$5:$AR$12,0),5))^$J272)+(EXP(-$G272/INDEX($BB$5:$BG$12,MATCH($D272,$AR$5:$AR$12,0),6))*($G272/INDEX($BB$5:$BG$12,MATCH($D272,$AR$5:$AR$12,0),6))^$J272)),0)</x:f>
        <x:v>0</x:v>
      </x:c>
      <x:c r="BJ272"/>
      <x:c r="BK272"/>
      <x:c r="BL272"/>
      <x:c r="BM272"/>
      <x:c r="BN272"/>
      <x:c r="BO272"/>
      <x:c r="BP272"/>
      <x:c r="BQ272"/>
      <x:c r="BR272"/>
      <x:c r="BS272"/>
      <x:c r="BT272"/>
      <x:c r="BU272"/>
      <x:c r="BV272"/>
      <x:c r="BW272"/>
      <x:c r="BX272"/>
      <x:c r="BY272"/>
      <x:c r="BZ272"/>
    </x:row>
    <x:row r="273">
      <x:c r="A273" s="30" t="n">
        <x:f>'対象台データ'!A271</x:f>
        <x:v>46131</x:v>
      </x:c>
      <x:c r="B273" s="1004" t="str">
        <x:f>'対象台データ'!B271</x:f>
        <x:v>日</x:v>
      </x:c>
      <x:c r="C273" s="1004" t="str">
        <x:f>'対象台データ'!C271</x:f>
        <x:v>4/19</x:v>
      </x:c>
      <x:c r="D273" t="str">
        <x:f>'対象台データ'!D271</x:f>
        <x:v>スマスロ北斗の拳</x:v>
      </x:c>
      <x:c r="E273" s="1015" t="n">
        <x:f>IF($X273="A",MIN(100,MAX(0,55+(V273-55)*(1+0.4*SQRT(MIN(G273/8000,1))))),MIN(100,MAX(0,V273)))</x:f>
        <x:v>83.84787934381141</x:v>
      </x:c>
      <x:c r="F273" s="1017" t="n">
        <x:f>'対象台データ'!E271</x:f>
        <x:v>744</x:v>
      </x:c>
      <x:c r="G273" s="644" t="n">
        <x:f>'対象台データ'!F271</x:f>
        <x:v>7435</x:v>
      </x:c>
      <x:c r="H273" s="644" t="n">
        <x:f>'対象台データ'!G271</x:f>
        <x:v>4396</x:v>
      </x:c>
      <x:c r="I273" s="644" t="n">
        <x:f>'対象台データ'!H271</x:f>
        <x:v>0</x:v>
      </x:c>
      <x:c r="J273" s="644" t="n">
        <x:f>'対象台データ'!I271</x:f>
        <x:v>0</x:v>
      </x:c>
      <x:c r="K273" s="145" t="n">
        <x:f>'対象台データ'!K271</x:f>
        <x:v>1.1970858551894195</x:v>
      </x:c>
      <x:c r="L273" s="28" t="n">
        <x:f>IF(G273&lt;=0,5,IF(G273&lt;1500,5+(G273-0)*(20-5)/(1500-0),IF(G273&lt;3000,20+(G273-1500)*(40-20)/(3000-1500),IF(G273&lt;4500,40+(G273-3000)*(58-40)/(4500-3000),IF(G273&lt;6000,58+(G273-4500)*(72-58)/(6000-4500),IF(G273&lt;7500,72+(G273-6000)*(84-72)/(7500-6000),IF(G273&lt;9000,84+(G273-7500)*(93-84)/(9000-7500),IF(G273&lt;11000,93+(G273-9000)*(100-93)/(11000-9000),100))))))))</x:f>
        <x:v>83.48</x:v>
      </x:c>
      <x:c r="M273" s="28" t="n">
        <x:v>1</x:v>
      </x:c>
      <x:c r="N273" s="28" t="n">
        <x:f>MIN(100,L273*M273)</x:f>
        <x:v>83.48</x:v>
      </x:c>
      <x:c r="O273" s="28" t="n">
        <x:f>IF(K273&lt;=0.8,0,IF(K273&lt;0.9,0+(K273-0.8)*(10-0)/(0.9-0.8),IF(K273&lt;1,10+(K273-0.9)*(35-10)/(1-0.9),IF(K273&lt;1.2,35+(K273-1)*(87-35)/(1.2-1),IF(K273&lt;1.3,87+(K273-1.2)*(96-87)/(1.3-1.2),IF(K273&lt;1.45,96+(K273-1.3)*(100-96)/(1.45-1.3),100))))))</x:f>
        <x:v>86.24232234924906</x:v>
      </x:c>
      <x:c r="P273" s="145" t="n">
        <x:f>MIN(1,SQRT(G273/8000))</x:f>
        <x:v>0.964040974232942</x:v>
      </x:c>
      <x:c r="Q273" s="28" t="n">
        <x:f>35+(O273-35)*P273</x:f>
        <x:v>84.39969835952853</x:v>
      </x:c>
      <x:c r="R273" s="28" t="n">
        <x:f>IF(K273&lt;0.95,MIN(25,(0.95-K273)*250),0)</x:f>
        <x:v>0</x:v>
      </x:c>
      <x:c r="S273" s="28" t="n">
        <x:f>IF($X273="A",Y273*5+Z273*15+AA273*30+AB273*60+AC273*80+AD273*100,0)</x:f>
        <x:v>0</x:v>
      </x:c>
      <x:c r="T273" s="28" t="n">
        <x:f>IF($X273="A",AE273*5+AF273*15+AG273*30+AH273*60+AI273*80+AJ273*100,0)</x:f>
        <x:v>0</x:v>
      </x:c>
      <x:c r="U273" s="28" t="n">
        <x:f>IF($X273="A",S273*15%+T273*30%+Q273*55%,0)</x:f>
        <x:v>0</x:v>
      </x:c>
      <x:c r="V273" s="1019" t="n">
        <x:f>IF($X273="A",U273*80%+N273*20%,N273*IFERROR(INDEX($AT$5:$AT$60,MATCH($D273,$AR$5:$AR$60,0)),0.6)+Q273*IFERROR(INDEX($AU$5:$AU$60,MATCH($D273,$AR$5:$AR$60,0)),0.4)-R273)</x:f>
        <x:v>83.84787934381141</x:v>
      </x:c>
      <x:c r="W273" s="25" t="str">
        <x:f>IF(E273&gt;=90,"設定6級候補",IF(E273&gt;=75,"設定4以上強候補",IF(E273&gt;=60,"設定4以上を疑う","要観察")))</x:f>
        <x:v>設定4以上強候補</x:v>
      </x:c>
      <x:c r="X273" s="1004" t="str">
        <x:f>IFERROR(INDEX($AS$5:$AS$60,MATCH($D273,$AR$5:$AR$60,0)),"AT")</x:f>
        <x:v>AT</x:v>
      </x:c>
      <x:c r="Y273" s="145" t="n">
        <x:f>IFERROR((EXP(-$G273/INDEX($AV$5:$BA$12,MATCH($D273,$AR$5:$AR$12,0),1))*($G273/INDEX($AV$5:$BA$12,MATCH($D273,$AR$5:$AR$12,0),1))^$I273)/((EXP(-$G273/INDEX($AV$5:$BA$12,MATCH($D273,$AR$5:$AR$12,0),1))*($G273/INDEX($AV$5:$BA$12,MATCH($D273,$AR$5:$AR$12,0),1))^$I273)+(EXP(-$G273/INDEX($AV$5:$BA$12,MATCH($D273,$AR$5:$AR$12,0),2))*($G273/INDEX($AV$5:$BA$12,MATCH($D273,$AR$5:$AR$12,0),2))^$I273)+(EXP(-$G273/INDEX($AV$5:$BA$12,MATCH($D273,$AR$5:$AR$12,0),3))*($G273/INDEX($AV$5:$BA$12,MATCH($D273,$AR$5:$AR$12,0),3))^$I273)+(EXP(-$G273/INDEX($AV$5:$BA$12,MATCH($D273,$AR$5:$AR$12,0),4))*($G273/INDEX($AV$5:$BA$12,MATCH($D273,$AR$5:$AR$12,0),4))^$I273)+(EXP(-$G273/INDEX($AV$5:$BA$12,MATCH($D273,$AR$5:$AR$12,0),5))*($G273/INDEX($AV$5:$BA$12,MATCH($D273,$AR$5:$AR$12,0),5))^$I273)+(EXP(-$G273/INDEX($AV$5:$BA$12,MATCH($D273,$AR$5:$AR$12,0),6))*($G273/INDEX($AV$5:$BA$12,MATCH($D273,$AR$5:$AR$12,0),6))^$I273)),0)</x:f>
        <x:v>0</x:v>
      </x:c>
      <x:c r="Z273" s="145" t="n">
        <x:f>IFERROR((EXP(-$G273/INDEX($AV$5:$BA$12,MATCH($D273,$AR$5:$AR$12,0),2))*($G273/INDEX($AV$5:$BA$12,MATCH($D273,$AR$5:$AR$12,0),2))^$I273)/((EXP(-$G273/INDEX($AV$5:$BA$12,MATCH($D273,$AR$5:$AR$12,0),1))*($G273/INDEX($AV$5:$BA$12,MATCH($D273,$AR$5:$AR$12,0),1))^$I273)+(EXP(-$G273/INDEX($AV$5:$BA$12,MATCH($D273,$AR$5:$AR$12,0),2))*($G273/INDEX($AV$5:$BA$12,MATCH($D273,$AR$5:$AR$12,0),2))^$I273)+(EXP(-$G273/INDEX($AV$5:$BA$12,MATCH($D273,$AR$5:$AR$12,0),3))*($G273/INDEX($AV$5:$BA$12,MATCH($D273,$AR$5:$AR$12,0),3))^$I273)+(EXP(-$G273/INDEX($AV$5:$BA$12,MATCH($D273,$AR$5:$AR$12,0),4))*($G273/INDEX($AV$5:$BA$12,MATCH($D273,$AR$5:$AR$12,0),4))^$I273)+(EXP(-$G273/INDEX($AV$5:$BA$12,MATCH($D273,$AR$5:$AR$12,0),5))*($G273/INDEX($AV$5:$BA$12,MATCH($D273,$AR$5:$AR$12,0),5))^$I273)+(EXP(-$G273/INDEX($AV$5:$BA$12,MATCH($D273,$AR$5:$AR$12,0),6))*($G273/INDEX($AV$5:$BA$12,MATCH($D273,$AR$5:$AR$12,0),6))^$I273)),0)</x:f>
        <x:v>0</x:v>
      </x:c>
      <x:c r="AA273" s="145" t="n">
        <x:f>IFERROR((EXP(-$G273/INDEX($AV$5:$BA$12,MATCH($D273,$AR$5:$AR$12,0),3))*($G273/INDEX($AV$5:$BA$12,MATCH($D273,$AR$5:$AR$12,0),3))^$I273)/((EXP(-$G273/INDEX($AV$5:$BA$12,MATCH($D273,$AR$5:$AR$12,0),1))*($G273/INDEX($AV$5:$BA$12,MATCH($D273,$AR$5:$AR$12,0),1))^$I273)+(EXP(-$G273/INDEX($AV$5:$BA$12,MATCH($D273,$AR$5:$AR$12,0),2))*($G273/INDEX($AV$5:$BA$12,MATCH($D273,$AR$5:$AR$12,0),2))^$I273)+(EXP(-$G273/INDEX($AV$5:$BA$12,MATCH($D273,$AR$5:$AR$12,0),3))*($G273/INDEX($AV$5:$BA$12,MATCH($D273,$AR$5:$AR$12,0),3))^$I273)+(EXP(-$G273/INDEX($AV$5:$BA$12,MATCH($D273,$AR$5:$AR$12,0),4))*($G273/INDEX($AV$5:$BA$12,MATCH($D273,$AR$5:$AR$12,0),4))^$I273)+(EXP(-$G273/INDEX($AV$5:$BA$12,MATCH($D273,$AR$5:$AR$12,0),5))*($G273/INDEX($AV$5:$BA$12,MATCH($D273,$AR$5:$AR$12,0),5))^$I273)+(EXP(-$G273/INDEX($AV$5:$BA$12,MATCH($D273,$AR$5:$AR$12,0),6))*($G273/INDEX($AV$5:$BA$12,MATCH($D273,$AR$5:$AR$12,0),6))^$I273)),0)</x:f>
        <x:v>0</x:v>
      </x:c>
      <x:c r="AB273" s="145" t="n">
        <x:f>IFERROR((EXP(-$G273/INDEX($AV$5:$BA$12,MATCH($D273,$AR$5:$AR$12,0),4))*($G273/INDEX($AV$5:$BA$12,MATCH($D273,$AR$5:$AR$12,0),4))^$I273)/((EXP(-$G273/INDEX($AV$5:$BA$12,MATCH($D273,$AR$5:$AR$12,0),1))*($G273/INDEX($AV$5:$BA$12,MATCH($D273,$AR$5:$AR$12,0),1))^$I273)+(EXP(-$G273/INDEX($AV$5:$BA$12,MATCH($D273,$AR$5:$AR$12,0),2))*($G273/INDEX($AV$5:$BA$12,MATCH($D273,$AR$5:$AR$12,0),2))^$I273)+(EXP(-$G273/INDEX($AV$5:$BA$12,MATCH($D273,$AR$5:$AR$12,0),3))*($G273/INDEX($AV$5:$BA$12,MATCH($D273,$AR$5:$AR$12,0),3))^$I273)+(EXP(-$G273/INDEX($AV$5:$BA$12,MATCH($D273,$AR$5:$AR$12,0),4))*($G273/INDEX($AV$5:$BA$12,MATCH($D273,$AR$5:$AR$12,0),4))^$I273)+(EXP(-$G273/INDEX($AV$5:$BA$12,MATCH($D273,$AR$5:$AR$12,0),5))*($G273/INDEX($AV$5:$BA$12,MATCH($D273,$AR$5:$AR$12,0),5))^$I273)+(EXP(-$G273/INDEX($AV$5:$BA$12,MATCH($D273,$AR$5:$AR$12,0),6))*($G273/INDEX($AV$5:$BA$12,MATCH($D273,$AR$5:$AR$12,0),6))^$I273)),0)</x:f>
        <x:v>0</x:v>
      </x:c>
      <x:c r="AC273" s="145" t="n">
        <x:f>IFERROR((EXP(-$G273/INDEX($AV$5:$BA$12,MATCH($D273,$AR$5:$AR$12,0),5))*($G273/INDEX($AV$5:$BA$12,MATCH($D273,$AR$5:$AR$12,0),5))^$I273)/((EXP(-$G273/INDEX($AV$5:$BA$12,MATCH($D273,$AR$5:$AR$12,0),1))*($G273/INDEX($AV$5:$BA$12,MATCH($D273,$AR$5:$AR$12,0),1))^$I273)+(EXP(-$G273/INDEX($AV$5:$BA$12,MATCH($D273,$AR$5:$AR$12,0),2))*($G273/INDEX($AV$5:$BA$12,MATCH($D273,$AR$5:$AR$12,0),2))^$I273)+(EXP(-$G273/INDEX($AV$5:$BA$12,MATCH($D273,$AR$5:$AR$12,0),3))*($G273/INDEX($AV$5:$BA$12,MATCH($D273,$AR$5:$AR$12,0),3))^$I273)+(EXP(-$G273/INDEX($AV$5:$BA$12,MATCH($D273,$AR$5:$AR$12,0),4))*($G273/INDEX($AV$5:$BA$12,MATCH($D273,$AR$5:$AR$12,0),4))^$I273)+(EXP(-$G273/INDEX($AV$5:$BA$12,MATCH($D273,$AR$5:$AR$12,0),5))*($G273/INDEX($AV$5:$BA$12,MATCH($D273,$AR$5:$AR$12,0),5))^$I273)+(EXP(-$G273/INDEX($AV$5:$BA$12,MATCH($D273,$AR$5:$AR$12,0),6))*($G273/INDEX($AV$5:$BA$12,MATCH($D273,$AR$5:$AR$12,0),6))^$I273)),0)</x:f>
        <x:v>0</x:v>
      </x:c>
      <x:c r="AD273" s="145" t="n">
        <x:f>IFERROR((EXP(-$G273/INDEX($AV$5:$BA$12,MATCH($D273,$AR$5:$AR$12,0),6))*($G273/INDEX($AV$5:$BA$12,MATCH($D273,$AR$5:$AR$12,0),6))^$I273)/((EXP(-$G273/INDEX($AV$5:$BA$12,MATCH($D273,$AR$5:$AR$12,0),1))*($G273/INDEX($AV$5:$BA$12,MATCH($D273,$AR$5:$AR$12,0),1))^$I273)+(EXP(-$G273/INDEX($AV$5:$BA$12,MATCH($D273,$AR$5:$AR$12,0),2))*($G273/INDEX($AV$5:$BA$12,MATCH($D273,$AR$5:$AR$12,0),2))^$I273)+(EXP(-$G273/INDEX($AV$5:$BA$12,MATCH($D273,$AR$5:$AR$12,0),3))*($G273/INDEX($AV$5:$BA$12,MATCH($D273,$AR$5:$AR$12,0),3))^$I273)+(EXP(-$G273/INDEX($AV$5:$BA$12,MATCH($D273,$AR$5:$AR$12,0),4))*($G273/INDEX($AV$5:$BA$12,MATCH($D273,$AR$5:$AR$12,0),4))^$I273)+(EXP(-$G273/INDEX($AV$5:$BA$12,MATCH($D273,$AR$5:$AR$12,0),5))*($G273/INDEX($AV$5:$BA$12,MATCH($D273,$AR$5:$AR$12,0),5))^$I273)+(EXP(-$G273/INDEX($AV$5:$BA$12,MATCH($D273,$AR$5:$AR$12,0),6))*($G273/INDEX($AV$5:$BA$12,MATCH($D273,$AR$5:$AR$12,0),6))^$I273)),0)</x:f>
        <x:v>0</x:v>
      </x:c>
      <x:c r="AE273" s="145" t="n">
        <x:f>IFERROR((EXP(-$G273/INDEX($BB$5:$BG$12,MATCH($D273,$AR$5:$AR$12,0),1))*($G273/INDEX($BB$5:$BG$12,MATCH($D273,$AR$5:$AR$12,0),1))^$J273)/((EXP(-$G273/INDEX($BB$5:$BG$12,MATCH($D273,$AR$5:$AR$12,0),1))*($G273/INDEX($BB$5:$BG$12,MATCH($D273,$AR$5:$AR$12,0),1))^$J273)+(EXP(-$G273/INDEX($BB$5:$BG$12,MATCH($D273,$AR$5:$AR$12,0),2))*($G273/INDEX($BB$5:$BG$12,MATCH($D273,$AR$5:$AR$12,0),2))^$J273)+(EXP(-$G273/INDEX($BB$5:$BG$12,MATCH($D273,$AR$5:$AR$12,0),3))*($G273/INDEX($BB$5:$BG$12,MATCH($D273,$AR$5:$AR$12,0),3))^$J273)+(EXP(-$G273/INDEX($BB$5:$BG$12,MATCH($D273,$AR$5:$AR$12,0),4))*($G273/INDEX($BB$5:$BG$12,MATCH($D273,$AR$5:$AR$12,0),4))^$J273)+(EXP(-$G273/INDEX($BB$5:$BG$12,MATCH($D273,$AR$5:$AR$12,0),5))*($G273/INDEX($BB$5:$BG$12,MATCH($D273,$AR$5:$AR$12,0),5))^$J273)+(EXP(-$G273/INDEX($BB$5:$BG$12,MATCH($D273,$AR$5:$AR$12,0),6))*($G273/INDEX($BB$5:$BG$12,MATCH($D273,$AR$5:$AR$12,0),6))^$J273)),0)</x:f>
        <x:v>0</x:v>
      </x:c>
      <x:c r="AF273" s="145" t="n">
        <x:f>IFERROR((EXP(-$G273/INDEX($BB$5:$BG$12,MATCH($D273,$AR$5:$AR$12,0),2))*($G273/INDEX($BB$5:$BG$12,MATCH($D273,$AR$5:$AR$12,0),2))^$J273)/((EXP(-$G273/INDEX($BB$5:$BG$12,MATCH($D273,$AR$5:$AR$12,0),1))*($G273/INDEX($BB$5:$BG$12,MATCH($D273,$AR$5:$AR$12,0),1))^$J273)+(EXP(-$G273/INDEX($BB$5:$BG$12,MATCH($D273,$AR$5:$AR$12,0),2))*($G273/INDEX($BB$5:$BG$12,MATCH($D273,$AR$5:$AR$12,0),2))^$J273)+(EXP(-$G273/INDEX($BB$5:$BG$12,MATCH($D273,$AR$5:$AR$12,0),3))*($G273/INDEX($BB$5:$BG$12,MATCH($D273,$AR$5:$AR$12,0),3))^$J273)+(EXP(-$G273/INDEX($BB$5:$BG$12,MATCH($D273,$AR$5:$AR$12,0),4))*($G273/INDEX($BB$5:$BG$12,MATCH($D273,$AR$5:$AR$12,0),4))^$J273)+(EXP(-$G273/INDEX($BB$5:$BG$12,MATCH($D273,$AR$5:$AR$12,0),5))*($G273/INDEX($BB$5:$BG$12,MATCH($D273,$AR$5:$AR$12,0),5))^$J273)+(EXP(-$G273/INDEX($BB$5:$BG$12,MATCH($D273,$AR$5:$AR$12,0),6))*($G273/INDEX($BB$5:$BG$12,MATCH($D273,$AR$5:$AR$12,0),6))^$J273)),0)</x:f>
        <x:v>0</x:v>
      </x:c>
      <x:c r="AG273" s="145" t="n">
        <x:f>IFERROR((EXP(-$G273/INDEX($BB$5:$BG$12,MATCH($D273,$AR$5:$AR$12,0),3))*($G273/INDEX($BB$5:$BG$12,MATCH($D273,$AR$5:$AR$12,0),3))^$J273)/((EXP(-$G273/INDEX($BB$5:$BG$12,MATCH($D273,$AR$5:$AR$12,0),1))*($G273/INDEX($BB$5:$BG$12,MATCH($D273,$AR$5:$AR$12,0),1))^$J273)+(EXP(-$G273/INDEX($BB$5:$BG$12,MATCH($D273,$AR$5:$AR$12,0),2))*($G273/INDEX($BB$5:$BG$12,MATCH($D273,$AR$5:$AR$12,0),2))^$J273)+(EXP(-$G273/INDEX($BB$5:$BG$12,MATCH($D273,$AR$5:$AR$12,0),3))*($G273/INDEX($BB$5:$BG$12,MATCH($D273,$AR$5:$AR$12,0),3))^$J273)+(EXP(-$G273/INDEX($BB$5:$BG$12,MATCH($D273,$AR$5:$AR$12,0),4))*($G273/INDEX($BB$5:$BG$12,MATCH($D273,$AR$5:$AR$12,0),4))^$J273)+(EXP(-$G273/INDEX($BB$5:$BG$12,MATCH($D273,$AR$5:$AR$12,0),5))*($G273/INDEX($BB$5:$BG$12,MATCH($D273,$AR$5:$AR$12,0),5))^$J273)+(EXP(-$G273/INDEX($BB$5:$BG$12,MATCH($D273,$AR$5:$AR$12,0),6))*($G273/INDEX($BB$5:$BG$12,MATCH($D273,$AR$5:$AR$12,0),6))^$J273)),0)</x:f>
        <x:v>0</x:v>
      </x:c>
      <x:c r="AH273" s="145" t="n">
        <x:f>IFERROR((EXP(-$G273/INDEX($BB$5:$BG$12,MATCH($D273,$AR$5:$AR$12,0),4))*($G273/INDEX($BB$5:$BG$12,MATCH($D273,$AR$5:$AR$12,0),4))^$J273)/((EXP(-$G273/INDEX($BB$5:$BG$12,MATCH($D273,$AR$5:$AR$12,0),1))*($G273/INDEX($BB$5:$BG$12,MATCH($D273,$AR$5:$AR$12,0),1))^$J273)+(EXP(-$G273/INDEX($BB$5:$BG$12,MATCH($D273,$AR$5:$AR$12,0),2))*($G273/INDEX($BB$5:$BG$12,MATCH($D273,$AR$5:$AR$12,0),2))^$J273)+(EXP(-$G273/INDEX($BB$5:$BG$12,MATCH($D273,$AR$5:$AR$12,0),3))*($G273/INDEX($BB$5:$BG$12,MATCH($D273,$AR$5:$AR$12,0),3))^$J273)+(EXP(-$G273/INDEX($BB$5:$BG$12,MATCH($D273,$AR$5:$AR$12,0),4))*($G273/INDEX($BB$5:$BG$12,MATCH($D273,$AR$5:$AR$12,0),4))^$J273)+(EXP(-$G273/INDEX($BB$5:$BG$12,MATCH($D273,$AR$5:$AR$12,0),5))*($G273/INDEX($BB$5:$BG$12,MATCH($D273,$AR$5:$AR$12,0),5))^$J273)+(EXP(-$G273/INDEX($BB$5:$BG$12,MATCH($D273,$AR$5:$AR$12,0),6))*($G273/INDEX($BB$5:$BG$12,MATCH($D273,$AR$5:$AR$12,0),6))^$J273)),0)</x:f>
        <x:v>0</x:v>
      </x:c>
      <x:c r="AI273" s="145" t="n">
        <x:f>IFERROR((EXP(-$G273/INDEX($BB$5:$BG$12,MATCH($D273,$AR$5:$AR$12,0),5))*($G273/INDEX($BB$5:$BG$12,MATCH($D273,$AR$5:$AR$12,0),5))^$J273)/((EXP(-$G273/INDEX($BB$5:$BG$12,MATCH($D273,$AR$5:$AR$12,0),1))*($G273/INDEX($BB$5:$BG$12,MATCH($D273,$AR$5:$AR$12,0),1))^$J273)+(EXP(-$G273/INDEX($BB$5:$BG$12,MATCH($D273,$AR$5:$AR$12,0),2))*($G273/INDEX($BB$5:$BG$12,MATCH($D273,$AR$5:$AR$12,0),2))^$J273)+(EXP(-$G273/INDEX($BB$5:$BG$12,MATCH($D273,$AR$5:$AR$12,0),3))*($G273/INDEX($BB$5:$BG$12,MATCH($D273,$AR$5:$AR$12,0),3))^$J273)+(EXP(-$G273/INDEX($BB$5:$BG$12,MATCH($D273,$AR$5:$AR$12,0),4))*($G273/INDEX($BB$5:$BG$12,MATCH($D273,$AR$5:$AR$12,0),4))^$J273)+(EXP(-$G273/INDEX($BB$5:$BG$12,MATCH($D273,$AR$5:$AR$12,0),5))*($G273/INDEX($BB$5:$BG$12,MATCH($D273,$AR$5:$AR$12,0),5))^$J273)+(EXP(-$G273/INDEX($BB$5:$BG$12,MATCH($D273,$AR$5:$AR$12,0),6))*($G273/INDEX($BB$5:$BG$12,MATCH($D273,$AR$5:$AR$12,0),6))^$J273)),0)</x:f>
        <x:v>0</x:v>
      </x:c>
      <x:c r="AJ273" s="145" t="n">
        <x:f>IFERROR((EXP(-$G273/INDEX($BB$5:$BG$12,MATCH($D273,$AR$5:$AR$12,0),6))*($G273/INDEX($BB$5:$BG$12,MATCH($D273,$AR$5:$AR$12,0),6))^$J273)/((EXP(-$G273/INDEX($BB$5:$BG$12,MATCH($D273,$AR$5:$AR$12,0),1))*($G273/INDEX($BB$5:$BG$12,MATCH($D273,$AR$5:$AR$12,0),1))^$J273)+(EXP(-$G273/INDEX($BB$5:$BG$12,MATCH($D273,$AR$5:$AR$12,0),2))*($G273/INDEX($BB$5:$BG$12,MATCH($D273,$AR$5:$AR$12,0),2))^$J273)+(EXP(-$G273/INDEX($BB$5:$BG$12,MATCH($D273,$AR$5:$AR$12,0),3))*($G273/INDEX($BB$5:$BG$12,MATCH($D273,$AR$5:$AR$12,0),3))^$J273)+(EXP(-$G273/INDEX($BB$5:$BG$12,MATCH($D273,$AR$5:$AR$12,0),4))*($G273/INDEX($BB$5:$BG$12,MATCH($D273,$AR$5:$AR$12,0),4))^$J273)+(EXP(-$G273/INDEX($BB$5:$BG$12,MATCH($D273,$AR$5:$AR$12,0),5))*($G273/INDEX($BB$5:$BG$12,MATCH($D273,$AR$5:$AR$12,0),5))^$J273)+(EXP(-$G273/INDEX($BB$5:$BG$12,MATCH($D273,$AR$5:$AR$12,0),6))*($G273/INDEX($BB$5:$BG$12,MATCH($D273,$AR$5:$AR$12,0),6))^$J273)),0)</x:f>
        <x:v>0</x:v>
      </x:c>
      <x:c r="BJ273"/>
      <x:c r="BK273"/>
      <x:c r="BL273"/>
      <x:c r="BM273"/>
      <x:c r="BN273"/>
      <x:c r="BO273"/>
      <x:c r="BP273"/>
      <x:c r="BQ273"/>
      <x:c r="BR273"/>
      <x:c r="BS273"/>
      <x:c r="BT273"/>
      <x:c r="BU273"/>
      <x:c r="BV273"/>
      <x:c r="BW273"/>
      <x:c r="BX273"/>
      <x:c r="BY273"/>
      <x:c r="BZ273"/>
    </x:row>
    <x:row r="274">
      <x:c r="A274" s="30" t="n">
        <x:f>'対象台データ'!A272</x:f>
        <x:v>46131</x:v>
      </x:c>
      <x:c r="B274" s="1004" t="str">
        <x:f>'対象台データ'!B272</x:f>
        <x:v>日</x:v>
      </x:c>
      <x:c r="C274" s="1004" t="str">
        <x:f>'対象台データ'!C272</x:f>
        <x:v>4/19</x:v>
      </x:c>
      <x:c r="D274" t="str">
        <x:f>'対象台データ'!D272</x:f>
        <x:v>スマスロ北斗の拳</x:v>
      </x:c>
      <x:c r="E274" s="1015" t="n">
        <x:f>IF($X274="A",MIN(100,MAX(0,55+(V274-55)*(1+0.4*SQRT(MIN(G274/8000,1))))),MIN(100,MAX(0,V274)))</x:f>
        <x:v>74.53035593624364</x:v>
      </x:c>
      <x:c r="F274" s="1017" t="n">
        <x:f>'対象台データ'!E272</x:f>
        <x:v>745</x:v>
      </x:c>
      <x:c r="G274" s="644" t="n">
        <x:f>'対象台データ'!F272</x:f>
        <x:v>9369</x:v>
      </x:c>
      <x:c r="H274" s="644" t="n">
        <x:f>'対象台データ'!G272</x:f>
        <x:v>1069</x:v>
      </x:c>
      <x:c r="I274" s="644" t="n">
        <x:f>'対象台データ'!H272</x:f>
        <x:v>0</x:v>
      </x:c>
      <x:c r="J274" s="644" t="n">
        <x:f>'対象台データ'!I272</x:f>
        <x:v>0</x:v>
      </x:c>
      <x:c r="K274" s="145" t="n">
        <x:f>'対象台データ'!K272</x:f>
        <x:v>1.0380332301561888</x:v>
      </x:c>
      <x:c r="L274" s="28" t="n">
        <x:f>IF(G274&lt;=0,5,IF(G274&lt;1500,5+(G274-0)*(20-5)/(1500-0),IF(G274&lt;3000,20+(G274-1500)*(40-20)/(3000-1500),IF(G274&lt;4500,40+(G274-3000)*(58-40)/(4500-3000),IF(G274&lt;6000,58+(G274-4500)*(72-58)/(6000-4500),IF(G274&lt;7500,72+(G274-6000)*(84-72)/(7500-6000),IF(G274&lt;9000,84+(G274-7500)*(93-84)/(9000-7500),IF(G274&lt;11000,93+(G274-9000)*(100-93)/(11000-9000),100))))))))</x:f>
        <x:v>94.2915</x:v>
      </x:c>
      <x:c r="M274" s="28" t="n">
        <x:v>1</x:v>
      </x:c>
      <x:c r="N274" s="28" t="n">
        <x:f>MIN(100,L274*M274)</x:f>
        <x:v>94.2915</x:v>
      </x:c>
      <x:c r="O274" s="28" t="n">
        <x:f>IF(K274&lt;=0.8,0,IF(K274&lt;0.9,0+(K274-0.8)*(10-0)/(0.9-0.8),IF(K274&lt;1,10+(K274-0.9)*(35-10)/(1-0.9),IF(K274&lt;1.2,35+(K274-1)*(87-35)/(1.2-1),IF(K274&lt;1.3,87+(K274-1.2)*(96-87)/(1.3-1.2),IF(K274&lt;1.45,96+(K274-1.3)*(100-96)/(1.45-1.3),100))))))</x:f>
        <x:v>44.88863984060908</x:v>
      </x:c>
      <x:c r="P274" s="145" t="n">
        <x:f>MIN(1,SQRT(G274/8000))</x:f>
        <x:v>1</x:v>
      </x:c>
      <x:c r="Q274" s="28" t="n">
        <x:f>35+(O274-35)*P274</x:f>
        <x:v>44.88863984060908</x:v>
      </x:c>
      <x:c r="R274" s="28" t="n">
        <x:f>IF(K274&lt;0.95,MIN(25,(0.95-K274)*250),0)</x:f>
        <x:v>0</x:v>
      </x:c>
      <x:c r="S274" s="28" t="n">
        <x:f>IF($X274="A",Y274*5+Z274*15+AA274*30+AB274*60+AC274*80+AD274*100,0)</x:f>
        <x:v>0</x:v>
      </x:c>
      <x:c r="T274" s="28" t="n">
        <x:f>IF($X274="A",AE274*5+AF274*15+AG274*30+AH274*60+AI274*80+AJ274*100,0)</x:f>
        <x:v>0</x:v>
      </x:c>
      <x:c r="U274" s="28" t="n">
        <x:f>IF($X274="A",S274*15%+T274*30%+Q274*55%,0)</x:f>
        <x:v>0</x:v>
      </x:c>
      <x:c r="V274" s="1019" t="n">
        <x:f>IF($X274="A",U274*80%+N274*20%,N274*IFERROR(INDEX($AT$5:$AT$60,MATCH($D274,$AR$5:$AR$60,0)),0.6)+Q274*IFERROR(INDEX($AU$5:$AU$60,MATCH($D274,$AR$5:$AR$60,0)),0.4)-R274)</x:f>
        <x:v>74.53035593624364</x:v>
      </x:c>
      <x:c r="W274" s="25" t="str">
        <x:f>IF(E274&gt;=90,"設定6級候補",IF(E274&gt;=75,"設定4以上強候補",IF(E274&gt;=60,"設定4以上を疑う","要観察")))</x:f>
        <x:v>設定4以上を疑う</x:v>
      </x:c>
      <x:c r="X274" s="1004" t="str">
        <x:f>IFERROR(INDEX($AS$5:$AS$60,MATCH($D274,$AR$5:$AR$60,0)),"AT")</x:f>
        <x:v>AT</x:v>
      </x:c>
      <x:c r="Y274" s="145" t="n">
        <x:f>IFERROR((EXP(-$G274/INDEX($AV$5:$BA$12,MATCH($D274,$AR$5:$AR$12,0),1))*($G274/INDEX($AV$5:$BA$12,MATCH($D274,$AR$5:$AR$12,0),1))^$I274)/((EXP(-$G274/INDEX($AV$5:$BA$12,MATCH($D274,$AR$5:$AR$12,0),1))*($G274/INDEX($AV$5:$BA$12,MATCH($D274,$AR$5:$AR$12,0),1))^$I274)+(EXP(-$G274/INDEX($AV$5:$BA$12,MATCH($D274,$AR$5:$AR$12,0),2))*($G274/INDEX($AV$5:$BA$12,MATCH($D274,$AR$5:$AR$12,0),2))^$I274)+(EXP(-$G274/INDEX($AV$5:$BA$12,MATCH($D274,$AR$5:$AR$12,0),3))*($G274/INDEX($AV$5:$BA$12,MATCH($D274,$AR$5:$AR$12,0),3))^$I274)+(EXP(-$G274/INDEX($AV$5:$BA$12,MATCH($D274,$AR$5:$AR$12,0),4))*($G274/INDEX($AV$5:$BA$12,MATCH($D274,$AR$5:$AR$12,0),4))^$I274)+(EXP(-$G274/INDEX($AV$5:$BA$12,MATCH($D274,$AR$5:$AR$12,0),5))*($G274/INDEX($AV$5:$BA$12,MATCH($D274,$AR$5:$AR$12,0),5))^$I274)+(EXP(-$G274/INDEX($AV$5:$BA$12,MATCH($D274,$AR$5:$AR$12,0),6))*($G274/INDEX($AV$5:$BA$12,MATCH($D274,$AR$5:$AR$12,0),6))^$I274)),0)</x:f>
        <x:v>0</x:v>
      </x:c>
      <x:c r="Z274" s="145" t="n">
        <x:f>IFERROR((EXP(-$G274/INDEX($AV$5:$BA$12,MATCH($D274,$AR$5:$AR$12,0),2))*($G274/INDEX($AV$5:$BA$12,MATCH($D274,$AR$5:$AR$12,0),2))^$I274)/((EXP(-$G274/INDEX($AV$5:$BA$12,MATCH($D274,$AR$5:$AR$12,0),1))*($G274/INDEX($AV$5:$BA$12,MATCH($D274,$AR$5:$AR$12,0),1))^$I274)+(EXP(-$G274/INDEX($AV$5:$BA$12,MATCH($D274,$AR$5:$AR$12,0),2))*($G274/INDEX($AV$5:$BA$12,MATCH($D274,$AR$5:$AR$12,0),2))^$I274)+(EXP(-$G274/INDEX($AV$5:$BA$12,MATCH($D274,$AR$5:$AR$12,0),3))*($G274/INDEX($AV$5:$BA$12,MATCH($D274,$AR$5:$AR$12,0),3))^$I274)+(EXP(-$G274/INDEX($AV$5:$BA$12,MATCH($D274,$AR$5:$AR$12,0),4))*($G274/INDEX($AV$5:$BA$12,MATCH($D274,$AR$5:$AR$12,0),4))^$I274)+(EXP(-$G274/INDEX($AV$5:$BA$12,MATCH($D274,$AR$5:$AR$12,0),5))*($G274/INDEX($AV$5:$BA$12,MATCH($D274,$AR$5:$AR$12,0),5))^$I274)+(EXP(-$G274/INDEX($AV$5:$BA$12,MATCH($D274,$AR$5:$AR$12,0),6))*($G274/INDEX($AV$5:$BA$12,MATCH($D274,$AR$5:$AR$12,0),6))^$I274)),0)</x:f>
        <x:v>0</x:v>
      </x:c>
      <x:c r="AA274" s="145" t="n">
        <x:f>IFERROR((EXP(-$G274/INDEX($AV$5:$BA$12,MATCH($D274,$AR$5:$AR$12,0),3))*($G274/INDEX($AV$5:$BA$12,MATCH($D274,$AR$5:$AR$12,0),3))^$I274)/((EXP(-$G274/INDEX($AV$5:$BA$12,MATCH($D274,$AR$5:$AR$12,0),1))*($G274/INDEX($AV$5:$BA$12,MATCH($D274,$AR$5:$AR$12,0),1))^$I274)+(EXP(-$G274/INDEX($AV$5:$BA$12,MATCH($D274,$AR$5:$AR$12,0),2))*($G274/INDEX($AV$5:$BA$12,MATCH($D274,$AR$5:$AR$12,0),2))^$I274)+(EXP(-$G274/INDEX($AV$5:$BA$12,MATCH($D274,$AR$5:$AR$12,0),3))*($G274/INDEX($AV$5:$BA$12,MATCH($D274,$AR$5:$AR$12,0),3))^$I274)+(EXP(-$G274/INDEX($AV$5:$BA$12,MATCH($D274,$AR$5:$AR$12,0),4))*($G274/INDEX($AV$5:$BA$12,MATCH($D274,$AR$5:$AR$12,0),4))^$I274)+(EXP(-$G274/INDEX($AV$5:$BA$12,MATCH($D274,$AR$5:$AR$12,0),5))*($G274/INDEX($AV$5:$BA$12,MATCH($D274,$AR$5:$AR$12,0),5))^$I274)+(EXP(-$G274/INDEX($AV$5:$BA$12,MATCH($D274,$AR$5:$AR$12,0),6))*($G274/INDEX($AV$5:$BA$12,MATCH($D274,$AR$5:$AR$12,0),6))^$I274)),0)</x:f>
        <x:v>0</x:v>
      </x:c>
      <x:c r="AB274" s="145" t="n">
        <x:f>IFERROR((EXP(-$G274/INDEX($AV$5:$BA$12,MATCH($D274,$AR$5:$AR$12,0),4))*($G274/INDEX($AV$5:$BA$12,MATCH($D274,$AR$5:$AR$12,0),4))^$I274)/((EXP(-$G274/INDEX($AV$5:$BA$12,MATCH($D274,$AR$5:$AR$12,0),1))*($G274/INDEX($AV$5:$BA$12,MATCH($D274,$AR$5:$AR$12,0),1))^$I274)+(EXP(-$G274/INDEX($AV$5:$BA$12,MATCH($D274,$AR$5:$AR$12,0),2))*($G274/INDEX($AV$5:$BA$12,MATCH($D274,$AR$5:$AR$12,0),2))^$I274)+(EXP(-$G274/INDEX($AV$5:$BA$12,MATCH($D274,$AR$5:$AR$12,0),3))*($G274/INDEX($AV$5:$BA$12,MATCH($D274,$AR$5:$AR$12,0),3))^$I274)+(EXP(-$G274/INDEX($AV$5:$BA$12,MATCH($D274,$AR$5:$AR$12,0),4))*($G274/INDEX($AV$5:$BA$12,MATCH($D274,$AR$5:$AR$12,0),4))^$I274)+(EXP(-$G274/INDEX($AV$5:$BA$12,MATCH($D274,$AR$5:$AR$12,0),5))*($G274/INDEX($AV$5:$BA$12,MATCH($D274,$AR$5:$AR$12,0),5))^$I274)+(EXP(-$G274/INDEX($AV$5:$BA$12,MATCH($D274,$AR$5:$AR$12,0),6))*($G274/INDEX($AV$5:$BA$12,MATCH($D274,$AR$5:$AR$12,0),6))^$I274)),0)</x:f>
        <x:v>0</x:v>
      </x:c>
      <x:c r="AC274" s="145" t="n">
        <x:f>IFERROR((EXP(-$G274/INDEX($AV$5:$BA$12,MATCH($D274,$AR$5:$AR$12,0),5))*($G274/INDEX($AV$5:$BA$12,MATCH($D274,$AR$5:$AR$12,0),5))^$I274)/((EXP(-$G274/INDEX($AV$5:$BA$12,MATCH($D274,$AR$5:$AR$12,0),1))*($G274/INDEX($AV$5:$BA$12,MATCH($D274,$AR$5:$AR$12,0),1))^$I274)+(EXP(-$G274/INDEX($AV$5:$BA$12,MATCH($D274,$AR$5:$AR$12,0),2))*($G274/INDEX($AV$5:$BA$12,MATCH($D274,$AR$5:$AR$12,0),2))^$I274)+(EXP(-$G274/INDEX($AV$5:$BA$12,MATCH($D274,$AR$5:$AR$12,0),3))*($G274/INDEX($AV$5:$BA$12,MATCH($D274,$AR$5:$AR$12,0),3))^$I274)+(EXP(-$G274/INDEX($AV$5:$BA$12,MATCH($D274,$AR$5:$AR$12,0),4))*($G274/INDEX($AV$5:$BA$12,MATCH($D274,$AR$5:$AR$12,0),4))^$I274)+(EXP(-$G274/INDEX($AV$5:$BA$12,MATCH($D274,$AR$5:$AR$12,0),5))*($G274/INDEX($AV$5:$BA$12,MATCH($D274,$AR$5:$AR$12,0),5))^$I274)+(EXP(-$G274/INDEX($AV$5:$BA$12,MATCH($D274,$AR$5:$AR$12,0),6))*($G274/INDEX($AV$5:$BA$12,MATCH($D274,$AR$5:$AR$12,0),6))^$I274)),0)</x:f>
        <x:v>0</x:v>
      </x:c>
      <x:c r="AD274" s="145" t="n">
        <x:f>IFERROR((EXP(-$G274/INDEX($AV$5:$BA$12,MATCH($D274,$AR$5:$AR$12,0),6))*($G274/INDEX($AV$5:$BA$12,MATCH($D274,$AR$5:$AR$12,0),6))^$I274)/((EXP(-$G274/INDEX($AV$5:$BA$12,MATCH($D274,$AR$5:$AR$12,0),1))*($G274/INDEX($AV$5:$BA$12,MATCH($D274,$AR$5:$AR$12,0),1))^$I274)+(EXP(-$G274/INDEX($AV$5:$BA$12,MATCH($D274,$AR$5:$AR$12,0),2))*($G274/INDEX($AV$5:$BA$12,MATCH($D274,$AR$5:$AR$12,0),2))^$I274)+(EXP(-$G274/INDEX($AV$5:$BA$12,MATCH($D274,$AR$5:$AR$12,0),3))*($G274/INDEX($AV$5:$BA$12,MATCH($D274,$AR$5:$AR$12,0),3))^$I274)+(EXP(-$G274/INDEX($AV$5:$BA$12,MATCH($D274,$AR$5:$AR$12,0),4))*($G274/INDEX($AV$5:$BA$12,MATCH($D274,$AR$5:$AR$12,0),4))^$I274)+(EXP(-$G274/INDEX($AV$5:$BA$12,MATCH($D274,$AR$5:$AR$12,0),5))*($G274/INDEX($AV$5:$BA$12,MATCH($D274,$AR$5:$AR$12,0),5))^$I274)+(EXP(-$G274/INDEX($AV$5:$BA$12,MATCH($D274,$AR$5:$AR$12,0),6))*($G274/INDEX($AV$5:$BA$12,MATCH($D274,$AR$5:$AR$12,0),6))^$I274)),0)</x:f>
        <x:v>0</x:v>
      </x:c>
      <x:c r="AE274" s="145" t="n">
        <x:f>IFERROR((EXP(-$G274/INDEX($BB$5:$BG$12,MATCH($D274,$AR$5:$AR$12,0),1))*($G274/INDEX($BB$5:$BG$12,MATCH($D274,$AR$5:$AR$12,0),1))^$J274)/((EXP(-$G274/INDEX($BB$5:$BG$12,MATCH($D274,$AR$5:$AR$12,0),1))*($G274/INDEX($BB$5:$BG$12,MATCH($D274,$AR$5:$AR$12,0),1))^$J274)+(EXP(-$G274/INDEX($BB$5:$BG$12,MATCH($D274,$AR$5:$AR$12,0),2))*($G274/INDEX($BB$5:$BG$12,MATCH($D274,$AR$5:$AR$12,0),2))^$J274)+(EXP(-$G274/INDEX($BB$5:$BG$12,MATCH($D274,$AR$5:$AR$12,0),3))*($G274/INDEX($BB$5:$BG$12,MATCH($D274,$AR$5:$AR$12,0),3))^$J274)+(EXP(-$G274/INDEX($BB$5:$BG$12,MATCH($D274,$AR$5:$AR$12,0),4))*($G274/INDEX($BB$5:$BG$12,MATCH($D274,$AR$5:$AR$12,0),4))^$J274)+(EXP(-$G274/INDEX($BB$5:$BG$12,MATCH($D274,$AR$5:$AR$12,0),5))*($G274/INDEX($BB$5:$BG$12,MATCH($D274,$AR$5:$AR$12,0),5))^$J274)+(EXP(-$G274/INDEX($BB$5:$BG$12,MATCH($D274,$AR$5:$AR$12,0),6))*($G274/INDEX($BB$5:$BG$12,MATCH($D274,$AR$5:$AR$12,0),6))^$J274)),0)</x:f>
        <x:v>0</x:v>
      </x:c>
      <x:c r="AF274" s="145" t="n">
        <x:f>IFERROR((EXP(-$G274/INDEX($BB$5:$BG$12,MATCH($D274,$AR$5:$AR$12,0),2))*($G274/INDEX($BB$5:$BG$12,MATCH($D274,$AR$5:$AR$12,0),2))^$J274)/((EXP(-$G274/INDEX($BB$5:$BG$12,MATCH($D274,$AR$5:$AR$12,0),1))*($G274/INDEX($BB$5:$BG$12,MATCH($D274,$AR$5:$AR$12,0),1))^$J274)+(EXP(-$G274/INDEX($BB$5:$BG$12,MATCH($D274,$AR$5:$AR$12,0),2))*($G274/INDEX($BB$5:$BG$12,MATCH($D274,$AR$5:$AR$12,0),2))^$J274)+(EXP(-$G274/INDEX($BB$5:$BG$12,MATCH($D274,$AR$5:$AR$12,0),3))*($G274/INDEX($BB$5:$BG$12,MATCH($D274,$AR$5:$AR$12,0),3))^$J274)+(EXP(-$G274/INDEX($BB$5:$BG$12,MATCH($D274,$AR$5:$AR$12,0),4))*($G274/INDEX($BB$5:$BG$12,MATCH($D274,$AR$5:$AR$12,0),4))^$J274)+(EXP(-$G274/INDEX($BB$5:$BG$12,MATCH($D274,$AR$5:$AR$12,0),5))*($G274/INDEX($BB$5:$BG$12,MATCH($D274,$AR$5:$AR$12,0),5))^$J274)+(EXP(-$G274/INDEX($BB$5:$BG$12,MATCH($D274,$AR$5:$AR$12,0),6))*($G274/INDEX($BB$5:$BG$12,MATCH($D274,$AR$5:$AR$12,0),6))^$J274)),0)</x:f>
        <x:v>0</x:v>
      </x:c>
      <x:c r="AG274" s="145" t="n">
        <x:f>IFERROR((EXP(-$G274/INDEX($BB$5:$BG$12,MATCH($D274,$AR$5:$AR$12,0),3))*($G274/INDEX($BB$5:$BG$12,MATCH($D274,$AR$5:$AR$12,0),3))^$J274)/((EXP(-$G274/INDEX($BB$5:$BG$12,MATCH($D274,$AR$5:$AR$12,0),1))*($G274/INDEX($BB$5:$BG$12,MATCH($D274,$AR$5:$AR$12,0),1))^$J274)+(EXP(-$G274/INDEX($BB$5:$BG$12,MATCH($D274,$AR$5:$AR$12,0),2))*($G274/INDEX($BB$5:$BG$12,MATCH($D274,$AR$5:$AR$12,0),2))^$J274)+(EXP(-$G274/INDEX($BB$5:$BG$12,MATCH($D274,$AR$5:$AR$12,0),3))*($G274/INDEX($BB$5:$BG$12,MATCH($D274,$AR$5:$AR$12,0),3))^$J274)+(EXP(-$G274/INDEX($BB$5:$BG$12,MATCH($D274,$AR$5:$AR$12,0),4))*($G274/INDEX($BB$5:$BG$12,MATCH($D274,$AR$5:$AR$12,0),4))^$J274)+(EXP(-$G274/INDEX($BB$5:$BG$12,MATCH($D274,$AR$5:$AR$12,0),5))*($G274/INDEX($BB$5:$BG$12,MATCH($D274,$AR$5:$AR$12,0),5))^$J274)+(EXP(-$G274/INDEX($BB$5:$BG$12,MATCH($D274,$AR$5:$AR$12,0),6))*($G274/INDEX($BB$5:$BG$12,MATCH($D274,$AR$5:$AR$12,0),6))^$J274)),0)</x:f>
        <x:v>0</x:v>
      </x:c>
      <x:c r="AH274" s="145" t="n">
        <x:f>IFERROR((EXP(-$G274/INDEX($BB$5:$BG$12,MATCH($D274,$AR$5:$AR$12,0),4))*($G274/INDEX($BB$5:$BG$12,MATCH($D274,$AR$5:$AR$12,0),4))^$J274)/((EXP(-$G274/INDEX($BB$5:$BG$12,MATCH($D274,$AR$5:$AR$12,0),1))*($G274/INDEX($BB$5:$BG$12,MATCH($D274,$AR$5:$AR$12,0),1))^$J274)+(EXP(-$G274/INDEX($BB$5:$BG$12,MATCH($D274,$AR$5:$AR$12,0),2))*($G274/INDEX($BB$5:$BG$12,MATCH($D274,$AR$5:$AR$12,0),2))^$J274)+(EXP(-$G274/INDEX($BB$5:$BG$12,MATCH($D274,$AR$5:$AR$12,0),3))*($G274/INDEX($BB$5:$BG$12,MATCH($D274,$AR$5:$AR$12,0),3))^$J274)+(EXP(-$G274/INDEX($BB$5:$BG$12,MATCH($D274,$AR$5:$AR$12,0),4))*($G274/INDEX($BB$5:$BG$12,MATCH($D274,$AR$5:$AR$12,0),4))^$J274)+(EXP(-$G274/INDEX($BB$5:$BG$12,MATCH($D274,$AR$5:$AR$12,0),5))*($G274/INDEX($BB$5:$BG$12,MATCH($D274,$AR$5:$AR$12,0),5))^$J274)+(EXP(-$G274/INDEX($BB$5:$BG$12,MATCH($D274,$AR$5:$AR$12,0),6))*($G274/INDEX($BB$5:$BG$12,MATCH($D274,$AR$5:$AR$12,0),6))^$J274)),0)</x:f>
        <x:v>0</x:v>
      </x:c>
      <x:c r="AI274" s="145" t="n">
        <x:f>IFERROR((EXP(-$G274/INDEX($BB$5:$BG$12,MATCH($D274,$AR$5:$AR$12,0),5))*($G274/INDEX($BB$5:$BG$12,MATCH($D274,$AR$5:$AR$12,0),5))^$J274)/((EXP(-$G274/INDEX($BB$5:$BG$12,MATCH($D274,$AR$5:$AR$12,0),1))*($G274/INDEX($BB$5:$BG$12,MATCH($D274,$AR$5:$AR$12,0),1))^$J274)+(EXP(-$G274/INDEX($BB$5:$BG$12,MATCH($D274,$AR$5:$AR$12,0),2))*($G274/INDEX($BB$5:$BG$12,MATCH($D274,$AR$5:$AR$12,0),2))^$J274)+(EXP(-$G274/INDEX($BB$5:$BG$12,MATCH($D274,$AR$5:$AR$12,0),3))*($G274/INDEX($BB$5:$BG$12,MATCH($D274,$AR$5:$AR$12,0),3))^$J274)+(EXP(-$G274/INDEX($BB$5:$BG$12,MATCH($D274,$AR$5:$AR$12,0),4))*($G274/INDEX($BB$5:$BG$12,MATCH($D274,$AR$5:$AR$12,0),4))^$J274)+(EXP(-$G274/INDEX($BB$5:$BG$12,MATCH($D274,$AR$5:$AR$12,0),5))*($G274/INDEX($BB$5:$BG$12,MATCH($D274,$AR$5:$AR$12,0),5))^$J274)+(EXP(-$G274/INDEX($BB$5:$BG$12,MATCH($D274,$AR$5:$AR$12,0),6))*($G274/INDEX($BB$5:$BG$12,MATCH($D274,$AR$5:$AR$12,0),6))^$J274)),0)</x:f>
        <x:v>0</x:v>
      </x:c>
      <x:c r="AJ274" s="145" t="n">
        <x:f>IFERROR((EXP(-$G274/INDEX($BB$5:$BG$12,MATCH($D274,$AR$5:$AR$12,0),6))*($G274/INDEX($BB$5:$BG$12,MATCH($D274,$AR$5:$AR$12,0),6))^$J274)/((EXP(-$G274/INDEX($BB$5:$BG$12,MATCH($D274,$AR$5:$AR$12,0),1))*($G274/INDEX($BB$5:$BG$12,MATCH($D274,$AR$5:$AR$12,0),1))^$J274)+(EXP(-$G274/INDEX($BB$5:$BG$12,MATCH($D274,$AR$5:$AR$12,0),2))*($G274/INDEX($BB$5:$BG$12,MATCH($D274,$AR$5:$AR$12,0),2))^$J274)+(EXP(-$G274/INDEX($BB$5:$BG$12,MATCH($D274,$AR$5:$AR$12,0),3))*($G274/INDEX($BB$5:$BG$12,MATCH($D274,$AR$5:$AR$12,0),3))^$J274)+(EXP(-$G274/INDEX($BB$5:$BG$12,MATCH($D274,$AR$5:$AR$12,0),4))*($G274/INDEX($BB$5:$BG$12,MATCH($D274,$AR$5:$AR$12,0),4))^$J274)+(EXP(-$G274/INDEX($BB$5:$BG$12,MATCH($D274,$AR$5:$AR$12,0),5))*($G274/INDEX($BB$5:$BG$12,MATCH($D274,$AR$5:$AR$12,0),5))^$J274)+(EXP(-$G274/INDEX($BB$5:$BG$12,MATCH($D274,$AR$5:$AR$12,0),6))*($G274/INDEX($BB$5:$BG$12,MATCH($D274,$AR$5:$AR$12,0),6))^$J274)),0)</x:f>
        <x:v>0</x:v>
      </x:c>
      <x:c r="BJ274"/>
      <x:c r="BK274"/>
      <x:c r="BL274"/>
      <x:c r="BM274"/>
      <x:c r="BN274"/>
      <x:c r="BO274"/>
      <x:c r="BP274"/>
      <x:c r="BQ274"/>
      <x:c r="BR274"/>
      <x:c r="BS274"/>
      <x:c r="BT274"/>
      <x:c r="BU274"/>
      <x:c r="BV274"/>
      <x:c r="BW274"/>
      <x:c r="BX274"/>
      <x:c r="BY274"/>
      <x:c r="BZ274"/>
    </x:row>
    <x:row r="275">
      <x:c r="A275" s="30" t="n">
        <x:f>'対象台データ'!A273</x:f>
        <x:v>46131</x:v>
      </x:c>
      <x:c r="B275" s="1004" t="str">
        <x:f>'対象台データ'!B273</x:f>
        <x:v>日</x:v>
      </x:c>
      <x:c r="C275" s="1004" t="str">
        <x:f>'対象台データ'!C273</x:f>
        <x:v>4/19</x:v>
      </x:c>
      <x:c r="D275" t="str">
        <x:f>'対象台データ'!D273</x:f>
        <x:v>スマスロ北斗の拳</x:v>
      </x:c>
      <x:c r="E275" s="1015" t="n">
        <x:f>IF($X275="A",MIN(100,MAX(0,55+(V275-55)*(1+0.4*SQRT(MIN(G275/8000,1))))),MIN(100,MAX(0,V275)))</x:f>
        <x:v>76.548038647343</x:v>
      </x:c>
      <x:c r="F275" s="1017" t="n">
        <x:f>'対象台データ'!E273</x:f>
        <x:v>746</x:v>
      </x:c>
      <x:c r="G275" s="644" t="n">
        <x:f>'対象台データ'!F273</x:f>
        <x:v>8970</x:v>
      </x:c>
      <x:c r="H275" s="644" t="n">
        <x:f>'対象台データ'!G273</x:f>
        <x:v>1774</x:v>
      </x:c>
      <x:c r="I275" s="644" t="n">
        <x:f>'対象台データ'!H273</x:f>
        <x:v>0</x:v>
      </x:c>
      <x:c r="J275" s="644" t="n">
        <x:f>'対象台データ'!I273</x:f>
        <x:v>0</x:v>
      </x:c>
      <x:c r="K275" s="145" t="n">
        <x:f>'対象台データ'!K273</x:f>
        <x:v>1.0659234485321443</x:v>
      </x:c>
      <x:c r="L275" s="28" t="n">
        <x:f>IF(G275&lt;=0,5,IF(G275&lt;1500,5+(G275-0)*(20-5)/(1500-0),IF(G275&lt;3000,20+(G275-1500)*(40-20)/(3000-1500),IF(G275&lt;4500,40+(G275-3000)*(58-40)/(4500-3000),IF(G275&lt;6000,58+(G275-4500)*(72-58)/(6000-4500),IF(G275&lt;7500,72+(G275-6000)*(84-72)/(7500-6000),IF(G275&lt;9000,84+(G275-7500)*(93-84)/(9000-7500),IF(G275&lt;11000,93+(G275-9000)*(100-93)/(11000-9000),100))))))))</x:f>
        <x:v>92.82</x:v>
      </x:c>
      <x:c r="M275" s="28" t="n">
        <x:v>1</x:v>
      </x:c>
      <x:c r="N275" s="28" t="n">
        <x:f>MIN(100,L275*M275)</x:f>
        <x:v>92.82</x:v>
      </x:c>
      <x:c r="O275" s="28" t="n">
        <x:f>IF(K275&lt;=0.8,0,IF(K275&lt;0.9,0+(K275-0.8)*(10-0)/(0.9-0.8),IF(K275&lt;1,10+(K275-0.9)*(35-10)/(1-0.9),IF(K275&lt;1.2,35+(K275-1)*(87-35)/(1.2-1),IF(K275&lt;1.3,87+(K275-1.2)*(96-87)/(1.3-1.2),IF(K275&lt;1.45,96+(K275-1.3)*(100-96)/(1.45-1.3),100))))))</x:f>
        <x:v>52.14009661835752</x:v>
      </x:c>
      <x:c r="P275" s="145" t="n">
        <x:f>MIN(1,SQRT(G275/8000))</x:f>
        <x:v>1</x:v>
      </x:c>
      <x:c r="Q275" s="28" t="n">
        <x:f>35+(O275-35)*P275</x:f>
        <x:v>52.14009661835752</x:v>
      </x:c>
      <x:c r="R275" s="28" t="n">
        <x:f>IF(K275&lt;0.95,MIN(25,(0.95-K275)*250),0)</x:f>
        <x:v>0</x:v>
      </x:c>
      <x:c r="S275" s="28" t="n">
        <x:f>IF($X275="A",Y275*5+Z275*15+AA275*30+AB275*60+AC275*80+AD275*100,0)</x:f>
        <x:v>0</x:v>
      </x:c>
      <x:c r="T275" s="28" t="n">
        <x:f>IF($X275="A",AE275*5+AF275*15+AG275*30+AH275*60+AI275*80+AJ275*100,0)</x:f>
        <x:v>0</x:v>
      </x:c>
      <x:c r="U275" s="28" t="n">
        <x:f>IF($X275="A",S275*15%+T275*30%+Q275*55%,0)</x:f>
        <x:v>0</x:v>
      </x:c>
      <x:c r="V275" s="1019" t="n">
        <x:f>IF($X275="A",U275*80%+N275*20%,N275*IFERROR(INDEX($AT$5:$AT$60,MATCH($D275,$AR$5:$AR$60,0)),0.6)+Q275*IFERROR(INDEX($AU$5:$AU$60,MATCH($D275,$AR$5:$AR$60,0)),0.4)-R275)</x:f>
        <x:v>76.548038647343</x:v>
      </x:c>
      <x:c r="W275" s="25" t="str">
        <x:f>IF(E275&gt;=90,"設定6級候補",IF(E275&gt;=75,"設定4以上強候補",IF(E275&gt;=60,"設定4以上を疑う","要観察")))</x:f>
        <x:v>設定4以上強候補</x:v>
      </x:c>
      <x:c r="X275" s="1004" t="str">
        <x:f>IFERROR(INDEX($AS$5:$AS$60,MATCH($D275,$AR$5:$AR$60,0)),"AT")</x:f>
        <x:v>AT</x:v>
      </x:c>
      <x:c r="Y275" s="145" t="n">
        <x:f>IFERROR((EXP(-$G275/INDEX($AV$5:$BA$12,MATCH($D275,$AR$5:$AR$12,0),1))*($G275/INDEX($AV$5:$BA$12,MATCH($D275,$AR$5:$AR$12,0),1))^$I275)/((EXP(-$G275/INDEX($AV$5:$BA$12,MATCH($D275,$AR$5:$AR$12,0),1))*($G275/INDEX($AV$5:$BA$12,MATCH($D275,$AR$5:$AR$12,0),1))^$I275)+(EXP(-$G275/INDEX($AV$5:$BA$12,MATCH($D275,$AR$5:$AR$12,0),2))*($G275/INDEX($AV$5:$BA$12,MATCH($D275,$AR$5:$AR$12,0),2))^$I275)+(EXP(-$G275/INDEX($AV$5:$BA$12,MATCH($D275,$AR$5:$AR$12,0),3))*($G275/INDEX($AV$5:$BA$12,MATCH($D275,$AR$5:$AR$12,0),3))^$I275)+(EXP(-$G275/INDEX($AV$5:$BA$12,MATCH($D275,$AR$5:$AR$12,0),4))*($G275/INDEX($AV$5:$BA$12,MATCH($D275,$AR$5:$AR$12,0),4))^$I275)+(EXP(-$G275/INDEX($AV$5:$BA$12,MATCH($D275,$AR$5:$AR$12,0),5))*($G275/INDEX($AV$5:$BA$12,MATCH($D275,$AR$5:$AR$12,0),5))^$I275)+(EXP(-$G275/INDEX($AV$5:$BA$12,MATCH($D275,$AR$5:$AR$12,0),6))*($G275/INDEX($AV$5:$BA$12,MATCH($D275,$AR$5:$AR$12,0),6))^$I275)),0)</x:f>
        <x:v>0</x:v>
      </x:c>
      <x:c r="Z275" s="145" t="n">
        <x:f>IFERROR((EXP(-$G275/INDEX($AV$5:$BA$12,MATCH($D275,$AR$5:$AR$12,0),2))*($G275/INDEX($AV$5:$BA$12,MATCH($D275,$AR$5:$AR$12,0),2))^$I275)/((EXP(-$G275/INDEX($AV$5:$BA$12,MATCH($D275,$AR$5:$AR$12,0),1))*($G275/INDEX($AV$5:$BA$12,MATCH($D275,$AR$5:$AR$12,0),1))^$I275)+(EXP(-$G275/INDEX($AV$5:$BA$12,MATCH($D275,$AR$5:$AR$12,0),2))*($G275/INDEX($AV$5:$BA$12,MATCH($D275,$AR$5:$AR$12,0),2))^$I275)+(EXP(-$G275/INDEX($AV$5:$BA$12,MATCH($D275,$AR$5:$AR$12,0),3))*($G275/INDEX($AV$5:$BA$12,MATCH($D275,$AR$5:$AR$12,0),3))^$I275)+(EXP(-$G275/INDEX($AV$5:$BA$12,MATCH($D275,$AR$5:$AR$12,0),4))*($G275/INDEX($AV$5:$BA$12,MATCH($D275,$AR$5:$AR$12,0),4))^$I275)+(EXP(-$G275/INDEX($AV$5:$BA$12,MATCH($D275,$AR$5:$AR$12,0),5))*($G275/INDEX($AV$5:$BA$12,MATCH($D275,$AR$5:$AR$12,0),5))^$I275)+(EXP(-$G275/INDEX($AV$5:$BA$12,MATCH($D275,$AR$5:$AR$12,0),6))*($G275/INDEX($AV$5:$BA$12,MATCH($D275,$AR$5:$AR$12,0),6))^$I275)),0)</x:f>
        <x:v>0</x:v>
      </x:c>
      <x:c r="AA275" s="145" t="n">
        <x:f>IFERROR((EXP(-$G275/INDEX($AV$5:$BA$12,MATCH($D275,$AR$5:$AR$12,0),3))*($G275/INDEX($AV$5:$BA$12,MATCH($D275,$AR$5:$AR$12,0),3))^$I275)/((EXP(-$G275/INDEX($AV$5:$BA$12,MATCH($D275,$AR$5:$AR$12,0),1))*($G275/INDEX($AV$5:$BA$12,MATCH($D275,$AR$5:$AR$12,0),1))^$I275)+(EXP(-$G275/INDEX($AV$5:$BA$12,MATCH($D275,$AR$5:$AR$12,0),2))*($G275/INDEX($AV$5:$BA$12,MATCH($D275,$AR$5:$AR$12,0),2))^$I275)+(EXP(-$G275/INDEX($AV$5:$BA$12,MATCH($D275,$AR$5:$AR$12,0),3))*($G275/INDEX($AV$5:$BA$12,MATCH($D275,$AR$5:$AR$12,0),3))^$I275)+(EXP(-$G275/INDEX($AV$5:$BA$12,MATCH($D275,$AR$5:$AR$12,0),4))*($G275/INDEX($AV$5:$BA$12,MATCH($D275,$AR$5:$AR$12,0),4))^$I275)+(EXP(-$G275/INDEX($AV$5:$BA$12,MATCH($D275,$AR$5:$AR$12,0),5))*($G275/INDEX($AV$5:$BA$12,MATCH($D275,$AR$5:$AR$12,0),5))^$I275)+(EXP(-$G275/INDEX($AV$5:$BA$12,MATCH($D275,$AR$5:$AR$12,0),6))*($G275/INDEX($AV$5:$BA$12,MATCH($D275,$AR$5:$AR$12,0),6))^$I275)),0)</x:f>
        <x:v>0</x:v>
      </x:c>
      <x:c r="AB275" s="145" t="n">
        <x:f>IFERROR((EXP(-$G275/INDEX($AV$5:$BA$12,MATCH($D275,$AR$5:$AR$12,0),4))*($G275/INDEX($AV$5:$BA$12,MATCH($D275,$AR$5:$AR$12,0),4))^$I275)/((EXP(-$G275/INDEX($AV$5:$BA$12,MATCH($D275,$AR$5:$AR$12,0),1))*($G275/INDEX($AV$5:$BA$12,MATCH($D275,$AR$5:$AR$12,0),1))^$I275)+(EXP(-$G275/INDEX($AV$5:$BA$12,MATCH($D275,$AR$5:$AR$12,0),2))*($G275/INDEX($AV$5:$BA$12,MATCH($D275,$AR$5:$AR$12,0),2))^$I275)+(EXP(-$G275/INDEX($AV$5:$BA$12,MATCH($D275,$AR$5:$AR$12,0),3))*($G275/INDEX($AV$5:$BA$12,MATCH($D275,$AR$5:$AR$12,0),3))^$I275)+(EXP(-$G275/INDEX($AV$5:$BA$12,MATCH($D275,$AR$5:$AR$12,0),4))*($G275/INDEX($AV$5:$BA$12,MATCH($D275,$AR$5:$AR$12,0),4))^$I275)+(EXP(-$G275/INDEX($AV$5:$BA$12,MATCH($D275,$AR$5:$AR$12,0),5))*($G275/INDEX($AV$5:$BA$12,MATCH($D275,$AR$5:$AR$12,0),5))^$I275)+(EXP(-$G275/INDEX($AV$5:$BA$12,MATCH($D275,$AR$5:$AR$12,0),6))*($G275/INDEX($AV$5:$BA$12,MATCH($D275,$AR$5:$AR$12,0),6))^$I275)),0)</x:f>
        <x:v>0</x:v>
      </x:c>
      <x:c r="AC275" s="145" t="n">
        <x:f>IFERROR((EXP(-$G275/INDEX($AV$5:$BA$12,MATCH($D275,$AR$5:$AR$12,0),5))*($G275/INDEX($AV$5:$BA$12,MATCH($D275,$AR$5:$AR$12,0),5))^$I275)/((EXP(-$G275/INDEX($AV$5:$BA$12,MATCH($D275,$AR$5:$AR$12,0),1))*($G275/INDEX($AV$5:$BA$12,MATCH($D275,$AR$5:$AR$12,0),1))^$I275)+(EXP(-$G275/INDEX($AV$5:$BA$12,MATCH($D275,$AR$5:$AR$12,0),2))*($G275/INDEX($AV$5:$BA$12,MATCH($D275,$AR$5:$AR$12,0),2))^$I275)+(EXP(-$G275/INDEX($AV$5:$BA$12,MATCH($D275,$AR$5:$AR$12,0),3))*($G275/INDEX($AV$5:$BA$12,MATCH($D275,$AR$5:$AR$12,0),3))^$I275)+(EXP(-$G275/INDEX($AV$5:$BA$12,MATCH($D275,$AR$5:$AR$12,0),4))*($G275/INDEX($AV$5:$BA$12,MATCH($D275,$AR$5:$AR$12,0),4))^$I275)+(EXP(-$G275/INDEX($AV$5:$BA$12,MATCH($D275,$AR$5:$AR$12,0),5))*($G275/INDEX($AV$5:$BA$12,MATCH($D275,$AR$5:$AR$12,0),5))^$I275)+(EXP(-$G275/INDEX($AV$5:$BA$12,MATCH($D275,$AR$5:$AR$12,0),6))*($G275/INDEX($AV$5:$BA$12,MATCH($D275,$AR$5:$AR$12,0),6))^$I275)),0)</x:f>
        <x:v>0</x:v>
      </x:c>
      <x:c r="AD275" s="145" t="n">
        <x:f>IFERROR((EXP(-$G275/INDEX($AV$5:$BA$12,MATCH($D275,$AR$5:$AR$12,0),6))*($G275/INDEX($AV$5:$BA$12,MATCH($D275,$AR$5:$AR$12,0),6))^$I275)/((EXP(-$G275/INDEX($AV$5:$BA$12,MATCH($D275,$AR$5:$AR$12,0),1))*($G275/INDEX($AV$5:$BA$12,MATCH($D275,$AR$5:$AR$12,0),1))^$I275)+(EXP(-$G275/INDEX($AV$5:$BA$12,MATCH($D275,$AR$5:$AR$12,0),2))*($G275/INDEX($AV$5:$BA$12,MATCH($D275,$AR$5:$AR$12,0),2))^$I275)+(EXP(-$G275/INDEX($AV$5:$BA$12,MATCH($D275,$AR$5:$AR$12,0),3))*($G275/INDEX($AV$5:$BA$12,MATCH($D275,$AR$5:$AR$12,0),3))^$I275)+(EXP(-$G275/INDEX($AV$5:$BA$12,MATCH($D275,$AR$5:$AR$12,0),4))*($G275/INDEX($AV$5:$BA$12,MATCH($D275,$AR$5:$AR$12,0),4))^$I275)+(EXP(-$G275/INDEX($AV$5:$BA$12,MATCH($D275,$AR$5:$AR$12,0),5))*($G275/INDEX($AV$5:$BA$12,MATCH($D275,$AR$5:$AR$12,0),5))^$I275)+(EXP(-$G275/INDEX($AV$5:$BA$12,MATCH($D275,$AR$5:$AR$12,0),6))*($G275/INDEX($AV$5:$BA$12,MATCH($D275,$AR$5:$AR$12,0),6))^$I275)),0)</x:f>
        <x:v>0</x:v>
      </x:c>
      <x:c r="AE275" s="145" t="n">
        <x:f>IFERROR((EXP(-$G275/INDEX($BB$5:$BG$12,MATCH($D275,$AR$5:$AR$12,0),1))*($G275/INDEX($BB$5:$BG$12,MATCH($D275,$AR$5:$AR$12,0),1))^$J275)/((EXP(-$G275/INDEX($BB$5:$BG$12,MATCH($D275,$AR$5:$AR$12,0),1))*($G275/INDEX($BB$5:$BG$12,MATCH($D275,$AR$5:$AR$12,0),1))^$J275)+(EXP(-$G275/INDEX($BB$5:$BG$12,MATCH($D275,$AR$5:$AR$12,0),2))*($G275/INDEX($BB$5:$BG$12,MATCH($D275,$AR$5:$AR$12,0),2))^$J275)+(EXP(-$G275/INDEX($BB$5:$BG$12,MATCH($D275,$AR$5:$AR$12,0),3))*($G275/INDEX($BB$5:$BG$12,MATCH($D275,$AR$5:$AR$12,0),3))^$J275)+(EXP(-$G275/INDEX($BB$5:$BG$12,MATCH($D275,$AR$5:$AR$12,0),4))*($G275/INDEX($BB$5:$BG$12,MATCH($D275,$AR$5:$AR$12,0),4))^$J275)+(EXP(-$G275/INDEX($BB$5:$BG$12,MATCH($D275,$AR$5:$AR$12,0),5))*($G275/INDEX($BB$5:$BG$12,MATCH($D275,$AR$5:$AR$12,0),5))^$J275)+(EXP(-$G275/INDEX($BB$5:$BG$12,MATCH($D275,$AR$5:$AR$12,0),6))*($G275/INDEX($BB$5:$BG$12,MATCH($D275,$AR$5:$AR$12,0),6))^$J275)),0)</x:f>
        <x:v>0</x:v>
      </x:c>
      <x:c r="AF275" s="145" t="n">
        <x:f>IFERROR((EXP(-$G275/INDEX($BB$5:$BG$12,MATCH($D275,$AR$5:$AR$12,0),2))*($G275/INDEX($BB$5:$BG$12,MATCH($D275,$AR$5:$AR$12,0),2))^$J275)/((EXP(-$G275/INDEX($BB$5:$BG$12,MATCH($D275,$AR$5:$AR$12,0),1))*($G275/INDEX($BB$5:$BG$12,MATCH($D275,$AR$5:$AR$12,0),1))^$J275)+(EXP(-$G275/INDEX($BB$5:$BG$12,MATCH($D275,$AR$5:$AR$12,0),2))*($G275/INDEX($BB$5:$BG$12,MATCH($D275,$AR$5:$AR$12,0),2))^$J275)+(EXP(-$G275/INDEX($BB$5:$BG$12,MATCH($D275,$AR$5:$AR$12,0),3))*($G275/INDEX($BB$5:$BG$12,MATCH($D275,$AR$5:$AR$12,0),3))^$J275)+(EXP(-$G275/INDEX($BB$5:$BG$12,MATCH($D275,$AR$5:$AR$12,0),4))*($G275/INDEX($BB$5:$BG$12,MATCH($D275,$AR$5:$AR$12,0),4))^$J275)+(EXP(-$G275/INDEX($BB$5:$BG$12,MATCH($D275,$AR$5:$AR$12,0),5))*($G275/INDEX($BB$5:$BG$12,MATCH($D275,$AR$5:$AR$12,0),5))^$J275)+(EXP(-$G275/INDEX($BB$5:$BG$12,MATCH($D275,$AR$5:$AR$12,0),6))*($G275/INDEX($BB$5:$BG$12,MATCH($D275,$AR$5:$AR$12,0),6))^$J275)),0)</x:f>
        <x:v>0</x:v>
      </x:c>
      <x:c r="AG275" s="145" t="n">
        <x:f>IFERROR((EXP(-$G275/INDEX($BB$5:$BG$12,MATCH($D275,$AR$5:$AR$12,0),3))*($G275/INDEX($BB$5:$BG$12,MATCH($D275,$AR$5:$AR$12,0),3))^$J275)/((EXP(-$G275/INDEX($BB$5:$BG$12,MATCH($D275,$AR$5:$AR$12,0),1))*($G275/INDEX($BB$5:$BG$12,MATCH($D275,$AR$5:$AR$12,0),1))^$J275)+(EXP(-$G275/INDEX($BB$5:$BG$12,MATCH($D275,$AR$5:$AR$12,0),2))*($G275/INDEX($BB$5:$BG$12,MATCH($D275,$AR$5:$AR$12,0),2))^$J275)+(EXP(-$G275/INDEX($BB$5:$BG$12,MATCH($D275,$AR$5:$AR$12,0),3))*($G275/INDEX($BB$5:$BG$12,MATCH($D275,$AR$5:$AR$12,0),3))^$J275)+(EXP(-$G275/INDEX($BB$5:$BG$12,MATCH($D275,$AR$5:$AR$12,0),4))*($G275/INDEX($BB$5:$BG$12,MATCH($D275,$AR$5:$AR$12,0),4))^$J275)+(EXP(-$G275/INDEX($BB$5:$BG$12,MATCH($D275,$AR$5:$AR$12,0),5))*($G275/INDEX($BB$5:$BG$12,MATCH($D275,$AR$5:$AR$12,0),5))^$J275)+(EXP(-$G275/INDEX($BB$5:$BG$12,MATCH($D275,$AR$5:$AR$12,0),6))*($G275/INDEX($BB$5:$BG$12,MATCH($D275,$AR$5:$AR$12,0),6))^$J275)),0)</x:f>
        <x:v>0</x:v>
      </x:c>
      <x:c r="AH275" s="145" t="n">
        <x:f>IFERROR((EXP(-$G275/INDEX($BB$5:$BG$12,MATCH($D275,$AR$5:$AR$12,0),4))*($G275/INDEX($BB$5:$BG$12,MATCH($D275,$AR$5:$AR$12,0),4))^$J275)/((EXP(-$G275/INDEX($BB$5:$BG$12,MATCH($D275,$AR$5:$AR$12,0),1))*($G275/INDEX($BB$5:$BG$12,MATCH($D275,$AR$5:$AR$12,0),1))^$J275)+(EXP(-$G275/INDEX($BB$5:$BG$12,MATCH($D275,$AR$5:$AR$12,0),2))*($G275/INDEX($BB$5:$BG$12,MATCH($D275,$AR$5:$AR$12,0),2))^$J275)+(EXP(-$G275/INDEX($BB$5:$BG$12,MATCH($D275,$AR$5:$AR$12,0),3))*($G275/INDEX($BB$5:$BG$12,MATCH($D275,$AR$5:$AR$12,0),3))^$J275)+(EXP(-$G275/INDEX($BB$5:$BG$12,MATCH($D275,$AR$5:$AR$12,0),4))*($G275/INDEX($BB$5:$BG$12,MATCH($D275,$AR$5:$AR$12,0),4))^$J275)+(EXP(-$G275/INDEX($BB$5:$BG$12,MATCH($D275,$AR$5:$AR$12,0),5))*($G275/INDEX($BB$5:$BG$12,MATCH($D275,$AR$5:$AR$12,0),5))^$J275)+(EXP(-$G275/INDEX($BB$5:$BG$12,MATCH($D275,$AR$5:$AR$12,0),6))*($G275/INDEX($BB$5:$BG$12,MATCH($D275,$AR$5:$AR$12,0),6))^$J275)),0)</x:f>
        <x:v>0</x:v>
      </x:c>
      <x:c r="AI275" s="145" t="n">
        <x:f>IFERROR((EXP(-$G275/INDEX($BB$5:$BG$12,MATCH($D275,$AR$5:$AR$12,0),5))*($G275/INDEX($BB$5:$BG$12,MATCH($D275,$AR$5:$AR$12,0),5))^$J275)/((EXP(-$G275/INDEX($BB$5:$BG$12,MATCH($D275,$AR$5:$AR$12,0),1))*($G275/INDEX($BB$5:$BG$12,MATCH($D275,$AR$5:$AR$12,0),1))^$J275)+(EXP(-$G275/INDEX($BB$5:$BG$12,MATCH($D275,$AR$5:$AR$12,0),2))*($G275/INDEX($BB$5:$BG$12,MATCH($D275,$AR$5:$AR$12,0),2))^$J275)+(EXP(-$G275/INDEX($BB$5:$BG$12,MATCH($D275,$AR$5:$AR$12,0),3))*($G275/INDEX($BB$5:$BG$12,MATCH($D275,$AR$5:$AR$12,0),3))^$J275)+(EXP(-$G275/INDEX($BB$5:$BG$12,MATCH($D275,$AR$5:$AR$12,0),4))*($G275/INDEX($BB$5:$BG$12,MATCH($D275,$AR$5:$AR$12,0),4))^$J275)+(EXP(-$G275/INDEX($BB$5:$BG$12,MATCH($D275,$AR$5:$AR$12,0),5))*($G275/INDEX($BB$5:$BG$12,MATCH($D275,$AR$5:$AR$12,0),5))^$J275)+(EXP(-$G275/INDEX($BB$5:$BG$12,MATCH($D275,$AR$5:$AR$12,0),6))*($G275/INDEX($BB$5:$BG$12,MATCH($D275,$AR$5:$AR$12,0),6))^$J275)),0)</x:f>
        <x:v>0</x:v>
      </x:c>
      <x:c r="AJ275" s="145" t="n">
        <x:f>IFERROR((EXP(-$G275/INDEX($BB$5:$BG$12,MATCH($D275,$AR$5:$AR$12,0),6))*($G275/INDEX($BB$5:$BG$12,MATCH($D275,$AR$5:$AR$12,0),6))^$J275)/((EXP(-$G275/INDEX($BB$5:$BG$12,MATCH($D275,$AR$5:$AR$12,0),1))*($G275/INDEX($BB$5:$BG$12,MATCH($D275,$AR$5:$AR$12,0),1))^$J275)+(EXP(-$G275/INDEX($BB$5:$BG$12,MATCH($D275,$AR$5:$AR$12,0),2))*($G275/INDEX($BB$5:$BG$12,MATCH($D275,$AR$5:$AR$12,0),2))^$J275)+(EXP(-$G275/INDEX($BB$5:$BG$12,MATCH($D275,$AR$5:$AR$12,0),3))*($G275/INDEX($BB$5:$BG$12,MATCH($D275,$AR$5:$AR$12,0),3))^$J275)+(EXP(-$G275/INDEX($BB$5:$BG$12,MATCH($D275,$AR$5:$AR$12,0),4))*($G275/INDEX($BB$5:$BG$12,MATCH($D275,$AR$5:$AR$12,0),4))^$J275)+(EXP(-$G275/INDEX($BB$5:$BG$12,MATCH($D275,$AR$5:$AR$12,0),5))*($G275/INDEX($BB$5:$BG$12,MATCH($D275,$AR$5:$AR$12,0),5))^$J275)+(EXP(-$G275/INDEX($BB$5:$BG$12,MATCH($D275,$AR$5:$AR$12,0),6))*($G275/INDEX($BB$5:$BG$12,MATCH($D275,$AR$5:$AR$12,0),6))^$J275)),0)</x:f>
        <x:v>0</x:v>
      </x:c>
      <x:c r="BJ275"/>
      <x:c r="BK275"/>
      <x:c r="BL275"/>
      <x:c r="BM275"/>
      <x:c r="BN275"/>
      <x:c r="BO275"/>
      <x:c r="BP275"/>
      <x:c r="BQ275"/>
      <x:c r="BR275"/>
      <x:c r="BS275"/>
      <x:c r="BT275"/>
      <x:c r="BU275"/>
      <x:c r="BV275"/>
      <x:c r="BW275"/>
      <x:c r="BX275"/>
      <x:c r="BY275"/>
      <x:c r="BZ275"/>
    </x:row>
    <x:row r="276">
      <x:c r="A276" s="30" t="n">
        <x:f>'対象台データ'!A274</x:f>
        <x:v>46131</x:v>
      </x:c>
      <x:c r="B276" s="1004" t="str">
        <x:f>'対象台データ'!B274</x:f>
        <x:v>日</x:v>
      </x:c>
      <x:c r="C276" s="1004" t="str">
        <x:f>'対象台データ'!C274</x:f>
        <x:v>4/19</x:v>
      </x:c>
      <x:c r="D276" t="str">
        <x:f>'対象台データ'!D274</x:f>
        <x:v>スマスロ北斗の拳</x:v>
      </x:c>
      <x:c r="E276" s="1015" t="n">
        <x:f>IF($X276="A",MIN(100,MAX(0,55+(V276-55)*(1+0.4*SQRT(MIN(G276/8000,1))))),MIN(100,MAX(0,V276)))</x:f>
        <x:v>78.84784129700519</x:v>
      </x:c>
      <x:c r="F276" s="1017" t="n">
        <x:f>'対象台データ'!E274</x:f>
        <x:v>747</x:v>
      </x:c>
      <x:c r="G276" s="644" t="n">
        <x:f>'対象台データ'!F274</x:f>
        <x:v>8882</x:v>
      </x:c>
      <x:c r="H276" s="644" t="n">
        <x:f>'対象台データ'!G274</x:f>
        <x:v>2427</x:v>
      </x:c>
      <x:c r="I276" s="644" t="n">
        <x:f>'対象台データ'!H274</x:f>
        <x:v>0</x:v>
      </x:c>
      <x:c r="J276" s="644" t="n">
        <x:f>'対象台データ'!I274</x:f>
        <x:v>0</x:v>
      </x:c>
      <x:c r="K276" s="145" t="n">
        <x:f>'対象台データ'!K274</x:f>
        <x:v>1.0910830893942807</x:v>
      </x:c>
      <x:c r="L276" s="28" t="n">
        <x:f>IF(G276&lt;=0,5,IF(G276&lt;1500,5+(G276-0)*(20-5)/(1500-0),IF(G276&lt;3000,20+(G276-1500)*(40-20)/(3000-1500),IF(G276&lt;4500,40+(G276-3000)*(58-40)/(4500-3000),IF(G276&lt;6000,58+(G276-4500)*(72-58)/(6000-4500),IF(G276&lt;7500,72+(G276-6000)*(84-72)/(7500-6000),IF(G276&lt;9000,84+(G276-7500)*(93-84)/(9000-7500),IF(G276&lt;11000,93+(G276-9000)*(100-93)/(11000-9000),100))))))))</x:f>
        <x:v>92.292</x:v>
      </x:c>
      <x:c r="M276" s="28" t="n">
        <x:v>1</x:v>
      </x:c>
      <x:c r="N276" s="28" t="n">
        <x:f>MIN(100,L276*M276)</x:f>
        <x:v>92.292</x:v>
      </x:c>
      <x:c r="O276" s="28" t="n">
        <x:f>IF(K276&lt;=0.8,0,IF(K276&lt;0.9,0+(K276-0.8)*(10-0)/(0.9-0.8),IF(K276&lt;1,10+(K276-0.9)*(35-10)/(1-0.9),IF(K276&lt;1.2,35+(K276-1)*(87-35)/(1.2-1),IF(K276&lt;1.3,87+(K276-1.2)*(96-87)/(1.3-1.2),IF(K276&lt;1.45,96+(K276-1.3)*(100-96)/(1.45-1.3),100))))))</x:f>
        <x:v>58.68160324251298</x:v>
      </x:c>
      <x:c r="P276" s="145" t="n">
        <x:f>MIN(1,SQRT(G276/8000))</x:f>
        <x:v>1</x:v>
      </x:c>
      <x:c r="Q276" s="28" t="n">
        <x:f>35+(O276-35)*P276</x:f>
        <x:v>58.68160324251298</x:v>
      </x:c>
      <x:c r="R276" s="28" t="n">
        <x:f>IF(K276&lt;0.95,MIN(25,(0.95-K276)*250),0)</x:f>
        <x:v>0</x:v>
      </x:c>
      <x:c r="S276" s="28" t="n">
        <x:f>IF($X276="A",Y276*5+Z276*15+AA276*30+AB276*60+AC276*80+AD276*100,0)</x:f>
        <x:v>0</x:v>
      </x:c>
      <x:c r="T276" s="28" t="n">
        <x:f>IF($X276="A",AE276*5+AF276*15+AG276*30+AH276*60+AI276*80+AJ276*100,0)</x:f>
        <x:v>0</x:v>
      </x:c>
      <x:c r="U276" s="28" t="n">
        <x:f>IF($X276="A",S276*15%+T276*30%+Q276*55%,0)</x:f>
        <x:v>0</x:v>
      </x:c>
      <x:c r="V276" s="1019" t="n">
        <x:f>IF($X276="A",U276*80%+N276*20%,N276*IFERROR(INDEX($AT$5:$AT$60,MATCH($D276,$AR$5:$AR$60,0)),0.6)+Q276*IFERROR(INDEX($AU$5:$AU$60,MATCH($D276,$AR$5:$AR$60,0)),0.4)-R276)</x:f>
        <x:v>78.84784129700519</x:v>
      </x:c>
      <x:c r="W276" s="25" t="str">
        <x:f>IF(E276&gt;=90,"設定6級候補",IF(E276&gt;=75,"設定4以上強候補",IF(E276&gt;=60,"設定4以上を疑う","要観察")))</x:f>
        <x:v>設定4以上強候補</x:v>
      </x:c>
      <x:c r="X276" s="1004" t="str">
        <x:f>IFERROR(INDEX($AS$5:$AS$60,MATCH($D276,$AR$5:$AR$60,0)),"AT")</x:f>
        <x:v>AT</x:v>
      </x:c>
      <x:c r="Y276" s="145" t="n">
        <x:f>IFERROR((EXP(-$G276/INDEX($AV$5:$BA$12,MATCH($D276,$AR$5:$AR$12,0),1))*($G276/INDEX($AV$5:$BA$12,MATCH($D276,$AR$5:$AR$12,0),1))^$I276)/((EXP(-$G276/INDEX($AV$5:$BA$12,MATCH($D276,$AR$5:$AR$12,0),1))*($G276/INDEX($AV$5:$BA$12,MATCH($D276,$AR$5:$AR$12,0),1))^$I276)+(EXP(-$G276/INDEX($AV$5:$BA$12,MATCH($D276,$AR$5:$AR$12,0),2))*($G276/INDEX($AV$5:$BA$12,MATCH($D276,$AR$5:$AR$12,0),2))^$I276)+(EXP(-$G276/INDEX($AV$5:$BA$12,MATCH($D276,$AR$5:$AR$12,0),3))*($G276/INDEX($AV$5:$BA$12,MATCH($D276,$AR$5:$AR$12,0),3))^$I276)+(EXP(-$G276/INDEX($AV$5:$BA$12,MATCH($D276,$AR$5:$AR$12,0),4))*($G276/INDEX($AV$5:$BA$12,MATCH($D276,$AR$5:$AR$12,0),4))^$I276)+(EXP(-$G276/INDEX($AV$5:$BA$12,MATCH($D276,$AR$5:$AR$12,0),5))*($G276/INDEX($AV$5:$BA$12,MATCH($D276,$AR$5:$AR$12,0),5))^$I276)+(EXP(-$G276/INDEX($AV$5:$BA$12,MATCH($D276,$AR$5:$AR$12,0),6))*($G276/INDEX($AV$5:$BA$12,MATCH($D276,$AR$5:$AR$12,0),6))^$I276)),0)</x:f>
        <x:v>0</x:v>
      </x:c>
      <x:c r="Z276" s="145" t="n">
        <x:f>IFERROR((EXP(-$G276/INDEX($AV$5:$BA$12,MATCH($D276,$AR$5:$AR$12,0),2))*($G276/INDEX($AV$5:$BA$12,MATCH($D276,$AR$5:$AR$12,0),2))^$I276)/((EXP(-$G276/INDEX($AV$5:$BA$12,MATCH($D276,$AR$5:$AR$12,0),1))*($G276/INDEX($AV$5:$BA$12,MATCH($D276,$AR$5:$AR$12,0),1))^$I276)+(EXP(-$G276/INDEX($AV$5:$BA$12,MATCH($D276,$AR$5:$AR$12,0),2))*($G276/INDEX($AV$5:$BA$12,MATCH($D276,$AR$5:$AR$12,0),2))^$I276)+(EXP(-$G276/INDEX($AV$5:$BA$12,MATCH($D276,$AR$5:$AR$12,0),3))*($G276/INDEX($AV$5:$BA$12,MATCH($D276,$AR$5:$AR$12,0),3))^$I276)+(EXP(-$G276/INDEX($AV$5:$BA$12,MATCH($D276,$AR$5:$AR$12,0),4))*($G276/INDEX($AV$5:$BA$12,MATCH($D276,$AR$5:$AR$12,0),4))^$I276)+(EXP(-$G276/INDEX($AV$5:$BA$12,MATCH($D276,$AR$5:$AR$12,0),5))*($G276/INDEX($AV$5:$BA$12,MATCH($D276,$AR$5:$AR$12,0),5))^$I276)+(EXP(-$G276/INDEX($AV$5:$BA$12,MATCH($D276,$AR$5:$AR$12,0),6))*($G276/INDEX($AV$5:$BA$12,MATCH($D276,$AR$5:$AR$12,0),6))^$I276)),0)</x:f>
        <x:v>0</x:v>
      </x:c>
      <x:c r="AA276" s="145" t="n">
        <x:f>IFERROR((EXP(-$G276/INDEX($AV$5:$BA$12,MATCH($D276,$AR$5:$AR$12,0),3))*($G276/INDEX($AV$5:$BA$12,MATCH($D276,$AR$5:$AR$12,0),3))^$I276)/((EXP(-$G276/INDEX($AV$5:$BA$12,MATCH($D276,$AR$5:$AR$12,0),1))*($G276/INDEX($AV$5:$BA$12,MATCH($D276,$AR$5:$AR$12,0),1))^$I276)+(EXP(-$G276/INDEX($AV$5:$BA$12,MATCH($D276,$AR$5:$AR$12,0),2))*($G276/INDEX($AV$5:$BA$12,MATCH($D276,$AR$5:$AR$12,0),2))^$I276)+(EXP(-$G276/INDEX($AV$5:$BA$12,MATCH($D276,$AR$5:$AR$12,0),3))*($G276/INDEX($AV$5:$BA$12,MATCH($D276,$AR$5:$AR$12,0),3))^$I276)+(EXP(-$G276/INDEX($AV$5:$BA$12,MATCH($D276,$AR$5:$AR$12,0),4))*($G276/INDEX($AV$5:$BA$12,MATCH($D276,$AR$5:$AR$12,0),4))^$I276)+(EXP(-$G276/INDEX($AV$5:$BA$12,MATCH($D276,$AR$5:$AR$12,0),5))*($G276/INDEX($AV$5:$BA$12,MATCH($D276,$AR$5:$AR$12,0),5))^$I276)+(EXP(-$G276/INDEX($AV$5:$BA$12,MATCH($D276,$AR$5:$AR$12,0),6))*($G276/INDEX($AV$5:$BA$12,MATCH($D276,$AR$5:$AR$12,0),6))^$I276)),0)</x:f>
        <x:v>0</x:v>
      </x:c>
      <x:c r="AB276" s="145" t="n">
        <x:f>IFERROR((EXP(-$G276/INDEX($AV$5:$BA$12,MATCH($D276,$AR$5:$AR$12,0),4))*($G276/INDEX($AV$5:$BA$12,MATCH($D276,$AR$5:$AR$12,0),4))^$I276)/((EXP(-$G276/INDEX($AV$5:$BA$12,MATCH($D276,$AR$5:$AR$12,0),1))*($G276/INDEX($AV$5:$BA$12,MATCH($D276,$AR$5:$AR$12,0),1))^$I276)+(EXP(-$G276/INDEX($AV$5:$BA$12,MATCH($D276,$AR$5:$AR$12,0),2))*($G276/INDEX($AV$5:$BA$12,MATCH($D276,$AR$5:$AR$12,0),2))^$I276)+(EXP(-$G276/INDEX($AV$5:$BA$12,MATCH($D276,$AR$5:$AR$12,0),3))*($G276/INDEX($AV$5:$BA$12,MATCH($D276,$AR$5:$AR$12,0),3))^$I276)+(EXP(-$G276/INDEX($AV$5:$BA$12,MATCH($D276,$AR$5:$AR$12,0),4))*($G276/INDEX($AV$5:$BA$12,MATCH($D276,$AR$5:$AR$12,0),4))^$I276)+(EXP(-$G276/INDEX($AV$5:$BA$12,MATCH($D276,$AR$5:$AR$12,0),5))*($G276/INDEX($AV$5:$BA$12,MATCH($D276,$AR$5:$AR$12,0),5))^$I276)+(EXP(-$G276/INDEX($AV$5:$BA$12,MATCH($D276,$AR$5:$AR$12,0),6))*($G276/INDEX($AV$5:$BA$12,MATCH($D276,$AR$5:$AR$12,0),6))^$I276)),0)</x:f>
        <x:v>0</x:v>
      </x:c>
      <x:c r="AC276" s="145" t="n">
        <x:f>IFERROR((EXP(-$G276/INDEX($AV$5:$BA$12,MATCH($D276,$AR$5:$AR$12,0),5))*($G276/INDEX($AV$5:$BA$12,MATCH($D276,$AR$5:$AR$12,0),5))^$I276)/((EXP(-$G276/INDEX($AV$5:$BA$12,MATCH($D276,$AR$5:$AR$12,0),1))*($G276/INDEX($AV$5:$BA$12,MATCH($D276,$AR$5:$AR$12,0),1))^$I276)+(EXP(-$G276/INDEX($AV$5:$BA$12,MATCH($D276,$AR$5:$AR$12,0),2))*($G276/INDEX($AV$5:$BA$12,MATCH($D276,$AR$5:$AR$12,0),2))^$I276)+(EXP(-$G276/INDEX($AV$5:$BA$12,MATCH($D276,$AR$5:$AR$12,0),3))*($G276/INDEX($AV$5:$BA$12,MATCH($D276,$AR$5:$AR$12,0),3))^$I276)+(EXP(-$G276/INDEX($AV$5:$BA$12,MATCH($D276,$AR$5:$AR$12,0),4))*($G276/INDEX($AV$5:$BA$12,MATCH($D276,$AR$5:$AR$12,0),4))^$I276)+(EXP(-$G276/INDEX($AV$5:$BA$12,MATCH($D276,$AR$5:$AR$12,0),5))*($G276/INDEX($AV$5:$BA$12,MATCH($D276,$AR$5:$AR$12,0),5))^$I276)+(EXP(-$G276/INDEX($AV$5:$BA$12,MATCH($D276,$AR$5:$AR$12,0),6))*($G276/INDEX($AV$5:$BA$12,MATCH($D276,$AR$5:$AR$12,0),6))^$I276)),0)</x:f>
        <x:v>0</x:v>
      </x:c>
      <x:c r="AD276" s="145" t="n">
        <x:f>IFERROR((EXP(-$G276/INDEX($AV$5:$BA$12,MATCH($D276,$AR$5:$AR$12,0),6))*($G276/INDEX($AV$5:$BA$12,MATCH($D276,$AR$5:$AR$12,0),6))^$I276)/((EXP(-$G276/INDEX($AV$5:$BA$12,MATCH($D276,$AR$5:$AR$12,0),1))*($G276/INDEX($AV$5:$BA$12,MATCH($D276,$AR$5:$AR$12,0),1))^$I276)+(EXP(-$G276/INDEX($AV$5:$BA$12,MATCH($D276,$AR$5:$AR$12,0),2))*($G276/INDEX($AV$5:$BA$12,MATCH($D276,$AR$5:$AR$12,0),2))^$I276)+(EXP(-$G276/INDEX($AV$5:$BA$12,MATCH($D276,$AR$5:$AR$12,0),3))*($G276/INDEX($AV$5:$BA$12,MATCH($D276,$AR$5:$AR$12,0),3))^$I276)+(EXP(-$G276/INDEX($AV$5:$BA$12,MATCH($D276,$AR$5:$AR$12,0),4))*($G276/INDEX($AV$5:$BA$12,MATCH($D276,$AR$5:$AR$12,0),4))^$I276)+(EXP(-$G276/INDEX($AV$5:$BA$12,MATCH($D276,$AR$5:$AR$12,0),5))*($G276/INDEX($AV$5:$BA$12,MATCH($D276,$AR$5:$AR$12,0),5))^$I276)+(EXP(-$G276/INDEX($AV$5:$BA$12,MATCH($D276,$AR$5:$AR$12,0),6))*($G276/INDEX($AV$5:$BA$12,MATCH($D276,$AR$5:$AR$12,0),6))^$I276)),0)</x:f>
        <x:v>0</x:v>
      </x:c>
      <x:c r="AE276" s="145" t="n">
        <x:f>IFERROR((EXP(-$G276/INDEX($BB$5:$BG$12,MATCH($D276,$AR$5:$AR$12,0),1))*($G276/INDEX($BB$5:$BG$12,MATCH($D276,$AR$5:$AR$12,0),1))^$J276)/((EXP(-$G276/INDEX($BB$5:$BG$12,MATCH($D276,$AR$5:$AR$12,0),1))*($G276/INDEX($BB$5:$BG$12,MATCH($D276,$AR$5:$AR$12,0),1))^$J276)+(EXP(-$G276/INDEX($BB$5:$BG$12,MATCH($D276,$AR$5:$AR$12,0),2))*($G276/INDEX($BB$5:$BG$12,MATCH($D276,$AR$5:$AR$12,0),2))^$J276)+(EXP(-$G276/INDEX($BB$5:$BG$12,MATCH($D276,$AR$5:$AR$12,0),3))*($G276/INDEX($BB$5:$BG$12,MATCH($D276,$AR$5:$AR$12,0),3))^$J276)+(EXP(-$G276/INDEX($BB$5:$BG$12,MATCH($D276,$AR$5:$AR$12,0),4))*($G276/INDEX($BB$5:$BG$12,MATCH($D276,$AR$5:$AR$12,0),4))^$J276)+(EXP(-$G276/INDEX($BB$5:$BG$12,MATCH($D276,$AR$5:$AR$12,0),5))*($G276/INDEX($BB$5:$BG$12,MATCH($D276,$AR$5:$AR$12,0),5))^$J276)+(EXP(-$G276/INDEX($BB$5:$BG$12,MATCH($D276,$AR$5:$AR$12,0),6))*($G276/INDEX($BB$5:$BG$12,MATCH($D276,$AR$5:$AR$12,0),6))^$J276)),0)</x:f>
        <x:v>0</x:v>
      </x:c>
      <x:c r="AF276" s="145" t="n">
        <x:f>IFERROR((EXP(-$G276/INDEX($BB$5:$BG$12,MATCH($D276,$AR$5:$AR$12,0),2))*($G276/INDEX($BB$5:$BG$12,MATCH($D276,$AR$5:$AR$12,0),2))^$J276)/((EXP(-$G276/INDEX($BB$5:$BG$12,MATCH($D276,$AR$5:$AR$12,0),1))*($G276/INDEX($BB$5:$BG$12,MATCH($D276,$AR$5:$AR$12,0),1))^$J276)+(EXP(-$G276/INDEX($BB$5:$BG$12,MATCH($D276,$AR$5:$AR$12,0),2))*($G276/INDEX($BB$5:$BG$12,MATCH($D276,$AR$5:$AR$12,0),2))^$J276)+(EXP(-$G276/INDEX($BB$5:$BG$12,MATCH($D276,$AR$5:$AR$12,0),3))*($G276/INDEX($BB$5:$BG$12,MATCH($D276,$AR$5:$AR$12,0),3))^$J276)+(EXP(-$G276/INDEX($BB$5:$BG$12,MATCH($D276,$AR$5:$AR$12,0),4))*($G276/INDEX($BB$5:$BG$12,MATCH($D276,$AR$5:$AR$12,0),4))^$J276)+(EXP(-$G276/INDEX($BB$5:$BG$12,MATCH($D276,$AR$5:$AR$12,0),5))*($G276/INDEX($BB$5:$BG$12,MATCH($D276,$AR$5:$AR$12,0),5))^$J276)+(EXP(-$G276/INDEX($BB$5:$BG$12,MATCH($D276,$AR$5:$AR$12,0),6))*($G276/INDEX($BB$5:$BG$12,MATCH($D276,$AR$5:$AR$12,0),6))^$J276)),0)</x:f>
        <x:v>0</x:v>
      </x:c>
      <x:c r="AG276" s="145" t="n">
        <x:f>IFERROR((EXP(-$G276/INDEX($BB$5:$BG$12,MATCH($D276,$AR$5:$AR$12,0),3))*($G276/INDEX($BB$5:$BG$12,MATCH($D276,$AR$5:$AR$12,0),3))^$J276)/((EXP(-$G276/INDEX($BB$5:$BG$12,MATCH($D276,$AR$5:$AR$12,0),1))*($G276/INDEX($BB$5:$BG$12,MATCH($D276,$AR$5:$AR$12,0),1))^$J276)+(EXP(-$G276/INDEX($BB$5:$BG$12,MATCH($D276,$AR$5:$AR$12,0),2))*($G276/INDEX($BB$5:$BG$12,MATCH($D276,$AR$5:$AR$12,0),2))^$J276)+(EXP(-$G276/INDEX($BB$5:$BG$12,MATCH($D276,$AR$5:$AR$12,0),3))*($G276/INDEX($BB$5:$BG$12,MATCH($D276,$AR$5:$AR$12,0),3))^$J276)+(EXP(-$G276/INDEX($BB$5:$BG$12,MATCH($D276,$AR$5:$AR$12,0),4))*($G276/INDEX($BB$5:$BG$12,MATCH($D276,$AR$5:$AR$12,0),4))^$J276)+(EXP(-$G276/INDEX($BB$5:$BG$12,MATCH($D276,$AR$5:$AR$12,0),5))*($G276/INDEX($BB$5:$BG$12,MATCH($D276,$AR$5:$AR$12,0),5))^$J276)+(EXP(-$G276/INDEX($BB$5:$BG$12,MATCH($D276,$AR$5:$AR$12,0),6))*($G276/INDEX($BB$5:$BG$12,MATCH($D276,$AR$5:$AR$12,0),6))^$J276)),0)</x:f>
        <x:v>0</x:v>
      </x:c>
      <x:c r="AH276" s="145" t="n">
        <x:f>IFERROR((EXP(-$G276/INDEX($BB$5:$BG$12,MATCH($D276,$AR$5:$AR$12,0),4))*($G276/INDEX($BB$5:$BG$12,MATCH($D276,$AR$5:$AR$12,0),4))^$J276)/((EXP(-$G276/INDEX($BB$5:$BG$12,MATCH($D276,$AR$5:$AR$12,0),1))*($G276/INDEX($BB$5:$BG$12,MATCH($D276,$AR$5:$AR$12,0),1))^$J276)+(EXP(-$G276/INDEX($BB$5:$BG$12,MATCH($D276,$AR$5:$AR$12,0),2))*($G276/INDEX($BB$5:$BG$12,MATCH($D276,$AR$5:$AR$12,0),2))^$J276)+(EXP(-$G276/INDEX($BB$5:$BG$12,MATCH($D276,$AR$5:$AR$12,0),3))*($G276/INDEX($BB$5:$BG$12,MATCH($D276,$AR$5:$AR$12,0),3))^$J276)+(EXP(-$G276/INDEX($BB$5:$BG$12,MATCH($D276,$AR$5:$AR$12,0),4))*($G276/INDEX($BB$5:$BG$12,MATCH($D276,$AR$5:$AR$12,0),4))^$J276)+(EXP(-$G276/INDEX($BB$5:$BG$12,MATCH($D276,$AR$5:$AR$12,0),5))*($G276/INDEX($BB$5:$BG$12,MATCH($D276,$AR$5:$AR$12,0),5))^$J276)+(EXP(-$G276/INDEX($BB$5:$BG$12,MATCH($D276,$AR$5:$AR$12,0),6))*($G276/INDEX($BB$5:$BG$12,MATCH($D276,$AR$5:$AR$12,0),6))^$J276)),0)</x:f>
        <x:v>0</x:v>
      </x:c>
      <x:c r="AI276" s="145" t="n">
        <x:f>IFERROR((EXP(-$G276/INDEX($BB$5:$BG$12,MATCH($D276,$AR$5:$AR$12,0),5))*($G276/INDEX($BB$5:$BG$12,MATCH($D276,$AR$5:$AR$12,0),5))^$J276)/((EXP(-$G276/INDEX($BB$5:$BG$12,MATCH($D276,$AR$5:$AR$12,0),1))*($G276/INDEX($BB$5:$BG$12,MATCH($D276,$AR$5:$AR$12,0),1))^$J276)+(EXP(-$G276/INDEX($BB$5:$BG$12,MATCH($D276,$AR$5:$AR$12,0),2))*($G276/INDEX($BB$5:$BG$12,MATCH($D276,$AR$5:$AR$12,0),2))^$J276)+(EXP(-$G276/INDEX($BB$5:$BG$12,MATCH($D276,$AR$5:$AR$12,0),3))*($G276/INDEX($BB$5:$BG$12,MATCH($D276,$AR$5:$AR$12,0),3))^$J276)+(EXP(-$G276/INDEX($BB$5:$BG$12,MATCH($D276,$AR$5:$AR$12,0),4))*($G276/INDEX($BB$5:$BG$12,MATCH($D276,$AR$5:$AR$12,0),4))^$J276)+(EXP(-$G276/INDEX($BB$5:$BG$12,MATCH($D276,$AR$5:$AR$12,0),5))*($G276/INDEX($BB$5:$BG$12,MATCH($D276,$AR$5:$AR$12,0),5))^$J276)+(EXP(-$G276/INDEX($BB$5:$BG$12,MATCH($D276,$AR$5:$AR$12,0),6))*($G276/INDEX($BB$5:$BG$12,MATCH($D276,$AR$5:$AR$12,0),6))^$J276)),0)</x:f>
        <x:v>0</x:v>
      </x:c>
      <x:c r="AJ276" s="145" t="n">
        <x:f>IFERROR((EXP(-$G276/INDEX($BB$5:$BG$12,MATCH($D276,$AR$5:$AR$12,0),6))*($G276/INDEX($BB$5:$BG$12,MATCH($D276,$AR$5:$AR$12,0),6))^$J276)/((EXP(-$G276/INDEX($BB$5:$BG$12,MATCH($D276,$AR$5:$AR$12,0),1))*($G276/INDEX($BB$5:$BG$12,MATCH($D276,$AR$5:$AR$12,0),1))^$J276)+(EXP(-$G276/INDEX($BB$5:$BG$12,MATCH($D276,$AR$5:$AR$12,0),2))*($G276/INDEX($BB$5:$BG$12,MATCH($D276,$AR$5:$AR$12,0),2))^$J276)+(EXP(-$G276/INDEX($BB$5:$BG$12,MATCH($D276,$AR$5:$AR$12,0),3))*($G276/INDEX($BB$5:$BG$12,MATCH($D276,$AR$5:$AR$12,0),3))^$J276)+(EXP(-$G276/INDEX($BB$5:$BG$12,MATCH($D276,$AR$5:$AR$12,0),4))*($G276/INDEX($BB$5:$BG$12,MATCH($D276,$AR$5:$AR$12,0),4))^$J276)+(EXP(-$G276/INDEX($BB$5:$BG$12,MATCH($D276,$AR$5:$AR$12,0),5))*($G276/INDEX($BB$5:$BG$12,MATCH($D276,$AR$5:$AR$12,0),5))^$J276)+(EXP(-$G276/INDEX($BB$5:$BG$12,MATCH($D276,$AR$5:$AR$12,0),6))*($G276/INDEX($BB$5:$BG$12,MATCH($D276,$AR$5:$AR$12,0),6))^$J276)),0)</x:f>
        <x:v>0</x:v>
      </x:c>
      <x:c r="BJ276"/>
      <x:c r="BK276"/>
      <x:c r="BL276"/>
      <x:c r="BM276"/>
      <x:c r="BN276"/>
      <x:c r="BO276"/>
      <x:c r="BP276"/>
      <x:c r="BQ276"/>
      <x:c r="BR276"/>
      <x:c r="BS276"/>
      <x:c r="BT276"/>
      <x:c r="BU276"/>
      <x:c r="BV276"/>
      <x:c r="BW276"/>
      <x:c r="BX276"/>
      <x:c r="BY276"/>
      <x:c r="BZ276"/>
    </x:row>
    <x:row r="277">
      <x:c r="A277" s="30" t="n">
        <x:f>'対象台データ'!A275</x:f>
        <x:v>46131</x:v>
      </x:c>
      <x:c r="B277" s="1004" t="str">
        <x:f>'対象台データ'!B275</x:f>
        <x:v>日</x:v>
      </x:c>
      <x:c r="C277" s="1004" t="str">
        <x:f>'対象台データ'!C275</x:f>
        <x:v>4/19</x:v>
      </x:c>
      <x:c r="D277" t="str">
        <x:f>'対象台データ'!D275</x:f>
        <x:v>スマスロ北斗の拳</x:v>
      </x:c>
      <x:c r="E277" s="1015" t="n">
        <x:f>IF($X277="A",MIN(100,MAX(0,55+(V277-55)*(1+0.4*SQRT(MIN(G277/8000,1))))),MIN(100,MAX(0,V277)))</x:f>
        <x:v>92.46655540676352</x:v>
      </x:c>
      <x:c r="F277" s="1017" t="n">
        <x:f>'対象台データ'!E275</x:f>
        <x:v>748</x:v>
      </x:c>
      <x:c r="G277" s="644" t="n">
        <x:f>'対象台データ'!F275</x:f>
        <x:v>8513</x:v>
      </x:c>
      <x:c r="H277" s="644" t="n">
        <x:f>'対象台データ'!G275</x:f>
        <x:v>7709</x:v>
      </x:c>
      <x:c r="I277" s="644" t="n">
        <x:f>'対象台データ'!H275</x:f>
        <x:v>0</x:v>
      </x:c>
      <x:c r="J277" s="644" t="n">
        <x:f>'対象台データ'!I275</x:f>
        <x:v>0</x:v>
      </x:c>
      <x:c r="K277" s="145" t="n">
        <x:f>'対象台データ'!K275</x:f>
        <x:v>1.3018520693840792</x:v>
      </x:c>
      <x:c r="L277" s="28" t="n">
        <x:f>IF(G277&lt;=0,5,IF(G277&lt;1500,5+(G277-0)*(20-5)/(1500-0),IF(G277&lt;3000,20+(G277-1500)*(40-20)/(3000-1500),IF(G277&lt;4500,40+(G277-3000)*(58-40)/(4500-3000),IF(G277&lt;6000,58+(G277-4500)*(72-58)/(6000-4500),IF(G277&lt;7500,72+(G277-6000)*(84-72)/(7500-6000),IF(G277&lt;9000,84+(G277-7500)*(93-84)/(9000-7500),IF(G277&lt;11000,93+(G277-9000)*(100-93)/(11000-9000),100))))))))</x:f>
        <x:v>90.078</x:v>
      </x:c>
      <x:c r="M277" s="28" t="n">
        <x:v>1</x:v>
      </x:c>
      <x:c r="N277" s="28" t="n">
        <x:f>MIN(100,L277*M277)</x:f>
        <x:v>90.078</x:v>
      </x:c>
      <x:c r="O277" s="28" t="n">
        <x:f>IF(K277&lt;=0.8,0,IF(K277&lt;0.9,0+(K277-0.8)*(10-0)/(0.9-0.8),IF(K277&lt;1,10+(K277-0.9)*(35-10)/(1-0.9),IF(K277&lt;1.2,35+(K277-1)*(87-35)/(1.2-1),IF(K277&lt;1.3,87+(K277-1.2)*(96-87)/(1.3-1.2),IF(K277&lt;1.45,96+(K277-1.3)*(100-96)/(1.45-1.3),100))))))</x:f>
        <x:v>96.04938851690878</x:v>
      </x:c>
      <x:c r="P277" s="145" t="n">
        <x:f>MIN(1,SQRT(G277/8000))</x:f>
        <x:v>1</x:v>
      </x:c>
      <x:c r="Q277" s="28" t="n">
        <x:f>35+(O277-35)*P277</x:f>
        <x:v>96.04938851690878</x:v>
      </x:c>
      <x:c r="R277" s="28" t="n">
        <x:f>IF(K277&lt;0.95,MIN(25,(0.95-K277)*250),0)</x:f>
        <x:v>0</x:v>
      </x:c>
      <x:c r="S277" s="28" t="n">
        <x:f>IF($X277="A",Y277*5+Z277*15+AA277*30+AB277*60+AC277*80+AD277*100,0)</x:f>
        <x:v>0</x:v>
      </x:c>
      <x:c r="T277" s="28" t="n">
        <x:f>IF($X277="A",AE277*5+AF277*15+AG277*30+AH277*60+AI277*80+AJ277*100,0)</x:f>
        <x:v>0</x:v>
      </x:c>
      <x:c r="U277" s="28" t="n">
        <x:f>IF($X277="A",S277*15%+T277*30%+Q277*55%,0)</x:f>
        <x:v>0</x:v>
      </x:c>
      <x:c r="V277" s="1019" t="n">
        <x:f>IF($X277="A",U277*80%+N277*20%,N277*IFERROR(INDEX($AT$5:$AT$60,MATCH($D277,$AR$5:$AR$60,0)),0.6)+Q277*IFERROR(INDEX($AU$5:$AU$60,MATCH($D277,$AR$5:$AR$60,0)),0.4)-R277)</x:f>
        <x:v>92.46655540676352</x:v>
      </x:c>
      <x:c r="W277" s="25" t="str">
        <x:f>IF(E277&gt;=90,"設定6級候補",IF(E277&gt;=75,"設定4以上強候補",IF(E277&gt;=60,"設定4以上を疑う","要観察")))</x:f>
        <x:v>設定6級候補</x:v>
      </x:c>
      <x:c r="X277" s="1004" t="str">
        <x:f>IFERROR(INDEX($AS$5:$AS$60,MATCH($D277,$AR$5:$AR$60,0)),"AT")</x:f>
        <x:v>AT</x:v>
      </x:c>
      <x:c r="Y277" s="145" t="n">
        <x:f>IFERROR((EXP(-$G277/INDEX($AV$5:$BA$12,MATCH($D277,$AR$5:$AR$12,0),1))*($G277/INDEX($AV$5:$BA$12,MATCH($D277,$AR$5:$AR$12,0),1))^$I277)/((EXP(-$G277/INDEX($AV$5:$BA$12,MATCH($D277,$AR$5:$AR$12,0),1))*($G277/INDEX($AV$5:$BA$12,MATCH($D277,$AR$5:$AR$12,0),1))^$I277)+(EXP(-$G277/INDEX($AV$5:$BA$12,MATCH($D277,$AR$5:$AR$12,0),2))*($G277/INDEX($AV$5:$BA$12,MATCH($D277,$AR$5:$AR$12,0),2))^$I277)+(EXP(-$G277/INDEX($AV$5:$BA$12,MATCH($D277,$AR$5:$AR$12,0),3))*($G277/INDEX($AV$5:$BA$12,MATCH($D277,$AR$5:$AR$12,0),3))^$I277)+(EXP(-$G277/INDEX($AV$5:$BA$12,MATCH($D277,$AR$5:$AR$12,0),4))*($G277/INDEX($AV$5:$BA$12,MATCH($D277,$AR$5:$AR$12,0),4))^$I277)+(EXP(-$G277/INDEX($AV$5:$BA$12,MATCH($D277,$AR$5:$AR$12,0),5))*($G277/INDEX($AV$5:$BA$12,MATCH($D277,$AR$5:$AR$12,0),5))^$I277)+(EXP(-$G277/INDEX($AV$5:$BA$12,MATCH($D277,$AR$5:$AR$12,0),6))*($G277/INDEX($AV$5:$BA$12,MATCH($D277,$AR$5:$AR$12,0),6))^$I277)),0)</x:f>
        <x:v>0</x:v>
      </x:c>
      <x:c r="Z277" s="145" t="n">
        <x:f>IFERROR((EXP(-$G277/INDEX($AV$5:$BA$12,MATCH($D277,$AR$5:$AR$12,0),2))*($G277/INDEX($AV$5:$BA$12,MATCH($D277,$AR$5:$AR$12,0),2))^$I277)/((EXP(-$G277/INDEX($AV$5:$BA$12,MATCH($D277,$AR$5:$AR$12,0),1))*($G277/INDEX($AV$5:$BA$12,MATCH($D277,$AR$5:$AR$12,0),1))^$I277)+(EXP(-$G277/INDEX($AV$5:$BA$12,MATCH($D277,$AR$5:$AR$12,0),2))*($G277/INDEX($AV$5:$BA$12,MATCH($D277,$AR$5:$AR$12,0),2))^$I277)+(EXP(-$G277/INDEX($AV$5:$BA$12,MATCH($D277,$AR$5:$AR$12,0),3))*($G277/INDEX($AV$5:$BA$12,MATCH($D277,$AR$5:$AR$12,0),3))^$I277)+(EXP(-$G277/INDEX($AV$5:$BA$12,MATCH($D277,$AR$5:$AR$12,0),4))*($G277/INDEX($AV$5:$BA$12,MATCH($D277,$AR$5:$AR$12,0),4))^$I277)+(EXP(-$G277/INDEX($AV$5:$BA$12,MATCH($D277,$AR$5:$AR$12,0),5))*($G277/INDEX($AV$5:$BA$12,MATCH($D277,$AR$5:$AR$12,0),5))^$I277)+(EXP(-$G277/INDEX($AV$5:$BA$12,MATCH($D277,$AR$5:$AR$12,0),6))*($G277/INDEX($AV$5:$BA$12,MATCH($D277,$AR$5:$AR$12,0),6))^$I277)),0)</x:f>
        <x:v>0</x:v>
      </x:c>
      <x:c r="AA277" s="145" t="n">
        <x:f>IFERROR((EXP(-$G277/INDEX($AV$5:$BA$12,MATCH($D277,$AR$5:$AR$12,0),3))*($G277/INDEX($AV$5:$BA$12,MATCH($D277,$AR$5:$AR$12,0),3))^$I277)/((EXP(-$G277/INDEX($AV$5:$BA$12,MATCH($D277,$AR$5:$AR$12,0),1))*($G277/INDEX($AV$5:$BA$12,MATCH($D277,$AR$5:$AR$12,0),1))^$I277)+(EXP(-$G277/INDEX($AV$5:$BA$12,MATCH($D277,$AR$5:$AR$12,0),2))*($G277/INDEX($AV$5:$BA$12,MATCH($D277,$AR$5:$AR$12,0),2))^$I277)+(EXP(-$G277/INDEX($AV$5:$BA$12,MATCH($D277,$AR$5:$AR$12,0),3))*($G277/INDEX($AV$5:$BA$12,MATCH($D277,$AR$5:$AR$12,0),3))^$I277)+(EXP(-$G277/INDEX($AV$5:$BA$12,MATCH($D277,$AR$5:$AR$12,0),4))*($G277/INDEX($AV$5:$BA$12,MATCH($D277,$AR$5:$AR$12,0),4))^$I277)+(EXP(-$G277/INDEX($AV$5:$BA$12,MATCH($D277,$AR$5:$AR$12,0),5))*($G277/INDEX($AV$5:$BA$12,MATCH($D277,$AR$5:$AR$12,0),5))^$I277)+(EXP(-$G277/INDEX($AV$5:$BA$12,MATCH($D277,$AR$5:$AR$12,0),6))*($G277/INDEX($AV$5:$BA$12,MATCH($D277,$AR$5:$AR$12,0),6))^$I277)),0)</x:f>
        <x:v>0</x:v>
      </x:c>
      <x:c r="AB277" s="145" t="n">
        <x:f>IFERROR((EXP(-$G277/INDEX($AV$5:$BA$12,MATCH($D277,$AR$5:$AR$12,0),4))*($G277/INDEX($AV$5:$BA$12,MATCH($D277,$AR$5:$AR$12,0),4))^$I277)/((EXP(-$G277/INDEX($AV$5:$BA$12,MATCH($D277,$AR$5:$AR$12,0),1))*($G277/INDEX($AV$5:$BA$12,MATCH($D277,$AR$5:$AR$12,0),1))^$I277)+(EXP(-$G277/INDEX($AV$5:$BA$12,MATCH($D277,$AR$5:$AR$12,0),2))*($G277/INDEX($AV$5:$BA$12,MATCH($D277,$AR$5:$AR$12,0),2))^$I277)+(EXP(-$G277/INDEX($AV$5:$BA$12,MATCH($D277,$AR$5:$AR$12,0),3))*($G277/INDEX($AV$5:$BA$12,MATCH($D277,$AR$5:$AR$12,0),3))^$I277)+(EXP(-$G277/INDEX($AV$5:$BA$12,MATCH($D277,$AR$5:$AR$12,0),4))*($G277/INDEX($AV$5:$BA$12,MATCH($D277,$AR$5:$AR$12,0),4))^$I277)+(EXP(-$G277/INDEX($AV$5:$BA$12,MATCH($D277,$AR$5:$AR$12,0),5))*($G277/INDEX($AV$5:$BA$12,MATCH($D277,$AR$5:$AR$12,0),5))^$I277)+(EXP(-$G277/INDEX($AV$5:$BA$12,MATCH($D277,$AR$5:$AR$12,0),6))*($G277/INDEX($AV$5:$BA$12,MATCH($D277,$AR$5:$AR$12,0),6))^$I277)),0)</x:f>
        <x:v>0</x:v>
      </x:c>
      <x:c r="AC277" s="145" t="n">
        <x:f>IFERROR((EXP(-$G277/INDEX($AV$5:$BA$12,MATCH($D277,$AR$5:$AR$12,0),5))*($G277/INDEX($AV$5:$BA$12,MATCH($D277,$AR$5:$AR$12,0),5))^$I277)/((EXP(-$G277/INDEX($AV$5:$BA$12,MATCH($D277,$AR$5:$AR$12,0),1))*($G277/INDEX($AV$5:$BA$12,MATCH($D277,$AR$5:$AR$12,0),1))^$I277)+(EXP(-$G277/INDEX($AV$5:$BA$12,MATCH($D277,$AR$5:$AR$12,0),2))*($G277/INDEX($AV$5:$BA$12,MATCH($D277,$AR$5:$AR$12,0),2))^$I277)+(EXP(-$G277/INDEX($AV$5:$BA$12,MATCH($D277,$AR$5:$AR$12,0),3))*($G277/INDEX($AV$5:$BA$12,MATCH($D277,$AR$5:$AR$12,0),3))^$I277)+(EXP(-$G277/INDEX($AV$5:$BA$12,MATCH($D277,$AR$5:$AR$12,0),4))*($G277/INDEX($AV$5:$BA$12,MATCH($D277,$AR$5:$AR$12,0),4))^$I277)+(EXP(-$G277/INDEX($AV$5:$BA$12,MATCH($D277,$AR$5:$AR$12,0),5))*($G277/INDEX($AV$5:$BA$12,MATCH($D277,$AR$5:$AR$12,0),5))^$I277)+(EXP(-$G277/INDEX($AV$5:$BA$12,MATCH($D277,$AR$5:$AR$12,0),6))*($G277/INDEX($AV$5:$BA$12,MATCH($D277,$AR$5:$AR$12,0),6))^$I277)),0)</x:f>
        <x:v>0</x:v>
      </x:c>
      <x:c r="AD277" s="145" t="n">
        <x:f>IFERROR((EXP(-$G277/INDEX($AV$5:$BA$12,MATCH($D277,$AR$5:$AR$12,0),6))*($G277/INDEX($AV$5:$BA$12,MATCH($D277,$AR$5:$AR$12,0),6))^$I277)/((EXP(-$G277/INDEX($AV$5:$BA$12,MATCH($D277,$AR$5:$AR$12,0),1))*($G277/INDEX($AV$5:$BA$12,MATCH($D277,$AR$5:$AR$12,0),1))^$I277)+(EXP(-$G277/INDEX($AV$5:$BA$12,MATCH($D277,$AR$5:$AR$12,0),2))*($G277/INDEX($AV$5:$BA$12,MATCH($D277,$AR$5:$AR$12,0),2))^$I277)+(EXP(-$G277/INDEX($AV$5:$BA$12,MATCH($D277,$AR$5:$AR$12,0),3))*($G277/INDEX($AV$5:$BA$12,MATCH($D277,$AR$5:$AR$12,0),3))^$I277)+(EXP(-$G277/INDEX($AV$5:$BA$12,MATCH($D277,$AR$5:$AR$12,0),4))*($G277/INDEX($AV$5:$BA$12,MATCH($D277,$AR$5:$AR$12,0),4))^$I277)+(EXP(-$G277/INDEX($AV$5:$BA$12,MATCH($D277,$AR$5:$AR$12,0),5))*($G277/INDEX($AV$5:$BA$12,MATCH($D277,$AR$5:$AR$12,0),5))^$I277)+(EXP(-$G277/INDEX($AV$5:$BA$12,MATCH($D277,$AR$5:$AR$12,0),6))*($G277/INDEX($AV$5:$BA$12,MATCH($D277,$AR$5:$AR$12,0),6))^$I277)),0)</x:f>
        <x:v>0</x:v>
      </x:c>
      <x:c r="AE277" s="145" t="n">
        <x:f>IFERROR((EXP(-$G277/INDEX($BB$5:$BG$12,MATCH($D277,$AR$5:$AR$12,0),1))*($G277/INDEX($BB$5:$BG$12,MATCH($D277,$AR$5:$AR$12,0),1))^$J277)/((EXP(-$G277/INDEX($BB$5:$BG$12,MATCH($D277,$AR$5:$AR$12,0),1))*($G277/INDEX($BB$5:$BG$12,MATCH($D277,$AR$5:$AR$12,0),1))^$J277)+(EXP(-$G277/INDEX($BB$5:$BG$12,MATCH($D277,$AR$5:$AR$12,0),2))*($G277/INDEX($BB$5:$BG$12,MATCH($D277,$AR$5:$AR$12,0),2))^$J277)+(EXP(-$G277/INDEX($BB$5:$BG$12,MATCH($D277,$AR$5:$AR$12,0),3))*($G277/INDEX($BB$5:$BG$12,MATCH($D277,$AR$5:$AR$12,0),3))^$J277)+(EXP(-$G277/INDEX($BB$5:$BG$12,MATCH($D277,$AR$5:$AR$12,0),4))*($G277/INDEX($BB$5:$BG$12,MATCH($D277,$AR$5:$AR$12,0),4))^$J277)+(EXP(-$G277/INDEX($BB$5:$BG$12,MATCH($D277,$AR$5:$AR$12,0),5))*($G277/INDEX($BB$5:$BG$12,MATCH($D277,$AR$5:$AR$12,0),5))^$J277)+(EXP(-$G277/INDEX($BB$5:$BG$12,MATCH($D277,$AR$5:$AR$12,0),6))*($G277/INDEX($BB$5:$BG$12,MATCH($D277,$AR$5:$AR$12,0),6))^$J277)),0)</x:f>
        <x:v>0</x:v>
      </x:c>
      <x:c r="AF277" s="145" t="n">
        <x:f>IFERROR((EXP(-$G277/INDEX($BB$5:$BG$12,MATCH($D277,$AR$5:$AR$12,0),2))*($G277/INDEX($BB$5:$BG$12,MATCH($D277,$AR$5:$AR$12,0),2))^$J277)/((EXP(-$G277/INDEX($BB$5:$BG$12,MATCH($D277,$AR$5:$AR$12,0),1))*($G277/INDEX($BB$5:$BG$12,MATCH($D277,$AR$5:$AR$12,0),1))^$J277)+(EXP(-$G277/INDEX($BB$5:$BG$12,MATCH($D277,$AR$5:$AR$12,0),2))*($G277/INDEX($BB$5:$BG$12,MATCH($D277,$AR$5:$AR$12,0),2))^$J277)+(EXP(-$G277/INDEX($BB$5:$BG$12,MATCH($D277,$AR$5:$AR$12,0),3))*($G277/INDEX($BB$5:$BG$12,MATCH($D277,$AR$5:$AR$12,0),3))^$J277)+(EXP(-$G277/INDEX($BB$5:$BG$12,MATCH($D277,$AR$5:$AR$12,0),4))*($G277/INDEX($BB$5:$BG$12,MATCH($D277,$AR$5:$AR$12,0),4))^$J277)+(EXP(-$G277/INDEX($BB$5:$BG$12,MATCH($D277,$AR$5:$AR$12,0),5))*($G277/INDEX($BB$5:$BG$12,MATCH($D277,$AR$5:$AR$12,0),5))^$J277)+(EXP(-$G277/INDEX($BB$5:$BG$12,MATCH($D277,$AR$5:$AR$12,0),6))*($G277/INDEX($BB$5:$BG$12,MATCH($D277,$AR$5:$AR$12,0),6))^$J277)),0)</x:f>
        <x:v>0</x:v>
      </x:c>
      <x:c r="AG277" s="145" t="n">
        <x:f>IFERROR((EXP(-$G277/INDEX($BB$5:$BG$12,MATCH($D277,$AR$5:$AR$12,0),3))*($G277/INDEX($BB$5:$BG$12,MATCH($D277,$AR$5:$AR$12,0),3))^$J277)/((EXP(-$G277/INDEX($BB$5:$BG$12,MATCH($D277,$AR$5:$AR$12,0),1))*($G277/INDEX($BB$5:$BG$12,MATCH($D277,$AR$5:$AR$12,0),1))^$J277)+(EXP(-$G277/INDEX($BB$5:$BG$12,MATCH($D277,$AR$5:$AR$12,0),2))*($G277/INDEX($BB$5:$BG$12,MATCH($D277,$AR$5:$AR$12,0),2))^$J277)+(EXP(-$G277/INDEX($BB$5:$BG$12,MATCH($D277,$AR$5:$AR$12,0),3))*($G277/INDEX($BB$5:$BG$12,MATCH($D277,$AR$5:$AR$12,0),3))^$J277)+(EXP(-$G277/INDEX($BB$5:$BG$12,MATCH($D277,$AR$5:$AR$12,0),4))*($G277/INDEX($BB$5:$BG$12,MATCH($D277,$AR$5:$AR$12,0),4))^$J277)+(EXP(-$G277/INDEX($BB$5:$BG$12,MATCH($D277,$AR$5:$AR$12,0),5))*($G277/INDEX($BB$5:$BG$12,MATCH($D277,$AR$5:$AR$12,0),5))^$J277)+(EXP(-$G277/INDEX($BB$5:$BG$12,MATCH($D277,$AR$5:$AR$12,0),6))*($G277/INDEX($BB$5:$BG$12,MATCH($D277,$AR$5:$AR$12,0),6))^$J277)),0)</x:f>
        <x:v>0</x:v>
      </x:c>
      <x:c r="AH277" s="145" t="n">
        <x:f>IFERROR((EXP(-$G277/INDEX($BB$5:$BG$12,MATCH($D277,$AR$5:$AR$12,0),4))*($G277/INDEX($BB$5:$BG$12,MATCH($D277,$AR$5:$AR$12,0),4))^$J277)/((EXP(-$G277/INDEX($BB$5:$BG$12,MATCH($D277,$AR$5:$AR$12,0),1))*($G277/INDEX($BB$5:$BG$12,MATCH($D277,$AR$5:$AR$12,0),1))^$J277)+(EXP(-$G277/INDEX($BB$5:$BG$12,MATCH($D277,$AR$5:$AR$12,0),2))*($G277/INDEX($BB$5:$BG$12,MATCH($D277,$AR$5:$AR$12,0),2))^$J277)+(EXP(-$G277/INDEX($BB$5:$BG$12,MATCH($D277,$AR$5:$AR$12,0),3))*($G277/INDEX($BB$5:$BG$12,MATCH($D277,$AR$5:$AR$12,0),3))^$J277)+(EXP(-$G277/INDEX($BB$5:$BG$12,MATCH($D277,$AR$5:$AR$12,0),4))*($G277/INDEX($BB$5:$BG$12,MATCH($D277,$AR$5:$AR$12,0),4))^$J277)+(EXP(-$G277/INDEX($BB$5:$BG$12,MATCH($D277,$AR$5:$AR$12,0),5))*($G277/INDEX($BB$5:$BG$12,MATCH($D277,$AR$5:$AR$12,0),5))^$J277)+(EXP(-$G277/INDEX($BB$5:$BG$12,MATCH($D277,$AR$5:$AR$12,0),6))*($G277/INDEX($BB$5:$BG$12,MATCH($D277,$AR$5:$AR$12,0),6))^$J277)),0)</x:f>
        <x:v>0</x:v>
      </x:c>
      <x:c r="AI277" s="145" t="n">
        <x:f>IFERROR((EXP(-$G277/INDEX($BB$5:$BG$12,MATCH($D277,$AR$5:$AR$12,0),5))*($G277/INDEX($BB$5:$BG$12,MATCH($D277,$AR$5:$AR$12,0),5))^$J277)/((EXP(-$G277/INDEX($BB$5:$BG$12,MATCH($D277,$AR$5:$AR$12,0),1))*($G277/INDEX($BB$5:$BG$12,MATCH($D277,$AR$5:$AR$12,0),1))^$J277)+(EXP(-$G277/INDEX($BB$5:$BG$12,MATCH($D277,$AR$5:$AR$12,0),2))*($G277/INDEX($BB$5:$BG$12,MATCH($D277,$AR$5:$AR$12,0),2))^$J277)+(EXP(-$G277/INDEX($BB$5:$BG$12,MATCH($D277,$AR$5:$AR$12,0),3))*($G277/INDEX($BB$5:$BG$12,MATCH($D277,$AR$5:$AR$12,0),3))^$J277)+(EXP(-$G277/INDEX($BB$5:$BG$12,MATCH($D277,$AR$5:$AR$12,0),4))*($G277/INDEX($BB$5:$BG$12,MATCH($D277,$AR$5:$AR$12,0),4))^$J277)+(EXP(-$G277/INDEX($BB$5:$BG$12,MATCH($D277,$AR$5:$AR$12,0),5))*($G277/INDEX($BB$5:$BG$12,MATCH($D277,$AR$5:$AR$12,0),5))^$J277)+(EXP(-$G277/INDEX($BB$5:$BG$12,MATCH($D277,$AR$5:$AR$12,0),6))*($G277/INDEX($BB$5:$BG$12,MATCH($D277,$AR$5:$AR$12,0),6))^$J277)),0)</x:f>
        <x:v>0</x:v>
      </x:c>
      <x:c r="AJ277" s="145" t="n">
        <x:f>IFERROR((EXP(-$G277/INDEX($BB$5:$BG$12,MATCH($D277,$AR$5:$AR$12,0),6))*($G277/INDEX($BB$5:$BG$12,MATCH($D277,$AR$5:$AR$12,0),6))^$J277)/((EXP(-$G277/INDEX($BB$5:$BG$12,MATCH($D277,$AR$5:$AR$12,0),1))*($G277/INDEX($BB$5:$BG$12,MATCH($D277,$AR$5:$AR$12,0),1))^$J277)+(EXP(-$G277/INDEX($BB$5:$BG$12,MATCH($D277,$AR$5:$AR$12,0),2))*($G277/INDEX($BB$5:$BG$12,MATCH($D277,$AR$5:$AR$12,0),2))^$J277)+(EXP(-$G277/INDEX($BB$5:$BG$12,MATCH($D277,$AR$5:$AR$12,0),3))*($G277/INDEX($BB$5:$BG$12,MATCH($D277,$AR$5:$AR$12,0),3))^$J277)+(EXP(-$G277/INDEX($BB$5:$BG$12,MATCH($D277,$AR$5:$AR$12,0),4))*($G277/INDEX($BB$5:$BG$12,MATCH($D277,$AR$5:$AR$12,0),4))^$J277)+(EXP(-$G277/INDEX($BB$5:$BG$12,MATCH($D277,$AR$5:$AR$12,0),5))*($G277/INDEX($BB$5:$BG$12,MATCH($D277,$AR$5:$AR$12,0),5))^$J277)+(EXP(-$G277/INDEX($BB$5:$BG$12,MATCH($D277,$AR$5:$AR$12,0),6))*($G277/INDEX($BB$5:$BG$12,MATCH($D277,$AR$5:$AR$12,0),6))^$J277)),0)</x:f>
        <x:v>0</x:v>
      </x:c>
      <x:c r="BJ277"/>
      <x:c r="BK277"/>
      <x:c r="BL277"/>
      <x:c r="BM277"/>
      <x:c r="BN277"/>
      <x:c r="BO277"/>
      <x:c r="BP277"/>
      <x:c r="BQ277"/>
      <x:c r="BR277"/>
      <x:c r="BS277"/>
      <x:c r="BT277"/>
      <x:c r="BU277"/>
      <x:c r="BV277"/>
      <x:c r="BW277"/>
      <x:c r="BX277"/>
      <x:c r="BY277"/>
      <x:c r="BZ277"/>
    </x:row>
    <x:row r="278">
      <x:c r="A278" s="30" t="n">
        <x:f>'対象台データ'!A276</x:f>
        <x:v>46131</x:v>
      </x:c>
      <x:c r="B278" s="1004" t="str">
        <x:f>'対象台データ'!B276</x:f>
        <x:v>日</x:v>
      </x:c>
      <x:c r="C278" s="1004" t="str">
        <x:f>'対象台データ'!C276</x:f>
        <x:v>4/19</x:v>
      </x:c>
      <x:c r="D278" t="str">
        <x:f>'対象台データ'!D276</x:f>
        <x:v>スマスロ北斗の拳</x:v>
      </x:c>
      <x:c r="E278" s="1015" t="n">
        <x:f>IF($X278="A",MIN(100,MAX(0,55+(V278-55)*(1+0.4*SQRT(MIN(G278/8000,1))))),MIN(100,MAX(0,V278)))</x:f>
        <x:v>69.8276256742179</x:v>
      </x:c>
      <x:c r="F278" s="1017" t="n">
        <x:f>'対象台データ'!E276</x:f>
        <x:v>749</x:v>
      </x:c>
      <x:c r="G278" s="644" t="n">
        <x:f>'対象台データ'!F276</x:f>
        <x:v>9270</x:v>
      </x:c>
      <x:c r="H278" s="644" t="n">
        <x:f>'対象台データ'!G276</x:f>
        <x:v>-150</x:v>
      </x:c>
      <x:c r="I278" s="644" t="n">
        <x:f>'対象台データ'!H276</x:f>
        <x:v>0</x:v>
      </x:c>
      <x:c r="J278" s="644" t="n">
        <x:f>'対象台データ'!I276</x:f>
        <x:v>0</x:v>
      </x:c>
      <x:c r="K278" s="145" t="n">
        <x:f>'対象台データ'!K276</x:f>
        <x:v>0.9946062567421791</x:v>
      </x:c>
      <x:c r="L278" s="28" t="n">
        <x:f>IF(G278&lt;=0,5,IF(G278&lt;1500,5+(G278-0)*(20-5)/(1500-0),IF(G278&lt;3000,20+(G278-1500)*(40-20)/(3000-1500),IF(G278&lt;4500,40+(G278-3000)*(58-40)/(4500-3000),IF(G278&lt;6000,58+(G278-4500)*(72-58)/(6000-4500),IF(G278&lt;7500,72+(G278-6000)*(84-72)/(7500-6000),IF(G278&lt;9000,84+(G278-7500)*(93-84)/(9000-7500),IF(G278&lt;11000,93+(G278-9000)*(100-93)/(11000-9000),100))))))))</x:f>
        <x:v>93.945</x:v>
      </x:c>
      <x:c r="M278" s="28" t="n">
        <x:v>1</x:v>
      </x:c>
      <x:c r="N278" s="28" t="n">
        <x:f>MIN(100,L278*M278)</x:f>
        <x:v>93.945</x:v>
      </x:c>
      <x:c r="O278" s="28" t="n">
        <x:f>IF(K278&lt;=0.8,0,IF(K278&lt;0.9,0+(K278-0.8)*(10-0)/(0.9-0.8),IF(K278&lt;1,10+(K278-0.9)*(35-10)/(1-0.9),IF(K278&lt;1.2,35+(K278-1)*(87-35)/(1.2-1),IF(K278&lt;1.3,87+(K278-1.2)*(96-87)/(1.3-1.2),IF(K278&lt;1.45,96+(K278-1.3)*(100-96)/(1.45-1.3),100))))))</x:f>
        <x:v>33.65156418554477</x:v>
      </x:c>
      <x:c r="P278" s="145" t="n">
        <x:f>MIN(1,SQRT(G278/8000))</x:f>
        <x:v>1</x:v>
      </x:c>
      <x:c r="Q278" s="28" t="n">
        <x:f>35+(O278-35)*P278</x:f>
        <x:v>33.65156418554477</x:v>
      </x:c>
      <x:c r="R278" s="28" t="n">
        <x:f>IF(K278&lt;0.95,MIN(25,(0.95-K278)*250),0)</x:f>
        <x:v>0</x:v>
      </x:c>
      <x:c r="S278" s="28" t="n">
        <x:f>IF($X278="A",Y278*5+Z278*15+AA278*30+AB278*60+AC278*80+AD278*100,0)</x:f>
        <x:v>0</x:v>
      </x:c>
      <x:c r="T278" s="28" t="n">
        <x:f>IF($X278="A",AE278*5+AF278*15+AG278*30+AH278*60+AI278*80+AJ278*100,0)</x:f>
        <x:v>0</x:v>
      </x:c>
      <x:c r="U278" s="28" t="n">
        <x:f>IF($X278="A",S278*15%+T278*30%+Q278*55%,0)</x:f>
        <x:v>0</x:v>
      </x:c>
      <x:c r="V278" s="1019" t="n">
        <x:f>IF($X278="A",U278*80%+N278*20%,N278*IFERROR(INDEX($AT$5:$AT$60,MATCH($D278,$AR$5:$AR$60,0)),0.6)+Q278*IFERROR(INDEX($AU$5:$AU$60,MATCH($D278,$AR$5:$AR$60,0)),0.4)-R278)</x:f>
        <x:v>69.8276256742179</x:v>
      </x:c>
      <x:c r="W278" s="25" t="str">
        <x:f>IF(E278&gt;=90,"設定6級候補",IF(E278&gt;=75,"設定4以上強候補",IF(E278&gt;=60,"設定4以上を疑う","要観察")))</x:f>
        <x:v>設定4以上を疑う</x:v>
      </x:c>
      <x:c r="X278" s="1004" t="str">
        <x:f>IFERROR(INDEX($AS$5:$AS$60,MATCH($D278,$AR$5:$AR$60,0)),"AT")</x:f>
        <x:v>AT</x:v>
      </x:c>
      <x:c r="Y278" s="145" t="n">
        <x:f>IFERROR((EXP(-$G278/INDEX($AV$5:$BA$12,MATCH($D278,$AR$5:$AR$12,0),1))*($G278/INDEX($AV$5:$BA$12,MATCH($D278,$AR$5:$AR$12,0),1))^$I278)/((EXP(-$G278/INDEX($AV$5:$BA$12,MATCH($D278,$AR$5:$AR$12,0),1))*($G278/INDEX($AV$5:$BA$12,MATCH($D278,$AR$5:$AR$12,0),1))^$I278)+(EXP(-$G278/INDEX($AV$5:$BA$12,MATCH($D278,$AR$5:$AR$12,0),2))*($G278/INDEX($AV$5:$BA$12,MATCH($D278,$AR$5:$AR$12,0),2))^$I278)+(EXP(-$G278/INDEX($AV$5:$BA$12,MATCH($D278,$AR$5:$AR$12,0),3))*($G278/INDEX($AV$5:$BA$12,MATCH($D278,$AR$5:$AR$12,0),3))^$I278)+(EXP(-$G278/INDEX($AV$5:$BA$12,MATCH($D278,$AR$5:$AR$12,0),4))*($G278/INDEX($AV$5:$BA$12,MATCH($D278,$AR$5:$AR$12,0),4))^$I278)+(EXP(-$G278/INDEX($AV$5:$BA$12,MATCH($D278,$AR$5:$AR$12,0),5))*($G278/INDEX($AV$5:$BA$12,MATCH($D278,$AR$5:$AR$12,0),5))^$I278)+(EXP(-$G278/INDEX($AV$5:$BA$12,MATCH($D278,$AR$5:$AR$12,0),6))*($G278/INDEX($AV$5:$BA$12,MATCH($D278,$AR$5:$AR$12,0),6))^$I278)),0)</x:f>
        <x:v>0</x:v>
      </x:c>
      <x:c r="Z278" s="145" t="n">
        <x:f>IFERROR((EXP(-$G278/INDEX($AV$5:$BA$12,MATCH($D278,$AR$5:$AR$12,0),2))*($G278/INDEX($AV$5:$BA$12,MATCH($D278,$AR$5:$AR$12,0),2))^$I278)/((EXP(-$G278/INDEX($AV$5:$BA$12,MATCH($D278,$AR$5:$AR$12,0),1))*($G278/INDEX($AV$5:$BA$12,MATCH($D278,$AR$5:$AR$12,0),1))^$I278)+(EXP(-$G278/INDEX($AV$5:$BA$12,MATCH($D278,$AR$5:$AR$12,0),2))*($G278/INDEX($AV$5:$BA$12,MATCH($D278,$AR$5:$AR$12,0),2))^$I278)+(EXP(-$G278/INDEX($AV$5:$BA$12,MATCH($D278,$AR$5:$AR$12,0),3))*($G278/INDEX($AV$5:$BA$12,MATCH($D278,$AR$5:$AR$12,0),3))^$I278)+(EXP(-$G278/INDEX($AV$5:$BA$12,MATCH($D278,$AR$5:$AR$12,0),4))*($G278/INDEX($AV$5:$BA$12,MATCH($D278,$AR$5:$AR$12,0),4))^$I278)+(EXP(-$G278/INDEX($AV$5:$BA$12,MATCH($D278,$AR$5:$AR$12,0),5))*($G278/INDEX($AV$5:$BA$12,MATCH($D278,$AR$5:$AR$12,0),5))^$I278)+(EXP(-$G278/INDEX($AV$5:$BA$12,MATCH($D278,$AR$5:$AR$12,0),6))*($G278/INDEX($AV$5:$BA$12,MATCH($D278,$AR$5:$AR$12,0),6))^$I278)),0)</x:f>
        <x:v>0</x:v>
      </x:c>
      <x:c r="AA278" s="145" t="n">
        <x:f>IFERROR((EXP(-$G278/INDEX($AV$5:$BA$12,MATCH($D278,$AR$5:$AR$12,0),3))*($G278/INDEX($AV$5:$BA$12,MATCH($D278,$AR$5:$AR$12,0),3))^$I278)/((EXP(-$G278/INDEX($AV$5:$BA$12,MATCH($D278,$AR$5:$AR$12,0),1))*($G278/INDEX($AV$5:$BA$12,MATCH($D278,$AR$5:$AR$12,0),1))^$I278)+(EXP(-$G278/INDEX($AV$5:$BA$12,MATCH($D278,$AR$5:$AR$12,0),2))*($G278/INDEX($AV$5:$BA$12,MATCH($D278,$AR$5:$AR$12,0),2))^$I278)+(EXP(-$G278/INDEX($AV$5:$BA$12,MATCH($D278,$AR$5:$AR$12,0),3))*($G278/INDEX($AV$5:$BA$12,MATCH($D278,$AR$5:$AR$12,0),3))^$I278)+(EXP(-$G278/INDEX($AV$5:$BA$12,MATCH($D278,$AR$5:$AR$12,0),4))*($G278/INDEX($AV$5:$BA$12,MATCH($D278,$AR$5:$AR$12,0),4))^$I278)+(EXP(-$G278/INDEX($AV$5:$BA$12,MATCH($D278,$AR$5:$AR$12,0),5))*($G278/INDEX($AV$5:$BA$12,MATCH($D278,$AR$5:$AR$12,0),5))^$I278)+(EXP(-$G278/INDEX($AV$5:$BA$12,MATCH($D278,$AR$5:$AR$12,0),6))*($G278/INDEX($AV$5:$BA$12,MATCH($D278,$AR$5:$AR$12,0),6))^$I278)),0)</x:f>
        <x:v>0</x:v>
      </x:c>
      <x:c r="AB278" s="145" t="n">
        <x:f>IFERROR((EXP(-$G278/INDEX($AV$5:$BA$12,MATCH($D278,$AR$5:$AR$12,0),4))*($G278/INDEX($AV$5:$BA$12,MATCH($D278,$AR$5:$AR$12,0),4))^$I278)/((EXP(-$G278/INDEX($AV$5:$BA$12,MATCH($D278,$AR$5:$AR$12,0),1))*($G278/INDEX($AV$5:$BA$12,MATCH($D278,$AR$5:$AR$12,0),1))^$I278)+(EXP(-$G278/INDEX($AV$5:$BA$12,MATCH($D278,$AR$5:$AR$12,0),2))*($G278/INDEX($AV$5:$BA$12,MATCH($D278,$AR$5:$AR$12,0),2))^$I278)+(EXP(-$G278/INDEX($AV$5:$BA$12,MATCH($D278,$AR$5:$AR$12,0),3))*($G278/INDEX($AV$5:$BA$12,MATCH($D278,$AR$5:$AR$12,0),3))^$I278)+(EXP(-$G278/INDEX($AV$5:$BA$12,MATCH($D278,$AR$5:$AR$12,0),4))*($G278/INDEX($AV$5:$BA$12,MATCH($D278,$AR$5:$AR$12,0),4))^$I278)+(EXP(-$G278/INDEX($AV$5:$BA$12,MATCH($D278,$AR$5:$AR$12,0),5))*($G278/INDEX($AV$5:$BA$12,MATCH($D278,$AR$5:$AR$12,0),5))^$I278)+(EXP(-$G278/INDEX($AV$5:$BA$12,MATCH($D278,$AR$5:$AR$12,0),6))*($G278/INDEX($AV$5:$BA$12,MATCH($D278,$AR$5:$AR$12,0),6))^$I278)),0)</x:f>
        <x:v>0</x:v>
      </x:c>
      <x:c r="AC278" s="145" t="n">
        <x:f>IFERROR((EXP(-$G278/INDEX($AV$5:$BA$12,MATCH($D278,$AR$5:$AR$12,0),5))*($G278/INDEX($AV$5:$BA$12,MATCH($D278,$AR$5:$AR$12,0),5))^$I278)/((EXP(-$G278/INDEX($AV$5:$BA$12,MATCH($D278,$AR$5:$AR$12,0),1))*($G278/INDEX($AV$5:$BA$12,MATCH($D278,$AR$5:$AR$12,0),1))^$I278)+(EXP(-$G278/INDEX($AV$5:$BA$12,MATCH($D278,$AR$5:$AR$12,0),2))*($G278/INDEX($AV$5:$BA$12,MATCH($D278,$AR$5:$AR$12,0),2))^$I278)+(EXP(-$G278/INDEX($AV$5:$BA$12,MATCH($D278,$AR$5:$AR$12,0),3))*($G278/INDEX($AV$5:$BA$12,MATCH($D278,$AR$5:$AR$12,0),3))^$I278)+(EXP(-$G278/INDEX($AV$5:$BA$12,MATCH($D278,$AR$5:$AR$12,0),4))*($G278/INDEX($AV$5:$BA$12,MATCH($D278,$AR$5:$AR$12,0),4))^$I278)+(EXP(-$G278/INDEX($AV$5:$BA$12,MATCH($D278,$AR$5:$AR$12,0),5))*($G278/INDEX($AV$5:$BA$12,MATCH($D278,$AR$5:$AR$12,0),5))^$I278)+(EXP(-$G278/INDEX($AV$5:$BA$12,MATCH($D278,$AR$5:$AR$12,0),6))*($G278/INDEX($AV$5:$BA$12,MATCH($D278,$AR$5:$AR$12,0),6))^$I278)),0)</x:f>
        <x:v>0</x:v>
      </x:c>
      <x:c r="AD278" s="145" t="n">
        <x:f>IFERROR((EXP(-$G278/INDEX($AV$5:$BA$12,MATCH($D278,$AR$5:$AR$12,0),6))*($G278/INDEX($AV$5:$BA$12,MATCH($D278,$AR$5:$AR$12,0),6))^$I278)/((EXP(-$G278/INDEX($AV$5:$BA$12,MATCH($D278,$AR$5:$AR$12,0),1))*($G278/INDEX($AV$5:$BA$12,MATCH($D278,$AR$5:$AR$12,0),1))^$I278)+(EXP(-$G278/INDEX($AV$5:$BA$12,MATCH($D278,$AR$5:$AR$12,0),2))*($G278/INDEX($AV$5:$BA$12,MATCH($D278,$AR$5:$AR$12,0),2))^$I278)+(EXP(-$G278/INDEX($AV$5:$BA$12,MATCH($D278,$AR$5:$AR$12,0),3))*($G278/INDEX($AV$5:$BA$12,MATCH($D278,$AR$5:$AR$12,0),3))^$I278)+(EXP(-$G278/INDEX($AV$5:$BA$12,MATCH($D278,$AR$5:$AR$12,0),4))*($G278/INDEX($AV$5:$BA$12,MATCH($D278,$AR$5:$AR$12,0),4))^$I278)+(EXP(-$G278/INDEX($AV$5:$BA$12,MATCH($D278,$AR$5:$AR$12,0),5))*($G278/INDEX($AV$5:$BA$12,MATCH($D278,$AR$5:$AR$12,0),5))^$I278)+(EXP(-$G278/INDEX($AV$5:$BA$12,MATCH($D278,$AR$5:$AR$12,0),6))*($G278/INDEX($AV$5:$BA$12,MATCH($D278,$AR$5:$AR$12,0),6))^$I278)),0)</x:f>
        <x:v>0</x:v>
      </x:c>
      <x:c r="AE278" s="145" t="n">
        <x:f>IFERROR((EXP(-$G278/INDEX($BB$5:$BG$12,MATCH($D278,$AR$5:$AR$12,0),1))*($G278/INDEX($BB$5:$BG$12,MATCH($D278,$AR$5:$AR$12,0),1))^$J278)/((EXP(-$G278/INDEX($BB$5:$BG$12,MATCH($D278,$AR$5:$AR$12,0),1))*($G278/INDEX($BB$5:$BG$12,MATCH($D278,$AR$5:$AR$12,0),1))^$J278)+(EXP(-$G278/INDEX($BB$5:$BG$12,MATCH($D278,$AR$5:$AR$12,0),2))*($G278/INDEX($BB$5:$BG$12,MATCH($D278,$AR$5:$AR$12,0),2))^$J278)+(EXP(-$G278/INDEX($BB$5:$BG$12,MATCH($D278,$AR$5:$AR$12,0),3))*($G278/INDEX($BB$5:$BG$12,MATCH($D278,$AR$5:$AR$12,0),3))^$J278)+(EXP(-$G278/INDEX($BB$5:$BG$12,MATCH($D278,$AR$5:$AR$12,0),4))*($G278/INDEX($BB$5:$BG$12,MATCH($D278,$AR$5:$AR$12,0),4))^$J278)+(EXP(-$G278/INDEX($BB$5:$BG$12,MATCH($D278,$AR$5:$AR$12,0),5))*($G278/INDEX($BB$5:$BG$12,MATCH($D278,$AR$5:$AR$12,0),5))^$J278)+(EXP(-$G278/INDEX($BB$5:$BG$12,MATCH($D278,$AR$5:$AR$12,0),6))*($G278/INDEX($BB$5:$BG$12,MATCH($D278,$AR$5:$AR$12,0),6))^$J278)),0)</x:f>
        <x:v>0</x:v>
      </x:c>
      <x:c r="AF278" s="145" t="n">
        <x:f>IFERROR((EXP(-$G278/INDEX($BB$5:$BG$12,MATCH($D278,$AR$5:$AR$12,0),2))*($G278/INDEX($BB$5:$BG$12,MATCH($D278,$AR$5:$AR$12,0),2))^$J278)/((EXP(-$G278/INDEX($BB$5:$BG$12,MATCH($D278,$AR$5:$AR$12,0),1))*($G278/INDEX($BB$5:$BG$12,MATCH($D278,$AR$5:$AR$12,0),1))^$J278)+(EXP(-$G278/INDEX($BB$5:$BG$12,MATCH($D278,$AR$5:$AR$12,0),2))*($G278/INDEX($BB$5:$BG$12,MATCH($D278,$AR$5:$AR$12,0),2))^$J278)+(EXP(-$G278/INDEX($BB$5:$BG$12,MATCH($D278,$AR$5:$AR$12,0),3))*($G278/INDEX($BB$5:$BG$12,MATCH($D278,$AR$5:$AR$12,0),3))^$J278)+(EXP(-$G278/INDEX($BB$5:$BG$12,MATCH($D278,$AR$5:$AR$12,0),4))*($G278/INDEX($BB$5:$BG$12,MATCH($D278,$AR$5:$AR$12,0),4))^$J278)+(EXP(-$G278/INDEX($BB$5:$BG$12,MATCH($D278,$AR$5:$AR$12,0),5))*($G278/INDEX($BB$5:$BG$12,MATCH($D278,$AR$5:$AR$12,0),5))^$J278)+(EXP(-$G278/INDEX($BB$5:$BG$12,MATCH($D278,$AR$5:$AR$12,0),6))*($G278/INDEX($BB$5:$BG$12,MATCH($D278,$AR$5:$AR$12,0),6))^$J278)),0)</x:f>
        <x:v>0</x:v>
      </x:c>
      <x:c r="AG278" s="145" t="n">
        <x:f>IFERROR((EXP(-$G278/INDEX($BB$5:$BG$12,MATCH($D278,$AR$5:$AR$12,0),3))*($G278/INDEX($BB$5:$BG$12,MATCH($D278,$AR$5:$AR$12,0),3))^$J278)/((EXP(-$G278/INDEX($BB$5:$BG$12,MATCH($D278,$AR$5:$AR$12,0),1))*($G278/INDEX($BB$5:$BG$12,MATCH($D278,$AR$5:$AR$12,0),1))^$J278)+(EXP(-$G278/INDEX($BB$5:$BG$12,MATCH($D278,$AR$5:$AR$12,0),2))*($G278/INDEX($BB$5:$BG$12,MATCH($D278,$AR$5:$AR$12,0),2))^$J278)+(EXP(-$G278/INDEX($BB$5:$BG$12,MATCH($D278,$AR$5:$AR$12,0),3))*($G278/INDEX($BB$5:$BG$12,MATCH($D278,$AR$5:$AR$12,0),3))^$J278)+(EXP(-$G278/INDEX($BB$5:$BG$12,MATCH($D278,$AR$5:$AR$12,0),4))*($G278/INDEX($BB$5:$BG$12,MATCH($D278,$AR$5:$AR$12,0),4))^$J278)+(EXP(-$G278/INDEX($BB$5:$BG$12,MATCH($D278,$AR$5:$AR$12,0),5))*($G278/INDEX($BB$5:$BG$12,MATCH($D278,$AR$5:$AR$12,0),5))^$J278)+(EXP(-$G278/INDEX($BB$5:$BG$12,MATCH($D278,$AR$5:$AR$12,0),6))*($G278/INDEX($BB$5:$BG$12,MATCH($D278,$AR$5:$AR$12,0),6))^$J278)),0)</x:f>
        <x:v>0</x:v>
      </x:c>
      <x:c r="AH278" s="145" t="n">
        <x:f>IFERROR((EXP(-$G278/INDEX($BB$5:$BG$12,MATCH($D278,$AR$5:$AR$12,0),4))*($G278/INDEX($BB$5:$BG$12,MATCH($D278,$AR$5:$AR$12,0),4))^$J278)/((EXP(-$G278/INDEX($BB$5:$BG$12,MATCH($D278,$AR$5:$AR$12,0),1))*($G278/INDEX($BB$5:$BG$12,MATCH($D278,$AR$5:$AR$12,0),1))^$J278)+(EXP(-$G278/INDEX($BB$5:$BG$12,MATCH($D278,$AR$5:$AR$12,0),2))*($G278/INDEX($BB$5:$BG$12,MATCH($D278,$AR$5:$AR$12,0),2))^$J278)+(EXP(-$G278/INDEX($BB$5:$BG$12,MATCH($D278,$AR$5:$AR$12,0),3))*($G278/INDEX($BB$5:$BG$12,MATCH($D278,$AR$5:$AR$12,0),3))^$J278)+(EXP(-$G278/INDEX($BB$5:$BG$12,MATCH($D278,$AR$5:$AR$12,0),4))*($G278/INDEX($BB$5:$BG$12,MATCH($D278,$AR$5:$AR$12,0),4))^$J278)+(EXP(-$G278/INDEX($BB$5:$BG$12,MATCH($D278,$AR$5:$AR$12,0),5))*($G278/INDEX($BB$5:$BG$12,MATCH($D278,$AR$5:$AR$12,0),5))^$J278)+(EXP(-$G278/INDEX($BB$5:$BG$12,MATCH($D278,$AR$5:$AR$12,0),6))*($G278/INDEX($BB$5:$BG$12,MATCH($D278,$AR$5:$AR$12,0),6))^$J278)),0)</x:f>
        <x:v>0</x:v>
      </x:c>
      <x:c r="AI278" s="145" t="n">
        <x:f>IFERROR((EXP(-$G278/INDEX($BB$5:$BG$12,MATCH($D278,$AR$5:$AR$12,0),5))*($G278/INDEX($BB$5:$BG$12,MATCH($D278,$AR$5:$AR$12,0),5))^$J278)/((EXP(-$G278/INDEX($BB$5:$BG$12,MATCH($D278,$AR$5:$AR$12,0),1))*($G278/INDEX($BB$5:$BG$12,MATCH($D278,$AR$5:$AR$12,0),1))^$J278)+(EXP(-$G278/INDEX($BB$5:$BG$12,MATCH($D278,$AR$5:$AR$12,0),2))*($G278/INDEX($BB$5:$BG$12,MATCH($D278,$AR$5:$AR$12,0),2))^$J278)+(EXP(-$G278/INDEX($BB$5:$BG$12,MATCH($D278,$AR$5:$AR$12,0),3))*($G278/INDEX($BB$5:$BG$12,MATCH($D278,$AR$5:$AR$12,0),3))^$J278)+(EXP(-$G278/INDEX($BB$5:$BG$12,MATCH($D278,$AR$5:$AR$12,0),4))*($G278/INDEX($BB$5:$BG$12,MATCH($D278,$AR$5:$AR$12,0),4))^$J278)+(EXP(-$G278/INDEX($BB$5:$BG$12,MATCH($D278,$AR$5:$AR$12,0),5))*($G278/INDEX($BB$5:$BG$12,MATCH($D278,$AR$5:$AR$12,0),5))^$J278)+(EXP(-$G278/INDEX($BB$5:$BG$12,MATCH($D278,$AR$5:$AR$12,0),6))*($G278/INDEX($BB$5:$BG$12,MATCH($D278,$AR$5:$AR$12,0),6))^$J278)),0)</x:f>
        <x:v>0</x:v>
      </x:c>
      <x:c r="AJ278" s="145" t="n">
        <x:f>IFERROR((EXP(-$G278/INDEX($BB$5:$BG$12,MATCH($D278,$AR$5:$AR$12,0),6))*($G278/INDEX($BB$5:$BG$12,MATCH($D278,$AR$5:$AR$12,0),6))^$J278)/((EXP(-$G278/INDEX($BB$5:$BG$12,MATCH($D278,$AR$5:$AR$12,0),1))*($G278/INDEX($BB$5:$BG$12,MATCH($D278,$AR$5:$AR$12,0),1))^$J278)+(EXP(-$G278/INDEX($BB$5:$BG$12,MATCH($D278,$AR$5:$AR$12,0),2))*($G278/INDEX($BB$5:$BG$12,MATCH($D278,$AR$5:$AR$12,0),2))^$J278)+(EXP(-$G278/INDEX($BB$5:$BG$12,MATCH($D278,$AR$5:$AR$12,0),3))*($G278/INDEX($BB$5:$BG$12,MATCH($D278,$AR$5:$AR$12,0),3))^$J278)+(EXP(-$G278/INDEX($BB$5:$BG$12,MATCH($D278,$AR$5:$AR$12,0),4))*($G278/INDEX($BB$5:$BG$12,MATCH($D278,$AR$5:$AR$12,0),4))^$J278)+(EXP(-$G278/INDEX($BB$5:$BG$12,MATCH($D278,$AR$5:$AR$12,0),5))*($G278/INDEX($BB$5:$BG$12,MATCH($D278,$AR$5:$AR$12,0),5))^$J278)+(EXP(-$G278/INDEX($BB$5:$BG$12,MATCH($D278,$AR$5:$AR$12,0),6))*($G278/INDEX($BB$5:$BG$12,MATCH($D278,$AR$5:$AR$12,0),6))^$J278)),0)</x:f>
        <x:v>0</x:v>
      </x:c>
      <x:c r="BJ278"/>
      <x:c r="BK278"/>
      <x:c r="BL278"/>
      <x:c r="BM278"/>
      <x:c r="BN278"/>
      <x:c r="BO278"/>
      <x:c r="BP278"/>
      <x:c r="BQ278"/>
      <x:c r="BR278"/>
      <x:c r="BS278"/>
      <x:c r="BT278"/>
      <x:c r="BU278"/>
      <x:c r="BV278"/>
      <x:c r="BW278"/>
      <x:c r="BX278"/>
      <x:c r="BY278"/>
      <x:c r="BZ278"/>
    </x:row>
    <x:row r="279">
      <x:c r="A279" s="30" t="n">
        <x:f>'対象台データ'!A277</x:f>
        <x:v>46131</x:v>
      </x:c>
      <x:c r="B279" s="1004" t="str">
        <x:f>'対象台データ'!B277</x:f>
        <x:v>日</x:v>
      </x:c>
      <x:c r="C279" s="1004" t="str">
        <x:f>'対象台データ'!C277</x:f>
        <x:v>4/19</x:v>
      </x:c>
      <x:c r="D279" t="str">
        <x:f>'対象台データ'!D277</x:f>
        <x:v>スマスロ北斗の拳</x:v>
      </x:c>
      <x:c r="E279" s="1015" t="n">
        <x:f>IF($X279="A",MIN(100,MAX(0,55+(V279-55)*(1+0.4*SQRT(MIN(G279/8000,1))))),MIN(100,MAX(0,V279)))</x:f>
        <x:v>71.83663953369204</x:v>
      </x:c>
      <x:c r="F279" s="1017" t="n">
        <x:f>'対象台データ'!E277</x:f>
        <x:v>751</x:v>
      </x:c>
      <x:c r="G279" s="644" t="n">
        <x:f>'対象台データ'!F277</x:f>
        <x:v>9107</x:v>
      </x:c>
      <x:c r="H279" s="644" t="n">
        <x:f>'対象台データ'!G277</x:f>
        <x:v>476</x:v>
      </x:c>
      <x:c r="I279" s="644" t="n">
        <x:f>'対象台データ'!H277</x:f>
        <x:v>0</x:v>
      </x:c>
      <x:c r="J279" s="644" t="n">
        <x:f>'対象台データ'!I277</x:f>
        <x:v>0</x:v>
      </x:c>
      <x:c r="K279" s="145" t="n">
        <x:f>'対象台データ'!K277</x:f>
        <x:v>1.0174224955162696</x:v>
      </x:c>
      <x:c r="L279" s="28" t="n">
        <x:f>IF(G279&lt;=0,5,IF(G279&lt;1500,5+(G279-0)*(20-5)/(1500-0),IF(G279&lt;3000,20+(G279-1500)*(40-20)/(3000-1500),IF(G279&lt;4500,40+(G279-3000)*(58-40)/(4500-3000),IF(G279&lt;6000,58+(G279-4500)*(72-58)/(6000-4500),IF(G279&lt;7500,72+(G279-6000)*(84-72)/(7500-6000),IF(G279&lt;9000,84+(G279-7500)*(93-84)/(9000-7500),IF(G279&lt;11000,93+(G279-9000)*(100-93)/(11000-9000),100))))))))</x:f>
        <x:v>93.3745</x:v>
      </x:c>
      <x:c r="M279" s="28" t="n">
        <x:v>1</x:v>
      </x:c>
      <x:c r="N279" s="28" t="n">
        <x:f>MIN(100,L279*M279)</x:f>
        <x:v>93.3745</x:v>
      </x:c>
      <x:c r="O279" s="28" t="n">
        <x:f>IF(K279&lt;=0.8,0,IF(K279&lt;0.9,0+(K279-0.8)*(10-0)/(0.9-0.8),IF(K279&lt;1,10+(K279-0.9)*(35-10)/(1-0.9),IF(K279&lt;1.2,35+(K279-1)*(87-35)/(1.2-1),IF(K279&lt;1.3,87+(K279-1.2)*(96-87)/(1.3-1.2),IF(K279&lt;1.45,96+(K279-1.3)*(100-96)/(1.45-1.3),100))))))</x:f>
        <x:v>39.5298488342301</x:v>
      </x:c>
      <x:c r="P279" s="145" t="n">
        <x:f>MIN(1,SQRT(G279/8000))</x:f>
        <x:v>1</x:v>
      </x:c>
      <x:c r="Q279" s="28" t="n">
        <x:f>35+(O279-35)*P279</x:f>
        <x:v>39.5298488342301</x:v>
      </x:c>
      <x:c r="R279" s="28" t="n">
        <x:f>IF(K279&lt;0.95,MIN(25,(0.95-K279)*250),0)</x:f>
        <x:v>0</x:v>
      </x:c>
      <x:c r="S279" s="28" t="n">
        <x:f>IF($X279="A",Y279*5+Z279*15+AA279*30+AB279*60+AC279*80+AD279*100,0)</x:f>
        <x:v>0</x:v>
      </x:c>
      <x:c r="T279" s="28" t="n">
        <x:f>IF($X279="A",AE279*5+AF279*15+AG279*30+AH279*60+AI279*80+AJ279*100,0)</x:f>
        <x:v>0</x:v>
      </x:c>
      <x:c r="U279" s="28" t="n">
        <x:f>IF($X279="A",S279*15%+T279*30%+Q279*55%,0)</x:f>
        <x:v>0</x:v>
      </x:c>
      <x:c r="V279" s="1019" t="n">
        <x:f>IF($X279="A",U279*80%+N279*20%,N279*IFERROR(INDEX($AT$5:$AT$60,MATCH($D279,$AR$5:$AR$60,0)),0.6)+Q279*IFERROR(INDEX($AU$5:$AU$60,MATCH($D279,$AR$5:$AR$60,0)),0.4)-R279)</x:f>
        <x:v>71.83663953369204</x:v>
      </x:c>
      <x:c r="W279" s="25" t="str">
        <x:f>IF(E279&gt;=90,"設定6級候補",IF(E279&gt;=75,"設定4以上強候補",IF(E279&gt;=60,"設定4以上を疑う","要観察")))</x:f>
        <x:v>設定4以上を疑う</x:v>
      </x:c>
      <x:c r="X279" s="1004" t="str">
        <x:f>IFERROR(INDEX($AS$5:$AS$60,MATCH($D279,$AR$5:$AR$60,0)),"AT")</x:f>
        <x:v>AT</x:v>
      </x:c>
      <x:c r="Y279" s="145" t="n">
        <x:f>IFERROR((EXP(-$G279/INDEX($AV$5:$BA$12,MATCH($D279,$AR$5:$AR$12,0),1))*($G279/INDEX($AV$5:$BA$12,MATCH($D279,$AR$5:$AR$12,0),1))^$I279)/((EXP(-$G279/INDEX($AV$5:$BA$12,MATCH($D279,$AR$5:$AR$12,0),1))*($G279/INDEX($AV$5:$BA$12,MATCH($D279,$AR$5:$AR$12,0),1))^$I279)+(EXP(-$G279/INDEX($AV$5:$BA$12,MATCH($D279,$AR$5:$AR$12,0),2))*($G279/INDEX($AV$5:$BA$12,MATCH($D279,$AR$5:$AR$12,0),2))^$I279)+(EXP(-$G279/INDEX($AV$5:$BA$12,MATCH($D279,$AR$5:$AR$12,0),3))*($G279/INDEX($AV$5:$BA$12,MATCH($D279,$AR$5:$AR$12,0),3))^$I279)+(EXP(-$G279/INDEX($AV$5:$BA$12,MATCH($D279,$AR$5:$AR$12,0),4))*($G279/INDEX($AV$5:$BA$12,MATCH($D279,$AR$5:$AR$12,0),4))^$I279)+(EXP(-$G279/INDEX($AV$5:$BA$12,MATCH($D279,$AR$5:$AR$12,0),5))*($G279/INDEX($AV$5:$BA$12,MATCH($D279,$AR$5:$AR$12,0),5))^$I279)+(EXP(-$G279/INDEX($AV$5:$BA$12,MATCH($D279,$AR$5:$AR$12,0),6))*($G279/INDEX($AV$5:$BA$12,MATCH($D279,$AR$5:$AR$12,0),6))^$I279)),0)</x:f>
        <x:v>0</x:v>
      </x:c>
      <x:c r="Z279" s="145" t="n">
        <x:f>IFERROR((EXP(-$G279/INDEX($AV$5:$BA$12,MATCH($D279,$AR$5:$AR$12,0),2))*($G279/INDEX($AV$5:$BA$12,MATCH($D279,$AR$5:$AR$12,0),2))^$I279)/((EXP(-$G279/INDEX($AV$5:$BA$12,MATCH($D279,$AR$5:$AR$12,0),1))*($G279/INDEX($AV$5:$BA$12,MATCH($D279,$AR$5:$AR$12,0),1))^$I279)+(EXP(-$G279/INDEX($AV$5:$BA$12,MATCH($D279,$AR$5:$AR$12,0),2))*($G279/INDEX($AV$5:$BA$12,MATCH($D279,$AR$5:$AR$12,0),2))^$I279)+(EXP(-$G279/INDEX($AV$5:$BA$12,MATCH($D279,$AR$5:$AR$12,0),3))*($G279/INDEX($AV$5:$BA$12,MATCH($D279,$AR$5:$AR$12,0),3))^$I279)+(EXP(-$G279/INDEX($AV$5:$BA$12,MATCH($D279,$AR$5:$AR$12,0),4))*($G279/INDEX($AV$5:$BA$12,MATCH($D279,$AR$5:$AR$12,0),4))^$I279)+(EXP(-$G279/INDEX($AV$5:$BA$12,MATCH($D279,$AR$5:$AR$12,0),5))*($G279/INDEX($AV$5:$BA$12,MATCH($D279,$AR$5:$AR$12,0),5))^$I279)+(EXP(-$G279/INDEX($AV$5:$BA$12,MATCH($D279,$AR$5:$AR$12,0),6))*($G279/INDEX($AV$5:$BA$12,MATCH($D279,$AR$5:$AR$12,0),6))^$I279)),0)</x:f>
        <x:v>0</x:v>
      </x:c>
      <x:c r="AA279" s="145" t="n">
        <x:f>IFERROR((EXP(-$G279/INDEX($AV$5:$BA$12,MATCH($D279,$AR$5:$AR$12,0),3))*($G279/INDEX($AV$5:$BA$12,MATCH($D279,$AR$5:$AR$12,0),3))^$I279)/((EXP(-$G279/INDEX($AV$5:$BA$12,MATCH($D279,$AR$5:$AR$12,0),1))*($G279/INDEX($AV$5:$BA$12,MATCH($D279,$AR$5:$AR$12,0),1))^$I279)+(EXP(-$G279/INDEX($AV$5:$BA$12,MATCH($D279,$AR$5:$AR$12,0),2))*($G279/INDEX($AV$5:$BA$12,MATCH($D279,$AR$5:$AR$12,0),2))^$I279)+(EXP(-$G279/INDEX($AV$5:$BA$12,MATCH($D279,$AR$5:$AR$12,0),3))*($G279/INDEX($AV$5:$BA$12,MATCH($D279,$AR$5:$AR$12,0),3))^$I279)+(EXP(-$G279/INDEX($AV$5:$BA$12,MATCH($D279,$AR$5:$AR$12,0),4))*($G279/INDEX($AV$5:$BA$12,MATCH($D279,$AR$5:$AR$12,0),4))^$I279)+(EXP(-$G279/INDEX($AV$5:$BA$12,MATCH($D279,$AR$5:$AR$12,0),5))*($G279/INDEX($AV$5:$BA$12,MATCH($D279,$AR$5:$AR$12,0),5))^$I279)+(EXP(-$G279/INDEX($AV$5:$BA$12,MATCH($D279,$AR$5:$AR$12,0),6))*($G279/INDEX($AV$5:$BA$12,MATCH($D279,$AR$5:$AR$12,0),6))^$I279)),0)</x:f>
        <x:v>0</x:v>
      </x:c>
      <x:c r="AB279" s="145" t="n">
        <x:f>IFERROR((EXP(-$G279/INDEX($AV$5:$BA$12,MATCH($D279,$AR$5:$AR$12,0),4))*($G279/INDEX($AV$5:$BA$12,MATCH($D279,$AR$5:$AR$12,0),4))^$I279)/((EXP(-$G279/INDEX($AV$5:$BA$12,MATCH($D279,$AR$5:$AR$12,0),1))*($G279/INDEX($AV$5:$BA$12,MATCH($D279,$AR$5:$AR$12,0),1))^$I279)+(EXP(-$G279/INDEX($AV$5:$BA$12,MATCH($D279,$AR$5:$AR$12,0),2))*($G279/INDEX($AV$5:$BA$12,MATCH($D279,$AR$5:$AR$12,0),2))^$I279)+(EXP(-$G279/INDEX($AV$5:$BA$12,MATCH($D279,$AR$5:$AR$12,0),3))*($G279/INDEX($AV$5:$BA$12,MATCH($D279,$AR$5:$AR$12,0),3))^$I279)+(EXP(-$G279/INDEX($AV$5:$BA$12,MATCH($D279,$AR$5:$AR$12,0),4))*($G279/INDEX($AV$5:$BA$12,MATCH($D279,$AR$5:$AR$12,0),4))^$I279)+(EXP(-$G279/INDEX($AV$5:$BA$12,MATCH($D279,$AR$5:$AR$12,0),5))*($G279/INDEX($AV$5:$BA$12,MATCH($D279,$AR$5:$AR$12,0),5))^$I279)+(EXP(-$G279/INDEX($AV$5:$BA$12,MATCH($D279,$AR$5:$AR$12,0),6))*($G279/INDEX($AV$5:$BA$12,MATCH($D279,$AR$5:$AR$12,0),6))^$I279)),0)</x:f>
        <x:v>0</x:v>
      </x:c>
      <x:c r="AC279" s="145" t="n">
        <x:f>IFERROR((EXP(-$G279/INDEX($AV$5:$BA$12,MATCH($D279,$AR$5:$AR$12,0),5))*($G279/INDEX($AV$5:$BA$12,MATCH($D279,$AR$5:$AR$12,0),5))^$I279)/((EXP(-$G279/INDEX($AV$5:$BA$12,MATCH($D279,$AR$5:$AR$12,0),1))*($G279/INDEX($AV$5:$BA$12,MATCH($D279,$AR$5:$AR$12,0),1))^$I279)+(EXP(-$G279/INDEX($AV$5:$BA$12,MATCH($D279,$AR$5:$AR$12,0),2))*($G279/INDEX($AV$5:$BA$12,MATCH($D279,$AR$5:$AR$12,0),2))^$I279)+(EXP(-$G279/INDEX($AV$5:$BA$12,MATCH($D279,$AR$5:$AR$12,0),3))*($G279/INDEX($AV$5:$BA$12,MATCH($D279,$AR$5:$AR$12,0),3))^$I279)+(EXP(-$G279/INDEX($AV$5:$BA$12,MATCH($D279,$AR$5:$AR$12,0),4))*($G279/INDEX($AV$5:$BA$12,MATCH($D279,$AR$5:$AR$12,0),4))^$I279)+(EXP(-$G279/INDEX($AV$5:$BA$12,MATCH($D279,$AR$5:$AR$12,0),5))*($G279/INDEX($AV$5:$BA$12,MATCH($D279,$AR$5:$AR$12,0),5))^$I279)+(EXP(-$G279/INDEX($AV$5:$BA$12,MATCH($D279,$AR$5:$AR$12,0),6))*($G279/INDEX($AV$5:$BA$12,MATCH($D279,$AR$5:$AR$12,0),6))^$I279)),0)</x:f>
        <x:v>0</x:v>
      </x:c>
      <x:c r="AD279" s="145" t="n">
        <x:f>IFERROR((EXP(-$G279/INDEX($AV$5:$BA$12,MATCH($D279,$AR$5:$AR$12,0),6))*($G279/INDEX($AV$5:$BA$12,MATCH($D279,$AR$5:$AR$12,0),6))^$I279)/((EXP(-$G279/INDEX($AV$5:$BA$12,MATCH($D279,$AR$5:$AR$12,0),1))*($G279/INDEX($AV$5:$BA$12,MATCH($D279,$AR$5:$AR$12,0),1))^$I279)+(EXP(-$G279/INDEX($AV$5:$BA$12,MATCH($D279,$AR$5:$AR$12,0),2))*($G279/INDEX($AV$5:$BA$12,MATCH($D279,$AR$5:$AR$12,0),2))^$I279)+(EXP(-$G279/INDEX($AV$5:$BA$12,MATCH($D279,$AR$5:$AR$12,0),3))*($G279/INDEX($AV$5:$BA$12,MATCH($D279,$AR$5:$AR$12,0),3))^$I279)+(EXP(-$G279/INDEX($AV$5:$BA$12,MATCH($D279,$AR$5:$AR$12,0),4))*($G279/INDEX($AV$5:$BA$12,MATCH($D279,$AR$5:$AR$12,0),4))^$I279)+(EXP(-$G279/INDEX($AV$5:$BA$12,MATCH($D279,$AR$5:$AR$12,0),5))*($G279/INDEX($AV$5:$BA$12,MATCH($D279,$AR$5:$AR$12,0),5))^$I279)+(EXP(-$G279/INDEX($AV$5:$BA$12,MATCH($D279,$AR$5:$AR$12,0),6))*($G279/INDEX($AV$5:$BA$12,MATCH($D279,$AR$5:$AR$12,0),6))^$I279)),0)</x:f>
        <x:v>0</x:v>
      </x:c>
      <x:c r="AE279" s="145" t="n">
        <x:f>IFERROR((EXP(-$G279/INDEX($BB$5:$BG$12,MATCH($D279,$AR$5:$AR$12,0),1))*($G279/INDEX($BB$5:$BG$12,MATCH($D279,$AR$5:$AR$12,0),1))^$J279)/((EXP(-$G279/INDEX($BB$5:$BG$12,MATCH($D279,$AR$5:$AR$12,0),1))*($G279/INDEX($BB$5:$BG$12,MATCH($D279,$AR$5:$AR$12,0),1))^$J279)+(EXP(-$G279/INDEX($BB$5:$BG$12,MATCH($D279,$AR$5:$AR$12,0),2))*($G279/INDEX($BB$5:$BG$12,MATCH($D279,$AR$5:$AR$12,0),2))^$J279)+(EXP(-$G279/INDEX($BB$5:$BG$12,MATCH($D279,$AR$5:$AR$12,0),3))*($G279/INDEX($BB$5:$BG$12,MATCH($D279,$AR$5:$AR$12,0),3))^$J279)+(EXP(-$G279/INDEX($BB$5:$BG$12,MATCH($D279,$AR$5:$AR$12,0),4))*($G279/INDEX($BB$5:$BG$12,MATCH($D279,$AR$5:$AR$12,0),4))^$J279)+(EXP(-$G279/INDEX($BB$5:$BG$12,MATCH($D279,$AR$5:$AR$12,0),5))*($G279/INDEX($BB$5:$BG$12,MATCH($D279,$AR$5:$AR$12,0),5))^$J279)+(EXP(-$G279/INDEX($BB$5:$BG$12,MATCH($D279,$AR$5:$AR$12,0),6))*($G279/INDEX($BB$5:$BG$12,MATCH($D279,$AR$5:$AR$12,0),6))^$J279)),0)</x:f>
        <x:v>0</x:v>
      </x:c>
      <x:c r="AF279" s="145" t="n">
        <x:f>IFERROR((EXP(-$G279/INDEX($BB$5:$BG$12,MATCH($D279,$AR$5:$AR$12,0),2))*($G279/INDEX($BB$5:$BG$12,MATCH($D279,$AR$5:$AR$12,0),2))^$J279)/((EXP(-$G279/INDEX($BB$5:$BG$12,MATCH($D279,$AR$5:$AR$12,0),1))*($G279/INDEX($BB$5:$BG$12,MATCH($D279,$AR$5:$AR$12,0),1))^$J279)+(EXP(-$G279/INDEX($BB$5:$BG$12,MATCH($D279,$AR$5:$AR$12,0),2))*($G279/INDEX($BB$5:$BG$12,MATCH($D279,$AR$5:$AR$12,0),2))^$J279)+(EXP(-$G279/INDEX($BB$5:$BG$12,MATCH($D279,$AR$5:$AR$12,0),3))*($G279/INDEX($BB$5:$BG$12,MATCH($D279,$AR$5:$AR$12,0),3))^$J279)+(EXP(-$G279/INDEX($BB$5:$BG$12,MATCH($D279,$AR$5:$AR$12,0),4))*($G279/INDEX($BB$5:$BG$12,MATCH($D279,$AR$5:$AR$12,0),4))^$J279)+(EXP(-$G279/INDEX($BB$5:$BG$12,MATCH($D279,$AR$5:$AR$12,0),5))*($G279/INDEX($BB$5:$BG$12,MATCH($D279,$AR$5:$AR$12,0),5))^$J279)+(EXP(-$G279/INDEX($BB$5:$BG$12,MATCH($D279,$AR$5:$AR$12,0),6))*($G279/INDEX($BB$5:$BG$12,MATCH($D279,$AR$5:$AR$12,0),6))^$J279)),0)</x:f>
        <x:v>0</x:v>
      </x:c>
      <x:c r="AG279" s="145" t="n">
        <x:f>IFERROR((EXP(-$G279/INDEX($BB$5:$BG$12,MATCH($D279,$AR$5:$AR$12,0),3))*($G279/INDEX($BB$5:$BG$12,MATCH($D279,$AR$5:$AR$12,0),3))^$J279)/((EXP(-$G279/INDEX($BB$5:$BG$12,MATCH($D279,$AR$5:$AR$12,0),1))*($G279/INDEX($BB$5:$BG$12,MATCH($D279,$AR$5:$AR$12,0),1))^$J279)+(EXP(-$G279/INDEX($BB$5:$BG$12,MATCH($D279,$AR$5:$AR$12,0),2))*($G279/INDEX($BB$5:$BG$12,MATCH($D279,$AR$5:$AR$12,0),2))^$J279)+(EXP(-$G279/INDEX($BB$5:$BG$12,MATCH($D279,$AR$5:$AR$12,0),3))*($G279/INDEX($BB$5:$BG$12,MATCH($D279,$AR$5:$AR$12,0),3))^$J279)+(EXP(-$G279/INDEX($BB$5:$BG$12,MATCH($D279,$AR$5:$AR$12,0),4))*($G279/INDEX($BB$5:$BG$12,MATCH($D279,$AR$5:$AR$12,0),4))^$J279)+(EXP(-$G279/INDEX($BB$5:$BG$12,MATCH($D279,$AR$5:$AR$12,0),5))*($G279/INDEX($BB$5:$BG$12,MATCH($D279,$AR$5:$AR$12,0),5))^$J279)+(EXP(-$G279/INDEX($BB$5:$BG$12,MATCH($D279,$AR$5:$AR$12,0),6))*($G279/INDEX($BB$5:$BG$12,MATCH($D279,$AR$5:$AR$12,0),6))^$J279)),0)</x:f>
        <x:v>0</x:v>
      </x:c>
      <x:c r="AH279" s="145" t="n">
        <x:f>IFERROR((EXP(-$G279/INDEX($BB$5:$BG$12,MATCH($D279,$AR$5:$AR$12,0),4))*($G279/INDEX($BB$5:$BG$12,MATCH($D279,$AR$5:$AR$12,0),4))^$J279)/((EXP(-$G279/INDEX($BB$5:$BG$12,MATCH($D279,$AR$5:$AR$12,0),1))*($G279/INDEX($BB$5:$BG$12,MATCH($D279,$AR$5:$AR$12,0),1))^$J279)+(EXP(-$G279/INDEX($BB$5:$BG$12,MATCH($D279,$AR$5:$AR$12,0),2))*($G279/INDEX($BB$5:$BG$12,MATCH($D279,$AR$5:$AR$12,0),2))^$J279)+(EXP(-$G279/INDEX($BB$5:$BG$12,MATCH($D279,$AR$5:$AR$12,0),3))*($G279/INDEX($BB$5:$BG$12,MATCH($D279,$AR$5:$AR$12,0),3))^$J279)+(EXP(-$G279/INDEX($BB$5:$BG$12,MATCH($D279,$AR$5:$AR$12,0),4))*($G279/INDEX($BB$5:$BG$12,MATCH($D279,$AR$5:$AR$12,0),4))^$J279)+(EXP(-$G279/INDEX($BB$5:$BG$12,MATCH($D279,$AR$5:$AR$12,0),5))*($G279/INDEX($BB$5:$BG$12,MATCH($D279,$AR$5:$AR$12,0),5))^$J279)+(EXP(-$G279/INDEX($BB$5:$BG$12,MATCH($D279,$AR$5:$AR$12,0),6))*($G279/INDEX($BB$5:$BG$12,MATCH($D279,$AR$5:$AR$12,0),6))^$J279)),0)</x:f>
        <x:v>0</x:v>
      </x:c>
      <x:c r="AI279" s="145" t="n">
        <x:f>IFERROR((EXP(-$G279/INDEX($BB$5:$BG$12,MATCH($D279,$AR$5:$AR$12,0),5))*($G279/INDEX($BB$5:$BG$12,MATCH($D279,$AR$5:$AR$12,0),5))^$J279)/((EXP(-$G279/INDEX($BB$5:$BG$12,MATCH($D279,$AR$5:$AR$12,0),1))*($G279/INDEX($BB$5:$BG$12,MATCH($D279,$AR$5:$AR$12,0),1))^$J279)+(EXP(-$G279/INDEX($BB$5:$BG$12,MATCH($D279,$AR$5:$AR$12,0),2))*($G279/INDEX($BB$5:$BG$12,MATCH($D279,$AR$5:$AR$12,0),2))^$J279)+(EXP(-$G279/INDEX($BB$5:$BG$12,MATCH($D279,$AR$5:$AR$12,0),3))*($G279/INDEX($BB$5:$BG$12,MATCH($D279,$AR$5:$AR$12,0),3))^$J279)+(EXP(-$G279/INDEX($BB$5:$BG$12,MATCH($D279,$AR$5:$AR$12,0),4))*($G279/INDEX($BB$5:$BG$12,MATCH($D279,$AR$5:$AR$12,0),4))^$J279)+(EXP(-$G279/INDEX($BB$5:$BG$12,MATCH($D279,$AR$5:$AR$12,0),5))*($G279/INDEX($BB$5:$BG$12,MATCH($D279,$AR$5:$AR$12,0),5))^$J279)+(EXP(-$G279/INDEX($BB$5:$BG$12,MATCH($D279,$AR$5:$AR$12,0),6))*($G279/INDEX($BB$5:$BG$12,MATCH($D279,$AR$5:$AR$12,0),6))^$J279)),0)</x:f>
        <x:v>0</x:v>
      </x:c>
      <x:c r="AJ279" s="145" t="n">
        <x:f>IFERROR((EXP(-$G279/INDEX($BB$5:$BG$12,MATCH($D279,$AR$5:$AR$12,0),6))*($G279/INDEX($BB$5:$BG$12,MATCH($D279,$AR$5:$AR$12,0),6))^$J279)/((EXP(-$G279/INDEX($BB$5:$BG$12,MATCH($D279,$AR$5:$AR$12,0),1))*($G279/INDEX($BB$5:$BG$12,MATCH($D279,$AR$5:$AR$12,0),1))^$J279)+(EXP(-$G279/INDEX($BB$5:$BG$12,MATCH($D279,$AR$5:$AR$12,0),2))*($G279/INDEX($BB$5:$BG$12,MATCH($D279,$AR$5:$AR$12,0),2))^$J279)+(EXP(-$G279/INDEX($BB$5:$BG$12,MATCH($D279,$AR$5:$AR$12,0),3))*($G279/INDEX($BB$5:$BG$12,MATCH($D279,$AR$5:$AR$12,0),3))^$J279)+(EXP(-$G279/INDEX($BB$5:$BG$12,MATCH($D279,$AR$5:$AR$12,0),4))*($G279/INDEX($BB$5:$BG$12,MATCH($D279,$AR$5:$AR$12,0),4))^$J279)+(EXP(-$G279/INDEX($BB$5:$BG$12,MATCH($D279,$AR$5:$AR$12,0),5))*($G279/INDEX($BB$5:$BG$12,MATCH($D279,$AR$5:$AR$12,0),5))^$J279)+(EXP(-$G279/INDEX($BB$5:$BG$12,MATCH($D279,$AR$5:$AR$12,0),6))*($G279/INDEX($BB$5:$BG$12,MATCH($D279,$AR$5:$AR$12,0),6))^$J279)),0)</x:f>
        <x:v>0</x:v>
      </x:c>
      <x:c r="BJ279"/>
      <x:c r="BK279"/>
      <x:c r="BL279"/>
      <x:c r="BM279"/>
      <x:c r="BN279"/>
      <x:c r="BO279"/>
      <x:c r="BP279"/>
      <x:c r="BQ279"/>
      <x:c r="BR279"/>
      <x:c r="BS279"/>
      <x:c r="BT279"/>
      <x:c r="BU279"/>
      <x:c r="BV279"/>
      <x:c r="BW279"/>
      <x:c r="BX279"/>
      <x:c r="BY279"/>
      <x:c r="BZ279"/>
    </x:row>
    <x:row r="280">
      <x:c r="A280" s="30" t="n">
        <x:f>'対象台データ'!A278</x:f>
        <x:v>46131</x:v>
      </x:c>
      <x:c r="B280" s="1004" t="str">
        <x:f>'対象台データ'!B278</x:f>
        <x:v>日</x:v>
      </x:c>
      <x:c r="C280" s="1004" t="str">
        <x:f>'対象台データ'!C278</x:f>
        <x:v>4/19</x:v>
      </x:c>
      <x:c r="D280" t="str">
        <x:f>'対象台データ'!D278</x:f>
        <x:v>スマスロ北斗の拳</x:v>
      </x:c>
      <x:c r="E280" s="1015" t="n">
        <x:f>IF($X280="A",MIN(100,MAX(0,55+(V280-55)*(1+0.4*SQRT(MIN(G280/8000,1))))),MIN(100,MAX(0,V280)))</x:f>
        <x:v>81.00939081564857</x:v>
      </x:c>
      <x:c r="F280" s="1017" t="n">
        <x:f>'対象台データ'!E278</x:f>
        <x:v>752</x:v>
      </x:c>
      <x:c r="G280" s="644" t="n">
        <x:f>'対象台データ'!F278</x:f>
        <x:v>8529</x:v>
      </x:c>
      <x:c r="H280" s="644" t="n">
        <x:f>'対象台データ'!G278</x:f>
        <x:v>3175</x:v>
      </x:c>
      <x:c r="I280" s="644" t="n">
        <x:f>'対象台データ'!H278</x:f>
        <x:v>0</x:v>
      </x:c>
      <x:c r="J280" s="644" t="n">
        <x:f>'対象台データ'!I278</x:f>
        <x:v>0</x:v>
      </x:c>
      <x:c r="K280" s="145" t="n">
        <x:f>'対象台データ'!K278</x:f>
        <x:v>1.124086450150467</x:v>
      </x:c>
      <x:c r="L280" s="28" t="n">
        <x:f>IF(G280&lt;=0,5,IF(G280&lt;1500,5+(G280-0)*(20-5)/(1500-0),IF(G280&lt;3000,20+(G280-1500)*(40-20)/(3000-1500),IF(G280&lt;4500,40+(G280-3000)*(58-40)/(4500-3000),IF(G280&lt;6000,58+(G280-4500)*(72-58)/(6000-4500),IF(G280&lt;7500,72+(G280-6000)*(84-72)/(7500-6000),IF(G280&lt;9000,84+(G280-7500)*(93-84)/(9000-7500),IF(G280&lt;11000,93+(G280-9000)*(100-93)/(11000-9000),100))))))))</x:f>
        <x:v>90.174</x:v>
      </x:c>
      <x:c r="M280" s="28" t="n">
        <x:v>1</x:v>
      </x:c>
      <x:c r="N280" s="28" t="n">
        <x:f>MIN(100,L280*M280)</x:f>
        <x:v>90.174</x:v>
      </x:c>
      <x:c r="O280" s="28" t="n">
        <x:f>IF(K280&lt;=0.8,0,IF(K280&lt;0.9,0+(K280-0.8)*(10-0)/(0.9-0.8),IF(K280&lt;1,10+(K280-0.9)*(35-10)/(1-0.9),IF(K280&lt;1.2,35+(K280-1)*(87-35)/(1.2-1),IF(K280&lt;1.3,87+(K280-1.2)*(96-87)/(1.3-1.2),IF(K280&lt;1.45,96+(K280-1.3)*(100-96)/(1.45-1.3),100))))))</x:f>
        <x:v>67.26247703912144</x:v>
      </x:c>
      <x:c r="P280" s="145" t="n">
        <x:f>MIN(1,SQRT(G280/8000))</x:f>
        <x:v>1</x:v>
      </x:c>
      <x:c r="Q280" s="28" t="n">
        <x:f>35+(O280-35)*P280</x:f>
        <x:v>67.26247703912144</x:v>
      </x:c>
      <x:c r="R280" s="28" t="n">
        <x:f>IF(K280&lt;0.95,MIN(25,(0.95-K280)*250),0)</x:f>
        <x:v>0</x:v>
      </x:c>
      <x:c r="S280" s="28" t="n">
        <x:f>IF($X280="A",Y280*5+Z280*15+AA280*30+AB280*60+AC280*80+AD280*100,0)</x:f>
        <x:v>0</x:v>
      </x:c>
      <x:c r="T280" s="28" t="n">
        <x:f>IF($X280="A",AE280*5+AF280*15+AG280*30+AH280*60+AI280*80+AJ280*100,0)</x:f>
        <x:v>0</x:v>
      </x:c>
      <x:c r="U280" s="28" t="n">
        <x:f>IF($X280="A",S280*15%+T280*30%+Q280*55%,0)</x:f>
        <x:v>0</x:v>
      </x:c>
      <x:c r="V280" s="1019" t="n">
        <x:f>IF($X280="A",U280*80%+N280*20%,N280*IFERROR(INDEX($AT$5:$AT$60,MATCH($D280,$AR$5:$AR$60,0)),0.6)+Q280*IFERROR(INDEX($AU$5:$AU$60,MATCH($D280,$AR$5:$AR$60,0)),0.4)-R280)</x:f>
        <x:v>81.00939081564857</x:v>
      </x:c>
      <x:c r="W280" s="25" t="str">
        <x:f>IF(E280&gt;=90,"設定6級候補",IF(E280&gt;=75,"設定4以上強候補",IF(E280&gt;=60,"設定4以上を疑う","要観察")))</x:f>
        <x:v>設定4以上強候補</x:v>
      </x:c>
      <x:c r="X280" s="1004" t="str">
        <x:f>IFERROR(INDEX($AS$5:$AS$60,MATCH($D280,$AR$5:$AR$60,0)),"AT")</x:f>
        <x:v>AT</x:v>
      </x:c>
      <x:c r="Y280" s="145" t="n">
        <x:f>IFERROR((EXP(-$G280/INDEX($AV$5:$BA$12,MATCH($D280,$AR$5:$AR$12,0),1))*($G280/INDEX($AV$5:$BA$12,MATCH($D280,$AR$5:$AR$12,0),1))^$I280)/((EXP(-$G280/INDEX($AV$5:$BA$12,MATCH($D280,$AR$5:$AR$12,0),1))*($G280/INDEX($AV$5:$BA$12,MATCH($D280,$AR$5:$AR$12,0),1))^$I280)+(EXP(-$G280/INDEX($AV$5:$BA$12,MATCH($D280,$AR$5:$AR$12,0),2))*($G280/INDEX($AV$5:$BA$12,MATCH($D280,$AR$5:$AR$12,0),2))^$I280)+(EXP(-$G280/INDEX($AV$5:$BA$12,MATCH($D280,$AR$5:$AR$12,0),3))*($G280/INDEX($AV$5:$BA$12,MATCH($D280,$AR$5:$AR$12,0),3))^$I280)+(EXP(-$G280/INDEX($AV$5:$BA$12,MATCH($D280,$AR$5:$AR$12,0),4))*($G280/INDEX($AV$5:$BA$12,MATCH($D280,$AR$5:$AR$12,0),4))^$I280)+(EXP(-$G280/INDEX($AV$5:$BA$12,MATCH($D280,$AR$5:$AR$12,0),5))*($G280/INDEX($AV$5:$BA$12,MATCH($D280,$AR$5:$AR$12,0),5))^$I280)+(EXP(-$G280/INDEX($AV$5:$BA$12,MATCH($D280,$AR$5:$AR$12,0),6))*($G280/INDEX($AV$5:$BA$12,MATCH($D280,$AR$5:$AR$12,0),6))^$I280)),0)</x:f>
        <x:v>0</x:v>
      </x:c>
      <x:c r="Z280" s="145" t="n">
        <x:f>IFERROR((EXP(-$G280/INDEX($AV$5:$BA$12,MATCH($D280,$AR$5:$AR$12,0),2))*($G280/INDEX($AV$5:$BA$12,MATCH($D280,$AR$5:$AR$12,0),2))^$I280)/((EXP(-$G280/INDEX($AV$5:$BA$12,MATCH($D280,$AR$5:$AR$12,0),1))*($G280/INDEX($AV$5:$BA$12,MATCH($D280,$AR$5:$AR$12,0),1))^$I280)+(EXP(-$G280/INDEX($AV$5:$BA$12,MATCH($D280,$AR$5:$AR$12,0),2))*($G280/INDEX($AV$5:$BA$12,MATCH($D280,$AR$5:$AR$12,0),2))^$I280)+(EXP(-$G280/INDEX($AV$5:$BA$12,MATCH($D280,$AR$5:$AR$12,0),3))*($G280/INDEX($AV$5:$BA$12,MATCH($D280,$AR$5:$AR$12,0),3))^$I280)+(EXP(-$G280/INDEX($AV$5:$BA$12,MATCH($D280,$AR$5:$AR$12,0),4))*($G280/INDEX($AV$5:$BA$12,MATCH($D280,$AR$5:$AR$12,0),4))^$I280)+(EXP(-$G280/INDEX($AV$5:$BA$12,MATCH($D280,$AR$5:$AR$12,0),5))*($G280/INDEX($AV$5:$BA$12,MATCH($D280,$AR$5:$AR$12,0),5))^$I280)+(EXP(-$G280/INDEX($AV$5:$BA$12,MATCH($D280,$AR$5:$AR$12,0),6))*($G280/INDEX($AV$5:$BA$12,MATCH($D280,$AR$5:$AR$12,0),6))^$I280)),0)</x:f>
        <x:v>0</x:v>
      </x:c>
      <x:c r="AA280" s="145" t="n">
        <x:f>IFERROR((EXP(-$G280/INDEX($AV$5:$BA$12,MATCH($D280,$AR$5:$AR$12,0),3))*($G280/INDEX($AV$5:$BA$12,MATCH($D280,$AR$5:$AR$12,0),3))^$I280)/((EXP(-$G280/INDEX($AV$5:$BA$12,MATCH($D280,$AR$5:$AR$12,0),1))*($G280/INDEX($AV$5:$BA$12,MATCH($D280,$AR$5:$AR$12,0),1))^$I280)+(EXP(-$G280/INDEX($AV$5:$BA$12,MATCH($D280,$AR$5:$AR$12,0),2))*($G280/INDEX($AV$5:$BA$12,MATCH($D280,$AR$5:$AR$12,0),2))^$I280)+(EXP(-$G280/INDEX($AV$5:$BA$12,MATCH($D280,$AR$5:$AR$12,0),3))*($G280/INDEX($AV$5:$BA$12,MATCH($D280,$AR$5:$AR$12,0),3))^$I280)+(EXP(-$G280/INDEX($AV$5:$BA$12,MATCH($D280,$AR$5:$AR$12,0),4))*($G280/INDEX($AV$5:$BA$12,MATCH($D280,$AR$5:$AR$12,0),4))^$I280)+(EXP(-$G280/INDEX($AV$5:$BA$12,MATCH($D280,$AR$5:$AR$12,0),5))*($G280/INDEX($AV$5:$BA$12,MATCH($D280,$AR$5:$AR$12,0),5))^$I280)+(EXP(-$G280/INDEX($AV$5:$BA$12,MATCH($D280,$AR$5:$AR$12,0),6))*($G280/INDEX($AV$5:$BA$12,MATCH($D280,$AR$5:$AR$12,0),6))^$I280)),0)</x:f>
        <x:v>0</x:v>
      </x:c>
      <x:c r="AB280" s="145" t="n">
        <x:f>IFERROR((EXP(-$G280/INDEX($AV$5:$BA$12,MATCH($D280,$AR$5:$AR$12,0),4))*($G280/INDEX($AV$5:$BA$12,MATCH($D280,$AR$5:$AR$12,0),4))^$I280)/((EXP(-$G280/INDEX($AV$5:$BA$12,MATCH($D280,$AR$5:$AR$12,0),1))*($G280/INDEX($AV$5:$BA$12,MATCH($D280,$AR$5:$AR$12,0),1))^$I280)+(EXP(-$G280/INDEX($AV$5:$BA$12,MATCH($D280,$AR$5:$AR$12,0),2))*($G280/INDEX($AV$5:$BA$12,MATCH($D280,$AR$5:$AR$12,0),2))^$I280)+(EXP(-$G280/INDEX($AV$5:$BA$12,MATCH($D280,$AR$5:$AR$12,0),3))*($G280/INDEX($AV$5:$BA$12,MATCH($D280,$AR$5:$AR$12,0),3))^$I280)+(EXP(-$G280/INDEX($AV$5:$BA$12,MATCH($D280,$AR$5:$AR$12,0),4))*($G280/INDEX($AV$5:$BA$12,MATCH($D280,$AR$5:$AR$12,0),4))^$I280)+(EXP(-$G280/INDEX($AV$5:$BA$12,MATCH($D280,$AR$5:$AR$12,0),5))*($G280/INDEX($AV$5:$BA$12,MATCH($D280,$AR$5:$AR$12,0),5))^$I280)+(EXP(-$G280/INDEX($AV$5:$BA$12,MATCH($D280,$AR$5:$AR$12,0),6))*($G280/INDEX($AV$5:$BA$12,MATCH($D280,$AR$5:$AR$12,0),6))^$I280)),0)</x:f>
        <x:v>0</x:v>
      </x:c>
      <x:c r="AC280" s="145" t="n">
        <x:f>IFERROR((EXP(-$G280/INDEX($AV$5:$BA$12,MATCH($D280,$AR$5:$AR$12,0),5))*($G280/INDEX($AV$5:$BA$12,MATCH($D280,$AR$5:$AR$12,0),5))^$I280)/((EXP(-$G280/INDEX($AV$5:$BA$12,MATCH($D280,$AR$5:$AR$12,0),1))*($G280/INDEX($AV$5:$BA$12,MATCH($D280,$AR$5:$AR$12,0),1))^$I280)+(EXP(-$G280/INDEX($AV$5:$BA$12,MATCH($D280,$AR$5:$AR$12,0),2))*($G280/INDEX($AV$5:$BA$12,MATCH($D280,$AR$5:$AR$12,0),2))^$I280)+(EXP(-$G280/INDEX($AV$5:$BA$12,MATCH($D280,$AR$5:$AR$12,0),3))*($G280/INDEX($AV$5:$BA$12,MATCH($D280,$AR$5:$AR$12,0),3))^$I280)+(EXP(-$G280/INDEX($AV$5:$BA$12,MATCH($D280,$AR$5:$AR$12,0),4))*($G280/INDEX($AV$5:$BA$12,MATCH($D280,$AR$5:$AR$12,0),4))^$I280)+(EXP(-$G280/INDEX($AV$5:$BA$12,MATCH($D280,$AR$5:$AR$12,0),5))*($G280/INDEX($AV$5:$BA$12,MATCH($D280,$AR$5:$AR$12,0),5))^$I280)+(EXP(-$G280/INDEX($AV$5:$BA$12,MATCH($D280,$AR$5:$AR$12,0),6))*($G280/INDEX($AV$5:$BA$12,MATCH($D280,$AR$5:$AR$12,0),6))^$I280)),0)</x:f>
        <x:v>0</x:v>
      </x:c>
      <x:c r="AD280" s="145" t="n">
        <x:f>IFERROR((EXP(-$G280/INDEX($AV$5:$BA$12,MATCH($D280,$AR$5:$AR$12,0),6))*($G280/INDEX($AV$5:$BA$12,MATCH($D280,$AR$5:$AR$12,0),6))^$I280)/((EXP(-$G280/INDEX($AV$5:$BA$12,MATCH($D280,$AR$5:$AR$12,0),1))*($G280/INDEX($AV$5:$BA$12,MATCH($D280,$AR$5:$AR$12,0),1))^$I280)+(EXP(-$G280/INDEX($AV$5:$BA$12,MATCH($D280,$AR$5:$AR$12,0),2))*($G280/INDEX($AV$5:$BA$12,MATCH($D280,$AR$5:$AR$12,0),2))^$I280)+(EXP(-$G280/INDEX($AV$5:$BA$12,MATCH($D280,$AR$5:$AR$12,0),3))*($G280/INDEX($AV$5:$BA$12,MATCH($D280,$AR$5:$AR$12,0),3))^$I280)+(EXP(-$G280/INDEX($AV$5:$BA$12,MATCH($D280,$AR$5:$AR$12,0),4))*($G280/INDEX($AV$5:$BA$12,MATCH($D280,$AR$5:$AR$12,0),4))^$I280)+(EXP(-$G280/INDEX($AV$5:$BA$12,MATCH($D280,$AR$5:$AR$12,0),5))*($G280/INDEX($AV$5:$BA$12,MATCH($D280,$AR$5:$AR$12,0),5))^$I280)+(EXP(-$G280/INDEX($AV$5:$BA$12,MATCH($D280,$AR$5:$AR$12,0),6))*($G280/INDEX($AV$5:$BA$12,MATCH($D280,$AR$5:$AR$12,0),6))^$I280)),0)</x:f>
        <x:v>0</x:v>
      </x:c>
      <x:c r="AE280" s="145" t="n">
        <x:f>IFERROR((EXP(-$G280/INDEX($BB$5:$BG$12,MATCH($D280,$AR$5:$AR$12,0),1))*($G280/INDEX($BB$5:$BG$12,MATCH($D280,$AR$5:$AR$12,0),1))^$J280)/((EXP(-$G280/INDEX($BB$5:$BG$12,MATCH($D280,$AR$5:$AR$12,0),1))*($G280/INDEX($BB$5:$BG$12,MATCH($D280,$AR$5:$AR$12,0),1))^$J280)+(EXP(-$G280/INDEX($BB$5:$BG$12,MATCH($D280,$AR$5:$AR$12,0),2))*($G280/INDEX($BB$5:$BG$12,MATCH($D280,$AR$5:$AR$12,0),2))^$J280)+(EXP(-$G280/INDEX($BB$5:$BG$12,MATCH($D280,$AR$5:$AR$12,0),3))*($G280/INDEX($BB$5:$BG$12,MATCH($D280,$AR$5:$AR$12,0),3))^$J280)+(EXP(-$G280/INDEX($BB$5:$BG$12,MATCH($D280,$AR$5:$AR$12,0),4))*($G280/INDEX($BB$5:$BG$12,MATCH($D280,$AR$5:$AR$12,0),4))^$J280)+(EXP(-$G280/INDEX($BB$5:$BG$12,MATCH($D280,$AR$5:$AR$12,0),5))*($G280/INDEX($BB$5:$BG$12,MATCH($D280,$AR$5:$AR$12,0),5))^$J280)+(EXP(-$G280/INDEX($BB$5:$BG$12,MATCH($D280,$AR$5:$AR$12,0),6))*($G280/INDEX($BB$5:$BG$12,MATCH($D280,$AR$5:$AR$12,0),6))^$J280)),0)</x:f>
        <x:v>0</x:v>
      </x:c>
      <x:c r="AF280" s="145" t="n">
        <x:f>IFERROR((EXP(-$G280/INDEX($BB$5:$BG$12,MATCH($D280,$AR$5:$AR$12,0),2))*($G280/INDEX($BB$5:$BG$12,MATCH($D280,$AR$5:$AR$12,0),2))^$J280)/((EXP(-$G280/INDEX($BB$5:$BG$12,MATCH($D280,$AR$5:$AR$12,0),1))*($G280/INDEX($BB$5:$BG$12,MATCH($D280,$AR$5:$AR$12,0),1))^$J280)+(EXP(-$G280/INDEX($BB$5:$BG$12,MATCH($D280,$AR$5:$AR$12,0),2))*($G280/INDEX($BB$5:$BG$12,MATCH($D280,$AR$5:$AR$12,0),2))^$J280)+(EXP(-$G280/INDEX($BB$5:$BG$12,MATCH($D280,$AR$5:$AR$12,0),3))*($G280/INDEX($BB$5:$BG$12,MATCH($D280,$AR$5:$AR$12,0),3))^$J280)+(EXP(-$G280/INDEX($BB$5:$BG$12,MATCH($D280,$AR$5:$AR$12,0),4))*($G280/INDEX($BB$5:$BG$12,MATCH($D280,$AR$5:$AR$12,0),4))^$J280)+(EXP(-$G280/INDEX($BB$5:$BG$12,MATCH($D280,$AR$5:$AR$12,0),5))*($G280/INDEX($BB$5:$BG$12,MATCH($D280,$AR$5:$AR$12,0),5))^$J280)+(EXP(-$G280/INDEX($BB$5:$BG$12,MATCH($D280,$AR$5:$AR$12,0),6))*($G280/INDEX($BB$5:$BG$12,MATCH($D280,$AR$5:$AR$12,0),6))^$J280)),0)</x:f>
        <x:v>0</x:v>
      </x:c>
      <x:c r="AG280" s="145" t="n">
        <x:f>IFERROR((EXP(-$G280/INDEX($BB$5:$BG$12,MATCH($D280,$AR$5:$AR$12,0),3))*($G280/INDEX($BB$5:$BG$12,MATCH($D280,$AR$5:$AR$12,0),3))^$J280)/((EXP(-$G280/INDEX($BB$5:$BG$12,MATCH($D280,$AR$5:$AR$12,0),1))*($G280/INDEX($BB$5:$BG$12,MATCH($D280,$AR$5:$AR$12,0),1))^$J280)+(EXP(-$G280/INDEX($BB$5:$BG$12,MATCH($D280,$AR$5:$AR$12,0),2))*($G280/INDEX($BB$5:$BG$12,MATCH($D280,$AR$5:$AR$12,0),2))^$J280)+(EXP(-$G280/INDEX($BB$5:$BG$12,MATCH($D280,$AR$5:$AR$12,0),3))*($G280/INDEX($BB$5:$BG$12,MATCH($D280,$AR$5:$AR$12,0),3))^$J280)+(EXP(-$G280/INDEX($BB$5:$BG$12,MATCH($D280,$AR$5:$AR$12,0),4))*($G280/INDEX($BB$5:$BG$12,MATCH($D280,$AR$5:$AR$12,0),4))^$J280)+(EXP(-$G280/INDEX($BB$5:$BG$12,MATCH($D280,$AR$5:$AR$12,0),5))*($G280/INDEX($BB$5:$BG$12,MATCH($D280,$AR$5:$AR$12,0),5))^$J280)+(EXP(-$G280/INDEX($BB$5:$BG$12,MATCH($D280,$AR$5:$AR$12,0),6))*($G280/INDEX($BB$5:$BG$12,MATCH($D280,$AR$5:$AR$12,0),6))^$J280)),0)</x:f>
        <x:v>0</x:v>
      </x:c>
      <x:c r="AH280" s="145" t="n">
        <x:f>IFERROR((EXP(-$G280/INDEX($BB$5:$BG$12,MATCH($D280,$AR$5:$AR$12,0),4))*($G280/INDEX($BB$5:$BG$12,MATCH($D280,$AR$5:$AR$12,0),4))^$J280)/((EXP(-$G280/INDEX($BB$5:$BG$12,MATCH($D280,$AR$5:$AR$12,0),1))*($G280/INDEX($BB$5:$BG$12,MATCH($D280,$AR$5:$AR$12,0),1))^$J280)+(EXP(-$G280/INDEX($BB$5:$BG$12,MATCH($D280,$AR$5:$AR$12,0),2))*($G280/INDEX($BB$5:$BG$12,MATCH($D280,$AR$5:$AR$12,0),2))^$J280)+(EXP(-$G280/INDEX($BB$5:$BG$12,MATCH($D280,$AR$5:$AR$12,0),3))*($G280/INDEX($BB$5:$BG$12,MATCH($D280,$AR$5:$AR$12,0),3))^$J280)+(EXP(-$G280/INDEX($BB$5:$BG$12,MATCH($D280,$AR$5:$AR$12,0),4))*($G280/INDEX($BB$5:$BG$12,MATCH($D280,$AR$5:$AR$12,0),4))^$J280)+(EXP(-$G280/INDEX($BB$5:$BG$12,MATCH($D280,$AR$5:$AR$12,0),5))*($G280/INDEX($BB$5:$BG$12,MATCH($D280,$AR$5:$AR$12,0),5))^$J280)+(EXP(-$G280/INDEX($BB$5:$BG$12,MATCH($D280,$AR$5:$AR$12,0),6))*($G280/INDEX($BB$5:$BG$12,MATCH($D280,$AR$5:$AR$12,0),6))^$J280)),0)</x:f>
        <x:v>0</x:v>
      </x:c>
      <x:c r="AI280" s="145" t="n">
        <x:f>IFERROR((EXP(-$G280/INDEX($BB$5:$BG$12,MATCH($D280,$AR$5:$AR$12,0),5))*($G280/INDEX($BB$5:$BG$12,MATCH($D280,$AR$5:$AR$12,0),5))^$J280)/((EXP(-$G280/INDEX($BB$5:$BG$12,MATCH($D280,$AR$5:$AR$12,0),1))*($G280/INDEX($BB$5:$BG$12,MATCH($D280,$AR$5:$AR$12,0),1))^$J280)+(EXP(-$G280/INDEX($BB$5:$BG$12,MATCH($D280,$AR$5:$AR$12,0),2))*($G280/INDEX($BB$5:$BG$12,MATCH($D280,$AR$5:$AR$12,0),2))^$J280)+(EXP(-$G280/INDEX($BB$5:$BG$12,MATCH($D280,$AR$5:$AR$12,0),3))*($G280/INDEX($BB$5:$BG$12,MATCH($D280,$AR$5:$AR$12,0),3))^$J280)+(EXP(-$G280/INDEX($BB$5:$BG$12,MATCH($D280,$AR$5:$AR$12,0),4))*($G280/INDEX($BB$5:$BG$12,MATCH($D280,$AR$5:$AR$12,0),4))^$J280)+(EXP(-$G280/INDEX($BB$5:$BG$12,MATCH($D280,$AR$5:$AR$12,0),5))*($G280/INDEX($BB$5:$BG$12,MATCH($D280,$AR$5:$AR$12,0),5))^$J280)+(EXP(-$G280/INDEX($BB$5:$BG$12,MATCH($D280,$AR$5:$AR$12,0),6))*($G280/INDEX($BB$5:$BG$12,MATCH($D280,$AR$5:$AR$12,0),6))^$J280)),0)</x:f>
        <x:v>0</x:v>
      </x:c>
      <x:c r="AJ280" s="145" t="n">
        <x:f>IFERROR((EXP(-$G280/INDEX($BB$5:$BG$12,MATCH($D280,$AR$5:$AR$12,0),6))*($G280/INDEX($BB$5:$BG$12,MATCH($D280,$AR$5:$AR$12,0),6))^$J280)/((EXP(-$G280/INDEX($BB$5:$BG$12,MATCH($D280,$AR$5:$AR$12,0),1))*($G280/INDEX($BB$5:$BG$12,MATCH($D280,$AR$5:$AR$12,0),1))^$J280)+(EXP(-$G280/INDEX($BB$5:$BG$12,MATCH($D280,$AR$5:$AR$12,0),2))*($G280/INDEX($BB$5:$BG$12,MATCH($D280,$AR$5:$AR$12,0),2))^$J280)+(EXP(-$G280/INDEX($BB$5:$BG$12,MATCH($D280,$AR$5:$AR$12,0),3))*($G280/INDEX($BB$5:$BG$12,MATCH($D280,$AR$5:$AR$12,0),3))^$J280)+(EXP(-$G280/INDEX($BB$5:$BG$12,MATCH($D280,$AR$5:$AR$12,0),4))*($G280/INDEX($BB$5:$BG$12,MATCH($D280,$AR$5:$AR$12,0),4))^$J280)+(EXP(-$G280/INDEX($BB$5:$BG$12,MATCH($D280,$AR$5:$AR$12,0),5))*($G280/INDEX($BB$5:$BG$12,MATCH($D280,$AR$5:$AR$12,0),5))^$J280)+(EXP(-$G280/INDEX($BB$5:$BG$12,MATCH($D280,$AR$5:$AR$12,0),6))*($G280/INDEX($BB$5:$BG$12,MATCH($D280,$AR$5:$AR$12,0),6))^$J280)),0)</x:f>
        <x:v>0</x:v>
      </x:c>
      <x:c r="BJ280"/>
      <x:c r="BK280"/>
      <x:c r="BL280"/>
      <x:c r="BM280"/>
      <x:c r="BN280"/>
      <x:c r="BO280"/>
      <x:c r="BP280"/>
      <x:c r="BQ280"/>
      <x:c r="BR280"/>
      <x:c r="BS280"/>
      <x:c r="BT280"/>
      <x:c r="BU280"/>
      <x:c r="BV280"/>
      <x:c r="BW280"/>
      <x:c r="BX280"/>
      <x:c r="BY280"/>
      <x:c r="BZ280"/>
    </x:row>
    <x:row r="281">
      <x:c r="A281" s="30" t="n">
        <x:f>'対象台データ'!A279</x:f>
        <x:v>46131</x:v>
      </x:c>
      <x:c r="B281" s="1004" t="str">
        <x:f>'対象台データ'!B279</x:f>
        <x:v>日</x:v>
      </x:c>
      <x:c r="C281" s="1004" t="str">
        <x:f>'対象台データ'!C279</x:f>
        <x:v>4/19</x:v>
      </x:c>
      <x:c r="D281" t="str">
        <x:f>'対象台データ'!D279</x:f>
        <x:v>スマスロ北斗の拳</x:v>
      </x:c>
      <x:c r="E281" s="1015" t="n">
        <x:f>IF($X281="A",MIN(100,MAX(0,55+(V281-55)*(1+0.4*SQRT(MIN(G281/8000,1))))),MIN(100,MAX(0,V281)))</x:f>
        <x:v>90.40545170834676</x:v>
      </x:c>
      <x:c r="F281" s="1017" t="n">
        <x:f>'対象台データ'!E279</x:f>
        <x:v>753</x:v>
      </x:c>
      <x:c r="G281" s="644" t="n">
        <x:f>'対象台データ'!F279</x:f>
        <x:v>9317</x:v>
      </x:c>
      <x:c r="H281" s="644" t="n">
        <x:f>'対象台データ'!G279</x:f>
        <x:v>5359</x:v>
      </x:c>
      <x:c r="I281" s="644" t="n">
        <x:f>'対象台データ'!H279</x:f>
        <x:v>0</x:v>
      </x:c>
      <x:c r="J281" s="644" t="n">
        <x:f>'対象台データ'!I279</x:f>
        <x:v>0</x:v>
      </x:c>
      <x:c r="K281" s="145" t="n">
        <x:f>'対象台データ'!K279</x:f>
        <x:v>1.1917283818110265</x:v>
      </x:c>
      <x:c r="L281" s="28" t="n">
        <x:f>IF(G281&lt;=0,5,IF(G281&lt;1500,5+(G281-0)*(20-5)/(1500-0),IF(G281&lt;3000,20+(G281-1500)*(40-20)/(3000-1500),IF(G281&lt;4500,40+(G281-3000)*(58-40)/(4500-3000),IF(G281&lt;6000,58+(G281-4500)*(72-58)/(6000-4500),IF(G281&lt;7500,72+(G281-6000)*(84-72)/(7500-6000),IF(G281&lt;9000,84+(G281-7500)*(93-84)/(9000-7500),IF(G281&lt;11000,93+(G281-9000)*(100-93)/(11000-9000),100))))))))</x:f>
        <x:v>94.1095</x:v>
      </x:c>
      <x:c r="M281" s="28" t="n">
        <x:v>1</x:v>
      </x:c>
      <x:c r="N281" s="28" t="n">
        <x:f>MIN(100,L281*M281)</x:f>
        <x:v>94.1095</x:v>
      </x:c>
      <x:c r="O281" s="28" t="n">
        <x:f>IF(K281&lt;=0.8,0,IF(K281&lt;0.9,0+(K281-0.8)*(10-0)/(0.9-0.8),IF(K281&lt;1,10+(K281-0.9)*(35-10)/(1-0.9),IF(K281&lt;1.2,35+(K281-1)*(87-35)/(1.2-1),IF(K281&lt;1.3,87+(K281-1.2)*(96-87)/(1.3-1.2),IF(K281&lt;1.45,96+(K281-1.3)*(100-96)/(1.45-1.3),100))))))</x:f>
        <x:v>84.8493792708669</x:v>
      </x:c>
      <x:c r="P281" s="145" t="n">
        <x:f>MIN(1,SQRT(G281/8000))</x:f>
        <x:v>1</x:v>
      </x:c>
      <x:c r="Q281" s="28" t="n">
        <x:f>35+(O281-35)*P281</x:f>
        <x:v>84.8493792708669</x:v>
      </x:c>
      <x:c r="R281" s="28" t="n">
        <x:f>IF(K281&lt;0.95,MIN(25,(0.95-K281)*250),0)</x:f>
        <x:v>0</x:v>
      </x:c>
      <x:c r="S281" s="28" t="n">
        <x:f>IF($X281="A",Y281*5+Z281*15+AA281*30+AB281*60+AC281*80+AD281*100,0)</x:f>
        <x:v>0</x:v>
      </x:c>
      <x:c r="T281" s="28" t="n">
        <x:f>IF($X281="A",AE281*5+AF281*15+AG281*30+AH281*60+AI281*80+AJ281*100,0)</x:f>
        <x:v>0</x:v>
      </x:c>
      <x:c r="U281" s="28" t="n">
        <x:f>IF($X281="A",S281*15%+T281*30%+Q281*55%,0)</x:f>
        <x:v>0</x:v>
      </x:c>
      <x:c r="V281" s="1019" t="n">
        <x:f>IF($X281="A",U281*80%+N281*20%,N281*IFERROR(INDEX($AT$5:$AT$60,MATCH($D281,$AR$5:$AR$60,0)),0.6)+Q281*IFERROR(INDEX($AU$5:$AU$60,MATCH($D281,$AR$5:$AR$60,0)),0.4)-R281)</x:f>
        <x:v>90.40545170834676</x:v>
      </x:c>
      <x:c r="W281" s="25" t="str">
        <x:f>IF(E281&gt;=90,"設定6級候補",IF(E281&gt;=75,"設定4以上強候補",IF(E281&gt;=60,"設定4以上を疑う","要観察")))</x:f>
        <x:v>設定6級候補</x:v>
      </x:c>
      <x:c r="X281" s="1004" t="str">
        <x:f>IFERROR(INDEX($AS$5:$AS$60,MATCH($D281,$AR$5:$AR$60,0)),"AT")</x:f>
        <x:v>AT</x:v>
      </x:c>
      <x:c r="Y281" s="145" t="n">
        <x:f>IFERROR((EXP(-$G281/INDEX($AV$5:$BA$12,MATCH($D281,$AR$5:$AR$12,0),1))*($G281/INDEX($AV$5:$BA$12,MATCH($D281,$AR$5:$AR$12,0),1))^$I281)/((EXP(-$G281/INDEX($AV$5:$BA$12,MATCH($D281,$AR$5:$AR$12,0),1))*($G281/INDEX($AV$5:$BA$12,MATCH($D281,$AR$5:$AR$12,0),1))^$I281)+(EXP(-$G281/INDEX($AV$5:$BA$12,MATCH($D281,$AR$5:$AR$12,0),2))*($G281/INDEX($AV$5:$BA$12,MATCH($D281,$AR$5:$AR$12,0),2))^$I281)+(EXP(-$G281/INDEX($AV$5:$BA$12,MATCH($D281,$AR$5:$AR$12,0),3))*($G281/INDEX($AV$5:$BA$12,MATCH($D281,$AR$5:$AR$12,0),3))^$I281)+(EXP(-$G281/INDEX($AV$5:$BA$12,MATCH($D281,$AR$5:$AR$12,0),4))*($G281/INDEX($AV$5:$BA$12,MATCH($D281,$AR$5:$AR$12,0),4))^$I281)+(EXP(-$G281/INDEX($AV$5:$BA$12,MATCH($D281,$AR$5:$AR$12,0),5))*($G281/INDEX($AV$5:$BA$12,MATCH($D281,$AR$5:$AR$12,0),5))^$I281)+(EXP(-$G281/INDEX($AV$5:$BA$12,MATCH($D281,$AR$5:$AR$12,0),6))*($G281/INDEX($AV$5:$BA$12,MATCH($D281,$AR$5:$AR$12,0),6))^$I281)),0)</x:f>
        <x:v>0</x:v>
      </x:c>
      <x:c r="Z281" s="145" t="n">
        <x:f>IFERROR((EXP(-$G281/INDEX($AV$5:$BA$12,MATCH($D281,$AR$5:$AR$12,0),2))*($G281/INDEX($AV$5:$BA$12,MATCH($D281,$AR$5:$AR$12,0),2))^$I281)/((EXP(-$G281/INDEX($AV$5:$BA$12,MATCH($D281,$AR$5:$AR$12,0),1))*($G281/INDEX($AV$5:$BA$12,MATCH($D281,$AR$5:$AR$12,0),1))^$I281)+(EXP(-$G281/INDEX($AV$5:$BA$12,MATCH($D281,$AR$5:$AR$12,0),2))*($G281/INDEX($AV$5:$BA$12,MATCH($D281,$AR$5:$AR$12,0),2))^$I281)+(EXP(-$G281/INDEX($AV$5:$BA$12,MATCH($D281,$AR$5:$AR$12,0),3))*($G281/INDEX($AV$5:$BA$12,MATCH($D281,$AR$5:$AR$12,0),3))^$I281)+(EXP(-$G281/INDEX($AV$5:$BA$12,MATCH($D281,$AR$5:$AR$12,0),4))*($G281/INDEX($AV$5:$BA$12,MATCH($D281,$AR$5:$AR$12,0),4))^$I281)+(EXP(-$G281/INDEX($AV$5:$BA$12,MATCH($D281,$AR$5:$AR$12,0),5))*($G281/INDEX($AV$5:$BA$12,MATCH($D281,$AR$5:$AR$12,0),5))^$I281)+(EXP(-$G281/INDEX($AV$5:$BA$12,MATCH($D281,$AR$5:$AR$12,0),6))*($G281/INDEX($AV$5:$BA$12,MATCH($D281,$AR$5:$AR$12,0),6))^$I281)),0)</x:f>
        <x:v>0</x:v>
      </x:c>
      <x:c r="AA281" s="145" t="n">
        <x:f>IFERROR((EXP(-$G281/INDEX($AV$5:$BA$12,MATCH($D281,$AR$5:$AR$12,0),3))*($G281/INDEX($AV$5:$BA$12,MATCH($D281,$AR$5:$AR$12,0),3))^$I281)/((EXP(-$G281/INDEX($AV$5:$BA$12,MATCH($D281,$AR$5:$AR$12,0),1))*($G281/INDEX($AV$5:$BA$12,MATCH($D281,$AR$5:$AR$12,0),1))^$I281)+(EXP(-$G281/INDEX($AV$5:$BA$12,MATCH($D281,$AR$5:$AR$12,0),2))*($G281/INDEX($AV$5:$BA$12,MATCH($D281,$AR$5:$AR$12,0),2))^$I281)+(EXP(-$G281/INDEX($AV$5:$BA$12,MATCH($D281,$AR$5:$AR$12,0),3))*($G281/INDEX($AV$5:$BA$12,MATCH($D281,$AR$5:$AR$12,0),3))^$I281)+(EXP(-$G281/INDEX($AV$5:$BA$12,MATCH($D281,$AR$5:$AR$12,0),4))*($G281/INDEX($AV$5:$BA$12,MATCH($D281,$AR$5:$AR$12,0),4))^$I281)+(EXP(-$G281/INDEX($AV$5:$BA$12,MATCH($D281,$AR$5:$AR$12,0),5))*($G281/INDEX($AV$5:$BA$12,MATCH($D281,$AR$5:$AR$12,0),5))^$I281)+(EXP(-$G281/INDEX($AV$5:$BA$12,MATCH($D281,$AR$5:$AR$12,0),6))*($G281/INDEX($AV$5:$BA$12,MATCH($D281,$AR$5:$AR$12,0),6))^$I281)),0)</x:f>
        <x:v>0</x:v>
      </x:c>
      <x:c r="AB281" s="145" t="n">
        <x:f>IFERROR((EXP(-$G281/INDEX($AV$5:$BA$12,MATCH($D281,$AR$5:$AR$12,0),4))*($G281/INDEX($AV$5:$BA$12,MATCH($D281,$AR$5:$AR$12,0),4))^$I281)/((EXP(-$G281/INDEX($AV$5:$BA$12,MATCH($D281,$AR$5:$AR$12,0),1))*($G281/INDEX($AV$5:$BA$12,MATCH($D281,$AR$5:$AR$12,0),1))^$I281)+(EXP(-$G281/INDEX($AV$5:$BA$12,MATCH($D281,$AR$5:$AR$12,0),2))*($G281/INDEX($AV$5:$BA$12,MATCH($D281,$AR$5:$AR$12,0),2))^$I281)+(EXP(-$G281/INDEX($AV$5:$BA$12,MATCH($D281,$AR$5:$AR$12,0),3))*($G281/INDEX($AV$5:$BA$12,MATCH($D281,$AR$5:$AR$12,0),3))^$I281)+(EXP(-$G281/INDEX($AV$5:$BA$12,MATCH($D281,$AR$5:$AR$12,0),4))*($G281/INDEX($AV$5:$BA$12,MATCH($D281,$AR$5:$AR$12,0),4))^$I281)+(EXP(-$G281/INDEX($AV$5:$BA$12,MATCH($D281,$AR$5:$AR$12,0),5))*($G281/INDEX($AV$5:$BA$12,MATCH($D281,$AR$5:$AR$12,0),5))^$I281)+(EXP(-$G281/INDEX($AV$5:$BA$12,MATCH($D281,$AR$5:$AR$12,0),6))*($G281/INDEX($AV$5:$BA$12,MATCH($D281,$AR$5:$AR$12,0),6))^$I281)),0)</x:f>
        <x:v>0</x:v>
      </x:c>
      <x:c r="AC281" s="145" t="n">
        <x:f>IFERROR((EXP(-$G281/INDEX($AV$5:$BA$12,MATCH($D281,$AR$5:$AR$12,0),5))*($G281/INDEX($AV$5:$BA$12,MATCH($D281,$AR$5:$AR$12,0),5))^$I281)/((EXP(-$G281/INDEX($AV$5:$BA$12,MATCH($D281,$AR$5:$AR$12,0),1))*($G281/INDEX($AV$5:$BA$12,MATCH($D281,$AR$5:$AR$12,0),1))^$I281)+(EXP(-$G281/INDEX($AV$5:$BA$12,MATCH($D281,$AR$5:$AR$12,0),2))*($G281/INDEX($AV$5:$BA$12,MATCH($D281,$AR$5:$AR$12,0),2))^$I281)+(EXP(-$G281/INDEX($AV$5:$BA$12,MATCH($D281,$AR$5:$AR$12,0),3))*($G281/INDEX($AV$5:$BA$12,MATCH($D281,$AR$5:$AR$12,0),3))^$I281)+(EXP(-$G281/INDEX($AV$5:$BA$12,MATCH($D281,$AR$5:$AR$12,0),4))*($G281/INDEX($AV$5:$BA$12,MATCH($D281,$AR$5:$AR$12,0),4))^$I281)+(EXP(-$G281/INDEX($AV$5:$BA$12,MATCH($D281,$AR$5:$AR$12,0),5))*($G281/INDEX($AV$5:$BA$12,MATCH($D281,$AR$5:$AR$12,0),5))^$I281)+(EXP(-$G281/INDEX($AV$5:$BA$12,MATCH($D281,$AR$5:$AR$12,0),6))*($G281/INDEX($AV$5:$BA$12,MATCH($D281,$AR$5:$AR$12,0),6))^$I281)),0)</x:f>
        <x:v>0</x:v>
      </x:c>
      <x:c r="AD281" s="145" t="n">
        <x:f>IFERROR((EXP(-$G281/INDEX($AV$5:$BA$12,MATCH($D281,$AR$5:$AR$12,0),6))*($G281/INDEX($AV$5:$BA$12,MATCH($D281,$AR$5:$AR$12,0),6))^$I281)/((EXP(-$G281/INDEX($AV$5:$BA$12,MATCH($D281,$AR$5:$AR$12,0),1))*($G281/INDEX($AV$5:$BA$12,MATCH($D281,$AR$5:$AR$12,0),1))^$I281)+(EXP(-$G281/INDEX($AV$5:$BA$12,MATCH($D281,$AR$5:$AR$12,0),2))*($G281/INDEX($AV$5:$BA$12,MATCH($D281,$AR$5:$AR$12,0),2))^$I281)+(EXP(-$G281/INDEX($AV$5:$BA$12,MATCH($D281,$AR$5:$AR$12,0),3))*($G281/INDEX($AV$5:$BA$12,MATCH($D281,$AR$5:$AR$12,0),3))^$I281)+(EXP(-$G281/INDEX($AV$5:$BA$12,MATCH($D281,$AR$5:$AR$12,0),4))*($G281/INDEX($AV$5:$BA$12,MATCH($D281,$AR$5:$AR$12,0),4))^$I281)+(EXP(-$G281/INDEX($AV$5:$BA$12,MATCH($D281,$AR$5:$AR$12,0),5))*($G281/INDEX($AV$5:$BA$12,MATCH($D281,$AR$5:$AR$12,0),5))^$I281)+(EXP(-$G281/INDEX($AV$5:$BA$12,MATCH($D281,$AR$5:$AR$12,0),6))*($G281/INDEX($AV$5:$BA$12,MATCH($D281,$AR$5:$AR$12,0),6))^$I281)),0)</x:f>
        <x:v>0</x:v>
      </x:c>
      <x:c r="AE281" s="145" t="n">
        <x:f>IFERROR((EXP(-$G281/INDEX($BB$5:$BG$12,MATCH($D281,$AR$5:$AR$12,0),1))*($G281/INDEX($BB$5:$BG$12,MATCH($D281,$AR$5:$AR$12,0),1))^$J281)/((EXP(-$G281/INDEX($BB$5:$BG$12,MATCH($D281,$AR$5:$AR$12,0),1))*($G281/INDEX($BB$5:$BG$12,MATCH($D281,$AR$5:$AR$12,0),1))^$J281)+(EXP(-$G281/INDEX($BB$5:$BG$12,MATCH($D281,$AR$5:$AR$12,0),2))*($G281/INDEX($BB$5:$BG$12,MATCH($D281,$AR$5:$AR$12,0),2))^$J281)+(EXP(-$G281/INDEX($BB$5:$BG$12,MATCH($D281,$AR$5:$AR$12,0),3))*($G281/INDEX($BB$5:$BG$12,MATCH($D281,$AR$5:$AR$12,0),3))^$J281)+(EXP(-$G281/INDEX($BB$5:$BG$12,MATCH($D281,$AR$5:$AR$12,0),4))*($G281/INDEX($BB$5:$BG$12,MATCH($D281,$AR$5:$AR$12,0),4))^$J281)+(EXP(-$G281/INDEX($BB$5:$BG$12,MATCH($D281,$AR$5:$AR$12,0),5))*($G281/INDEX($BB$5:$BG$12,MATCH($D281,$AR$5:$AR$12,0),5))^$J281)+(EXP(-$G281/INDEX($BB$5:$BG$12,MATCH($D281,$AR$5:$AR$12,0),6))*($G281/INDEX($BB$5:$BG$12,MATCH($D281,$AR$5:$AR$12,0),6))^$J281)),0)</x:f>
        <x:v>0</x:v>
      </x:c>
      <x:c r="AF281" s="145" t="n">
        <x:f>IFERROR((EXP(-$G281/INDEX($BB$5:$BG$12,MATCH($D281,$AR$5:$AR$12,0),2))*($G281/INDEX($BB$5:$BG$12,MATCH($D281,$AR$5:$AR$12,0),2))^$J281)/((EXP(-$G281/INDEX($BB$5:$BG$12,MATCH($D281,$AR$5:$AR$12,0),1))*($G281/INDEX($BB$5:$BG$12,MATCH($D281,$AR$5:$AR$12,0),1))^$J281)+(EXP(-$G281/INDEX($BB$5:$BG$12,MATCH($D281,$AR$5:$AR$12,0),2))*($G281/INDEX($BB$5:$BG$12,MATCH($D281,$AR$5:$AR$12,0),2))^$J281)+(EXP(-$G281/INDEX($BB$5:$BG$12,MATCH($D281,$AR$5:$AR$12,0),3))*($G281/INDEX($BB$5:$BG$12,MATCH($D281,$AR$5:$AR$12,0),3))^$J281)+(EXP(-$G281/INDEX($BB$5:$BG$12,MATCH($D281,$AR$5:$AR$12,0),4))*($G281/INDEX($BB$5:$BG$12,MATCH($D281,$AR$5:$AR$12,0),4))^$J281)+(EXP(-$G281/INDEX($BB$5:$BG$12,MATCH($D281,$AR$5:$AR$12,0),5))*($G281/INDEX($BB$5:$BG$12,MATCH($D281,$AR$5:$AR$12,0),5))^$J281)+(EXP(-$G281/INDEX($BB$5:$BG$12,MATCH($D281,$AR$5:$AR$12,0),6))*($G281/INDEX($BB$5:$BG$12,MATCH($D281,$AR$5:$AR$12,0),6))^$J281)),0)</x:f>
        <x:v>0</x:v>
      </x:c>
      <x:c r="AG281" s="145" t="n">
        <x:f>IFERROR((EXP(-$G281/INDEX($BB$5:$BG$12,MATCH($D281,$AR$5:$AR$12,0),3))*($G281/INDEX($BB$5:$BG$12,MATCH($D281,$AR$5:$AR$12,0),3))^$J281)/((EXP(-$G281/INDEX($BB$5:$BG$12,MATCH($D281,$AR$5:$AR$12,0),1))*($G281/INDEX($BB$5:$BG$12,MATCH($D281,$AR$5:$AR$12,0),1))^$J281)+(EXP(-$G281/INDEX($BB$5:$BG$12,MATCH($D281,$AR$5:$AR$12,0),2))*($G281/INDEX($BB$5:$BG$12,MATCH($D281,$AR$5:$AR$12,0),2))^$J281)+(EXP(-$G281/INDEX($BB$5:$BG$12,MATCH($D281,$AR$5:$AR$12,0),3))*($G281/INDEX($BB$5:$BG$12,MATCH($D281,$AR$5:$AR$12,0),3))^$J281)+(EXP(-$G281/INDEX($BB$5:$BG$12,MATCH($D281,$AR$5:$AR$12,0),4))*($G281/INDEX($BB$5:$BG$12,MATCH($D281,$AR$5:$AR$12,0),4))^$J281)+(EXP(-$G281/INDEX($BB$5:$BG$12,MATCH($D281,$AR$5:$AR$12,0),5))*($G281/INDEX($BB$5:$BG$12,MATCH($D281,$AR$5:$AR$12,0),5))^$J281)+(EXP(-$G281/INDEX($BB$5:$BG$12,MATCH($D281,$AR$5:$AR$12,0),6))*($G281/INDEX($BB$5:$BG$12,MATCH($D281,$AR$5:$AR$12,0),6))^$J281)),0)</x:f>
        <x:v>0</x:v>
      </x:c>
      <x:c r="AH281" s="145" t="n">
        <x:f>IFERROR((EXP(-$G281/INDEX($BB$5:$BG$12,MATCH($D281,$AR$5:$AR$12,0),4))*($G281/INDEX($BB$5:$BG$12,MATCH($D281,$AR$5:$AR$12,0),4))^$J281)/((EXP(-$G281/INDEX($BB$5:$BG$12,MATCH($D281,$AR$5:$AR$12,0),1))*($G281/INDEX($BB$5:$BG$12,MATCH($D281,$AR$5:$AR$12,0),1))^$J281)+(EXP(-$G281/INDEX($BB$5:$BG$12,MATCH($D281,$AR$5:$AR$12,0),2))*($G281/INDEX($BB$5:$BG$12,MATCH($D281,$AR$5:$AR$12,0),2))^$J281)+(EXP(-$G281/INDEX($BB$5:$BG$12,MATCH($D281,$AR$5:$AR$12,0),3))*($G281/INDEX($BB$5:$BG$12,MATCH($D281,$AR$5:$AR$12,0),3))^$J281)+(EXP(-$G281/INDEX($BB$5:$BG$12,MATCH($D281,$AR$5:$AR$12,0),4))*($G281/INDEX($BB$5:$BG$12,MATCH($D281,$AR$5:$AR$12,0),4))^$J281)+(EXP(-$G281/INDEX($BB$5:$BG$12,MATCH($D281,$AR$5:$AR$12,0),5))*($G281/INDEX($BB$5:$BG$12,MATCH($D281,$AR$5:$AR$12,0),5))^$J281)+(EXP(-$G281/INDEX($BB$5:$BG$12,MATCH($D281,$AR$5:$AR$12,0),6))*($G281/INDEX($BB$5:$BG$12,MATCH($D281,$AR$5:$AR$12,0),6))^$J281)),0)</x:f>
        <x:v>0</x:v>
      </x:c>
      <x:c r="AI281" s="145" t="n">
        <x:f>IFERROR((EXP(-$G281/INDEX($BB$5:$BG$12,MATCH($D281,$AR$5:$AR$12,0),5))*($G281/INDEX($BB$5:$BG$12,MATCH($D281,$AR$5:$AR$12,0),5))^$J281)/((EXP(-$G281/INDEX($BB$5:$BG$12,MATCH($D281,$AR$5:$AR$12,0),1))*($G281/INDEX($BB$5:$BG$12,MATCH($D281,$AR$5:$AR$12,0),1))^$J281)+(EXP(-$G281/INDEX($BB$5:$BG$12,MATCH($D281,$AR$5:$AR$12,0),2))*($G281/INDEX($BB$5:$BG$12,MATCH($D281,$AR$5:$AR$12,0),2))^$J281)+(EXP(-$G281/INDEX($BB$5:$BG$12,MATCH($D281,$AR$5:$AR$12,0),3))*($G281/INDEX($BB$5:$BG$12,MATCH($D281,$AR$5:$AR$12,0),3))^$J281)+(EXP(-$G281/INDEX($BB$5:$BG$12,MATCH($D281,$AR$5:$AR$12,0),4))*($G281/INDEX($BB$5:$BG$12,MATCH($D281,$AR$5:$AR$12,0),4))^$J281)+(EXP(-$G281/INDEX($BB$5:$BG$12,MATCH($D281,$AR$5:$AR$12,0),5))*($G281/INDEX($BB$5:$BG$12,MATCH($D281,$AR$5:$AR$12,0),5))^$J281)+(EXP(-$G281/INDEX($BB$5:$BG$12,MATCH($D281,$AR$5:$AR$12,0),6))*($G281/INDEX($BB$5:$BG$12,MATCH($D281,$AR$5:$AR$12,0),6))^$J281)),0)</x:f>
        <x:v>0</x:v>
      </x:c>
      <x:c r="AJ281" s="145" t="n">
        <x:f>IFERROR((EXP(-$G281/INDEX($BB$5:$BG$12,MATCH($D281,$AR$5:$AR$12,0),6))*($G281/INDEX($BB$5:$BG$12,MATCH($D281,$AR$5:$AR$12,0),6))^$J281)/((EXP(-$G281/INDEX($BB$5:$BG$12,MATCH($D281,$AR$5:$AR$12,0),1))*($G281/INDEX($BB$5:$BG$12,MATCH($D281,$AR$5:$AR$12,0),1))^$J281)+(EXP(-$G281/INDEX($BB$5:$BG$12,MATCH($D281,$AR$5:$AR$12,0),2))*($G281/INDEX($BB$5:$BG$12,MATCH($D281,$AR$5:$AR$12,0),2))^$J281)+(EXP(-$G281/INDEX($BB$5:$BG$12,MATCH($D281,$AR$5:$AR$12,0),3))*($G281/INDEX($BB$5:$BG$12,MATCH($D281,$AR$5:$AR$12,0),3))^$J281)+(EXP(-$G281/INDEX($BB$5:$BG$12,MATCH($D281,$AR$5:$AR$12,0),4))*($G281/INDEX($BB$5:$BG$12,MATCH($D281,$AR$5:$AR$12,0),4))^$J281)+(EXP(-$G281/INDEX($BB$5:$BG$12,MATCH($D281,$AR$5:$AR$12,0),5))*($G281/INDEX($BB$5:$BG$12,MATCH($D281,$AR$5:$AR$12,0),5))^$J281)+(EXP(-$G281/INDEX($BB$5:$BG$12,MATCH($D281,$AR$5:$AR$12,0),6))*($G281/INDEX($BB$5:$BG$12,MATCH($D281,$AR$5:$AR$12,0),6))^$J281)),0)</x:f>
        <x:v>0</x:v>
      </x:c>
      <x:c r="BJ281"/>
      <x:c r="BK281"/>
      <x:c r="BL281"/>
      <x:c r="BM281"/>
      <x:c r="BN281"/>
      <x:c r="BO281"/>
      <x:c r="BP281"/>
      <x:c r="BQ281"/>
      <x:c r="BR281"/>
      <x:c r="BS281"/>
      <x:c r="BT281"/>
      <x:c r="BU281"/>
      <x:c r="BV281"/>
      <x:c r="BW281"/>
      <x:c r="BX281"/>
      <x:c r="BY281"/>
      <x:c r="BZ281"/>
    </x:row>
    <x:row r="282">
      <x:c r="A282" s="30" t="n">
        <x:f>'対象台データ'!A280</x:f>
        <x:v>46131</x:v>
      </x:c>
      <x:c r="B282" s="1004" t="str">
        <x:f>'対象台データ'!B280</x:f>
        <x:v>日</x:v>
      </x:c>
      <x:c r="C282" s="1004" t="str">
        <x:f>'対象台データ'!C280</x:f>
        <x:v>4/19</x:v>
      </x:c>
      <x:c r="D282" t="str">
        <x:f>'対象台データ'!D280</x:f>
        <x:v>スマスロ北斗の拳</x:v>
      </x:c>
      <x:c r="E282" s="1015" t="n">
        <x:f>IF($X282="A",MIN(100,MAX(0,55+(V282-55)*(1+0.4*SQRT(MIN(G282/8000,1))))),MIN(100,MAX(0,V282)))</x:f>
        <x:v>78.72796871099152</x:v>
      </x:c>
      <x:c r="F282" s="1017" t="n">
        <x:f>'対象台データ'!E280</x:f>
        <x:v>754</x:v>
      </x:c>
      <x:c r="G282" s="644" t="n">
        <x:f>'対象台データ'!F280</x:f>
        <x:v>8919</x:v>
      </x:c>
      <x:c r="H282" s="644" t="n">
        <x:f>'対象台データ'!G280</x:f>
        <x:v>2372</x:v>
      </x:c>
      <x:c r="I282" s="644" t="n">
        <x:f>'対象台データ'!H280</x:f>
        <x:v>0</x:v>
      </x:c>
      <x:c r="J282" s="644" t="n">
        <x:f>'対象台データ'!I280</x:f>
        <x:v>0</x:v>
      </x:c>
      <x:c r="K282" s="145" t="n">
        <x:f>'対象台データ'!K280</x:f>
        <x:v>1.0886496991441492</x:v>
      </x:c>
      <x:c r="L282" s="28" t="n">
        <x:f>IF(G282&lt;=0,5,IF(G282&lt;1500,5+(G282-0)*(20-5)/(1500-0),IF(G282&lt;3000,20+(G282-1500)*(40-20)/(3000-1500),IF(G282&lt;4500,40+(G282-3000)*(58-40)/(4500-3000),IF(G282&lt;6000,58+(G282-4500)*(72-58)/(6000-4500),IF(G282&lt;7500,72+(G282-6000)*(84-72)/(7500-6000),IF(G282&lt;9000,84+(G282-7500)*(93-84)/(9000-7500),IF(G282&lt;11000,93+(G282-9000)*(100-93)/(11000-9000),100))))))))</x:f>
        <x:v>92.514</x:v>
      </x:c>
      <x:c r="M282" s="28" t="n">
        <x:v>1</x:v>
      </x:c>
      <x:c r="N282" s="28" t="n">
        <x:f>MIN(100,L282*M282)</x:f>
        <x:v>92.514</x:v>
      </x:c>
      <x:c r="O282" s="28" t="n">
        <x:f>IF(K282&lt;=0.8,0,IF(K282&lt;0.9,0+(K282-0.8)*(10-0)/(0.9-0.8),IF(K282&lt;1,10+(K282-0.9)*(35-10)/(1-0.9),IF(K282&lt;1.2,35+(K282-1)*(87-35)/(1.2-1),IF(K282&lt;1.3,87+(K282-1.2)*(96-87)/(1.3-1.2),IF(K282&lt;1.45,96+(K282-1.3)*(100-96)/(1.45-1.3),100))))))</x:f>
        <x:v>58.0489217774788</x:v>
      </x:c>
      <x:c r="P282" s="145" t="n">
        <x:f>MIN(1,SQRT(G282/8000))</x:f>
        <x:v>1</x:v>
      </x:c>
      <x:c r="Q282" s="28" t="n">
        <x:f>35+(O282-35)*P282</x:f>
        <x:v>58.0489217774788</x:v>
      </x:c>
      <x:c r="R282" s="28" t="n">
        <x:f>IF(K282&lt;0.95,MIN(25,(0.95-K282)*250),0)</x:f>
        <x:v>0</x:v>
      </x:c>
      <x:c r="S282" s="28" t="n">
        <x:f>IF($X282="A",Y282*5+Z282*15+AA282*30+AB282*60+AC282*80+AD282*100,0)</x:f>
        <x:v>0</x:v>
      </x:c>
      <x:c r="T282" s="28" t="n">
        <x:f>IF($X282="A",AE282*5+AF282*15+AG282*30+AH282*60+AI282*80+AJ282*100,0)</x:f>
        <x:v>0</x:v>
      </x:c>
      <x:c r="U282" s="28" t="n">
        <x:f>IF($X282="A",S282*15%+T282*30%+Q282*55%,0)</x:f>
        <x:v>0</x:v>
      </x:c>
      <x:c r="V282" s="1019" t="n">
        <x:f>IF($X282="A",U282*80%+N282*20%,N282*IFERROR(INDEX($AT$5:$AT$60,MATCH($D282,$AR$5:$AR$60,0)),0.6)+Q282*IFERROR(INDEX($AU$5:$AU$60,MATCH($D282,$AR$5:$AR$60,0)),0.4)-R282)</x:f>
        <x:v>78.72796871099152</x:v>
      </x:c>
      <x:c r="W282" s="25" t="str">
        <x:f>IF(E282&gt;=90,"設定6級候補",IF(E282&gt;=75,"設定4以上強候補",IF(E282&gt;=60,"設定4以上を疑う","要観察")))</x:f>
        <x:v>設定4以上強候補</x:v>
      </x:c>
      <x:c r="X282" s="1004" t="str">
        <x:f>IFERROR(INDEX($AS$5:$AS$60,MATCH($D282,$AR$5:$AR$60,0)),"AT")</x:f>
        <x:v>AT</x:v>
      </x:c>
      <x:c r="Y282" s="145" t="n">
        <x:f>IFERROR((EXP(-$G282/INDEX($AV$5:$BA$12,MATCH($D282,$AR$5:$AR$12,0),1))*($G282/INDEX($AV$5:$BA$12,MATCH($D282,$AR$5:$AR$12,0),1))^$I282)/((EXP(-$G282/INDEX($AV$5:$BA$12,MATCH($D282,$AR$5:$AR$12,0),1))*($G282/INDEX($AV$5:$BA$12,MATCH($D282,$AR$5:$AR$12,0),1))^$I282)+(EXP(-$G282/INDEX($AV$5:$BA$12,MATCH($D282,$AR$5:$AR$12,0),2))*($G282/INDEX($AV$5:$BA$12,MATCH($D282,$AR$5:$AR$12,0),2))^$I282)+(EXP(-$G282/INDEX($AV$5:$BA$12,MATCH($D282,$AR$5:$AR$12,0),3))*($G282/INDEX($AV$5:$BA$12,MATCH($D282,$AR$5:$AR$12,0),3))^$I282)+(EXP(-$G282/INDEX($AV$5:$BA$12,MATCH($D282,$AR$5:$AR$12,0),4))*($G282/INDEX($AV$5:$BA$12,MATCH($D282,$AR$5:$AR$12,0),4))^$I282)+(EXP(-$G282/INDEX($AV$5:$BA$12,MATCH($D282,$AR$5:$AR$12,0),5))*($G282/INDEX($AV$5:$BA$12,MATCH($D282,$AR$5:$AR$12,0),5))^$I282)+(EXP(-$G282/INDEX($AV$5:$BA$12,MATCH($D282,$AR$5:$AR$12,0),6))*($G282/INDEX($AV$5:$BA$12,MATCH($D282,$AR$5:$AR$12,0),6))^$I282)),0)</x:f>
        <x:v>0</x:v>
      </x:c>
      <x:c r="Z282" s="145" t="n">
        <x:f>IFERROR((EXP(-$G282/INDEX($AV$5:$BA$12,MATCH($D282,$AR$5:$AR$12,0),2))*($G282/INDEX($AV$5:$BA$12,MATCH($D282,$AR$5:$AR$12,0),2))^$I282)/((EXP(-$G282/INDEX($AV$5:$BA$12,MATCH($D282,$AR$5:$AR$12,0),1))*($G282/INDEX($AV$5:$BA$12,MATCH($D282,$AR$5:$AR$12,0),1))^$I282)+(EXP(-$G282/INDEX($AV$5:$BA$12,MATCH($D282,$AR$5:$AR$12,0),2))*($G282/INDEX($AV$5:$BA$12,MATCH($D282,$AR$5:$AR$12,0),2))^$I282)+(EXP(-$G282/INDEX($AV$5:$BA$12,MATCH($D282,$AR$5:$AR$12,0),3))*($G282/INDEX($AV$5:$BA$12,MATCH($D282,$AR$5:$AR$12,0),3))^$I282)+(EXP(-$G282/INDEX($AV$5:$BA$12,MATCH($D282,$AR$5:$AR$12,0),4))*($G282/INDEX($AV$5:$BA$12,MATCH($D282,$AR$5:$AR$12,0),4))^$I282)+(EXP(-$G282/INDEX($AV$5:$BA$12,MATCH($D282,$AR$5:$AR$12,0),5))*($G282/INDEX($AV$5:$BA$12,MATCH($D282,$AR$5:$AR$12,0),5))^$I282)+(EXP(-$G282/INDEX($AV$5:$BA$12,MATCH($D282,$AR$5:$AR$12,0),6))*($G282/INDEX($AV$5:$BA$12,MATCH($D282,$AR$5:$AR$12,0),6))^$I282)),0)</x:f>
        <x:v>0</x:v>
      </x:c>
      <x:c r="AA282" s="145" t="n">
        <x:f>IFERROR((EXP(-$G282/INDEX($AV$5:$BA$12,MATCH($D282,$AR$5:$AR$12,0),3))*($G282/INDEX($AV$5:$BA$12,MATCH($D282,$AR$5:$AR$12,0),3))^$I282)/((EXP(-$G282/INDEX($AV$5:$BA$12,MATCH($D282,$AR$5:$AR$12,0),1))*($G282/INDEX($AV$5:$BA$12,MATCH($D282,$AR$5:$AR$12,0),1))^$I282)+(EXP(-$G282/INDEX($AV$5:$BA$12,MATCH($D282,$AR$5:$AR$12,0),2))*($G282/INDEX($AV$5:$BA$12,MATCH($D282,$AR$5:$AR$12,0),2))^$I282)+(EXP(-$G282/INDEX($AV$5:$BA$12,MATCH($D282,$AR$5:$AR$12,0),3))*($G282/INDEX($AV$5:$BA$12,MATCH($D282,$AR$5:$AR$12,0),3))^$I282)+(EXP(-$G282/INDEX($AV$5:$BA$12,MATCH($D282,$AR$5:$AR$12,0),4))*($G282/INDEX($AV$5:$BA$12,MATCH($D282,$AR$5:$AR$12,0),4))^$I282)+(EXP(-$G282/INDEX($AV$5:$BA$12,MATCH($D282,$AR$5:$AR$12,0),5))*($G282/INDEX($AV$5:$BA$12,MATCH($D282,$AR$5:$AR$12,0),5))^$I282)+(EXP(-$G282/INDEX($AV$5:$BA$12,MATCH($D282,$AR$5:$AR$12,0),6))*($G282/INDEX($AV$5:$BA$12,MATCH($D282,$AR$5:$AR$12,0),6))^$I282)),0)</x:f>
        <x:v>0</x:v>
      </x:c>
      <x:c r="AB282" s="145" t="n">
        <x:f>IFERROR((EXP(-$G282/INDEX($AV$5:$BA$12,MATCH($D282,$AR$5:$AR$12,0),4))*($G282/INDEX($AV$5:$BA$12,MATCH($D282,$AR$5:$AR$12,0),4))^$I282)/((EXP(-$G282/INDEX($AV$5:$BA$12,MATCH($D282,$AR$5:$AR$12,0),1))*($G282/INDEX($AV$5:$BA$12,MATCH($D282,$AR$5:$AR$12,0),1))^$I282)+(EXP(-$G282/INDEX($AV$5:$BA$12,MATCH($D282,$AR$5:$AR$12,0),2))*($G282/INDEX($AV$5:$BA$12,MATCH($D282,$AR$5:$AR$12,0),2))^$I282)+(EXP(-$G282/INDEX($AV$5:$BA$12,MATCH($D282,$AR$5:$AR$12,0),3))*($G282/INDEX($AV$5:$BA$12,MATCH($D282,$AR$5:$AR$12,0),3))^$I282)+(EXP(-$G282/INDEX($AV$5:$BA$12,MATCH($D282,$AR$5:$AR$12,0),4))*($G282/INDEX($AV$5:$BA$12,MATCH($D282,$AR$5:$AR$12,0),4))^$I282)+(EXP(-$G282/INDEX($AV$5:$BA$12,MATCH($D282,$AR$5:$AR$12,0),5))*($G282/INDEX($AV$5:$BA$12,MATCH($D282,$AR$5:$AR$12,0),5))^$I282)+(EXP(-$G282/INDEX($AV$5:$BA$12,MATCH($D282,$AR$5:$AR$12,0),6))*($G282/INDEX($AV$5:$BA$12,MATCH($D282,$AR$5:$AR$12,0),6))^$I282)),0)</x:f>
        <x:v>0</x:v>
      </x:c>
      <x:c r="AC282" s="145" t="n">
        <x:f>IFERROR((EXP(-$G282/INDEX($AV$5:$BA$12,MATCH($D282,$AR$5:$AR$12,0),5))*($G282/INDEX($AV$5:$BA$12,MATCH($D282,$AR$5:$AR$12,0),5))^$I282)/((EXP(-$G282/INDEX($AV$5:$BA$12,MATCH($D282,$AR$5:$AR$12,0),1))*($G282/INDEX($AV$5:$BA$12,MATCH($D282,$AR$5:$AR$12,0),1))^$I282)+(EXP(-$G282/INDEX($AV$5:$BA$12,MATCH($D282,$AR$5:$AR$12,0),2))*($G282/INDEX($AV$5:$BA$12,MATCH($D282,$AR$5:$AR$12,0),2))^$I282)+(EXP(-$G282/INDEX($AV$5:$BA$12,MATCH($D282,$AR$5:$AR$12,0),3))*($G282/INDEX($AV$5:$BA$12,MATCH($D282,$AR$5:$AR$12,0),3))^$I282)+(EXP(-$G282/INDEX($AV$5:$BA$12,MATCH($D282,$AR$5:$AR$12,0),4))*($G282/INDEX($AV$5:$BA$12,MATCH($D282,$AR$5:$AR$12,0),4))^$I282)+(EXP(-$G282/INDEX($AV$5:$BA$12,MATCH($D282,$AR$5:$AR$12,0),5))*($G282/INDEX($AV$5:$BA$12,MATCH($D282,$AR$5:$AR$12,0),5))^$I282)+(EXP(-$G282/INDEX($AV$5:$BA$12,MATCH($D282,$AR$5:$AR$12,0),6))*($G282/INDEX($AV$5:$BA$12,MATCH($D282,$AR$5:$AR$12,0),6))^$I282)),0)</x:f>
        <x:v>0</x:v>
      </x:c>
      <x:c r="AD282" s="145" t="n">
        <x:f>IFERROR((EXP(-$G282/INDEX($AV$5:$BA$12,MATCH($D282,$AR$5:$AR$12,0),6))*($G282/INDEX($AV$5:$BA$12,MATCH($D282,$AR$5:$AR$12,0),6))^$I282)/((EXP(-$G282/INDEX($AV$5:$BA$12,MATCH($D282,$AR$5:$AR$12,0),1))*($G282/INDEX($AV$5:$BA$12,MATCH($D282,$AR$5:$AR$12,0),1))^$I282)+(EXP(-$G282/INDEX($AV$5:$BA$12,MATCH($D282,$AR$5:$AR$12,0),2))*($G282/INDEX($AV$5:$BA$12,MATCH($D282,$AR$5:$AR$12,0),2))^$I282)+(EXP(-$G282/INDEX($AV$5:$BA$12,MATCH($D282,$AR$5:$AR$12,0),3))*($G282/INDEX($AV$5:$BA$12,MATCH($D282,$AR$5:$AR$12,0),3))^$I282)+(EXP(-$G282/INDEX($AV$5:$BA$12,MATCH($D282,$AR$5:$AR$12,0),4))*($G282/INDEX($AV$5:$BA$12,MATCH($D282,$AR$5:$AR$12,0),4))^$I282)+(EXP(-$G282/INDEX($AV$5:$BA$12,MATCH($D282,$AR$5:$AR$12,0),5))*($G282/INDEX($AV$5:$BA$12,MATCH($D282,$AR$5:$AR$12,0),5))^$I282)+(EXP(-$G282/INDEX($AV$5:$BA$12,MATCH($D282,$AR$5:$AR$12,0),6))*($G282/INDEX($AV$5:$BA$12,MATCH($D282,$AR$5:$AR$12,0),6))^$I282)),0)</x:f>
        <x:v>0</x:v>
      </x:c>
      <x:c r="AE282" s="145" t="n">
        <x:f>IFERROR((EXP(-$G282/INDEX($BB$5:$BG$12,MATCH($D282,$AR$5:$AR$12,0),1))*($G282/INDEX($BB$5:$BG$12,MATCH($D282,$AR$5:$AR$12,0),1))^$J282)/((EXP(-$G282/INDEX($BB$5:$BG$12,MATCH($D282,$AR$5:$AR$12,0),1))*($G282/INDEX($BB$5:$BG$12,MATCH($D282,$AR$5:$AR$12,0),1))^$J282)+(EXP(-$G282/INDEX($BB$5:$BG$12,MATCH($D282,$AR$5:$AR$12,0),2))*($G282/INDEX($BB$5:$BG$12,MATCH($D282,$AR$5:$AR$12,0),2))^$J282)+(EXP(-$G282/INDEX($BB$5:$BG$12,MATCH($D282,$AR$5:$AR$12,0),3))*($G282/INDEX($BB$5:$BG$12,MATCH($D282,$AR$5:$AR$12,0),3))^$J282)+(EXP(-$G282/INDEX($BB$5:$BG$12,MATCH($D282,$AR$5:$AR$12,0),4))*($G282/INDEX($BB$5:$BG$12,MATCH($D282,$AR$5:$AR$12,0),4))^$J282)+(EXP(-$G282/INDEX($BB$5:$BG$12,MATCH($D282,$AR$5:$AR$12,0),5))*($G282/INDEX($BB$5:$BG$12,MATCH($D282,$AR$5:$AR$12,0),5))^$J282)+(EXP(-$G282/INDEX($BB$5:$BG$12,MATCH($D282,$AR$5:$AR$12,0),6))*($G282/INDEX($BB$5:$BG$12,MATCH($D282,$AR$5:$AR$12,0),6))^$J282)),0)</x:f>
        <x:v>0</x:v>
      </x:c>
      <x:c r="AF282" s="145" t="n">
        <x:f>IFERROR((EXP(-$G282/INDEX($BB$5:$BG$12,MATCH($D282,$AR$5:$AR$12,0),2))*($G282/INDEX($BB$5:$BG$12,MATCH($D282,$AR$5:$AR$12,0),2))^$J282)/((EXP(-$G282/INDEX($BB$5:$BG$12,MATCH($D282,$AR$5:$AR$12,0),1))*($G282/INDEX($BB$5:$BG$12,MATCH($D282,$AR$5:$AR$12,0),1))^$J282)+(EXP(-$G282/INDEX($BB$5:$BG$12,MATCH($D282,$AR$5:$AR$12,0),2))*($G282/INDEX($BB$5:$BG$12,MATCH($D282,$AR$5:$AR$12,0),2))^$J282)+(EXP(-$G282/INDEX($BB$5:$BG$12,MATCH($D282,$AR$5:$AR$12,0),3))*($G282/INDEX($BB$5:$BG$12,MATCH($D282,$AR$5:$AR$12,0),3))^$J282)+(EXP(-$G282/INDEX($BB$5:$BG$12,MATCH($D282,$AR$5:$AR$12,0),4))*($G282/INDEX($BB$5:$BG$12,MATCH($D282,$AR$5:$AR$12,0),4))^$J282)+(EXP(-$G282/INDEX($BB$5:$BG$12,MATCH($D282,$AR$5:$AR$12,0),5))*($G282/INDEX($BB$5:$BG$12,MATCH($D282,$AR$5:$AR$12,0),5))^$J282)+(EXP(-$G282/INDEX($BB$5:$BG$12,MATCH($D282,$AR$5:$AR$12,0),6))*($G282/INDEX($BB$5:$BG$12,MATCH($D282,$AR$5:$AR$12,0),6))^$J282)),0)</x:f>
        <x:v>0</x:v>
      </x:c>
      <x:c r="AG282" s="145" t="n">
        <x:f>IFERROR((EXP(-$G282/INDEX($BB$5:$BG$12,MATCH($D282,$AR$5:$AR$12,0),3))*($G282/INDEX($BB$5:$BG$12,MATCH($D282,$AR$5:$AR$12,0),3))^$J282)/((EXP(-$G282/INDEX($BB$5:$BG$12,MATCH($D282,$AR$5:$AR$12,0),1))*($G282/INDEX($BB$5:$BG$12,MATCH($D282,$AR$5:$AR$12,0),1))^$J282)+(EXP(-$G282/INDEX($BB$5:$BG$12,MATCH($D282,$AR$5:$AR$12,0),2))*($G282/INDEX($BB$5:$BG$12,MATCH($D282,$AR$5:$AR$12,0),2))^$J282)+(EXP(-$G282/INDEX($BB$5:$BG$12,MATCH($D282,$AR$5:$AR$12,0),3))*($G282/INDEX($BB$5:$BG$12,MATCH($D282,$AR$5:$AR$12,0),3))^$J282)+(EXP(-$G282/INDEX($BB$5:$BG$12,MATCH($D282,$AR$5:$AR$12,0),4))*($G282/INDEX($BB$5:$BG$12,MATCH($D282,$AR$5:$AR$12,0),4))^$J282)+(EXP(-$G282/INDEX($BB$5:$BG$12,MATCH($D282,$AR$5:$AR$12,0),5))*($G282/INDEX($BB$5:$BG$12,MATCH($D282,$AR$5:$AR$12,0),5))^$J282)+(EXP(-$G282/INDEX($BB$5:$BG$12,MATCH($D282,$AR$5:$AR$12,0),6))*($G282/INDEX($BB$5:$BG$12,MATCH($D282,$AR$5:$AR$12,0),6))^$J282)),0)</x:f>
        <x:v>0</x:v>
      </x:c>
      <x:c r="AH282" s="145" t="n">
        <x:f>IFERROR((EXP(-$G282/INDEX($BB$5:$BG$12,MATCH($D282,$AR$5:$AR$12,0),4))*($G282/INDEX($BB$5:$BG$12,MATCH($D282,$AR$5:$AR$12,0),4))^$J282)/((EXP(-$G282/INDEX($BB$5:$BG$12,MATCH($D282,$AR$5:$AR$12,0),1))*($G282/INDEX($BB$5:$BG$12,MATCH($D282,$AR$5:$AR$12,0),1))^$J282)+(EXP(-$G282/INDEX($BB$5:$BG$12,MATCH($D282,$AR$5:$AR$12,0),2))*($G282/INDEX($BB$5:$BG$12,MATCH($D282,$AR$5:$AR$12,0),2))^$J282)+(EXP(-$G282/INDEX($BB$5:$BG$12,MATCH($D282,$AR$5:$AR$12,0),3))*($G282/INDEX($BB$5:$BG$12,MATCH($D282,$AR$5:$AR$12,0),3))^$J282)+(EXP(-$G282/INDEX($BB$5:$BG$12,MATCH($D282,$AR$5:$AR$12,0),4))*($G282/INDEX($BB$5:$BG$12,MATCH($D282,$AR$5:$AR$12,0),4))^$J282)+(EXP(-$G282/INDEX($BB$5:$BG$12,MATCH($D282,$AR$5:$AR$12,0),5))*($G282/INDEX($BB$5:$BG$12,MATCH($D282,$AR$5:$AR$12,0),5))^$J282)+(EXP(-$G282/INDEX($BB$5:$BG$12,MATCH($D282,$AR$5:$AR$12,0),6))*($G282/INDEX($BB$5:$BG$12,MATCH($D282,$AR$5:$AR$12,0),6))^$J282)),0)</x:f>
        <x:v>0</x:v>
      </x:c>
      <x:c r="AI282" s="145" t="n">
        <x:f>IFERROR((EXP(-$G282/INDEX($BB$5:$BG$12,MATCH($D282,$AR$5:$AR$12,0),5))*($G282/INDEX($BB$5:$BG$12,MATCH($D282,$AR$5:$AR$12,0),5))^$J282)/((EXP(-$G282/INDEX($BB$5:$BG$12,MATCH($D282,$AR$5:$AR$12,0),1))*($G282/INDEX($BB$5:$BG$12,MATCH($D282,$AR$5:$AR$12,0),1))^$J282)+(EXP(-$G282/INDEX($BB$5:$BG$12,MATCH($D282,$AR$5:$AR$12,0),2))*($G282/INDEX($BB$5:$BG$12,MATCH($D282,$AR$5:$AR$12,0),2))^$J282)+(EXP(-$G282/INDEX($BB$5:$BG$12,MATCH($D282,$AR$5:$AR$12,0),3))*($G282/INDEX($BB$5:$BG$12,MATCH($D282,$AR$5:$AR$12,0),3))^$J282)+(EXP(-$G282/INDEX($BB$5:$BG$12,MATCH($D282,$AR$5:$AR$12,0),4))*($G282/INDEX($BB$5:$BG$12,MATCH($D282,$AR$5:$AR$12,0),4))^$J282)+(EXP(-$G282/INDEX($BB$5:$BG$12,MATCH($D282,$AR$5:$AR$12,0),5))*($G282/INDEX($BB$5:$BG$12,MATCH($D282,$AR$5:$AR$12,0),5))^$J282)+(EXP(-$G282/INDEX($BB$5:$BG$12,MATCH($D282,$AR$5:$AR$12,0),6))*($G282/INDEX($BB$5:$BG$12,MATCH($D282,$AR$5:$AR$12,0),6))^$J282)),0)</x:f>
        <x:v>0</x:v>
      </x:c>
      <x:c r="AJ282" s="145" t="n">
        <x:f>IFERROR((EXP(-$G282/INDEX($BB$5:$BG$12,MATCH($D282,$AR$5:$AR$12,0),6))*($G282/INDEX($BB$5:$BG$12,MATCH($D282,$AR$5:$AR$12,0),6))^$J282)/((EXP(-$G282/INDEX($BB$5:$BG$12,MATCH($D282,$AR$5:$AR$12,0),1))*($G282/INDEX($BB$5:$BG$12,MATCH($D282,$AR$5:$AR$12,0),1))^$J282)+(EXP(-$G282/INDEX($BB$5:$BG$12,MATCH($D282,$AR$5:$AR$12,0),2))*($G282/INDEX($BB$5:$BG$12,MATCH($D282,$AR$5:$AR$12,0),2))^$J282)+(EXP(-$G282/INDEX($BB$5:$BG$12,MATCH($D282,$AR$5:$AR$12,0),3))*($G282/INDEX($BB$5:$BG$12,MATCH($D282,$AR$5:$AR$12,0),3))^$J282)+(EXP(-$G282/INDEX($BB$5:$BG$12,MATCH($D282,$AR$5:$AR$12,0),4))*($G282/INDEX($BB$5:$BG$12,MATCH($D282,$AR$5:$AR$12,0),4))^$J282)+(EXP(-$G282/INDEX($BB$5:$BG$12,MATCH($D282,$AR$5:$AR$12,0),5))*($G282/INDEX($BB$5:$BG$12,MATCH($D282,$AR$5:$AR$12,0),5))^$J282)+(EXP(-$G282/INDEX($BB$5:$BG$12,MATCH($D282,$AR$5:$AR$12,0),6))*($G282/INDEX($BB$5:$BG$12,MATCH($D282,$AR$5:$AR$12,0),6))^$J282)),0)</x:f>
        <x:v>0</x:v>
      </x:c>
      <x:c r="BJ282"/>
      <x:c r="BK282"/>
      <x:c r="BL282"/>
      <x:c r="BM282"/>
      <x:c r="BN282"/>
      <x:c r="BO282"/>
      <x:c r="BP282"/>
      <x:c r="BQ282"/>
      <x:c r="BR282"/>
      <x:c r="BS282"/>
      <x:c r="BT282"/>
      <x:c r="BU282"/>
      <x:c r="BV282"/>
      <x:c r="BW282"/>
      <x:c r="BX282"/>
      <x:c r="BY282"/>
      <x:c r="BZ282"/>
    </x:row>
    <x:row r="283">
      <x:c r="A283" s="30" t="n">
        <x:f>'対象台データ'!A281</x:f>
        <x:v>46131</x:v>
      </x:c>
      <x:c r="B283" s="1004" t="str">
        <x:f>'対象台データ'!B281</x:f>
        <x:v>日</x:v>
      </x:c>
      <x:c r="C283" s="1004" t="str">
        <x:f>'対象台データ'!C281</x:f>
        <x:v>4/19</x:v>
      </x:c>
      <x:c r="D283" t="str">
        <x:f>'対象台データ'!D281</x:f>
        <x:v>スマスロ北斗の拳</x:v>
      </x:c>
      <x:c r="E283" s="1015" t="n">
        <x:f>IF($X283="A",MIN(100,MAX(0,55+(V283-55)*(1+0.4*SQRT(MIN(G283/8000,1))))),MIN(100,MAX(0,V283)))</x:f>
        <x:v>81.42804809656452</x:v>
      </x:c>
      <x:c r="F283" s="1017" t="n">
        <x:f>'対象台データ'!E281</x:f>
        <x:v>755</x:v>
      </x:c>
      <x:c r="G283" s="644" t="n">
        <x:f>'対象台データ'!F281</x:f>
        <x:v>9334</x:v>
      </x:c>
      <x:c r="H283" s="644" t="n">
        <x:f>'対象台データ'!G281</x:f>
        <x:v>2942</x:v>
      </x:c>
      <x:c r="I283" s="644" t="n">
        <x:f>'対象台データ'!H281</x:f>
        <x:v>0</x:v>
      </x:c>
      <x:c r="J283" s="644" t="n">
        <x:f>'対象台データ'!I281</x:f>
        <x:v>0</x:v>
      </x:c>
      <x:c r="K283" s="145" t="n">
        <x:f>'対象台データ'!K281</x:f>
        <x:v>1.105063924005428</x:v>
      </x:c>
      <x:c r="L283" s="28" t="n">
        <x:f>IF(G283&lt;=0,5,IF(G283&lt;1500,5+(G283-0)*(20-5)/(1500-0),IF(G283&lt;3000,20+(G283-1500)*(40-20)/(3000-1500),IF(G283&lt;4500,40+(G283-3000)*(58-40)/(4500-3000),IF(G283&lt;6000,58+(G283-4500)*(72-58)/(6000-4500),IF(G283&lt;7500,72+(G283-6000)*(84-72)/(7500-6000),IF(G283&lt;9000,84+(G283-7500)*(93-84)/(9000-7500),IF(G283&lt;11000,93+(G283-9000)*(100-93)/(11000-9000),100))))))))</x:f>
        <x:v>94.169</x:v>
      </x:c>
      <x:c r="M283" s="28" t="n">
        <x:v>1</x:v>
      </x:c>
      <x:c r="N283" s="28" t="n">
        <x:f>MIN(100,L283*M283)</x:f>
        <x:v>94.169</x:v>
      </x:c>
      <x:c r="O283" s="28" t="n">
        <x:f>IF(K283&lt;=0.8,0,IF(K283&lt;0.9,0+(K283-0.8)*(10-0)/(0.9-0.8),IF(K283&lt;1,10+(K283-0.9)*(35-10)/(1-0.9),IF(K283&lt;1.2,35+(K283-1)*(87-35)/(1.2-1),IF(K283&lt;1.3,87+(K283-1.2)*(96-87)/(1.3-1.2),IF(K283&lt;1.45,96+(K283-1.3)*(100-96)/(1.45-1.3),100))))))</x:f>
        <x:v>62.31662024141131</x:v>
      </x:c>
      <x:c r="P283" s="145" t="n">
        <x:f>MIN(1,SQRT(G283/8000))</x:f>
        <x:v>1</x:v>
      </x:c>
      <x:c r="Q283" s="28" t="n">
        <x:f>35+(O283-35)*P283</x:f>
        <x:v>62.31662024141131</x:v>
      </x:c>
      <x:c r="R283" s="28" t="n">
        <x:f>IF(K283&lt;0.95,MIN(25,(0.95-K283)*250),0)</x:f>
        <x:v>0</x:v>
      </x:c>
      <x:c r="S283" s="28" t="n">
        <x:f>IF($X283="A",Y283*5+Z283*15+AA283*30+AB283*60+AC283*80+AD283*100,0)</x:f>
        <x:v>0</x:v>
      </x:c>
      <x:c r="T283" s="28" t="n">
        <x:f>IF($X283="A",AE283*5+AF283*15+AG283*30+AH283*60+AI283*80+AJ283*100,0)</x:f>
        <x:v>0</x:v>
      </x:c>
      <x:c r="U283" s="28" t="n">
        <x:f>IF($X283="A",S283*15%+T283*30%+Q283*55%,0)</x:f>
        <x:v>0</x:v>
      </x:c>
      <x:c r="V283" s="1019" t="n">
        <x:f>IF($X283="A",U283*80%+N283*20%,N283*IFERROR(INDEX($AT$5:$AT$60,MATCH($D283,$AR$5:$AR$60,0)),0.6)+Q283*IFERROR(INDEX($AU$5:$AU$60,MATCH($D283,$AR$5:$AR$60,0)),0.4)-R283)</x:f>
        <x:v>81.42804809656452</x:v>
      </x:c>
      <x:c r="W283" s="25" t="str">
        <x:f>IF(E283&gt;=90,"設定6級候補",IF(E283&gt;=75,"設定4以上強候補",IF(E283&gt;=60,"設定4以上を疑う","要観察")))</x:f>
        <x:v>設定4以上強候補</x:v>
      </x:c>
      <x:c r="X283" s="1004" t="str">
        <x:f>IFERROR(INDEX($AS$5:$AS$60,MATCH($D283,$AR$5:$AR$60,0)),"AT")</x:f>
        <x:v>AT</x:v>
      </x:c>
      <x:c r="Y283" s="145" t="n">
        <x:f>IFERROR((EXP(-$G283/INDEX($AV$5:$BA$12,MATCH($D283,$AR$5:$AR$12,0),1))*($G283/INDEX($AV$5:$BA$12,MATCH($D283,$AR$5:$AR$12,0),1))^$I283)/((EXP(-$G283/INDEX($AV$5:$BA$12,MATCH($D283,$AR$5:$AR$12,0),1))*($G283/INDEX($AV$5:$BA$12,MATCH($D283,$AR$5:$AR$12,0),1))^$I283)+(EXP(-$G283/INDEX($AV$5:$BA$12,MATCH($D283,$AR$5:$AR$12,0),2))*($G283/INDEX($AV$5:$BA$12,MATCH($D283,$AR$5:$AR$12,0),2))^$I283)+(EXP(-$G283/INDEX($AV$5:$BA$12,MATCH($D283,$AR$5:$AR$12,0),3))*($G283/INDEX($AV$5:$BA$12,MATCH($D283,$AR$5:$AR$12,0),3))^$I283)+(EXP(-$G283/INDEX($AV$5:$BA$12,MATCH($D283,$AR$5:$AR$12,0),4))*($G283/INDEX($AV$5:$BA$12,MATCH($D283,$AR$5:$AR$12,0),4))^$I283)+(EXP(-$G283/INDEX($AV$5:$BA$12,MATCH($D283,$AR$5:$AR$12,0),5))*($G283/INDEX($AV$5:$BA$12,MATCH($D283,$AR$5:$AR$12,0),5))^$I283)+(EXP(-$G283/INDEX($AV$5:$BA$12,MATCH($D283,$AR$5:$AR$12,0),6))*($G283/INDEX($AV$5:$BA$12,MATCH($D283,$AR$5:$AR$12,0),6))^$I283)),0)</x:f>
        <x:v>0</x:v>
      </x:c>
      <x:c r="Z283" s="145" t="n">
        <x:f>IFERROR((EXP(-$G283/INDEX($AV$5:$BA$12,MATCH($D283,$AR$5:$AR$12,0),2))*($G283/INDEX($AV$5:$BA$12,MATCH($D283,$AR$5:$AR$12,0),2))^$I283)/((EXP(-$G283/INDEX($AV$5:$BA$12,MATCH($D283,$AR$5:$AR$12,0),1))*($G283/INDEX($AV$5:$BA$12,MATCH($D283,$AR$5:$AR$12,0),1))^$I283)+(EXP(-$G283/INDEX($AV$5:$BA$12,MATCH($D283,$AR$5:$AR$12,0),2))*($G283/INDEX($AV$5:$BA$12,MATCH($D283,$AR$5:$AR$12,0),2))^$I283)+(EXP(-$G283/INDEX($AV$5:$BA$12,MATCH($D283,$AR$5:$AR$12,0),3))*($G283/INDEX($AV$5:$BA$12,MATCH($D283,$AR$5:$AR$12,0),3))^$I283)+(EXP(-$G283/INDEX($AV$5:$BA$12,MATCH($D283,$AR$5:$AR$12,0),4))*($G283/INDEX($AV$5:$BA$12,MATCH($D283,$AR$5:$AR$12,0),4))^$I283)+(EXP(-$G283/INDEX($AV$5:$BA$12,MATCH($D283,$AR$5:$AR$12,0),5))*($G283/INDEX($AV$5:$BA$12,MATCH($D283,$AR$5:$AR$12,0),5))^$I283)+(EXP(-$G283/INDEX($AV$5:$BA$12,MATCH($D283,$AR$5:$AR$12,0),6))*($G283/INDEX($AV$5:$BA$12,MATCH($D283,$AR$5:$AR$12,0),6))^$I283)),0)</x:f>
        <x:v>0</x:v>
      </x:c>
      <x:c r="AA283" s="145" t="n">
        <x:f>IFERROR((EXP(-$G283/INDEX($AV$5:$BA$12,MATCH($D283,$AR$5:$AR$12,0),3))*($G283/INDEX($AV$5:$BA$12,MATCH($D283,$AR$5:$AR$12,0),3))^$I283)/((EXP(-$G283/INDEX($AV$5:$BA$12,MATCH($D283,$AR$5:$AR$12,0),1))*($G283/INDEX($AV$5:$BA$12,MATCH($D283,$AR$5:$AR$12,0),1))^$I283)+(EXP(-$G283/INDEX($AV$5:$BA$12,MATCH($D283,$AR$5:$AR$12,0),2))*($G283/INDEX($AV$5:$BA$12,MATCH($D283,$AR$5:$AR$12,0),2))^$I283)+(EXP(-$G283/INDEX($AV$5:$BA$12,MATCH($D283,$AR$5:$AR$12,0),3))*($G283/INDEX($AV$5:$BA$12,MATCH($D283,$AR$5:$AR$12,0),3))^$I283)+(EXP(-$G283/INDEX($AV$5:$BA$12,MATCH($D283,$AR$5:$AR$12,0),4))*($G283/INDEX($AV$5:$BA$12,MATCH($D283,$AR$5:$AR$12,0),4))^$I283)+(EXP(-$G283/INDEX($AV$5:$BA$12,MATCH($D283,$AR$5:$AR$12,0),5))*($G283/INDEX($AV$5:$BA$12,MATCH($D283,$AR$5:$AR$12,0),5))^$I283)+(EXP(-$G283/INDEX($AV$5:$BA$12,MATCH($D283,$AR$5:$AR$12,0),6))*($G283/INDEX($AV$5:$BA$12,MATCH($D283,$AR$5:$AR$12,0),6))^$I283)),0)</x:f>
        <x:v>0</x:v>
      </x:c>
      <x:c r="AB283" s="145" t="n">
        <x:f>IFERROR((EXP(-$G283/INDEX($AV$5:$BA$12,MATCH($D283,$AR$5:$AR$12,0),4))*($G283/INDEX($AV$5:$BA$12,MATCH($D283,$AR$5:$AR$12,0),4))^$I283)/((EXP(-$G283/INDEX($AV$5:$BA$12,MATCH($D283,$AR$5:$AR$12,0),1))*($G283/INDEX($AV$5:$BA$12,MATCH($D283,$AR$5:$AR$12,0),1))^$I283)+(EXP(-$G283/INDEX($AV$5:$BA$12,MATCH($D283,$AR$5:$AR$12,0),2))*($G283/INDEX($AV$5:$BA$12,MATCH($D283,$AR$5:$AR$12,0),2))^$I283)+(EXP(-$G283/INDEX($AV$5:$BA$12,MATCH($D283,$AR$5:$AR$12,0),3))*($G283/INDEX($AV$5:$BA$12,MATCH($D283,$AR$5:$AR$12,0),3))^$I283)+(EXP(-$G283/INDEX($AV$5:$BA$12,MATCH($D283,$AR$5:$AR$12,0),4))*($G283/INDEX($AV$5:$BA$12,MATCH($D283,$AR$5:$AR$12,0),4))^$I283)+(EXP(-$G283/INDEX($AV$5:$BA$12,MATCH($D283,$AR$5:$AR$12,0),5))*($G283/INDEX($AV$5:$BA$12,MATCH($D283,$AR$5:$AR$12,0),5))^$I283)+(EXP(-$G283/INDEX($AV$5:$BA$12,MATCH($D283,$AR$5:$AR$12,0),6))*($G283/INDEX($AV$5:$BA$12,MATCH($D283,$AR$5:$AR$12,0),6))^$I283)),0)</x:f>
        <x:v>0</x:v>
      </x:c>
      <x:c r="AC283" s="145" t="n">
        <x:f>IFERROR((EXP(-$G283/INDEX($AV$5:$BA$12,MATCH($D283,$AR$5:$AR$12,0),5))*($G283/INDEX($AV$5:$BA$12,MATCH($D283,$AR$5:$AR$12,0),5))^$I283)/((EXP(-$G283/INDEX($AV$5:$BA$12,MATCH($D283,$AR$5:$AR$12,0),1))*($G283/INDEX($AV$5:$BA$12,MATCH($D283,$AR$5:$AR$12,0),1))^$I283)+(EXP(-$G283/INDEX($AV$5:$BA$12,MATCH($D283,$AR$5:$AR$12,0),2))*($G283/INDEX($AV$5:$BA$12,MATCH($D283,$AR$5:$AR$12,0),2))^$I283)+(EXP(-$G283/INDEX($AV$5:$BA$12,MATCH($D283,$AR$5:$AR$12,0),3))*($G283/INDEX($AV$5:$BA$12,MATCH($D283,$AR$5:$AR$12,0),3))^$I283)+(EXP(-$G283/INDEX($AV$5:$BA$12,MATCH($D283,$AR$5:$AR$12,0),4))*($G283/INDEX($AV$5:$BA$12,MATCH($D283,$AR$5:$AR$12,0),4))^$I283)+(EXP(-$G283/INDEX($AV$5:$BA$12,MATCH($D283,$AR$5:$AR$12,0),5))*($G283/INDEX($AV$5:$BA$12,MATCH($D283,$AR$5:$AR$12,0),5))^$I283)+(EXP(-$G283/INDEX($AV$5:$BA$12,MATCH($D283,$AR$5:$AR$12,0),6))*($G283/INDEX($AV$5:$BA$12,MATCH($D283,$AR$5:$AR$12,0),6))^$I283)),0)</x:f>
        <x:v>0</x:v>
      </x:c>
      <x:c r="AD283" s="145" t="n">
        <x:f>IFERROR((EXP(-$G283/INDEX($AV$5:$BA$12,MATCH($D283,$AR$5:$AR$12,0),6))*($G283/INDEX($AV$5:$BA$12,MATCH($D283,$AR$5:$AR$12,0),6))^$I283)/((EXP(-$G283/INDEX($AV$5:$BA$12,MATCH($D283,$AR$5:$AR$12,0),1))*($G283/INDEX($AV$5:$BA$12,MATCH($D283,$AR$5:$AR$12,0),1))^$I283)+(EXP(-$G283/INDEX($AV$5:$BA$12,MATCH($D283,$AR$5:$AR$12,0),2))*($G283/INDEX($AV$5:$BA$12,MATCH($D283,$AR$5:$AR$12,0),2))^$I283)+(EXP(-$G283/INDEX($AV$5:$BA$12,MATCH($D283,$AR$5:$AR$12,0),3))*($G283/INDEX($AV$5:$BA$12,MATCH($D283,$AR$5:$AR$12,0),3))^$I283)+(EXP(-$G283/INDEX($AV$5:$BA$12,MATCH($D283,$AR$5:$AR$12,0),4))*($G283/INDEX($AV$5:$BA$12,MATCH($D283,$AR$5:$AR$12,0),4))^$I283)+(EXP(-$G283/INDEX($AV$5:$BA$12,MATCH($D283,$AR$5:$AR$12,0),5))*($G283/INDEX($AV$5:$BA$12,MATCH($D283,$AR$5:$AR$12,0),5))^$I283)+(EXP(-$G283/INDEX($AV$5:$BA$12,MATCH($D283,$AR$5:$AR$12,0),6))*($G283/INDEX($AV$5:$BA$12,MATCH($D283,$AR$5:$AR$12,0),6))^$I283)),0)</x:f>
        <x:v>0</x:v>
      </x:c>
      <x:c r="AE283" s="145" t="n">
        <x:f>IFERROR((EXP(-$G283/INDEX($BB$5:$BG$12,MATCH($D283,$AR$5:$AR$12,0),1))*($G283/INDEX($BB$5:$BG$12,MATCH($D283,$AR$5:$AR$12,0),1))^$J283)/((EXP(-$G283/INDEX($BB$5:$BG$12,MATCH($D283,$AR$5:$AR$12,0),1))*($G283/INDEX($BB$5:$BG$12,MATCH($D283,$AR$5:$AR$12,0),1))^$J283)+(EXP(-$G283/INDEX($BB$5:$BG$12,MATCH($D283,$AR$5:$AR$12,0),2))*($G283/INDEX($BB$5:$BG$12,MATCH($D283,$AR$5:$AR$12,0),2))^$J283)+(EXP(-$G283/INDEX($BB$5:$BG$12,MATCH($D283,$AR$5:$AR$12,0),3))*($G283/INDEX($BB$5:$BG$12,MATCH($D283,$AR$5:$AR$12,0),3))^$J283)+(EXP(-$G283/INDEX($BB$5:$BG$12,MATCH($D283,$AR$5:$AR$12,0),4))*($G283/INDEX($BB$5:$BG$12,MATCH($D283,$AR$5:$AR$12,0),4))^$J283)+(EXP(-$G283/INDEX($BB$5:$BG$12,MATCH($D283,$AR$5:$AR$12,0),5))*($G283/INDEX($BB$5:$BG$12,MATCH($D283,$AR$5:$AR$12,0),5))^$J283)+(EXP(-$G283/INDEX($BB$5:$BG$12,MATCH($D283,$AR$5:$AR$12,0),6))*($G283/INDEX($BB$5:$BG$12,MATCH($D283,$AR$5:$AR$12,0),6))^$J283)),0)</x:f>
        <x:v>0</x:v>
      </x:c>
      <x:c r="AF283" s="145" t="n">
        <x:f>IFERROR((EXP(-$G283/INDEX($BB$5:$BG$12,MATCH($D283,$AR$5:$AR$12,0),2))*($G283/INDEX($BB$5:$BG$12,MATCH($D283,$AR$5:$AR$12,0),2))^$J283)/((EXP(-$G283/INDEX($BB$5:$BG$12,MATCH($D283,$AR$5:$AR$12,0),1))*($G283/INDEX($BB$5:$BG$12,MATCH($D283,$AR$5:$AR$12,0),1))^$J283)+(EXP(-$G283/INDEX($BB$5:$BG$12,MATCH($D283,$AR$5:$AR$12,0),2))*($G283/INDEX($BB$5:$BG$12,MATCH($D283,$AR$5:$AR$12,0),2))^$J283)+(EXP(-$G283/INDEX($BB$5:$BG$12,MATCH($D283,$AR$5:$AR$12,0),3))*($G283/INDEX($BB$5:$BG$12,MATCH($D283,$AR$5:$AR$12,0),3))^$J283)+(EXP(-$G283/INDEX($BB$5:$BG$12,MATCH($D283,$AR$5:$AR$12,0),4))*($G283/INDEX($BB$5:$BG$12,MATCH($D283,$AR$5:$AR$12,0),4))^$J283)+(EXP(-$G283/INDEX($BB$5:$BG$12,MATCH($D283,$AR$5:$AR$12,0),5))*($G283/INDEX($BB$5:$BG$12,MATCH($D283,$AR$5:$AR$12,0),5))^$J283)+(EXP(-$G283/INDEX($BB$5:$BG$12,MATCH($D283,$AR$5:$AR$12,0),6))*($G283/INDEX($BB$5:$BG$12,MATCH($D283,$AR$5:$AR$12,0),6))^$J283)),0)</x:f>
        <x:v>0</x:v>
      </x:c>
      <x:c r="AG283" s="145" t="n">
        <x:f>IFERROR((EXP(-$G283/INDEX($BB$5:$BG$12,MATCH($D283,$AR$5:$AR$12,0),3))*($G283/INDEX($BB$5:$BG$12,MATCH($D283,$AR$5:$AR$12,0),3))^$J283)/((EXP(-$G283/INDEX($BB$5:$BG$12,MATCH($D283,$AR$5:$AR$12,0),1))*($G283/INDEX($BB$5:$BG$12,MATCH($D283,$AR$5:$AR$12,0),1))^$J283)+(EXP(-$G283/INDEX($BB$5:$BG$12,MATCH($D283,$AR$5:$AR$12,0),2))*($G283/INDEX($BB$5:$BG$12,MATCH($D283,$AR$5:$AR$12,0),2))^$J283)+(EXP(-$G283/INDEX($BB$5:$BG$12,MATCH($D283,$AR$5:$AR$12,0),3))*($G283/INDEX($BB$5:$BG$12,MATCH($D283,$AR$5:$AR$12,0),3))^$J283)+(EXP(-$G283/INDEX($BB$5:$BG$12,MATCH($D283,$AR$5:$AR$12,0),4))*($G283/INDEX($BB$5:$BG$12,MATCH($D283,$AR$5:$AR$12,0),4))^$J283)+(EXP(-$G283/INDEX($BB$5:$BG$12,MATCH($D283,$AR$5:$AR$12,0),5))*($G283/INDEX($BB$5:$BG$12,MATCH($D283,$AR$5:$AR$12,0),5))^$J283)+(EXP(-$G283/INDEX($BB$5:$BG$12,MATCH($D283,$AR$5:$AR$12,0),6))*($G283/INDEX($BB$5:$BG$12,MATCH($D283,$AR$5:$AR$12,0),6))^$J283)),0)</x:f>
        <x:v>0</x:v>
      </x:c>
      <x:c r="AH283" s="145" t="n">
        <x:f>IFERROR((EXP(-$G283/INDEX($BB$5:$BG$12,MATCH($D283,$AR$5:$AR$12,0),4))*($G283/INDEX($BB$5:$BG$12,MATCH($D283,$AR$5:$AR$12,0),4))^$J283)/((EXP(-$G283/INDEX($BB$5:$BG$12,MATCH($D283,$AR$5:$AR$12,0),1))*($G283/INDEX($BB$5:$BG$12,MATCH($D283,$AR$5:$AR$12,0),1))^$J283)+(EXP(-$G283/INDEX($BB$5:$BG$12,MATCH($D283,$AR$5:$AR$12,0),2))*($G283/INDEX($BB$5:$BG$12,MATCH($D283,$AR$5:$AR$12,0),2))^$J283)+(EXP(-$G283/INDEX($BB$5:$BG$12,MATCH($D283,$AR$5:$AR$12,0),3))*($G283/INDEX($BB$5:$BG$12,MATCH($D283,$AR$5:$AR$12,0),3))^$J283)+(EXP(-$G283/INDEX($BB$5:$BG$12,MATCH($D283,$AR$5:$AR$12,0),4))*($G283/INDEX($BB$5:$BG$12,MATCH($D283,$AR$5:$AR$12,0),4))^$J283)+(EXP(-$G283/INDEX($BB$5:$BG$12,MATCH($D283,$AR$5:$AR$12,0),5))*($G283/INDEX($BB$5:$BG$12,MATCH($D283,$AR$5:$AR$12,0),5))^$J283)+(EXP(-$G283/INDEX($BB$5:$BG$12,MATCH($D283,$AR$5:$AR$12,0),6))*($G283/INDEX($BB$5:$BG$12,MATCH($D283,$AR$5:$AR$12,0),6))^$J283)),0)</x:f>
        <x:v>0</x:v>
      </x:c>
      <x:c r="AI283" s="145" t="n">
        <x:f>IFERROR((EXP(-$G283/INDEX($BB$5:$BG$12,MATCH($D283,$AR$5:$AR$12,0),5))*($G283/INDEX($BB$5:$BG$12,MATCH($D283,$AR$5:$AR$12,0),5))^$J283)/((EXP(-$G283/INDEX($BB$5:$BG$12,MATCH($D283,$AR$5:$AR$12,0),1))*($G283/INDEX($BB$5:$BG$12,MATCH($D283,$AR$5:$AR$12,0),1))^$J283)+(EXP(-$G283/INDEX($BB$5:$BG$12,MATCH($D283,$AR$5:$AR$12,0),2))*($G283/INDEX($BB$5:$BG$12,MATCH($D283,$AR$5:$AR$12,0),2))^$J283)+(EXP(-$G283/INDEX($BB$5:$BG$12,MATCH($D283,$AR$5:$AR$12,0),3))*($G283/INDEX($BB$5:$BG$12,MATCH($D283,$AR$5:$AR$12,0),3))^$J283)+(EXP(-$G283/INDEX($BB$5:$BG$12,MATCH($D283,$AR$5:$AR$12,0),4))*($G283/INDEX($BB$5:$BG$12,MATCH($D283,$AR$5:$AR$12,0),4))^$J283)+(EXP(-$G283/INDEX($BB$5:$BG$12,MATCH($D283,$AR$5:$AR$12,0),5))*($G283/INDEX($BB$5:$BG$12,MATCH($D283,$AR$5:$AR$12,0),5))^$J283)+(EXP(-$G283/INDEX($BB$5:$BG$12,MATCH($D283,$AR$5:$AR$12,0),6))*($G283/INDEX($BB$5:$BG$12,MATCH($D283,$AR$5:$AR$12,0),6))^$J283)),0)</x:f>
        <x:v>0</x:v>
      </x:c>
      <x:c r="AJ283" s="145" t="n">
        <x:f>IFERROR((EXP(-$G283/INDEX($BB$5:$BG$12,MATCH($D283,$AR$5:$AR$12,0),6))*($G283/INDEX($BB$5:$BG$12,MATCH($D283,$AR$5:$AR$12,0),6))^$J283)/((EXP(-$G283/INDEX($BB$5:$BG$12,MATCH($D283,$AR$5:$AR$12,0),1))*($G283/INDEX($BB$5:$BG$12,MATCH($D283,$AR$5:$AR$12,0),1))^$J283)+(EXP(-$G283/INDEX($BB$5:$BG$12,MATCH($D283,$AR$5:$AR$12,0),2))*($G283/INDEX($BB$5:$BG$12,MATCH($D283,$AR$5:$AR$12,0),2))^$J283)+(EXP(-$G283/INDEX($BB$5:$BG$12,MATCH($D283,$AR$5:$AR$12,0),3))*($G283/INDEX($BB$5:$BG$12,MATCH($D283,$AR$5:$AR$12,0),3))^$J283)+(EXP(-$G283/INDEX($BB$5:$BG$12,MATCH($D283,$AR$5:$AR$12,0),4))*($G283/INDEX($BB$5:$BG$12,MATCH($D283,$AR$5:$AR$12,0),4))^$J283)+(EXP(-$G283/INDEX($BB$5:$BG$12,MATCH($D283,$AR$5:$AR$12,0),5))*($G283/INDEX($BB$5:$BG$12,MATCH($D283,$AR$5:$AR$12,0),5))^$J283)+(EXP(-$G283/INDEX($BB$5:$BG$12,MATCH($D283,$AR$5:$AR$12,0),6))*($G283/INDEX($BB$5:$BG$12,MATCH($D283,$AR$5:$AR$12,0),6))^$J283)),0)</x:f>
        <x:v>0</x:v>
      </x:c>
      <x:c r="BJ283"/>
      <x:c r="BK283"/>
      <x:c r="BL283"/>
      <x:c r="BM283"/>
      <x:c r="BN283"/>
      <x:c r="BO283"/>
      <x:c r="BP283"/>
      <x:c r="BQ283"/>
      <x:c r="BR283"/>
      <x:c r="BS283"/>
      <x:c r="BT283"/>
      <x:c r="BU283"/>
      <x:c r="BV283"/>
      <x:c r="BW283"/>
      <x:c r="BX283"/>
      <x:c r="BY283"/>
      <x:c r="BZ283"/>
    </x:row>
    <x:row r="284">
      <x:c r="A284" s="30" t="n">
        <x:f>'対象台データ'!A282</x:f>
        <x:v>46131</x:v>
      </x:c>
      <x:c r="B284" s="1004" t="str">
        <x:f>'対象台データ'!B282</x:f>
        <x:v>日</x:v>
      </x:c>
      <x:c r="C284" s="1004" t="str">
        <x:f>'対象台データ'!C282</x:f>
        <x:v>4/19</x:v>
      </x:c>
      <x:c r="D284" t="str">
        <x:f>'対象台データ'!D282</x:f>
        <x:v>スマスロ北斗の拳</x:v>
      </x:c>
      <x:c r="E284" s="1015" t="n">
        <x:f>IF($X284="A",MIN(100,MAX(0,55+(V284-55)*(1+0.4*SQRT(MIN(G284/8000,1))))),MIN(100,MAX(0,V284)))</x:f>
        <x:v>78.37018563570643</x:v>
      </x:c>
      <x:c r="F284" s="1017" t="n">
        <x:f>'対象台データ'!E282</x:f>
        <x:v>756</x:v>
      </x:c>
      <x:c r="G284" s="644" t="n">
        <x:f>'対象台データ'!F282</x:f>
        <x:v>8484</x:v>
      </x:c>
      <x:c r="H284" s="644" t="n">
        <x:f>'対象台データ'!G282</x:f>
        <x:v>2552</x:v>
      </x:c>
      <x:c r="I284" s="644" t="n">
        <x:f>'対象台データ'!H282</x:f>
        <x:v>0</x:v>
      </x:c>
      <x:c r="J284" s="644" t="n">
        <x:f>'対象台データ'!I282</x:f>
        <x:v>0</x:v>
      </x:c>
      <x:c r="K284" s="145" t="n">
        <x:f>'対象台データ'!K282</x:f>
        <x:v>1.1002671695741002</x:v>
      </x:c>
      <x:c r="L284" s="28" t="n">
        <x:f>IF(G284&lt;=0,5,IF(G284&lt;1500,5+(G284-0)*(20-5)/(1500-0),IF(G284&lt;3000,20+(G284-1500)*(40-20)/(3000-1500),IF(G284&lt;4500,40+(G284-3000)*(58-40)/(4500-3000),IF(G284&lt;6000,58+(G284-4500)*(72-58)/(6000-4500),IF(G284&lt;7500,72+(G284-6000)*(84-72)/(7500-6000),IF(G284&lt;9000,84+(G284-7500)*(93-84)/(9000-7500),IF(G284&lt;11000,93+(G284-9000)*(100-93)/(11000-9000),100))))))))</x:f>
        <x:v>89.904</x:v>
      </x:c>
      <x:c r="M284" s="28" t="n">
        <x:v>1</x:v>
      </x:c>
      <x:c r="N284" s="28" t="n">
        <x:f>MIN(100,L284*M284)</x:f>
        <x:v>89.904</x:v>
      </x:c>
      <x:c r="O284" s="28" t="n">
        <x:f>IF(K284&lt;=0.8,0,IF(K284&lt;0.9,0+(K284-0.8)*(10-0)/(0.9-0.8),IF(K284&lt;1,10+(K284-0.9)*(35-10)/(1-0.9),IF(K284&lt;1.2,35+(K284-1)*(87-35)/(1.2-1),IF(K284&lt;1.3,87+(K284-1.2)*(96-87)/(1.3-1.2),IF(K284&lt;1.45,96+(K284-1.3)*(100-96)/(1.45-1.3),100))))))</x:f>
        <x:v>61.06946408926606</x:v>
      </x:c>
      <x:c r="P284" s="145" t="n">
        <x:f>MIN(1,SQRT(G284/8000))</x:f>
        <x:v>1</x:v>
      </x:c>
      <x:c r="Q284" s="28" t="n">
        <x:f>35+(O284-35)*P284</x:f>
        <x:v>61.06946408926606</x:v>
      </x:c>
      <x:c r="R284" s="28" t="n">
        <x:f>IF(K284&lt;0.95,MIN(25,(0.95-K284)*250),0)</x:f>
        <x:v>0</x:v>
      </x:c>
      <x:c r="S284" s="28" t="n">
        <x:f>IF($X284="A",Y284*5+Z284*15+AA284*30+AB284*60+AC284*80+AD284*100,0)</x:f>
        <x:v>0</x:v>
      </x:c>
      <x:c r="T284" s="28" t="n">
        <x:f>IF($X284="A",AE284*5+AF284*15+AG284*30+AH284*60+AI284*80+AJ284*100,0)</x:f>
        <x:v>0</x:v>
      </x:c>
      <x:c r="U284" s="28" t="n">
        <x:f>IF($X284="A",S284*15%+T284*30%+Q284*55%,0)</x:f>
        <x:v>0</x:v>
      </x:c>
      <x:c r="V284" s="1019" t="n">
        <x:f>IF($X284="A",U284*80%+N284*20%,N284*IFERROR(INDEX($AT$5:$AT$60,MATCH($D284,$AR$5:$AR$60,0)),0.6)+Q284*IFERROR(INDEX($AU$5:$AU$60,MATCH($D284,$AR$5:$AR$60,0)),0.4)-R284)</x:f>
        <x:v>78.37018563570643</x:v>
      </x:c>
      <x:c r="W284" s="25" t="str">
        <x:f>IF(E284&gt;=90,"設定6級候補",IF(E284&gt;=75,"設定4以上強候補",IF(E284&gt;=60,"設定4以上を疑う","要観察")))</x:f>
        <x:v>設定4以上強候補</x:v>
      </x:c>
      <x:c r="X284" s="1004" t="str">
        <x:f>IFERROR(INDEX($AS$5:$AS$60,MATCH($D284,$AR$5:$AR$60,0)),"AT")</x:f>
        <x:v>AT</x:v>
      </x:c>
      <x:c r="Y284" s="145" t="n">
        <x:f>IFERROR((EXP(-$G284/INDEX($AV$5:$BA$12,MATCH($D284,$AR$5:$AR$12,0),1))*($G284/INDEX($AV$5:$BA$12,MATCH($D284,$AR$5:$AR$12,0),1))^$I284)/((EXP(-$G284/INDEX($AV$5:$BA$12,MATCH($D284,$AR$5:$AR$12,0),1))*($G284/INDEX($AV$5:$BA$12,MATCH($D284,$AR$5:$AR$12,0),1))^$I284)+(EXP(-$G284/INDEX($AV$5:$BA$12,MATCH($D284,$AR$5:$AR$12,0),2))*($G284/INDEX($AV$5:$BA$12,MATCH($D284,$AR$5:$AR$12,0),2))^$I284)+(EXP(-$G284/INDEX($AV$5:$BA$12,MATCH($D284,$AR$5:$AR$12,0),3))*($G284/INDEX($AV$5:$BA$12,MATCH($D284,$AR$5:$AR$12,0),3))^$I284)+(EXP(-$G284/INDEX($AV$5:$BA$12,MATCH($D284,$AR$5:$AR$12,0),4))*($G284/INDEX($AV$5:$BA$12,MATCH($D284,$AR$5:$AR$12,0),4))^$I284)+(EXP(-$G284/INDEX($AV$5:$BA$12,MATCH($D284,$AR$5:$AR$12,0),5))*($G284/INDEX($AV$5:$BA$12,MATCH($D284,$AR$5:$AR$12,0),5))^$I284)+(EXP(-$G284/INDEX($AV$5:$BA$12,MATCH($D284,$AR$5:$AR$12,0),6))*($G284/INDEX($AV$5:$BA$12,MATCH($D284,$AR$5:$AR$12,0),6))^$I284)),0)</x:f>
        <x:v>0</x:v>
      </x:c>
      <x:c r="Z284" s="145" t="n">
        <x:f>IFERROR((EXP(-$G284/INDEX($AV$5:$BA$12,MATCH($D284,$AR$5:$AR$12,0),2))*($G284/INDEX($AV$5:$BA$12,MATCH($D284,$AR$5:$AR$12,0),2))^$I284)/((EXP(-$G284/INDEX($AV$5:$BA$12,MATCH($D284,$AR$5:$AR$12,0),1))*($G284/INDEX($AV$5:$BA$12,MATCH($D284,$AR$5:$AR$12,0),1))^$I284)+(EXP(-$G284/INDEX($AV$5:$BA$12,MATCH($D284,$AR$5:$AR$12,0),2))*($G284/INDEX($AV$5:$BA$12,MATCH($D284,$AR$5:$AR$12,0),2))^$I284)+(EXP(-$G284/INDEX($AV$5:$BA$12,MATCH($D284,$AR$5:$AR$12,0),3))*($G284/INDEX($AV$5:$BA$12,MATCH($D284,$AR$5:$AR$12,0),3))^$I284)+(EXP(-$G284/INDEX($AV$5:$BA$12,MATCH($D284,$AR$5:$AR$12,0),4))*($G284/INDEX($AV$5:$BA$12,MATCH($D284,$AR$5:$AR$12,0),4))^$I284)+(EXP(-$G284/INDEX($AV$5:$BA$12,MATCH($D284,$AR$5:$AR$12,0),5))*($G284/INDEX($AV$5:$BA$12,MATCH($D284,$AR$5:$AR$12,0),5))^$I284)+(EXP(-$G284/INDEX($AV$5:$BA$12,MATCH($D284,$AR$5:$AR$12,0),6))*($G284/INDEX($AV$5:$BA$12,MATCH($D284,$AR$5:$AR$12,0),6))^$I284)),0)</x:f>
        <x:v>0</x:v>
      </x:c>
      <x:c r="AA284" s="145" t="n">
        <x:f>IFERROR((EXP(-$G284/INDEX($AV$5:$BA$12,MATCH($D284,$AR$5:$AR$12,0),3))*($G284/INDEX($AV$5:$BA$12,MATCH($D284,$AR$5:$AR$12,0),3))^$I284)/((EXP(-$G284/INDEX($AV$5:$BA$12,MATCH($D284,$AR$5:$AR$12,0),1))*($G284/INDEX($AV$5:$BA$12,MATCH($D284,$AR$5:$AR$12,0),1))^$I284)+(EXP(-$G284/INDEX($AV$5:$BA$12,MATCH($D284,$AR$5:$AR$12,0),2))*($G284/INDEX($AV$5:$BA$12,MATCH($D284,$AR$5:$AR$12,0),2))^$I284)+(EXP(-$G284/INDEX($AV$5:$BA$12,MATCH($D284,$AR$5:$AR$12,0),3))*($G284/INDEX($AV$5:$BA$12,MATCH($D284,$AR$5:$AR$12,0),3))^$I284)+(EXP(-$G284/INDEX($AV$5:$BA$12,MATCH($D284,$AR$5:$AR$12,0),4))*($G284/INDEX($AV$5:$BA$12,MATCH($D284,$AR$5:$AR$12,0),4))^$I284)+(EXP(-$G284/INDEX($AV$5:$BA$12,MATCH($D284,$AR$5:$AR$12,0),5))*($G284/INDEX($AV$5:$BA$12,MATCH($D284,$AR$5:$AR$12,0),5))^$I284)+(EXP(-$G284/INDEX($AV$5:$BA$12,MATCH($D284,$AR$5:$AR$12,0),6))*($G284/INDEX($AV$5:$BA$12,MATCH($D284,$AR$5:$AR$12,0),6))^$I284)),0)</x:f>
        <x:v>0</x:v>
      </x:c>
      <x:c r="AB284" s="145" t="n">
        <x:f>IFERROR((EXP(-$G284/INDEX($AV$5:$BA$12,MATCH($D284,$AR$5:$AR$12,0),4))*($G284/INDEX($AV$5:$BA$12,MATCH($D284,$AR$5:$AR$12,0),4))^$I284)/((EXP(-$G284/INDEX($AV$5:$BA$12,MATCH($D284,$AR$5:$AR$12,0),1))*($G284/INDEX($AV$5:$BA$12,MATCH($D284,$AR$5:$AR$12,0),1))^$I284)+(EXP(-$G284/INDEX($AV$5:$BA$12,MATCH($D284,$AR$5:$AR$12,0),2))*($G284/INDEX($AV$5:$BA$12,MATCH($D284,$AR$5:$AR$12,0),2))^$I284)+(EXP(-$G284/INDEX($AV$5:$BA$12,MATCH($D284,$AR$5:$AR$12,0),3))*($G284/INDEX($AV$5:$BA$12,MATCH($D284,$AR$5:$AR$12,0),3))^$I284)+(EXP(-$G284/INDEX($AV$5:$BA$12,MATCH($D284,$AR$5:$AR$12,0),4))*($G284/INDEX($AV$5:$BA$12,MATCH($D284,$AR$5:$AR$12,0),4))^$I284)+(EXP(-$G284/INDEX($AV$5:$BA$12,MATCH($D284,$AR$5:$AR$12,0),5))*($G284/INDEX($AV$5:$BA$12,MATCH($D284,$AR$5:$AR$12,0),5))^$I284)+(EXP(-$G284/INDEX($AV$5:$BA$12,MATCH($D284,$AR$5:$AR$12,0),6))*($G284/INDEX($AV$5:$BA$12,MATCH($D284,$AR$5:$AR$12,0),6))^$I284)),0)</x:f>
        <x:v>0</x:v>
      </x:c>
      <x:c r="AC284" s="145" t="n">
        <x:f>IFERROR((EXP(-$G284/INDEX($AV$5:$BA$12,MATCH($D284,$AR$5:$AR$12,0),5))*($G284/INDEX($AV$5:$BA$12,MATCH($D284,$AR$5:$AR$12,0),5))^$I284)/((EXP(-$G284/INDEX($AV$5:$BA$12,MATCH($D284,$AR$5:$AR$12,0),1))*($G284/INDEX($AV$5:$BA$12,MATCH($D284,$AR$5:$AR$12,0),1))^$I284)+(EXP(-$G284/INDEX($AV$5:$BA$12,MATCH($D284,$AR$5:$AR$12,0),2))*($G284/INDEX($AV$5:$BA$12,MATCH($D284,$AR$5:$AR$12,0),2))^$I284)+(EXP(-$G284/INDEX($AV$5:$BA$12,MATCH($D284,$AR$5:$AR$12,0),3))*($G284/INDEX($AV$5:$BA$12,MATCH($D284,$AR$5:$AR$12,0),3))^$I284)+(EXP(-$G284/INDEX($AV$5:$BA$12,MATCH($D284,$AR$5:$AR$12,0),4))*($G284/INDEX($AV$5:$BA$12,MATCH($D284,$AR$5:$AR$12,0),4))^$I284)+(EXP(-$G284/INDEX($AV$5:$BA$12,MATCH($D284,$AR$5:$AR$12,0),5))*($G284/INDEX($AV$5:$BA$12,MATCH($D284,$AR$5:$AR$12,0),5))^$I284)+(EXP(-$G284/INDEX($AV$5:$BA$12,MATCH($D284,$AR$5:$AR$12,0),6))*($G284/INDEX($AV$5:$BA$12,MATCH($D284,$AR$5:$AR$12,0),6))^$I284)),0)</x:f>
        <x:v>0</x:v>
      </x:c>
      <x:c r="AD284" s="145" t="n">
        <x:f>IFERROR((EXP(-$G284/INDEX($AV$5:$BA$12,MATCH($D284,$AR$5:$AR$12,0),6))*($G284/INDEX($AV$5:$BA$12,MATCH($D284,$AR$5:$AR$12,0),6))^$I284)/((EXP(-$G284/INDEX($AV$5:$BA$12,MATCH($D284,$AR$5:$AR$12,0),1))*($G284/INDEX($AV$5:$BA$12,MATCH($D284,$AR$5:$AR$12,0),1))^$I284)+(EXP(-$G284/INDEX($AV$5:$BA$12,MATCH($D284,$AR$5:$AR$12,0),2))*($G284/INDEX($AV$5:$BA$12,MATCH($D284,$AR$5:$AR$12,0),2))^$I284)+(EXP(-$G284/INDEX($AV$5:$BA$12,MATCH($D284,$AR$5:$AR$12,0),3))*($G284/INDEX($AV$5:$BA$12,MATCH($D284,$AR$5:$AR$12,0),3))^$I284)+(EXP(-$G284/INDEX($AV$5:$BA$12,MATCH($D284,$AR$5:$AR$12,0),4))*($G284/INDEX($AV$5:$BA$12,MATCH($D284,$AR$5:$AR$12,0),4))^$I284)+(EXP(-$G284/INDEX($AV$5:$BA$12,MATCH($D284,$AR$5:$AR$12,0),5))*($G284/INDEX($AV$5:$BA$12,MATCH($D284,$AR$5:$AR$12,0),5))^$I284)+(EXP(-$G284/INDEX($AV$5:$BA$12,MATCH($D284,$AR$5:$AR$12,0),6))*($G284/INDEX($AV$5:$BA$12,MATCH($D284,$AR$5:$AR$12,0),6))^$I284)),0)</x:f>
        <x:v>0</x:v>
      </x:c>
      <x:c r="AE284" s="145" t="n">
        <x:f>IFERROR((EXP(-$G284/INDEX($BB$5:$BG$12,MATCH($D284,$AR$5:$AR$12,0),1))*($G284/INDEX($BB$5:$BG$12,MATCH($D284,$AR$5:$AR$12,0),1))^$J284)/((EXP(-$G284/INDEX($BB$5:$BG$12,MATCH($D284,$AR$5:$AR$12,0),1))*($G284/INDEX($BB$5:$BG$12,MATCH($D284,$AR$5:$AR$12,0),1))^$J284)+(EXP(-$G284/INDEX($BB$5:$BG$12,MATCH($D284,$AR$5:$AR$12,0),2))*($G284/INDEX($BB$5:$BG$12,MATCH($D284,$AR$5:$AR$12,0),2))^$J284)+(EXP(-$G284/INDEX($BB$5:$BG$12,MATCH($D284,$AR$5:$AR$12,0),3))*($G284/INDEX($BB$5:$BG$12,MATCH($D284,$AR$5:$AR$12,0),3))^$J284)+(EXP(-$G284/INDEX($BB$5:$BG$12,MATCH($D284,$AR$5:$AR$12,0),4))*($G284/INDEX($BB$5:$BG$12,MATCH($D284,$AR$5:$AR$12,0),4))^$J284)+(EXP(-$G284/INDEX($BB$5:$BG$12,MATCH($D284,$AR$5:$AR$12,0),5))*($G284/INDEX($BB$5:$BG$12,MATCH($D284,$AR$5:$AR$12,0),5))^$J284)+(EXP(-$G284/INDEX($BB$5:$BG$12,MATCH($D284,$AR$5:$AR$12,0),6))*($G284/INDEX($BB$5:$BG$12,MATCH($D284,$AR$5:$AR$12,0),6))^$J284)),0)</x:f>
        <x:v>0</x:v>
      </x:c>
      <x:c r="AF284" s="145" t="n">
        <x:f>IFERROR((EXP(-$G284/INDEX($BB$5:$BG$12,MATCH($D284,$AR$5:$AR$12,0),2))*($G284/INDEX($BB$5:$BG$12,MATCH($D284,$AR$5:$AR$12,0),2))^$J284)/((EXP(-$G284/INDEX($BB$5:$BG$12,MATCH($D284,$AR$5:$AR$12,0),1))*($G284/INDEX($BB$5:$BG$12,MATCH($D284,$AR$5:$AR$12,0),1))^$J284)+(EXP(-$G284/INDEX($BB$5:$BG$12,MATCH($D284,$AR$5:$AR$12,0),2))*($G284/INDEX($BB$5:$BG$12,MATCH($D284,$AR$5:$AR$12,0),2))^$J284)+(EXP(-$G284/INDEX($BB$5:$BG$12,MATCH($D284,$AR$5:$AR$12,0),3))*($G284/INDEX($BB$5:$BG$12,MATCH($D284,$AR$5:$AR$12,0),3))^$J284)+(EXP(-$G284/INDEX($BB$5:$BG$12,MATCH($D284,$AR$5:$AR$12,0),4))*($G284/INDEX($BB$5:$BG$12,MATCH($D284,$AR$5:$AR$12,0),4))^$J284)+(EXP(-$G284/INDEX($BB$5:$BG$12,MATCH($D284,$AR$5:$AR$12,0),5))*($G284/INDEX($BB$5:$BG$12,MATCH($D284,$AR$5:$AR$12,0),5))^$J284)+(EXP(-$G284/INDEX($BB$5:$BG$12,MATCH($D284,$AR$5:$AR$12,0),6))*($G284/INDEX($BB$5:$BG$12,MATCH($D284,$AR$5:$AR$12,0),6))^$J284)),0)</x:f>
        <x:v>0</x:v>
      </x:c>
      <x:c r="AG284" s="145" t="n">
        <x:f>IFERROR((EXP(-$G284/INDEX($BB$5:$BG$12,MATCH($D284,$AR$5:$AR$12,0),3))*($G284/INDEX($BB$5:$BG$12,MATCH($D284,$AR$5:$AR$12,0),3))^$J284)/((EXP(-$G284/INDEX($BB$5:$BG$12,MATCH($D284,$AR$5:$AR$12,0),1))*($G284/INDEX($BB$5:$BG$12,MATCH($D284,$AR$5:$AR$12,0),1))^$J284)+(EXP(-$G284/INDEX($BB$5:$BG$12,MATCH($D284,$AR$5:$AR$12,0),2))*($G284/INDEX($BB$5:$BG$12,MATCH($D284,$AR$5:$AR$12,0),2))^$J284)+(EXP(-$G284/INDEX($BB$5:$BG$12,MATCH($D284,$AR$5:$AR$12,0),3))*($G284/INDEX($BB$5:$BG$12,MATCH($D284,$AR$5:$AR$12,0),3))^$J284)+(EXP(-$G284/INDEX($BB$5:$BG$12,MATCH($D284,$AR$5:$AR$12,0),4))*($G284/INDEX($BB$5:$BG$12,MATCH($D284,$AR$5:$AR$12,0),4))^$J284)+(EXP(-$G284/INDEX($BB$5:$BG$12,MATCH($D284,$AR$5:$AR$12,0),5))*($G284/INDEX($BB$5:$BG$12,MATCH($D284,$AR$5:$AR$12,0),5))^$J284)+(EXP(-$G284/INDEX($BB$5:$BG$12,MATCH($D284,$AR$5:$AR$12,0),6))*($G284/INDEX($BB$5:$BG$12,MATCH($D284,$AR$5:$AR$12,0),6))^$J284)),0)</x:f>
        <x:v>0</x:v>
      </x:c>
      <x:c r="AH284" s="145" t="n">
        <x:f>IFERROR((EXP(-$G284/INDEX($BB$5:$BG$12,MATCH($D284,$AR$5:$AR$12,0),4))*($G284/INDEX($BB$5:$BG$12,MATCH($D284,$AR$5:$AR$12,0),4))^$J284)/((EXP(-$G284/INDEX($BB$5:$BG$12,MATCH($D284,$AR$5:$AR$12,0),1))*($G284/INDEX($BB$5:$BG$12,MATCH($D284,$AR$5:$AR$12,0),1))^$J284)+(EXP(-$G284/INDEX($BB$5:$BG$12,MATCH($D284,$AR$5:$AR$12,0),2))*($G284/INDEX($BB$5:$BG$12,MATCH($D284,$AR$5:$AR$12,0),2))^$J284)+(EXP(-$G284/INDEX($BB$5:$BG$12,MATCH($D284,$AR$5:$AR$12,0),3))*($G284/INDEX($BB$5:$BG$12,MATCH($D284,$AR$5:$AR$12,0),3))^$J284)+(EXP(-$G284/INDEX($BB$5:$BG$12,MATCH($D284,$AR$5:$AR$12,0),4))*($G284/INDEX($BB$5:$BG$12,MATCH($D284,$AR$5:$AR$12,0),4))^$J284)+(EXP(-$G284/INDEX($BB$5:$BG$12,MATCH($D284,$AR$5:$AR$12,0),5))*($G284/INDEX($BB$5:$BG$12,MATCH($D284,$AR$5:$AR$12,0),5))^$J284)+(EXP(-$G284/INDEX($BB$5:$BG$12,MATCH($D284,$AR$5:$AR$12,0),6))*($G284/INDEX($BB$5:$BG$12,MATCH($D284,$AR$5:$AR$12,0),6))^$J284)),0)</x:f>
        <x:v>0</x:v>
      </x:c>
      <x:c r="AI284" s="145" t="n">
        <x:f>IFERROR((EXP(-$G284/INDEX($BB$5:$BG$12,MATCH($D284,$AR$5:$AR$12,0),5))*($G284/INDEX($BB$5:$BG$12,MATCH($D284,$AR$5:$AR$12,0),5))^$J284)/((EXP(-$G284/INDEX($BB$5:$BG$12,MATCH($D284,$AR$5:$AR$12,0),1))*($G284/INDEX($BB$5:$BG$12,MATCH($D284,$AR$5:$AR$12,0),1))^$J284)+(EXP(-$G284/INDEX($BB$5:$BG$12,MATCH($D284,$AR$5:$AR$12,0),2))*($G284/INDEX($BB$5:$BG$12,MATCH($D284,$AR$5:$AR$12,0),2))^$J284)+(EXP(-$G284/INDEX($BB$5:$BG$12,MATCH($D284,$AR$5:$AR$12,0),3))*($G284/INDEX($BB$5:$BG$12,MATCH($D284,$AR$5:$AR$12,0),3))^$J284)+(EXP(-$G284/INDEX($BB$5:$BG$12,MATCH($D284,$AR$5:$AR$12,0),4))*($G284/INDEX($BB$5:$BG$12,MATCH($D284,$AR$5:$AR$12,0),4))^$J284)+(EXP(-$G284/INDEX($BB$5:$BG$12,MATCH($D284,$AR$5:$AR$12,0),5))*($G284/INDEX($BB$5:$BG$12,MATCH($D284,$AR$5:$AR$12,0),5))^$J284)+(EXP(-$G284/INDEX($BB$5:$BG$12,MATCH($D284,$AR$5:$AR$12,0),6))*($G284/INDEX($BB$5:$BG$12,MATCH($D284,$AR$5:$AR$12,0),6))^$J284)),0)</x:f>
        <x:v>0</x:v>
      </x:c>
      <x:c r="AJ284" s="145" t="n">
        <x:f>IFERROR((EXP(-$G284/INDEX($BB$5:$BG$12,MATCH($D284,$AR$5:$AR$12,0),6))*($G284/INDEX($BB$5:$BG$12,MATCH($D284,$AR$5:$AR$12,0),6))^$J284)/((EXP(-$G284/INDEX($BB$5:$BG$12,MATCH($D284,$AR$5:$AR$12,0),1))*($G284/INDEX($BB$5:$BG$12,MATCH($D284,$AR$5:$AR$12,0),1))^$J284)+(EXP(-$G284/INDEX($BB$5:$BG$12,MATCH($D284,$AR$5:$AR$12,0),2))*($G284/INDEX($BB$5:$BG$12,MATCH($D284,$AR$5:$AR$12,0),2))^$J284)+(EXP(-$G284/INDEX($BB$5:$BG$12,MATCH($D284,$AR$5:$AR$12,0),3))*($G284/INDEX($BB$5:$BG$12,MATCH($D284,$AR$5:$AR$12,0),3))^$J284)+(EXP(-$G284/INDEX($BB$5:$BG$12,MATCH($D284,$AR$5:$AR$12,0),4))*($G284/INDEX($BB$5:$BG$12,MATCH($D284,$AR$5:$AR$12,0),4))^$J284)+(EXP(-$G284/INDEX($BB$5:$BG$12,MATCH($D284,$AR$5:$AR$12,0),5))*($G284/INDEX($BB$5:$BG$12,MATCH($D284,$AR$5:$AR$12,0),5))^$J284)+(EXP(-$G284/INDEX($BB$5:$BG$12,MATCH($D284,$AR$5:$AR$12,0),6))*($G284/INDEX($BB$5:$BG$12,MATCH($D284,$AR$5:$AR$12,0),6))^$J284)),0)</x:f>
        <x:v>0</x:v>
      </x:c>
      <x:c r="BJ284"/>
      <x:c r="BK284"/>
      <x:c r="BL284"/>
      <x:c r="BM284"/>
      <x:c r="BN284"/>
      <x:c r="BO284"/>
      <x:c r="BP284"/>
      <x:c r="BQ284"/>
      <x:c r="BR284"/>
      <x:c r="BS284"/>
      <x:c r="BT284"/>
      <x:c r="BU284"/>
      <x:c r="BV284"/>
      <x:c r="BW284"/>
      <x:c r="BX284"/>
      <x:c r="BY284"/>
      <x:c r="BZ284"/>
    </x:row>
    <x:row r="285">
      <x:c r="A285" s="30" t="n">
        <x:f>'対象台データ'!A283</x:f>
        <x:v>46131</x:v>
      </x:c>
      <x:c r="B285" s="1004" t="str">
        <x:f>'対象台データ'!B283</x:f>
        <x:v>日</x:v>
      </x:c>
      <x:c r="C285" s="1004" t="str">
        <x:f>'対象台データ'!C283</x:f>
        <x:v>4/19</x:v>
      </x:c>
      <x:c r="D285" t="str">
        <x:f>'対象台データ'!D283</x:f>
        <x:v>鉄拳6</x:v>
      </x:c>
      <x:c r="E285" s="1015" t="n">
        <x:f>IF($X285="A",MIN(100,MAX(0,55+(V285-55)*(1+0.4*SQRT(MIN(G285/8000,1))))),MIN(100,MAX(0,V285)))</x:f>
        <x:v>90.77497456606447</x:v>
      </x:c>
      <x:c r="F285" s="1017" t="n">
        <x:f>'対象台データ'!E283</x:f>
        <x:v>757</x:v>
      </x:c>
      <x:c r="G285" s="644" t="n">
        <x:f>'対象台データ'!F283</x:f>
        <x:v>8469</x:v>
      </x:c>
      <x:c r="H285" s="644" t="n">
        <x:f>'対象台データ'!G283</x:f>
        <x:v>6554</x:v>
      </x:c>
      <x:c r="I285" s="644" t="n">
        <x:f>'対象台データ'!H283</x:f>
        <x:v>0</x:v>
      </x:c>
      <x:c r="J285" s="644" t="n">
        <x:f>'対象台データ'!I283</x:f>
        <x:v>0</x:v>
      </x:c>
      <x:c r="K285" s="145" t="n">
        <x:f>'対象台データ'!K283</x:f>
        <x:v>1.257960404612902</x:v>
      </x:c>
      <x:c r="L285" s="28" t="n">
        <x:f>IF(G285&lt;=0,5,IF(G285&lt;1500,5+(G285-0)*(20-5)/(1500-0),IF(G285&lt;3000,20+(G285-1500)*(40-20)/(3000-1500),IF(G285&lt;4500,40+(G285-3000)*(58-40)/(4500-3000),IF(G285&lt;6000,58+(G285-4500)*(72-58)/(6000-4500),IF(G285&lt;7500,72+(G285-6000)*(84-72)/(7500-6000),IF(G285&lt;9000,84+(G285-7500)*(93-84)/(9000-7500),IF(G285&lt;11000,93+(G285-9000)*(100-93)/(11000-9000),100))))))))</x:f>
        <x:v>89.814</x:v>
      </x:c>
      <x:c r="M285" s="28" t="n">
        <x:v>1</x:v>
      </x:c>
      <x:c r="N285" s="28" t="n">
        <x:f>MIN(100,L285*M285)</x:f>
        <x:v>89.814</x:v>
      </x:c>
      <x:c r="O285" s="28" t="n">
        <x:f>IF(K285&lt;=0.8,0,IF(K285&lt;0.9,0+(K285-0.8)*(10-0)/(0.9-0.8),IF(K285&lt;1,10+(K285-0.9)*(35-10)/(1-0.9),IF(K285&lt;1.2,35+(K285-1)*(87-35)/(1.2-1),IF(K285&lt;1.3,87+(K285-1.2)*(96-87)/(1.3-1.2),IF(K285&lt;1.45,96+(K285-1.3)*(100-96)/(1.45-1.3),100))))))</x:f>
        <x:v>92.21643641516118</x:v>
      </x:c>
      <x:c r="P285" s="145" t="n">
        <x:f>MIN(1,SQRT(G285/8000))</x:f>
        <x:v>1</x:v>
      </x:c>
      <x:c r="Q285" s="28" t="n">
        <x:f>35+(O285-35)*P285</x:f>
        <x:v>92.21643641516118</x:v>
      </x:c>
      <x:c r="R285" s="28" t="n">
        <x:f>IF(K285&lt;0.95,MIN(25,(0.95-K285)*250),0)</x:f>
        <x:v>0</x:v>
      </x:c>
      <x:c r="S285" s="28" t="n">
        <x:f>IF($X285="A",Y285*5+Z285*15+AA285*30+AB285*60+AC285*80+AD285*100,0)</x:f>
        <x:v>0</x:v>
      </x:c>
      <x:c r="T285" s="28" t="n">
        <x:f>IF($X285="A",AE285*5+AF285*15+AG285*30+AH285*60+AI285*80+AJ285*100,0)</x:f>
        <x:v>0</x:v>
      </x:c>
      <x:c r="U285" s="28" t="n">
        <x:f>IF($X285="A",S285*15%+T285*30%+Q285*55%,0)</x:f>
        <x:v>0</x:v>
      </x:c>
      <x:c r="V285" s="1019" t="n">
        <x:f>IF($X285="A",U285*80%+N285*20%,N285*IFERROR(INDEX($AT$5:$AT$60,MATCH($D285,$AR$5:$AR$60,0)),0.6)+Q285*IFERROR(INDEX($AU$5:$AU$60,MATCH($D285,$AR$5:$AR$60,0)),0.4)-R285)</x:f>
        <x:v>90.77497456606447</x:v>
      </x:c>
      <x:c r="W285" s="25" t="str">
        <x:f>IF(E285&gt;=90,"設定6級候補",IF(E285&gt;=75,"設定4以上強候補",IF(E285&gt;=60,"設定4以上を疑う","要観察")))</x:f>
        <x:v>設定6級候補</x:v>
      </x:c>
      <x:c r="X285" s="1004" t="str">
        <x:f>IFERROR(INDEX($AS$5:$AS$60,MATCH($D285,$AR$5:$AR$60,0)),"AT")</x:f>
        <x:v>AT</x:v>
      </x:c>
      <x:c r="Y285" s="145" t="n">
        <x:f>IFERROR((EXP(-$G285/INDEX($AV$5:$BA$12,MATCH($D285,$AR$5:$AR$12,0),1))*($G285/INDEX($AV$5:$BA$12,MATCH($D285,$AR$5:$AR$12,0),1))^$I285)/((EXP(-$G285/INDEX($AV$5:$BA$12,MATCH($D285,$AR$5:$AR$12,0),1))*($G285/INDEX($AV$5:$BA$12,MATCH($D285,$AR$5:$AR$12,0),1))^$I285)+(EXP(-$G285/INDEX($AV$5:$BA$12,MATCH($D285,$AR$5:$AR$12,0),2))*($G285/INDEX($AV$5:$BA$12,MATCH($D285,$AR$5:$AR$12,0),2))^$I285)+(EXP(-$G285/INDEX($AV$5:$BA$12,MATCH($D285,$AR$5:$AR$12,0),3))*($G285/INDEX($AV$5:$BA$12,MATCH($D285,$AR$5:$AR$12,0),3))^$I285)+(EXP(-$G285/INDEX($AV$5:$BA$12,MATCH($D285,$AR$5:$AR$12,0),4))*($G285/INDEX($AV$5:$BA$12,MATCH($D285,$AR$5:$AR$12,0),4))^$I285)+(EXP(-$G285/INDEX($AV$5:$BA$12,MATCH($D285,$AR$5:$AR$12,0),5))*($G285/INDEX($AV$5:$BA$12,MATCH($D285,$AR$5:$AR$12,0),5))^$I285)+(EXP(-$G285/INDEX($AV$5:$BA$12,MATCH($D285,$AR$5:$AR$12,0),6))*($G285/INDEX($AV$5:$BA$12,MATCH($D285,$AR$5:$AR$12,0),6))^$I285)),0)</x:f>
        <x:v>0</x:v>
      </x:c>
      <x:c r="Z285" s="145" t="n">
        <x:f>IFERROR((EXP(-$G285/INDEX($AV$5:$BA$12,MATCH($D285,$AR$5:$AR$12,0),2))*($G285/INDEX($AV$5:$BA$12,MATCH($D285,$AR$5:$AR$12,0),2))^$I285)/((EXP(-$G285/INDEX($AV$5:$BA$12,MATCH($D285,$AR$5:$AR$12,0),1))*($G285/INDEX($AV$5:$BA$12,MATCH($D285,$AR$5:$AR$12,0),1))^$I285)+(EXP(-$G285/INDEX($AV$5:$BA$12,MATCH($D285,$AR$5:$AR$12,0),2))*($G285/INDEX($AV$5:$BA$12,MATCH($D285,$AR$5:$AR$12,0),2))^$I285)+(EXP(-$G285/INDEX($AV$5:$BA$12,MATCH($D285,$AR$5:$AR$12,0),3))*($G285/INDEX($AV$5:$BA$12,MATCH($D285,$AR$5:$AR$12,0),3))^$I285)+(EXP(-$G285/INDEX($AV$5:$BA$12,MATCH($D285,$AR$5:$AR$12,0),4))*($G285/INDEX($AV$5:$BA$12,MATCH($D285,$AR$5:$AR$12,0),4))^$I285)+(EXP(-$G285/INDEX($AV$5:$BA$12,MATCH($D285,$AR$5:$AR$12,0),5))*($G285/INDEX($AV$5:$BA$12,MATCH($D285,$AR$5:$AR$12,0),5))^$I285)+(EXP(-$G285/INDEX($AV$5:$BA$12,MATCH($D285,$AR$5:$AR$12,0),6))*($G285/INDEX($AV$5:$BA$12,MATCH($D285,$AR$5:$AR$12,0),6))^$I285)),0)</x:f>
        <x:v>0</x:v>
      </x:c>
      <x:c r="AA285" s="145" t="n">
        <x:f>IFERROR((EXP(-$G285/INDEX($AV$5:$BA$12,MATCH($D285,$AR$5:$AR$12,0),3))*($G285/INDEX($AV$5:$BA$12,MATCH($D285,$AR$5:$AR$12,0),3))^$I285)/((EXP(-$G285/INDEX($AV$5:$BA$12,MATCH($D285,$AR$5:$AR$12,0),1))*($G285/INDEX($AV$5:$BA$12,MATCH($D285,$AR$5:$AR$12,0),1))^$I285)+(EXP(-$G285/INDEX($AV$5:$BA$12,MATCH($D285,$AR$5:$AR$12,0),2))*($G285/INDEX($AV$5:$BA$12,MATCH($D285,$AR$5:$AR$12,0),2))^$I285)+(EXP(-$G285/INDEX($AV$5:$BA$12,MATCH($D285,$AR$5:$AR$12,0),3))*($G285/INDEX($AV$5:$BA$12,MATCH($D285,$AR$5:$AR$12,0),3))^$I285)+(EXP(-$G285/INDEX($AV$5:$BA$12,MATCH($D285,$AR$5:$AR$12,0),4))*($G285/INDEX($AV$5:$BA$12,MATCH($D285,$AR$5:$AR$12,0),4))^$I285)+(EXP(-$G285/INDEX($AV$5:$BA$12,MATCH($D285,$AR$5:$AR$12,0),5))*($G285/INDEX($AV$5:$BA$12,MATCH($D285,$AR$5:$AR$12,0),5))^$I285)+(EXP(-$G285/INDEX($AV$5:$BA$12,MATCH($D285,$AR$5:$AR$12,0),6))*($G285/INDEX($AV$5:$BA$12,MATCH($D285,$AR$5:$AR$12,0),6))^$I285)),0)</x:f>
        <x:v>0</x:v>
      </x:c>
      <x:c r="AB285" s="145" t="n">
        <x:f>IFERROR((EXP(-$G285/INDEX($AV$5:$BA$12,MATCH($D285,$AR$5:$AR$12,0),4))*($G285/INDEX($AV$5:$BA$12,MATCH($D285,$AR$5:$AR$12,0),4))^$I285)/((EXP(-$G285/INDEX($AV$5:$BA$12,MATCH($D285,$AR$5:$AR$12,0),1))*($G285/INDEX($AV$5:$BA$12,MATCH($D285,$AR$5:$AR$12,0),1))^$I285)+(EXP(-$G285/INDEX($AV$5:$BA$12,MATCH($D285,$AR$5:$AR$12,0),2))*($G285/INDEX($AV$5:$BA$12,MATCH($D285,$AR$5:$AR$12,0),2))^$I285)+(EXP(-$G285/INDEX($AV$5:$BA$12,MATCH($D285,$AR$5:$AR$12,0),3))*($G285/INDEX($AV$5:$BA$12,MATCH($D285,$AR$5:$AR$12,0),3))^$I285)+(EXP(-$G285/INDEX($AV$5:$BA$12,MATCH($D285,$AR$5:$AR$12,0),4))*($G285/INDEX($AV$5:$BA$12,MATCH($D285,$AR$5:$AR$12,0),4))^$I285)+(EXP(-$G285/INDEX($AV$5:$BA$12,MATCH($D285,$AR$5:$AR$12,0),5))*($G285/INDEX($AV$5:$BA$12,MATCH($D285,$AR$5:$AR$12,0),5))^$I285)+(EXP(-$G285/INDEX($AV$5:$BA$12,MATCH($D285,$AR$5:$AR$12,0),6))*($G285/INDEX($AV$5:$BA$12,MATCH($D285,$AR$5:$AR$12,0),6))^$I285)),0)</x:f>
        <x:v>0</x:v>
      </x:c>
      <x:c r="AC285" s="145" t="n">
        <x:f>IFERROR((EXP(-$G285/INDEX($AV$5:$BA$12,MATCH($D285,$AR$5:$AR$12,0),5))*($G285/INDEX($AV$5:$BA$12,MATCH($D285,$AR$5:$AR$12,0),5))^$I285)/((EXP(-$G285/INDEX($AV$5:$BA$12,MATCH($D285,$AR$5:$AR$12,0),1))*($G285/INDEX($AV$5:$BA$12,MATCH($D285,$AR$5:$AR$12,0),1))^$I285)+(EXP(-$G285/INDEX($AV$5:$BA$12,MATCH($D285,$AR$5:$AR$12,0),2))*($G285/INDEX($AV$5:$BA$12,MATCH($D285,$AR$5:$AR$12,0),2))^$I285)+(EXP(-$G285/INDEX($AV$5:$BA$12,MATCH($D285,$AR$5:$AR$12,0),3))*($G285/INDEX($AV$5:$BA$12,MATCH($D285,$AR$5:$AR$12,0),3))^$I285)+(EXP(-$G285/INDEX($AV$5:$BA$12,MATCH($D285,$AR$5:$AR$12,0),4))*($G285/INDEX($AV$5:$BA$12,MATCH($D285,$AR$5:$AR$12,0),4))^$I285)+(EXP(-$G285/INDEX($AV$5:$BA$12,MATCH($D285,$AR$5:$AR$12,0),5))*($G285/INDEX($AV$5:$BA$12,MATCH($D285,$AR$5:$AR$12,0),5))^$I285)+(EXP(-$G285/INDEX($AV$5:$BA$12,MATCH($D285,$AR$5:$AR$12,0),6))*($G285/INDEX($AV$5:$BA$12,MATCH($D285,$AR$5:$AR$12,0),6))^$I285)),0)</x:f>
        <x:v>0</x:v>
      </x:c>
      <x:c r="AD285" s="145" t="n">
        <x:f>IFERROR((EXP(-$G285/INDEX($AV$5:$BA$12,MATCH($D285,$AR$5:$AR$12,0),6))*($G285/INDEX($AV$5:$BA$12,MATCH($D285,$AR$5:$AR$12,0),6))^$I285)/((EXP(-$G285/INDEX($AV$5:$BA$12,MATCH($D285,$AR$5:$AR$12,0),1))*($G285/INDEX($AV$5:$BA$12,MATCH($D285,$AR$5:$AR$12,0),1))^$I285)+(EXP(-$G285/INDEX($AV$5:$BA$12,MATCH($D285,$AR$5:$AR$12,0),2))*($G285/INDEX($AV$5:$BA$12,MATCH($D285,$AR$5:$AR$12,0),2))^$I285)+(EXP(-$G285/INDEX($AV$5:$BA$12,MATCH($D285,$AR$5:$AR$12,0),3))*($G285/INDEX($AV$5:$BA$12,MATCH($D285,$AR$5:$AR$12,0),3))^$I285)+(EXP(-$G285/INDEX($AV$5:$BA$12,MATCH($D285,$AR$5:$AR$12,0),4))*($G285/INDEX($AV$5:$BA$12,MATCH($D285,$AR$5:$AR$12,0),4))^$I285)+(EXP(-$G285/INDEX($AV$5:$BA$12,MATCH($D285,$AR$5:$AR$12,0),5))*($G285/INDEX($AV$5:$BA$12,MATCH($D285,$AR$5:$AR$12,0),5))^$I285)+(EXP(-$G285/INDEX($AV$5:$BA$12,MATCH($D285,$AR$5:$AR$12,0),6))*($G285/INDEX($AV$5:$BA$12,MATCH($D285,$AR$5:$AR$12,0),6))^$I285)),0)</x:f>
        <x:v>0</x:v>
      </x:c>
      <x:c r="AE285" s="145" t="n">
        <x:f>IFERROR((EXP(-$G285/INDEX($BB$5:$BG$12,MATCH($D285,$AR$5:$AR$12,0),1))*($G285/INDEX($BB$5:$BG$12,MATCH($D285,$AR$5:$AR$12,0),1))^$J285)/((EXP(-$G285/INDEX($BB$5:$BG$12,MATCH($D285,$AR$5:$AR$12,0),1))*($G285/INDEX($BB$5:$BG$12,MATCH($D285,$AR$5:$AR$12,0),1))^$J285)+(EXP(-$G285/INDEX($BB$5:$BG$12,MATCH($D285,$AR$5:$AR$12,0),2))*($G285/INDEX($BB$5:$BG$12,MATCH($D285,$AR$5:$AR$12,0),2))^$J285)+(EXP(-$G285/INDEX($BB$5:$BG$12,MATCH($D285,$AR$5:$AR$12,0),3))*($G285/INDEX($BB$5:$BG$12,MATCH($D285,$AR$5:$AR$12,0),3))^$J285)+(EXP(-$G285/INDEX($BB$5:$BG$12,MATCH($D285,$AR$5:$AR$12,0),4))*($G285/INDEX($BB$5:$BG$12,MATCH($D285,$AR$5:$AR$12,0),4))^$J285)+(EXP(-$G285/INDEX($BB$5:$BG$12,MATCH($D285,$AR$5:$AR$12,0),5))*($G285/INDEX($BB$5:$BG$12,MATCH($D285,$AR$5:$AR$12,0),5))^$J285)+(EXP(-$G285/INDEX($BB$5:$BG$12,MATCH($D285,$AR$5:$AR$12,0),6))*($G285/INDEX($BB$5:$BG$12,MATCH($D285,$AR$5:$AR$12,0),6))^$J285)),0)</x:f>
        <x:v>0</x:v>
      </x:c>
      <x:c r="AF285" s="145" t="n">
        <x:f>IFERROR((EXP(-$G285/INDEX($BB$5:$BG$12,MATCH($D285,$AR$5:$AR$12,0),2))*($G285/INDEX($BB$5:$BG$12,MATCH($D285,$AR$5:$AR$12,0),2))^$J285)/((EXP(-$G285/INDEX($BB$5:$BG$12,MATCH($D285,$AR$5:$AR$12,0),1))*($G285/INDEX($BB$5:$BG$12,MATCH($D285,$AR$5:$AR$12,0),1))^$J285)+(EXP(-$G285/INDEX($BB$5:$BG$12,MATCH($D285,$AR$5:$AR$12,0),2))*($G285/INDEX($BB$5:$BG$12,MATCH($D285,$AR$5:$AR$12,0),2))^$J285)+(EXP(-$G285/INDEX($BB$5:$BG$12,MATCH($D285,$AR$5:$AR$12,0),3))*($G285/INDEX($BB$5:$BG$12,MATCH($D285,$AR$5:$AR$12,0),3))^$J285)+(EXP(-$G285/INDEX($BB$5:$BG$12,MATCH($D285,$AR$5:$AR$12,0),4))*($G285/INDEX($BB$5:$BG$12,MATCH($D285,$AR$5:$AR$12,0),4))^$J285)+(EXP(-$G285/INDEX($BB$5:$BG$12,MATCH($D285,$AR$5:$AR$12,0),5))*($G285/INDEX($BB$5:$BG$12,MATCH($D285,$AR$5:$AR$12,0),5))^$J285)+(EXP(-$G285/INDEX($BB$5:$BG$12,MATCH($D285,$AR$5:$AR$12,0),6))*($G285/INDEX($BB$5:$BG$12,MATCH($D285,$AR$5:$AR$12,0),6))^$J285)),0)</x:f>
        <x:v>0</x:v>
      </x:c>
      <x:c r="AG285" s="145" t="n">
        <x:f>IFERROR((EXP(-$G285/INDEX($BB$5:$BG$12,MATCH($D285,$AR$5:$AR$12,0),3))*($G285/INDEX($BB$5:$BG$12,MATCH($D285,$AR$5:$AR$12,0),3))^$J285)/((EXP(-$G285/INDEX($BB$5:$BG$12,MATCH($D285,$AR$5:$AR$12,0),1))*($G285/INDEX($BB$5:$BG$12,MATCH($D285,$AR$5:$AR$12,0),1))^$J285)+(EXP(-$G285/INDEX($BB$5:$BG$12,MATCH($D285,$AR$5:$AR$12,0),2))*($G285/INDEX($BB$5:$BG$12,MATCH($D285,$AR$5:$AR$12,0),2))^$J285)+(EXP(-$G285/INDEX($BB$5:$BG$12,MATCH($D285,$AR$5:$AR$12,0),3))*($G285/INDEX($BB$5:$BG$12,MATCH($D285,$AR$5:$AR$12,0),3))^$J285)+(EXP(-$G285/INDEX($BB$5:$BG$12,MATCH($D285,$AR$5:$AR$12,0),4))*($G285/INDEX($BB$5:$BG$12,MATCH($D285,$AR$5:$AR$12,0),4))^$J285)+(EXP(-$G285/INDEX($BB$5:$BG$12,MATCH($D285,$AR$5:$AR$12,0),5))*($G285/INDEX($BB$5:$BG$12,MATCH($D285,$AR$5:$AR$12,0),5))^$J285)+(EXP(-$G285/INDEX($BB$5:$BG$12,MATCH($D285,$AR$5:$AR$12,0),6))*($G285/INDEX($BB$5:$BG$12,MATCH($D285,$AR$5:$AR$12,0),6))^$J285)),0)</x:f>
        <x:v>0</x:v>
      </x:c>
      <x:c r="AH285" s="145" t="n">
        <x:f>IFERROR((EXP(-$G285/INDEX($BB$5:$BG$12,MATCH($D285,$AR$5:$AR$12,0),4))*($G285/INDEX($BB$5:$BG$12,MATCH($D285,$AR$5:$AR$12,0),4))^$J285)/((EXP(-$G285/INDEX($BB$5:$BG$12,MATCH($D285,$AR$5:$AR$12,0),1))*($G285/INDEX($BB$5:$BG$12,MATCH($D285,$AR$5:$AR$12,0),1))^$J285)+(EXP(-$G285/INDEX($BB$5:$BG$12,MATCH($D285,$AR$5:$AR$12,0),2))*($G285/INDEX($BB$5:$BG$12,MATCH($D285,$AR$5:$AR$12,0),2))^$J285)+(EXP(-$G285/INDEX($BB$5:$BG$12,MATCH($D285,$AR$5:$AR$12,0),3))*($G285/INDEX($BB$5:$BG$12,MATCH($D285,$AR$5:$AR$12,0),3))^$J285)+(EXP(-$G285/INDEX($BB$5:$BG$12,MATCH($D285,$AR$5:$AR$12,0),4))*($G285/INDEX($BB$5:$BG$12,MATCH($D285,$AR$5:$AR$12,0),4))^$J285)+(EXP(-$G285/INDEX($BB$5:$BG$12,MATCH($D285,$AR$5:$AR$12,0),5))*($G285/INDEX($BB$5:$BG$12,MATCH($D285,$AR$5:$AR$12,0),5))^$J285)+(EXP(-$G285/INDEX($BB$5:$BG$12,MATCH($D285,$AR$5:$AR$12,0),6))*($G285/INDEX($BB$5:$BG$12,MATCH($D285,$AR$5:$AR$12,0),6))^$J285)),0)</x:f>
        <x:v>0</x:v>
      </x:c>
      <x:c r="AI285" s="145" t="n">
        <x:f>IFERROR((EXP(-$G285/INDEX($BB$5:$BG$12,MATCH($D285,$AR$5:$AR$12,0),5))*($G285/INDEX($BB$5:$BG$12,MATCH($D285,$AR$5:$AR$12,0),5))^$J285)/((EXP(-$G285/INDEX($BB$5:$BG$12,MATCH($D285,$AR$5:$AR$12,0),1))*($G285/INDEX($BB$5:$BG$12,MATCH($D285,$AR$5:$AR$12,0),1))^$J285)+(EXP(-$G285/INDEX($BB$5:$BG$12,MATCH($D285,$AR$5:$AR$12,0),2))*($G285/INDEX($BB$5:$BG$12,MATCH($D285,$AR$5:$AR$12,0),2))^$J285)+(EXP(-$G285/INDEX($BB$5:$BG$12,MATCH($D285,$AR$5:$AR$12,0),3))*($G285/INDEX($BB$5:$BG$12,MATCH($D285,$AR$5:$AR$12,0),3))^$J285)+(EXP(-$G285/INDEX($BB$5:$BG$12,MATCH($D285,$AR$5:$AR$12,0),4))*($G285/INDEX($BB$5:$BG$12,MATCH($D285,$AR$5:$AR$12,0),4))^$J285)+(EXP(-$G285/INDEX($BB$5:$BG$12,MATCH($D285,$AR$5:$AR$12,0),5))*($G285/INDEX($BB$5:$BG$12,MATCH($D285,$AR$5:$AR$12,0),5))^$J285)+(EXP(-$G285/INDEX($BB$5:$BG$12,MATCH($D285,$AR$5:$AR$12,0),6))*($G285/INDEX($BB$5:$BG$12,MATCH($D285,$AR$5:$AR$12,0),6))^$J285)),0)</x:f>
        <x:v>0</x:v>
      </x:c>
      <x:c r="AJ285" s="145" t="n">
        <x:f>IFERROR((EXP(-$G285/INDEX($BB$5:$BG$12,MATCH($D285,$AR$5:$AR$12,0),6))*($G285/INDEX($BB$5:$BG$12,MATCH($D285,$AR$5:$AR$12,0),6))^$J285)/((EXP(-$G285/INDEX($BB$5:$BG$12,MATCH($D285,$AR$5:$AR$12,0),1))*($G285/INDEX($BB$5:$BG$12,MATCH($D285,$AR$5:$AR$12,0),1))^$J285)+(EXP(-$G285/INDEX($BB$5:$BG$12,MATCH($D285,$AR$5:$AR$12,0),2))*($G285/INDEX($BB$5:$BG$12,MATCH($D285,$AR$5:$AR$12,0),2))^$J285)+(EXP(-$G285/INDEX($BB$5:$BG$12,MATCH($D285,$AR$5:$AR$12,0),3))*($G285/INDEX($BB$5:$BG$12,MATCH($D285,$AR$5:$AR$12,0),3))^$J285)+(EXP(-$G285/INDEX($BB$5:$BG$12,MATCH($D285,$AR$5:$AR$12,0),4))*($G285/INDEX($BB$5:$BG$12,MATCH($D285,$AR$5:$AR$12,0),4))^$J285)+(EXP(-$G285/INDEX($BB$5:$BG$12,MATCH($D285,$AR$5:$AR$12,0),5))*($G285/INDEX($BB$5:$BG$12,MATCH($D285,$AR$5:$AR$12,0),5))^$J285)+(EXP(-$G285/INDEX($BB$5:$BG$12,MATCH($D285,$AR$5:$AR$12,0),6))*($G285/INDEX($BB$5:$BG$12,MATCH($D285,$AR$5:$AR$12,0),6))^$J285)),0)</x:f>
        <x:v>0</x:v>
      </x:c>
      <x:c r="BJ285"/>
      <x:c r="BK285"/>
      <x:c r="BL285"/>
      <x:c r="BM285"/>
      <x:c r="BN285"/>
      <x:c r="BO285"/>
      <x:c r="BP285"/>
      <x:c r="BQ285"/>
      <x:c r="BR285"/>
      <x:c r="BS285"/>
      <x:c r="BT285"/>
      <x:c r="BU285"/>
      <x:c r="BV285"/>
      <x:c r="BW285"/>
      <x:c r="BX285"/>
      <x:c r="BY285"/>
      <x:c r="BZ285"/>
    </x:row>
    <x:row r="286">
      <x:c r="A286" s="30" t="n">
        <x:f>'対象台データ'!A284</x:f>
        <x:v>46131</x:v>
      </x:c>
      <x:c r="B286" s="1004" t="str">
        <x:f>'対象台データ'!B284</x:f>
        <x:v>日</x:v>
      </x:c>
      <x:c r="C286" s="1004" t="str">
        <x:f>'対象台データ'!C284</x:f>
        <x:v>4/19</x:v>
      </x:c>
      <x:c r="D286" t="str">
        <x:f>'対象台データ'!D284</x:f>
        <x:v>鉄拳6</x:v>
      </x:c>
      <x:c r="E286" s="1015" t="n">
        <x:f>IF($X286="A",MIN(100,MAX(0,55+(V286-55)*(1+0.4*SQRT(MIN(G286/8000,1))))),MIN(100,MAX(0,V286)))</x:f>
        <x:v>71.12985275405794</x:v>
      </x:c>
      <x:c r="F286" s="1017" t="n">
        <x:f>'対象台データ'!E284</x:f>
        <x:v>759</x:v>
      </x:c>
      <x:c r="G286" s="644" t="n">
        <x:f>'対象台データ'!F284</x:f>
        <x:v>5992</x:v>
      </x:c>
      <x:c r="H286" s="644" t="n">
        <x:f>'対象台データ'!G284</x:f>
        <x:v>2791</x:v>
      </x:c>
      <x:c r="I286" s="644" t="n">
        <x:f>'対象台データ'!H284</x:f>
        <x:v>0</x:v>
      </x:c>
      <x:c r="J286" s="644" t="n">
        <x:f>'対象台データ'!I284</x:f>
        <x:v>0</x:v>
      </x:c>
      <x:c r="K286" s="145" t="n">
        <x:f>'対象台データ'!K284</x:f>
        <x:v>1.1552625723186472</x:v>
      </x:c>
      <x:c r="L286" s="28" t="n">
        <x:f>IF(G286&lt;=0,5,IF(G286&lt;1500,5+(G286-0)*(20-5)/(1500-0),IF(G286&lt;3000,20+(G286-1500)*(40-20)/(3000-1500),IF(G286&lt;4500,40+(G286-3000)*(58-40)/(4500-3000),IF(G286&lt;6000,58+(G286-4500)*(72-58)/(6000-4500),IF(G286&lt;7500,72+(G286-6000)*(84-72)/(7500-6000),IF(G286&lt;9000,84+(G286-7500)*(93-84)/(9000-7500),IF(G286&lt;11000,93+(G286-9000)*(100-93)/(11000-9000),100))))))))</x:f>
        <x:v>71.92533333333333</x:v>
      </x:c>
      <x:c r="M286" s="28" t="n">
        <x:v>1</x:v>
      </x:c>
      <x:c r="N286" s="28" t="n">
        <x:f>MIN(100,L286*M286)</x:f>
        <x:v>71.92533333333333</x:v>
      </x:c>
      <x:c r="O286" s="28" t="n">
        <x:f>IF(K286&lt;=0.8,0,IF(K286&lt;0.9,0+(K286-0.8)*(10-0)/(0.9-0.8),IF(K286&lt;1,10+(K286-0.9)*(35-10)/(1-0.9),IF(K286&lt;1.2,35+(K286-1)*(87-35)/(1.2-1),IF(K286&lt;1.3,87+(K286-1.2)*(96-87)/(1.3-1.2),IF(K286&lt;1.45,96+(K286-1.3)*(100-96)/(1.45-1.3),100))))))</x:f>
        <x:v>75.36826880284826</x:v>
      </x:c>
      <x:c r="P286" s="145" t="n">
        <x:f>MIN(1,SQRT(G286/8000))</x:f>
        <x:v>0.8654478609367522</x:v>
      </x:c>
      <x:c r="Q286" s="28" t="n">
        <x:f>35+(O286-35)*P286</x:f>
        <x:v>69.93663188514486</x:v>
      </x:c>
      <x:c r="R286" s="28" t="n">
        <x:f>IF(K286&lt;0.95,MIN(25,(0.95-K286)*250),0)</x:f>
        <x:v>0</x:v>
      </x:c>
      <x:c r="S286" s="28" t="n">
        <x:f>IF($X286="A",Y286*5+Z286*15+AA286*30+AB286*60+AC286*80+AD286*100,0)</x:f>
        <x:v>0</x:v>
      </x:c>
      <x:c r="T286" s="28" t="n">
        <x:f>IF($X286="A",AE286*5+AF286*15+AG286*30+AH286*60+AI286*80+AJ286*100,0)</x:f>
        <x:v>0</x:v>
      </x:c>
      <x:c r="U286" s="28" t="n">
        <x:f>IF($X286="A",S286*15%+T286*30%+Q286*55%,0)</x:f>
        <x:v>0</x:v>
      </x:c>
      <x:c r="V286" s="1019" t="n">
        <x:f>IF($X286="A",U286*80%+N286*20%,N286*IFERROR(INDEX($AT$5:$AT$60,MATCH($D286,$AR$5:$AR$60,0)),0.6)+Q286*IFERROR(INDEX($AU$5:$AU$60,MATCH($D286,$AR$5:$AR$60,0)),0.4)-R286)</x:f>
        <x:v>71.12985275405794</x:v>
      </x:c>
      <x:c r="W286" s="25" t="str">
        <x:f>IF(E286&gt;=90,"設定6級候補",IF(E286&gt;=75,"設定4以上強候補",IF(E286&gt;=60,"設定4以上を疑う","要観察")))</x:f>
        <x:v>設定4以上を疑う</x:v>
      </x:c>
      <x:c r="X286" s="1004" t="str">
        <x:f>IFERROR(INDEX($AS$5:$AS$60,MATCH($D286,$AR$5:$AR$60,0)),"AT")</x:f>
        <x:v>AT</x:v>
      </x:c>
      <x:c r="Y286" s="145" t="n">
        <x:f>IFERROR((EXP(-$G286/INDEX($AV$5:$BA$12,MATCH($D286,$AR$5:$AR$12,0),1))*($G286/INDEX($AV$5:$BA$12,MATCH($D286,$AR$5:$AR$12,0),1))^$I286)/((EXP(-$G286/INDEX($AV$5:$BA$12,MATCH($D286,$AR$5:$AR$12,0),1))*($G286/INDEX($AV$5:$BA$12,MATCH($D286,$AR$5:$AR$12,0),1))^$I286)+(EXP(-$G286/INDEX($AV$5:$BA$12,MATCH($D286,$AR$5:$AR$12,0),2))*($G286/INDEX($AV$5:$BA$12,MATCH($D286,$AR$5:$AR$12,0),2))^$I286)+(EXP(-$G286/INDEX($AV$5:$BA$12,MATCH($D286,$AR$5:$AR$12,0),3))*($G286/INDEX($AV$5:$BA$12,MATCH($D286,$AR$5:$AR$12,0),3))^$I286)+(EXP(-$G286/INDEX($AV$5:$BA$12,MATCH($D286,$AR$5:$AR$12,0),4))*($G286/INDEX($AV$5:$BA$12,MATCH($D286,$AR$5:$AR$12,0),4))^$I286)+(EXP(-$G286/INDEX($AV$5:$BA$12,MATCH($D286,$AR$5:$AR$12,0),5))*($G286/INDEX($AV$5:$BA$12,MATCH($D286,$AR$5:$AR$12,0),5))^$I286)+(EXP(-$G286/INDEX($AV$5:$BA$12,MATCH($D286,$AR$5:$AR$12,0),6))*($G286/INDEX($AV$5:$BA$12,MATCH($D286,$AR$5:$AR$12,0),6))^$I286)),0)</x:f>
        <x:v>0</x:v>
      </x:c>
      <x:c r="Z286" s="145" t="n">
        <x:f>IFERROR((EXP(-$G286/INDEX($AV$5:$BA$12,MATCH($D286,$AR$5:$AR$12,0),2))*($G286/INDEX($AV$5:$BA$12,MATCH($D286,$AR$5:$AR$12,0),2))^$I286)/((EXP(-$G286/INDEX($AV$5:$BA$12,MATCH($D286,$AR$5:$AR$12,0),1))*($G286/INDEX($AV$5:$BA$12,MATCH($D286,$AR$5:$AR$12,0),1))^$I286)+(EXP(-$G286/INDEX($AV$5:$BA$12,MATCH($D286,$AR$5:$AR$12,0),2))*($G286/INDEX($AV$5:$BA$12,MATCH($D286,$AR$5:$AR$12,0),2))^$I286)+(EXP(-$G286/INDEX($AV$5:$BA$12,MATCH($D286,$AR$5:$AR$12,0),3))*($G286/INDEX($AV$5:$BA$12,MATCH($D286,$AR$5:$AR$12,0),3))^$I286)+(EXP(-$G286/INDEX($AV$5:$BA$12,MATCH($D286,$AR$5:$AR$12,0),4))*($G286/INDEX($AV$5:$BA$12,MATCH($D286,$AR$5:$AR$12,0),4))^$I286)+(EXP(-$G286/INDEX($AV$5:$BA$12,MATCH($D286,$AR$5:$AR$12,0),5))*($G286/INDEX($AV$5:$BA$12,MATCH($D286,$AR$5:$AR$12,0),5))^$I286)+(EXP(-$G286/INDEX($AV$5:$BA$12,MATCH($D286,$AR$5:$AR$12,0),6))*($G286/INDEX($AV$5:$BA$12,MATCH($D286,$AR$5:$AR$12,0),6))^$I286)),0)</x:f>
        <x:v>0</x:v>
      </x:c>
      <x:c r="AA286" s="145" t="n">
        <x:f>IFERROR((EXP(-$G286/INDEX($AV$5:$BA$12,MATCH($D286,$AR$5:$AR$12,0),3))*($G286/INDEX($AV$5:$BA$12,MATCH($D286,$AR$5:$AR$12,0),3))^$I286)/((EXP(-$G286/INDEX($AV$5:$BA$12,MATCH($D286,$AR$5:$AR$12,0),1))*($G286/INDEX($AV$5:$BA$12,MATCH($D286,$AR$5:$AR$12,0),1))^$I286)+(EXP(-$G286/INDEX($AV$5:$BA$12,MATCH($D286,$AR$5:$AR$12,0),2))*($G286/INDEX($AV$5:$BA$12,MATCH($D286,$AR$5:$AR$12,0),2))^$I286)+(EXP(-$G286/INDEX($AV$5:$BA$12,MATCH($D286,$AR$5:$AR$12,0),3))*($G286/INDEX($AV$5:$BA$12,MATCH($D286,$AR$5:$AR$12,0),3))^$I286)+(EXP(-$G286/INDEX($AV$5:$BA$12,MATCH($D286,$AR$5:$AR$12,0),4))*($G286/INDEX($AV$5:$BA$12,MATCH($D286,$AR$5:$AR$12,0),4))^$I286)+(EXP(-$G286/INDEX($AV$5:$BA$12,MATCH($D286,$AR$5:$AR$12,0),5))*($G286/INDEX($AV$5:$BA$12,MATCH($D286,$AR$5:$AR$12,0),5))^$I286)+(EXP(-$G286/INDEX($AV$5:$BA$12,MATCH($D286,$AR$5:$AR$12,0),6))*($G286/INDEX($AV$5:$BA$12,MATCH($D286,$AR$5:$AR$12,0),6))^$I286)),0)</x:f>
        <x:v>0</x:v>
      </x:c>
      <x:c r="AB286" s="145" t="n">
        <x:f>IFERROR((EXP(-$G286/INDEX($AV$5:$BA$12,MATCH($D286,$AR$5:$AR$12,0),4))*($G286/INDEX($AV$5:$BA$12,MATCH($D286,$AR$5:$AR$12,0),4))^$I286)/((EXP(-$G286/INDEX($AV$5:$BA$12,MATCH($D286,$AR$5:$AR$12,0),1))*($G286/INDEX($AV$5:$BA$12,MATCH($D286,$AR$5:$AR$12,0),1))^$I286)+(EXP(-$G286/INDEX($AV$5:$BA$12,MATCH($D286,$AR$5:$AR$12,0),2))*($G286/INDEX($AV$5:$BA$12,MATCH($D286,$AR$5:$AR$12,0),2))^$I286)+(EXP(-$G286/INDEX($AV$5:$BA$12,MATCH($D286,$AR$5:$AR$12,0),3))*($G286/INDEX($AV$5:$BA$12,MATCH($D286,$AR$5:$AR$12,0),3))^$I286)+(EXP(-$G286/INDEX($AV$5:$BA$12,MATCH($D286,$AR$5:$AR$12,0),4))*($G286/INDEX($AV$5:$BA$12,MATCH($D286,$AR$5:$AR$12,0),4))^$I286)+(EXP(-$G286/INDEX($AV$5:$BA$12,MATCH($D286,$AR$5:$AR$12,0),5))*($G286/INDEX($AV$5:$BA$12,MATCH($D286,$AR$5:$AR$12,0),5))^$I286)+(EXP(-$G286/INDEX($AV$5:$BA$12,MATCH($D286,$AR$5:$AR$12,0),6))*($G286/INDEX($AV$5:$BA$12,MATCH($D286,$AR$5:$AR$12,0),6))^$I286)),0)</x:f>
        <x:v>0</x:v>
      </x:c>
      <x:c r="AC286" s="145" t="n">
        <x:f>IFERROR((EXP(-$G286/INDEX($AV$5:$BA$12,MATCH($D286,$AR$5:$AR$12,0),5))*($G286/INDEX($AV$5:$BA$12,MATCH($D286,$AR$5:$AR$12,0),5))^$I286)/((EXP(-$G286/INDEX($AV$5:$BA$12,MATCH($D286,$AR$5:$AR$12,0),1))*($G286/INDEX($AV$5:$BA$12,MATCH($D286,$AR$5:$AR$12,0),1))^$I286)+(EXP(-$G286/INDEX($AV$5:$BA$12,MATCH($D286,$AR$5:$AR$12,0),2))*($G286/INDEX($AV$5:$BA$12,MATCH($D286,$AR$5:$AR$12,0),2))^$I286)+(EXP(-$G286/INDEX($AV$5:$BA$12,MATCH($D286,$AR$5:$AR$12,0),3))*($G286/INDEX($AV$5:$BA$12,MATCH($D286,$AR$5:$AR$12,0),3))^$I286)+(EXP(-$G286/INDEX($AV$5:$BA$12,MATCH($D286,$AR$5:$AR$12,0),4))*($G286/INDEX($AV$5:$BA$12,MATCH($D286,$AR$5:$AR$12,0),4))^$I286)+(EXP(-$G286/INDEX($AV$5:$BA$12,MATCH($D286,$AR$5:$AR$12,0),5))*($G286/INDEX($AV$5:$BA$12,MATCH($D286,$AR$5:$AR$12,0),5))^$I286)+(EXP(-$G286/INDEX($AV$5:$BA$12,MATCH($D286,$AR$5:$AR$12,0),6))*($G286/INDEX($AV$5:$BA$12,MATCH($D286,$AR$5:$AR$12,0),6))^$I286)),0)</x:f>
        <x:v>0</x:v>
      </x:c>
      <x:c r="AD286" s="145" t="n">
        <x:f>IFERROR((EXP(-$G286/INDEX($AV$5:$BA$12,MATCH($D286,$AR$5:$AR$12,0),6))*($G286/INDEX($AV$5:$BA$12,MATCH($D286,$AR$5:$AR$12,0),6))^$I286)/((EXP(-$G286/INDEX($AV$5:$BA$12,MATCH($D286,$AR$5:$AR$12,0),1))*($G286/INDEX($AV$5:$BA$12,MATCH($D286,$AR$5:$AR$12,0),1))^$I286)+(EXP(-$G286/INDEX($AV$5:$BA$12,MATCH($D286,$AR$5:$AR$12,0),2))*($G286/INDEX($AV$5:$BA$12,MATCH($D286,$AR$5:$AR$12,0),2))^$I286)+(EXP(-$G286/INDEX($AV$5:$BA$12,MATCH($D286,$AR$5:$AR$12,0),3))*($G286/INDEX($AV$5:$BA$12,MATCH($D286,$AR$5:$AR$12,0),3))^$I286)+(EXP(-$G286/INDEX($AV$5:$BA$12,MATCH($D286,$AR$5:$AR$12,0),4))*($G286/INDEX($AV$5:$BA$12,MATCH($D286,$AR$5:$AR$12,0),4))^$I286)+(EXP(-$G286/INDEX($AV$5:$BA$12,MATCH($D286,$AR$5:$AR$12,0),5))*($G286/INDEX($AV$5:$BA$12,MATCH($D286,$AR$5:$AR$12,0),5))^$I286)+(EXP(-$G286/INDEX($AV$5:$BA$12,MATCH($D286,$AR$5:$AR$12,0),6))*($G286/INDEX($AV$5:$BA$12,MATCH($D286,$AR$5:$AR$12,0),6))^$I286)),0)</x:f>
        <x:v>0</x:v>
      </x:c>
      <x:c r="AE286" s="145" t="n">
        <x:f>IFERROR((EXP(-$G286/INDEX($BB$5:$BG$12,MATCH($D286,$AR$5:$AR$12,0),1))*($G286/INDEX($BB$5:$BG$12,MATCH($D286,$AR$5:$AR$12,0),1))^$J286)/((EXP(-$G286/INDEX($BB$5:$BG$12,MATCH($D286,$AR$5:$AR$12,0),1))*($G286/INDEX($BB$5:$BG$12,MATCH($D286,$AR$5:$AR$12,0),1))^$J286)+(EXP(-$G286/INDEX($BB$5:$BG$12,MATCH($D286,$AR$5:$AR$12,0),2))*($G286/INDEX($BB$5:$BG$12,MATCH($D286,$AR$5:$AR$12,0),2))^$J286)+(EXP(-$G286/INDEX($BB$5:$BG$12,MATCH($D286,$AR$5:$AR$12,0),3))*($G286/INDEX($BB$5:$BG$12,MATCH($D286,$AR$5:$AR$12,0),3))^$J286)+(EXP(-$G286/INDEX($BB$5:$BG$12,MATCH($D286,$AR$5:$AR$12,0),4))*($G286/INDEX($BB$5:$BG$12,MATCH($D286,$AR$5:$AR$12,0),4))^$J286)+(EXP(-$G286/INDEX($BB$5:$BG$12,MATCH($D286,$AR$5:$AR$12,0),5))*($G286/INDEX($BB$5:$BG$12,MATCH($D286,$AR$5:$AR$12,0),5))^$J286)+(EXP(-$G286/INDEX($BB$5:$BG$12,MATCH($D286,$AR$5:$AR$12,0),6))*($G286/INDEX($BB$5:$BG$12,MATCH($D286,$AR$5:$AR$12,0),6))^$J286)),0)</x:f>
        <x:v>0</x:v>
      </x:c>
      <x:c r="AF286" s="145" t="n">
        <x:f>IFERROR((EXP(-$G286/INDEX($BB$5:$BG$12,MATCH($D286,$AR$5:$AR$12,0),2))*($G286/INDEX($BB$5:$BG$12,MATCH($D286,$AR$5:$AR$12,0),2))^$J286)/((EXP(-$G286/INDEX($BB$5:$BG$12,MATCH($D286,$AR$5:$AR$12,0),1))*($G286/INDEX($BB$5:$BG$12,MATCH($D286,$AR$5:$AR$12,0),1))^$J286)+(EXP(-$G286/INDEX($BB$5:$BG$12,MATCH($D286,$AR$5:$AR$12,0),2))*($G286/INDEX($BB$5:$BG$12,MATCH($D286,$AR$5:$AR$12,0),2))^$J286)+(EXP(-$G286/INDEX($BB$5:$BG$12,MATCH($D286,$AR$5:$AR$12,0),3))*($G286/INDEX($BB$5:$BG$12,MATCH($D286,$AR$5:$AR$12,0),3))^$J286)+(EXP(-$G286/INDEX($BB$5:$BG$12,MATCH($D286,$AR$5:$AR$12,0),4))*($G286/INDEX($BB$5:$BG$12,MATCH($D286,$AR$5:$AR$12,0),4))^$J286)+(EXP(-$G286/INDEX($BB$5:$BG$12,MATCH($D286,$AR$5:$AR$12,0),5))*($G286/INDEX($BB$5:$BG$12,MATCH($D286,$AR$5:$AR$12,0),5))^$J286)+(EXP(-$G286/INDEX($BB$5:$BG$12,MATCH($D286,$AR$5:$AR$12,0),6))*($G286/INDEX($BB$5:$BG$12,MATCH($D286,$AR$5:$AR$12,0),6))^$J286)),0)</x:f>
        <x:v>0</x:v>
      </x:c>
      <x:c r="AG286" s="145" t="n">
        <x:f>IFERROR((EXP(-$G286/INDEX($BB$5:$BG$12,MATCH($D286,$AR$5:$AR$12,0),3))*($G286/INDEX($BB$5:$BG$12,MATCH($D286,$AR$5:$AR$12,0),3))^$J286)/((EXP(-$G286/INDEX($BB$5:$BG$12,MATCH($D286,$AR$5:$AR$12,0),1))*($G286/INDEX($BB$5:$BG$12,MATCH($D286,$AR$5:$AR$12,0),1))^$J286)+(EXP(-$G286/INDEX($BB$5:$BG$12,MATCH($D286,$AR$5:$AR$12,0),2))*($G286/INDEX($BB$5:$BG$12,MATCH($D286,$AR$5:$AR$12,0),2))^$J286)+(EXP(-$G286/INDEX($BB$5:$BG$12,MATCH($D286,$AR$5:$AR$12,0),3))*($G286/INDEX($BB$5:$BG$12,MATCH($D286,$AR$5:$AR$12,0),3))^$J286)+(EXP(-$G286/INDEX($BB$5:$BG$12,MATCH($D286,$AR$5:$AR$12,0),4))*($G286/INDEX($BB$5:$BG$12,MATCH($D286,$AR$5:$AR$12,0),4))^$J286)+(EXP(-$G286/INDEX($BB$5:$BG$12,MATCH($D286,$AR$5:$AR$12,0),5))*($G286/INDEX($BB$5:$BG$12,MATCH($D286,$AR$5:$AR$12,0),5))^$J286)+(EXP(-$G286/INDEX($BB$5:$BG$12,MATCH($D286,$AR$5:$AR$12,0),6))*($G286/INDEX($BB$5:$BG$12,MATCH($D286,$AR$5:$AR$12,0),6))^$J286)),0)</x:f>
        <x:v>0</x:v>
      </x:c>
      <x:c r="AH286" s="145" t="n">
        <x:f>IFERROR((EXP(-$G286/INDEX($BB$5:$BG$12,MATCH($D286,$AR$5:$AR$12,0),4))*($G286/INDEX($BB$5:$BG$12,MATCH($D286,$AR$5:$AR$12,0),4))^$J286)/((EXP(-$G286/INDEX($BB$5:$BG$12,MATCH($D286,$AR$5:$AR$12,0),1))*($G286/INDEX($BB$5:$BG$12,MATCH($D286,$AR$5:$AR$12,0),1))^$J286)+(EXP(-$G286/INDEX($BB$5:$BG$12,MATCH($D286,$AR$5:$AR$12,0),2))*($G286/INDEX($BB$5:$BG$12,MATCH($D286,$AR$5:$AR$12,0),2))^$J286)+(EXP(-$G286/INDEX($BB$5:$BG$12,MATCH($D286,$AR$5:$AR$12,0),3))*($G286/INDEX($BB$5:$BG$12,MATCH($D286,$AR$5:$AR$12,0),3))^$J286)+(EXP(-$G286/INDEX($BB$5:$BG$12,MATCH($D286,$AR$5:$AR$12,0),4))*($G286/INDEX($BB$5:$BG$12,MATCH($D286,$AR$5:$AR$12,0),4))^$J286)+(EXP(-$G286/INDEX($BB$5:$BG$12,MATCH($D286,$AR$5:$AR$12,0),5))*($G286/INDEX($BB$5:$BG$12,MATCH($D286,$AR$5:$AR$12,0),5))^$J286)+(EXP(-$G286/INDEX($BB$5:$BG$12,MATCH($D286,$AR$5:$AR$12,0),6))*($G286/INDEX($BB$5:$BG$12,MATCH($D286,$AR$5:$AR$12,0),6))^$J286)),0)</x:f>
        <x:v>0</x:v>
      </x:c>
      <x:c r="AI286" s="145" t="n">
        <x:f>IFERROR((EXP(-$G286/INDEX($BB$5:$BG$12,MATCH($D286,$AR$5:$AR$12,0),5))*($G286/INDEX($BB$5:$BG$12,MATCH($D286,$AR$5:$AR$12,0),5))^$J286)/((EXP(-$G286/INDEX($BB$5:$BG$12,MATCH($D286,$AR$5:$AR$12,0),1))*($G286/INDEX($BB$5:$BG$12,MATCH($D286,$AR$5:$AR$12,0),1))^$J286)+(EXP(-$G286/INDEX($BB$5:$BG$12,MATCH($D286,$AR$5:$AR$12,0),2))*($G286/INDEX($BB$5:$BG$12,MATCH($D286,$AR$5:$AR$12,0),2))^$J286)+(EXP(-$G286/INDEX($BB$5:$BG$12,MATCH($D286,$AR$5:$AR$12,0),3))*($G286/INDEX($BB$5:$BG$12,MATCH($D286,$AR$5:$AR$12,0),3))^$J286)+(EXP(-$G286/INDEX($BB$5:$BG$12,MATCH($D286,$AR$5:$AR$12,0),4))*($G286/INDEX($BB$5:$BG$12,MATCH($D286,$AR$5:$AR$12,0),4))^$J286)+(EXP(-$G286/INDEX($BB$5:$BG$12,MATCH($D286,$AR$5:$AR$12,0),5))*($G286/INDEX($BB$5:$BG$12,MATCH($D286,$AR$5:$AR$12,0),5))^$J286)+(EXP(-$G286/INDEX($BB$5:$BG$12,MATCH($D286,$AR$5:$AR$12,0),6))*($G286/INDEX($BB$5:$BG$12,MATCH($D286,$AR$5:$AR$12,0),6))^$J286)),0)</x:f>
        <x:v>0</x:v>
      </x:c>
      <x:c r="AJ286" s="145" t="n">
        <x:f>IFERROR((EXP(-$G286/INDEX($BB$5:$BG$12,MATCH($D286,$AR$5:$AR$12,0),6))*($G286/INDEX($BB$5:$BG$12,MATCH($D286,$AR$5:$AR$12,0),6))^$J286)/((EXP(-$G286/INDEX($BB$5:$BG$12,MATCH($D286,$AR$5:$AR$12,0),1))*($G286/INDEX($BB$5:$BG$12,MATCH($D286,$AR$5:$AR$12,0),1))^$J286)+(EXP(-$G286/INDEX($BB$5:$BG$12,MATCH($D286,$AR$5:$AR$12,0),2))*($G286/INDEX($BB$5:$BG$12,MATCH($D286,$AR$5:$AR$12,0),2))^$J286)+(EXP(-$G286/INDEX($BB$5:$BG$12,MATCH($D286,$AR$5:$AR$12,0),3))*($G286/INDEX($BB$5:$BG$12,MATCH($D286,$AR$5:$AR$12,0),3))^$J286)+(EXP(-$G286/INDEX($BB$5:$BG$12,MATCH($D286,$AR$5:$AR$12,0),4))*($G286/INDEX($BB$5:$BG$12,MATCH($D286,$AR$5:$AR$12,0),4))^$J286)+(EXP(-$G286/INDEX($BB$5:$BG$12,MATCH($D286,$AR$5:$AR$12,0),5))*($G286/INDEX($BB$5:$BG$12,MATCH($D286,$AR$5:$AR$12,0),5))^$J286)+(EXP(-$G286/INDEX($BB$5:$BG$12,MATCH($D286,$AR$5:$AR$12,0),6))*($G286/INDEX($BB$5:$BG$12,MATCH($D286,$AR$5:$AR$12,0),6))^$J286)),0)</x:f>
        <x:v>0</x:v>
      </x:c>
      <x:c r="BJ286"/>
      <x:c r="BK286"/>
      <x:c r="BL286"/>
      <x:c r="BM286"/>
      <x:c r="BN286"/>
      <x:c r="BO286"/>
      <x:c r="BP286"/>
      <x:c r="BQ286"/>
      <x:c r="BR286"/>
      <x:c r="BS286"/>
      <x:c r="BT286"/>
      <x:c r="BU286"/>
      <x:c r="BV286"/>
      <x:c r="BW286"/>
      <x:c r="BX286"/>
      <x:c r="BY286"/>
      <x:c r="BZ286"/>
    </x:row>
    <x:row r="287">
      <x:c r="A287" s="30" t="n">
        <x:f>'対象台データ'!A285</x:f>
        <x:v>46131</x:v>
      </x:c>
      <x:c r="B287" s="1004" t="str">
        <x:f>'対象台データ'!B285</x:f>
        <x:v>日</x:v>
      </x:c>
      <x:c r="C287" s="1004" t="str">
        <x:f>'対象台データ'!C285</x:f>
        <x:v>4/19</x:v>
      </x:c>
      <x:c r="D287" t="str">
        <x:f>'対象台データ'!D285</x:f>
        <x:v>鉄拳6</x:v>
      </x:c>
      <x:c r="E287" s="1015" t="n">
        <x:f>IF($X287="A",MIN(100,MAX(0,55+(V287-55)*(1+0.4*SQRT(MIN(G287/8000,1))))),MIN(100,MAX(0,V287)))</x:f>
        <x:v>70.15473712063047</x:v>
      </x:c>
      <x:c r="F287" s="1017" t="n">
        <x:f>'対象台データ'!E285</x:f>
        <x:v>760</x:v>
      </x:c>
      <x:c r="G287" s="644" t="n">
        <x:f>'対象台データ'!F285</x:f>
        <x:v>7408</x:v>
      </x:c>
      <x:c r="H287" s="644" t="n">
        <x:f>'対象台データ'!G285</x:f>
        <x:v>1376</x:v>
      </x:c>
      <x:c r="I287" s="644" t="n">
        <x:f>'対象台データ'!H285</x:f>
        <x:v>0</x:v>
      </x:c>
      <x:c r="J287" s="644" t="n">
        <x:f>'対象台データ'!I285</x:f>
        <x:v>0</x:v>
      </x:c>
      <x:c r="K287" s="145" t="n">
        <x:f>'対象台データ'!K285</x:f>
        <x:v>1.0619150467962564</x:v>
      </x:c>
      <x:c r="L287" s="28" t="n">
        <x:f>IF(G287&lt;=0,5,IF(G287&lt;1500,5+(G287-0)*(20-5)/(1500-0),IF(G287&lt;3000,20+(G287-1500)*(40-20)/(3000-1500),IF(G287&lt;4500,40+(G287-3000)*(58-40)/(4500-3000),IF(G287&lt;6000,58+(G287-4500)*(72-58)/(6000-4500),IF(G287&lt;7500,72+(G287-6000)*(84-72)/(7500-6000),IF(G287&lt;9000,84+(G287-7500)*(93-84)/(9000-7500),IF(G287&lt;11000,93+(G287-9000)*(100-93)/(11000-9000),100))))))))</x:f>
        <x:v>83.264</x:v>
      </x:c>
      <x:c r="M287" s="28" t="n">
        <x:v>1</x:v>
      </x:c>
      <x:c r="N287" s="28" t="n">
        <x:f>MIN(100,L287*M287)</x:f>
        <x:v>83.264</x:v>
      </x:c>
      <x:c r="O287" s="28" t="n">
        <x:f>IF(K287&lt;=0.8,0,IF(K287&lt;0.9,0+(K287-0.8)*(10-0)/(0.9-0.8),IF(K287&lt;1,10+(K287-0.9)*(35-10)/(1-0.9),IF(K287&lt;1.2,35+(K287-1)*(87-35)/(1.2-1),IF(K287&lt;1.3,87+(K287-1.2)*(96-87)/(1.3-1.2),IF(K287&lt;1.45,96+(K287-1.3)*(100-96)/(1.45-1.3),100))))))</x:f>
        <x:v>51.097912167026664</x:v>
      </x:c>
      <x:c r="P287" s="145" t="n">
        <x:f>MIN(1,SQRT(G287/8000))</x:f>
        <x:v>0.9622889378975527</x:v>
      </x:c>
      <x:c r="Q287" s="28" t="n">
        <x:f>35+(O287-35)*P287</x:f>
        <x:v>50.49084280157618</x:v>
      </x:c>
      <x:c r="R287" s="28" t="n">
        <x:f>IF(K287&lt;0.95,MIN(25,(0.95-K287)*250),0)</x:f>
        <x:v>0</x:v>
      </x:c>
      <x:c r="S287" s="28" t="n">
        <x:f>IF($X287="A",Y287*5+Z287*15+AA287*30+AB287*60+AC287*80+AD287*100,0)</x:f>
        <x:v>0</x:v>
      </x:c>
      <x:c r="T287" s="28" t="n">
        <x:f>IF($X287="A",AE287*5+AF287*15+AG287*30+AH287*60+AI287*80+AJ287*100,0)</x:f>
        <x:v>0</x:v>
      </x:c>
      <x:c r="U287" s="28" t="n">
        <x:f>IF($X287="A",S287*15%+T287*30%+Q287*55%,0)</x:f>
        <x:v>0</x:v>
      </x:c>
      <x:c r="V287" s="1019" t="n">
        <x:f>IF($X287="A",U287*80%+N287*20%,N287*IFERROR(INDEX($AT$5:$AT$60,MATCH($D287,$AR$5:$AR$60,0)),0.6)+Q287*IFERROR(INDEX($AU$5:$AU$60,MATCH($D287,$AR$5:$AR$60,0)),0.4)-R287)</x:f>
        <x:v>70.15473712063047</x:v>
      </x:c>
      <x:c r="W287" s="25" t="str">
        <x:f>IF(E287&gt;=90,"設定6級候補",IF(E287&gt;=75,"設定4以上強候補",IF(E287&gt;=60,"設定4以上を疑う","要観察")))</x:f>
        <x:v>設定4以上を疑う</x:v>
      </x:c>
      <x:c r="X287" s="1004" t="str">
        <x:f>IFERROR(INDEX($AS$5:$AS$60,MATCH($D287,$AR$5:$AR$60,0)),"AT")</x:f>
        <x:v>AT</x:v>
      </x:c>
      <x:c r="Y287" s="145" t="n">
        <x:f>IFERROR((EXP(-$G287/INDEX($AV$5:$BA$12,MATCH($D287,$AR$5:$AR$12,0),1))*($G287/INDEX($AV$5:$BA$12,MATCH($D287,$AR$5:$AR$12,0),1))^$I287)/((EXP(-$G287/INDEX($AV$5:$BA$12,MATCH($D287,$AR$5:$AR$12,0),1))*($G287/INDEX($AV$5:$BA$12,MATCH($D287,$AR$5:$AR$12,0),1))^$I287)+(EXP(-$G287/INDEX($AV$5:$BA$12,MATCH($D287,$AR$5:$AR$12,0),2))*($G287/INDEX($AV$5:$BA$12,MATCH($D287,$AR$5:$AR$12,0),2))^$I287)+(EXP(-$G287/INDEX($AV$5:$BA$12,MATCH($D287,$AR$5:$AR$12,0),3))*($G287/INDEX($AV$5:$BA$12,MATCH($D287,$AR$5:$AR$12,0),3))^$I287)+(EXP(-$G287/INDEX($AV$5:$BA$12,MATCH($D287,$AR$5:$AR$12,0),4))*($G287/INDEX($AV$5:$BA$12,MATCH($D287,$AR$5:$AR$12,0),4))^$I287)+(EXP(-$G287/INDEX($AV$5:$BA$12,MATCH($D287,$AR$5:$AR$12,0),5))*($G287/INDEX($AV$5:$BA$12,MATCH($D287,$AR$5:$AR$12,0),5))^$I287)+(EXP(-$G287/INDEX($AV$5:$BA$12,MATCH($D287,$AR$5:$AR$12,0),6))*($G287/INDEX($AV$5:$BA$12,MATCH($D287,$AR$5:$AR$12,0),6))^$I287)),0)</x:f>
        <x:v>0</x:v>
      </x:c>
      <x:c r="Z287" s="145" t="n">
        <x:f>IFERROR((EXP(-$G287/INDEX($AV$5:$BA$12,MATCH($D287,$AR$5:$AR$12,0),2))*($G287/INDEX($AV$5:$BA$12,MATCH($D287,$AR$5:$AR$12,0),2))^$I287)/((EXP(-$G287/INDEX($AV$5:$BA$12,MATCH($D287,$AR$5:$AR$12,0),1))*($G287/INDEX($AV$5:$BA$12,MATCH($D287,$AR$5:$AR$12,0),1))^$I287)+(EXP(-$G287/INDEX($AV$5:$BA$12,MATCH($D287,$AR$5:$AR$12,0),2))*($G287/INDEX($AV$5:$BA$12,MATCH($D287,$AR$5:$AR$12,0),2))^$I287)+(EXP(-$G287/INDEX($AV$5:$BA$12,MATCH($D287,$AR$5:$AR$12,0),3))*($G287/INDEX($AV$5:$BA$12,MATCH($D287,$AR$5:$AR$12,0),3))^$I287)+(EXP(-$G287/INDEX($AV$5:$BA$12,MATCH($D287,$AR$5:$AR$12,0),4))*($G287/INDEX($AV$5:$BA$12,MATCH($D287,$AR$5:$AR$12,0),4))^$I287)+(EXP(-$G287/INDEX($AV$5:$BA$12,MATCH($D287,$AR$5:$AR$12,0),5))*($G287/INDEX($AV$5:$BA$12,MATCH($D287,$AR$5:$AR$12,0),5))^$I287)+(EXP(-$G287/INDEX($AV$5:$BA$12,MATCH($D287,$AR$5:$AR$12,0),6))*($G287/INDEX($AV$5:$BA$12,MATCH($D287,$AR$5:$AR$12,0),6))^$I287)),0)</x:f>
        <x:v>0</x:v>
      </x:c>
      <x:c r="AA287" s="145" t="n">
        <x:f>IFERROR((EXP(-$G287/INDEX($AV$5:$BA$12,MATCH($D287,$AR$5:$AR$12,0),3))*($G287/INDEX($AV$5:$BA$12,MATCH($D287,$AR$5:$AR$12,0),3))^$I287)/((EXP(-$G287/INDEX($AV$5:$BA$12,MATCH($D287,$AR$5:$AR$12,0),1))*($G287/INDEX($AV$5:$BA$12,MATCH($D287,$AR$5:$AR$12,0),1))^$I287)+(EXP(-$G287/INDEX($AV$5:$BA$12,MATCH($D287,$AR$5:$AR$12,0),2))*($G287/INDEX($AV$5:$BA$12,MATCH($D287,$AR$5:$AR$12,0),2))^$I287)+(EXP(-$G287/INDEX($AV$5:$BA$12,MATCH($D287,$AR$5:$AR$12,0),3))*($G287/INDEX($AV$5:$BA$12,MATCH($D287,$AR$5:$AR$12,0),3))^$I287)+(EXP(-$G287/INDEX($AV$5:$BA$12,MATCH($D287,$AR$5:$AR$12,0),4))*($G287/INDEX($AV$5:$BA$12,MATCH($D287,$AR$5:$AR$12,0),4))^$I287)+(EXP(-$G287/INDEX($AV$5:$BA$12,MATCH($D287,$AR$5:$AR$12,0),5))*($G287/INDEX($AV$5:$BA$12,MATCH($D287,$AR$5:$AR$12,0),5))^$I287)+(EXP(-$G287/INDEX($AV$5:$BA$12,MATCH($D287,$AR$5:$AR$12,0),6))*($G287/INDEX($AV$5:$BA$12,MATCH($D287,$AR$5:$AR$12,0),6))^$I287)),0)</x:f>
        <x:v>0</x:v>
      </x:c>
      <x:c r="AB287" s="145" t="n">
        <x:f>IFERROR((EXP(-$G287/INDEX($AV$5:$BA$12,MATCH($D287,$AR$5:$AR$12,0),4))*($G287/INDEX($AV$5:$BA$12,MATCH($D287,$AR$5:$AR$12,0),4))^$I287)/((EXP(-$G287/INDEX($AV$5:$BA$12,MATCH($D287,$AR$5:$AR$12,0),1))*($G287/INDEX($AV$5:$BA$12,MATCH($D287,$AR$5:$AR$12,0),1))^$I287)+(EXP(-$G287/INDEX($AV$5:$BA$12,MATCH($D287,$AR$5:$AR$12,0),2))*($G287/INDEX($AV$5:$BA$12,MATCH($D287,$AR$5:$AR$12,0),2))^$I287)+(EXP(-$G287/INDEX($AV$5:$BA$12,MATCH($D287,$AR$5:$AR$12,0),3))*($G287/INDEX($AV$5:$BA$12,MATCH($D287,$AR$5:$AR$12,0),3))^$I287)+(EXP(-$G287/INDEX($AV$5:$BA$12,MATCH($D287,$AR$5:$AR$12,0),4))*($G287/INDEX($AV$5:$BA$12,MATCH($D287,$AR$5:$AR$12,0),4))^$I287)+(EXP(-$G287/INDEX($AV$5:$BA$12,MATCH($D287,$AR$5:$AR$12,0),5))*($G287/INDEX($AV$5:$BA$12,MATCH($D287,$AR$5:$AR$12,0),5))^$I287)+(EXP(-$G287/INDEX($AV$5:$BA$12,MATCH($D287,$AR$5:$AR$12,0),6))*($G287/INDEX($AV$5:$BA$12,MATCH($D287,$AR$5:$AR$12,0),6))^$I287)),0)</x:f>
        <x:v>0</x:v>
      </x:c>
      <x:c r="AC287" s="145" t="n">
        <x:f>IFERROR((EXP(-$G287/INDEX($AV$5:$BA$12,MATCH($D287,$AR$5:$AR$12,0),5))*($G287/INDEX($AV$5:$BA$12,MATCH($D287,$AR$5:$AR$12,0),5))^$I287)/((EXP(-$G287/INDEX($AV$5:$BA$12,MATCH($D287,$AR$5:$AR$12,0),1))*($G287/INDEX($AV$5:$BA$12,MATCH($D287,$AR$5:$AR$12,0),1))^$I287)+(EXP(-$G287/INDEX($AV$5:$BA$12,MATCH($D287,$AR$5:$AR$12,0),2))*($G287/INDEX($AV$5:$BA$12,MATCH($D287,$AR$5:$AR$12,0),2))^$I287)+(EXP(-$G287/INDEX($AV$5:$BA$12,MATCH($D287,$AR$5:$AR$12,0),3))*($G287/INDEX($AV$5:$BA$12,MATCH($D287,$AR$5:$AR$12,0),3))^$I287)+(EXP(-$G287/INDEX($AV$5:$BA$12,MATCH($D287,$AR$5:$AR$12,0),4))*($G287/INDEX($AV$5:$BA$12,MATCH($D287,$AR$5:$AR$12,0),4))^$I287)+(EXP(-$G287/INDEX($AV$5:$BA$12,MATCH($D287,$AR$5:$AR$12,0),5))*($G287/INDEX($AV$5:$BA$12,MATCH($D287,$AR$5:$AR$12,0),5))^$I287)+(EXP(-$G287/INDEX($AV$5:$BA$12,MATCH($D287,$AR$5:$AR$12,0),6))*($G287/INDEX($AV$5:$BA$12,MATCH($D287,$AR$5:$AR$12,0),6))^$I287)),0)</x:f>
        <x:v>0</x:v>
      </x:c>
      <x:c r="AD287" s="145" t="n">
        <x:f>IFERROR((EXP(-$G287/INDEX($AV$5:$BA$12,MATCH($D287,$AR$5:$AR$12,0),6))*($G287/INDEX($AV$5:$BA$12,MATCH($D287,$AR$5:$AR$12,0),6))^$I287)/((EXP(-$G287/INDEX($AV$5:$BA$12,MATCH($D287,$AR$5:$AR$12,0),1))*($G287/INDEX($AV$5:$BA$12,MATCH($D287,$AR$5:$AR$12,0),1))^$I287)+(EXP(-$G287/INDEX($AV$5:$BA$12,MATCH($D287,$AR$5:$AR$12,0),2))*($G287/INDEX($AV$5:$BA$12,MATCH($D287,$AR$5:$AR$12,0),2))^$I287)+(EXP(-$G287/INDEX($AV$5:$BA$12,MATCH($D287,$AR$5:$AR$12,0),3))*($G287/INDEX($AV$5:$BA$12,MATCH($D287,$AR$5:$AR$12,0),3))^$I287)+(EXP(-$G287/INDEX($AV$5:$BA$12,MATCH($D287,$AR$5:$AR$12,0),4))*($G287/INDEX($AV$5:$BA$12,MATCH($D287,$AR$5:$AR$12,0),4))^$I287)+(EXP(-$G287/INDEX($AV$5:$BA$12,MATCH($D287,$AR$5:$AR$12,0),5))*($G287/INDEX($AV$5:$BA$12,MATCH($D287,$AR$5:$AR$12,0),5))^$I287)+(EXP(-$G287/INDEX($AV$5:$BA$12,MATCH($D287,$AR$5:$AR$12,0),6))*($G287/INDEX($AV$5:$BA$12,MATCH($D287,$AR$5:$AR$12,0),6))^$I287)),0)</x:f>
        <x:v>0</x:v>
      </x:c>
      <x:c r="AE287" s="145" t="n">
        <x:f>IFERROR((EXP(-$G287/INDEX($BB$5:$BG$12,MATCH($D287,$AR$5:$AR$12,0),1))*($G287/INDEX($BB$5:$BG$12,MATCH($D287,$AR$5:$AR$12,0),1))^$J287)/((EXP(-$G287/INDEX($BB$5:$BG$12,MATCH($D287,$AR$5:$AR$12,0),1))*($G287/INDEX($BB$5:$BG$12,MATCH($D287,$AR$5:$AR$12,0),1))^$J287)+(EXP(-$G287/INDEX($BB$5:$BG$12,MATCH($D287,$AR$5:$AR$12,0),2))*($G287/INDEX($BB$5:$BG$12,MATCH($D287,$AR$5:$AR$12,0),2))^$J287)+(EXP(-$G287/INDEX($BB$5:$BG$12,MATCH($D287,$AR$5:$AR$12,0),3))*($G287/INDEX($BB$5:$BG$12,MATCH($D287,$AR$5:$AR$12,0),3))^$J287)+(EXP(-$G287/INDEX($BB$5:$BG$12,MATCH($D287,$AR$5:$AR$12,0),4))*($G287/INDEX($BB$5:$BG$12,MATCH($D287,$AR$5:$AR$12,0),4))^$J287)+(EXP(-$G287/INDEX($BB$5:$BG$12,MATCH($D287,$AR$5:$AR$12,0),5))*($G287/INDEX($BB$5:$BG$12,MATCH($D287,$AR$5:$AR$12,0),5))^$J287)+(EXP(-$G287/INDEX($BB$5:$BG$12,MATCH($D287,$AR$5:$AR$12,0),6))*($G287/INDEX($BB$5:$BG$12,MATCH($D287,$AR$5:$AR$12,0),6))^$J287)),0)</x:f>
        <x:v>0</x:v>
      </x:c>
      <x:c r="AF287" s="145" t="n">
        <x:f>IFERROR((EXP(-$G287/INDEX($BB$5:$BG$12,MATCH($D287,$AR$5:$AR$12,0),2))*($G287/INDEX($BB$5:$BG$12,MATCH($D287,$AR$5:$AR$12,0),2))^$J287)/((EXP(-$G287/INDEX($BB$5:$BG$12,MATCH($D287,$AR$5:$AR$12,0),1))*($G287/INDEX($BB$5:$BG$12,MATCH($D287,$AR$5:$AR$12,0),1))^$J287)+(EXP(-$G287/INDEX($BB$5:$BG$12,MATCH($D287,$AR$5:$AR$12,0),2))*($G287/INDEX($BB$5:$BG$12,MATCH($D287,$AR$5:$AR$12,0),2))^$J287)+(EXP(-$G287/INDEX($BB$5:$BG$12,MATCH($D287,$AR$5:$AR$12,0),3))*($G287/INDEX($BB$5:$BG$12,MATCH($D287,$AR$5:$AR$12,0),3))^$J287)+(EXP(-$G287/INDEX($BB$5:$BG$12,MATCH($D287,$AR$5:$AR$12,0),4))*($G287/INDEX($BB$5:$BG$12,MATCH($D287,$AR$5:$AR$12,0),4))^$J287)+(EXP(-$G287/INDEX($BB$5:$BG$12,MATCH($D287,$AR$5:$AR$12,0),5))*($G287/INDEX($BB$5:$BG$12,MATCH($D287,$AR$5:$AR$12,0),5))^$J287)+(EXP(-$G287/INDEX($BB$5:$BG$12,MATCH($D287,$AR$5:$AR$12,0),6))*($G287/INDEX($BB$5:$BG$12,MATCH($D287,$AR$5:$AR$12,0),6))^$J287)),0)</x:f>
        <x:v>0</x:v>
      </x:c>
      <x:c r="AG287" s="145" t="n">
        <x:f>IFERROR((EXP(-$G287/INDEX($BB$5:$BG$12,MATCH($D287,$AR$5:$AR$12,0),3))*($G287/INDEX($BB$5:$BG$12,MATCH($D287,$AR$5:$AR$12,0),3))^$J287)/((EXP(-$G287/INDEX($BB$5:$BG$12,MATCH($D287,$AR$5:$AR$12,0),1))*($G287/INDEX($BB$5:$BG$12,MATCH($D287,$AR$5:$AR$12,0),1))^$J287)+(EXP(-$G287/INDEX($BB$5:$BG$12,MATCH($D287,$AR$5:$AR$12,0),2))*($G287/INDEX($BB$5:$BG$12,MATCH($D287,$AR$5:$AR$12,0),2))^$J287)+(EXP(-$G287/INDEX($BB$5:$BG$12,MATCH($D287,$AR$5:$AR$12,0),3))*($G287/INDEX($BB$5:$BG$12,MATCH($D287,$AR$5:$AR$12,0),3))^$J287)+(EXP(-$G287/INDEX($BB$5:$BG$12,MATCH($D287,$AR$5:$AR$12,0),4))*($G287/INDEX($BB$5:$BG$12,MATCH($D287,$AR$5:$AR$12,0),4))^$J287)+(EXP(-$G287/INDEX($BB$5:$BG$12,MATCH($D287,$AR$5:$AR$12,0),5))*($G287/INDEX($BB$5:$BG$12,MATCH($D287,$AR$5:$AR$12,0),5))^$J287)+(EXP(-$G287/INDEX($BB$5:$BG$12,MATCH($D287,$AR$5:$AR$12,0),6))*($G287/INDEX($BB$5:$BG$12,MATCH($D287,$AR$5:$AR$12,0),6))^$J287)),0)</x:f>
        <x:v>0</x:v>
      </x:c>
      <x:c r="AH287" s="145" t="n">
        <x:f>IFERROR((EXP(-$G287/INDEX($BB$5:$BG$12,MATCH($D287,$AR$5:$AR$12,0),4))*($G287/INDEX($BB$5:$BG$12,MATCH($D287,$AR$5:$AR$12,0),4))^$J287)/((EXP(-$G287/INDEX($BB$5:$BG$12,MATCH($D287,$AR$5:$AR$12,0),1))*($G287/INDEX($BB$5:$BG$12,MATCH($D287,$AR$5:$AR$12,0),1))^$J287)+(EXP(-$G287/INDEX($BB$5:$BG$12,MATCH($D287,$AR$5:$AR$12,0),2))*($G287/INDEX($BB$5:$BG$12,MATCH($D287,$AR$5:$AR$12,0),2))^$J287)+(EXP(-$G287/INDEX($BB$5:$BG$12,MATCH($D287,$AR$5:$AR$12,0),3))*($G287/INDEX($BB$5:$BG$12,MATCH($D287,$AR$5:$AR$12,0),3))^$J287)+(EXP(-$G287/INDEX($BB$5:$BG$12,MATCH($D287,$AR$5:$AR$12,0),4))*($G287/INDEX($BB$5:$BG$12,MATCH($D287,$AR$5:$AR$12,0),4))^$J287)+(EXP(-$G287/INDEX($BB$5:$BG$12,MATCH($D287,$AR$5:$AR$12,0),5))*($G287/INDEX($BB$5:$BG$12,MATCH($D287,$AR$5:$AR$12,0),5))^$J287)+(EXP(-$G287/INDEX($BB$5:$BG$12,MATCH($D287,$AR$5:$AR$12,0),6))*($G287/INDEX($BB$5:$BG$12,MATCH($D287,$AR$5:$AR$12,0),6))^$J287)),0)</x:f>
        <x:v>0</x:v>
      </x:c>
      <x:c r="AI287" s="145" t="n">
        <x:f>IFERROR((EXP(-$G287/INDEX($BB$5:$BG$12,MATCH($D287,$AR$5:$AR$12,0),5))*($G287/INDEX($BB$5:$BG$12,MATCH($D287,$AR$5:$AR$12,0),5))^$J287)/((EXP(-$G287/INDEX($BB$5:$BG$12,MATCH($D287,$AR$5:$AR$12,0),1))*($G287/INDEX($BB$5:$BG$12,MATCH($D287,$AR$5:$AR$12,0),1))^$J287)+(EXP(-$G287/INDEX($BB$5:$BG$12,MATCH($D287,$AR$5:$AR$12,0),2))*($G287/INDEX($BB$5:$BG$12,MATCH($D287,$AR$5:$AR$12,0),2))^$J287)+(EXP(-$G287/INDEX($BB$5:$BG$12,MATCH($D287,$AR$5:$AR$12,0),3))*($G287/INDEX($BB$5:$BG$12,MATCH($D287,$AR$5:$AR$12,0),3))^$J287)+(EXP(-$G287/INDEX($BB$5:$BG$12,MATCH($D287,$AR$5:$AR$12,0),4))*($G287/INDEX($BB$5:$BG$12,MATCH($D287,$AR$5:$AR$12,0),4))^$J287)+(EXP(-$G287/INDEX($BB$5:$BG$12,MATCH($D287,$AR$5:$AR$12,0),5))*($G287/INDEX($BB$5:$BG$12,MATCH($D287,$AR$5:$AR$12,0),5))^$J287)+(EXP(-$G287/INDEX($BB$5:$BG$12,MATCH($D287,$AR$5:$AR$12,0),6))*($G287/INDEX($BB$5:$BG$12,MATCH($D287,$AR$5:$AR$12,0),6))^$J287)),0)</x:f>
        <x:v>0</x:v>
      </x:c>
      <x:c r="AJ287" s="145" t="n">
        <x:f>IFERROR((EXP(-$G287/INDEX($BB$5:$BG$12,MATCH($D287,$AR$5:$AR$12,0),6))*($G287/INDEX($BB$5:$BG$12,MATCH($D287,$AR$5:$AR$12,0),6))^$J287)/((EXP(-$G287/INDEX($BB$5:$BG$12,MATCH($D287,$AR$5:$AR$12,0),1))*($G287/INDEX($BB$5:$BG$12,MATCH($D287,$AR$5:$AR$12,0),1))^$J287)+(EXP(-$G287/INDEX($BB$5:$BG$12,MATCH($D287,$AR$5:$AR$12,0),2))*($G287/INDEX($BB$5:$BG$12,MATCH($D287,$AR$5:$AR$12,0),2))^$J287)+(EXP(-$G287/INDEX($BB$5:$BG$12,MATCH($D287,$AR$5:$AR$12,0),3))*($G287/INDEX($BB$5:$BG$12,MATCH($D287,$AR$5:$AR$12,0),3))^$J287)+(EXP(-$G287/INDEX($BB$5:$BG$12,MATCH($D287,$AR$5:$AR$12,0),4))*($G287/INDEX($BB$5:$BG$12,MATCH($D287,$AR$5:$AR$12,0),4))^$J287)+(EXP(-$G287/INDEX($BB$5:$BG$12,MATCH($D287,$AR$5:$AR$12,0),5))*($G287/INDEX($BB$5:$BG$12,MATCH($D287,$AR$5:$AR$12,0),5))^$J287)+(EXP(-$G287/INDEX($BB$5:$BG$12,MATCH($D287,$AR$5:$AR$12,0),6))*($G287/INDEX($BB$5:$BG$12,MATCH($D287,$AR$5:$AR$12,0),6))^$J287)),0)</x:f>
        <x:v>0</x:v>
      </x:c>
      <x:c r="BJ287"/>
      <x:c r="BK287"/>
      <x:c r="BL287"/>
      <x:c r="BM287"/>
      <x:c r="BN287"/>
      <x:c r="BO287"/>
      <x:c r="BP287"/>
      <x:c r="BQ287"/>
      <x:c r="BR287"/>
      <x:c r="BS287"/>
      <x:c r="BT287"/>
      <x:c r="BU287"/>
      <x:c r="BV287"/>
      <x:c r="BW287"/>
      <x:c r="BX287"/>
      <x:c r="BY287"/>
      <x:c r="BZ287"/>
    </x:row>
    <x:row r="288">
      <x:c r="A288" s="30" t="n">
        <x:f>'対象台データ'!A286</x:f>
        <x:v>46131</x:v>
      </x:c>
      <x:c r="B288" s="1004" t="str">
        <x:f>'対象台データ'!B286</x:f>
        <x:v>日</x:v>
      </x:c>
      <x:c r="C288" s="1004" t="str">
        <x:f>'対象台データ'!C286</x:f>
        <x:v>4/19</x:v>
      </x:c>
      <x:c r="D288" t="str">
        <x:f>'対象台データ'!D286</x:f>
        <x:v>鉄拳6</x:v>
      </x:c>
      <x:c r="E288" s="1015" t="n">
        <x:f>IF($X288="A",MIN(100,MAX(0,55+(V288-55)*(1+0.4*SQRT(MIN(G288/8000,1))))),MIN(100,MAX(0,V288)))</x:f>
        <x:v>67.81675386597121</x:v>
      </x:c>
      <x:c r="F288" s="1017" t="n">
        <x:f>'対象台データ'!E286</x:f>
        <x:v>761</x:v>
      </x:c>
      <x:c r="G288" s="644" t="n">
        <x:f>'対象台データ'!F286</x:f>
        <x:v>5913</x:v>
      </x:c>
      <x:c r="H288" s="644" t="n">
        <x:f>'対象台データ'!G286</x:f>
        <x:v>2203</x:v>
      </x:c>
      <x:c r="I288" s="644" t="n">
        <x:f>'対象台データ'!H286</x:f>
        <x:v>0</x:v>
      </x:c>
      <x:c r="J288" s="644" t="n">
        <x:f>'対象台データ'!I286</x:f>
        <x:v>0</x:v>
      </x:c>
      <x:c r="K288" s="145" t="n">
        <x:f>'対象台データ'!K286</x:f>
        <x:v>1.1241896386493038</x:v>
      </x:c>
      <x:c r="L288" s="28" t="n">
        <x:f>IF(G288&lt;=0,5,IF(G288&lt;1500,5+(G288-0)*(20-5)/(1500-0),IF(G288&lt;3000,20+(G288-1500)*(40-20)/(3000-1500),IF(G288&lt;4500,40+(G288-3000)*(58-40)/(4500-3000),IF(G288&lt;6000,58+(G288-4500)*(72-58)/(6000-4500),IF(G288&lt;7500,72+(G288-6000)*(84-72)/(7500-6000),IF(G288&lt;9000,84+(G288-7500)*(93-84)/(9000-7500),IF(G288&lt;11000,93+(G288-9000)*(100-93)/(11000-9000),100))))))))</x:f>
        <x:v>71.188</x:v>
      </x:c>
      <x:c r="M288" s="28" t="n">
        <x:v>1</x:v>
      </x:c>
      <x:c r="N288" s="28" t="n">
        <x:f>MIN(100,L288*M288)</x:f>
        <x:v>71.188</x:v>
      </x:c>
      <x:c r="O288" s="28" t="n">
        <x:f>IF(K288&lt;=0.8,0,IF(K288&lt;0.9,0+(K288-0.8)*(10-0)/(0.9-0.8),IF(K288&lt;1,10+(K288-0.9)*(35-10)/(1-0.9),IF(K288&lt;1.2,35+(K288-1)*(87-35)/(1.2-1),IF(K288&lt;1.3,87+(K288-1.2)*(96-87)/(1.3-1.2),IF(K288&lt;1.45,96+(K288-1.3)*(100-96)/(1.45-1.3),100))))))</x:f>
        <x:v>67.28930604881899</x:v>
      </x:c>
      <x:c r="P288" s="145" t="n">
        <x:f>MIN(1,SQRT(G288/8000))</x:f>
        <x:v>0.859723792854426</x:v>
      </x:c>
      <x:c r="Q288" s="28" t="n">
        <x:f>35+(O288-35)*P288</x:f>
        <x:v>62.75988466492802</x:v>
      </x:c>
      <x:c r="R288" s="28" t="n">
        <x:f>IF(K288&lt;0.95,MIN(25,(0.95-K288)*250),0)</x:f>
        <x:v>0</x:v>
      </x:c>
      <x:c r="S288" s="28" t="n">
        <x:f>IF($X288="A",Y288*5+Z288*15+AA288*30+AB288*60+AC288*80+AD288*100,0)</x:f>
        <x:v>0</x:v>
      </x:c>
      <x:c r="T288" s="28" t="n">
        <x:f>IF($X288="A",AE288*5+AF288*15+AG288*30+AH288*60+AI288*80+AJ288*100,0)</x:f>
        <x:v>0</x:v>
      </x:c>
      <x:c r="U288" s="28" t="n">
        <x:f>IF($X288="A",S288*15%+T288*30%+Q288*55%,0)</x:f>
        <x:v>0</x:v>
      </x:c>
      <x:c r="V288" s="1019" t="n">
        <x:f>IF($X288="A",U288*80%+N288*20%,N288*IFERROR(INDEX($AT$5:$AT$60,MATCH($D288,$AR$5:$AR$60,0)),0.6)+Q288*IFERROR(INDEX($AU$5:$AU$60,MATCH($D288,$AR$5:$AR$60,0)),0.4)-R288)</x:f>
        <x:v>67.81675386597121</x:v>
      </x:c>
      <x:c r="W288" s="25" t="str">
        <x:f>IF(E288&gt;=90,"設定6級候補",IF(E288&gt;=75,"設定4以上強候補",IF(E288&gt;=60,"設定4以上を疑う","要観察")))</x:f>
        <x:v>設定4以上を疑う</x:v>
      </x:c>
      <x:c r="X288" s="1004" t="str">
        <x:f>IFERROR(INDEX($AS$5:$AS$60,MATCH($D288,$AR$5:$AR$60,0)),"AT")</x:f>
        <x:v>AT</x:v>
      </x:c>
      <x:c r="Y288" s="145" t="n">
        <x:f>IFERROR((EXP(-$G288/INDEX($AV$5:$BA$12,MATCH($D288,$AR$5:$AR$12,0),1))*($G288/INDEX($AV$5:$BA$12,MATCH($D288,$AR$5:$AR$12,0),1))^$I288)/((EXP(-$G288/INDEX($AV$5:$BA$12,MATCH($D288,$AR$5:$AR$12,0),1))*($G288/INDEX($AV$5:$BA$12,MATCH($D288,$AR$5:$AR$12,0),1))^$I288)+(EXP(-$G288/INDEX($AV$5:$BA$12,MATCH($D288,$AR$5:$AR$12,0),2))*($G288/INDEX($AV$5:$BA$12,MATCH($D288,$AR$5:$AR$12,0),2))^$I288)+(EXP(-$G288/INDEX($AV$5:$BA$12,MATCH($D288,$AR$5:$AR$12,0),3))*($G288/INDEX($AV$5:$BA$12,MATCH($D288,$AR$5:$AR$12,0),3))^$I288)+(EXP(-$G288/INDEX($AV$5:$BA$12,MATCH($D288,$AR$5:$AR$12,0),4))*($G288/INDEX($AV$5:$BA$12,MATCH($D288,$AR$5:$AR$12,0),4))^$I288)+(EXP(-$G288/INDEX($AV$5:$BA$12,MATCH($D288,$AR$5:$AR$12,0),5))*($G288/INDEX($AV$5:$BA$12,MATCH($D288,$AR$5:$AR$12,0),5))^$I288)+(EXP(-$G288/INDEX($AV$5:$BA$12,MATCH($D288,$AR$5:$AR$12,0),6))*($G288/INDEX($AV$5:$BA$12,MATCH($D288,$AR$5:$AR$12,0),6))^$I288)),0)</x:f>
        <x:v>0</x:v>
      </x:c>
      <x:c r="Z288" s="145" t="n">
        <x:f>IFERROR((EXP(-$G288/INDEX($AV$5:$BA$12,MATCH($D288,$AR$5:$AR$12,0),2))*($G288/INDEX($AV$5:$BA$12,MATCH($D288,$AR$5:$AR$12,0),2))^$I288)/((EXP(-$G288/INDEX($AV$5:$BA$12,MATCH($D288,$AR$5:$AR$12,0),1))*($G288/INDEX($AV$5:$BA$12,MATCH($D288,$AR$5:$AR$12,0),1))^$I288)+(EXP(-$G288/INDEX($AV$5:$BA$12,MATCH($D288,$AR$5:$AR$12,0),2))*($G288/INDEX($AV$5:$BA$12,MATCH($D288,$AR$5:$AR$12,0),2))^$I288)+(EXP(-$G288/INDEX($AV$5:$BA$12,MATCH($D288,$AR$5:$AR$12,0),3))*($G288/INDEX($AV$5:$BA$12,MATCH($D288,$AR$5:$AR$12,0),3))^$I288)+(EXP(-$G288/INDEX($AV$5:$BA$12,MATCH($D288,$AR$5:$AR$12,0),4))*($G288/INDEX($AV$5:$BA$12,MATCH($D288,$AR$5:$AR$12,0),4))^$I288)+(EXP(-$G288/INDEX($AV$5:$BA$12,MATCH($D288,$AR$5:$AR$12,0),5))*($G288/INDEX($AV$5:$BA$12,MATCH($D288,$AR$5:$AR$12,0),5))^$I288)+(EXP(-$G288/INDEX($AV$5:$BA$12,MATCH($D288,$AR$5:$AR$12,0),6))*($G288/INDEX($AV$5:$BA$12,MATCH($D288,$AR$5:$AR$12,0),6))^$I288)),0)</x:f>
        <x:v>0</x:v>
      </x:c>
      <x:c r="AA288" s="145" t="n">
        <x:f>IFERROR((EXP(-$G288/INDEX($AV$5:$BA$12,MATCH($D288,$AR$5:$AR$12,0),3))*($G288/INDEX($AV$5:$BA$12,MATCH($D288,$AR$5:$AR$12,0),3))^$I288)/((EXP(-$G288/INDEX($AV$5:$BA$12,MATCH($D288,$AR$5:$AR$12,0),1))*($G288/INDEX($AV$5:$BA$12,MATCH($D288,$AR$5:$AR$12,0),1))^$I288)+(EXP(-$G288/INDEX($AV$5:$BA$12,MATCH($D288,$AR$5:$AR$12,0),2))*($G288/INDEX($AV$5:$BA$12,MATCH($D288,$AR$5:$AR$12,0),2))^$I288)+(EXP(-$G288/INDEX($AV$5:$BA$12,MATCH($D288,$AR$5:$AR$12,0),3))*($G288/INDEX($AV$5:$BA$12,MATCH($D288,$AR$5:$AR$12,0),3))^$I288)+(EXP(-$G288/INDEX($AV$5:$BA$12,MATCH($D288,$AR$5:$AR$12,0),4))*($G288/INDEX($AV$5:$BA$12,MATCH($D288,$AR$5:$AR$12,0),4))^$I288)+(EXP(-$G288/INDEX($AV$5:$BA$12,MATCH($D288,$AR$5:$AR$12,0),5))*($G288/INDEX($AV$5:$BA$12,MATCH($D288,$AR$5:$AR$12,0),5))^$I288)+(EXP(-$G288/INDEX($AV$5:$BA$12,MATCH($D288,$AR$5:$AR$12,0),6))*($G288/INDEX($AV$5:$BA$12,MATCH($D288,$AR$5:$AR$12,0),6))^$I288)),0)</x:f>
        <x:v>0</x:v>
      </x:c>
      <x:c r="AB288" s="145" t="n">
        <x:f>IFERROR((EXP(-$G288/INDEX($AV$5:$BA$12,MATCH($D288,$AR$5:$AR$12,0),4))*($G288/INDEX($AV$5:$BA$12,MATCH($D288,$AR$5:$AR$12,0),4))^$I288)/((EXP(-$G288/INDEX($AV$5:$BA$12,MATCH($D288,$AR$5:$AR$12,0),1))*($G288/INDEX($AV$5:$BA$12,MATCH($D288,$AR$5:$AR$12,0),1))^$I288)+(EXP(-$G288/INDEX($AV$5:$BA$12,MATCH($D288,$AR$5:$AR$12,0),2))*($G288/INDEX($AV$5:$BA$12,MATCH($D288,$AR$5:$AR$12,0),2))^$I288)+(EXP(-$G288/INDEX($AV$5:$BA$12,MATCH($D288,$AR$5:$AR$12,0),3))*($G288/INDEX($AV$5:$BA$12,MATCH($D288,$AR$5:$AR$12,0),3))^$I288)+(EXP(-$G288/INDEX($AV$5:$BA$12,MATCH($D288,$AR$5:$AR$12,0),4))*($G288/INDEX($AV$5:$BA$12,MATCH($D288,$AR$5:$AR$12,0),4))^$I288)+(EXP(-$G288/INDEX($AV$5:$BA$12,MATCH($D288,$AR$5:$AR$12,0),5))*($G288/INDEX($AV$5:$BA$12,MATCH($D288,$AR$5:$AR$12,0),5))^$I288)+(EXP(-$G288/INDEX($AV$5:$BA$12,MATCH($D288,$AR$5:$AR$12,0),6))*($G288/INDEX($AV$5:$BA$12,MATCH($D288,$AR$5:$AR$12,0),6))^$I288)),0)</x:f>
        <x:v>0</x:v>
      </x:c>
      <x:c r="AC288" s="145" t="n">
        <x:f>IFERROR((EXP(-$G288/INDEX($AV$5:$BA$12,MATCH($D288,$AR$5:$AR$12,0),5))*($G288/INDEX($AV$5:$BA$12,MATCH($D288,$AR$5:$AR$12,0),5))^$I288)/((EXP(-$G288/INDEX($AV$5:$BA$12,MATCH($D288,$AR$5:$AR$12,0),1))*($G288/INDEX($AV$5:$BA$12,MATCH($D288,$AR$5:$AR$12,0),1))^$I288)+(EXP(-$G288/INDEX($AV$5:$BA$12,MATCH($D288,$AR$5:$AR$12,0),2))*($G288/INDEX($AV$5:$BA$12,MATCH($D288,$AR$5:$AR$12,0),2))^$I288)+(EXP(-$G288/INDEX($AV$5:$BA$12,MATCH($D288,$AR$5:$AR$12,0),3))*($G288/INDEX($AV$5:$BA$12,MATCH($D288,$AR$5:$AR$12,0),3))^$I288)+(EXP(-$G288/INDEX($AV$5:$BA$12,MATCH($D288,$AR$5:$AR$12,0),4))*($G288/INDEX($AV$5:$BA$12,MATCH($D288,$AR$5:$AR$12,0),4))^$I288)+(EXP(-$G288/INDEX($AV$5:$BA$12,MATCH($D288,$AR$5:$AR$12,0),5))*($G288/INDEX($AV$5:$BA$12,MATCH($D288,$AR$5:$AR$12,0),5))^$I288)+(EXP(-$G288/INDEX($AV$5:$BA$12,MATCH($D288,$AR$5:$AR$12,0),6))*($G288/INDEX($AV$5:$BA$12,MATCH($D288,$AR$5:$AR$12,0),6))^$I288)),0)</x:f>
        <x:v>0</x:v>
      </x:c>
      <x:c r="AD288" s="145" t="n">
        <x:f>IFERROR((EXP(-$G288/INDEX($AV$5:$BA$12,MATCH($D288,$AR$5:$AR$12,0),6))*($G288/INDEX($AV$5:$BA$12,MATCH($D288,$AR$5:$AR$12,0),6))^$I288)/((EXP(-$G288/INDEX($AV$5:$BA$12,MATCH($D288,$AR$5:$AR$12,0),1))*($G288/INDEX($AV$5:$BA$12,MATCH($D288,$AR$5:$AR$12,0),1))^$I288)+(EXP(-$G288/INDEX($AV$5:$BA$12,MATCH($D288,$AR$5:$AR$12,0),2))*($G288/INDEX($AV$5:$BA$12,MATCH($D288,$AR$5:$AR$12,0),2))^$I288)+(EXP(-$G288/INDEX($AV$5:$BA$12,MATCH($D288,$AR$5:$AR$12,0),3))*($G288/INDEX($AV$5:$BA$12,MATCH($D288,$AR$5:$AR$12,0),3))^$I288)+(EXP(-$G288/INDEX($AV$5:$BA$12,MATCH($D288,$AR$5:$AR$12,0),4))*($G288/INDEX($AV$5:$BA$12,MATCH($D288,$AR$5:$AR$12,0),4))^$I288)+(EXP(-$G288/INDEX($AV$5:$BA$12,MATCH($D288,$AR$5:$AR$12,0),5))*($G288/INDEX($AV$5:$BA$12,MATCH($D288,$AR$5:$AR$12,0),5))^$I288)+(EXP(-$G288/INDEX($AV$5:$BA$12,MATCH($D288,$AR$5:$AR$12,0),6))*($G288/INDEX($AV$5:$BA$12,MATCH($D288,$AR$5:$AR$12,0),6))^$I288)),0)</x:f>
        <x:v>0</x:v>
      </x:c>
      <x:c r="AE288" s="145" t="n">
        <x:f>IFERROR((EXP(-$G288/INDEX($BB$5:$BG$12,MATCH($D288,$AR$5:$AR$12,0),1))*($G288/INDEX($BB$5:$BG$12,MATCH($D288,$AR$5:$AR$12,0),1))^$J288)/((EXP(-$G288/INDEX($BB$5:$BG$12,MATCH($D288,$AR$5:$AR$12,0),1))*($G288/INDEX($BB$5:$BG$12,MATCH($D288,$AR$5:$AR$12,0),1))^$J288)+(EXP(-$G288/INDEX($BB$5:$BG$12,MATCH($D288,$AR$5:$AR$12,0),2))*($G288/INDEX($BB$5:$BG$12,MATCH($D288,$AR$5:$AR$12,0),2))^$J288)+(EXP(-$G288/INDEX($BB$5:$BG$12,MATCH($D288,$AR$5:$AR$12,0),3))*($G288/INDEX($BB$5:$BG$12,MATCH($D288,$AR$5:$AR$12,0),3))^$J288)+(EXP(-$G288/INDEX($BB$5:$BG$12,MATCH($D288,$AR$5:$AR$12,0),4))*($G288/INDEX($BB$5:$BG$12,MATCH($D288,$AR$5:$AR$12,0),4))^$J288)+(EXP(-$G288/INDEX($BB$5:$BG$12,MATCH($D288,$AR$5:$AR$12,0),5))*($G288/INDEX($BB$5:$BG$12,MATCH($D288,$AR$5:$AR$12,0),5))^$J288)+(EXP(-$G288/INDEX($BB$5:$BG$12,MATCH($D288,$AR$5:$AR$12,0),6))*($G288/INDEX($BB$5:$BG$12,MATCH($D288,$AR$5:$AR$12,0),6))^$J288)),0)</x:f>
        <x:v>0</x:v>
      </x:c>
      <x:c r="AF288" s="145" t="n">
        <x:f>IFERROR((EXP(-$G288/INDEX($BB$5:$BG$12,MATCH($D288,$AR$5:$AR$12,0),2))*($G288/INDEX($BB$5:$BG$12,MATCH($D288,$AR$5:$AR$12,0),2))^$J288)/((EXP(-$G288/INDEX($BB$5:$BG$12,MATCH($D288,$AR$5:$AR$12,0),1))*($G288/INDEX($BB$5:$BG$12,MATCH($D288,$AR$5:$AR$12,0),1))^$J288)+(EXP(-$G288/INDEX($BB$5:$BG$12,MATCH($D288,$AR$5:$AR$12,0),2))*($G288/INDEX($BB$5:$BG$12,MATCH($D288,$AR$5:$AR$12,0),2))^$J288)+(EXP(-$G288/INDEX($BB$5:$BG$12,MATCH($D288,$AR$5:$AR$12,0),3))*($G288/INDEX($BB$5:$BG$12,MATCH($D288,$AR$5:$AR$12,0),3))^$J288)+(EXP(-$G288/INDEX($BB$5:$BG$12,MATCH($D288,$AR$5:$AR$12,0),4))*($G288/INDEX($BB$5:$BG$12,MATCH($D288,$AR$5:$AR$12,0),4))^$J288)+(EXP(-$G288/INDEX($BB$5:$BG$12,MATCH($D288,$AR$5:$AR$12,0),5))*($G288/INDEX($BB$5:$BG$12,MATCH($D288,$AR$5:$AR$12,0),5))^$J288)+(EXP(-$G288/INDEX($BB$5:$BG$12,MATCH($D288,$AR$5:$AR$12,0),6))*($G288/INDEX($BB$5:$BG$12,MATCH($D288,$AR$5:$AR$12,0),6))^$J288)),0)</x:f>
        <x:v>0</x:v>
      </x:c>
      <x:c r="AG288" s="145" t="n">
        <x:f>IFERROR((EXP(-$G288/INDEX($BB$5:$BG$12,MATCH($D288,$AR$5:$AR$12,0),3))*($G288/INDEX($BB$5:$BG$12,MATCH($D288,$AR$5:$AR$12,0),3))^$J288)/((EXP(-$G288/INDEX($BB$5:$BG$12,MATCH($D288,$AR$5:$AR$12,0),1))*($G288/INDEX($BB$5:$BG$12,MATCH($D288,$AR$5:$AR$12,0),1))^$J288)+(EXP(-$G288/INDEX($BB$5:$BG$12,MATCH($D288,$AR$5:$AR$12,0),2))*($G288/INDEX($BB$5:$BG$12,MATCH($D288,$AR$5:$AR$12,0),2))^$J288)+(EXP(-$G288/INDEX($BB$5:$BG$12,MATCH($D288,$AR$5:$AR$12,0),3))*($G288/INDEX($BB$5:$BG$12,MATCH($D288,$AR$5:$AR$12,0),3))^$J288)+(EXP(-$G288/INDEX($BB$5:$BG$12,MATCH($D288,$AR$5:$AR$12,0),4))*($G288/INDEX($BB$5:$BG$12,MATCH($D288,$AR$5:$AR$12,0),4))^$J288)+(EXP(-$G288/INDEX($BB$5:$BG$12,MATCH($D288,$AR$5:$AR$12,0),5))*($G288/INDEX($BB$5:$BG$12,MATCH($D288,$AR$5:$AR$12,0),5))^$J288)+(EXP(-$G288/INDEX($BB$5:$BG$12,MATCH($D288,$AR$5:$AR$12,0),6))*($G288/INDEX($BB$5:$BG$12,MATCH($D288,$AR$5:$AR$12,0),6))^$J288)),0)</x:f>
        <x:v>0</x:v>
      </x:c>
      <x:c r="AH288" s="145" t="n">
        <x:f>IFERROR((EXP(-$G288/INDEX($BB$5:$BG$12,MATCH($D288,$AR$5:$AR$12,0),4))*($G288/INDEX($BB$5:$BG$12,MATCH($D288,$AR$5:$AR$12,0),4))^$J288)/((EXP(-$G288/INDEX($BB$5:$BG$12,MATCH($D288,$AR$5:$AR$12,0),1))*($G288/INDEX($BB$5:$BG$12,MATCH($D288,$AR$5:$AR$12,0),1))^$J288)+(EXP(-$G288/INDEX($BB$5:$BG$12,MATCH($D288,$AR$5:$AR$12,0),2))*($G288/INDEX($BB$5:$BG$12,MATCH($D288,$AR$5:$AR$12,0),2))^$J288)+(EXP(-$G288/INDEX($BB$5:$BG$12,MATCH($D288,$AR$5:$AR$12,0),3))*($G288/INDEX($BB$5:$BG$12,MATCH($D288,$AR$5:$AR$12,0),3))^$J288)+(EXP(-$G288/INDEX($BB$5:$BG$12,MATCH($D288,$AR$5:$AR$12,0),4))*($G288/INDEX($BB$5:$BG$12,MATCH($D288,$AR$5:$AR$12,0),4))^$J288)+(EXP(-$G288/INDEX($BB$5:$BG$12,MATCH($D288,$AR$5:$AR$12,0),5))*($G288/INDEX($BB$5:$BG$12,MATCH($D288,$AR$5:$AR$12,0),5))^$J288)+(EXP(-$G288/INDEX($BB$5:$BG$12,MATCH($D288,$AR$5:$AR$12,0),6))*($G288/INDEX($BB$5:$BG$12,MATCH($D288,$AR$5:$AR$12,0),6))^$J288)),0)</x:f>
        <x:v>0</x:v>
      </x:c>
      <x:c r="AI288" s="145" t="n">
        <x:f>IFERROR((EXP(-$G288/INDEX($BB$5:$BG$12,MATCH($D288,$AR$5:$AR$12,0),5))*($G288/INDEX($BB$5:$BG$12,MATCH($D288,$AR$5:$AR$12,0),5))^$J288)/((EXP(-$G288/INDEX($BB$5:$BG$12,MATCH($D288,$AR$5:$AR$12,0),1))*($G288/INDEX($BB$5:$BG$12,MATCH($D288,$AR$5:$AR$12,0),1))^$J288)+(EXP(-$G288/INDEX($BB$5:$BG$12,MATCH($D288,$AR$5:$AR$12,0),2))*($G288/INDEX($BB$5:$BG$12,MATCH($D288,$AR$5:$AR$12,0),2))^$J288)+(EXP(-$G288/INDEX($BB$5:$BG$12,MATCH($D288,$AR$5:$AR$12,0),3))*($G288/INDEX($BB$5:$BG$12,MATCH($D288,$AR$5:$AR$12,0),3))^$J288)+(EXP(-$G288/INDEX($BB$5:$BG$12,MATCH($D288,$AR$5:$AR$12,0),4))*($G288/INDEX($BB$5:$BG$12,MATCH($D288,$AR$5:$AR$12,0),4))^$J288)+(EXP(-$G288/INDEX($BB$5:$BG$12,MATCH($D288,$AR$5:$AR$12,0),5))*($G288/INDEX($BB$5:$BG$12,MATCH($D288,$AR$5:$AR$12,0),5))^$J288)+(EXP(-$G288/INDEX($BB$5:$BG$12,MATCH($D288,$AR$5:$AR$12,0),6))*($G288/INDEX($BB$5:$BG$12,MATCH($D288,$AR$5:$AR$12,0),6))^$J288)),0)</x:f>
        <x:v>0</x:v>
      </x:c>
      <x:c r="AJ288" s="145" t="n">
        <x:f>IFERROR((EXP(-$G288/INDEX($BB$5:$BG$12,MATCH($D288,$AR$5:$AR$12,0),6))*($G288/INDEX($BB$5:$BG$12,MATCH($D288,$AR$5:$AR$12,0),6))^$J288)/((EXP(-$G288/INDEX($BB$5:$BG$12,MATCH($D288,$AR$5:$AR$12,0),1))*($G288/INDEX($BB$5:$BG$12,MATCH($D288,$AR$5:$AR$12,0),1))^$J288)+(EXP(-$G288/INDEX($BB$5:$BG$12,MATCH($D288,$AR$5:$AR$12,0),2))*($G288/INDEX($BB$5:$BG$12,MATCH($D288,$AR$5:$AR$12,0),2))^$J288)+(EXP(-$G288/INDEX($BB$5:$BG$12,MATCH($D288,$AR$5:$AR$12,0),3))*($G288/INDEX($BB$5:$BG$12,MATCH($D288,$AR$5:$AR$12,0),3))^$J288)+(EXP(-$G288/INDEX($BB$5:$BG$12,MATCH($D288,$AR$5:$AR$12,0),4))*($G288/INDEX($BB$5:$BG$12,MATCH($D288,$AR$5:$AR$12,0),4))^$J288)+(EXP(-$G288/INDEX($BB$5:$BG$12,MATCH($D288,$AR$5:$AR$12,0),5))*($G288/INDEX($BB$5:$BG$12,MATCH($D288,$AR$5:$AR$12,0),5))^$J288)+(EXP(-$G288/INDEX($BB$5:$BG$12,MATCH($D288,$AR$5:$AR$12,0),6))*($G288/INDEX($BB$5:$BG$12,MATCH($D288,$AR$5:$AR$12,0),6))^$J288)),0)</x:f>
        <x:v>0</x:v>
      </x:c>
      <x:c r="BJ288"/>
      <x:c r="BK288"/>
      <x:c r="BL288"/>
      <x:c r="BM288"/>
      <x:c r="BN288"/>
      <x:c r="BO288"/>
      <x:c r="BP288"/>
      <x:c r="BQ288"/>
      <x:c r="BR288"/>
      <x:c r="BS288"/>
      <x:c r="BT288"/>
      <x:c r="BU288"/>
      <x:c r="BV288"/>
      <x:c r="BW288"/>
      <x:c r="BX288"/>
      <x:c r="BY288"/>
      <x:c r="BZ288"/>
    </x:row>
    <x:row r="289">
      <x:c r="A289" s="30" t="n">
        <x:f>'対象台データ'!A287</x:f>
        <x:v>46131</x:v>
      </x:c>
      <x:c r="B289" s="1004" t="str">
        <x:f>'対象台データ'!B287</x:f>
        <x:v>日</x:v>
      </x:c>
      <x:c r="C289" s="1004" t="str">
        <x:f>'対象台データ'!C287</x:f>
        <x:v>4/19</x:v>
      </x:c>
      <x:c r="D289" t="str">
        <x:f>'対象台データ'!D287</x:f>
        <x:v>鉄拳6</x:v>
      </x:c>
      <x:c r="E289" s="1015" t="n">
        <x:f>IF($X289="A",MIN(100,MAX(0,55+(V289-55)*(1+0.4*SQRT(MIN(G289/8000,1))))),MIN(100,MAX(0,V289)))</x:f>
        <x:v>77.4514753154669</x:v>
      </x:c>
      <x:c r="F289" s="1017" t="n">
        <x:f>'対象台データ'!E287</x:f>
        <x:v>762</x:v>
      </x:c>
      <x:c r="G289" s="644" t="n">
        <x:f>'対象台データ'!F287</x:f>
        <x:v>5698</x:v>
      </x:c>
      <x:c r="H289" s="644" t="n">
        <x:f>'対象台データ'!G287</x:f>
        <x:v>18061</x:v>
      </x:c>
      <x:c r="I289" s="644" t="n">
        <x:f>'対象台データ'!H287</x:f>
        <x:v>0</x:v>
      </x:c>
      <x:c r="J289" s="644" t="n">
        <x:f>'対象台データ'!I287</x:f>
        <x:v>0</x:v>
      </x:c>
      <x:c r="K289" s="145" t="n">
        <x:f>'対象台データ'!K287</x:f>
        <x:v>2.0565695565695563</x:v>
      </x:c>
      <x:c r="L289" s="28" t="n">
        <x:f>IF(G289&lt;=0,5,IF(G289&lt;1500,5+(G289-0)*(20-5)/(1500-0),IF(G289&lt;3000,20+(G289-1500)*(40-20)/(3000-1500),IF(G289&lt;4500,40+(G289-3000)*(58-40)/(4500-3000),IF(G289&lt;6000,58+(G289-4500)*(72-58)/(6000-4500),IF(G289&lt;7500,72+(G289-6000)*(84-72)/(7500-6000),IF(G289&lt;9000,84+(G289-7500)*(93-84)/(9000-7500),IF(G289&lt;11000,93+(G289-9000)*(100-93)/(11000-9000),100))))))))</x:f>
        <x:v>69.18133333333333</x:v>
      </x:c>
      <x:c r="M289" s="28" t="n">
        <x:v>1</x:v>
      </x:c>
      <x:c r="N289" s="28" t="n">
        <x:f>MIN(100,L289*M289)</x:f>
        <x:v>69.18133333333333</x:v>
      </x:c>
      <x:c r="O289" s="28" t="n">
        <x:f>IF(K289&lt;=0.8,0,IF(K289&lt;0.9,0+(K289-0.8)*(10-0)/(0.9-0.8),IF(K289&lt;1,10+(K289-0.9)*(35-10)/(1-0.9),IF(K289&lt;1.2,35+(K289-1)*(87-35)/(1.2-1),IF(K289&lt;1.3,87+(K289-1.2)*(96-87)/(1.3-1.2),IF(K289&lt;1.45,96+(K289-1.3)*(100-96)/(1.45-1.3),100))))))</x:f>
        <x:v>100</x:v>
      </x:c>
      <x:c r="P289" s="145" t="n">
        <x:f>MIN(1,SQRT(G289/8000))</x:f>
        <x:v>0.8439490505948805</x:v>
      </x:c>
      <x:c r="Q289" s="28" t="n">
        <x:f>35+(O289-35)*P289</x:f>
        <x:v>89.85668828866723</x:v>
      </x:c>
      <x:c r="R289" s="28" t="n">
        <x:f>IF(K289&lt;0.95,MIN(25,(0.95-K289)*250),0)</x:f>
        <x:v>0</x:v>
      </x:c>
      <x:c r="S289" s="28" t="n">
        <x:f>IF($X289="A",Y289*5+Z289*15+AA289*30+AB289*60+AC289*80+AD289*100,0)</x:f>
        <x:v>0</x:v>
      </x:c>
      <x:c r="T289" s="28" t="n">
        <x:f>IF($X289="A",AE289*5+AF289*15+AG289*30+AH289*60+AI289*80+AJ289*100,0)</x:f>
        <x:v>0</x:v>
      </x:c>
      <x:c r="U289" s="28" t="n">
        <x:f>IF($X289="A",S289*15%+T289*30%+Q289*55%,0)</x:f>
        <x:v>0</x:v>
      </x:c>
      <x:c r="V289" s="1019" t="n">
        <x:f>IF($X289="A",U289*80%+N289*20%,N289*IFERROR(INDEX($AT$5:$AT$60,MATCH($D289,$AR$5:$AR$60,0)),0.6)+Q289*IFERROR(INDEX($AU$5:$AU$60,MATCH($D289,$AR$5:$AR$60,0)),0.4)-R289)</x:f>
        <x:v>77.4514753154669</x:v>
      </x:c>
      <x:c r="W289" s="25" t="str">
        <x:f>IF(E289&gt;=90,"設定6級候補",IF(E289&gt;=75,"設定4以上強候補",IF(E289&gt;=60,"設定4以上を疑う","要観察")))</x:f>
        <x:v>設定4以上強候補</x:v>
      </x:c>
      <x:c r="X289" s="1004" t="str">
        <x:f>IFERROR(INDEX($AS$5:$AS$60,MATCH($D289,$AR$5:$AR$60,0)),"AT")</x:f>
        <x:v>AT</x:v>
      </x:c>
      <x:c r="Y289" s="145" t="n">
        <x:f>IFERROR((EXP(-$G289/INDEX($AV$5:$BA$12,MATCH($D289,$AR$5:$AR$12,0),1))*($G289/INDEX($AV$5:$BA$12,MATCH($D289,$AR$5:$AR$12,0),1))^$I289)/((EXP(-$G289/INDEX($AV$5:$BA$12,MATCH($D289,$AR$5:$AR$12,0),1))*($G289/INDEX($AV$5:$BA$12,MATCH($D289,$AR$5:$AR$12,0),1))^$I289)+(EXP(-$G289/INDEX($AV$5:$BA$12,MATCH($D289,$AR$5:$AR$12,0),2))*($G289/INDEX($AV$5:$BA$12,MATCH($D289,$AR$5:$AR$12,0),2))^$I289)+(EXP(-$G289/INDEX($AV$5:$BA$12,MATCH($D289,$AR$5:$AR$12,0),3))*($G289/INDEX($AV$5:$BA$12,MATCH($D289,$AR$5:$AR$12,0),3))^$I289)+(EXP(-$G289/INDEX($AV$5:$BA$12,MATCH($D289,$AR$5:$AR$12,0),4))*($G289/INDEX($AV$5:$BA$12,MATCH($D289,$AR$5:$AR$12,0),4))^$I289)+(EXP(-$G289/INDEX($AV$5:$BA$12,MATCH($D289,$AR$5:$AR$12,0),5))*($G289/INDEX($AV$5:$BA$12,MATCH($D289,$AR$5:$AR$12,0),5))^$I289)+(EXP(-$G289/INDEX($AV$5:$BA$12,MATCH($D289,$AR$5:$AR$12,0),6))*($G289/INDEX($AV$5:$BA$12,MATCH($D289,$AR$5:$AR$12,0),6))^$I289)),0)</x:f>
        <x:v>0</x:v>
      </x:c>
      <x:c r="Z289" s="145" t="n">
        <x:f>IFERROR((EXP(-$G289/INDEX($AV$5:$BA$12,MATCH($D289,$AR$5:$AR$12,0),2))*($G289/INDEX($AV$5:$BA$12,MATCH($D289,$AR$5:$AR$12,0),2))^$I289)/((EXP(-$G289/INDEX($AV$5:$BA$12,MATCH($D289,$AR$5:$AR$12,0),1))*($G289/INDEX($AV$5:$BA$12,MATCH($D289,$AR$5:$AR$12,0),1))^$I289)+(EXP(-$G289/INDEX($AV$5:$BA$12,MATCH($D289,$AR$5:$AR$12,0),2))*($G289/INDEX($AV$5:$BA$12,MATCH($D289,$AR$5:$AR$12,0),2))^$I289)+(EXP(-$G289/INDEX($AV$5:$BA$12,MATCH($D289,$AR$5:$AR$12,0),3))*($G289/INDEX($AV$5:$BA$12,MATCH($D289,$AR$5:$AR$12,0),3))^$I289)+(EXP(-$G289/INDEX($AV$5:$BA$12,MATCH($D289,$AR$5:$AR$12,0),4))*($G289/INDEX($AV$5:$BA$12,MATCH($D289,$AR$5:$AR$12,0),4))^$I289)+(EXP(-$G289/INDEX($AV$5:$BA$12,MATCH($D289,$AR$5:$AR$12,0),5))*($G289/INDEX($AV$5:$BA$12,MATCH($D289,$AR$5:$AR$12,0),5))^$I289)+(EXP(-$G289/INDEX($AV$5:$BA$12,MATCH($D289,$AR$5:$AR$12,0),6))*($G289/INDEX($AV$5:$BA$12,MATCH($D289,$AR$5:$AR$12,0),6))^$I289)),0)</x:f>
        <x:v>0</x:v>
      </x:c>
      <x:c r="AA289" s="145" t="n">
        <x:f>IFERROR((EXP(-$G289/INDEX($AV$5:$BA$12,MATCH($D289,$AR$5:$AR$12,0),3))*($G289/INDEX($AV$5:$BA$12,MATCH($D289,$AR$5:$AR$12,0),3))^$I289)/((EXP(-$G289/INDEX($AV$5:$BA$12,MATCH($D289,$AR$5:$AR$12,0),1))*($G289/INDEX($AV$5:$BA$12,MATCH($D289,$AR$5:$AR$12,0),1))^$I289)+(EXP(-$G289/INDEX($AV$5:$BA$12,MATCH($D289,$AR$5:$AR$12,0),2))*($G289/INDEX($AV$5:$BA$12,MATCH($D289,$AR$5:$AR$12,0),2))^$I289)+(EXP(-$G289/INDEX($AV$5:$BA$12,MATCH($D289,$AR$5:$AR$12,0),3))*($G289/INDEX($AV$5:$BA$12,MATCH($D289,$AR$5:$AR$12,0),3))^$I289)+(EXP(-$G289/INDEX($AV$5:$BA$12,MATCH($D289,$AR$5:$AR$12,0),4))*($G289/INDEX($AV$5:$BA$12,MATCH($D289,$AR$5:$AR$12,0),4))^$I289)+(EXP(-$G289/INDEX($AV$5:$BA$12,MATCH($D289,$AR$5:$AR$12,0),5))*($G289/INDEX($AV$5:$BA$12,MATCH($D289,$AR$5:$AR$12,0),5))^$I289)+(EXP(-$G289/INDEX($AV$5:$BA$12,MATCH($D289,$AR$5:$AR$12,0),6))*($G289/INDEX($AV$5:$BA$12,MATCH($D289,$AR$5:$AR$12,0),6))^$I289)),0)</x:f>
        <x:v>0</x:v>
      </x:c>
      <x:c r="AB289" s="145" t="n">
        <x:f>IFERROR((EXP(-$G289/INDEX($AV$5:$BA$12,MATCH($D289,$AR$5:$AR$12,0),4))*($G289/INDEX($AV$5:$BA$12,MATCH($D289,$AR$5:$AR$12,0),4))^$I289)/((EXP(-$G289/INDEX($AV$5:$BA$12,MATCH($D289,$AR$5:$AR$12,0),1))*($G289/INDEX($AV$5:$BA$12,MATCH($D289,$AR$5:$AR$12,0),1))^$I289)+(EXP(-$G289/INDEX($AV$5:$BA$12,MATCH($D289,$AR$5:$AR$12,0),2))*($G289/INDEX($AV$5:$BA$12,MATCH($D289,$AR$5:$AR$12,0),2))^$I289)+(EXP(-$G289/INDEX($AV$5:$BA$12,MATCH($D289,$AR$5:$AR$12,0),3))*($G289/INDEX($AV$5:$BA$12,MATCH($D289,$AR$5:$AR$12,0),3))^$I289)+(EXP(-$G289/INDEX($AV$5:$BA$12,MATCH($D289,$AR$5:$AR$12,0),4))*($G289/INDEX($AV$5:$BA$12,MATCH($D289,$AR$5:$AR$12,0),4))^$I289)+(EXP(-$G289/INDEX($AV$5:$BA$12,MATCH($D289,$AR$5:$AR$12,0),5))*($G289/INDEX($AV$5:$BA$12,MATCH($D289,$AR$5:$AR$12,0),5))^$I289)+(EXP(-$G289/INDEX($AV$5:$BA$12,MATCH($D289,$AR$5:$AR$12,0),6))*($G289/INDEX($AV$5:$BA$12,MATCH($D289,$AR$5:$AR$12,0),6))^$I289)),0)</x:f>
        <x:v>0</x:v>
      </x:c>
      <x:c r="AC289" s="145" t="n">
        <x:f>IFERROR((EXP(-$G289/INDEX($AV$5:$BA$12,MATCH($D289,$AR$5:$AR$12,0),5))*($G289/INDEX($AV$5:$BA$12,MATCH($D289,$AR$5:$AR$12,0),5))^$I289)/((EXP(-$G289/INDEX($AV$5:$BA$12,MATCH($D289,$AR$5:$AR$12,0),1))*($G289/INDEX($AV$5:$BA$12,MATCH($D289,$AR$5:$AR$12,0),1))^$I289)+(EXP(-$G289/INDEX($AV$5:$BA$12,MATCH($D289,$AR$5:$AR$12,0),2))*($G289/INDEX($AV$5:$BA$12,MATCH($D289,$AR$5:$AR$12,0),2))^$I289)+(EXP(-$G289/INDEX($AV$5:$BA$12,MATCH($D289,$AR$5:$AR$12,0),3))*($G289/INDEX($AV$5:$BA$12,MATCH($D289,$AR$5:$AR$12,0),3))^$I289)+(EXP(-$G289/INDEX($AV$5:$BA$12,MATCH($D289,$AR$5:$AR$12,0),4))*($G289/INDEX($AV$5:$BA$12,MATCH($D289,$AR$5:$AR$12,0),4))^$I289)+(EXP(-$G289/INDEX($AV$5:$BA$12,MATCH($D289,$AR$5:$AR$12,0),5))*($G289/INDEX($AV$5:$BA$12,MATCH($D289,$AR$5:$AR$12,0),5))^$I289)+(EXP(-$G289/INDEX($AV$5:$BA$12,MATCH($D289,$AR$5:$AR$12,0),6))*($G289/INDEX($AV$5:$BA$12,MATCH($D289,$AR$5:$AR$12,0),6))^$I289)),0)</x:f>
        <x:v>0</x:v>
      </x:c>
      <x:c r="AD289" s="145" t="n">
        <x:f>IFERROR((EXP(-$G289/INDEX($AV$5:$BA$12,MATCH($D289,$AR$5:$AR$12,0),6))*($G289/INDEX($AV$5:$BA$12,MATCH($D289,$AR$5:$AR$12,0),6))^$I289)/((EXP(-$G289/INDEX($AV$5:$BA$12,MATCH($D289,$AR$5:$AR$12,0),1))*($G289/INDEX($AV$5:$BA$12,MATCH($D289,$AR$5:$AR$12,0),1))^$I289)+(EXP(-$G289/INDEX($AV$5:$BA$12,MATCH($D289,$AR$5:$AR$12,0),2))*($G289/INDEX($AV$5:$BA$12,MATCH($D289,$AR$5:$AR$12,0),2))^$I289)+(EXP(-$G289/INDEX($AV$5:$BA$12,MATCH($D289,$AR$5:$AR$12,0),3))*($G289/INDEX($AV$5:$BA$12,MATCH($D289,$AR$5:$AR$12,0),3))^$I289)+(EXP(-$G289/INDEX($AV$5:$BA$12,MATCH($D289,$AR$5:$AR$12,0),4))*($G289/INDEX($AV$5:$BA$12,MATCH($D289,$AR$5:$AR$12,0),4))^$I289)+(EXP(-$G289/INDEX($AV$5:$BA$12,MATCH($D289,$AR$5:$AR$12,0),5))*($G289/INDEX($AV$5:$BA$12,MATCH($D289,$AR$5:$AR$12,0),5))^$I289)+(EXP(-$G289/INDEX($AV$5:$BA$12,MATCH($D289,$AR$5:$AR$12,0),6))*($G289/INDEX($AV$5:$BA$12,MATCH($D289,$AR$5:$AR$12,0),6))^$I289)),0)</x:f>
        <x:v>0</x:v>
      </x:c>
      <x:c r="AE289" s="145" t="n">
        <x:f>IFERROR((EXP(-$G289/INDEX($BB$5:$BG$12,MATCH($D289,$AR$5:$AR$12,0),1))*($G289/INDEX($BB$5:$BG$12,MATCH($D289,$AR$5:$AR$12,0),1))^$J289)/((EXP(-$G289/INDEX($BB$5:$BG$12,MATCH($D289,$AR$5:$AR$12,0),1))*($G289/INDEX($BB$5:$BG$12,MATCH($D289,$AR$5:$AR$12,0),1))^$J289)+(EXP(-$G289/INDEX($BB$5:$BG$12,MATCH($D289,$AR$5:$AR$12,0),2))*($G289/INDEX($BB$5:$BG$12,MATCH($D289,$AR$5:$AR$12,0),2))^$J289)+(EXP(-$G289/INDEX($BB$5:$BG$12,MATCH($D289,$AR$5:$AR$12,0),3))*($G289/INDEX($BB$5:$BG$12,MATCH($D289,$AR$5:$AR$12,0),3))^$J289)+(EXP(-$G289/INDEX($BB$5:$BG$12,MATCH($D289,$AR$5:$AR$12,0),4))*($G289/INDEX($BB$5:$BG$12,MATCH($D289,$AR$5:$AR$12,0),4))^$J289)+(EXP(-$G289/INDEX($BB$5:$BG$12,MATCH($D289,$AR$5:$AR$12,0),5))*($G289/INDEX($BB$5:$BG$12,MATCH($D289,$AR$5:$AR$12,0),5))^$J289)+(EXP(-$G289/INDEX($BB$5:$BG$12,MATCH($D289,$AR$5:$AR$12,0),6))*($G289/INDEX($BB$5:$BG$12,MATCH($D289,$AR$5:$AR$12,0),6))^$J289)),0)</x:f>
        <x:v>0</x:v>
      </x:c>
      <x:c r="AF289" s="145" t="n">
        <x:f>IFERROR((EXP(-$G289/INDEX($BB$5:$BG$12,MATCH($D289,$AR$5:$AR$12,0),2))*($G289/INDEX($BB$5:$BG$12,MATCH($D289,$AR$5:$AR$12,0),2))^$J289)/((EXP(-$G289/INDEX($BB$5:$BG$12,MATCH($D289,$AR$5:$AR$12,0),1))*($G289/INDEX($BB$5:$BG$12,MATCH($D289,$AR$5:$AR$12,0),1))^$J289)+(EXP(-$G289/INDEX($BB$5:$BG$12,MATCH($D289,$AR$5:$AR$12,0),2))*($G289/INDEX($BB$5:$BG$12,MATCH($D289,$AR$5:$AR$12,0),2))^$J289)+(EXP(-$G289/INDEX($BB$5:$BG$12,MATCH($D289,$AR$5:$AR$12,0),3))*($G289/INDEX($BB$5:$BG$12,MATCH($D289,$AR$5:$AR$12,0),3))^$J289)+(EXP(-$G289/INDEX($BB$5:$BG$12,MATCH($D289,$AR$5:$AR$12,0),4))*($G289/INDEX($BB$5:$BG$12,MATCH($D289,$AR$5:$AR$12,0),4))^$J289)+(EXP(-$G289/INDEX($BB$5:$BG$12,MATCH($D289,$AR$5:$AR$12,0),5))*($G289/INDEX($BB$5:$BG$12,MATCH($D289,$AR$5:$AR$12,0),5))^$J289)+(EXP(-$G289/INDEX($BB$5:$BG$12,MATCH($D289,$AR$5:$AR$12,0),6))*($G289/INDEX($BB$5:$BG$12,MATCH($D289,$AR$5:$AR$12,0),6))^$J289)),0)</x:f>
        <x:v>0</x:v>
      </x:c>
      <x:c r="AG289" s="145" t="n">
        <x:f>IFERROR((EXP(-$G289/INDEX($BB$5:$BG$12,MATCH($D289,$AR$5:$AR$12,0),3))*($G289/INDEX($BB$5:$BG$12,MATCH($D289,$AR$5:$AR$12,0),3))^$J289)/((EXP(-$G289/INDEX($BB$5:$BG$12,MATCH($D289,$AR$5:$AR$12,0),1))*($G289/INDEX($BB$5:$BG$12,MATCH($D289,$AR$5:$AR$12,0),1))^$J289)+(EXP(-$G289/INDEX($BB$5:$BG$12,MATCH($D289,$AR$5:$AR$12,0),2))*($G289/INDEX($BB$5:$BG$12,MATCH($D289,$AR$5:$AR$12,0),2))^$J289)+(EXP(-$G289/INDEX($BB$5:$BG$12,MATCH($D289,$AR$5:$AR$12,0),3))*($G289/INDEX($BB$5:$BG$12,MATCH($D289,$AR$5:$AR$12,0),3))^$J289)+(EXP(-$G289/INDEX($BB$5:$BG$12,MATCH($D289,$AR$5:$AR$12,0),4))*($G289/INDEX($BB$5:$BG$12,MATCH($D289,$AR$5:$AR$12,0),4))^$J289)+(EXP(-$G289/INDEX($BB$5:$BG$12,MATCH($D289,$AR$5:$AR$12,0),5))*($G289/INDEX($BB$5:$BG$12,MATCH($D289,$AR$5:$AR$12,0),5))^$J289)+(EXP(-$G289/INDEX($BB$5:$BG$12,MATCH($D289,$AR$5:$AR$12,0),6))*($G289/INDEX($BB$5:$BG$12,MATCH($D289,$AR$5:$AR$12,0),6))^$J289)),0)</x:f>
        <x:v>0</x:v>
      </x:c>
      <x:c r="AH289" s="145" t="n">
        <x:f>IFERROR((EXP(-$G289/INDEX($BB$5:$BG$12,MATCH($D289,$AR$5:$AR$12,0),4))*($G289/INDEX($BB$5:$BG$12,MATCH($D289,$AR$5:$AR$12,0),4))^$J289)/((EXP(-$G289/INDEX($BB$5:$BG$12,MATCH($D289,$AR$5:$AR$12,0),1))*($G289/INDEX($BB$5:$BG$12,MATCH($D289,$AR$5:$AR$12,0),1))^$J289)+(EXP(-$G289/INDEX($BB$5:$BG$12,MATCH($D289,$AR$5:$AR$12,0),2))*($G289/INDEX($BB$5:$BG$12,MATCH($D289,$AR$5:$AR$12,0),2))^$J289)+(EXP(-$G289/INDEX($BB$5:$BG$12,MATCH($D289,$AR$5:$AR$12,0),3))*($G289/INDEX($BB$5:$BG$12,MATCH($D289,$AR$5:$AR$12,0),3))^$J289)+(EXP(-$G289/INDEX($BB$5:$BG$12,MATCH($D289,$AR$5:$AR$12,0),4))*($G289/INDEX($BB$5:$BG$12,MATCH($D289,$AR$5:$AR$12,0),4))^$J289)+(EXP(-$G289/INDEX($BB$5:$BG$12,MATCH($D289,$AR$5:$AR$12,0),5))*($G289/INDEX($BB$5:$BG$12,MATCH($D289,$AR$5:$AR$12,0),5))^$J289)+(EXP(-$G289/INDEX($BB$5:$BG$12,MATCH($D289,$AR$5:$AR$12,0),6))*($G289/INDEX($BB$5:$BG$12,MATCH($D289,$AR$5:$AR$12,0),6))^$J289)),0)</x:f>
        <x:v>0</x:v>
      </x:c>
      <x:c r="AI289" s="145" t="n">
        <x:f>IFERROR((EXP(-$G289/INDEX($BB$5:$BG$12,MATCH($D289,$AR$5:$AR$12,0),5))*($G289/INDEX($BB$5:$BG$12,MATCH($D289,$AR$5:$AR$12,0),5))^$J289)/((EXP(-$G289/INDEX($BB$5:$BG$12,MATCH($D289,$AR$5:$AR$12,0),1))*($G289/INDEX($BB$5:$BG$12,MATCH($D289,$AR$5:$AR$12,0),1))^$J289)+(EXP(-$G289/INDEX($BB$5:$BG$12,MATCH($D289,$AR$5:$AR$12,0),2))*($G289/INDEX($BB$5:$BG$12,MATCH($D289,$AR$5:$AR$12,0),2))^$J289)+(EXP(-$G289/INDEX($BB$5:$BG$12,MATCH($D289,$AR$5:$AR$12,0),3))*($G289/INDEX($BB$5:$BG$12,MATCH($D289,$AR$5:$AR$12,0),3))^$J289)+(EXP(-$G289/INDEX($BB$5:$BG$12,MATCH($D289,$AR$5:$AR$12,0),4))*($G289/INDEX($BB$5:$BG$12,MATCH($D289,$AR$5:$AR$12,0),4))^$J289)+(EXP(-$G289/INDEX($BB$5:$BG$12,MATCH($D289,$AR$5:$AR$12,0),5))*($G289/INDEX($BB$5:$BG$12,MATCH($D289,$AR$5:$AR$12,0),5))^$J289)+(EXP(-$G289/INDEX($BB$5:$BG$12,MATCH($D289,$AR$5:$AR$12,0),6))*($G289/INDEX($BB$5:$BG$12,MATCH($D289,$AR$5:$AR$12,0),6))^$J289)),0)</x:f>
        <x:v>0</x:v>
      </x:c>
      <x:c r="AJ289" s="145" t="n">
        <x:f>IFERROR((EXP(-$G289/INDEX($BB$5:$BG$12,MATCH($D289,$AR$5:$AR$12,0),6))*($G289/INDEX($BB$5:$BG$12,MATCH($D289,$AR$5:$AR$12,0),6))^$J289)/((EXP(-$G289/INDEX($BB$5:$BG$12,MATCH($D289,$AR$5:$AR$12,0),1))*($G289/INDEX($BB$5:$BG$12,MATCH($D289,$AR$5:$AR$12,0),1))^$J289)+(EXP(-$G289/INDEX($BB$5:$BG$12,MATCH($D289,$AR$5:$AR$12,0),2))*($G289/INDEX($BB$5:$BG$12,MATCH($D289,$AR$5:$AR$12,0),2))^$J289)+(EXP(-$G289/INDEX($BB$5:$BG$12,MATCH($D289,$AR$5:$AR$12,0),3))*($G289/INDEX($BB$5:$BG$12,MATCH($D289,$AR$5:$AR$12,0),3))^$J289)+(EXP(-$G289/INDEX($BB$5:$BG$12,MATCH($D289,$AR$5:$AR$12,0),4))*($G289/INDEX($BB$5:$BG$12,MATCH($D289,$AR$5:$AR$12,0),4))^$J289)+(EXP(-$G289/INDEX($BB$5:$BG$12,MATCH($D289,$AR$5:$AR$12,0),5))*($G289/INDEX($BB$5:$BG$12,MATCH($D289,$AR$5:$AR$12,0),5))^$J289)+(EXP(-$G289/INDEX($BB$5:$BG$12,MATCH($D289,$AR$5:$AR$12,0),6))*($G289/INDEX($BB$5:$BG$12,MATCH($D289,$AR$5:$AR$12,0),6))^$J289)),0)</x:f>
        <x:v>0</x:v>
      </x:c>
      <x:c r="BJ289"/>
      <x:c r="BK289"/>
      <x:c r="BL289"/>
      <x:c r="BM289"/>
      <x:c r="BN289"/>
      <x:c r="BO289"/>
      <x:c r="BP289"/>
      <x:c r="BQ289"/>
      <x:c r="BR289"/>
      <x:c r="BS289"/>
      <x:c r="BT289"/>
      <x:c r="BU289"/>
      <x:c r="BV289"/>
      <x:c r="BW289"/>
      <x:c r="BX289"/>
      <x:c r="BY289"/>
      <x:c r="BZ289"/>
    </x:row>
    <x:row r="290">
      <x:c r="A290" s="30" t="n">
        <x:f>'対象台データ'!A288</x:f>
        <x:v>46131</x:v>
      </x:c>
      <x:c r="B290" s="1004" t="str">
        <x:f>'対象台データ'!B288</x:f>
        <x:v>日</x:v>
      </x:c>
      <x:c r="C290" s="1004" t="str">
        <x:f>'対象台データ'!C288</x:f>
        <x:v>4/19</x:v>
      </x:c>
      <x:c r="D290" t="str">
        <x:f>'対象台データ'!D288</x:f>
        <x:v>鉄拳6</x:v>
      </x:c>
      <x:c r="E290" s="1015" t="n">
        <x:f>IF($X290="A",MIN(100,MAX(0,55+(V290-55)*(1+0.4*SQRT(MIN(G290/8000,1))))),MIN(100,MAX(0,V290)))</x:f>
        <x:v>82.99693128474368</x:v>
      </x:c>
      <x:c r="F290" s="1017" t="n">
        <x:f>'対象台データ'!E288</x:f>
        <x:v>763</x:v>
      </x:c>
      <x:c r="G290" s="644" t="n">
        <x:f>'対象台データ'!F288</x:f>
        <x:v>6987</x:v>
      </x:c>
      <x:c r="H290" s="644" t="n">
        <x:f>'対象台データ'!G288</x:f>
        <x:v>5202</x:v>
      </x:c>
      <x:c r="I290" s="644" t="n">
        <x:f>'対象台データ'!H288</x:f>
        <x:v>0</x:v>
      </x:c>
      <x:c r="J290" s="644" t="n">
        <x:f>'対象台データ'!I288</x:f>
        <x:v>0</x:v>
      </x:c>
      <x:c r="K290" s="145" t="n">
        <x:f>'対象台データ'!K288</x:f>
        <x:v>1.2481751824817517</x:v>
      </x:c>
      <x:c r="L290" s="28" t="n">
        <x:f>IF(G290&lt;=0,5,IF(G290&lt;1500,5+(G290-0)*(20-5)/(1500-0),IF(G290&lt;3000,20+(G290-1500)*(40-20)/(3000-1500),IF(G290&lt;4500,40+(G290-3000)*(58-40)/(4500-3000),IF(G290&lt;6000,58+(G290-4500)*(72-58)/(6000-4500),IF(G290&lt;7500,72+(G290-6000)*(84-72)/(7500-6000),IF(G290&lt;9000,84+(G290-7500)*(93-84)/(9000-7500),IF(G290&lt;11000,93+(G290-9000)*(100-93)/(11000-9000),100))))))))</x:f>
        <x:v>79.896</x:v>
      </x:c>
      <x:c r="M290" s="28" t="n">
        <x:v>1</x:v>
      </x:c>
      <x:c r="N290" s="28" t="n">
        <x:f>MIN(100,L290*M290)</x:f>
        <x:v>79.896</x:v>
      </x:c>
      <x:c r="O290" s="28" t="n">
        <x:f>IF(K290&lt;=0.8,0,IF(K290&lt;0.9,0+(K290-0.8)*(10-0)/(0.9-0.8),IF(K290&lt;1,10+(K290-0.9)*(35-10)/(1-0.9),IF(K290&lt;1.2,35+(K290-1)*(87-35)/(1.2-1),IF(K290&lt;1.3,87+(K290-1.2)*(96-87)/(1.3-1.2),IF(K290&lt;1.45,96+(K290-1.3)*(100-96)/(1.45-1.3),100))))))</x:f>
        <x:v>91.33576642335765</x:v>
      </x:c>
      <x:c r="P290" s="145" t="n">
        <x:f>MIN(1,SQRT(G290/8000))</x:f>
        <x:v>0.9345453440042383</x:v>
      </x:c>
      <x:c r="Q290" s="28" t="n">
        <x:f>35+(O290-35)*P290</x:f>
        <x:v>87.6483282118592</x:v>
      </x:c>
      <x:c r="R290" s="28" t="n">
        <x:f>IF(K290&lt;0.95,MIN(25,(0.95-K290)*250),0)</x:f>
        <x:v>0</x:v>
      </x:c>
      <x:c r="S290" s="28" t="n">
        <x:f>IF($X290="A",Y290*5+Z290*15+AA290*30+AB290*60+AC290*80+AD290*100,0)</x:f>
        <x:v>0</x:v>
      </x:c>
      <x:c r="T290" s="28" t="n">
        <x:f>IF($X290="A",AE290*5+AF290*15+AG290*30+AH290*60+AI290*80+AJ290*100,0)</x:f>
        <x:v>0</x:v>
      </x:c>
      <x:c r="U290" s="28" t="n">
        <x:f>IF($X290="A",S290*15%+T290*30%+Q290*55%,0)</x:f>
        <x:v>0</x:v>
      </x:c>
      <x:c r="V290" s="1019" t="n">
        <x:f>IF($X290="A",U290*80%+N290*20%,N290*IFERROR(INDEX($AT$5:$AT$60,MATCH($D290,$AR$5:$AR$60,0)),0.6)+Q290*IFERROR(INDEX($AU$5:$AU$60,MATCH($D290,$AR$5:$AR$60,0)),0.4)-R290)</x:f>
        <x:v>82.99693128474368</x:v>
      </x:c>
      <x:c r="W290" s="25" t="str">
        <x:f>IF(E290&gt;=90,"設定6級候補",IF(E290&gt;=75,"設定4以上強候補",IF(E290&gt;=60,"設定4以上を疑う","要観察")))</x:f>
        <x:v>設定4以上強候補</x:v>
      </x:c>
      <x:c r="X290" s="1004" t="str">
        <x:f>IFERROR(INDEX($AS$5:$AS$60,MATCH($D290,$AR$5:$AR$60,0)),"AT")</x:f>
        <x:v>AT</x:v>
      </x:c>
      <x:c r="Y290" s="145" t="n">
        <x:f>IFERROR((EXP(-$G290/INDEX($AV$5:$BA$12,MATCH($D290,$AR$5:$AR$12,0),1))*($G290/INDEX($AV$5:$BA$12,MATCH($D290,$AR$5:$AR$12,0),1))^$I290)/((EXP(-$G290/INDEX($AV$5:$BA$12,MATCH($D290,$AR$5:$AR$12,0),1))*($G290/INDEX($AV$5:$BA$12,MATCH($D290,$AR$5:$AR$12,0),1))^$I290)+(EXP(-$G290/INDEX($AV$5:$BA$12,MATCH($D290,$AR$5:$AR$12,0),2))*($G290/INDEX($AV$5:$BA$12,MATCH($D290,$AR$5:$AR$12,0),2))^$I290)+(EXP(-$G290/INDEX($AV$5:$BA$12,MATCH($D290,$AR$5:$AR$12,0),3))*($G290/INDEX($AV$5:$BA$12,MATCH($D290,$AR$5:$AR$12,0),3))^$I290)+(EXP(-$G290/INDEX($AV$5:$BA$12,MATCH($D290,$AR$5:$AR$12,0),4))*($G290/INDEX($AV$5:$BA$12,MATCH($D290,$AR$5:$AR$12,0),4))^$I290)+(EXP(-$G290/INDEX($AV$5:$BA$12,MATCH($D290,$AR$5:$AR$12,0),5))*($G290/INDEX($AV$5:$BA$12,MATCH($D290,$AR$5:$AR$12,0),5))^$I290)+(EXP(-$G290/INDEX($AV$5:$BA$12,MATCH($D290,$AR$5:$AR$12,0),6))*($G290/INDEX($AV$5:$BA$12,MATCH($D290,$AR$5:$AR$12,0),6))^$I290)),0)</x:f>
        <x:v>0</x:v>
      </x:c>
      <x:c r="Z290" s="145" t="n">
        <x:f>IFERROR((EXP(-$G290/INDEX($AV$5:$BA$12,MATCH($D290,$AR$5:$AR$12,0),2))*($G290/INDEX($AV$5:$BA$12,MATCH($D290,$AR$5:$AR$12,0),2))^$I290)/((EXP(-$G290/INDEX($AV$5:$BA$12,MATCH($D290,$AR$5:$AR$12,0),1))*($G290/INDEX($AV$5:$BA$12,MATCH($D290,$AR$5:$AR$12,0),1))^$I290)+(EXP(-$G290/INDEX($AV$5:$BA$12,MATCH($D290,$AR$5:$AR$12,0),2))*($G290/INDEX($AV$5:$BA$12,MATCH($D290,$AR$5:$AR$12,0),2))^$I290)+(EXP(-$G290/INDEX($AV$5:$BA$12,MATCH($D290,$AR$5:$AR$12,0),3))*($G290/INDEX($AV$5:$BA$12,MATCH($D290,$AR$5:$AR$12,0),3))^$I290)+(EXP(-$G290/INDEX($AV$5:$BA$12,MATCH($D290,$AR$5:$AR$12,0),4))*($G290/INDEX($AV$5:$BA$12,MATCH($D290,$AR$5:$AR$12,0),4))^$I290)+(EXP(-$G290/INDEX($AV$5:$BA$12,MATCH($D290,$AR$5:$AR$12,0),5))*($G290/INDEX($AV$5:$BA$12,MATCH($D290,$AR$5:$AR$12,0),5))^$I290)+(EXP(-$G290/INDEX($AV$5:$BA$12,MATCH($D290,$AR$5:$AR$12,0),6))*($G290/INDEX($AV$5:$BA$12,MATCH($D290,$AR$5:$AR$12,0),6))^$I290)),0)</x:f>
        <x:v>0</x:v>
      </x:c>
      <x:c r="AA290" s="145" t="n">
        <x:f>IFERROR((EXP(-$G290/INDEX($AV$5:$BA$12,MATCH($D290,$AR$5:$AR$12,0),3))*($G290/INDEX($AV$5:$BA$12,MATCH($D290,$AR$5:$AR$12,0),3))^$I290)/((EXP(-$G290/INDEX($AV$5:$BA$12,MATCH($D290,$AR$5:$AR$12,0),1))*($G290/INDEX($AV$5:$BA$12,MATCH($D290,$AR$5:$AR$12,0),1))^$I290)+(EXP(-$G290/INDEX($AV$5:$BA$12,MATCH($D290,$AR$5:$AR$12,0),2))*($G290/INDEX($AV$5:$BA$12,MATCH($D290,$AR$5:$AR$12,0),2))^$I290)+(EXP(-$G290/INDEX($AV$5:$BA$12,MATCH($D290,$AR$5:$AR$12,0),3))*($G290/INDEX($AV$5:$BA$12,MATCH($D290,$AR$5:$AR$12,0),3))^$I290)+(EXP(-$G290/INDEX($AV$5:$BA$12,MATCH($D290,$AR$5:$AR$12,0),4))*($G290/INDEX($AV$5:$BA$12,MATCH($D290,$AR$5:$AR$12,0),4))^$I290)+(EXP(-$G290/INDEX($AV$5:$BA$12,MATCH($D290,$AR$5:$AR$12,0),5))*($G290/INDEX($AV$5:$BA$12,MATCH($D290,$AR$5:$AR$12,0),5))^$I290)+(EXP(-$G290/INDEX($AV$5:$BA$12,MATCH($D290,$AR$5:$AR$12,0),6))*($G290/INDEX($AV$5:$BA$12,MATCH($D290,$AR$5:$AR$12,0),6))^$I290)),0)</x:f>
        <x:v>0</x:v>
      </x:c>
      <x:c r="AB290" s="145" t="n">
        <x:f>IFERROR((EXP(-$G290/INDEX($AV$5:$BA$12,MATCH($D290,$AR$5:$AR$12,0),4))*($G290/INDEX($AV$5:$BA$12,MATCH($D290,$AR$5:$AR$12,0),4))^$I290)/((EXP(-$G290/INDEX($AV$5:$BA$12,MATCH($D290,$AR$5:$AR$12,0),1))*($G290/INDEX($AV$5:$BA$12,MATCH($D290,$AR$5:$AR$12,0),1))^$I290)+(EXP(-$G290/INDEX($AV$5:$BA$12,MATCH($D290,$AR$5:$AR$12,0),2))*($G290/INDEX($AV$5:$BA$12,MATCH($D290,$AR$5:$AR$12,0),2))^$I290)+(EXP(-$G290/INDEX($AV$5:$BA$12,MATCH($D290,$AR$5:$AR$12,0),3))*($G290/INDEX($AV$5:$BA$12,MATCH($D290,$AR$5:$AR$12,0),3))^$I290)+(EXP(-$G290/INDEX($AV$5:$BA$12,MATCH($D290,$AR$5:$AR$12,0),4))*($G290/INDEX($AV$5:$BA$12,MATCH($D290,$AR$5:$AR$12,0),4))^$I290)+(EXP(-$G290/INDEX($AV$5:$BA$12,MATCH($D290,$AR$5:$AR$12,0),5))*($G290/INDEX($AV$5:$BA$12,MATCH($D290,$AR$5:$AR$12,0),5))^$I290)+(EXP(-$G290/INDEX($AV$5:$BA$12,MATCH($D290,$AR$5:$AR$12,0),6))*($G290/INDEX($AV$5:$BA$12,MATCH($D290,$AR$5:$AR$12,0),6))^$I290)),0)</x:f>
        <x:v>0</x:v>
      </x:c>
      <x:c r="AC290" s="145" t="n">
        <x:f>IFERROR((EXP(-$G290/INDEX($AV$5:$BA$12,MATCH($D290,$AR$5:$AR$12,0),5))*($G290/INDEX($AV$5:$BA$12,MATCH($D290,$AR$5:$AR$12,0),5))^$I290)/((EXP(-$G290/INDEX($AV$5:$BA$12,MATCH($D290,$AR$5:$AR$12,0),1))*($G290/INDEX($AV$5:$BA$12,MATCH($D290,$AR$5:$AR$12,0),1))^$I290)+(EXP(-$G290/INDEX($AV$5:$BA$12,MATCH($D290,$AR$5:$AR$12,0),2))*($G290/INDEX($AV$5:$BA$12,MATCH($D290,$AR$5:$AR$12,0),2))^$I290)+(EXP(-$G290/INDEX($AV$5:$BA$12,MATCH($D290,$AR$5:$AR$12,0),3))*($G290/INDEX($AV$5:$BA$12,MATCH($D290,$AR$5:$AR$12,0),3))^$I290)+(EXP(-$G290/INDEX($AV$5:$BA$12,MATCH($D290,$AR$5:$AR$12,0),4))*($G290/INDEX($AV$5:$BA$12,MATCH($D290,$AR$5:$AR$12,0),4))^$I290)+(EXP(-$G290/INDEX($AV$5:$BA$12,MATCH($D290,$AR$5:$AR$12,0),5))*($G290/INDEX($AV$5:$BA$12,MATCH($D290,$AR$5:$AR$12,0),5))^$I290)+(EXP(-$G290/INDEX($AV$5:$BA$12,MATCH($D290,$AR$5:$AR$12,0),6))*($G290/INDEX($AV$5:$BA$12,MATCH($D290,$AR$5:$AR$12,0),6))^$I290)),0)</x:f>
        <x:v>0</x:v>
      </x:c>
      <x:c r="AD290" s="145" t="n">
        <x:f>IFERROR((EXP(-$G290/INDEX($AV$5:$BA$12,MATCH($D290,$AR$5:$AR$12,0),6))*($G290/INDEX($AV$5:$BA$12,MATCH($D290,$AR$5:$AR$12,0),6))^$I290)/((EXP(-$G290/INDEX($AV$5:$BA$12,MATCH($D290,$AR$5:$AR$12,0),1))*($G290/INDEX($AV$5:$BA$12,MATCH($D290,$AR$5:$AR$12,0),1))^$I290)+(EXP(-$G290/INDEX($AV$5:$BA$12,MATCH($D290,$AR$5:$AR$12,0),2))*($G290/INDEX($AV$5:$BA$12,MATCH($D290,$AR$5:$AR$12,0),2))^$I290)+(EXP(-$G290/INDEX($AV$5:$BA$12,MATCH($D290,$AR$5:$AR$12,0),3))*($G290/INDEX($AV$5:$BA$12,MATCH($D290,$AR$5:$AR$12,0),3))^$I290)+(EXP(-$G290/INDEX($AV$5:$BA$12,MATCH($D290,$AR$5:$AR$12,0),4))*($G290/INDEX($AV$5:$BA$12,MATCH($D290,$AR$5:$AR$12,0),4))^$I290)+(EXP(-$G290/INDEX($AV$5:$BA$12,MATCH($D290,$AR$5:$AR$12,0),5))*($G290/INDEX($AV$5:$BA$12,MATCH($D290,$AR$5:$AR$12,0),5))^$I290)+(EXP(-$G290/INDEX($AV$5:$BA$12,MATCH($D290,$AR$5:$AR$12,0),6))*($G290/INDEX($AV$5:$BA$12,MATCH($D290,$AR$5:$AR$12,0),6))^$I290)),0)</x:f>
        <x:v>0</x:v>
      </x:c>
      <x:c r="AE290" s="145" t="n">
        <x:f>IFERROR((EXP(-$G290/INDEX($BB$5:$BG$12,MATCH($D290,$AR$5:$AR$12,0),1))*($G290/INDEX($BB$5:$BG$12,MATCH($D290,$AR$5:$AR$12,0),1))^$J290)/((EXP(-$G290/INDEX($BB$5:$BG$12,MATCH($D290,$AR$5:$AR$12,0),1))*($G290/INDEX($BB$5:$BG$12,MATCH($D290,$AR$5:$AR$12,0),1))^$J290)+(EXP(-$G290/INDEX($BB$5:$BG$12,MATCH($D290,$AR$5:$AR$12,0),2))*($G290/INDEX($BB$5:$BG$12,MATCH($D290,$AR$5:$AR$12,0),2))^$J290)+(EXP(-$G290/INDEX($BB$5:$BG$12,MATCH($D290,$AR$5:$AR$12,0),3))*($G290/INDEX($BB$5:$BG$12,MATCH($D290,$AR$5:$AR$12,0),3))^$J290)+(EXP(-$G290/INDEX($BB$5:$BG$12,MATCH($D290,$AR$5:$AR$12,0),4))*($G290/INDEX($BB$5:$BG$12,MATCH($D290,$AR$5:$AR$12,0),4))^$J290)+(EXP(-$G290/INDEX($BB$5:$BG$12,MATCH($D290,$AR$5:$AR$12,0),5))*($G290/INDEX($BB$5:$BG$12,MATCH($D290,$AR$5:$AR$12,0),5))^$J290)+(EXP(-$G290/INDEX($BB$5:$BG$12,MATCH($D290,$AR$5:$AR$12,0),6))*($G290/INDEX($BB$5:$BG$12,MATCH($D290,$AR$5:$AR$12,0),6))^$J290)),0)</x:f>
        <x:v>0</x:v>
      </x:c>
      <x:c r="AF290" s="145" t="n">
        <x:f>IFERROR((EXP(-$G290/INDEX($BB$5:$BG$12,MATCH($D290,$AR$5:$AR$12,0),2))*($G290/INDEX($BB$5:$BG$12,MATCH($D290,$AR$5:$AR$12,0),2))^$J290)/((EXP(-$G290/INDEX($BB$5:$BG$12,MATCH($D290,$AR$5:$AR$12,0),1))*($G290/INDEX($BB$5:$BG$12,MATCH($D290,$AR$5:$AR$12,0),1))^$J290)+(EXP(-$G290/INDEX($BB$5:$BG$12,MATCH($D290,$AR$5:$AR$12,0),2))*($G290/INDEX($BB$5:$BG$12,MATCH($D290,$AR$5:$AR$12,0),2))^$J290)+(EXP(-$G290/INDEX($BB$5:$BG$12,MATCH($D290,$AR$5:$AR$12,0),3))*($G290/INDEX($BB$5:$BG$12,MATCH($D290,$AR$5:$AR$12,0),3))^$J290)+(EXP(-$G290/INDEX($BB$5:$BG$12,MATCH($D290,$AR$5:$AR$12,0),4))*($G290/INDEX($BB$5:$BG$12,MATCH($D290,$AR$5:$AR$12,0),4))^$J290)+(EXP(-$G290/INDEX($BB$5:$BG$12,MATCH($D290,$AR$5:$AR$12,0),5))*($G290/INDEX($BB$5:$BG$12,MATCH($D290,$AR$5:$AR$12,0),5))^$J290)+(EXP(-$G290/INDEX($BB$5:$BG$12,MATCH($D290,$AR$5:$AR$12,0),6))*($G290/INDEX($BB$5:$BG$12,MATCH($D290,$AR$5:$AR$12,0),6))^$J290)),0)</x:f>
        <x:v>0</x:v>
      </x:c>
      <x:c r="AG290" s="145" t="n">
        <x:f>IFERROR((EXP(-$G290/INDEX($BB$5:$BG$12,MATCH($D290,$AR$5:$AR$12,0),3))*($G290/INDEX($BB$5:$BG$12,MATCH($D290,$AR$5:$AR$12,0),3))^$J290)/((EXP(-$G290/INDEX($BB$5:$BG$12,MATCH($D290,$AR$5:$AR$12,0),1))*($G290/INDEX($BB$5:$BG$12,MATCH($D290,$AR$5:$AR$12,0),1))^$J290)+(EXP(-$G290/INDEX($BB$5:$BG$12,MATCH($D290,$AR$5:$AR$12,0),2))*($G290/INDEX($BB$5:$BG$12,MATCH($D290,$AR$5:$AR$12,0),2))^$J290)+(EXP(-$G290/INDEX($BB$5:$BG$12,MATCH($D290,$AR$5:$AR$12,0),3))*($G290/INDEX($BB$5:$BG$12,MATCH($D290,$AR$5:$AR$12,0),3))^$J290)+(EXP(-$G290/INDEX($BB$5:$BG$12,MATCH($D290,$AR$5:$AR$12,0),4))*($G290/INDEX($BB$5:$BG$12,MATCH($D290,$AR$5:$AR$12,0),4))^$J290)+(EXP(-$G290/INDEX($BB$5:$BG$12,MATCH($D290,$AR$5:$AR$12,0),5))*($G290/INDEX($BB$5:$BG$12,MATCH($D290,$AR$5:$AR$12,0),5))^$J290)+(EXP(-$G290/INDEX($BB$5:$BG$12,MATCH($D290,$AR$5:$AR$12,0),6))*($G290/INDEX($BB$5:$BG$12,MATCH($D290,$AR$5:$AR$12,0),6))^$J290)),0)</x:f>
        <x:v>0</x:v>
      </x:c>
      <x:c r="AH290" s="145" t="n">
        <x:f>IFERROR((EXP(-$G290/INDEX($BB$5:$BG$12,MATCH($D290,$AR$5:$AR$12,0),4))*($G290/INDEX($BB$5:$BG$12,MATCH($D290,$AR$5:$AR$12,0),4))^$J290)/((EXP(-$G290/INDEX($BB$5:$BG$12,MATCH($D290,$AR$5:$AR$12,0),1))*($G290/INDEX($BB$5:$BG$12,MATCH($D290,$AR$5:$AR$12,0),1))^$J290)+(EXP(-$G290/INDEX($BB$5:$BG$12,MATCH($D290,$AR$5:$AR$12,0),2))*($G290/INDEX($BB$5:$BG$12,MATCH($D290,$AR$5:$AR$12,0),2))^$J290)+(EXP(-$G290/INDEX($BB$5:$BG$12,MATCH($D290,$AR$5:$AR$12,0),3))*($G290/INDEX($BB$5:$BG$12,MATCH($D290,$AR$5:$AR$12,0),3))^$J290)+(EXP(-$G290/INDEX($BB$5:$BG$12,MATCH($D290,$AR$5:$AR$12,0),4))*($G290/INDEX($BB$5:$BG$12,MATCH($D290,$AR$5:$AR$12,0),4))^$J290)+(EXP(-$G290/INDEX($BB$5:$BG$12,MATCH($D290,$AR$5:$AR$12,0),5))*($G290/INDEX($BB$5:$BG$12,MATCH($D290,$AR$5:$AR$12,0),5))^$J290)+(EXP(-$G290/INDEX($BB$5:$BG$12,MATCH($D290,$AR$5:$AR$12,0),6))*($G290/INDEX($BB$5:$BG$12,MATCH($D290,$AR$5:$AR$12,0),6))^$J290)),0)</x:f>
        <x:v>0</x:v>
      </x:c>
      <x:c r="AI290" s="145" t="n">
        <x:f>IFERROR((EXP(-$G290/INDEX($BB$5:$BG$12,MATCH($D290,$AR$5:$AR$12,0),5))*($G290/INDEX($BB$5:$BG$12,MATCH($D290,$AR$5:$AR$12,0),5))^$J290)/((EXP(-$G290/INDEX($BB$5:$BG$12,MATCH($D290,$AR$5:$AR$12,0),1))*($G290/INDEX($BB$5:$BG$12,MATCH($D290,$AR$5:$AR$12,0),1))^$J290)+(EXP(-$G290/INDEX($BB$5:$BG$12,MATCH($D290,$AR$5:$AR$12,0),2))*($G290/INDEX($BB$5:$BG$12,MATCH($D290,$AR$5:$AR$12,0),2))^$J290)+(EXP(-$G290/INDEX($BB$5:$BG$12,MATCH($D290,$AR$5:$AR$12,0),3))*($G290/INDEX($BB$5:$BG$12,MATCH($D290,$AR$5:$AR$12,0),3))^$J290)+(EXP(-$G290/INDEX($BB$5:$BG$12,MATCH($D290,$AR$5:$AR$12,0),4))*($G290/INDEX($BB$5:$BG$12,MATCH($D290,$AR$5:$AR$12,0),4))^$J290)+(EXP(-$G290/INDEX($BB$5:$BG$12,MATCH($D290,$AR$5:$AR$12,0),5))*($G290/INDEX($BB$5:$BG$12,MATCH($D290,$AR$5:$AR$12,0),5))^$J290)+(EXP(-$G290/INDEX($BB$5:$BG$12,MATCH($D290,$AR$5:$AR$12,0),6))*($G290/INDEX($BB$5:$BG$12,MATCH($D290,$AR$5:$AR$12,0),6))^$J290)),0)</x:f>
        <x:v>0</x:v>
      </x:c>
      <x:c r="AJ290" s="145" t="n">
        <x:f>IFERROR((EXP(-$G290/INDEX($BB$5:$BG$12,MATCH($D290,$AR$5:$AR$12,0),6))*($G290/INDEX($BB$5:$BG$12,MATCH($D290,$AR$5:$AR$12,0),6))^$J290)/((EXP(-$G290/INDEX($BB$5:$BG$12,MATCH($D290,$AR$5:$AR$12,0),1))*($G290/INDEX($BB$5:$BG$12,MATCH($D290,$AR$5:$AR$12,0),1))^$J290)+(EXP(-$G290/INDEX($BB$5:$BG$12,MATCH($D290,$AR$5:$AR$12,0),2))*($G290/INDEX($BB$5:$BG$12,MATCH($D290,$AR$5:$AR$12,0),2))^$J290)+(EXP(-$G290/INDEX($BB$5:$BG$12,MATCH($D290,$AR$5:$AR$12,0),3))*($G290/INDEX($BB$5:$BG$12,MATCH($D290,$AR$5:$AR$12,0),3))^$J290)+(EXP(-$G290/INDEX($BB$5:$BG$12,MATCH($D290,$AR$5:$AR$12,0),4))*($G290/INDEX($BB$5:$BG$12,MATCH($D290,$AR$5:$AR$12,0),4))^$J290)+(EXP(-$G290/INDEX($BB$5:$BG$12,MATCH($D290,$AR$5:$AR$12,0),5))*($G290/INDEX($BB$5:$BG$12,MATCH($D290,$AR$5:$AR$12,0),5))^$J290)+(EXP(-$G290/INDEX($BB$5:$BG$12,MATCH($D290,$AR$5:$AR$12,0),6))*($G290/INDEX($BB$5:$BG$12,MATCH($D290,$AR$5:$AR$12,0),6))^$J290)),0)</x:f>
        <x:v>0</x:v>
      </x:c>
      <x:c r="BJ290"/>
      <x:c r="BK290"/>
      <x:c r="BL290"/>
      <x:c r="BM290"/>
      <x:c r="BN290"/>
      <x:c r="BO290"/>
      <x:c r="BP290"/>
      <x:c r="BQ290"/>
      <x:c r="BR290"/>
      <x:c r="BS290"/>
      <x:c r="BT290"/>
      <x:c r="BU290"/>
      <x:c r="BV290"/>
      <x:c r="BW290"/>
      <x:c r="BX290"/>
      <x:c r="BY290"/>
      <x:c r="BZ290"/>
    </x:row>
    <x:row r="291">
      <x:c r="A291" s="30" t="n">
        <x:f>'対象台データ'!A289</x:f>
        <x:v>46131</x:v>
      </x:c>
      <x:c r="B291" s="1004" t="str">
        <x:f>'対象台データ'!B289</x:f>
        <x:v>日</x:v>
      </x:c>
      <x:c r="C291" s="1004" t="str">
        <x:f>'対象台データ'!C289</x:f>
        <x:v>4/19</x:v>
      </x:c>
      <x:c r="D291" t="str">
        <x:f>'対象台データ'!D289</x:f>
        <x:v>鉄拳6</x:v>
      </x:c>
      <x:c r="E291" s="1015" t="n">
        <x:f>IF($X291="A",MIN(100,MAX(0,55+(V291-55)*(1+0.4*SQRT(MIN(G291/8000,1))))),MIN(100,MAX(0,V291)))</x:f>
        <x:v>79.81840924733376</x:v>
      </x:c>
      <x:c r="F291" s="1017" t="n">
        <x:f>'対象台データ'!E289</x:f>
        <x:v>764</x:v>
      </x:c>
      <x:c r="G291" s="644" t="n">
        <x:f>'対象台データ'!F289</x:f>
        <x:v>7468</x:v>
      </x:c>
      <x:c r="H291" s="644" t="n">
        <x:f>'対象台データ'!G289</x:f>
        <x:v>3472</x:v>
      </x:c>
      <x:c r="I291" s="644" t="n">
        <x:f>'対象台データ'!H289</x:f>
        <x:v>0</x:v>
      </x:c>
      <x:c r="J291" s="644" t="n">
        <x:f>'対象台データ'!I289</x:f>
        <x:v>0</x:v>
      </x:c>
      <x:c r="K291" s="145" t="n">
        <x:f>'対象台データ'!K289</x:f>
        <x:v>1.1549723263702911</x:v>
      </x:c>
      <x:c r="L291" s="28" t="n">
        <x:f>IF(G291&lt;=0,5,IF(G291&lt;1500,5+(G291-0)*(20-5)/(1500-0),IF(G291&lt;3000,20+(G291-1500)*(40-20)/(3000-1500),IF(G291&lt;4500,40+(G291-3000)*(58-40)/(4500-3000),IF(G291&lt;6000,58+(G291-4500)*(72-58)/(6000-4500),IF(G291&lt;7500,72+(G291-6000)*(84-72)/(7500-6000),IF(G291&lt;9000,84+(G291-7500)*(93-84)/(9000-7500),IF(G291&lt;11000,93+(G291-9000)*(100-93)/(11000-9000),100))))))))</x:f>
        <x:v>83.744</x:v>
      </x:c>
      <x:c r="M291" s="28" t="n">
        <x:v>1</x:v>
      </x:c>
      <x:c r="N291" s="28" t="n">
        <x:f>MIN(100,L291*M291)</x:f>
        <x:v>83.744</x:v>
      </x:c>
      <x:c r="O291" s="28" t="n">
        <x:f>IF(K291&lt;=0.8,0,IF(K291&lt;0.9,0+(K291-0.8)*(10-0)/(0.9-0.8),IF(K291&lt;1,10+(K291-0.9)*(35-10)/(1-0.9),IF(K291&lt;1.2,35+(K291-1)*(87-35)/(1.2-1),IF(K291&lt;1.3,87+(K291-1.2)*(96-87)/(1.3-1.2),IF(K291&lt;1.45,96+(K291-1.3)*(100-96)/(1.45-1.3),100))))))</x:f>
        <x:v>75.2928048562757</x:v>
      </x:c>
      <x:c r="P291" s="145" t="n">
        <x:f>MIN(1,SQRT(G291/8000))</x:f>
        <x:v>0.9661780374237452</x:v>
      </x:c>
      <x:c r="Q291" s="28" t="n">
        <x:f>35+(O291-35)*P291</x:f>
        <x:v>73.93002311833439</x:v>
      </x:c>
      <x:c r="R291" s="28" t="n">
        <x:f>IF(K291&lt;0.95,MIN(25,(0.95-K291)*250),0)</x:f>
        <x:v>0</x:v>
      </x:c>
      <x:c r="S291" s="28" t="n">
        <x:f>IF($X291="A",Y291*5+Z291*15+AA291*30+AB291*60+AC291*80+AD291*100,0)</x:f>
        <x:v>0</x:v>
      </x:c>
      <x:c r="T291" s="28" t="n">
        <x:f>IF($X291="A",AE291*5+AF291*15+AG291*30+AH291*60+AI291*80+AJ291*100,0)</x:f>
        <x:v>0</x:v>
      </x:c>
      <x:c r="U291" s="28" t="n">
        <x:f>IF($X291="A",S291*15%+T291*30%+Q291*55%,0)</x:f>
        <x:v>0</x:v>
      </x:c>
      <x:c r="V291" s="1019" t="n">
        <x:f>IF($X291="A",U291*80%+N291*20%,N291*IFERROR(INDEX($AT$5:$AT$60,MATCH($D291,$AR$5:$AR$60,0)),0.6)+Q291*IFERROR(INDEX($AU$5:$AU$60,MATCH($D291,$AR$5:$AR$60,0)),0.4)-R291)</x:f>
        <x:v>79.81840924733376</x:v>
      </x:c>
      <x:c r="W291" s="25" t="str">
        <x:f>IF(E291&gt;=90,"設定6級候補",IF(E291&gt;=75,"設定4以上強候補",IF(E291&gt;=60,"設定4以上を疑う","要観察")))</x:f>
        <x:v>設定4以上強候補</x:v>
      </x:c>
      <x:c r="X291" s="1004" t="str">
        <x:f>IFERROR(INDEX($AS$5:$AS$60,MATCH($D291,$AR$5:$AR$60,0)),"AT")</x:f>
        <x:v>AT</x:v>
      </x:c>
      <x:c r="Y291" s="145" t="n">
        <x:f>IFERROR((EXP(-$G291/INDEX($AV$5:$BA$12,MATCH($D291,$AR$5:$AR$12,0),1))*($G291/INDEX($AV$5:$BA$12,MATCH($D291,$AR$5:$AR$12,0),1))^$I291)/((EXP(-$G291/INDEX($AV$5:$BA$12,MATCH($D291,$AR$5:$AR$12,0),1))*($G291/INDEX($AV$5:$BA$12,MATCH($D291,$AR$5:$AR$12,0),1))^$I291)+(EXP(-$G291/INDEX($AV$5:$BA$12,MATCH($D291,$AR$5:$AR$12,0),2))*($G291/INDEX($AV$5:$BA$12,MATCH($D291,$AR$5:$AR$12,0),2))^$I291)+(EXP(-$G291/INDEX($AV$5:$BA$12,MATCH($D291,$AR$5:$AR$12,0),3))*($G291/INDEX($AV$5:$BA$12,MATCH($D291,$AR$5:$AR$12,0),3))^$I291)+(EXP(-$G291/INDEX($AV$5:$BA$12,MATCH($D291,$AR$5:$AR$12,0),4))*($G291/INDEX($AV$5:$BA$12,MATCH($D291,$AR$5:$AR$12,0),4))^$I291)+(EXP(-$G291/INDEX($AV$5:$BA$12,MATCH($D291,$AR$5:$AR$12,0),5))*($G291/INDEX($AV$5:$BA$12,MATCH($D291,$AR$5:$AR$12,0),5))^$I291)+(EXP(-$G291/INDEX($AV$5:$BA$12,MATCH($D291,$AR$5:$AR$12,0),6))*($G291/INDEX($AV$5:$BA$12,MATCH($D291,$AR$5:$AR$12,0),6))^$I291)),0)</x:f>
        <x:v>0</x:v>
      </x:c>
      <x:c r="Z291" s="145" t="n">
        <x:f>IFERROR((EXP(-$G291/INDEX($AV$5:$BA$12,MATCH($D291,$AR$5:$AR$12,0),2))*($G291/INDEX($AV$5:$BA$12,MATCH($D291,$AR$5:$AR$12,0),2))^$I291)/((EXP(-$G291/INDEX($AV$5:$BA$12,MATCH($D291,$AR$5:$AR$12,0),1))*($G291/INDEX($AV$5:$BA$12,MATCH($D291,$AR$5:$AR$12,0),1))^$I291)+(EXP(-$G291/INDEX($AV$5:$BA$12,MATCH($D291,$AR$5:$AR$12,0),2))*($G291/INDEX($AV$5:$BA$12,MATCH($D291,$AR$5:$AR$12,0),2))^$I291)+(EXP(-$G291/INDEX($AV$5:$BA$12,MATCH($D291,$AR$5:$AR$12,0),3))*($G291/INDEX($AV$5:$BA$12,MATCH($D291,$AR$5:$AR$12,0),3))^$I291)+(EXP(-$G291/INDEX($AV$5:$BA$12,MATCH($D291,$AR$5:$AR$12,0),4))*($G291/INDEX($AV$5:$BA$12,MATCH($D291,$AR$5:$AR$12,0),4))^$I291)+(EXP(-$G291/INDEX($AV$5:$BA$12,MATCH($D291,$AR$5:$AR$12,0),5))*($G291/INDEX($AV$5:$BA$12,MATCH($D291,$AR$5:$AR$12,0),5))^$I291)+(EXP(-$G291/INDEX($AV$5:$BA$12,MATCH($D291,$AR$5:$AR$12,0),6))*($G291/INDEX($AV$5:$BA$12,MATCH($D291,$AR$5:$AR$12,0),6))^$I291)),0)</x:f>
        <x:v>0</x:v>
      </x:c>
      <x:c r="AA291" s="145" t="n">
        <x:f>IFERROR((EXP(-$G291/INDEX($AV$5:$BA$12,MATCH($D291,$AR$5:$AR$12,0),3))*($G291/INDEX($AV$5:$BA$12,MATCH($D291,$AR$5:$AR$12,0),3))^$I291)/((EXP(-$G291/INDEX($AV$5:$BA$12,MATCH($D291,$AR$5:$AR$12,0),1))*($G291/INDEX($AV$5:$BA$12,MATCH($D291,$AR$5:$AR$12,0),1))^$I291)+(EXP(-$G291/INDEX($AV$5:$BA$12,MATCH($D291,$AR$5:$AR$12,0),2))*($G291/INDEX($AV$5:$BA$12,MATCH($D291,$AR$5:$AR$12,0),2))^$I291)+(EXP(-$G291/INDEX($AV$5:$BA$12,MATCH($D291,$AR$5:$AR$12,0),3))*($G291/INDEX($AV$5:$BA$12,MATCH($D291,$AR$5:$AR$12,0),3))^$I291)+(EXP(-$G291/INDEX($AV$5:$BA$12,MATCH($D291,$AR$5:$AR$12,0),4))*($G291/INDEX($AV$5:$BA$12,MATCH($D291,$AR$5:$AR$12,0),4))^$I291)+(EXP(-$G291/INDEX($AV$5:$BA$12,MATCH($D291,$AR$5:$AR$12,0),5))*($G291/INDEX($AV$5:$BA$12,MATCH($D291,$AR$5:$AR$12,0),5))^$I291)+(EXP(-$G291/INDEX($AV$5:$BA$12,MATCH($D291,$AR$5:$AR$12,0),6))*($G291/INDEX($AV$5:$BA$12,MATCH($D291,$AR$5:$AR$12,0),6))^$I291)),0)</x:f>
        <x:v>0</x:v>
      </x:c>
      <x:c r="AB291" s="145" t="n">
        <x:f>IFERROR((EXP(-$G291/INDEX($AV$5:$BA$12,MATCH($D291,$AR$5:$AR$12,0),4))*($G291/INDEX($AV$5:$BA$12,MATCH($D291,$AR$5:$AR$12,0),4))^$I291)/((EXP(-$G291/INDEX($AV$5:$BA$12,MATCH($D291,$AR$5:$AR$12,0),1))*($G291/INDEX($AV$5:$BA$12,MATCH($D291,$AR$5:$AR$12,0),1))^$I291)+(EXP(-$G291/INDEX($AV$5:$BA$12,MATCH($D291,$AR$5:$AR$12,0),2))*($G291/INDEX($AV$5:$BA$12,MATCH($D291,$AR$5:$AR$12,0),2))^$I291)+(EXP(-$G291/INDEX($AV$5:$BA$12,MATCH($D291,$AR$5:$AR$12,0),3))*($G291/INDEX($AV$5:$BA$12,MATCH($D291,$AR$5:$AR$12,0),3))^$I291)+(EXP(-$G291/INDEX($AV$5:$BA$12,MATCH($D291,$AR$5:$AR$12,0),4))*($G291/INDEX($AV$5:$BA$12,MATCH($D291,$AR$5:$AR$12,0),4))^$I291)+(EXP(-$G291/INDEX($AV$5:$BA$12,MATCH($D291,$AR$5:$AR$12,0),5))*($G291/INDEX($AV$5:$BA$12,MATCH($D291,$AR$5:$AR$12,0),5))^$I291)+(EXP(-$G291/INDEX($AV$5:$BA$12,MATCH($D291,$AR$5:$AR$12,0),6))*($G291/INDEX($AV$5:$BA$12,MATCH($D291,$AR$5:$AR$12,0),6))^$I291)),0)</x:f>
        <x:v>0</x:v>
      </x:c>
      <x:c r="AC291" s="145" t="n">
        <x:f>IFERROR((EXP(-$G291/INDEX($AV$5:$BA$12,MATCH($D291,$AR$5:$AR$12,0),5))*($G291/INDEX($AV$5:$BA$12,MATCH($D291,$AR$5:$AR$12,0),5))^$I291)/((EXP(-$G291/INDEX($AV$5:$BA$12,MATCH($D291,$AR$5:$AR$12,0),1))*($G291/INDEX($AV$5:$BA$12,MATCH($D291,$AR$5:$AR$12,0),1))^$I291)+(EXP(-$G291/INDEX($AV$5:$BA$12,MATCH($D291,$AR$5:$AR$12,0),2))*($G291/INDEX($AV$5:$BA$12,MATCH($D291,$AR$5:$AR$12,0),2))^$I291)+(EXP(-$G291/INDEX($AV$5:$BA$12,MATCH($D291,$AR$5:$AR$12,0),3))*($G291/INDEX($AV$5:$BA$12,MATCH($D291,$AR$5:$AR$12,0),3))^$I291)+(EXP(-$G291/INDEX($AV$5:$BA$12,MATCH($D291,$AR$5:$AR$12,0),4))*($G291/INDEX($AV$5:$BA$12,MATCH($D291,$AR$5:$AR$12,0),4))^$I291)+(EXP(-$G291/INDEX($AV$5:$BA$12,MATCH($D291,$AR$5:$AR$12,0),5))*($G291/INDEX($AV$5:$BA$12,MATCH($D291,$AR$5:$AR$12,0),5))^$I291)+(EXP(-$G291/INDEX($AV$5:$BA$12,MATCH($D291,$AR$5:$AR$12,0),6))*($G291/INDEX($AV$5:$BA$12,MATCH($D291,$AR$5:$AR$12,0),6))^$I291)),0)</x:f>
        <x:v>0</x:v>
      </x:c>
      <x:c r="AD291" s="145" t="n">
        <x:f>IFERROR((EXP(-$G291/INDEX($AV$5:$BA$12,MATCH($D291,$AR$5:$AR$12,0),6))*($G291/INDEX($AV$5:$BA$12,MATCH($D291,$AR$5:$AR$12,0),6))^$I291)/((EXP(-$G291/INDEX($AV$5:$BA$12,MATCH($D291,$AR$5:$AR$12,0),1))*($G291/INDEX($AV$5:$BA$12,MATCH($D291,$AR$5:$AR$12,0),1))^$I291)+(EXP(-$G291/INDEX($AV$5:$BA$12,MATCH($D291,$AR$5:$AR$12,0),2))*($G291/INDEX($AV$5:$BA$12,MATCH($D291,$AR$5:$AR$12,0),2))^$I291)+(EXP(-$G291/INDEX($AV$5:$BA$12,MATCH($D291,$AR$5:$AR$12,0),3))*($G291/INDEX($AV$5:$BA$12,MATCH($D291,$AR$5:$AR$12,0),3))^$I291)+(EXP(-$G291/INDEX($AV$5:$BA$12,MATCH($D291,$AR$5:$AR$12,0),4))*($G291/INDEX($AV$5:$BA$12,MATCH($D291,$AR$5:$AR$12,0),4))^$I291)+(EXP(-$G291/INDEX($AV$5:$BA$12,MATCH($D291,$AR$5:$AR$12,0),5))*($G291/INDEX($AV$5:$BA$12,MATCH($D291,$AR$5:$AR$12,0),5))^$I291)+(EXP(-$G291/INDEX($AV$5:$BA$12,MATCH($D291,$AR$5:$AR$12,0),6))*($G291/INDEX($AV$5:$BA$12,MATCH($D291,$AR$5:$AR$12,0),6))^$I291)),0)</x:f>
        <x:v>0</x:v>
      </x:c>
      <x:c r="AE291" s="145" t="n">
        <x:f>IFERROR((EXP(-$G291/INDEX($BB$5:$BG$12,MATCH($D291,$AR$5:$AR$12,0),1))*($G291/INDEX($BB$5:$BG$12,MATCH($D291,$AR$5:$AR$12,0),1))^$J291)/((EXP(-$G291/INDEX($BB$5:$BG$12,MATCH($D291,$AR$5:$AR$12,0),1))*($G291/INDEX($BB$5:$BG$12,MATCH($D291,$AR$5:$AR$12,0),1))^$J291)+(EXP(-$G291/INDEX($BB$5:$BG$12,MATCH($D291,$AR$5:$AR$12,0),2))*($G291/INDEX($BB$5:$BG$12,MATCH($D291,$AR$5:$AR$12,0),2))^$J291)+(EXP(-$G291/INDEX($BB$5:$BG$12,MATCH($D291,$AR$5:$AR$12,0),3))*($G291/INDEX($BB$5:$BG$12,MATCH($D291,$AR$5:$AR$12,0),3))^$J291)+(EXP(-$G291/INDEX($BB$5:$BG$12,MATCH($D291,$AR$5:$AR$12,0),4))*($G291/INDEX($BB$5:$BG$12,MATCH($D291,$AR$5:$AR$12,0),4))^$J291)+(EXP(-$G291/INDEX($BB$5:$BG$12,MATCH($D291,$AR$5:$AR$12,0),5))*($G291/INDEX($BB$5:$BG$12,MATCH($D291,$AR$5:$AR$12,0),5))^$J291)+(EXP(-$G291/INDEX($BB$5:$BG$12,MATCH($D291,$AR$5:$AR$12,0),6))*($G291/INDEX($BB$5:$BG$12,MATCH($D291,$AR$5:$AR$12,0),6))^$J291)),0)</x:f>
        <x:v>0</x:v>
      </x:c>
      <x:c r="AF291" s="145" t="n">
        <x:f>IFERROR((EXP(-$G291/INDEX($BB$5:$BG$12,MATCH($D291,$AR$5:$AR$12,0),2))*($G291/INDEX($BB$5:$BG$12,MATCH($D291,$AR$5:$AR$12,0),2))^$J291)/((EXP(-$G291/INDEX($BB$5:$BG$12,MATCH($D291,$AR$5:$AR$12,0),1))*($G291/INDEX($BB$5:$BG$12,MATCH($D291,$AR$5:$AR$12,0),1))^$J291)+(EXP(-$G291/INDEX($BB$5:$BG$12,MATCH($D291,$AR$5:$AR$12,0),2))*($G291/INDEX($BB$5:$BG$12,MATCH($D291,$AR$5:$AR$12,0),2))^$J291)+(EXP(-$G291/INDEX($BB$5:$BG$12,MATCH($D291,$AR$5:$AR$12,0),3))*($G291/INDEX($BB$5:$BG$12,MATCH($D291,$AR$5:$AR$12,0),3))^$J291)+(EXP(-$G291/INDEX($BB$5:$BG$12,MATCH($D291,$AR$5:$AR$12,0),4))*($G291/INDEX($BB$5:$BG$12,MATCH($D291,$AR$5:$AR$12,0),4))^$J291)+(EXP(-$G291/INDEX($BB$5:$BG$12,MATCH($D291,$AR$5:$AR$12,0),5))*($G291/INDEX($BB$5:$BG$12,MATCH($D291,$AR$5:$AR$12,0),5))^$J291)+(EXP(-$G291/INDEX($BB$5:$BG$12,MATCH($D291,$AR$5:$AR$12,0),6))*($G291/INDEX($BB$5:$BG$12,MATCH($D291,$AR$5:$AR$12,0),6))^$J291)),0)</x:f>
        <x:v>0</x:v>
      </x:c>
      <x:c r="AG291" s="145" t="n">
        <x:f>IFERROR((EXP(-$G291/INDEX($BB$5:$BG$12,MATCH($D291,$AR$5:$AR$12,0),3))*($G291/INDEX($BB$5:$BG$12,MATCH($D291,$AR$5:$AR$12,0),3))^$J291)/((EXP(-$G291/INDEX($BB$5:$BG$12,MATCH($D291,$AR$5:$AR$12,0),1))*($G291/INDEX($BB$5:$BG$12,MATCH($D291,$AR$5:$AR$12,0),1))^$J291)+(EXP(-$G291/INDEX($BB$5:$BG$12,MATCH($D291,$AR$5:$AR$12,0),2))*($G291/INDEX($BB$5:$BG$12,MATCH($D291,$AR$5:$AR$12,0),2))^$J291)+(EXP(-$G291/INDEX($BB$5:$BG$12,MATCH($D291,$AR$5:$AR$12,0),3))*($G291/INDEX($BB$5:$BG$12,MATCH($D291,$AR$5:$AR$12,0),3))^$J291)+(EXP(-$G291/INDEX($BB$5:$BG$12,MATCH($D291,$AR$5:$AR$12,0),4))*($G291/INDEX($BB$5:$BG$12,MATCH($D291,$AR$5:$AR$12,0),4))^$J291)+(EXP(-$G291/INDEX($BB$5:$BG$12,MATCH($D291,$AR$5:$AR$12,0),5))*($G291/INDEX($BB$5:$BG$12,MATCH($D291,$AR$5:$AR$12,0),5))^$J291)+(EXP(-$G291/INDEX($BB$5:$BG$12,MATCH($D291,$AR$5:$AR$12,0),6))*($G291/INDEX($BB$5:$BG$12,MATCH($D291,$AR$5:$AR$12,0),6))^$J291)),0)</x:f>
        <x:v>0</x:v>
      </x:c>
      <x:c r="AH291" s="145" t="n">
        <x:f>IFERROR((EXP(-$G291/INDEX($BB$5:$BG$12,MATCH($D291,$AR$5:$AR$12,0),4))*($G291/INDEX($BB$5:$BG$12,MATCH($D291,$AR$5:$AR$12,0),4))^$J291)/((EXP(-$G291/INDEX($BB$5:$BG$12,MATCH($D291,$AR$5:$AR$12,0),1))*($G291/INDEX($BB$5:$BG$12,MATCH($D291,$AR$5:$AR$12,0),1))^$J291)+(EXP(-$G291/INDEX($BB$5:$BG$12,MATCH($D291,$AR$5:$AR$12,0),2))*($G291/INDEX($BB$5:$BG$12,MATCH($D291,$AR$5:$AR$12,0),2))^$J291)+(EXP(-$G291/INDEX($BB$5:$BG$12,MATCH($D291,$AR$5:$AR$12,0),3))*($G291/INDEX($BB$5:$BG$12,MATCH($D291,$AR$5:$AR$12,0),3))^$J291)+(EXP(-$G291/INDEX($BB$5:$BG$12,MATCH($D291,$AR$5:$AR$12,0),4))*($G291/INDEX($BB$5:$BG$12,MATCH($D291,$AR$5:$AR$12,0),4))^$J291)+(EXP(-$G291/INDEX($BB$5:$BG$12,MATCH($D291,$AR$5:$AR$12,0),5))*($G291/INDEX($BB$5:$BG$12,MATCH($D291,$AR$5:$AR$12,0),5))^$J291)+(EXP(-$G291/INDEX($BB$5:$BG$12,MATCH($D291,$AR$5:$AR$12,0),6))*($G291/INDEX($BB$5:$BG$12,MATCH($D291,$AR$5:$AR$12,0),6))^$J291)),0)</x:f>
        <x:v>0</x:v>
      </x:c>
      <x:c r="AI291" s="145" t="n">
        <x:f>IFERROR((EXP(-$G291/INDEX($BB$5:$BG$12,MATCH($D291,$AR$5:$AR$12,0),5))*($G291/INDEX($BB$5:$BG$12,MATCH($D291,$AR$5:$AR$12,0),5))^$J291)/((EXP(-$G291/INDEX($BB$5:$BG$12,MATCH($D291,$AR$5:$AR$12,0),1))*($G291/INDEX($BB$5:$BG$12,MATCH($D291,$AR$5:$AR$12,0),1))^$J291)+(EXP(-$G291/INDEX($BB$5:$BG$12,MATCH($D291,$AR$5:$AR$12,0),2))*($G291/INDEX($BB$5:$BG$12,MATCH($D291,$AR$5:$AR$12,0),2))^$J291)+(EXP(-$G291/INDEX($BB$5:$BG$12,MATCH($D291,$AR$5:$AR$12,0),3))*($G291/INDEX($BB$5:$BG$12,MATCH($D291,$AR$5:$AR$12,0),3))^$J291)+(EXP(-$G291/INDEX($BB$5:$BG$12,MATCH($D291,$AR$5:$AR$12,0),4))*($G291/INDEX($BB$5:$BG$12,MATCH($D291,$AR$5:$AR$12,0),4))^$J291)+(EXP(-$G291/INDEX($BB$5:$BG$12,MATCH($D291,$AR$5:$AR$12,0),5))*($G291/INDEX($BB$5:$BG$12,MATCH($D291,$AR$5:$AR$12,0),5))^$J291)+(EXP(-$G291/INDEX($BB$5:$BG$12,MATCH($D291,$AR$5:$AR$12,0),6))*($G291/INDEX($BB$5:$BG$12,MATCH($D291,$AR$5:$AR$12,0),6))^$J291)),0)</x:f>
        <x:v>0</x:v>
      </x:c>
      <x:c r="AJ291" s="145" t="n">
        <x:f>IFERROR((EXP(-$G291/INDEX($BB$5:$BG$12,MATCH($D291,$AR$5:$AR$12,0),6))*($G291/INDEX($BB$5:$BG$12,MATCH($D291,$AR$5:$AR$12,0),6))^$J291)/((EXP(-$G291/INDEX($BB$5:$BG$12,MATCH($D291,$AR$5:$AR$12,0),1))*($G291/INDEX($BB$5:$BG$12,MATCH($D291,$AR$5:$AR$12,0),1))^$J291)+(EXP(-$G291/INDEX($BB$5:$BG$12,MATCH($D291,$AR$5:$AR$12,0),2))*($G291/INDEX($BB$5:$BG$12,MATCH($D291,$AR$5:$AR$12,0),2))^$J291)+(EXP(-$G291/INDEX($BB$5:$BG$12,MATCH($D291,$AR$5:$AR$12,0),3))*($G291/INDEX($BB$5:$BG$12,MATCH($D291,$AR$5:$AR$12,0),3))^$J291)+(EXP(-$G291/INDEX($BB$5:$BG$12,MATCH($D291,$AR$5:$AR$12,0),4))*($G291/INDEX($BB$5:$BG$12,MATCH($D291,$AR$5:$AR$12,0),4))^$J291)+(EXP(-$G291/INDEX($BB$5:$BG$12,MATCH($D291,$AR$5:$AR$12,0),5))*($G291/INDEX($BB$5:$BG$12,MATCH($D291,$AR$5:$AR$12,0),5))^$J291)+(EXP(-$G291/INDEX($BB$5:$BG$12,MATCH($D291,$AR$5:$AR$12,0),6))*($G291/INDEX($BB$5:$BG$12,MATCH($D291,$AR$5:$AR$12,0),6))^$J291)),0)</x:f>
        <x:v>0</x:v>
      </x:c>
      <x:c r="BJ291"/>
      <x:c r="BK291"/>
      <x:c r="BL291"/>
      <x:c r="BM291"/>
      <x:c r="BN291"/>
      <x:c r="BO291"/>
      <x:c r="BP291"/>
      <x:c r="BQ291"/>
      <x:c r="BR291"/>
      <x:c r="BS291"/>
      <x:c r="BT291"/>
      <x:c r="BU291"/>
      <x:c r="BV291"/>
      <x:c r="BW291"/>
      <x:c r="BX291"/>
      <x:c r="BY291"/>
      <x:c r="BZ291"/>
    </x:row>
    <x:row r="292">
      <x:c r="A292" s="30" t="n">
        <x:f>'対象台データ'!A290</x:f>
        <x:v>46133</x:v>
      </x:c>
      <x:c r="B292" s="1004" t="str">
        <x:f>'対象台データ'!B290</x:f>
        <x:v>火</x:v>
      </x:c>
      <x:c r="C292" s="1004" t="str">
        <x:f>'対象台データ'!C290</x:f>
        <x:v>4/21</x:v>
      </x:c>
      <x:c r="D292" t="str">
        <x:f>'対象台データ'!D290</x:f>
        <x:v>スマスロ モンスターハンターライズ</x:v>
      </x:c>
      <x:c r="E292" s="1015" t="n">
        <x:f>IF($X292="A",MIN(100,MAX(0,55+(V292-55)*(1+0.4*SQRT(MIN(G292/8000,1))))),MIN(100,MAX(0,V292)))</x:f>
        <x:v>86.18106559831472</x:v>
      </x:c>
      <x:c r="F292" s="1017" t="n">
        <x:f>'対象台データ'!E290</x:f>
        <x:v>568</x:v>
      </x:c>
      <x:c r="G292" s="644" t="n">
        <x:f>'対象台データ'!F290</x:f>
        <x:v>8861</x:v>
      </x:c>
      <x:c r="H292" s="644" t="n">
        <x:f>'対象台データ'!G290</x:f>
        <x:v>4315</x:v>
      </x:c>
      <x:c r="I292" s="644" t="n">
        <x:f>'対象台データ'!H290</x:f>
        <x:v>0</x:v>
      </x:c>
      <x:c r="J292" s="644" t="n">
        <x:f>'対象台データ'!I290</x:f>
        <x:v>0</x:v>
      </x:c>
      <x:c r="K292" s="145" t="n">
        <x:f>'対象台データ'!K290</x:f>
        <x:v>1.16232178459918</x:v>
      </x:c>
      <x:c r="L292" s="28" t="n">
        <x:f>IF(G292&lt;=0,5,IF(G292&lt;1500,5+(G292-0)*(20-5)/(1500-0),IF(G292&lt;3000,20+(G292-1500)*(40-20)/(3000-1500),IF(G292&lt;4500,40+(G292-3000)*(58-40)/(4500-3000),IF(G292&lt;6000,58+(G292-4500)*(72-58)/(6000-4500),IF(G292&lt;7500,72+(G292-6000)*(84-72)/(7500-6000),IF(G292&lt;9000,84+(G292-7500)*(93-84)/(9000-7500),IF(G292&lt;11000,93+(G292-9000)*(100-93)/(11000-9000),100))))))))</x:f>
        <x:v>92.166</x:v>
      </x:c>
      <x:c r="M292" s="28" t="n">
        <x:v>1</x:v>
      </x:c>
      <x:c r="N292" s="28" t="n">
        <x:f>MIN(100,L292*M292)</x:f>
        <x:v>92.166</x:v>
      </x:c>
      <x:c r="O292" s="28" t="n">
        <x:f>IF(K292&lt;=0.8,0,IF(K292&lt;0.9,0+(K292-0.8)*(10-0)/(0.9-0.8),IF(K292&lt;1,10+(K292-0.9)*(35-10)/(1-0.9),IF(K292&lt;1.2,35+(K292-1)*(87-35)/(1.2-1),IF(K292&lt;1.3,87+(K292-1.2)*(96-87)/(1.3-1.2),IF(K292&lt;1.45,96+(K292-1.3)*(100-96)/(1.45-1.3),100))))))</x:f>
        <x:v>77.2036639957868</x:v>
      </x:c>
      <x:c r="P292" s="145" t="n">
        <x:f>MIN(1,SQRT(G292/8000))</x:f>
        <x:v>1</x:v>
      </x:c>
      <x:c r="Q292" s="28" t="n">
        <x:f>35+(O292-35)*P292</x:f>
        <x:v>77.2036639957868</x:v>
      </x:c>
      <x:c r="R292" s="28" t="n">
        <x:f>IF(K292&lt;0.95,MIN(25,(0.95-K292)*250),0)</x:f>
        <x:v>0</x:v>
      </x:c>
      <x:c r="S292" s="28" t="n">
        <x:f>IF($X292="A",Y292*5+Z292*15+AA292*30+AB292*60+AC292*80+AD292*100,0)</x:f>
        <x:v>0</x:v>
      </x:c>
      <x:c r="T292" s="28" t="n">
        <x:f>IF($X292="A",AE292*5+AF292*15+AG292*30+AH292*60+AI292*80+AJ292*100,0)</x:f>
        <x:v>0</x:v>
      </x:c>
      <x:c r="U292" s="28" t="n">
        <x:f>IF($X292="A",S292*15%+T292*30%+Q292*55%,0)</x:f>
        <x:v>0</x:v>
      </x:c>
      <x:c r="V292" s="1019" t="n">
        <x:f>IF($X292="A",U292*80%+N292*20%,N292*IFERROR(INDEX($AT$5:$AT$60,MATCH($D292,$AR$5:$AR$60,0)),0.6)+Q292*IFERROR(INDEX($AU$5:$AU$60,MATCH($D292,$AR$5:$AR$60,0)),0.4)-R292)</x:f>
        <x:v>86.18106559831472</x:v>
      </x:c>
      <x:c r="W292" s="25" t="str">
        <x:f>IF(E292&gt;=90,"設定6級候補",IF(E292&gt;=75,"設定4以上強候補",IF(E292&gt;=60,"設定4以上を疑う","要観察")))</x:f>
        <x:v>設定4以上強候補</x:v>
      </x:c>
      <x:c r="X292" s="1004" t="str">
        <x:f>IFERROR(INDEX($AS$5:$AS$60,MATCH($D292,$AR$5:$AR$60,0)),"AT")</x:f>
        <x:v>AT</x:v>
      </x:c>
      <x:c r="Y292" s="145" t="n">
        <x:f>IFERROR((EXP(-$G292/INDEX($AV$5:$BA$12,MATCH($D292,$AR$5:$AR$12,0),1))*($G292/INDEX($AV$5:$BA$12,MATCH($D292,$AR$5:$AR$12,0),1))^$I292)/((EXP(-$G292/INDEX($AV$5:$BA$12,MATCH($D292,$AR$5:$AR$12,0),1))*($G292/INDEX($AV$5:$BA$12,MATCH($D292,$AR$5:$AR$12,0),1))^$I292)+(EXP(-$G292/INDEX($AV$5:$BA$12,MATCH($D292,$AR$5:$AR$12,0),2))*($G292/INDEX($AV$5:$BA$12,MATCH($D292,$AR$5:$AR$12,0),2))^$I292)+(EXP(-$G292/INDEX($AV$5:$BA$12,MATCH($D292,$AR$5:$AR$12,0),3))*($G292/INDEX($AV$5:$BA$12,MATCH($D292,$AR$5:$AR$12,0),3))^$I292)+(EXP(-$G292/INDEX($AV$5:$BA$12,MATCH($D292,$AR$5:$AR$12,0),4))*($G292/INDEX($AV$5:$BA$12,MATCH($D292,$AR$5:$AR$12,0),4))^$I292)+(EXP(-$G292/INDEX($AV$5:$BA$12,MATCH($D292,$AR$5:$AR$12,0),5))*($G292/INDEX($AV$5:$BA$12,MATCH($D292,$AR$5:$AR$12,0),5))^$I292)+(EXP(-$G292/INDEX($AV$5:$BA$12,MATCH($D292,$AR$5:$AR$12,0),6))*($G292/INDEX($AV$5:$BA$12,MATCH($D292,$AR$5:$AR$12,0),6))^$I292)),0)</x:f>
        <x:v>0</x:v>
      </x:c>
      <x:c r="Z292" s="145" t="n">
        <x:f>IFERROR((EXP(-$G292/INDEX($AV$5:$BA$12,MATCH($D292,$AR$5:$AR$12,0),2))*($G292/INDEX($AV$5:$BA$12,MATCH($D292,$AR$5:$AR$12,0),2))^$I292)/((EXP(-$G292/INDEX($AV$5:$BA$12,MATCH($D292,$AR$5:$AR$12,0),1))*($G292/INDEX($AV$5:$BA$12,MATCH($D292,$AR$5:$AR$12,0),1))^$I292)+(EXP(-$G292/INDEX($AV$5:$BA$12,MATCH($D292,$AR$5:$AR$12,0),2))*($G292/INDEX($AV$5:$BA$12,MATCH($D292,$AR$5:$AR$12,0),2))^$I292)+(EXP(-$G292/INDEX($AV$5:$BA$12,MATCH($D292,$AR$5:$AR$12,0),3))*($G292/INDEX($AV$5:$BA$12,MATCH($D292,$AR$5:$AR$12,0),3))^$I292)+(EXP(-$G292/INDEX($AV$5:$BA$12,MATCH($D292,$AR$5:$AR$12,0),4))*($G292/INDEX($AV$5:$BA$12,MATCH($D292,$AR$5:$AR$12,0),4))^$I292)+(EXP(-$G292/INDEX($AV$5:$BA$12,MATCH($D292,$AR$5:$AR$12,0),5))*($G292/INDEX($AV$5:$BA$12,MATCH($D292,$AR$5:$AR$12,0),5))^$I292)+(EXP(-$G292/INDEX($AV$5:$BA$12,MATCH($D292,$AR$5:$AR$12,0),6))*($G292/INDEX($AV$5:$BA$12,MATCH($D292,$AR$5:$AR$12,0),6))^$I292)),0)</x:f>
        <x:v>0</x:v>
      </x:c>
      <x:c r="AA292" s="145" t="n">
        <x:f>IFERROR((EXP(-$G292/INDEX($AV$5:$BA$12,MATCH($D292,$AR$5:$AR$12,0),3))*($G292/INDEX($AV$5:$BA$12,MATCH($D292,$AR$5:$AR$12,0),3))^$I292)/((EXP(-$G292/INDEX($AV$5:$BA$12,MATCH($D292,$AR$5:$AR$12,0),1))*($G292/INDEX($AV$5:$BA$12,MATCH($D292,$AR$5:$AR$12,0),1))^$I292)+(EXP(-$G292/INDEX($AV$5:$BA$12,MATCH($D292,$AR$5:$AR$12,0),2))*($G292/INDEX($AV$5:$BA$12,MATCH($D292,$AR$5:$AR$12,0),2))^$I292)+(EXP(-$G292/INDEX($AV$5:$BA$12,MATCH($D292,$AR$5:$AR$12,0),3))*($G292/INDEX($AV$5:$BA$12,MATCH($D292,$AR$5:$AR$12,0),3))^$I292)+(EXP(-$G292/INDEX($AV$5:$BA$12,MATCH($D292,$AR$5:$AR$12,0),4))*($G292/INDEX($AV$5:$BA$12,MATCH($D292,$AR$5:$AR$12,0),4))^$I292)+(EXP(-$G292/INDEX($AV$5:$BA$12,MATCH($D292,$AR$5:$AR$12,0),5))*($G292/INDEX($AV$5:$BA$12,MATCH($D292,$AR$5:$AR$12,0),5))^$I292)+(EXP(-$G292/INDEX($AV$5:$BA$12,MATCH($D292,$AR$5:$AR$12,0),6))*($G292/INDEX($AV$5:$BA$12,MATCH($D292,$AR$5:$AR$12,0),6))^$I292)),0)</x:f>
        <x:v>0</x:v>
      </x:c>
      <x:c r="AB292" s="145" t="n">
        <x:f>IFERROR((EXP(-$G292/INDEX($AV$5:$BA$12,MATCH($D292,$AR$5:$AR$12,0),4))*($G292/INDEX($AV$5:$BA$12,MATCH($D292,$AR$5:$AR$12,0),4))^$I292)/((EXP(-$G292/INDEX($AV$5:$BA$12,MATCH($D292,$AR$5:$AR$12,0),1))*($G292/INDEX($AV$5:$BA$12,MATCH($D292,$AR$5:$AR$12,0),1))^$I292)+(EXP(-$G292/INDEX($AV$5:$BA$12,MATCH($D292,$AR$5:$AR$12,0),2))*($G292/INDEX($AV$5:$BA$12,MATCH($D292,$AR$5:$AR$12,0),2))^$I292)+(EXP(-$G292/INDEX($AV$5:$BA$12,MATCH($D292,$AR$5:$AR$12,0),3))*($G292/INDEX($AV$5:$BA$12,MATCH($D292,$AR$5:$AR$12,0),3))^$I292)+(EXP(-$G292/INDEX($AV$5:$BA$12,MATCH($D292,$AR$5:$AR$12,0),4))*($G292/INDEX($AV$5:$BA$12,MATCH($D292,$AR$5:$AR$12,0),4))^$I292)+(EXP(-$G292/INDEX($AV$5:$BA$12,MATCH($D292,$AR$5:$AR$12,0),5))*($G292/INDEX($AV$5:$BA$12,MATCH($D292,$AR$5:$AR$12,0),5))^$I292)+(EXP(-$G292/INDEX($AV$5:$BA$12,MATCH($D292,$AR$5:$AR$12,0),6))*($G292/INDEX($AV$5:$BA$12,MATCH($D292,$AR$5:$AR$12,0),6))^$I292)),0)</x:f>
        <x:v>0</x:v>
      </x:c>
      <x:c r="AC292" s="145" t="n">
        <x:f>IFERROR((EXP(-$G292/INDEX($AV$5:$BA$12,MATCH($D292,$AR$5:$AR$12,0),5))*($G292/INDEX($AV$5:$BA$12,MATCH($D292,$AR$5:$AR$12,0),5))^$I292)/((EXP(-$G292/INDEX($AV$5:$BA$12,MATCH($D292,$AR$5:$AR$12,0),1))*($G292/INDEX($AV$5:$BA$12,MATCH($D292,$AR$5:$AR$12,0),1))^$I292)+(EXP(-$G292/INDEX($AV$5:$BA$12,MATCH($D292,$AR$5:$AR$12,0),2))*($G292/INDEX($AV$5:$BA$12,MATCH($D292,$AR$5:$AR$12,0),2))^$I292)+(EXP(-$G292/INDEX($AV$5:$BA$12,MATCH($D292,$AR$5:$AR$12,0),3))*($G292/INDEX($AV$5:$BA$12,MATCH($D292,$AR$5:$AR$12,0),3))^$I292)+(EXP(-$G292/INDEX($AV$5:$BA$12,MATCH($D292,$AR$5:$AR$12,0),4))*($G292/INDEX($AV$5:$BA$12,MATCH($D292,$AR$5:$AR$12,0),4))^$I292)+(EXP(-$G292/INDEX($AV$5:$BA$12,MATCH($D292,$AR$5:$AR$12,0),5))*($G292/INDEX($AV$5:$BA$12,MATCH($D292,$AR$5:$AR$12,0),5))^$I292)+(EXP(-$G292/INDEX($AV$5:$BA$12,MATCH($D292,$AR$5:$AR$12,0),6))*($G292/INDEX($AV$5:$BA$12,MATCH($D292,$AR$5:$AR$12,0),6))^$I292)),0)</x:f>
        <x:v>0</x:v>
      </x:c>
      <x:c r="AD292" s="145" t="n">
        <x:f>IFERROR((EXP(-$G292/INDEX($AV$5:$BA$12,MATCH($D292,$AR$5:$AR$12,0),6))*($G292/INDEX($AV$5:$BA$12,MATCH($D292,$AR$5:$AR$12,0),6))^$I292)/((EXP(-$G292/INDEX($AV$5:$BA$12,MATCH($D292,$AR$5:$AR$12,0),1))*($G292/INDEX($AV$5:$BA$12,MATCH($D292,$AR$5:$AR$12,0),1))^$I292)+(EXP(-$G292/INDEX($AV$5:$BA$12,MATCH($D292,$AR$5:$AR$12,0),2))*($G292/INDEX($AV$5:$BA$12,MATCH($D292,$AR$5:$AR$12,0),2))^$I292)+(EXP(-$G292/INDEX($AV$5:$BA$12,MATCH($D292,$AR$5:$AR$12,0),3))*($G292/INDEX($AV$5:$BA$12,MATCH($D292,$AR$5:$AR$12,0),3))^$I292)+(EXP(-$G292/INDEX($AV$5:$BA$12,MATCH($D292,$AR$5:$AR$12,0),4))*($G292/INDEX($AV$5:$BA$12,MATCH($D292,$AR$5:$AR$12,0),4))^$I292)+(EXP(-$G292/INDEX($AV$5:$BA$12,MATCH($D292,$AR$5:$AR$12,0),5))*($G292/INDEX($AV$5:$BA$12,MATCH($D292,$AR$5:$AR$12,0),5))^$I292)+(EXP(-$G292/INDEX($AV$5:$BA$12,MATCH($D292,$AR$5:$AR$12,0),6))*($G292/INDEX($AV$5:$BA$12,MATCH($D292,$AR$5:$AR$12,0),6))^$I292)),0)</x:f>
        <x:v>0</x:v>
      </x:c>
      <x:c r="AE292" s="145" t="n">
        <x:f>IFERROR((EXP(-$G292/INDEX($BB$5:$BG$12,MATCH($D292,$AR$5:$AR$12,0),1))*($G292/INDEX($BB$5:$BG$12,MATCH($D292,$AR$5:$AR$12,0),1))^$J292)/((EXP(-$G292/INDEX($BB$5:$BG$12,MATCH($D292,$AR$5:$AR$12,0),1))*($G292/INDEX($BB$5:$BG$12,MATCH($D292,$AR$5:$AR$12,0),1))^$J292)+(EXP(-$G292/INDEX($BB$5:$BG$12,MATCH($D292,$AR$5:$AR$12,0),2))*($G292/INDEX($BB$5:$BG$12,MATCH($D292,$AR$5:$AR$12,0),2))^$J292)+(EXP(-$G292/INDEX($BB$5:$BG$12,MATCH($D292,$AR$5:$AR$12,0),3))*($G292/INDEX($BB$5:$BG$12,MATCH($D292,$AR$5:$AR$12,0),3))^$J292)+(EXP(-$G292/INDEX($BB$5:$BG$12,MATCH($D292,$AR$5:$AR$12,0),4))*($G292/INDEX($BB$5:$BG$12,MATCH($D292,$AR$5:$AR$12,0),4))^$J292)+(EXP(-$G292/INDEX($BB$5:$BG$12,MATCH($D292,$AR$5:$AR$12,0),5))*($G292/INDEX($BB$5:$BG$12,MATCH($D292,$AR$5:$AR$12,0),5))^$J292)+(EXP(-$G292/INDEX($BB$5:$BG$12,MATCH($D292,$AR$5:$AR$12,0),6))*($G292/INDEX($BB$5:$BG$12,MATCH($D292,$AR$5:$AR$12,0),6))^$J292)),0)</x:f>
        <x:v>0</x:v>
      </x:c>
      <x:c r="AF292" s="145" t="n">
        <x:f>IFERROR((EXP(-$G292/INDEX($BB$5:$BG$12,MATCH($D292,$AR$5:$AR$12,0),2))*($G292/INDEX($BB$5:$BG$12,MATCH($D292,$AR$5:$AR$12,0),2))^$J292)/((EXP(-$G292/INDEX($BB$5:$BG$12,MATCH($D292,$AR$5:$AR$12,0),1))*($G292/INDEX($BB$5:$BG$12,MATCH($D292,$AR$5:$AR$12,0),1))^$J292)+(EXP(-$G292/INDEX($BB$5:$BG$12,MATCH($D292,$AR$5:$AR$12,0),2))*($G292/INDEX($BB$5:$BG$12,MATCH($D292,$AR$5:$AR$12,0),2))^$J292)+(EXP(-$G292/INDEX($BB$5:$BG$12,MATCH($D292,$AR$5:$AR$12,0),3))*($G292/INDEX($BB$5:$BG$12,MATCH($D292,$AR$5:$AR$12,0),3))^$J292)+(EXP(-$G292/INDEX($BB$5:$BG$12,MATCH($D292,$AR$5:$AR$12,0),4))*($G292/INDEX($BB$5:$BG$12,MATCH($D292,$AR$5:$AR$12,0),4))^$J292)+(EXP(-$G292/INDEX($BB$5:$BG$12,MATCH($D292,$AR$5:$AR$12,0),5))*($G292/INDEX($BB$5:$BG$12,MATCH($D292,$AR$5:$AR$12,0),5))^$J292)+(EXP(-$G292/INDEX($BB$5:$BG$12,MATCH($D292,$AR$5:$AR$12,0),6))*($G292/INDEX($BB$5:$BG$12,MATCH($D292,$AR$5:$AR$12,0),6))^$J292)),0)</x:f>
        <x:v>0</x:v>
      </x:c>
      <x:c r="AG292" s="145" t="n">
        <x:f>IFERROR((EXP(-$G292/INDEX($BB$5:$BG$12,MATCH($D292,$AR$5:$AR$12,0),3))*($G292/INDEX($BB$5:$BG$12,MATCH($D292,$AR$5:$AR$12,0),3))^$J292)/((EXP(-$G292/INDEX($BB$5:$BG$12,MATCH($D292,$AR$5:$AR$12,0),1))*($G292/INDEX($BB$5:$BG$12,MATCH($D292,$AR$5:$AR$12,0),1))^$J292)+(EXP(-$G292/INDEX($BB$5:$BG$12,MATCH($D292,$AR$5:$AR$12,0),2))*($G292/INDEX($BB$5:$BG$12,MATCH($D292,$AR$5:$AR$12,0),2))^$J292)+(EXP(-$G292/INDEX($BB$5:$BG$12,MATCH($D292,$AR$5:$AR$12,0),3))*($G292/INDEX($BB$5:$BG$12,MATCH($D292,$AR$5:$AR$12,0),3))^$J292)+(EXP(-$G292/INDEX($BB$5:$BG$12,MATCH($D292,$AR$5:$AR$12,0),4))*($G292/INDEX($BB$5:$BG$12,MATCH($D292,$AR$5:$AR$12,0),4))^$J292)+(EXP(-$G292/INDEX($BB$5:$BG$12,MATCH($D292,$AR$5:$AR$12,0),5))*($G292/INDEX($BB$5:$BG$12,MATCH($D292,$AR$5:$AR$12,0),5))^$J292)+(EXP(-$G292/INDEX($BB$5:$BG$12,MATCH($D292,$AR$5:$AR$12,0),6))*($G292/INDEX($BB$5:$BG$12,MATCH($D292,$AR$5:$AR$12,0),6))^$J292)),0)</x:f>
        <x:v>0</x:v>
      </x:c>
      <x:c r="AH292" s="145" t="n">
        <x:f>IFERROR((EXP(-$G292/INDEX($BB$5:$BG$12,MATCH($D292,$AR$5:$AR$12,0),4))*($G292/INDEX($BB$5:$BG$12,MATCH($D292,$AR$5:$AR$12,0),4))^$J292)/((EXP(-$G292/INDEX($BB$5:$BG$12,MATCH($D292,$AR$5:$AR$12,0),1))*($G292/INDEX($BB$5:$BG$12,MATCH($D292,$AR$5:$AR$12,0),1))^$J292)+(EXP(-$G292/INDEX($BB$5:$BG$12,MATCH($D292,$AR$5:$AR$12,0),2))*($G292/INDEX($BB$5:$BG$12,MATCH($D292,$AR$5:$AR$12,0),2))^$J292)+(EXP(-$G292/INDEX($BB$5:$BG$12,MATCH($D292,$AR$5:$AR$12,0),3))*($G292/INDEX($BB$5:$BG$12,MATCH($D292,$AR$5:$AR$12,0),3))^$J292)+(EXP(-$G292/INDEX($BB$5:$BG$12,MATCH($D292,$AR$5:$AR$12,0),4))*($G292/INDEX($BB$5:$BG$12,MATCH($D292,$AR$5:$AR$12,0),4))^$J292)+(EXP(-$G292/INDEX($BB$5:$BG$12,MATCH($D292,$AR$5:$AR$12,0),5))*($G292/INDEX($BB$5:$BG$12,MATCH($D292,$AR$5:$AR$12,0),5))^$J292)+(EXP(-$G292/INDEX($BB$5:$BG$12,MATCH($D292,$AR$5:$AR$12,0),6))*($G292/INDEX($BB$5:$BG$12,MATCH($D292,$AR$5:$AR$12,0),6))^$J292)),0)</x:f>
        <x:v>0</x:v>
      </x:c>
      <x:c r="AI292" s="145" t="n">
        <x:f>IFERROR((EXP(-$G292/INDEX($BB$5:$BG$12,MATCH($D292,$AR$5:$AR$12,0),5))*($G292/INDEX($BB$5:$BG$12,MATCH($D292,$AR$5:$AR$12,0),5))^$J292)/((EXP(-$G292/INDEX($BB$5:$BG$12,MATCH($D292,$AR$5:$AR$12,0),1))*($G292/INDEX($BB$5:$BG$12,MATCH($D292,$AR$5:$AR$12,0),1))^$J292)+(EXP(-$G292/INDEX($BB$5:$BG$12,MATCH($D292,$AR$5:$AR$12,0),2))*($G292/INDEX($BB$5:$BG$12,MATCH($D292,$AR$5:$AR$12,0),2))^$J292)+(EXP(-$G292/INDEX($BB$5:$BG$12,MATCH($D292,$AR$5:$AR$12,0),3))*($G292/INDEX($BB$5:$BG$12,MATCH($D292,$AR$5:$AR$12,0),3))^$J292)+(EXP(-$G292/INDEX($BB$5:$BG$12,MATCH($D292,$AR$5:$AR$12,0),4))*($G292/INDEX($BB$5:$BG$12,MATCH($D292,$AR$5:$AR$12,0),4))^$J292)+(EXP(-$G292/INDEX($BB$5:$BG$12,MATCH($D292,$AR$5:$AR$12,0),5))*($G292/INDEX($BB$5:$BG$12,MATCH($D292,$AR$5:$AR$12,0),5))^$J292)+(EXP(-$G292/INDEX($BB$5:$BG$12,MATCH($D292,$AR$5:$AR$12,0),6))*($G292/INDEX($BB$5:$BG$12,MATCH($D292,$AR$5:$AR$12,0),6))^$J292)),0)</x:f>
        <x:v>0</x:v>
      </x:c>
      <x:c r="AJ292" s="145" t="n">
        <x:f>IFERROR((EXP(-$G292/INDEX($BB$5:$BG$12,MATCH($D292,$AR$5:$AR$12,0),6))*($G292/INDEX($BB$5:$BG$12,MATCH($D292,$AR$5:$AR$12,0),6))^$J292)/((EXP(-$G292/INDEX($BB$5:$BG$12,MATCH($D292,$AR$5:$AR$12,0),1))*($G292/INDEX($BB$5:$BG$12,MATCH($D292,$AR$5:$AR$12,0),1))^$J292)+(EXP(-$G292/INDEX($BB$5:$BG$12,MATCH($D292,$AR$5:$AR$12,0),2))*($G292/INDEX($BB$5:$BG$12,MATCH($D292,$AR$5:$AR$12,0),2))^$J292)+(EXP(-$G292/INDEX($BB$5:$BG$12,MATCH($D292,$AR$5:$AR$12,0),3))*($G292/INDEX($BB$5:$BG$12,MATCH($D292,$AR$5:$AR$12,0),3))^$J292)+(EXP(-$G292/INDEX($BB$5:$BG$12,MATCH($D292,$AR$5:$AR$12,0),4))*($G292/INDEX($BB$5:$BG$12,MATCH($D292,$AR$5:$AR$12,0),4))^$J292)+(EXP(-$G292/INDEX($BB$5:$BG$12,MATCH($D292,$AR$5:$AR$12,0),5))*($G292/INDEX($BB$5:$BG$12,MATCH($D292,$AR$5:$AR$12,0),5))^$J292)+(EXP(-$G292/INDEX($BB$5:$BG$12,MATCH($D292,$AR$5:$AR$12,0),6))*($G292/INDEX($BB$5:$BG$12,MATCH($D292,$AR$5:$AR$12,0),6))^$J292)),0)</x:f>
        <x:v>0</x:v>
      </x:c>
      <x:c r="BJ292"/>
      <x:c r="BK292"/>
      <x:c r="BL292"/>
      <x:c r="BM292"/>
      <x:c r="BN292"/>
      <x:c r="BO292"/>
      <x:c r="BP292"/>
      <x:c r="BQ292"/>
      <x:c r="BR292"/>
      <x:c r="BS292"/>
      <x:c r="BT292"/>
      <x:c r="BU292"/>
      <x:c r="BV292"/>
      <x:c r="BW292"/>
      <x:c r="BX292"/>
      <x:c r="BY292"/>
      <x:c r="BZ292"/>
    </x:row>
    <x:row r="293">
      <x:c r="A293" s="30" t="n">
        <x:f>'対象台データ'!A291</x:f>
        <x:v>46133</x:v>
      </x:c>
      <x:c r="B293" s="1004" t="str">
        <x:f>'対象台データ'!B291</x:f>
        <x:v>火</x:v>
      </x:c>
      <x:c r="C293" s="1004" t="str">
        <x:f>'対象台データ'!C291</x:f>
        <x:v>4/21</x:v>
      </x:c>
      <x:c r="D293" t="str">
        <x:f>'対象台データ'!D291</x:f>
        <x:v>スマスロ モンスターハンターライズ</x:v>
      </x:c>
      <x:c r="E293" s="1015" t="n">
        <x:f>IF($X293="A",MIN(100,MAX(0,55+(V293-55)*(1+0.4*SQRT(MIN(G293/8000,1))))),MIN(100,MAX(0,V293)))</x:f>
        <x:v>84.10962962962962</x:v>
      </x:c>
      <x:c r="F293" s="1017" t="n">
        <x:f>'対象台データ'!E291</x:f>
        <x:v>571</x:v>
      </x:c>
      <x:c r="G293" s="644" t="n">
        <x:f>'対象台データ'!F291</x:f>
        <x:v>9000</x:v>
      </x:c>
      <x:c r="H293" s="644" t="n">
        <x:f>'対象台データ'!G291</x:f>
        <x:v>3715</x:v>
      </x:c>
      <x:c r="I293" s="644" t="n">
        <x:f>'対象台データ'!H291</x:f>
        <x:v>0</x:v>
      </x:c>
      <x:c r="J293" s="644" t="n">
        <x:f>'対象台データ'!I291</x:f>
        <x:v>0</x:v>
      </x:c>
      <x:c r="K293" s="145" t="n">
        <x:f>'対象台データ'!K291</x:f>
        <x:v>1.1375925925925925</x:v>
      </x:c>
      <x:c r="L293" s="28" t="n">
        <x:f>IF(G293&lt;=0,5,IF(G293&lt;1500,5+(G293-0)*(20-5)/(1500-0),IF(G293&lt;3000,20+(G293-1500)*(40-20)/(3000-1500),IF(G293&lt;4500,40+(G293-3000)*(58-40)/(4500-3000),IF(G293&lt;6000,58+(G293-4500)*(72-58)/(6000-4500),IF(G293&lt;7500,72+(G293-6000)*(84-72)/(7500-6000),IF(G293&lt;9000,84+(G293-7500)*(93-84)/(9000-7500),IF(G293&lt;11000,93+(G293-9000)*(100-93)/(11000-9000),100))))))))</x:f>
        <x:v>93</x:v>
      </x:c>
      <x:c r="M293" s="28" t="n">
        <x:v>1</x:v>
      </x:c>
      <x:c r="N293" s="28" t="n">
        <x:f>MIN(100,L293*M293)</x:f>
        <x:v>93</x:v>
      </x:c>
      <x:c r="O293" s="28" t="n">
        <x:f>IF(K293&lt;=0.8,0,IF(K293&lt;0.9,0+(K293-0.8)*(10-0)/(0.9-0.8),IF(K293&lt;1,10+(K293-0.9)*(35-10)/(1-0.9),IF(K293&lt;1.2,35+(K293-1)*(87-35)/(1.2-1),IF(K293&lt;1.3,87+(K293-1.2)*(96-87)/(1.3-1.2),IF(K293&lt;1.45,96+(K293-1.3)*(100-96)/(1.45-1.3),100))))))</x:f>
        <x:v>70.77407407407406</x:v>
      </x:c>
      <x:c r="P293" s="145" t="n">
        <x:f>MIN(1,SQRT(G293/8000))</x:f>
        <x:v>1</x:v>
      </x:c>
      <x:c r="Q293" s="28" t="n">
        <x:f>35+(O293-35)*P293</x:f>
        <x:v>70.77407407407406</x:v>
      </x:c>
      <x:c r="R293" s="28" t="n">
        <x:f>IF(K293&lt;0.95,MIN(25,(0.95-K293)*250),0)</x:f>
        <x:v>0</x:v>
      </x:c>
      <x:c r="S293" s="28" t="n">
        <x:f>IF($X293="A",Y293*5+Z293*15+AA293*30+AB293*60+AC293*80+AD293*100,0)</x:f>
        <x:v>0</x:v>
      </x:c>
      <x:c r="T293" s="28" t="n">
        <x:f>IF($X293="A",AE293*5+AF293*15+AG293*30+AH293*60+AI293*80+AJ293*100,0)</x:f>
        <x:v>0</x:v>
      </x:c>
      <x:c r="U293" s="28" t="n">
        <x:f>IF($X293="A",S293*15%+T293*30%+Q293*55%,0)</x:f>
        <x:v>0</x:v>
      </x:c>
      <x:c r="V293" s="1019" t="n">
        <x:f>IF($X293="A",U293*80%+N293*20%,N293*IFERROR(INDEX($AT$5:$AT$60,MATCH($D293,$AR$5:$AR$60,0)),0.6)+Q293*IFERROR(INDEX($AU$5:$AU$60,MATCH($D293,$AR$5:$AR$60,0)),0.4)-R293)</x:f>
        <x:v>84.10962962962962</x:v>
      </x:c>
      <x:c r="W293" s="25" t="str">
        <x:f>IF(E293&gt;=90,"設定6級候補",IF(E293&gt;=75,"設定4以上強候補",IF(E293&gt;=60,"設定4以上を疑う","要観察")))</x:f>
        <x:v>設定4以上強候補</x:v>
      </x:c>
      <x:c r="X293" s="1004" t="str">
        <x:f>IFERROR(INDEX($AS$5:$AS$60,MATCH($D293,$AR$5:$AR$60,0)),"AT")</x:f>
        <x:v>AT</x:v>
      </x:c>
      <x:c r="Y293" s="145" t="n">
        <x:f>IFERROR((EXP(-$G293/INDEX($AV$5:$BA$12,MATCH($D293,$AR$5:$AR$12,0),1))*($G293/INDEX($AV$5:$BA$12,MATCH($D293,$AR$5:$AR$12,0),1))^$I293)/((EXP(-$G293/INDEX($AV$5:$BA$12,MATCH($D293,$AR$5:$AR$12,0),1))*($G293/INDEX($AV$5:$BA$12,MATCH($D293,$AR$5:$AR$12,0),1))^$I293)+(EXP(-$G293/INDEX($AV$5:$BA$12,MATCH($D293,$AR$5:$AR$12,0),2))*($G293/INDEX($AV$5:$BA$12,MATCH($D293,$AR$5:$AR$12,0),2))^$I293)+(EXP(-$G293/INDEX($AV$5:$BA$12,MATCH($D293,$AR$5:$AR$12,0),3))*($G293/INDEX($AV$5:$BA$12,MATCH($D293,$AR$5:$AR$12,0),3))^$I293)+(EXP(-$G293/INDEX($AV$5:$BA$12,MATCH($D293,$AR$5:$AR$12,0),4))*($G293/INDEX($AV$5:$BA$12,MATCH($D293,$AR$5:$AR$12,0),4))^$I293)+(EXP(-$G293/INDEX($AV$5:$BA$12,MATCH($D293,$AR$5:$AR$12,0),5))*($G293/INDEX($AV$5:$BA$12,MATCH($D293,$AR$5:$AR$12,0),5))^$I293)+(EXP(-$G293/INDEX($AV$5:$BA$12,MATCH($D293,$AR$5:$AR$12,0),6))*($G293/INDEX($AV$5:$BA$12,MATCH($D293,$AR$5:$AR$12,0),6))^$I293)),0)</x:f>
        <x:v>0</x:v>
      </x:c>
      <x:c r="Z293" s="145" t="n">
        <x:f>IFERROR((EXP(-$G293/INDEX($AV$5:$BA$12,MATCH($D293,$AR$5:$AR$12,0),2))*($G293/INDEX($AV$5:$BA$12,MATCH($D293,$AR$5:$AR$12,0),2))^$I293)/((EXP(-$G293/INDEX($AV$5:$BA$12,MATCH($D293,$AR$5:$AR$12,0),1))*($G293/INDEX($AV$5:$BA$12,MATCH($D293,$AR$5:$AR$12,0),1))^$I293)+(EXP(-$G293/INDEX($AV$5:$BA$12,MATCH($D293,$AR$5:$AR$12,0),2))*($G293/INDEX($AV$5:$BA$12,MATCH($D293,$AR$5:$AR$12,0),2))^$I293)+(EXP(-$G293/INDEX($AV$5:$BA$12,MATCH($D293,$AR$5:$AR$12,0),3))*($G293/INDEX($AV$5:$BA$12,MATCH($D293,$AR$5:$AR$12,0),3))^$I293)+(EXP(-$G293/INDEX($AV$5:$BA$12,MATCH($D293,$AR$5:$AR$12,0),4))*($G293/INDEX($AV$5:$BA$12,MATCH($D293,$AR$5:$AR$12,0),4))^$I293)+(EXP(-$G293/INDEX($AV$5:$BA$12,MATCH($D293,$AR$5:$AR$12,0),5))*($G293/INDEX($AV$5:$BA$12,MATCH($D293,$AR$5:$AR$12,0),5))^$I293)+(EXP(-$G293/INDEX($AV$5:$BA$12,MATCH($D293,$AR$5:$AR$12,0),6))*($G293/INDEX($AV$5:$BA$12,MATCH($D293,$AR$5:$AR$12,0),6))^$I293)),0)</x:f>
        <x:v>0</x:v>
      </x:c>
      <x:c r="AA293" s="145" t="n">
        <x:f>IFERROR((EXP(-$G293/INDEX($AV$5:$BA$12,MATCH($D293,$AR$5:$AR$12,0),3))*($G293/INDEX($AV$5:$BA$12,MATCH($D293,$AR$5:$AR$12,0),3))^$I293)/((EXP(-$G293/INDEX($AV$5:$BA$12,MATCH($D293,$AR$5:$AR$12,0),1))*($G293/INDEX($AV$5:$BA$12,MATCH($D293,$AR$5:$AR$12,0),1))^$I293)+(EXP(-$G293/INDEX($AV$5:$BA$12,MATCH($D293,$AR$5:$AR$12,0),2))*($G293/INDEX($AV$5:$BA$12,MATCH($D293,$AR$5:$AR$12,0),2))^$I293)+(EXP(-$G293/INDEX($AV$5:$BA$12,MATCH($D293,$AR$5:$AR$12,0),3))*($G293/INDEX($AV$5:$BA$12,MATCH($D293,$AR$5:$AR$12,0),3))^$I293)+(EXP(-$G293/INDEX($AV$5:$BA$12,MATCH($D293,$AR$5:$AR$12,0),4))*($G293/INDEX($AV$5:$BA$12,MATCH($D293,$AR$5:$AR$12,0),4))^$I293)+(EXP(-$G293/INDEX($AV$5:$BA$12,MATCH($D293,$AR$5:$AR$12,0),5))*($G293/INDEX($AV$5:$BA$12,MATCH($D293,$AR$5:$AR$12,0),5))^$I293)+(EXP(-$G293/INDEX($AV$5:$BA$12,MATCH($D293,$AR$5:$AR$12,0),6))*($G293/INDEX($AV$5:$BA$12,MATCH($D293,$AR$5:$AR$12,0),6))^$I293)),0)</x:f>
        <x:v>0</x:v>
      </x:c>
      <x:c r="AB293" s="145" t="n">
        <x:f>IFERROR((EXP(-$G293/INDEX($AV$5:$BA$12,MATCH($D293,$AR$5:$AR$12,0),4))*($G293/INDEX($AV$5:$BA$12,MATCH($D293,$AR$5:$AR$12,0),4))^$I293)/((EXP(-$G293/INDEX($AV$5:$BA$12,MATCH($D293,$AR$5:$AR$12,0),1))*($G293/INDEX($AV$5:$BA$12,MATCH($D293,$AR$5:$AR$12,0),1))^$I293)+(EXP(-$G293/INDEX($AV$5:$BA$12,MATCH($D293,$AR$5:$AR$12,0),2))*($G293/INDEX($AV$5:$BA$12,MATCH($D293,$AR$5:$AR$12,0),2))^$I293)+(EXP(-$G293/INDEX($AV$5:$BA$12,MATCH($D293,$AR$5:$AR$12,0),3))*($G293/INDEX($AV$5:$BA$12,MATCH($D293,$AR$5:$AR$12,0),3))^$I293)+(EXP(-$G293/INDEX($AV$5:$BA$12,MATCH($D293,$AR$5:$AR$12,0),4))*($G293/INDEX($AV$5:$BA$12,MATCH($D293,$AR$5:$AR$12,0),4))^$I293)+(EXP(-$G293/INDEX($AV$5:$BA$12,MATCH($D293,$AR$5:$AR$12,0),5))*($G293/INDEX($AV$5:$BA$12,MATCH($D293,$AR$5:$AR$12,0),5))^$I293)+(EXP(-$G293/INDEX($AV$5:$BA$12,MATCH($D293,$AR$5:$AR$12,0),6))*($G293/INDEX($AV$5:$BA$12,MATCH($D293,$AR$5:$AR$12,0),6))^$I293)),0)</x:f>
        <x:v>0</x:v>
      </x:c>
      <x:c r="AC293" s="145" t="n">
        <x:f>IFERROR((EXP(-$G293/INDEX($AV$5:$BA$12,MATCH($D293,$AR$5:$AR$12,0),5))*($G293/INDEX($AV$5:$BA$12,MATCH($D293,$AR$5:$AR$12,0),5))^$I293)/((EXP(-$G293/INDEX($AV$5:$BA$12,MATCH($D293,$AR$5:$AR$12,0),1))*($G293/INDEX($AV$5:$BA$12,MATCH($D293,$AR$5:$AR$12,0),1))^$I293)+(EXP(-$G293/INDEX($AV$5:$BA$12,MATCH($D293,$AR$5:$AR$12,0),2))*($G293/INDEX($AV$5:$BA$12,MATCH($D293,$AR$5:$AR$12,0),2))^$I293)+(EXP(-$G293/INDEX($AV$5:$BA$12,MATCH($D293,$AR$5:$AR$12,0),3))*($G293/INDEX($AV$5:$BA$12,MATCH($D293,$AR$5:$AR$12,0),3))^$I293)+(EXP(-$G293/INDEX($AV$5:$BA$12,MATCH($D293,$AR$5:$AR$12,0),4))*($G293/INDEX($AV$5:$BA$12,MATCH($D293,$AR$5:$AR$12,0),4))^$I293)+(EXP(-$G293/INDEX($AV$5:$BA$12,MATCH($D293,$AR$5:$AR$12,0),5))*($G293/INDEX($AV$5:$BA$12,MATCH($D293,$AR$5:$AR$12,0),5))^$I293)+(EXP(-$G293/INDEX($AV$5:$BA$12,MATCH($D293,$AR$5:$AR$12,0),6))*($G293/INDEX($AV$5:$BA$12,MATCH($D293,$AR$5:$AR$12,0),6))^$I293)),0)</x:f>
        <x:v>0</x:v>
      </x:c>
      <x:c r="AD293" s="145" t="n">
        <x:f>IFERROR((EXP(-$G293/INDEX($AV$5:$BA$12,MATCH($D293,$AR$5:$AR$12,0),6))*($G293/INDEX($AV$5:$BA$12,MATCH($D293,$AR$5:$AR$12,0),6))^$I293)/((EXP(-$G293/INDEX($AV$5:$BA$12,MATCH($D293,$AR$5:$AR$12,0),1))*($G293/INDEX($AV$5:$BA$12,MATCH($D293,$AR$5:$AR$12,0),1))^$I293)+(EXP(-$G293/INDEX($AV$5:$BA$12,MATCH($D293,$AR$5:$AR$12,0),2))*($G293/INDEX($AV$5:$BA$12,MATCH($D293,$AR$5:$AR$12,0),2))^$I293)+(EXP(-$G293/INDEX($AV$5:$BA$12,MATCH($D293,$AR$5:$AR$12,0),3))*($G293/INDEX($AV$5:$BA$12,MATCH($D293,$AR$5:$AR$12,0),3))^$I293)+(EXP(-$G293/INDEX($AV$5:$BA$12,MATCH($D293,$AR$5:$AR$12,0),4))*($G293/INDEX($AV$5:$BA$12,MATCH($D293,$AR$5:$AR$12,0),4))^$I293)+(EXP(-$G293/INDEX($AV$5:$BA$12,MATCH($D293,$AR$5:$AR$12,0),5))*($G293/INDEX($AV$5:$BA$12,MATCH($D293,$AR$5:$AR$12,0),5))^$I293)+(EXP(-$G293/INDEX($AV$5:$BA$12,MATCH($D293,$AR$5:$AR$12,0),6))*($G293/INDEX($AV$5:$BA$12,MATCH($D293,$AR$5:$AR$12,0),6))^$I293)),0)</x:f>
        <x:v>0</x:v>
      </x:c>
      <x:c r="AE293" s="145" t="n">
        <x:f>IFERROR((EXP(-$G293/INDEX($BB$5:$BG$12,MATCH($D293,$AR$5:$AR$12,0),1))*($G293/INDEX($BB$5:$BG$12,MATCH($D293,$AR$5:$AR$12,0),1))^$J293)/((EXP(-$G293/INDEX($BB$5:$BG$12,MATCH($D293,$AR$5:$AR$12,0),1))*($G293/INDEX($BB$5:$BG$12,MATCH($D293,$AR$5:$AR$12,0),1))^$J293)+(EXP(-$G293/INDEX($BB$5:$BG$12,MATCH($D293,$AR$5:$AR$12,0),2))*($G293/INDEX($BB$5:$BG$12,MATCH($D293,$AR$5:$AR$12,0),2))^$J293)+(EXP(-$G293/INDEX($BB$5:$BG$12,MATCH($D293,$AR$5:$AR$12,0),3))*($G293/INDEX($BB$5:$BG$12,MATCH($D293,$AR$5:$AR$12,0),3))^$J293)+(EXP(-$G293/INDEX($BB$5:$BG$12,MATCH($D293,$AR$5:$AR$12,0),4))*($G293/INDEX($BB$5:$BG$12,MATCH($D293,$AR$5:$AR$12,0),4))^$J293)+(EXP(-$G293/INDEX($BB$5:$BG$12,MATCH($D293,$AR$5:$AR$12,0),5))*($G293/INDEX($BB$5:$BG$12,MATCH($D293,$AR$5:$AR$12,0),5))^$J293)+(EXP(-$G293/INDEX($BB$5:$BG$12,MATCH($D293,$AR$5:$AR$12,0),6))*($G293/INDEX($BB$5:$BG$12,MATCH($D293,$AR$5:$AR$12,0),6))^$J293)),0)</x:f>
        <x:v>0</x:v>
      </x:c>
      <x:c r="AF293" s="145" t="n">
        <x:f>IFERROR((EXP(-$G293/INDEX($BB$5:$BG$12,MATCH($D293,$AR$5:$AR$12,0),2))*($G293/INDEX($BB$5:$BG$12,MATCH($D293,$AR$5:$AR$12,0),2))^$J293)/((EXP(-$G293/INDEX($BB$5:$BG$12,MATCH($D293,$AR$5:$AR$12,0),1))*($G293/INDEX($BB$5:$BG$12,MATCH($D293,$AR$5:$AR$12,0),1))^$J293)+(EXP(-$G293/INDEX($BB$5:$BG$12,MATCH($D293,$AR$5:$AR$12,0),2))*($G293/INDEX($BB$5:$BG$12,MATCH($D293,$AR$5:$AR$12,0),2))^$J293)+(EXP(-$G293/INDEX($BB$5:$BG$12,MATCH($D293,$AR$5:$AR$12,0),3))*($G293/INDEX($BB$5:$BG$12,MATCH($D293,$AR$5:$AR$12,0),3))^$J293)+(EXP(-$G293/INDEX($BB$5:$BG$12,MATCH($D293,$AR$5:$AR$12,0),4))*($G293/INDEX($BB$5:$BG$12,MATCH($D293,$AR$5:$AR$12,0),4))^$J293)+(EXP(-$G293/INDEX($BB$5:$BG$12,MATCH($D293,$AR$5:$AR$12,0),5))*($G293/INDEX($BB$5:$BG$12,MATCH($D293,$AR$5:$AR$12,0),5))^$J293)+(EXP(-$G293/INDEX($BB$5:$BG$12,MATCH($D293,$AR$5:$AR$12,0),6))*($G293/INDEX($BB$5:$BG$12,MATCH($D293,$AR$5:$AR$12,0),6))^$J293)),0)</x:f>
        <x:v>0</x:v>
      </x:c>
      <x:c r="AG293" s="145" t="n">
        <x:f>IFERROR((EXP(-$G293/INDEX($BB$5:$BG$12,MATCH($D293,$AR$5:$AR$12,0),3))*($G293/INDEX($BB$5:$BG$12,MATCH($D293,$AR$5:$AR$12,0),3))^$J293)/((EXP(-$G293/INDEX($BB$5:$BG$12,MATCH($D293,$AR$5:$AR$12,0),1))*($G293/INDEX($BB$5:$BG$12,MATCH($D293,$AR$5:$AR$12,0),1))^$J293)+(EXP(-$G293/INDEX($BB$5:$BG$12,MATCH($D293,$AR$5:$AR$12,0),2))*($G293/INDEX($BB$5:$BG$12,MATCH($D293,$AR$5:$AR$12,0),2))^$J293)+(EXP(-$G293/INDEX($BB$5:$BG$12,MATCH($D293,$AR$5:$AR$12,0),3))*($G293/INDEX($BB$5:$BG$12,MATCH($D293,$AR$5:$AR$12,0),3))^$J293)+(EXP(-$G293/INDEX($BB$5:$BG$12,MATCH($D293,$AR$5:$AR$12,0),4))*($G293/INDEX($BB$5:$BG$12,MATCH($D293,$AR$5:$AR$12,0),4))^$J293)+(EXP(-$G293/INDEX($BB$5:$BG$12,MATCH($D293,$AR$5:$AR$12,0),5))*($G293/INDEX($BB$5:$BG$12,MATCH($D293,$AR$5:$AR$12,0),5))^$J293)+(EXP(-$G293/INDEX($BB$5:$BG$12,MATCH($D293,$AR$5:$AR$12,0),6))*($G293/INDEX($BB$5:$BG$12,MATCH($D293,$AR$5:$AR$12,0),6))^$J293)),0)</x:f>
        <x:v>0</x:v>
      </x:c>
      <x:c r="AH293" s="145" t="n">
        <x:f>IFERROR((EXP(-$G293/INDEX($BB$5:$BG$12,MATCH($D293,$AR$5:$AR$12,0),4))*($G293/INDEX($BB$5:$BG$12,MATCH($D293,$AR$5:$AR$12,0),4))^$J293)/((EXP(-$G293/INDEX($BB$5:$BG$12,MATCH($D293,$AR$5:$AR$12,0),1))*($G293/INDEX($BB$5:$BG$12,MATCH($D293,$AR$5:$AR$12,0),1))^$J293)+(EXP(-$G293/INDEX($BB$5:$BG$12,MATCH($D293,$AR$5:$AR$12,0),2))*($G293/INDEX($BB$5:$BG$12,MATCH($D293,$AR$5:$AR$12,0),2))^$J293)+(EXP(-$G293/INDEX($BB$5:$BG$12,MATCH($D293,$AR$5:$AR$12,0),3))*($G293/INDEX($BB$5:$BG$12,MATCH($D293,$AR$5:$AR$12,0),3))^$J293)+(EXP(-$G293/INDEX($BB$5:$BG$12,MATCH($D293,$AR$5:$AR$12,0),4))*($G293/INDEX($BB$5:$BG$12,MATCH($D293,$AR$5:$AR$12,0),4))^$J293)+(EXP(-$G293/INDEX($BB$5:$BG$12,MATCH($D293,$AR$5:$AR$12,0),5))*($G293/INDEX($BB$5:$BG$12,MATCH($D293,$AR$5:$AR$12,0),5))^$J293)+(EXP(-$G293/INDEX($BB$5:$BG$12,MATCH($D293,$AR$5:$AR$12,0),6))*($G293/INDEX($BB$5:$BG$12,MATCH($D293,$AR$5:$AR$12,0),6))^$J293)),0)</x:f>
        <x:v>0</x:v>
      </x:c>
      <x:c r="AI293" s="145" t="n">
        <x:f>IFERROR((EXP(-$G293/INDEX($BB$5:$BG$12,MATCH($D293,$AR$5:$AR$12,0),5))*($G293/INDEX($BB$5:$BG$12,MATCH($D293,$AR$5:$AR$12,0),5))^$J293)/((EXP(-$G293/INDEX($BB$5:$BG$12,MATCH($D293,$AR$5:$AR$12,0),1))*($G293/INDEX($BB$5:$BG$12,MATCH($D293,$AR$5:$AR$12,0),1))^$J293)+(EXP(-$G293/INDEX($BB$5:$BG$12,MATCH($D293,$AR$5:$AR$12,0),2))*($G293/INDEX($BB$5:$BG$12,MATCH($D293,$AR$5:$AR$12,0),2))^$J293)+(EXP(-$G293/INDEX($BB$5:$BG$12,MATCH($D293,$AR$5:$AR$12,0),3))*($G293/INDEX($BB$5:$BG$12,MATCH($D293,$AR$5:$AR$12,0),3))^$J293)+(EXP(-$G293/INDEX($BB$5:$BG$12,MATCH($D293,$AR$5:$AR$12,0),4))*($G293/INDEX($BB$5:$BG$12,MATCH($D293,$AR$5:$AR$12,0),4))^$J293)+(EXP(-$G293/INDEX($BB$5:$BG$12,MATCH($D293,$AR$5:$AR$12,0),5))*($G293/INDEX($BB$5:$BG$12,MATCH($D293,$AR$5:$AR$12,0),5))^$J293)+(EXP(-$G293/INDEX($BB$5:$BG$12,MATCH($D293,$AR$5:$AR$12,0),6))*($G293/INDEX($BB$5:$BG$12,MATCH($D293,$AR$5:$AR$12,0),6))^$J293)),0)</x:f>
        <x:v>0</x:v>
      </x:c>
      <x:c r="AJ293" s="145" t="n">
        <x:f>IFERROR((EXP(-$G293/INDEX($BB$5:$BG$12,MATCH($D293,$AR$5:$AR$12,0),6))*($G293/INDEX($BB$5:$BG$12,MATCH($D293,$AR$5:$AR$12,0),6))^$J293)/((EXP(-$G293/INDEX($BB$5:$BG$12,MATCH($D293,$AR$5:$AR$12,0),1))*($G293/INDEX($BB$5:$BG$12,MATCH($D293,$AR$5:$AR$12,0),1))^$J293)+(EXP(-$G293/INDEX($BB$5:$BG$12,MATCH($D293,$AR$5:$AR$12,0),2))*($G293/INDEX($BB$5:$BG$12,MATCH($D293,$AR$5:$AR$12,0),2))^$J293)+(EXP(-$G293/INDEX($BB$5:$BG$12,MATCH($D293,$AR$5:$AR$12,0),3))*($G293/INDEX($BB$5:$BG$12,MATCH($D293,$AR$5:$AR$12,0),3))^$J293)+(EXP(-$G293/INDEX($BB$5:$BG$12,MATCH($D293,$AR$5:$AR$12,0),4))*($G293/INDEX($BB$5:$BG$12,MATCH($D293,$AR$5:$AR$12,0),4))^$J293)+(EXP(-$G293/INDEX($BB$5:$BG$12,MATCH($D293,$AR$5:$AR$12,0),5))*($G293/INDEX($BB$5:$BG$12,MATCH($D293,$AR$5:$AR$12,0),5))^$J293)+(EXP(-$G293/INDEX($BB$5:$BG$12,MATCH($D293,$AR$5:$AR$12,0),6))*($G293/INDEX($BB$5:$BG$12,MATCH($D293,$AR$5:$AR$12,0),6))^$J293)),0)</x:f>
        <x:v>0</x:v>
      </x:c>
      <x:c r="BJ293"/>
      <x:c r="BK293"/>
      <x:c r="BL293"/>
      <x:c r="BM293"/>
      <x:c r="BN293"/>
      <x:c r="BO293"/>
      <x:c r="BP293"/>
      <x:c r="BQ293"/>
      <x:c r="BR293"/>
      <x:c r="BS293"/>
      <x:c r="BT293"/>
      <x:c r="BU293"/>
      <x:c r="BV293"/>
      <x:c r="BW293"/>
      <x:c r="BX293"/>
      <x:c r="BY293"/>
      <x:c r="BZ293"/>
    </x:row>
    <x:row r="294">
      <x:c r="A294" s="30" t="n">
        <x:f>'対象台データ'!A292</x:f>
        <x:v>46133</x:v>
      </x:c>
      <x:c r="B294" s="1004" t="str">
        <x:f>'対象台データ'!B292</x:f>
        <x:v>火</x:v>
      </x:c>
      <x:c r="C294" s="1004" t="str">
        <x:f>'対象台データ'!C292</x:f>
        <x:v>4/21</x:v>
      </x:c>
      <x:c r="D294" t="str">
        <x:f>'対象台データ'!D292</x:f>
        <x:v>スマスロ モンスターハンターライズ</x:v>
      </x:c>
      <x:c r="E294" s="1015" t="n">
        <x:f>IF($X294="A",MIN(100,MAX(0,55+(V294-55)*(1+0.4*SQRT(MIN(G294/8000,1))))),MIN(100,MAX(0,V294)))</x:f>
        <x:v>71.74373531414784</x:v>
      </x:c>
      <x:c r="F294" s="1017" t="n">
        <x:f>'対象台データ'!E292</x:f>
        <x:v>572</x:v>
      </x:c>
      <x:c r="G294" s="644" t="n">
        <x:f>'対象台データ'!F292</x:f>
        <x:v>7712</x:v>
      </x:c>
      <x:c r="H294" s="644" t="n">
        <x:f>'対象台データ'!G292</x:f>
        <x:v>1491</x:v>
      </x:c>
      <x:c r="I294" s="644" t="n">
        <x:f>'対象台データ'!H292</x:f>
        <x:v>0</x:v>
      </x:c>
      <x:c r="J294" s="644" t="n">
        <x:f>'対象台データ'!I292</x:f>
        <x:v>0</x:v>
      </x:c>
      <x:c r="K294" s="145" t="n">
        <x:f>'対象台データ'!K292</x:f>
        <x:v>1.0644450207468878</x:v>
      </x:c>
      <x:c r="L294" s="28" t="n">
        <x:f>IF(G294&lt;=0,5,IF(G294&lt;1500,5+(G294-0)*(20-5)/(1500-0),IF(G294&lt;3000,20+(G294-1500)*(40-20)/(3000-1500),IF(G294&lt;4500,40+(G294-3000)*(58-40)/(4500-3000),IF(G294&lt;6000,58+(G294-4500)*(72-58)/(6000-4500),IF(G294&lt;7500,72+(G294-6000)*(84-72)/(7500-6000),IF(G294&lt;9000,84+(G294-7500)*(93-84)/(9000-7500),IF(G294&lt;11000,93+(G294-9000)*(100-93)/(11000-9000),100))))))))</x:f>
        <x:v>85.272</x:v>
      </x:c>
      <x:c r="M294" s="28" t="n">
        <x:v>1</x:v>
      </x:c>
      <x:c r="N294" s="28" t="n">
        <x:f>MIN(100,L294*M294)</x:f>
        <x:v>85.272</x:v>
      </x:c>
      <x:c r="O294" s="28" t="n">
        <x:f>IF(K294&lt;=0.8,0,IF(K294&lt;0.9,0+(K294-0.8)*(10-0)/(0.9-0.8),IF(K294&lt;1,10+(K294-0.9)*(35-10)/(1-0.9),IF(K294&lt;1.2,35+(K294-1)*(87-35)/(1.2-1),IF(K294&lt;1.3,87+(K294-1.2)*(96-87)/(1.3-1.2),IF(K294&lt;1.45,96+(K294-1.3)*(100-96)/(1.45-1.3),100))))))</x:f>
        <x:v>51.75570539419084</x:v>
      </x:c>
      <x:c r="P294" s="145" t="n">
        <x:f>MIN(1,SQRT(G294/8000))</x:f>
        <x:v>0.9818350166906862</x:v>
      </x:c>
      <x:c r="Q294" s="28" t="n">
        <x:f>35+(O294-35)*P294</x:f>
        <x:v>51.45133828536959</x:v>
      </x:c>
      <x:c r="R294" s="28" t="n">
        <x:f>IF(K294&lt;0.95,MIN(25,(0.95-K294)*250),0)</x:f>
        <x:v>0</x:v>
      </x:c>
      <x:c r="S294" s="28" t="n">
        <x:f>IF($X294="A",Y294*5+Z294*15+AA294*30+AB294*60+AC294*80+AD294*100,0)</x:f>
        <x:v>0</x:v>
      </x:c>
      <x:c r="T294" s="28" t="n">
        <x:f>IF($X294="A",AE294*5+AF294*15+AG294*30+AH294*60+AI294*80+AJ294*100,0)</x:f>
        <x:v>0</x:v>
      </x:c>
      <x:c r="U294" s="28" t="n">
        <x:f>IF($X294="A",S294*15%+T294*30%+Q294*55%,0)</x:f>
        <x:v>0</x:v>
      </x:c>
      <x:c r="V294" s="1019" t="n">
        <x:f>IF($X294="A",U294*80%+N294*20%,N294*IFERROR(INDEX($AT$5:$AT$60,MATCH($D294,$AR$5:$AR$60,0)),0.6)+Q294*IFERROR(INDEX($AU$5:$AU$60,MATCH($D294,$AR$5:$AR$60,0)),0.4)-R294)</x:f>
        <x:v>71.74373531414784</x:v>
      </x:c>
      <x:c r="W294" s="25" t="str">
        <x:f>IF(E294&gt;=90,"設定6級候補",IF(E294&gt;=75,"設定4以上強候補",IF(E294&gt;=60,"設定4以上を疑う","要観察")))</x:f>
        <x:v>設定4以上を疑う</x:v>
      </x:c>
      <x:c r="X294" s="1004" t="str">
        <x:f>IFERROR(INDEX($AS$5:$AS$60,MATCH($D294,$AR$5:$AR$60,0)),"AT")</x:f>
        <x:v>AT</x:v>
      </x:c>
      <x:c r="Y294" s="145" t="n">
        <x:f>IFERROR((EXP(-$G294/INDEX($AV$5:$BA$12,MATCH($D294,$AR$5:$AR$12,0),1))*($G294/INDEX($AV$5:$BA$12,MATCH($D294,$AR$5:$AR$12,0),1))^$I294)/((EXP(-$G294/INDEX($AV$5:$BA$12,MATCH($D294,$AR$5:$AR$12,0),1))*($G294/INDEX($AV$5:$BA$12,MATCH($D294,$AR$5:$AR$12,0),1))^$I294)+(EXP(-$G294/INDEX($AV$5:$BA$12,MATCH($D294,$AR$5:$AR$12,0),2))*($G294/INDEX($AV$5:$BA$12,MATCH($D294,$AR$5:$AR$12,0),2))^$I294)+(EXP(-$G294/INDEX($AV$5:$BA$12,MATCH($D294,$AR$5:$AR$12,0),3))*($G294/INDEX($AV$5:$BA$12,MATCH($D294,$AR$5:$AR$12,0),3))^$I294)+(EXP(-$G294/INDEX($AV$5:$BA$12,MATCH($D294,$AR$5:$AR$12,0),4))*($G294/INDEX($AV$5:$BA$12,MATCH($D294,$AR$5:$AR$12,0),4))^$I294)+(EXP(-$G294/INDEX($AV$5:$BA$12,MATCH($D294,$AR$5:$AR$12,0),5))*($G294/INDEX($AV$5:$BA$12,MATCH($D294,$AR$5:$AR$12,0),5))^$I294)+(EXP(-$G294/INDEX($AV$5:$BA$12,MATCH($D294,$AR$5:$AR$12,0),6))*($G294/INDEX($AV$5:$BA$12,MATCH($D294,$AR$5:$AR$12,0),6))^$I294)),0)</x:f>
        <x:v>0</x:v>
      </x:c>
      <x:c r="Z294" s="145" t="n">
        <x:f>IFERROR((EXP(-$G294/INDEX($AV$5:$BA$12,MATCH($D294,$AR$5:$AR$12,0),2))*($G294/INDEX($AV$5:$BA$12,MATCH($D294,$AR$5:$AR$12,0),2))^$I294)/((EXP(-$G294/INDEX($AV$5:$BA$12,MATCH($D294,$AR$5:$AR$12,0),1))*($G294/INDEX($AV$5:$BA$12,MATCH($D294,$AR$5:$AR$12,0),1))^$I294)+(EXP(-$G294/INDEX($AV$5:$BA$12,MATCH($D294,$AR$5:$AR$12,0),2))*($G294/INDEX($AV$5:$BA$12,MATCH($D294,$AR$5:$AR$12,0),2))^$I294)+(EXP(-$G294/INDEX($AV$5:$BA$12,MATCH($D294,$AR$5:$AR$12,0),3))*($G294/INDEX($AV$5:$BA$12,MATCH($D294,$AR$5:$AR$12,0),3))^$I294)+(EXP(-$G294/INDEX($AV$5:$BA$12,MATCH($D294,$AR$5:$AR$12,0),4))*($G294/INDEX($AV$5:$BA$12,MATCH($D294,$AR$5:$AR$12,0),4))^$I294)+(EXP(-$G294/INDEX($AV$5:$BA$12,MATCH($D294,$AR$5:$AR$12,0),5))*($G294/INDEX($AV$5:$BA$12,MATCH($D294,$AR$5:$AR$12,0),5))^$I294)+(EXP(-$G294/INDEX($AV$5:$BA$12,MATCH($D294,$AR$5:$AR$12,0),6))*($G294/INDEX($AV$5:$BA$12,MATCH($D294,$AR$5:$AR$12,0),6))^$I294)),0)</x:f>
        <x:v>0</x:v>
      </x:c>
      <x:c r="AA294" s="145" t="n">
        <x:f>IFERROR((EXP(-$G294/INDEX($AV$5:$BA$12,MATCH($D294,$AR$5:$AR$12,0),3))*($G294/INDEX($AV$5:$BA$12,MATCH($D294,$AR$5:$AR$12,0),3))^$I294)/((EXP(-$G294/INDEX($AV$5:$BA$12,MATCH($D294,$AR$5:$AR$12,0),1))*($G294/INDEX($AV$5:$BA$12,MATCH($D294,$AR$5:$AR$12,0),1))^$I294)+(EXP(-$G294/INDEX($AV$5:$BA$12,MATCH($D294,$AR$5:$AR$12,0),2))*($G294/INDEX($AV$5:$BA$12,MATCH($D294,$AR$5:$AR$12,0),2))^$I294)+(EXP(-$G294/INDEX($AV$5:$BA$12,MATCH($D294,$AR$5:$AR$12,0),3))*($G294/INDEX($AV$5:$BA$12,MATCH($D294,$AR$5:$AR$12,0),3))^$I294)+(EXP(-$G294/INDEX($AV$5:$BA$12,MATCH($D294,$AR$5:$AR$12,0),4))*($G294/INDEX($AV$5:$BA$12,MATCH($D294,$AR$5:$AR$12,0),4))^$I294)+(EXP(-$G294/INDEX($AV$5:$BA$12,MATCH($D294,$AR$5:$AR$12,0),5))*($G294/INDEX($AV$5:$BA$12,MATCH($D294,$AR$5:$AR$12,0),5))^$I294)+(EXP(-$G294/INDEX($AV$5:$BA$12,MATCH($D294,$AR$5:$AR$12,0),6))*($G294/INDEX($AV$5:$BA$12,MATCH($D294,$AR$5:$AR$12,0),6))^$I294)),0)</x:f>
        <x:v>0</x:v>
      </x:c>
      <x:c r="AB294" s="145" t="n">
        <x:f>IFERROR((EXP(-$G294/INDEX($AV$5:$BA$12,MATCH($D294,$AR$5:$AR$12,0),4))*($G294/INDEX($AV$5:$BA$12,MATCH($D294,$AR$5:$AR$12,0),4))^$I294)/((EXP(-$G294/INDEX($AV$5:$BA$12,MATCH($D294,$AR$5:$AR$12,0),1))*($G294/INDEX($AV$5:$BA$12,MATCH($D294,$AR$5:$AR$12,0),1))^$I294)+(EXP(-$G294/INDEX($AV$5:$BA$12,MATCH($D294,$AR$5:$AR$12,0),2))*($G294/INDEX($AV$5:$BA$12,MATCH($D294,$AR$5:$AR$12,0),2))^$I294)+(EXP(-$G294/INDEX($AV$5:$BA$12,MATCH($D294,$AR$5:$AR$12,0),3))*($G294/INDEX($AV$5:$BA$12,MATCH($D294,$AR$5:$AR$12,0),3))^$I294)+(EXP(-$G294/INDEX($AV$5:$BA$12,MATCH($D294,$AR$5:$AR$12,0),4))*($G294/INDEX($AV$5:$BA$12,MATCH($D294,$AR$5:$AR$12,0),4))^$I294)+(EXP(-$G294/INDEX($AV$5:$BA$12,MATCH($D294,$AR$5:$AR$12,0),5))*($G294/INDEX($AV$5:$BA$12,MATCH($D294,$AR$5:$AR$12,0),5))^$I294)+(EXP(-$G294/INDEX($AV$5:$BA$12,MATCH($D294,$AR$5:$AR$12,0),6))*($G294/INDEX($AV$5:$BA$12,MATCH($D294,$AR$5:$AR$12,0),6))^$I294)),0)</x:f>
        <x:v>0</x:v>
      </x:c>
      <x:c r="AC294" s="145" t="n">
        <x:f>IFERROR((EXP(-$G294/INDEX($AV$5:$BA$12,MATCH($D294,$AR$5:$AR$12,0),5))*($G294/INDEX($AV$5:$BA$12,MATCH($D294,$AR$5:$AR$12,0),5))^$I294)/((EXP(-$G294/INDEX($AV$5:$BA$12,MATCH($D294,$AR$5:$AR$12,0),1))*($G294/INDEX($AV$5:$BA$12,MATCH($D294,$AR$5:$AR$12,0),1))^$I294)+(EXP(-$G294/INDEX($AV$5:$BA$12,MATCH($D294,$AR$5:$AR$12,0),2))*($G294/INDEX($AV$5:$BA$12,MATCH($D294,$AR$5:$AR$12,0),2))^$I294)+(EXP(-$G294/INDEX($AV$5:$BA$12,MATCH($D294,$AR$5:$AR$12,0),3))*($G294/INDEX($AV$5:$BA$12,MATCH($D294,$AR$5:$AR$12,0),3))^$I294)+(EXP(-$G294/INDEX($AV$5:$BA$12,MATCH($D294,$AR$5:$AR$12,0),4))*($G294/INDEX($AV$5:$BA$12,MATCH($D294,$AR$5:$AR$12,0),4))^$I294)+(EXP(-$G294/INDEX($AV$5:$BA$12,MATCH($D294,$AR$5:$AR$12,0),5))*($G294/INDEX($AV$5:$BA$12,MATCH($D294,$AR$5:$AR$12,0),5))^$I294)+(EXP(-$G294/INDEX($AV$5:$BA$12,MATCH($D294,$AR$5:$AR$12,0),6))*($G294/INDEX($AV$5:$BA$12,MATCH($D294,$AR$5:$AR$12,0),6))^$I294)),0)</x:f>
        <x:v>0</x:v>
      </x:c>
      <x:c r="AD294" s="145" t="n">
        <x:f>IFERROR((EXP(-$G294/INDEX($AV$5:$BA$12,MATCH($D294,$AR$5:$AR$12,0),6))*($G294/INDEX($AV$5:$BA$12,MATCH($D294,$AR$5:$AR$12,0),6))^$I294)/((EXP(-$G294/INDEX($AV$5:$BA$12,MATCH($D294,$AR$5:$AR$12,0),1))*($G294/INDEX($AV$5:$BA$12,MATCH($D294,$AR$5:$AR$12,0),1))^$I294)+(EXP(-$G294/INDEX($AV$5:$BA$12,MATCH($D294,$AR$5:$AR$12,0),2))*($G294/INDEX($AV$5:$BA$12,MATCH($D294,$AR$5:$AR$12,0),2))^$I294)+(EXP(-$G294/INDEX($AV$5:$BA$12,MATCH($D294,$AR$5:$AR$12,0),3))*($G294/INDEX($AV$5:$BA$12,MATCH($D294,$AR$5:$AR$12,0),3))^$I294)+(EXP(-$G294/INDEX($AV$5:$BA$12,MATCH($D294,$AR$5:$AR$12,0),4))*($G294/INDEX($AV$5:$BA$12,MATCH($D294,$AR$5:$AR$12,0),4))^$I294)+(EXP(-$G294/INDEX($AV$5:$BA$12,MATCH($D294,$AR$5:$AR$12,0),5))*($G294/INDEX($AV$5:$BA$12,MATCH($D294,$AR$5:$AR$12,0),5))^$I294)+(EXP(-$G294/INDEX($AV$5:$BA$12,MATCH($D294,$AR$5:$AR$12,0),6))*($G294/INDEX($AV$5:$BA$12,MATCH($D294,$AR$5:$AR$12,0),6))^$I294)),0)</x:f>
        <x:v>0</x:v>
      </x:c>
      <x:c r="AE294" s="145" t="n">
        <x:f>IFERROR((EXP(-$G294/INDEX($BB$5:$BG$12,MATCH($D294,$AR$5:$AR$12,0),1))*($G294/INDEX($BB$5:$BG$12,MATCH($D294,$AR$5:$AR$12,0),1))^$J294)/((EXP(-$G294/INDEX($BB$5:$BG$12,MATCH($D294,$AR$5:$AR$12,0),1))*($G294/INDEX($BB$5:$BG$12,MATCH($D294,$AR$5:$AR$12,0),1))^$J294)+(EXP(-$G294/INDEX($BB$5:$BG$12,MATCH($D294,$AR$5:$AR$12,0),2))*($G294/INDEX($BB$5:$BG$12,MATCH($D294,$AR$5:$AR$12,0),2))^$J294)+(EXP(-$G294/INDEX($BB$5:$BG$12,MATCH($D294,$AR$5:$AR$12,0),3))*($G294/INDEX($BB$5:$BG$12,MATCH($D294,$AR$5:$AR$12,0),3))^$J294)+(EXP(-$G294/INDEX($BB$5:$BG$12,MATCH($D294,$AR$5:$AR$12,0),4))*($G294/INDEX($BB$5:$BG$12,MATCH($D294,$AR$5:$AR$12,0),4))^$J294)+(EXP(-$G294/INDEX($BB$5:$BG$12,MATCH($D294,$AR$5:$AR$12,0),5))*($G294/INDEX($BB$5:$BG$12,MATCH($D294,$AR$5:$AR$12,0),5))^$J294)+(EXP(-$G294/INDEX($BB$5:$BG$12,MATCH($D294,$AR$5:$AR$12,0),6))*($G294/INDEX($BB$5:$BG$12,MATCH($D294,$AR$5:$AR$12,0),6))^$J294)),0)</x:f>
        <x:v>0</x:v>
      </x:c>
      <x:c r="AF294" s="145" t="n">
        <x:f>IFERROR((EXP(-$G294/INDEX($BB$5:$BG$12,MATCH($D294,$AR$5:$AR$12,0),2))*($G294/INDEX($BB$5:$BG$12,MATCH($D294,$AR$5:$AR$12,0),2))^$J294)/((EXP(-$G294/INDEX($BB$5:$BG$12,MATCH($D294,$AR$5:$AR$12,0),1))*($G294/INDEX($BB$5:$BG$12,MATCH($D294,$AR$5:$AR$12,0),1))^$J294)+(EXP(-$G294/INDEX($BB$5:$BG$12,MATCH($D294,$AR$5:$AR$12,0),2))*($G294/INDEX($BB$5:$BG$12,MATCH($D294,$AR$5:$AR$12,0),2))^$J294)+(EXP(-$G294/INDEX($BB$5:$BG$12,MATCH($D294,$AR$5:$AR$12,0),3))*($G294/INDEX($BB$5:$BG$12,MATCH($D294,$AR$5:$AR$12,0),3))^$J294)+(EXP(-$G294/INDEX($BB$5:$BG$12,MATCH($D294,$AR$5:$AR$12,0),4))*($G294/INDEX($BB$5:$BG$12,MATCH($D294,$AR$5:$AR$12,0),4))^$J294)+(EXP(-$G294/INDEX($BB$5:$BG$12,MATCH($D294,$AR$5:$AR$12,0),5))*($G294/INDEX($BB$5:$BG$12,MATCH($D294,$AR$5:$AR$12,0),5))^$J294)+(EXP(-$G294/INDEX($BB$5:$BG$12,MATCH($D294,$AR$5:$AR$12,0),6))*($G294/INDEX($BB$5:$BG$12,MATCH($D294,$AR$5:$AR$12,0),6))^$J294)),0)</x:f>
        <x:v>0</x:v>
      </x:c>
      <x:c r="AG294" s="145" t="n">
        <x:f>IFERROR((EXP(-$G294/INDEX($BB$5:$BG$12,MATCH($D294,$AR$5:$AR$12,0),3))*($G294/INDEX($BB$5:$BG$12,MATCH($D294,$AR$5:$AR$12,0),3))^$J294)/((EXP(-$G294/INDEX($BB$5:$BG$12,MATCH($D294,$AR$5:$AR$12,0),1))*($G294/INDEX($BB$5:$BG$12,MATCH($D294,$AR$5:$AR$12,0),1))^$J294)+(EXP(-$G294/INDEX($BB$5:$BG$12,MATCH($D294,$AR$5:$AR$12,0),2))*($G294/INDEX($BB$5:$BG$12,MATCH($D294,$AR$5:$AR$12,0),2))^$J294)+(EXP(-$G294/INDEX($BB$5:$BG$12,MATCH($D294,$AR$5:$AR$12,0),3))*($G294/INDEX($BB$5:$BG$12,MATCH($D294,$AR$5:$AR$12,0),3))^$J294)+(EXP(-$G294/INDEX($BB$5:$BG$12,MATCH($D294,$AR$5:$AR$12,0),4))*($G294/INDEX($BB$5:$BG$12,MATCH($D294,$AR$5:$AR$12,0),4))^$J294)+(EXP(-$G294/INDEX($BB$5:$BG$12,MATCH($D294,$AR$5:$AR$12,0),5))*($G294/INDEX($BB$5:$BG$12,MATCH($D294,$AR$5:$AR$12,0),5))^$J294)+(EXP(-$G294/INDEX($BB$5:$BG$12,MATCH($D294,$AR$5:$AR$12,0),6))*($G294/INDEX($BB$5:$BG$12,MATCH($D294,$AR$5:$AR$12,0),6))^$J294)),0)</x:f>
        <x:v>0</x:v>
      </x:c>
      <x:c r="AH294" s="145" t="n">
        <x:f>IFERROR((EXP(-$G294/INDEX($BB$5:$BG$12,MATCH($D294,$AR$5:$AR$12,0),4))*($G294/INDEX($BB$5:$BG$12,MATCH($D294,$AR$5:$AR$12,0),4))^$J294)/((EXP(-$G294/INDEX($BB$5:$BG$12,MATCH($D294,$AR$5:$AR$12,0),1))*($G294/INDEX($BB$5:$BG$12,MATCH($D294,$AR$5:$AR$12,0),1))^$J294)+(EXP(-$G294/INDEX($BB$5:$BG$12,MATCH($D294,$AR$5:$AR$12,0),2))*($G294/INDEX($BB$5:$BG$12,MATCH($D294,$AR$5:$AR$12,0),2))^$J294)+(EXP(-$G294/INDEX($BB$5:$BG$12,MATCH($D294,$AR$5:$AR$12,0),3))*($G294/INDEX($BB$5:$BG$12,MATCH($D294,$AR$5:$AR$12,0),3))^$J294)+(EXP(-$G294/INDEX($BB$5:$BG$12,MATCH($D294,$AR$5:$AR$12,0),4))*($G294/INDEX($BB$5:$BG$12,MATCH($D294,$AR$5:$AR$12,0),4))^$J294)+(EXP(-$G294/INDEX($BB$5:$BG$12,MATCH($D294,$AR$5:$AR$12,0),5))*($G294/INDEX($BB$5:$BG$12,MATCH($D294,$AR$5:$AR$12,0),5))^$J294)+(EXP(-$G294/INDEX($BB$5:$BG$12,MATCH($D294,$AR$5:$AR$12,0),6))*($G294/INDEX($BB$5:$BG$12,MATCH($D294,$AR$5:$AR$12,0),6))^$J294)),0)</x:f>
        <x:v>0</x:v>
      </x:c>
      <x:c r="AI294" s="145" t="n">
        <x:f>IFERROR((EXP(-$G294/INDEX($BB$5:$BG$12,MATCH($D294,$AR$5:$AR$12,0),5))*($G294/INDEX($BB$5:$BG$12,MATCH($D294,$AR$5:$AR$12,0),5))^$J294)/((EXP(-$G294/INDEX($BB$5:$BG$12,MATCH($D294,$AR$5:$AR$12,0),1))*($G294/INDEX($BB$5:$BG$12,MATCH($D294,$AR$5:$AR$12,0),1))^$J294)+(EXP(-$G294/INDEX($BB$5:$BG$12,MATCH($D294,$AR$5:$AR$12,0),2))*($G294/INDEX($BB$5:$BG$12,MATCH($D294,$AR$5:$AR$12,0),2))^$J294)+(EXP(-$G294/INDEX($BB$5:$BG$12,MATCH($D294,$AR$5:$AR$12,0),3))*($G294/INDEX($BB$5:$BG$12,MATCH($D294,$AR$5:$AR$12,0),3))^$J294)+(EXP(-$G294/INDEX($BB$5:$BG$12,MATCH($D294,$AR$5:$AR$12,0),4))*($G294/INDEX($BB$5:$BG$12,MATCH($D294,$AR$5:$AR$12,0),4))^$J294)+(EXP(-$G294/INDEX($BB$5:$BG$12,MATCH($D294,$AR$5:$AR$12,0),5))*($G294/INDEX($BB$5:$BG$12,MATCH($D294,$AR$5:$AR$12,0),5))^$J294)+(EXP(-$G294/INDEX($BB$5:$BG$12,MATCH($D294,$AR$5:$AR$12,0),6))*($G294/INDEX($BB$5:$BG$12,MATCH($D294,$AR$5:$AR$12,0),6))^$J294)),0)</x:f>
        <x:v>0</x:v>
      </x:c>
      <x:c r="AJ294" s="145" t="n">
        <x:f>IFERROR((EXP(-$G294/INDEX($BB$5:$BG$12,MATCH($D294,$AR$5:$AR$12,0),6))*($G294/INDEX($BB$5:$BG$12,MATCH($D294,$AR$5:$AR$12,0),6))^$J294)/((EXP(-$G294/INDEX($BB$5:$BG$12,MATCH($D294,$AR$5:$AR$12,0),1))*($G294/INDEX($BB$5:$BG$12,MATCH($D294,$AR$5:$AR$12,0),1))^$J294)+(EXP(-$G294/INDEX($BB$5:$BG$12,MATCH($D294,$AR$5:$AR$12,0),2))*($G294/INDEX($BB$5:$BG$12,MATCH($D294,$AR$5:$AR$12,0),2))^$J294)+(EXP(-$G294/INDEX($BB$5:$BG$12,MATCH($D294,$AR$5:$AR$12,0),3))*($G294/INDEX($BB$5:$BG$12,MATCH($D294,$AR$5:$AR$12,0),3))^$J294)+(EXP(-$G294/INDEX($BB$5:$BG$12,MATCH($D294,$AR$5:$AR$12,0),4))*($G294/INDEX($BB$5:$BG$12,MATCH($D294,$AR$5:$AR$12,0),4))^$J294)+(EXP(-$G294/INDEX($BB$5:$BG$12,MATCH($D294,$AR$5:$AR$12,0),5))*($G294/INDEX($BB$5:$BG$12,MATCH($D294,$AR$5:$AR$12,0),5))^$J294)+(EXP(-$G294/INDEX($BB$5:$BG$12,MATCH($D294,$AR$5:$AR$12,0),6))*($G294/INDEX($BB$5:$BG$12,MATCH($D294,$AR$5:$AR$12,0),6))^$J294)),0)</x:f>
        <x:v>0</x:v>
      </x:c>
      <x:c r="BJ294"/>
      <x:c r="BK294"/>
      <x:c r="BL294"/>
      <x:c r="BM294"/>
      <x:c r="BN294"/>
      <x:c r="BO294"/>
      <x:c r="BP294"/>
      <x:c r="BQ294"/>
      <x:c r="BR294"/>
      <x:c r="BS294"/>
      <x:c r="BT294"/>
      <x:c r="BU294"/>
      <x:c r="BV294"/>
      <x:c r="BW294"/>
      <x:c r="BX294"/>
      <x:c r="BY294"/>
      <x:c r="BZ294"/>
    </x:row>
    <x:row r="295">
      <x:c r="A295" s="30" t="n">
        <x:f>'対象台データ'!A293</x:f>
        <x:v>46133</x:v>
      </x:c>
      <x:c r="B295" s="1004" t="str">
        <x:f>'対象台データ'!B293</x:f>
        <x:v>火</x:v>
      </x:c>
      <x:c r="C295" s="1004" t="str">
        <x:f>'対象台データ'!C293</x:f>
        <x:v>4/21</x:v>
      </x:c>
      <x:c r="D295" t="str">
        <x:f>'対象台データ'!D293</x:f>
        <x:v>スマスロ モンスターハンターライズ</x:v>
      </x:c>
      <x:c r="E295" s="1015" t="n">
        <x:f>IF($X295="A",MIN(100,MAX(0,55+(V295-55)*(1+0.4*SQRT(MIN(G295/8000,1))))),MIN(100,MAX(0,V295)))</x:f>
        <x:v>97.4562542442066</x:v>
      </x:c>
      <x:c r="F295" s="1017" t="n">
        <x:f>'対象台データ'!E293</x:f>
        <x:v>574</x:v>
      </x:c>
      <x:c r="G295" s="644" t="n">
        <x:f>'対象台データ'!F293</x:f>
        <x:v>10371</x:v>
      </x:c>
      <x:c r="H295" s="644" t="n">
        <x:f>'対象台データ'!G293</x:f>
        <x:v>10434</x:v>
      </x:c>
      <x:c r="I295" s="644" t="n">
        <x:f>'対象台データ'!H293</x:f>
        <x:v>0</x:v>
      </x:c>
      <x:c r="J295" s="644" t="n">
        <x:f>'対象台データ'!I293</x:f>
        <x:v>0</x:v>
      </x:c>
      <x:c r="K295" s="145" t="n">
        <x:f>'対象台データ'!K293</x:f>
        <x:v>1.3353582103943689</x:v>
      </x:c>
      <x:c r="L295" s="28" t="n">
        <x:f>IF(G295&lt;=0,5,IF(G295&lt;1500,5+(G295-0)*(20-5)/(1500-0),IF(G295&lt;3000,20+(G295-1500)*(40-20)/(3000-1500),IF(G295&lt;4500,40+(G295-3000)*(58-40)/(4500-3000),IF(G295&lt;6000,58+(G295-4500)*(72-58)/(6000-4500),IF(G295&lt;7500,72+(G295-6000)*(84-72)/(7500-6000),IF(G295&lt;9000,84+(G295-7500)*(93-84)/(9000-7500),IF(G295&lt;11000,93+(G295-9000)*(100-93)/(11000-9000),100))))))))</x:f>
        <x:v>97.7985</x:v>
      </x:c>
      <x:c r="M295" s="28" t="n">
        <x:v>1</x:v>
      </x:c>
      <x:c r="N295" s="28" t="n">
        <x:f>MIN(100,L295*M295)</x:f>
        <x:v>97.7985</x:v>
      </x:c>
      <x:c r="O295" s="28" t="n">
        <x:f>IF(K295&lt;=0.8,0,IF(K295&lt;0.9,0+(K295-0.8)*(10-0)/(0.9-0.8),IF(K295&lt;1,10+(K295-0.9)*(35-10)/(1-0.9),IF(K295&lt;1.2,35+(K295-1)*(87-35)/(1.2-1),IF(K295&lt;1.3,87+(K295-1.2)*(96-87)/(1.3-1.2),IF(K295&lt;1.45,96+(K295-1.3)*(100-96)/(1.45-1.3),100))))))</x:f>
        <x:v>96.9428856105165</x:v>
      </x:c>
      <x:c r="P295" s="145" t="n">
        <x:f>MIN(1,SQRT(G295/8000))</x:f>
        <x:v>1</x:v>
      </x:c>
      <x:c r="Q295" s="28" t="n">
        <x:f>35+(O295-35)*P295</x:f>
        <x:v>96.9428856105165</x:v>
      </x:c>
      <x:c r="R295" s="28" t="n">
        <x:f>IF(K295&lt;0.95,MIN(25,(0.95-K295)*250),0)</x:f>
        <x:v>0</x:v>
      </x:c>
      <x:c r="S295" s="28" t="n">
        <x:f>IF($X295="A",Y295*5+Z295*15+AA295*30+AB295*60+AC295*80+AD295*100,0)</x:f>
        <x:v>0</x:v>
      </x:c>
      <x:c r="T295" s="28" t="n">
        <x:f>IF($X295="A",AE295*5+AF295*15+AG295*30+AH295*60+AI295*80+AJ295*100,0)</x:f>
        <x:v>0</x:v>
      </x:c>
      <x:c r="U295" s="28" t="n">
        <x:f>IF($X295="A",S295*15%+T295*30%+Q295*55%,0)</x:f>
        <x:v>0</x:v>
      </x:c>
      <x:c r="V295" s="1019" t="n">
        <x:f>IF($X295="A",U295*80%+N295*20%,N295*IFERROR(INDEX($AT$5:$AT$60,MATCH($D295,$AR$5:$AR$60,0)),0.6)+Q295*IFERROR(INDEX($AU$5:$AU$60,MATCH($D295,$AR$5:$AR$60,0)),0.4)-R295)</x:f>
        <x:v>97.4562542442066</x:v>
      </x:c>
      <x:c r="W295" s="25" t="str">
        <x:f>IF(E295&gt;=90,"設定6級候補",IF(E295&gt;=75,"設定4以上強候補",IF(E295&gt;=60,"設定4以上を疑う","要観察")))</x:f>
        <x:v>設定6級候補</x:v>
      </x:c>
      <x:c r="X295" s="1004" t="str">
        <x:f>IFERROR(INDEX($AS$5:$AS$60,MATCH($D295,$AR$5:$AR$60,0)),"AT")</x:f>
        <x:v>AT</x:v>
      </x:c>
      <x:c r="Y295" s="145" t="n">
        <x:f>IFERROR((EXP(-$G295/INDEX($AV$5:$BA$12,MATCH($D295,$AR$5:$AR$12,0),1))*($G295/INDEX($AV$5:$BA$12,MATCH($D295,$AR$5:$AR$12,0),1))^$I295)/((EXP(-$G295/INDEX($AV$5:$BA$12,MATCH($D295,$AR$5:$AR$12,0),1))*($G295/INDEX($AV$5:$BA$12,MATCH($D295,$AR$5:$AR$12,0),1))^$I295)+(EXP(-$G295/INDEX($AV$5:$BA$12,MATCH($D295,$AR$5:$AR$12,0),2))*($G295/INDEX($AV$5:$BA$12,MATCH($D295,$AR$5:$AR$12,0),2))^$I295)+(EXP(-$G295/INDEX($AV$5:$BA$12,MATCH($D295,$AR$5:$AR$12,0),3))*($G295/INDEX($AV$5:$BA$12,MATCH($D295,$AR$5:$AR$12,0),3))^$I295)+(EXP(-$G295/INDEX($AV$5:$BA$12,MATCH($D295,$AR$5:$AR$12,0),4))*($G295/INDEX($AV$5:$BA$12,MATCH($D295,$AR$5:$AR$12,0),4))^$I295)+(EXP(-$G295/INDEX($AV$5:$BA$12,MATCH($D295,$AR$5:$AR$12,0),5))*($G295/INDEX($AV$5:$BA$12,MATCH($D295,$AR$5:$AR$12,0),5))^$I295)+(EXP(-$G295/INDEX($AV$5:$BA$12,MATCH($D295,$AR$5:$AR$12,0),6))*($G295/INDEX($AV$5:$BA$12,MATCH($D295,$AR$5:$AR$12,0),6))^$I295)),0)</x:f>
        <x:v>0</x:v>
      </x:c>
      <x:c r="Z295" s="145" t="n">
        <x:f>IFERROR((EXP(-$G295/INDEX($AV$5:$BA$12,MATCH($D295,$AR$5:$AR$12,0),2))*($G295/INDEX($AV$5:$BA$12,MATCH($D295,$AR$5:$AR$12,0),2))^$I295)/((EXP(-$G295/INDEX($AV$5:$BA$12,MATCH($D295,$AR$5:$AR$12,0),1))*($G295/INDEX($AV$5:$BA$12,MATCH($D295,$AR$5:$AR$12,0),1))^$I295)+(EXP(-$G295/INDEX($AV$5:$BA$12,MATCH($D295,$AR$5:$AR$12,0),2))*($G295/INDEX($AV$5:$BA$12,MATCH($D295,$AR$5:$AR$12,0),2))^$I295)+(EXP(-$G295/INDEX($AV$5:$BA$12,MATCH($D295,$AR$5:$AR$12,0),3))*($G295/INDEX($AV$5:$BA$12,MATCH($D295,$AR$5:$AR$12,0),3))^$I295)+(EXP(-$G295/INDEX($AV$5:$BA$12,MATCH($D295,$AR$5:$AR$12,0),4))*($G295/INDEX($AV$5:$BA$12,MATCH($D295,$AR$5:$AR$12,0),4))^$I295)+(EXP(-$G295/INDEX($AV$5:$BA$12,MATCH($D295,$AR$5:$AR$12,0),5))*($G295/INDEX($AV$5:$BA$12,MATCH($D295,$AR$5:$AR$12,0),5))^$I295)+(EXP(-$G295/INDEX($AV$5:$BA$12,MATCH($D295,$AR$5:$AR$12,0),6))*($G295/INDEX($AV$5:$BA$12,MATCH($D295,$AR$5:$AR$12,0),6))^$I295)),0)</x:f>
        <x:v>0</x:v>
      </x:c>
      <x:c r="AA295" s="145" t="n">
        <x:f>IFERROR((EXP(-$G295/INDEX($AV$5:$BA$12,MATCH($D295,$AR$5:$AR$12,0),3))*($G295/INDEX($AV$5:$BA$12,MATCH($D295,$AR$5:$AR$12,0),3))^$I295)/((EXP(-$G295/INDEX($AV$5:$BA$12,MATCH($D295,$AR$5:$AR$12,0),1))*($G295/INDEX($AV$5:$BA$12,MATCH($D295,$AR$5:$AR$12,0),1))^$I295)+(EXP(-$G295/INDEX($AV$5:$BA$12,MATCH($D295,$AR$5:$AR$12,0),2))*($G295/INDEX($AV$5:$BA$12,MATCH($D295,$AR$5:$AR$12,0),2))^$I295)+(EXP(-$G295/INDEX($AV$5:$BA$12,MATCH($D295,$AR$5:$AR$12,0),3))*($G295/INDEX($AV$5:$BA$12,MATCH($D295,$AR$5:$AR$12,0),3))^$I295)+(EXP(-$G295/INDEX($AV$5:$BA$12,MATCH($D295,$AR$5:$AR$12,0),4))*($G295/INDEX($AV$5:$BA$12,MATCH($D295,$AR$5:$AR$12,0),4))^$I295)+(EXP(-$G295/INDEX($AV$5:$BA$12,MATCH($D295,$AR$5:$AR$12,0),5))*($G295/INDEX($AV$5:$BA$12,MATCH($D295,$AR$5:$AR$12,0),5))^$I295)+(EXP(-$G295/INDEX($AV$5:$BA$12,MATCH($D295,$AR$5:$AR$12,0),6))*($G295/INDEX($AV$5:$BA$12,MATCH($D295,$AR$5:$AR$12,0),6))^$I295)),0)</x:f>
        <x:v>0</x:v>
      </x:c>
      <x:c r="AB295" s="145" t="n">
        <x:f>IFERROR((EXP(-$G295/INDEX($AV$5:$BA$12,MATCH($D295,$AR$5:$AR$12,0),4))*($G295/INDEX($AV$5:$BA$12,MATCH($D295,$AR$5:$AR$12,0),4))^$I295)/((EXP(-$G295/INDEX($AV$5:$BA$12,MATCH($D295,$AR$5:$AR$12,0),1))*($G295/INDEX($AV$5:$BA$12,MATCH($D295,$AR$5:$AR$12,0),1))^$I295)+(EXP(-$G295/INDEX($AV$5:$BA$12,MATCH($D295,$AR$5:$AR$12,0),2))*($G295/INDEX($AV$5:$BA$12,MATCH($D295,$AR$5:$AR$12,0),2))^$I295)+(EXP(-$G295/INDEX($AV$5:$BA$12,MATCH($D295,$AR$5:$AR$12,0),3))*($G295/INDEX($AV$5:$BA$12,MATCH($D295,$AR$5:$AR$12,0),3))^$I295)+(EXP(-$G295/INDEX($AV$5:$BA$12,MATCH($D295,$AR$5:$AR$12,0),4))*($G295/INDEX($AV$5:$BA$12,MATCH($D295,$AR$5:$AR$12,0),4))^$I295)+(EXP(-$G295/INDEX($AV$5:$BA$12,MATCH($D295,$AR$5:$AR$12,0),5))*($G295/INDEX($AV$5:$BA$12,MATCH($D295,$AR$5:$AR$12,0),5))^$I295)+(EXP(-$G295/INDEX($AV$5:$BA$12,MATCH($D295,$AR$5:$AR$12,0),6))*($G295/INDEX($AV$5:$BA$12,MATCH($D295,$AR$5:$AR$12,0),6))^$I295)),0)</x:f>
        <x:v>0</x:v>
      </x:c>
      <x:c r="AC295" s="145" t="n">
        <x:f>IFERROR((EXP(-$G295/INDEX($AV$5:$BA$12,MATCH($D295,$AR$5:$AR$12,0),5))*($G295/INDEX($AV$5:$BA$12,MATCH($D295,$AR$5:$AR$12,0),5))^$I295)/((EXP(-$G295/INDEX($AV$5:$BA$12,MATCH($D295,$AR$5:$AR$12,0),1))*($G295/INDEX($AV$5:$BA$12,MATCH($D295,$AR$5:$AR$12,0),1))^$I295)+(EXP(-$G295/INDEX($AV$5:$BA$12,MATCH($D295,$AR$5:$AR$12,0),2))*($G295/INDEX($AV$5:$BA$12,MATCH($D295,$AR$5:$AR$12,0),2))^$I295)+(EXP(-$G295/INDEX($AV$5:$BA$12,MATCH($D295,$AR$5:$AR$12,0),3))*($G295/INDEX($AV$5:$BA$12,MATCH($D295,$AR$5:$AR$12,0),3))^$I295)+(EXP(-$G295/INDEX($AV$5:$BA$12,MATCH($D295,$AR$5:$AR$12,0),4))*($G295/INDEX($AV$5:$BA$12,MATCH($D295,$AR$5:$AR$12,0),4))^$I295)+(EXP(-$G295/INDEX($AV$5:$BA$12,MATCH($D295,$AR$5:$AR$12,0),5))*($G295/INDEX($AV$5:$BA$12,MATCH($D295,$AR$5:$AR$12,0),5))^$I295)+(EXP(-$G295/INDEX($AV$5:$BA$12,MATCH($D295,$AR$5:$AR$12,0),6))*($G295/INDEX($AV$5:$BA$12,MATCH($D295,$AR$5:$AR$12,0),6))^$I295)),0)</x:f>
        <x:v>0</x:v>
      </x:c>
      <x:c r="AD295" s="145" t="n">
        <x:f>IFERROR((EXP(-$G295/INDEX($AV$5:$BA$12,MATCH($D295,$AR$5:$AR$12,0),6))*($G295/INDEX($AV$5:$BA$12,MATCH($D295,$AR$5:$AR$12,0),6))^$I295)/((EXP(-$G295/INDEX($AV$5:$BA$12,MATCH($D295,$AR$5:$AR$12,0),1))*($G295/INDEX($AV$5:$BA$12,MATCH($D295,$AR$5:$AR$12,0),1))^$I295)+(EXP(-$G295/INDEX($AV$5:$BA$12,MATCH($D295,$AR$5:$AR$12,0),2))*($G295/INDEX($AV$5:$BA$12,MATCH($D295,$AR$5:$AR$12,0),2))^$I295)+(EXP(-$G295/INDEX($AV$5:$BA$12,MATCH($D295,$AR$5:$AR$12,0),3))*($G295/INDEX($AV$5:$BA$12,MATCH($D295,$AR$5:$AR$12,0),3))^$I295)+(EXP(-$G295/INDEX($AV$5:$BA$12,MATCH($D295,$AR$5:$AR$12,0),4))*($G295/INDEX($AV$5:$BA$12,MATCH($D295,$AR$5:$AR$12,0),4))^$I295)+(EXP(-$G295/INDEX($AV$5:$BA$12,MATCH($D295,$AR$5:$AR$12,0),5))*($G295/INDEX($AV$5:$BA$12,MATCH($D295,$AR$5:$AR$12,0),5))^$I295)+(EXP(-$G295/INDEX($AV$5:$BA$12,MATCH($D295,$AR$5:$AR$12,0),6))*($G295/INDEX($AV$5:$BA$12,MATCH($D295,$AR$5:$AR$12,0),6))^$I295)),0)</x:f>
        <x:v>0</x:v>
      </x:c>
      <x:c r="AE295" s="145" t="n">
        <x:f>IFERROR((EXP(-$G295/INDEX($BB$5:$BG$12,MATCH($D295,$AR$5:$AR$12,0),1))*($G295/INDEX($BB$5:$BG$12,MATCH($D295,$AR$5:$AR$12,0),1))^$J295)/((EXP(-$G295/INDEX($BB$5:$BG$12,MATCH($D295,$AR$5:$AR$12,0),1))*($G295/INDEX($BB$5:$BG$12,MATCH($D295,$AR$5:$AR$12,0),1))^$J295)+(EXP(-$G295/INDEX($BB$5:$BG$12,MATCH($D295,$AR$5:$AR$12,0),2))*($G295/INDEX($BB$5:$BG$12,MATCH($D295,$AR$5:$AR$12,0),2))^$J295)+(EXP(-$G295/INDEX($BB$5:$BG$12,MATCH($D295,$AR$5:$AR$12,0),3))*($G295/INDEX($BB$5:$BG$12,MATCH($D295,$AR$5:$AR$12,0),3))^$J295)+(EXP(-$G295/INDEX($BB$5:$BG$12,MATCH($D295,$AR$5:$AR$12,0),4))*($G295/INDEX($BB$5:$BG$12,MATCH($D295,$AR$5:$AR$12,0),4))^$J295)+(EXP(-$G295/INDEX($BB$5:$BG$12,MATCH($D295,$AR$5:$AR$12,0),5))*($G295/INDEX($BB$5:$BG$12,MATCH($D295,$AR$5:$AR$12,0),5))^$J295)+(EXP(-$G295/INDEX($BB$5:$BG$12,MATCH($D295,$AR$5:$AR$12,0),6))*($G295/INDEX($BB$5:$BG$12,MATCH($D295,$AR$5:$AR$12,0),6))^$J295)),0)</x:f>
        <x:v>0</x:v>
      </x:c>
      <x:c r="AF295" s="145" t="n">
        <x:f>IFERROR((EXP(-$G295/INDEX($BB$5:$BG$12,MATCH($D295,$AR$5:$AR$12,0),2))*($G295/INDEX($BB$5:$BG$12,MATCH($D295,$AR$5:$AR$12,0),2))^$J295)/((EXP(-$G295/INDEX($BB$5:$BG$12,MATCH($D295,$AR$5:$AR$12,0),1))*($G295/INDEX($BB$5:$BG$12,MATCH($D295,$AR$5:$AR$12,0),1))^$J295)+(EXP(-$G295/INDEX($BB$5:$BG$12,MATCH($D295,$AR$5:$AR$12,0),2))*($G295/INDEX($BB$5:$BG$12,MATCH($D295,$AR$5:$AR$12,0),2))^$J295)+(EXP(-$G295/INDEX($BB$5:$BG$12,MATCH($D295,$AR$5:$AR$12,0),3))*($G295/INDEX($BB$5:$BG$12,MATCH($D295,$AR$5:$AR$12,0),3))^$J295)+(EXP(-$G295/INDEX($BB$5:$BG$12,MATCH($D295,$AR$5:$AR$12,0),4))*($G295/INDEX($BB$5:$BG$12,MATCH($D295,$AR$5:$AR$12,0),4))^$J295)+(EXP(-$G295/INDEX($BB$5:$BG$12,MATCH($D295,$AR$5:$AR$12,0),5))*($G295/INDEX($BB$5:$BG$12,MATCH($D295,$AR$5:$AR$12,0),5))^$J295)+(EXP(-$G295/INDEX($BB$5:$BG$12,MATCH($D295,$AR$5:$AR$12,0),6))*($G295/INDEX($BB$5:$BG$12,MATCH($D295,$AR$5:$AR$12,0),6))^$J295)),0)</x:f>
        <x:v>0</x:v>
      </x:c>
      <x:c r="AG295" s="145" t="n">
        <x:f>IFERROR((EXP(-$G295/INDEX($BB$5:$BG$12,MATCH($D295,$AR$5:$AR$12,0),3))*($G295/INDEX($BB$5:$BG$12,MATCH($D295,$AR$5:$AR$12,0),3))^$J295)/((EXP(-$G295/INDEX($BB$5:$BG$12,MATCH($D295,$AR$5:$AR$12,0),1))*($G295/INDEX($BB$5:$BG$12,MATCH($D295,$AR$5:$AR$12,0),1))^$J295)+(EXP(-$G295/INDEX($BB$5:$BG$12,MATCH($D295,$AR$5:$AR$12,0),2))*($G295/INDEX($BB$5:$BG$12,MATCH($D295,$AR$5:$AR$12,0),2))^$J295)+(EXP(-$G295/INDEX($BB$5:$BG$12,MATCH($D295,$AR$5:$AR$12,0),3))*($G295/INDEX($BB$5:$BG$12,MATCH($D295,$AR$5:$AR$12,0),3))^$J295)+(EXP(-$G295/INDEX($BB$5:$BG$12,MATCH($D295,$AR$5:$AR$12,0),4))*($G295/INDEX($BB$5:$BG$12,MATCH($D295,$AR$5:$AR$12,0),4))^$J295)+(EXP(-$G295/INDEX($BB$5:$BG$12,MATCH($D295,$AR$5:$AR$12,0),5))*($G295/INDEX($BB$5:$BG$12,MATCH($D295,$AR$5:$AR$12,0),5))^$J295)+(EXP(-$G295/INDEX($BB$5:$BG$12,MATCH($D295,$AR$5:$AR$12,0),6))*($G295/INDEX($BB$5:$BG$12,MATCH($D295,$AR$5:$AR$12,0),6))^$J295)),0)</x:f>
        <x:v>0</x:v>
      </x:c>
      <x:c r="AH295" s="145" t="n">
        <x:f>IFERROR((EXP(-$G295/INDEX($BB$5:$BG$12,MATCH($D295,$AR$5:$AR$12,0),4))*($G295/INDEX($BB$5:$BG$12,MATCH($D295,$AR$5:$AR$12,0),4))^$J295)/((EXP(-$G295/INDEX($BB$5:$BG$12,MATCH($D295,$AR$5:$AR$12,0),1))*($G295/INDEX($BB$5:$BG$12,MATCH($D295,$AR$5:$AR$12,0),1))^$J295)+(EXP(-$G295/INDEX($BB$5:$BG$12,MATCH($D295,$AR$5:$AR$12,0),2))*($G295/INDEX($BB$5:$BG$12,MATCH($D295,$AR$5:$AR$12,0),2))^$J295)+(EXP(-$G295/INDEX($BB$5:$BG$12,MATCH($D295,$AR$5:$AR$12,0),3))*($G295/INDEX($BB$5:$BG$12,MATCH($D295,$AR$5:$AR$12,0),3))^$J295)+(EXP(-$G295/INDEX($BB$5:$BG$12,MATCH($D295,$AR$5:$AR$12,0),4))*($G295/INDEX($BB$5:$BG$12,MATCH($D295,$AR$5:$AR$12,0),4))^$J295)+(EXP(-$G295/INDEX($BB$5:$BG$12,MATCH($D295,$AR$5:$AR$12,0),5))*($G295/INDEX($BB$5:$BG$12,MATCH($D295,$AR$5:$AR$12,0),5))^$J295)+(EXP(-$G295/INDEX($BB$5:$BG$12,MATCH($D295,$AR$5:$AR$12,0),6))*($G295/INDEX($BB$5:$BG$12,MATCH($D295,$AR$5:$AR$12,0),6))^$J295)),0)</x:f>
        <x:v>0</x:v>
      </x:c>
      <x:c r="AI295" s="145" t="n">
        <x:f>IFERROR((EXP(-$G295/INDEX($BB$5:$BG$12,MATCH($D295,$AR$5:$AR$12,0),5))*($G295/INDEX($BB$5:$BG$12,MATCH($D295,$AR$5:$AR$12,0),5))^$J295)/((EXP(-$G295/INDEX($BB$5:$BG$12,MATCH($D295,$AR$5:$AR$12,0),1))*($G295/INDEX($BB$5:$BG$12,MATCH($D295,$AR$5:$AR$12,0),1))^$J295)+(EXP(-$G295/INDEX($BB$5:$BG$12,MATCH($D295,$AR$5:$AR$12,0),2))*($G295/INDEX($BB$5:$BG$12,MATCH($D295,$AR$5:$AR$12,0),2))^$J295)+(EXP(-$G295/INDEX($BB$5:$BG$12,MATCH($D295,$AR$5:$AR$12,0),3))*($G295/INDEX($BB$5:$BG$12,MATCH($D295,$AR$5:$AR$12,0),3))^$J295)+(EXP(-$G295/INDEX($BB$5:$BG$12,MATCH($D295,$AR$5:$AR$12,0),4))*($G295/INDEX($BB$5:$BG$12,MATCH($D295,$AR$5:$AR$12,0),4))^$J295)+(EXP(-$G295/INDEX($BB$5:$BG$12,MATCH($D295,$AR$5:$AR$12,0),5))*($G295/INDEX($BB$5:$BG$12,MATCH($D295,$AR$5:$AR$12,0),5))^$J295)+(EXP(-$G295/INDEX($BB$5:$BG$12,MATCH($D295,$AR$5:$AR$12,0),6))*($G295/INDEX($BB$5:$BG$12,MATCH($D295,$AR$5:$AR$12,0),6))^$J295)),0)</x:f>
        <x:v>0</x:v>
      </x:c>
      <x:c r="AJ295" s="145" t="n">
        <x:f>IFERROR((EXP(-$G295/INDEX($BB$5:$BG$12,MATCH($D295,$AR$5:$AR$12,0),6))*($G295/INDEX($BB$5:$BG$12,MATCH($D295,$AR$5:$AR$12,0),6))^$J295)/((EXP(-$G295/INDEX($BB$5:$BG$12,MATCH($D295,$AR$5:$AR$12,0),1))*($G295/INDEX($BB$5:$BG$12,MATCH($D295,$AR$5:$AR$12,0),1))^$J295)+(EXP(-$G295/INDEX($BB$5:$BG$12,MATCH($D295,$AR$5:$AR$12,0),2))*($G295/INDEX($BB$5:$BG$12,MATCH($D295,$AR$5:$AR$12,0),2))^$J295)+(EXP(-$G295/INDEX($BB$5:$BG$12,MATCH($D295,$AR$5:$AR$12,0),3))*($G295/INDEX($BB$5:$BG$12,MATCH($D295,$AR$5:$AR$12,0),3))^$J295)+(EXP(-$G295/INDEX($BB$5:$BG$12,MATCH($D295,$AR$5:$AR$12,0),4))*($G295/INDEX($BB$5:$BG$12,MATCH($D295,$AR$5:$AR$12,0),4))^$J295)+(EXP(-$G295/INDEX($BB$5:$BG$12,MATCH($D295,$AR$5:$AR$12,0),5))*($G295/INDEX($BB$5:$BG$12,MATCH($D295,$AR$5:$AR$12,0),5))^$J295)+(EXP(-$G295/INDEX($BB$5:$BG$12,MATCH($D295,$AR$5:$AR$12,0),6))*($G295/INDEX($BB$5:$BG$12,MATCH($D295,$AR$5:$AR$12,0),6))^$J295)),0)</x:f>
        <x:v>0</x:v>
      </x:c>
      <x:c r="BJ295"/>
      <x:c r="BK295"/>
      <x:c r="BL295"/>
      <x:c r="BM295"/>
      <x:c r="BN295"/>
      <x:c r="BO295"/>
      <x:c r="BP295"/>
      <x:c r="BQ295"/>
      <x:c r="BR295"/>
      <x:c r="BS295"/>
      <x:c r="BT295"/>
      <x:c r="BU295"/>
      <x:c r="BV295"/>
      <x:c r="BW295"/>
      <x:c r="BX295"/>
      <x:c r="BY295"/>
      <x:c r="BZ295"/>
    </x:row>
    <x:row r="296">
      <x:c r="A296" s="30" t="n">
        <x:f>'対象台データ'!A294</x:f>
        <x:v>46133</x:v>
      </x:c>
      <x:c r="B296" s="1004" t="str">
        <x:f>'対象台データ'!B294</x:f>
        <x:v>火</x:v>
      </x:c>
      <x:c r="C296" s="1004" t="str">
        <x:f>'対象台データ'!C294</x:f>
        <x:v>4/21</x:v>
      </x:c>
      <x:c r="D296" t="str">
        <x:f>'対象台データ'!D294</x:f>
        <x:v>スマスロ モンスターハンターライズ</x:v>
      </x:c>
      <x:c r="E296" s="1015" t="n">
        <x:f>IF($X296="A",MIN(100,MAX(0,55+(V296-55)*(1+0.4*SQRT(MIN(G296/8000,1))))),MIN(100,MAX(0,V296)))</x:f>
        <x:v>90.39119681046802</x:v>
      </x:c>
      <x:c r="F296" s="1017" t="n">
        <x:f>'対象台データ'!E294</x:f>
        <x:v>575</x:v>
      </x:c>
      <x:c r="G296" s="644" t="n">
        <x:f>'対象台データ'!F294</x:f>
        <x:v>7655</x:v>
      </x:c>
      <x:c r="H296" s="644" t="n">
        <x:f>'対象台データ'!G294</x:f>
        <x:v>11481</x:v>
      </x:c>
      <x:c r="I296" s="644" t="n">
        <x:f>'対象台データ'!H294</x:f>
        <x:v>0</x:v>
      </x:c>
      <x:c r="J296" s="644" t="n">
        <x:f>'対象台データ'!I294</x:f>
        <x:v>0</x:v>
      </x:c>
      <x:c r="K296" s="145" t="n">
        <x:f>'対象台データ'!K294</x:f>
        <x:v>1.4999346832135858</x:v>
      </x:c>
      <x:c r="L296" s="28" t="n">
        <x:f>IF(G296&lt;=0,5,IF(G296&lt;1500,5+(G296-0)*(20-5)/(1500-0),IF(G296&lt;3000,20+(G296-1500)*(40-20)/(3000-1500),IF(G296&lt;4500,40+(G296-3000)*(58-40)/(4500-3000),IF(G296&lt;6000,58+(G296-4500)*(72-58)/(6000-4500),IF(G296&lt;7500,72+(G296-6000)*(84-72)/(7500-6000),IF(G296&lt;9000,84+(G296-7500)*(93-84)/(9000-7500),IF(G296&lt;11000,93+(G296-9000)*(100-93)/(11000-9000),100))))))))</x:f>
        <x:v>84.93</x:v>
      </x:c>
      <x:c r="M296" s="28" t="n">
        <x:v>1</x:v>
      </x:c>
      <x:c r="N296" s="28" t="n">
        <x:f>MIN(100,L296*M296)</x:f>
        <x:v>84.93</x:v>
      </x:c>
      <x:c r="O296" s="28" t="n">
        <x:f>IF(K296&lt;=0.8,0,IF(K296&lt;0.9,0+(K296-0.8)*(10-0)/(0.9-0.8),IF(K296&lt;1,10+(K296-0.9)*(35-10)/(1-0.9),IF(K296&lt;1.2,35+(K296-1)*(87-35)/(1.2-1),IF(K296&lt;1.3,87+(K296-1.2)*(96-87)/(1.3-1.2),IF(K296&lt;1.45,96+(K296-1.3)*(100-96)/(1.45-1.3),100))))))</x:f>
        <x:v>100</x:v>
      </x:c>
      <x:c r="P296" s="145" t="n">
        <x:f>MIN(1,SQRT(G296/8000))</x:f>
        <x:v>0.9781998773256926</x:v>
      </x:c>
      <x:c r="Q296" s="28" t="n">
        <x:f>35+(O296-35)*P296</x:f>
        <x:v>98.58299202617002</x:v>
      </x:c>
      <x:c r="R296" s="28" t="n">
        <x:f>IF(K296&lt;0.95,MIN(25,(0.95-K296)*250),0)</x:f>
        <x:v>0</x:v>
      </x:c>
      <x:c r="S296" s="28" t="n">
        <x:f>IF($X296="A",Y296*5+Z296*15+AA296*30+AB296*60+AC296*80+AD296*100,0)</x:f>
        <x:v>0</x:v>
      </x:c>
      <x:c r="T296" s="28" t="n">
        <x:f>IF($X296="A",AE296*5+AF296*15+AG296*30+AH296*60+AI296*80+AJ296*100,0)</x:f>
        <x:v>0</x:v>
      </x:c>
      <x:c r="U296" s="28" t="n">
        <x:f>IF($X296="A",S296*15%+T296*30%+Q296*55%,0)</x:f>
        <x:v>0</x:v>
      </x:c>
      <x:c r="V296" s="1019" t="n">
        <x:f>IF($X296="A",U296*80%+N296*20%,N296*IFERROR(INDEX($AT$5:$AT$60,MATCH($D296,$AR$5:$AR$60,0)),0.6)+Q296*IFERROR(INDEX($AU$5:$AU$60,MATCH($D296,$AR$5:$AR$60,0)),0.4)-R296)</x:f>
        <x:v>90.39119681046802</x:v>
      </x:c>
      <x:c r="W296" s="25" t="str">
        <x:f>IF(E296&gt;=90,"設定6級候補",IF(E296&gt;=75,"設定4以上強候補",IF(E296&gt;=60,"設定4以上を疑う","要観察")))</x:f>
        <x:v>設定6級候補</x:v>
      </x:c>
      <x:c r="X296" s="1004" t="str">
        <x:f>IFERROR(INDEX($AS$5:$AS$60,MATCH($D296,$AR$5:$AR$60,0)),"AT")</x:f>
        <x:v>AT</x:v>
      </x:c>
      <x:c r="Y296" s="145" t="n">
        <x:f>IFERROR((EXP(-$G296/INDEX($AV$5:$BA$12,MATCH($D296,$AR$5:$AR$12,0),1))*($G296/INDEX($AV$5:$BA$12,MATCH($D296,$AR$5:$AR$12,0),1))^$I296)/((EXP(-$G296/INDEX($AV$5:$BA$12,MATCH($D296,$AR$5:$AR$12,0),1))*($G296/INDEX($AV$5:$BA$12,MATCH($D296,$AR$5:$AR$12,0),1))^$I296)+(EXP(-$G296/INDEX($AV$5:$BA$12,MATCH($D296,$AR$5:$AR$12,0),2))*($G296/INDEX($AV$5:$BA$12,MATCH($D296,$AR$5:$AR$12,0),2))^$I296)+(EXP(-$G296/INDEX($AV$5:$BA$12,MATCH($D296,$AR$5:$AR$12,0),3))*($G296/INDEX($AV$5:$BA$12,MATCH($D296,$AR$5:$AR$12,0),3))^$I296)+(EXP(-$G296/INDEX($AV$5:$BA$12,MATCH($D296,$AR$5:$AR$12,0),4))*($G296/INDEX($AV$5:$BA$12,MATCH($D296,$AR$5:$AR$12,0),4))^$I296)+(EXP(-$G296/INDEX($AV$5:$BA$12,MATCH($D296,$AR$5:$AR$12,0),5))*($G296/INDEX($AV$5:$BA$12,MATCH($D296,$AR$5:$AR$12,0),5))^$I296)+(EXP(-$G296/INDEX($AV$5:$BA$12,MATCH($D296,$AR$5:$AR$12,0),6))*($G296/INDEX($AV$5:$BA$12,MATCH($D296,$AR$5:$AR$12,0),6))^$I296)),0)</x:f>
        <x:v>0</x:v>
      </x:c>
      <x:c r="Z296" s="145" t="n">
        <x:f>IFERROR((EXP(-$G296/INDEX($AV$5:$BA$12,MATCH($D296,$AR$5:$AR$12,0),2))*($G296/INDEX($AV$5:$BA$12,MATCH($D296,$AR$5:$AR$12,0),2))^$I296)/((EXP(-$G296/INDEX($AV$5:$BA$12,MATCH($D296,$AR$5:$AR$12,0),1))*($G296/INDEX($AV$5:$BA$12,MATCH($D296,$AR$5:$AR$12,0),1))^$I296)+(EXP(-$G296/INDEX($AV$5:$BA$12,MATCH($D296,$AR$5:$AR$12,0),2))*($G296/INDEX($AV$5:$BA$12,MATCH($D296,$AR$5:$AR$12,0),2))^$I296)+(EXP(-$G296/INDEX($AV$5:$BA$12,MATCH($D296,$AR$5:$AR$12,0),3))*($G296/INDEX($AV$5:$BA$12,MATCH($D296,$AR$5:$AR$12,0),3))^$I296)+(EXP(-$G296/INDEX($AV$5:$BA$12,MATCH($D296,$AR$5:$AR$12,0),4))*($G296/INDEX($AV$5:$BA$12,MATCH($D296,$AR$5:$AR$12,0),4))^$I296)+(EXP(-$G296/INDEX($AV$5:$BA$12,MATCH($D296,$AR$5:$AR$12,0),5))*($G296/INDEX($AV$5:$BA$12,MATCH($D296,$AR$5:$AR$12,0),5))^$I296)+(EXP(-$G296/INDEX($AV$5:$BA$12,MATCH($D296,$AR$5:$AR$12,0),6))*($G296/INDEX($AV$5:$BA$12,MATCH($D296,$AR$5:$AR$12,0),6))^$I296)),0)</x:f>
        <x:v>0</x:v>
      </x:c>
      <x:c r="AA296" s="145" t="n">
        <x:f>IFERROR((EXP(-$G296/INDEX($AV$5:$BA$12,MATCH($D296,$AR$5:$AR$12,0),3))*($G296/INDEX($AV$5:$BA$12,MATCH($D296,$AR$5:$AR$12,0),3))^$I296)/((EXP(-$G296/INDEX($AV$5:$BA$12,MATCH($D296,$AR$5:$AR$12,0),1))*($G296/INDEX($AV$5:$BA$12,MATCH($D296,$AR$5:$AR$12,0),1))^$I296)+(EXP(-$G296/INDEX($AV$5:$BA$12,MATCH($D296,$AR$5:$AR$12,0),2))*($G296/INDEX($AV$5:$BA$12,MATCH($D296,$AR$5:$AR$12,0),2))^$I296)+(EXP(-$G296/INDEX($AV$5:$BA$12,MATCH($D296,$AR$5:$AR$12,0),3))*($G296/INDEX($AV$5:$BA$12,MATCH($D296,$AR$5:$AR$12,0),3))^$I296)+(EXP(-$G296/INDEX($AV$5:$BA$12,MATCH($D296,$AR$5:$AR$12,0),4))*($G296/INDEX($AV$5:$BA$12,MATCH($D296,$AR$5:$AR$12,0),4))^$I296)+(EXP(-$G296/INDEX($AV$5:$BA$12,MATCH($D296,$AR$5:$AR$12,0),5))*($G296/INDEX($AV$5:$BA$12,MATCH($D296,$AR$5:$AR$12,0),5))^$I296)+(EXP(-$G296/INDEX($AV$5:$BA$12,MATCH($D296,$AR$5:$AR$12,0),6))*($G296/INDEX($AV$5:$BA$12,MATCH($D296,$AR$5:$AR$12,0),6))^$I296)),0)</x:f>
        <x:v>0</x:v>
      </x:c>
      <x:c r="AB296" s="145" t="n">
        <x:f>IFERROR((EXP(-$G296/INDEX($AV$5:$BA$12,MATCH($D296,$AR$5:$AR$12,0),4))*($G296/INDEX($AV$5:$BA$12,MATCH($D296,$AR$5:$AR$12,0),4))^$I296)/((EXP(-$G296/INDEX($AV$5:$BA$12,MATCH($D296,$AR$5:$AR$12,0),1))*($G296/INDEX($AV$5:$BA$12,MATCH($D296,$AR$5:$AR$12,0),1))^$I296)+(EXP(-$G296/INDEX($AV$5:$BA$12,MATCH($D296,$AR$5:$AR$12,0),2))*($G296/INDEX($AV$5:$BA$12,MATCH($D296,$AR$5:$AR$12,0),2))^$I296)+(EXP(-$G296/INDEX($AV$5:$BA$12,MATCH($D296,$AR$5:$AR$12,0),3))*($G296/INDEX($AV$5:$BA$12,MATCH($D296,$AR$5:$AR$12,0),3))^$I296)+(EXP(-$G296/INDEX($AV$5:$BA$12,MATCH($D296,$AR$5:$AR$12,0),4))*($G296/INDEX($AV$5:$BA$12,MATCH($D296,$AR$5:$AR$12,0),4))^$I296)+(EXP(-$G296/INDEX($AV$5:$BA$12,MATCH($D296,$AR$5:$AR$12,0),5))*($G296/INDEX($AV$5:$BA$12,MATCH($D296,$AR$5:$AR$12,0),5))^$I296)+(EXP(-$G296/INDEX($AV$5:$BA$12,MATCH($D296,$AR$5:$AR$12,0),6))*($G296/INDEX($AV$5:$BA$12,MATCH($D296,$AR$5:$AR$12,0),6))^$I296)),0)</x:f>
        <x:v>0</x:v>
      </x:c>
      <x:c r="AC296" s="145" t="n">
        <x:f>IFERROR((EXP(-$G296/INDEX($AV$5:$BA$12,MATCH($D296,$AR$5:$AR$12,0),5))*($G296/INDEX($AV$5:$BA$12,MATCH($D296,$AR$5:$AR$12,0),5))^$I296)/((EXP(-$G296/INDEX($AV$5:$BA$12,MATCH($D296,$AR$5:$AR$12,0),1))*($G296/INDEX($AV$5:$BA$12,MATCH($D296,$AR$5:$AR$12,0),1))^$I296)+(EXP(-$G296/INDEX($AV$5:$BA$12,MATCH($D296,$AR$5:$AR$12,0),2))*($G296/INDEX($AV$5:$BA$12,MATCH($D296,$AR$5:$AR$12,0),2))^$I296)+(EXP(-$G296/INDEX($AV$5:$BA$12,MATCH($D296,$AR$5:$AR$12,0),3))*($G296/INDEX($AV$5:$BA$12,MATCH($D296,$AR$5:$AR$12,0),3))^$I296)+(EXP(-$G296/INDEX($AV$5:$BA$12,MATCH($D296,$AR$5:$AR$12,0),4))*($G296/INDEX($AV$5:$BA$12,MATCH($D296,$AR$5:$AR$12,0),4))^$I296)+(EXP(-$G296/INDEX($AV$5:$BA$12,MATCH($D296,$AR$5:$AR$12,0),5))*($G296/INDEX($AV$5:$BA$12,MATCH($D296,$AR$5:$AR$12,0),5))^$I296)+(EXP(-$G296/INDEX($AV$5:$BA$12,MATCH($D296,$AR$5:$AR$12,0),6))*($G296/INDEX($AV$5:$BA$12,MATCH($D296,$AR$5:$AR$12,0),6))^$I296)),0)</x:f>
        <x:v>0</x:v>
      </x:c>
      <x:c r="AD296" s="145" t="n">
        <x:f>IFERROR((EXP(-$G296/INDEX($AV$5:$BA$12,MATCH($D296,$AR$5:$AR$12,0),6))*($G296/INDEX($AV$5:$BA$12,MATCH($D296,$AR$5:$AR$12,0),6))^$I296)/((EXP(-$G296/INDEX($AV$5:$BA$12,MATCH($D296,$AR$5:$AR$12,0),1))*($G296/INDEX($AV$5:$BA$12,MATCH($D296,$AR$5:$AR$12,0),1))^$I296)+(EXP(-$G296/INDEX($AV$5:$BA$12,MATCH($D296,$AR$5:$AR$12,0),2))*($G296/INDEX($AV$5:$BA$12,MATCH($D296,$AR$5:$AR$12,0),2))^$I296)+(EXP(-$G296/INDEX($AV$5:$BA$12,MATCH($D296,$AR$5:$AR$12,0),3))*($G296/INDEX($AV$5:$BA$12,MATCH($D296,$AR$5:$AR$12,0),3))^$I296)+(EXP(-$G296/INDEX($AV$5:$BA$12,MATCH($D296,$AR$5:$AR$12,0),4))*($G296/INDEX($AV$5:$BA$12,MATCH($D296,$AR$5:$AR$12,0),4))^$I296)+(EXP(-$G296/INDEX($AV$5:$BA$12,MATCH($D296,$AR$5:$AR$12,0),5))*($G296/INDEX($AV$5:$BA$12,MATCH($D296,$AR$5:$AR$12,0),5))^$I296)+(EXP(-$G296/INDEX($AV$5:$BA$12,MATCH($D296,$AR$5:$AR$12,0),6))*($G296/INDEX($AV$5:$BA$12,MATCH($D296,$AR$5:$AR$12,0),6))^$I296)),0)</x:f>
        <x:v>0</x:v>
      </x:c>
      <x:c r="AE296" s="145" t="n">
        <x:f>IFERROR((EXP(-$G296/INDEX($BB$5:$BG$12,MATCH($D296,$AR$5:$AR$12,0),1))*($G296/INDEX($BB$5:$BG$12,MATCH($D296,$AR$5:$AR$12,0),1))^$J296)/((EXP(-$G296/INDEX($BB$5:$BG$12,MATCH($D296,$AR$5:$AR$12,0),1))*($G296/INDEX($BB$5:$BG$12,MATCH($D296,$AR$5:$AR$12,0),1))^$J296)+(EXP(-$G296/INDEX($BB$5:$BG$12,MATCH($D296,$AR$5:$AR$12,0),2))*($G296/INDEX($BB$5:$BG$12,MATCH($D296,$AR$5:$AR$12,0),2))^$J296)+(EXP(-$G296/INDEX($BB$5:$BG$12,MATCH($D296,$AR$5:$AR$12,0),3))*($G296/INDEX($BB$5:$BG$12,MATCH($D296,$AR$5:$AR$12,0),3))^$J296)+(EXP(-$G296/INDEX($BB$5:$BG$12,MATCH($D296,$AR$5:$AR$12,0),4))*($G296/INDEX($BB$5:$BG$12,MATCH($D296,$AR$5:$AR$12,0),4))^$J296)+(EXP(-$G296/INDEX($BB$5:$BG$12,MATCH($D296,$AR$5:$AR$12,0),5))*($G296/INDEX($BB$5:$BG$12,MATCH($D296,$AR$5:$AR$12,0),5))^$J296)+(EXP(-$G296/INDEX($BB$5:$BG$12,MATCH($D296,$AR$5:$AR$12,0),6))*($G296/INDEX($BB$5:$BG$12,MATCH($D296,$AR$5:$AR$12,0),6))^$J296)),0)</x:f>
        <x:v>0</x:v>
      </x:c>
      <x:c r="AF296" s="145" t="n">
        <x:f>IFERROR((EXP(-$G296/INDEX($BB$5:$BG$12,MATCH($D296,$AR$5:$AR$12,0),2))*($G296/INDEX($BB$5:$BG$12,MATCH($D296,$AR$5:$AR$12,0),2))^$J296)/((EXP(-$G296/INDEX($BB$5:$BG$12,MATCH($D296,$AR$5:$AR$12,0),1))*($G296/INDEX($BB$5:$BG$12,MATCH($D296,$AR$5:$AR$12,0),1))^$J296)+(EXP(-$G296/INDEX($BB$5:$BG$12,MATCH($D296,$AR$5:$AR$12,0),2))*($G296/INDEX($BB$5:$BG$12,MATCH($D296,$AR$5:$AR$12,0),2))^$J296)+(EXP(-$G296/INDEX($BB$5:$BG$12,MATCH($D296,$AR$5:$AR$12,0),3))*($G296/INDEX($BB$5:$BG$12,MATCH($D296,$AR$5:$AR$12,0),3))^$J296)+(EXP(-$G296/INDEX($BB$5:$BG$12,MATCH($D296,$AR$5:$AR$12,0),4))*($G296/INDEX($BB$5:$BG$12,MATCH($D296,$AR$5:$AR$12,0),4))^$J296)+(EXP(-$G296/INDEX($BB$5:$BG$12,MATCH($D296,$AR$5:$AR$12,0),5))*($G296/INDEX($BB$5:$BG$12,MATCH($D296,$AR$5:$AR$12,0),5))^$J296)+(EXP(-$G296/INDEX($BB$5:$BG$12,MATCH($D296,$AR$5:$AR$12,0),6))*($G296/INDEX($BB$5:$BG$12,MATCH($D296,$AR$5:$AR$12,0),6))^$J296)),0)</x:f>
        <x:v>0</x:v>
      </x:c>
      <x:c r="AG296" s="145" t="n">
        <x:f>IFERROR((EXP(-$G296/INDEX($BB$5:$BG$12,MATCH($D296,$AR$5:$AR$12,0),3))*($G296/INDEX($BB$5:$BG$12,MATCH($D296,$AR$5:$AR$12,0),3))^$J296)/((EXP(-$G296/INDEX($BB$5:$BG$12,MATCH($D296,$AR$5:$AR$12,0),1))*($G296/INDEX($BB$5:$BG$12,MATCH($D296,$AR$5:$AR$12,0),1))^$J296)+(EXP(-$G296/INDEX($BB$5:$BG$12,MATCH($D296,$AR$5:$AR$12,0),2))*($G296/INDEX($BB$5:$BG$12,MATCH($D296,$AR$5:$AR$12,0),2))^$J296)+(EXP(-$G296/INDEX($BB$5:$BG$12,MATCH($D296,$AR$5:$AR$12,0),3))*($G296/INDEX($BB$5:$BG$12,MATCH($D296,$AR$5:$AR$12,0),3))^$J296)+(EXP(-$G296/INDEX($BB$5:$BG$12,MATCH($D296,$AR$5:$AR$12,0),4))*($G296/INDEX($BB$5:$BG$12,MATCH($D296,$AR$5:$AR$12,0),4))^$J296)+(EXP(-$G296/INDEX($BB$5:$BG$12,MATCH($D296,$AR$5:$AR$12,0),5))*($G296/INDEX($BB$5:$BG$12,MATCH($D296,$AR$5:$AR$12,0),5))^$J296)+(EXP(-$G296/INDEX($BB$5:$BG$12,MATCH($D296,$AR$5:$AR$12,0),6))*($G296/INDEX($BB$5:$BG$12,MATCH($D296,$AR$5:$AR$12,0),6))^$J296)),0)</x:f>
        <x:v>0</x:v>
      </x:c>
      <x:c r="AH296" s="145" t="n">
        <x:f>IFERROR((EXP(-$G296/INDEX($BB$5:$BG$12,MATCH($D296,$AR$5:$AR$12,0),4))*($G296/INDEX($BB$5:$BG$12,MATCH($D296,$AR$5:$AR$12,0),4))^$J296)/((EXP(-$G296/INDEX($BB$5:$BG$12,MATCH($D296,$AR$5:$AR$12,0),1))*($G296/INDEX($BB$5:$BG$12,MATCH($D296,$AR$5:$AR$12,0),1))^$J296)+(EXP(-$G296/INDEX($BB$5:$BG$12,MATCH($D296,$AR$5:$AR$12,0),2))*($G296/INDEX($BB$5:$BG$12,MATCH($D296,$AR$5:$AR$12,0),2))^$J296)+(EXP(-$G296/INDEX($BB$5:$BG$12,MATCH($D296,$AR$5:$AR$12,0),3))*($G296/INDEX($BB$5:$BG$12,MATCH($D296,$AR$5:$AR$12,0),3))^$J296)+(EXP(-$G296/INDEX($BB$5:$BG$12,MATCH($D296,$AR$5:$AR$12,0),4))*($G296/INDEX($BB$5:$BG$12,MATCH($D296,$AR$5:$AR$12,0),4))^$J296)+(EXP(-$G296/INDEX($BB$5:$BG$12,MATCH($D296,$AR$5:$AR$12,0),5))*($G296/INDEX($BB$5:$BG$12,MATCH($D296,$AR$5:$AR$12,0),5))^$J296)+(EXP(-$G296/INDEX($BB$5:$BG$12,MATCH($D296,$AR$5:$AR$12,0),6))*($G296/INDEX($BB$5:$BG$12,MATCH($D296,$AR$5:$AR$12,0),6))^$J296)),0)</x:f>
        <x:v>0</x:v>
      </x:c>
      <x:c r="AI296" s="145" t="n">
        <x:f>IFERROR((EXP(-$G296/INDEX($BB$5:$BG$12,MATCH($D296,$AR$5:$AR$12,0),5))*($G296/INDEX($BB$5:$BG$12,MATCH($D296,$AR$5:$AR$12,0),5))^$J296)/((EXP(-$G296/INDEX($BB$5:$BG$12,MATCH($D296,$AR$5:$AR$12,0),1))*($G296/INDEX($BB$5:$BG$12,MATCH($D296,$AR$5:$AR$12,0),1))^$J296)+(EXP(-$G296/INDEX($BB$5:$BG$12,MATCH($D296,$AR$5:$AR$12,0),2))*($G296/INDEX($BB$5:$BG$12,MATCH($D296,$AR$5:$AR$12,0),2))^$J296)+(EXP(-$G296/INDEX($BB$5:$BG$12,MATCH($D296,$AR$5:$AR$12,0),3))*($G296/INDEX($BB$5:$BG$12,MATCH($D296,$AR$5:$AR$12,0),3))^$J296)+(EXP(-$G296/INDEX($BB$5:$BG$12,MATCH($D296,$AR$5:$AR$12,0),4))*($G296/INDEX($BB$5:$BG$12,MATCH($D296,$AR$5:$AR$12,0),4))^$J296)+(EXP(-$G296/INDEX($BB$5:$BG$12,MATCH($D296,$AR$5:$AR$12,0),5))*($G296/INDEX($BB$5:$BG$12,MATCH($D296,$AR$5:$AR$12,0),5))^$J296)+(EXP(-$G296/INDEX($BB$5:$BG$12,MATCH($D296,$AR$5:$AR$12,0),6))*($G296/INDEX($BB$5:$BG$12,MATCH($D296,$AR$5:$AR$12,0),6))^$J296)),0)</x:f>
        <x:v>0</x:v>
      </x:c>
      <x:c r="AJ296" s="145" t="n">
        <x:f>IFERROR((EXP(-$G296/INDEX($BB$5:$BG$12,MATCH($D296,$AR$5:$AR$12,0),6))*($G296/INDEX($BB$5:$BG$12,MATCH($D296,$AR$5:$AR$12,0),6))^$J296)/((EXP(-$G296/INDEX($BB$5:$BG$12,MATCH($D296,$AR$5:$AR$12,0),1))*($G296/INDEX($BB$5:$BG$12,MATCH($D296,$AR$5:$AR$12,0),1))^$J296)+(EXP(-$G296/INDEX($BB$5:$BG$12,MATCH($D296,$AR$5:$AR$12,0),2))*($G296/INDEX($BB$5:$BG$12,MATCH($D296,$AR$5:$AR$12,0),2))^$J296)+(EXP(-$G296/INDEX($BB$5:$BG$12,MATCH($D296,$AR$5:$AR$12,0),3))*($G296/INDEX($BB$5:$BG$12,MATCH($D296,$AR$5:$AR$12,0),3))^$J296)+(EXP(-$G296/INDEX($BB$5:$BG$12,MATCH($D296,$AR$5:$AR$12,0),4))*($G296/INDEX($BB$5:$BG$12,MATCH($D296,$AR$5:$AR$12,0),4))^$J296)+(EXP(-$G296/INDEX($BB$5:$BG$12,MATCH($D296,$AR$5:$AR$12,0),5))*($G296/INDEX($BB$5:$BG$12,MATCH($D296,$AR$5:$AR$12,0),5))^$J296)+(EXP(-$G296/INDEX($BB$5:$BG$12,MATCH($D296,$AR$5:$AR$12,0),6))*($G296/INDEX($BB$5:$BG$12,MATCH($D296,$AR$5:$AR$12,0),6))^$J296)),0)</x:f>
        <x:v>0</x:v>
      </x:c>
      <x:c r="BJ296"/>
      <x:c r="BK296"/>
      <x:c r="BL296"/>
      <x:c r="BM296"/>
      <x:c r="BN296"/>
      <x:c r="BO296"/>
      <x:c r="BP296"/>
      <x:c r="BQ296"/>
      <x:c r="BR296"/>
      <x:c r="BS296"/>
      <x:c r="BT296"/>
      <x:c r="BU296"/>
      <x:c r="BV296"/>
      <x:c r="BW296"/>
      <x:c r="BX296"/>
      <x:c r="BY296"/>
      <x:c r="BZ296"/>
    </x:row>
    <x:row r="297">
      <x:c r="A297" s="30" t="n">
        <x:f>'対象台データ'!A295</x:f>
        <x:v>46133</x:v>
      </x:c>
      <x:c r="B297" s="1004" t="str">
        <x:f>'対象台データ'!B295</x:f>
        <x:v>火</x:v>
      </x:c>
      <x:c r="C297" s="1004" t="str">
        <x:f>'対象台データ'!C295</x:f>
        <x:v>4/21</x:v>
      </x:c>
      <x:c r="D297" t="str">
        <x:f>'対象台データ'!D295</x:f>
        <x:v>スマスロ モンスターハンターライズ</x:v>
      </x:c>
      <x:c r="E297" s="1015" t="n">
        <x:f>IF($X297="A",MIN(100,MAX(0,55+(V297-55)*(1+0.4*SQRT(MIN(G297/8000,1))))),MIN(100,MAX(0,V297)))</x:f>
        <x:v>83.12489387659832</x:v>
      </x:c>
      <x:c r="F297" s="1017" t="n">
        <x:f>'対象台データ'!E295</x:f>
        <x:v>576</x:v>
      </x:c>
      <x:c r="G297" s="644" t="n">
        <x:f>'対象台データ'!F295</x:f>
        <x:v>7146</x:v>
      </x:c>
      <x:c r="H297" s="644" t="n">
        <x:f>'対象台データ'!G295</x:f>
        <x:v>4770</x:v>
      </x:c>
      <x:c r="I297" s="644" t="n">
        <x:f>'対象台データ'!H295</x:f>
        <x:v>0</x:v>
      </x:c>
      <x:c r="J297" s="644" t="n">
        <x:f>'対象台データ'!I295</x:f>
        <x:v>0</x:v>
      </x:c>
      <x:c r="K297" s="145" t="n">
        <x:f>'対象台データ'!K295</x:f>
        <x:v>1.2225020990764064</x:v>
      </x:c>
      <x:c r="L297" s="28" t="n">
        <x:f>IF(G297&lt;=0,5,IF(G297&lt;1500,5+(G297-0)*(20-5)/(1500-0),IF(G297&lt;3000,20+(G297-1500)*(40-20)/(3000-1500),IF(G297&lt;4500,40+(G297-3000)*(58-40)/(4500-3000),IF(G297&lt;6000,58+(G297-4500)*(72-58)/(6000-4500),IF(G297&lt;7500,72+(G297-6000)*(84-72)/(7500-6000),IF(G297&lt;9000,84+(G297-7500)*(93-84)/(9000-7500),IF(G297&lt;11000,93+(G297-9000)*(100-93)/(11000-9000),100))))))))</x:f>
        <x:v>81.168</x:v>
      </x:c>
      <x:c r="M297" s="28" t="n">
        <x:v>1</x:v>
      </x:c>
      <x:c r="N297" s="28" t="n">
        <x:f>MIN(100,L297*M297)</x:f>
        <x:v>81.168</x:v>
      </x:c>
      <x:c r="O297" s="28" t="n">
        <x:f>IF(K297&lt;=0.8,0,IF(K297&lt;0.9,0+(K297-0.8)*(10-0)/(0.9-0.8),IF(K297&lt;1,10+(K297-0.9)*(35-10)/(1-0.9),IF(K297&lt;1.2,35+(K297-1)*(87-35)/(1.2-1),IF(K297&lt;1.3,87+(K297-1.2)*(96-87)/(1.3-1.2),IF(K297&lt;1.45,96+(K297-1.3)*(100-96)/(1.45-1.3),100))))))</x:f>
        <x:v>89.02518891687657</x:v>
      </x:c>
      <x:c r="P297" s="145" t="n">
        <x:f>MIN(1,SQRT(G297/8000))</x:f>
        <x:v>0.9451190401214018</x:v>
      </x:c>
      <x:c r="Q297" s="28" t="n">
        <x:f>35+(O297-35)*P297</x:f>
        <x:v>86.06023469149578</x:v>
      </x:c>
      <x:c r="R297" s="28" t="n">
        <x:f>IF(K297&lt;0.95,MIN(25,(0.95-K297)*250),0)</x:f>
        <x:v>0</x:v>
      </x:c>
      <x:c r="S297" s="28" t="n">
        <x:f>IF($X297="A",Y297*5+Z297*15+AA297*30+AB297*60+AC297*80+AD297*100,0)</x:f>
        <x:v>0</x:v>
      </x:c>
      <x:c r="T297" s="28" t="n">
        <x:f>IF($X297="A",AE297*5+AF297*15+AG297*30+AH297*60+AI297*80+AJ297*100,0)</x:f>
        <x:v>0</x:v>
      </x:c>
      <x:c r="U297" s="28" t="n">
        <x:f>IF($X297="A",S297*15%+T297*30%+Q297*55%,0)</x:f>
        <x:v>0</x:v>
      </x:c>
      <x:c r="V297" s="1019" t="n">
        <x:f>IF($X297="A",U297*80%+N297*20%,N297*IFERROR(INDEX($AT$5:$AT$60,MATCH($D297,$AR$5:$AR$60,0)),0.6)+Q297*IFERROR(INDEX($AU$5:$AU$60,MATCH($D297,$AR$5:$AR$60,0)),0.4)-R297)</x:f>
        <x:v>83.12489387659832</x:v>
      </x:c>
      <x:c r="W297" s="25" t="str">
        <x:f>IF(E297&gt;=90,"設定6級候補",IF(E297&gt;=75,"設定4以上強候補",IF(E297&gt;=60,"設定4以上を疑う","要観察")))</x:f>
        <x:v>設定4以上強候補</x:v>
      </x:c>
      <x:c r="X297" s="1004" t="str">
        <x:f>IFERROR(INDEX($AS$5:$AS$60,MATCH($D297,$AR$5:$AR$60,0)),"AT")</x:f>
        <x:v>AT</x:v>
      </x:c>
      <x:c r="Y297" s="145" t="n">
        <x:f>IFERROR((EXP(-$G297/INDEX($AV$5:$BA$12,MATCH($D297,$AR$5:$AR$12,0),1))*($G297/INDEX($AV$5:$BA$12,MATCH($D297,$AR$5:$AR$12,0),1))^$I297)/((EXP(-$G297/INDEX($AV$5:$BA$12,MATCH($D297,$AR$5:$AR$12,0),1))*($G297/INDEX($AV$5:$BA$12,MATCH($D297,$AR$5:$AR$12,0),1))^$I297)+(EXP(-$G297/INDEX($AV$5:$BA$12,MATCH($D297,$AR$5:$AR$12,0),2))*($G297/INDEX($AV$5:$BA$12,MATCH($D297,$AR$5:$AR$12,0),2))^$I297)+(EXP(-$G297/INDEX($AV$5:$BA$12,MATCH($D297,$AR$5:$AR$12,0),3))*($G297/INDEX($AV$5:$BA$12,MATCH($D297,$AR$5:$AR$12,0),3))^$I297)+(EXP(-$G297/INDEX($AV$5:$BA$12,MATCH($D297,$AR$5:$AR$12,0),4))*($G297/INDEX($AV$5:$BA$12,MATCH($D297,$AR$5:$AR$12,0),4))^$I297)+(EXP(-$G297/INDEX($AV$5:$BA$12,MATCH($D297,$AR$5:$AR$12,0),5))*($G297/INDEX($AV$5:$BA$12,MATCH($D297,$AR$5:$AR$12,0),5))^$I297)+(EXP(-$G297/INDEX($AV$5:$BA$12,MATCH($D297,$AR$5:$AR$12,0),6))*($G297/INDEX($AV$5:$BA$12,MATCH($D297,$AR$5:$AR$12,0),6))^$I297)),0)</x:f>
        <x:v>0</x:v>
      </x:c>
      <x:c r="Z297" s="145" t="n">
        <x:f>IFERROR((EXP(-$G297/INDEX($AV$5:$BA$12,MATCH($D297,$AR$5:$AR$12,0),2))*($G297/INDEX($AV$5:$BA$12,MATCH($D297,$AR$5:$AR$12,0),2))^$I297)/((EXP(-$G297/INDEX($AV$5:$BA$12,MATCH($D297,$AR$5:$AR$12,0),1))*($G297/INDEX($AV$5:$BA$12,MATCH($D297,$AR$5:$AR$12,0),1))^$I297)+(EXP(-$G297/INDEX($AV$5:$BA$12,MATCH($D297,$AR$5:$AR$12,0),2))*($G297/INDEX($AV$5:$BA$12,MATCH($D297,$AR$5:$AR$12,0),2))^$I297)+(EXP(-$G297/INDEX($AV$5:$BA$12,MATCH($D297,$AR$5:$AR$12,0),3))*($G297/INDEX($AV$5:$BA$12,MATCH($D297,$AR$5:$AR$12,0),3))^$I297)+(EXP(-$G297/INDEX($AV$5:$BA$12,MATCH($D297,$AR$5:$AR$12,0),4))*($G297/INDEX($AV$5:$BA$12,MATCH($D297,$AR$5:$AR$12,0),4))^$I297)+(EXP(-$G297/INDEX($AV$5:$BA$12,MATCH($D297,$AR$5:$AR$12,0),5))*($G297/INDEX($AV$5:$BA$12,MATCH($D297,$AR$5:$AR$12,0),5))^$I297)+(EXP(-$G297/INDEX($AV$5:$BA$12,MATCH($D297,$AR$5:$AR$12,0),6))*($G297/INDEX($AV$5:$BA$12,MATCH($D297,$AR$5:$AR$12,0),6))^$I297)),0)</x:f>
        <x:v>0</x:v>
      </x:c>
      <x:c r="AA297" s="145" t="n">
        <x:f>IFERROR((EXP(-$G297/INDEX($AV$5:$BA$12,MATCH($D297,$AR$5:$AR$12,0),3))*($G297/INDEX($AV$5:$BA$12,MATCH($D297,$AR$5:$AR$12,0),3))^$I297)/((EXP(-$G297/INDEX($AV$5:$BA$12,MATCH($D297,$AR$5:$AR$12,0),1))*($G297/INDEX($AV$5:$BA$12,MATCH($D297,$AR$5:$AR$12,0),1))^$I297)+(EXP(-$G297/INDEX($AV$5:$BA$12,MATCH($D297,$AR$5:$AR$12,0),2))*($G297/INDEX($AV$5:$BA$12,MATCH($D297,$AR$5:$AR$12,0),2))^$I297)+(EXP(-$G297/INDEX($AV$5:$BA$12,MATCH($D297,$AR$5:$AR$12,0),3))*($G297/INDEX($AV$5:$BA$12,MATCH($D297,$AR$5:$AR$12,0),3))^$I297)+(EXP(-$G297/INDEX($AV$5:$BA$12,MATCH($D297,$AR$5:$AR$12,0),4))*($G297/INDEX($AV$5:$BA$12,MATCH($D297,$AR$5:$AR$12,0),4))^$I297)+(EXP(-$G297/INDEX($AV$5:$BA$12,MATCH($D297,$AR$5:$AR$12,0),5))*($G297/INDEX($AV$5:$BA$12,MATCH($D297,$AR$5:$AR$12,0),5))^$I297)+(EXP(-$G297/INDEX($AV$5:$BA$12,MATCH($D297,$AR$5:$AR$12,0),6))*($G297/INDEX($AV$5:$BA$12,MATCH($D297,$AR$5:$AR$12,0),6))^$I297)),0)</x:f>
        <x:v>0</x:v>
      </x:c>
      <x:c r="AB297" s="145" t="n">
        <x:f>IFERROR((EXP(-$G297/INDEX($AV$5:$BA$12,MATCH($D297,$AR$5:$AR$12,0),4))*($G297/INDEX($AV$5:$BA$12,MATCH($D297,$AR$5:$AR$12,0),4))^$I297)/((EXP(-$G297/INDEX($AV$5:$BA$12,MATCH($D297,$AR$5:$AR$12,0),1))*($G297/INDEX($AV$5:$BA$12,MATCH($D297,$AR$5:$AR$12,0),1))^$I297)+(EXP(-$G297/INDEX($AV$5:$BA$12,MATCH($D297,$AR$5:$AR$12,0),2))*($G297/INDEX($AV$5:$BA$12,MATCH($D297,$AR$5:$AR$12,0),2))^$I297)+(EXP(-$G297/INDEX($AV$5:$BA$12,MATCH($D297,$AR$5:$AR$12,0),3))*($G297/INDEX($AV$5:$BA$12,MATCH($D297,$AR$5:$AR$12,0),3))^$I297)+(EXP(-$G297/INDEX($AV$5:$BA$12,MATCH($D297,$AR$5:$AR$12,0),4))*($G297/INDEX($AV$5:$BA$12,MATCH($D297,$AR$5:$AR$12,0),4))^$I297)+(EXP(-$G297/INDEX($AV$5:$BA$12,MATCH($D297,$AR$5:$AR$12,0),5))*($G297/INDEX($AV$5:$BA$12,MATCH($D297,$AR$5:$AR$12,0),5))^$I297)+(EXP(-$G297/INDEX($AV$5:$BA$12,MATCH($D297,$AR$5:$AR$12,0),6))*($G297/INDEX($AV$5:$BA$12,MATCH($D297,$AR$5:$AR$12,0),6))^$I297)),0)</x:f>
        <x:v>0</x:v>
      </x:c>
      <x:c r="AC297" s="145" t="n">
        <x:f>IFERROR((EXP(-$G297/INDEX($AV$5:$BA$12,MATCH($D297,$AR$5:$AR$12,0),5))*($G297/INDEX($AV$5:$BA$12,MATCH($D297,$AR$5:$AR$12,0),5))^$I297)/((EXP(-$G297/INDEX($AV$5:$BA$12,MATCH($D297,$AR$5:$AR$12,0),1))*($G297/INDEX($AV$5:$BA$12,MATCH($D297,$AR$5:$AR$12,0),1))^$I297)+(EXP(-$G297/INDEX($AV$5:$BA$12,MATCH($D297,$AR$5:$AR$12,0),2))*($G297/INDEX($AV$5:$BA$12,MATCH($D297,$AR$5:$AR$12,0),2))^$I297)+(EXP(-$G297/INDEX($AV$5:$BA$12,MATCH($D297,$AR$5:$AR$12,0),3))*($G297/INDEX($AV$5:$BA$12,MATCH($D297,$AR$5:$AR$12,0),3))^$I297)+(EXP(-$G297/INDEX($AV$5:$BA$12,MATCH($D297,$AR$5:$AR$12,0),4))*($G297/INDEX($AV$5:$BA$12,MATCH($D297,$AR$5:$AR$12,0),4))^$I297)+(EXP(-$G297/INDEX($AV$5:$BA$12,MATCH($D297,$AR$5:$AR$12,0),5))*($G297/INDEX($AV$5:$BA$12,MATCH($D297,$AR$5:$AR$12,0),5))^$I297)+(EXP(-$G297/INDEX($AV$5:$BA$12,MATCH($D297,$AR$5:$AR$12,0),6))*($G297/INDEX($AV$5:$BA$12,MATCH($D297,$AR$5:$AR$12,0),6))^$I297)),0)</x:f>
        <x:v>0</x:v>
      </x:c>
      <x:c r="AD297" s="145" t="n">
        <x:f>IFERROR((EXP(-$G297/INDEX($AV$5:$BA$12,MATCH($D297,$AR$5:$AR$12,0),6))*($G297/INDEX($AV$5:$BA$12,MATCH($D297,$AR$5:$AR$12,0),6))^$I297)/((EXP(-$G297/INDEX($AV$5:$BA$12,MATCH($D297,$AR$5:$AR$12,0),1))*($G297/INDEX($AV$5:$BA$12,MATCH($D297,$AR$5:$AR$12,0),1))^$I297)+(EXP(-$G297/INDEX($AV$5:$BA$12,MATCH($D297,$AR$5:$AR$12,0),2))*($G297/INDEX($AV$5:$BA$12,MATCH($D297,$AR$5:$AR$12,0),2))^$I297)+(EXP(-$G297/INDEX($AV$5:$BA$12,MATCH($D297,$AR$5:$AR$12,0),3))*($G297/INDEX($AV$5:$BA$12,MATCH($D297,$AR$5:$AR$12,0),3))^$I297)+(EXP(-$G297/INDEX($AV$5:$BA$12,MATCH($D297,$AR$5:$AR$12,0),4))*($G297/INDEX($AV$5:$BA$12,MATCH($D297,$AR$5:$AR$12,0),4))^$I297)+(EXP(-$G297/INDEX($AV$5:$BA$12,MATCH($D297,$AR$5:$AR$12,0),5))*($G297/INDEX($AV$5:$BA$12,MATCH($D297,$AR$5:$AR$12,0),5))^$I297)+(EXP(-$G297/INDEX($AV$5:$BA$12,MATCH($D297,$AR$5:$AR$12,0),6))*($G297/INDEX($AV$5:$BA$12,MATCH($D297,$AR$5:$AR$12,0),6))^$I297)),0)</x:f>
        <x:v>0</x:v>
      </x:c>
      <x:c r="AE297" s="145" t="n">
        <x:f>IFERROR((EXP(-$G297/INDEX($BB$5:$BG$12,MATCH($D297,$AR$5:$AR$12,0),1))*($G297/INDEX($BB$5:$BG$12,MATCH($D297,$AR$5:$AR$12,0),1))^$J297)/((EXP(-$G297/INDEX($BB$5:$BG$12,MATCH($D297,$AR$5:$AR$12,0),1))*($G297/INDEX($BB$5:$BG$12,MATCH($D297,$AR$5:$AR$12,0),1))^$J297)+(EXP(-$G297/INDEX($BB$5:$BG$12,MATCH($D297,$AR$5:$AR$12,0),2))*($G297/INDEX($BB$5:$BG$12,MATCH($D297,$AR$5:$AR$12,0),2))^$J297)+(EXP(-$G297/INDEX($BB$5:$BG$12,MATCH($D297,$AR$5:$AR$12,0),3))*($G297/INDEX($BB$5:$BG$12,MATCH($D297,$AR$5:$AR$12,0),3))^$J297)+(EXP(-$G297/INDEX($BB$5:$BG$12,MATCH($D297,$AR$5:$AR$12,0),4))*($G297/INDEX($BB$5:$BG$12,MATCH($D297,$AR$5:$AR$12,0),4))^$J297)+(EXP(-$G297/INDEX($BB$5:$BG$12,MATCH($D297,$AR$5:$AR$12,0),5))*($G297/INDEX($BB$5:$BG$12,MATCH($D297,$AR$5:$AR$12,0),5))^$J297)+(EXP(-$G297/INDEX($BB$5:$BG$12,MATCH($D297,$AR$5:$AR$12,0),6))*($G297/INDEX($BB$5:$BG$12,MATCH($D297,$AR$5:$AR$12,0),6))^$J297)),0)</x:f>
        <x:v>0</x:v>
      </x:c>
      <x:c r="AF297" s="145" t="n">
        <x:f>IFERROR((EXP(-$G297/INDEX($BB$5:$BG$12,MATCH($D297,$AR$5:$AR$12,0),2))*($G297/INDEX($BB$5:$BG$12,MATCH($D297,$AR$5:$AR$12,0),2))^$J297)/((EXP(-$G297/INDEX($BB$5:$BG$12,MATCH($D297,$AR$5:$AR$12,0),1))*($G297/INDEX($BB$5:$BG$12,MATCH($D297,$AR$5:$AR$12,0),1))^$J297)+(EXP(-$G297/INDEX($BB$5:$BG$12,MATCH($D297,$AR$5:$AR$12,0),2))*($G297/INDEX($BB$5:$BG$12,MATCH($D297,$AR$5:$AR$12,0),2))^$J297)+(EXP(-$G297/INDEX($BB$5:$BG$12,MATCH($D297,$AR$5:$AR$12,0),3))*($G297/INDEX($BB$5:$BG$12,MATCH($D297,$AR$5:$AR$12,0),3))^$J297)+(EXP(-$G297/INDEX($BB$5:$BG$12,MATCH($D297,$AR$5:$AR$12,0),4))*($G297/INDEX($BB$5:$BG$12,MATCH($D297,$AR$5:$AR$12,0),4))^$J297)+(EXP(-$G297/INDEX($BB$5:$BG$12,MATCH($D297,$AR$5:$AR$12,0),5))*($G297/INDEX($BB$5:$BG$12,MATCH($D297,$AR$5:$AR$12,0),5))^$J297)+(EXP(-$G297/INDEX($BB$5:$BG$12,MATCH($D297,$AR$5:$AR$12,0),6))*($G297/INDEX($BB$5:$BG$12,MATCH($D297,$AR$5:$AR$12,0),6))^$J297)),0)</x:f>
        <x:v>0</x:v>
      </x:c>
      <x:c r="AG297" s="145" t="n">
        <x:f>IFERROR((EXP(-$G297/INDEX($BB$5:$BG$12,MATCH($D297,$AR$5:$AR$12,0),3))*($G297/INDEX($BB$5:$BG$12,MATCH($D297,$AR$5:$AR$12,0),3))^$J297)/((EXP(-$G297/INDEX($BB$5:$BG$12,MATCH($D297,$AR$5:$AR$12,0),1))*($G297/INDEX($BB$5:$BG$12,MATCH($D297,$AR$5:$AR$12,0),1))^$J297)+(EXP(-$G297/INDEX($BB$5:$BG$12,MATCH($D297,$AR$5:$AR$12,0),2))*($G297/INDEX($BB$5:$BG$12,MATCH($D297,$AR$5:$AR$12,0),2))^$J297)+(EXP(-$G297/INDEX($BB$5:$BG$12,MATCH($D297,$AR$5:$AR$12,0),3))*($G297/INDEX($BB$5:$BG$12,MATCH($D297,$AR$5:$AR$12,0),3))^$J297)+(EXP(-$G297/INDEX($BB$5:$BG$12,MATCH($D297,$AR$5:$AR$12,0),4))*($G297/INDEX($BB$5:$BG$12,MATCH($D297,$AR$5:$AR$12,0),4))^$J297)+(EXP(-$G297/INDEX($BB$5:$BG$12,MATCH($D297,$AR$5:$AR$12,0),5))*($G297/INDEX($BB$5:$BG$12,MATCH($D297,$AR$5:$AR$12,0),5))^$J297)+(EXP(-$G297/INDEX($BB$5:$BG$12,MATCH($D297,$AR$5:$AR$12,0),6))*($G297/INDEX($BB$5:$BG$12,MATCH($D297,$AR$5:$AR$12,0),6))^$J297)),0)</x:f>
        <x:v>0</x:v>
      </x:c>
      <x:c r="AH297" s="145" t="n">
        <x:f>IFERROR((EXP(-$G297/INDEX($BB$5:$BG$12,MATCH($D297,$AR$5:$AR$12,0),4))*($G297/INDEX($BB$5:$BG$12,MATCH($D297,$AR$5:$AR$12,0),4))^$J297)/((EXP(-$G297/INDEX($BB$5:$BG$12,MATCH($D297,$AR$5:$AR$12,0),1))*($G297/INDEX($BB$5:$BG$12,MATCH($D297,$AR$5:$AR$12,0),1))^$J297)+(EXP(-$G297/INDEX($BB$5:$BG$12,MATCH($D297,$AR$5:$AR$12,0),2))*($G297/INDEX($BB$5:$BG$12,MATCH($D297,$AR$5:$AR$12,0),2))^$J297)+(EXP(-$G297/INDEX($BB$5:$BG$12,MATCH($D297,$AR$5:$AR$12,0),3))*($G297/INDEX($BB$5:$BG$12,MATCH($D297,$AR$5:$AR$12,0),3))^$J297)+(EXP(-$G297/INDEX($BB$5:$BG$12,MATCH($D297,$AR$5:$AR$12,0),4))*($G297/INDEX($BB$5:$BG$12,MATCH($D297,$AR$5:$AR$12,0),4))^$J297)+(EXP(-$G297/INDEX($BB$5:$BG$12,MATCH($D297,$AR$5:$AR$12,0),5))*($G297/INDEX($BB$5:$BG$12,MATCH($D297,$AR$5:$AR$12,0),5))^$J297)+(EXP(-$G297/INDEX($BB$5:$BG$12,MATCH($D297,$AR$5:$AR$12,0),6))*($G297/INDEX($BB$5:$BG$12,MATCH($D297,$AR$5:$AR$12,0),6))^$J297)),0)</x:f>
        <x:v>0</x:v>
      </x:c>
      <x:c r="AI297" s="145" t="n">
        <x:f>IFERROR((EXP(-$G297/INDEX($BB$5:$BG$12,MATCH($D297,$AR$5:$AR$12,0),5))*($G297/INDEX($BB$5:$BG$12,MATCH($D297,$AR$5:$AR$12,0),5))^$J297)/((EXP(-$G297/INDEX($BB$5:$BG$12,MATCH($D297,$AR$5:$AR$12,0),1))*($G297/INDEX($BB$5:$BG$12,MATCH($D297,$AR$5:$AR$12,0),1))^$J297)+(EXP(-$G297/INDEX($BB$5:$BG$12,MATCH($D297,$AR$5:$AR$12,0),2))*($G297/INDEX($BB$5:$BG$12,MATCH($D297,$AR$5:$AR$12,0),2))^$J297)+(EXP(-$G297/INDEX($BB$5:$BG$12,MATCH($D297,$AR$5:$AR$12,0),3))*($G297/INDEX($BB$5:$BG$12,MATCH($D297,$AR$5:$AR$12,0),3))^$J297)+(EXP(-$G297/INDEX($BB$5:$BG$12,MATCH($D297,$AR$5:$AR$12,0),4))*($G297/INDEX($BB$5:$BG$12,MATCH($D297,$AR$5:$AR$12,0),4))^$J297)+(EXP(-$G297/INDEX($BB$5:$BG$12,MATCH($D297,$AR$5:$AR$12,0),5))*($G297/INDEX($BB$5:$BG$12,MATCH($D297,$AR$5:$AR$12,0),5))^$J297)+(EXP(-$G297/INDEX($BB$5:$BG$12,MATCH($D297,$AR$5:$AR$12,0),6))*($G297/INDEX($BB$5:$BG$12,MATCH($D297,$AR$5:$AR$12,0),6))^$J297)),0)</x:f>
        <x:v>0</x:v>
      </x:c>
      <x:c r="AJ297" s="145" t="n">
        <x:f>IFERROR((EXP(-$G297/INDEX($BB$5:$BG$12,MATCH($D297,$AR$5:$AR$12,0),6))*($G297/INDEX($BB$5:$BG$12,MATCH($D297,$AR$5:$AR$12,0),6))^$J297)/((EXP(-$G297/INDEX($BB$5:$BG$12,MATCH($D297,$AR$5:$AR$12,0),1))*($G297/INDEX($BB$5:$BG$12,MATCH($D297,$AR$5:$AR$12,0),1))^$J297)+(EXP(-$G297/INDEX($BB$5:$BG$12,MATCH($D297,$AR$5:$AR$12,0),2))*($G297/INDEX($BB$5:$BG$12,MATCH($D297,$AR$5:$AR$12,0),2))^$J297)+(EXP(-$G297/INDEX($BB$5:$BG$12,MATCH($D297,$AR$5:$AR$12,0),3))*($G297/INDEX($BB$5:$BG$12,MATCH($D297,$AR$5:$AR$12,0),3))^$J297)+(EXP(-$G297/INDEX($BB$5:$BG$12,MATCH($D297,$AR$5:$AR$12,0),4))*($G297/INDEX($BB$5:$BG$12,MATCH($D297,$AR$5:$AR$12,0),4))^$J297)+(EXP(-$G297/INDEX($BB$5:$BG$12,MATCH($D297,$AR$5:$AR$12,0),5))*($G297/INDEX($BB$5:$BG$12,MATCH($D297,$AR$5:$AR$12,0),5))^$J297)+(EXP(-$G297/INDEX($BB$5:$BG$12,MATCH($D297,$AR$5:$AR$12,0),6))*($G297/INDEX($BB$5:$BG$12,MATCH($D297,$AR$5:$AR$12,0),6))^$J297)),0)</x:f>
        <x:v>0</x:v>
      </x:c>
      <x:c r="BJ297"/>
      <x:c r="BK297"/>
      <x:c r="BL297"/>
      <x:c r="BM297"/>
      <x:c r="BN297"/>
      <x:c r="BO297"/>
      <x:c r="BP297"/>
      <x:c r="BQ297"/>
      <x:c r="BR297"/>
      <x:c r="BS297"/>
      <x:c r="BT297"/>
      <x:c r="BU297"/>
      <x:c r="BV297"/>
      <x:c r="BW297"/>
      <x:c r="BX297"/>
      <x:c r="BY297"/>
      <x:c r="BZ297"/>
    </x:row>
    <x:row r="298">
      <x:c r="A298" s="30" t="n">
        <x:f>'対象台データ'!A296</x:f>
        <x:v>46135</x:v>
      </x:c>
      <x:c r="B298" s="1004" t="str">
        <x:f>'対象台データ'!B296</x:f>
        <x:v>木</x:v>
      </x:c>
      <x:c r="C298" s="1004" t="str">
        <x:f>'対象台データ'!C296</x:f>
        <x:v>4/23</x:v>
      </x:c>
      <x:c r="D298" t="str">
        <x:f>'対象台データ'!D296</x:f>
        <x:v>スマスロ ミリオンゴッド‐神々の軌跡‐</x:v>
      </x:c>
      <x:c r="E298" s="1015" t="n">
        <x:f>IF($X298="A",MIN(100,MAX(0,55+(V298-55)*(1+0.4*SQRT(MIN(G298/8000,1))))),MIN(100,MAX(0,V298)))</x:f>
        <x:v>80.71066441180832</x:v>
      </x:c>
      <x:c r="F298" s="1017" t="n">
        <x:f>'対象台データ'!E296</x:f>
        <x:v>667</x:v>
      </x:c>
      <x:c r="G298" s="644" t="n">
        <x:f>'対象台データ'!F296</x:f>
        <x:v>8988</x:v>
      </x:c>
      <x:c r="H298" s="644" t="n">
        <x:f>'対象台データ'!G296</x:f>
        <x:v>2840</x:v>
      </x:c>
      <x:c r="I298" s="644" t="n">
        <x:f>'対象台データ'!H296</x:f>
        <x:v>0</x:v>
      </x:c>
      <x:c r="J298" s="644" t="n">
        <x:f>'対象台データ'!I296</x:f>
        <x:v>0</x:v>
      </x:c>
      <x:c r="K298" s="145" t="n">
        <x:f>'対象台データ'!K296</x:f>
        <x:v>1.1053256193443108</x:v>
      </x:c>
      <x:c r="L298" s="28" t="n">
        <x:f>IF(G298&lt;=0,5,IF(G298&lt;1500,5+(G298-0)*(20-5)/(1500-0),IF(G298&lt;3000,20+(G298-1500)*(40-20)/(3000-1500),IF(G298&lt;4500,40+(G298-3000)*(58-40)/(4500-3000),IF(G298&lt;6000,58+(G298-4500)*(72-58)/(6000-4500),IF(G298&lt;7500,72+(G298-6000)*(84-72)/(7500-6000),IF(G298&lt;9000,84+(G298-7500)*(93-84)/(9000-7500),IF(G298&lt;11000,93+(G298-9000)*(100-93)/(11000-9000),100))))))))</x:f>
        <x:v>92.928</x:v>
      </x:c>
      <x:c r="M298" s="28" t="n">
        <x:v>1</x:v>
      </x:c>
      <x:c r="N298" s="28" t="n">
        <x:f>MIN(100,L298*M298)</x:f>
        <x:v>92.928</x:v>
      </x:c>
      <x:c r="O298" s="28" t="n">
        <x:f>IF(K298&lt;=0.8,0,IF(K298&lt;0.9,0+(K298-0.8)*(10-0)/(0.9-0.8),IF(K298&lt;1,10+(K298-0.9)*(35-10)/(1-0.9),IF(K298&lt;1.2,35+(K298-1)*(87-35)/(1.2-1),IF(K298&lt;1.3,87+(K298-1.2)*(96-87)/(1.3-1.2),IF(K298&lt;1.45,96+(K298-1.3)*(100-96)/(1.45-1.3),100))))))</x:f>
        <x:v>62.38466102952083</x:v>
      </x:c>
      <x:c r="P298" s="145" t="n">
        <x:f>MIN(1,SQRT(G298/8000))</x:f>
        <x:v>1</x:v>
      </x:c>
      <x:c r="Q298" s="28" t="n">
        <x:f>35+(O298-35)*P298</x:f>
        <x:v>62.38466102952083</x:v>
      </x:c>
      <x:c r="R298" s="28" t="n">
        <x:f>IF(K298&lt;0.95,MIN(25,(0.95-K298)*250),0)</x:f>
        <x:v>0</x:v>
      </x:c>
      <x:c r="S298" s="28" t="n">
        <x:f>IF($X298="A",Y298*5+Z298*15+AA298*30+AB298*60+AC298*80+AD298*100,0)</x:f>
        <x:v>0</x:v>
      </x:c>
      <x:c r="T298" s="28" t="n">
        <x:f>IF($X298="A",AE298*5+AF298*15+AG298*30+AH298*60+AI298*80+AJ298*100,0)</x:f>
        <x:v>0</x:v>
      </x:c>
      <x:c r="U298" s="28" t="n">
        <x:f>IF($X298="A",S298*15%+T298*30%+Q298*55%,0)</x:f>
        <x:v>0</x:v>
      </x:c>
      <x:c r="V298" s="1019" t="n">
        <x:f>IF($X298="A",U298*80%+N298*20%,N298*IFERROR(INDEX($AT$5:$AT$60,MATCH($D298,$AR$5:$AR$60,0)),0.6)+Q298*IFERROR(INDEX($AU$5:$AU$60,MATCH($D298,$AR$5:$AR$60,0)),0.4)-R298)</x:f>
        <x:v>80.71066441180832</x:v>
      </x:c>
      <x:c r="W298" s="25" t="str">
        <x:f>IF(E298&gt;=90,"設定6級候補",IF(E298&gt;=75,"設定4以上強候補",IF(E298&gt;=60,"設定4以上を疑う","要観察")))</x:f>
        <x:v>設定4以上強候補</x:v>
      </x:c>
      <x:c r="X298" s="1004" t="str">
        <x:f>IFERROR(INDEX($AS$5:$AS$60,MATCH($D298,$AR$5:$AR$60,0)),"AT")</x:f>
        <x:v>AT</x:v>
      </x:c>
      <x:c r="Y298" s="145" t="n">
        <x:f>IFERROR((EXP(-$G298/INDEX($AV$5:$BA$12,MATCH($D298,$AR$5:$AR$12,0),1))*($G298/INDEX($AV$5:$BA$12,MATCH($D298,$AR$5:$AR$12,0),1))^$I298)/((EXP(-$G298/INDEX($AV$5:$BA$12,MATCH($D298,$AR$5:$AR$12,0),1))*($G298/INDEX($AV$5:$BA$12,MATCH($D298,$AR$5:$AR$12,0),1))^$I298)+(EXP(-$G298/INDEX($AV$5:$BA$12,MATCH($D298,$AR$5:$AR$12,0),2))*($G298/INDEX($AV$5:$BA$12,MATCH($D298,$AR$5:$AR$12,0),2))^$I298)+(EXP(-$G298/INDEX($AV$5:$BA$12,MATCH($D298,$AR$5:$AR$12,0),3))*($G298/INDEX($AV$5:$BA$12,MATCH($D298,$AR$5:$AR$12,0),3))^$I298)+(EXP(-$G298/INDEX($AV$5:$BA$12,MATCH($D298,$AR$5:$AR$12,0),4))*($G298/INDEX($AV$5:$BA$12,MATCH($D298,$AR$5:$AR$12,0),4))^$I298)+(EXP(-$G298/INDEX($AV$5:$BA$12,MATCH($D298,$AR$5:$AR$12,0),5))*($G298/INDEX($AV$5:$BA$12,MATCH($D298,$AR$5:$AR$12,0),5))^$I298)+(EXP(-$G298/INDEX($AV$5:$BA$12,MATCH($D298,$AR$5:$AR$12,0),6))*($G298/INDEX($AV$5:$BA$12,MATCH($D298,$AR$5:$AR$12,0),6))^$I298)),0)</x:f>
        <x:v>0</x:v>
      </x:c>
      <x:c r="Z298" s="145" t="n">
        <x:f>IFERROR((EXP(-$G298/INDEX($AV$5:$BA$12,MATCH($D298,$AR$5:$AR$12,0),2))*($G298/INDEX($AV$5:$BA$12,MATCH($D298,$AR$5:$AR$12,0),2))^$I298)/((EXP(-$G298/INDEX($AV$5:$BA$12,MATCH($D298,$AR$5:$AR$12,0),1))*($G298/INDEX($AV$5:$BA$12,MATCH($D298,$AR$5:$AR$12,0),1))^$I298)+(EXP(-$G298/INDEX($AV$5:$BA$12,MATCH($D298,$AR$5:$AR$12,0),2))*($G298/INDEX($AV$5:$BA$12,MATCH($D298,$AR$5:$AR$12,0),2))^$I298)+(EXP(-$G298/INDEX($AV$5:$BA$12,MATCH($D298,$AR$5:$AR$12,0),3))*($G298/INDEX($AV$5:$BA$12,MATCH($D298,$AR$5:$AR$12,0),3))^$I298)+(EXP(-$G298/INDEX($AV$5:$BA$12,MATCH($D298,$AR$5:$AR$12,0),4))*($G298/INDEX($AV$5:$BA$12,MATCH($D298,$AR$5:$AR$12,0),4))^$I298)+(EXP(-$G298/INDEX($AV$5:$BA$12,MATCH($D298,$AR$5:$AR$12,0),5))*($G298/INDEX($AV$5:$BA$12,MATCH($D298,$AR$5:$AR$12,0),5))^$I298)+(EXP(-$G298/INDEX($AV$5:$BA$12,MATCH($D298,$AR$5:$AR$12,0),6))*($G298/INDEX($AV$5:$BA$12,MATCH($D298,$AR$5:$AR$12,0),6))^$I298)),0)</x:f>
        <x:v>0</x:v>
      </x:c>
      <x:c r="AA298" s="145" t="n">
        <x:f>IFERROR((EXP(-$G298/INDEX($AV$5:$BA$12,MATCH($D298,$AR$5:$AR$12,0),3))*($G298/INDEX($AV$5:$BA$12,MATCH($D298,$AR$5:$AR$12,0),3))^$I298)/((EXP(-$G298/INDEX($AV$5:$BA$12,MATCH($D298,$AR$5:$AR$12,0),1))*($G298/INDEX($AV$5:$BA$12,MATCH($D298,$AR$5:$AR$12,0),1))^$I298)+(EXP(-$G298/INDEX($AV$5:$BA$12,MATCH($D298,$AR$5:$AR$12,0),2))*($G298/INDEX($AV$5:$BA$12,MATCH($D298,$AR$5:$AR$12,0),2))^$I298)+(EXP(-$G298/INDEX($AV$5:$BA$12,MATCH($D298,$AR$5:$AR$12,0),3))*($G298/INDEX($AV$5:$BA$12,MATCH($D298,$AR$5:$AR$12,0),3))^$I298)+(EXP(-$G298/INDEX($AV$5:$BA$12,MATCH($D298,$AR$5:$AR$12,0),4))*($G298/INDEX($AV$5:$BA$12,MATCH($D298,$AR$5:$AR$12,0),4))^$I298)+(EXP(-$G298/INDEX($AV$5:$BA$12,MATCH($D298,$AR$5:$AR$12,0),5))*($G298/INDEX($AV$5:$BA$12,MATCH($D298,$AR$5:$AR$12,0),5))^$I298)+(EXP(-$G298/INDEX($AV$5:$BA$12,MATCH($D298,$AR$5:$AR$12,0),6))*($G298/INDEX($AV$5:$BA$12,MATCH($D298,$AR$5:$AR$12,0),6))^$I298)),0)</x:f>
        <x:v>0</x:v>
      </x:c>
      <x:c r="AB298" s="145" t="n">
        <x:f>IFERROR((EXP(-$G298/INDEX($AV$5:$BA$12,MATCH($D298,$AR$5:$AR$12,0),4))*($G298/INDEX($AV$5:$BA$12,MATCH($D298,$AR$5:$AR$12,0),4))^$I298)/((EXP(-$G298/INDEX($AV$5:$BA$12,MATCH($D298,$AR$5:$AR$12,0),1))*($G298/INDEX($AV$5:$BA$12,MATCH($D298,$AR$5:$AR$12,0),1))^$I298)+(EXP(-$G298/INDEX($AV$5:$BA$12,MATCH($D298,$AR$5:$AR$12,0),2))*($G298/INDEX($AV$5:$BA$12,MATCH($D298,$AR$5:$AR$12,0),2))^$I298)+(EXP(-$G298/INDEX($AV$5:$BA$12,MATCH($D298,$AR$5:$AR$12,0),3))*($G298/INDEX($AV$5:$BA$12,MATCH($D298,$AR$5:$AR$12,0),3))^$I298)+(EXP(-$G298/INDEX($AV$5:$BA$12,MATCH($D298,$AR$5:$AR$12,0),4))*($G298/INDEX($AV$5:$BA$12,MATCH($D298,$AR$5:$AR$12,0),4))^$I298)+(EXP(-$G298/INDEX($AV$5:$BA$12,MATCH($D298,$AR$5:$AR$12,0),5))*($G298/INDEX($AV$5:$BA$12,MATCH($D298,$AR$5:$AR$12,0),5))^$I298)+(EXP(-$G298/INDEX($AV$5:$BA$12,MATCH($D298,$AR$5:$AR$12,0),6))*($G298/INDEX($AV$5:$BA$12,MATCH($D298,$AR$5:$AR$12,0),6))^$I298)),0)</x:f>
        <x:v>0</x:v>
      </x:c>
      <x:c r="AC298" s="145" t="n">
        <x:f>IFERROR((EXP(-$G298/INDEX($AV$5:$BA$12,MATCH($D298,$AR$5:$AR$12,0),5))*($G298/INDEX($AV$5:$BA$12,MATCH($D298,$AR$5:$AR$12,0),5))^$I298)/((EXP(-$G298/INDEX($AV$5:$BA$12,MATCH($D298,$AR$5:$AR$12,0),1))*($G298/INDEX($AV$5:$BA$12,MATCH($D298,$AR$5:$AR$12,0),1))^$I298)+(EXP(-$G298/INDEX($AV$5:$BA$12,MATCH($D298,$AR$5:$AR$12,0),2))*($G298/INDEX($AV$5:$BA$12,MATCH($D298,$AR$5:$AR$12,0),2))^$I298)+(EXP(-$G298/INDEX($AV$5:$BA$12,MATCH($D298,$AR$5:$AR$12,0),3))*($G298/INDEX($AV$5:$BA$12,MATCH($D298,$AR$5:$AR$12,0),3))^$I298)+(EXP(-$G298/INDEX($AV$5:$BA$12,MATCH($D298,$AR$5:$AR$12,0),4))*($G298/INDEX($AV$5:$BA$12,MATCH($D298,$AR$5:$AR$12,0),4))^$I298)+(EXP(-$G298/INDEX($AV$5:$BA$12,MATCH($D298,$AR$5:$AR$12,0),5))*($G298/INDEX($AV$5:$BA$12,MATCH($D298,$AR$5:$AR$12,0),5))^$I298)+(EXP(-$G298/INDEX($AV$5:$BA$12,MATCH($D298,$AR$5:$AR$12,0),6))*($G298/INDEX($AV$5:$BA$12,MATCH($D298,$AR$5:$AR$12,0),6))^$I298)),0)</x:f>
        <x:v>0</x:v>
      </x:c>
      <x:c r="AD298" s="145" t="n">
        <x:f>IFERROR((EXP(-$G298/INDEX($AV$5:$BA$12,MATCH($D298,$AR$5:$AR$12,0),6))*($G298/INDEX($AV$5:$BA$12,MATCH($D298,$AR$5:$AR$12,0),6))^$I298)/((EXP(-$G298/INDEX($AV$5:$BA$12,MATCH($D298,$AR$5:$AR$12,0),1))*($G298/INDEX($AV$5:$BA$12,MATCH($D298,$AR$5:$AR$12,0),1))^$I298)+(EXP(-$G298/INDEX($AV$5:$BA$12,MATCH($D298,$AR$5:$AR$12,0),2))*($G298/INDEX($AV$5:$BA$12,MATCH($D298,$AR$5:$AR$12,0),2))^$I298)+(EXP(-$G298/INDEX($AV$5:$BA$12,MATCH($D298,$AR$5:$AR$12,0),3))*($G298/INDEX($AV$5:$BA$12,MATCH($D298,$AR$5:$AR$12,0),3))^$I298)+(EXP(-$G298/INDEX($AV$5:$BA$12,MATCH($D298,$AR$5:$AR$12,0),4))*($G298/INDEX($AV$5:$BA$12,MATCH($D298,$AR$5:$AR$12,0),4))^$I298)+(EXP(-$G298/INDEX($AV$5:$BA$12,MATCH($D298,$AR$5:$AR$12,0),5))*($G298/INDEX($AV$5:$BA$12,MATCH($D298,$AR$5:$AR$12,0),5))^$I298)+(EXP(-$G298/INDEX($AV$5:$BA$12,MATCH($D298,$AR$5:$AR$12,0),6))*($G298/INDEX($AV$5:$BA$12,MATCH($D298,$AR$5:$AR$12,0),6))^$I298)),0)</x:f>
        <x:v>0</x:v>
      </x:c>
      <x:c r="AE298" s="145" t="n">
        <x:f>IFERROR((EXP(-$G298/INDEX($BB$5:$BG$12,MATCH($D298,$AR$5:$AR$12,0),1))*($G298/INDEX($BB$5:$BG$12,MATCH($D298,$AR$5:$AR$12,0),1))^$J298)/((EXP(-$G298/INDEX($BB$5:$BG$12,MATCH($D298,$AR$5:$AR$12,0),1))*($G298/INDEX($BB$5:$BG$12,MATCH($D298,$AR$5:$AR$12,0),1))^$J298)+(EXP(-$G298/INDEX($BB$5:$BG$12,MATCH($D298,$AR$5:$AR$12,0),2))*($G298/INDEX($BB$5:$BG$12,MATCH($D298,$AR$5:$AR$12,0),2))^$J298)+(EXP(-$G298/INDEX($BB$5:$BG$12,MATCH($D298,$AR$5:$AR$12,0),3))*($G298/INDEX($BB$5:$BG$12,MATCH($D298,$AR$5:$AR$12,0),3))^$J298)+(EXP(-$G298/INDEX($BB$5:$BG$12,MATCH($D298,$AR$5:$AR$12,0),4))*($G298/INDEX($BB$5:$BG$12,MATCH($D298,$AR$5:$AR$12,0),4))^$J298)+(EXP(-$G298/INDEX($BB$5:$BG$12,MATCH($D298,$AR$5:$AR$12,0),5))*($G298/INDEX($BB$5:$BG$12,MATCH($D298,$AR$5:$AR$12,0),5))^$J298)+(EXP(-$G298/INDEX($BB$5:$BG$12,MATCH($D298,$AR$5:$AR$12,0),6))*($G298/INDEX($BB$5:$BG$12,MATCH($D298,$AR$5:$AR$12,0),6))^$J298)),0)</x:f>
        <x:v>0</x:v>
      </x:c>
      <x:c r="AF298" s="145" t="n">
        <x:f>IFERROR((EXP(-$G298/INDEX($BB$5:$BG$12,MATCH($D298,$AR$5:$AR$12,0),2))*($G298/INDEX($BB$5:$BG$12,MATCH($D298,$AR$5:$AR$12,0),2))^$J298)/((EXP(-$G298/INDEX($BB$5:$BG$12,MATCH($D298,$AR$5:$AR$12,0),1))*($G298/INDEX($BB$5:$BG$12,MATCH($D298,$AR$5:$AR$12,0),1))^$J298)+(EXP(-$G298/INDEX($BB$5:$BG$12,MATCH($D298,$AR$5:$AR$12,0),2))*($G298/INDEX($BB$5:$BG$12,MATCH($D298,$AR$5:$AR$12,0),2))^$J298)+(EXP(-$G298/INDEX($BB$5:$BG$12,MATCH($D298,$AR$5:$AR$12,0),3))*($G298/INDEX($BB$5:$BG$12,MATCH($D298,$AR$5:$AR$12,0),3))^$J298)+(EXP(-$G298/INDEX($BB$5:$BG$12,MATCH($D298,$AR$5:$AR$12,0),4))*($G298/INDEX($BB$5:$BG$12,MATCH($D298,$AR$5:$AR$12,0),4))^$J298)+(EXP(-$G298/INDEX($BB$5:$BG$12,MATCH($D298,$AR$5:$AR$12,0),5))*($G298/INDEX($BB$5:$BG$12,MATCH($D298,$AR$5:$AR$12,0),5))^$J298)+(EXP(-$G298/INDEX($BB$5:$BG$12,MATCH($D298,$AR$5:$AR$12,0),6))*($G298/INDEX($BB$5:$BG$12,MATCH($D298,$AR$5:$AR$12,0),6))^$J298)),0)</x:f>
        <x:v>0</x:v>
      </x:c>
      <x:c r="AG298" s="145" t="n">
        <x:f>IFERROR((EXP(-$G298/INDEX($BB$5:$BG$12,MATCH($D298,$AR$5:$AR$12,0),3))*($G298/INDEX($BB$5:$BG$12,MATCH($D298,$AR$5:$AR$12,0),3))^$J298)/((EXP(-$G298/INDEX($BB$5:$BG$12,MATCH($D298,$AR$5:$AR$12,0),1))*($G298/INDEX($BB$5:$BG$12,MATCH($D298,$AR$5:$AR$12,0),1))^$J298)+(EXP(-$G298/INDEX($BB$5:$BG$12,MATCH($D298,$AR$5:$AR$12,0),2))*($G298/INDEX($BB$5:$BG$12,MATCH($D298,$AR$5:$AR$12,0),2))^$J298)+(EXP(-$G298/INDEX($BB$5:$BG$12,MATCH($D298,$AR$5:$AR$12,0),3))*($G298/INDEX($BB$5:$BG$12,MATCH($D298,$AR$5:$AR$12,0),3))^$J298)+(EXP(-$G298/INDEX($BB$5:$BG$12,MATCH($D298,$AR$5:$AR$12,0),4))*($G298/INDEX($BB$5:$BG$12,MATCH($D298,$AR$5:$AR$12,0),4))^$J298)+(EXP(-$G298/INDEX($BB$5:$BG$12,MATCH($D298,$AR$5:$AR$12,0),5))*($G298/INDEX($BB$5:$BG$12,MATCH($D298,$AR$5:$AR$12,0),5))^$J298)+(EXP(-$G298/INDEX($BB$5:$BG$12,MATCH($D298,$AR$5:$AR$12,0),6))*($G298/INDEX($BB$5:$BG$12,MATCH($D298,$AR$5:$AR$12,0),6))^$J298)),0)</x:f>
        <x:v>0</x:v>
      </x:c>
      <x:c r="AH298" s="145" t="n">
        <x:f>IFERROR((EXP(-$G298/INDEX($BB$5:$BG$12,MATCH($D298,$AR$5:$AR$12,0),4))*($G298/INDEX($BB$5:$BG$12,MATCH($D298,$AR$5:$AR$12,0),4))^$J298)/((EXP(-$G298/INDEX($BB$5:$BG$12,MATCH($D298,$AR$5:$AR$12,0),1))*($G298/INDEX($BB$5:$BG$12,MATCH($D298,$AR$5:$AR$12,0),1))^$J298)+(EXP(-$G298/INDEX($BB$5:$BG$12,MATCH($D298,$AR$5:$AR$12,0),2))*($G298/INDEX($BB$5:$BG$12,MATCH($D298,$AR$5:$AR$12,0),2))^$J298)+(EXP(-$G298/INDEX($BB$5:$BG$12,MATCH($D298,$AR$5:$AR$12,0),3))*($G298/INDEX($BB$5:$BG$12,MATCH($D298,$AR$5:$AR$12,0),3))^$J298)+(EXP(-$G298/INDEX($BB$5:$BG$12,MATCH($D298,$AR$5:$AR$12,0),4))*($G298/INDEX($BB$5:$BG$12,MATCH($D298,$AR$5:$AR$12,0),4))^$J298)+(EXP(-$G298/INDEX($BB$5:$BG$12,MATCH($D298,$AR$5:$AR$12,0),5))*($G298/INDEX($BB$5:$BG$12,MATCH($D298,$AR$5:$AR$12,0),5))^$J298)+(EXP(-$G298/INDEX($BB$5:$BG$12,MATCH($D298,$AR$5:$AR$12,0),6))*($G298/INDEX($BB$5:$BG$12,MATCH($D298,$AR$5:$AR$12,0),6))^$J298)),0)</x:f>
        <x:v>0</x:v>
      </x:c>
      <x:c r="AI298" s="145" t="n">
        <x:f>IFERROR((EXP(-$G298/INDEX($BB$5:$BG$12,MATCH($D298,$AR$5:$AR$12,0),5))*($G298/INDEX($BB$5:$BG$12,MATCH($D298,$AR$5:$AR$12,0),5))^$J298)/((EXP(-$G298/INDEX($BB$5:$BG$12,MATCH($D298,$AR$5:$AR$12,0),1))*($G298/INDEX($BB$5:$BG$12,MATCH($D298,$AR$5:$AR$12,0),1))^$J298)+(EXP(-$G298/INDEX($BB$5:$BG$12,MATCH($D298,$AR$5:$AR$12,0),2))*($G298/INDEX($BB$5:$BG$12,MATCH($D298,$AR$5:$AR$12,0),2))^$J298)+(EXP(-$G298/INDEX($BB$5:$BG$12,MATCH($D298,$AR$5:$AR$12,0),3))*($G298/INDEX($BB$5:$BG$12,MATCH($D298,$AR$5:$AR$12,0),3))^$J298)+(EXP(-$G298/INDEX($BB$5:$BG$12,MATCH($D298,$AR$5:$AR$12,0),4))*($G298/INDEX($BB$5:$BG$12,MATCH($D298,$AR$5:$AR$12,0),4))^$J298)+(EXP(-$G298/INDEX($BB$5:$BG$12,MATCH($D298,$AR$5:$AR$12,0),5))*($G298/INDEX($BB$5:$BG$12,MATCH($D298,$AR$5:$AR$12,0),5))^$J298)+(EXP(-$G298/INDEX($BB$5:$BG$12,MATCH($D298,$AR$5:$AR$12,0),6))*($G298/INDEX($BB$5:$BG$12,MATCH($D298,$AR$5:$AR$12,0),6))^$J298)),0)</x:f>
        <x:v>0</x:v>
      </x:c>
      <x:c r="AJ298" s="145" t="n">
        <x:f>IFERROR((EXP(-$G298/INDEX($BB$5:$BG$12,MATCH($D298,$AR$5:$AR$12,0),6))*($G298/INDEX($BB$5:$BG$12,MATCH($D298,$AR$5:$AR$12,0),6))^$J298)/((EXP(-$G298/INDEX($BB$5:$BG$12,MATCH($D298,$AR$5:$AR$12,0),1))*($G298/INDEX($BB$5:$BG$12,MATCH($D298,$AR$5:$AR$12,0),1))^$J298)+(EXP(-$G298/INDEX($BB$5:$BG$12,MATCH($D298,$AR$5:$AR$12,0),2))*($G298/INDEX($BB$5:$BG$12,MATCH($D298,$AR$5:$AR$12,0),2))^$J298)+(EXP(-$G298/INDEX($BB$5:$BG$12,MATCH($D298,$AR$5:$AR$12,0),3))*($G298/INDEX($BB$5:$BG$12,MATCH($D298,$AR$5:$AR$12,0),3))^$J298)+(EXP(-$G298/INDEX($BB$5:$BG$12,MATCH($D298,$AR$5:$AR$12,0),4))*($G298/INDEX($BB$5:$BG$12,MATCH($D298,$AR$5:$AR$12,0),4))^$J298)+(EXP(-$G298/INDEX($BB$5:$BG$12,MATCH($D298,$AR$5:$AR$12,0),5))*($G298/INDEX($BB$5:$BG$12,MATCH($D298,$AR$5:$AR$12,0),5))^$J298)+(EXP(-$G298/INDEX($BB$5:$BG$12,MATCH($D298,$AR$5:$AR$12,0),6))*($G298/INDEX($BB$5:$BG$12,MATCH($D298,$AR$5:$AR$12,0),6))^$J298)),0)</x:f>
        <x:v>0</x:v>
      </x:c>
      <x:c r="BJ298"/>
      <x:c r="BK298"/>
      <x:c r="BL298"/>
      <x:c r="BM298"/>
      <x:c r="BN298"/>
      <x:c r="BO298"/>
      <x:c r="BP298"/>
      <x:c r="BQ298"/>
      <x:c r="BR298"/>
      <x:c r="BS298"/>
      <x:c r="BT298"/>
      <x:c r="BU298"/>
      <x:c r="BV298"/>
      <x:c r="BW298"/>
      <x:c r="BX298"/>
      <x:c r="BY298"/>
      <x:c r="BZ298"/>
    </x:row>
    <x:row r="299">
      <x:c r="A299" s="30" t="n">
        <x:f>'対象台データ'!A297</x:f>
        <x:v>46135</x:v>
      </x:c>
      <x:c r="B299" s="1004" t="str">
        <x:f>'対象台データ'!B297</x:f>
        <x:v>木</x:v>
      </x:c>
      <x:c r="C299" s="1004" t="str">
        <x:f>'対象台データ'!C297</x:f>
        <x:v>4/23</x:v>
      </x:c>
      <x:c r="D299" t="str">
        <x:f>'対象台データ'!D297</x:f>
        <x:v>スマスロ ミリオンゴッド‐神々の軌跡‐</x:v>
      </x:c>
      <x:c r="E299" s="1015" t="n">
        <x:f>IF($X299="A",MIN(100,MAX(0,55+(V299-55)*(1+0.4*SQRT(MIN(G299/8000,1))))),MIN(100,MAX(0,V299)))</x:f>
        <x:v>69.05499808380468</x:v>
      </x:c>
      <x:c r="F299" s="1017" t="n">
        <x:f>'対象台データ'!E297</x:f>
        <x:v>668</x:v>
      </x:c>
      <x:c r="G299" s="644" t="n">
        <x:f>'対象台データ'!F297</x:f>
        <x:v>8663</x:v>
      </x:c>
      <x:c r="H299" s="644" t="n">
        <x:f>'対象台データ'!G297</x:f>
        <x:v>117</x:v>
      </x:c>
      <x:c r="I299" s="644" t="n">
        <x:f>'対象台データ'!H297</x:f>
        <x:v>0</x:v>
      </x:c>
      <x:c r="J299" s="644" t="n">
        <x:f>'対象台データ'!I297</x:f>
        <x:v>0</x:v>
      </x:c>
      <x:c r="K299" s="145" t="n">
        <x:f>'対象台データ'!K297</x:f>
        <x:v>1.004501904651968</x:v>
      </x:c>
      <x:c r="L299" s="28" t="n">
        <x:f>IF(G299&lt;=0,5,IF(G299&lt;1500,5+(G299-0)*(20-5)/(1500-0),IF(G299&lt;3000,20+(G299-1500)*(40-20)/(3000-1500),IF(G299&lt;4500,40+(G299-3000)*(58-40)/(4500-3000),IF(G299&lt;6000,58+(G299-4500)*(72-58)/(6000-4500),IF(G299&lt;7500,72+(G299-6000)*(84-72)/(7500-6000),IF(G299&lt;9000,84+(G299-7500)*(93-84)/(9000-7500),IF(G299&lt;11000,93+(G299-9000)*(100-93)/(11000-9000),100))))))))</x:f>
        <x:v>90.978</x:v>
      </x:c>
      <x:c r="M299" s="28" t="n">
        <x:v>1</x:v>
      </x:c>
      <x:c r="N299" s="28" t="n">
        <x:f>MIN(100,L299*M299)</x:f>
        <x:v>90.978</x:v>
      </x:c>
      <x:c r="O299" s="28" t="n">
        <x:f>IF(K299&lt;=0.8,0,IF(K299&lt;0.9,0+(K299-0.8)*(10-0)/(0.9-0.8),IF(K299&lt;1,10+(K299-0.9)*(35-10)/(1-0.9),IF(K299&lt;1.2,35+(K299-1)*(87-35)/(1.2-1),IF(K299&lt;1.3,87+(K299-1.2)*(96-87)/(1.3-1.2),IF(K299&lt;1.45,96+(K299-1.3)*(100-96)/(1.45-1.3),100))))))</x:f>
        <x:v>36.17049520951171</x:v>
      </x:c>
      <x:c r="P299" s="145" t="n">
        <x:f>MIN(1,SQRT(G299/8000))</x:f>
        <x:v>1</x:v>
      </x:c>
      <x:c r="Q299" s="28" t="n">
        <x:f>35+(O299-35)*P299</x:f>
        <x:v>36.17049520951171</x:v>
      </x:c>
      <x:c r="R299" s="28" t="n">
        <x:f>IF(K299&lt;0.95,MIN(25,(0.95-K299)*250),0)</x:f>
        <x:v>0</x:v>
      </x:c>
      <x:c r="S299" s="28" t="n">
        <x:f>IF($X299="A",Y299*5+Z299*15+AA299*30+AB299*60+AC299*80+AD299*100,0)</x:f>
        <x:v>0</x:v>
      </x:c>
      <x:c r="T299" s="28" t="n">
        <x:f>IF($X299="A",AE299*5+AF299*15+AG299*30+AH299*60+AI299*80+AJ299*100,0)</x:f>
        <x:v>0</x:v>
      </x:c>
      <x:c r="U299" s="28" t="n">
        <x:f>IF($X299="A",S299*15%+T299*30%+Q299*55%,0)</x:f>
        <x:v>0</x:v>
      </x:c>
      <x:c r="V299" s="1019" t="n">
        <x:f>IF($X299="A",U299*80%+N299*20%,N299*IFERROR(INDEX($AT$5:$AT$60,MATCH($D299,$AR$5:$AR$60,0)),0.6)+Q299*IFERROR(INDEX($AU$5:$AU$60,MATCH($D299,$AR$5:$AR$60,0)),0.4)-R299)</x:f>
        <x:v>69.05499808380468</x:v>
      </x:c>
      <x:c r="W299" s="25" t="str">
        <x:f>IF(E299&gt;=90,"設定6級候補",IF(E299&gt;=75,"設定4以上強候補",IF(E299&gt;=60,"設定4以上を疑う","要観察")))</x:f>
        <x:v>設定4以上を疑う</x:v>
      </x:c>
      <x:c r="X299" s="1004" t="str">
        <x:f>IFERROR(INDEX($AS$5:$AS$60,MATCH($D299,$AR$5:$AR$60,0)),"AT")</x:f>
        <x:v>AT</x:v>
      </x:c>
      <x:c r="Y299" s="145" t="n">
        <x:f>IFERROR((EXP(-$G299/INDEX($AV$5:$BA$12,MATCH($D299,$AR$5:$AR$12,0),1))*($G299/INDEX($AV$5:$BA$12,MATCH($D299,$AR$5:$AR$12,0),1))^$I299)/((EXP(-$G299/INDEX($AV$5:$BA$12,MATCH($D299,$AR$5:$AR$12,0),1))*($G299/INDEX($AV$5:$BA$12,MATCH($D299,$AR$5:$AR$12,0),1))^$I299)+(EXP(-$G299/INDEX($AV$5:$BA$12,MATCH($D299,$AR$5:$AR$12,0),2))*($G299/INDEX($AV$5:$BA$12,MATCH($D299,$AR$5:$AR$12,0),2))^$I299)+(EXP(-$G299/INDEX($AV$5:$BA$12,MATCH($D299,$AR$5:$AR$12,0),3))*($G299/INDEX($AV$5:$BA$12,MATCH($D299,$AR$5:$AR$12,0),3))^$I299)+(EXP(-$G299/INDEX($AV$5:$BA$12,MATCH($D299,$AR$5:$AR$12,0),4))*($G299/INDEX($AV$5:$BA$12,MATCH($D299,$AR$5:$AR$12,0),4))^$I299)+(EXP(-$G299/INDEX($AV$5:$BA$12,MATCH($D299,$AR$5:$AR$12,0),5))*($G299/INDEX($AV$5:$BA$12,MATCH($D299,$AR$5:$AR$12,0),5))^$I299)+(EXP(-$G299/INDEX($AV$5:$BA$12,MATCH($D299,$AR$5:$AR$12,0),6))*($G299/INDEX($AV$5:$BA$12,MATCH($D299,$AR$5:$AR$12,0),6))^$I299)),0)</x:f>
        <x:v>0</x:v>
      </x:c>
      <x:c r="Z299" s="145" t="n">
        <x:f>IFERROR((EXP(-$G299/INDEX($AV$5:$BA$12,MATCH($D299,$AR$5:$AR$12,0),2))*($G299/INDEX($AV$5:$BA$12,MATCH($D299,$AR$5:$AR$12,0),2))^$I299)/((EXP(-$G299/INDEX($AV$5:$BA$12,MATCH($D299,$AR$5:$AR$12,0),1))*($G299/INDEX($AV$5:$BA$12,MATCH($D299,$AR$5:$AR$12,0),1))^$I299)+(EXP(-$G299/INDEX($AV$5:$BA$12,MATCH($D299,$AR$5:$AR$12,0),2))*($G299/INDEX($AV$5:$BA$12,MATCH($D299,$AR$5:$AR$12,0),2))^$I299)+(EXP(-$G299/INDEX($AV$5:$BA$12,MATCH($D299,$AR$5:$AR$12,0),3))*($G299/INDEX($AV$5:$BA$12,MATCH($D299,$AR$5:$AR$12,0),3))^$I299)+(EXP(-$G299/INDEX($AV$5:$BA$12,MATCH($D299,$AR$5:$AR$12,0),4))*($G299/INDEX($AV$5:$BA$12,MATCH($D299,$AR$5:$AR$12,0),4))^$I299)+(EXP(-$G299/INDEX($AV$5:$BA$12,MATCH($D299,$AR$5:$AR$12,0),5))*($G299/INDEX($AV$5:$BA$12,MATCH($D299,$AR$5:$AR$12,0),5))^$I299)+(EXP(-$G299/INDEX($AV$5:$BA$12,MATCH($D299,$AR$5:$AR$12,0),6))*($G299/INDEX($AV$5:$BA$12,MATCH($D299,$AR$5:$AR$12,0),6))^$I299)),0)</x:f>
        <x:v>0</x:v>
      </x:c>
      <x:c r="AA299" s="145" t="n">
        <x:f>IFERROR((EXP(-$G299/INDEX($AV$5:$BA$12,MATCH($D299,$AR$5:$AR$12,0),3))*($G299/INDEX($AV$5:$BA$12,MATCH($D299,$AR$5:$AR$12,0),3))^$I299)/((EXP(-$G299/INDEX($AV$5:$BA$12,MATCH($D299,$AR$5:$AR$12,0),1))*($G299/INDEX($AV$5:$BA$12,MATCH($D299,$AR$5:$AR$12,0),1))^$I299)+(EXP(-$G299/INDEX($AV$5:$BA$12,MATCH($D299,$AR$5:$AR$12,0),2))*($G299/INDEX($AV$5:$BA$12,MATCH($D299,$AR$5:$AR$12,0),2))^$I299)+(EXP(-$G299/INDEX($AV$5:$BA$12,MATCH($D299,$AR$5:$AR$12,0),3))*($G299/INDEX($AV$5:$BA$12,MATCH($D299,$AR$5:$AR$12,0),3))^$I299)+(EXP(-$G299/INDEX($AV$5:$BA$12,MATCH($D299,$AR$5:$AR$12,0),4))*($G299/INDEX($AV$5:$BA$12,MATCH($D299,$AR$5:$AR$12,0),4))^$I299)+(EXP(-$G299/INDEX($AV$5:$BA$12,MATCH($D299,$AR$5:$AR$12,0),5))*($G299/INDEX($AV$5:$BA$12,MATCH($D299,$AR$5:$AR$12,0),5))^$I299)+(EXP(-$G299/INDEX($AV$5:$BA$12,MATCH($D299,$AR$5:$AR$12,0),6))*($G299/INDEX($AV$5:$BA$12,MATCH($D299,$AR$5:$AR$12,0),6))^$I299)),0)</x:f>
        <x:v>0</x:v>
      </x:c>
      <x:c r="AB299" s="145" t="n">
        <x:f>IFERROR((EXP(-$G299/INDEX($AV$5:$BA$12,MATCH($D299,$AR$5:$AR$12,0),4))*($G299/INDEX($AV$5:$BA$12,MATCH($D299,$AR$5:$AR$12,0),4))^$I299)/((EXP(-$G299/INDEX($AV$5:$BA$12,MATCH($D299,$AR$5:$AR$12,0),1))*($G299/INDEX($AV$5:$BA$12,MATCH($D299,$AR$5:$AR$12,0),1))^$I299)+(EXP(-$G299/INDEX($AV$5:$BA$12,MATCH($D299,$AR$5:$AR$12,0),2))*($G299/INDEX($AV$5:$BA$12,MATCH($D299,$AR$5:$AR$12,0),2))^$I299)+(EXP(-$G299/INDEX($AV$5:$BA$12,MATCH($D299,$AR$5:$AR$12,0),3))*($G299/INDEX($AV$5:$BA$12,MATCH($D299,$AR$5:$AR$12,0),3))^$I299)+(EXP(-$G299/INDEX($AV$5:$BA$12,MATCH($D299,$AR$5:$AR$12,0),4))*($G299/INDEX($AV$5:$BA$12,MATCH($D299,$AR$5:$AR$12,0),4))^$I299)+(EXP(-$G299/INDEX($AV$5:$BA$12,MATCH($D299,$AR$5:$AR$12,0),5))*($G299/INDEX($AV$5:$BA$12,MATCH($D299,$AR$5:$AR$12,0),5))^$I299)+(EXP(-$G299/INDEX($AV$5:$BA$12,MATCH($D299,$AR$5:$AR$12,0),6))*($G299/INDEX($AV$5:$BA$12,MATCH($D299,$AR$5:$AR$12,0),6))^$I299)),0)</x:f>
        <x:v>0</x:v>
      </x:c>
      <x:c r="AC299" s="145" t="n">
        <x:f>IFERROR((EXP(-$G299/INDEX($AV$5:$BA$12,MATCH($D299,$AR$5:$AR$12,0),5))*($G299/INDEX($AV$5:$BA$12,MATCH($D299,$AR$5:$AR$12,0),5))^$I299)/((EXP(-$G299/INDEX($AV$5:$BA$12,MATCH($D299,$AR$5:$AR$12,0),1))*($G299/INDEX($AV$5:$BA$12,MATCH($D299,$AR$5:$AR$12,0),1))^$I299)+(EXP(-$G299/INDEX($AV$5:$BA$12,MATCH($D299,$AR$5:$AR$12,0),2))*($G299/INDEX($AV$5:$BA$12,MATCH($D299,$AR$5:$AR$12,0),2))^$I299)+(EXP(-$G299/INDEX($AV$5:$BA$12,MATCH($D299,$AR$5:$AR$12,0),3))*($G299/INDEX($AV$5:$BA$12,MATCH($D299,$AR$5:$AR$12,0),3))^$I299)+(EXP(-$G299/INDEX($AV$5:$BA$12,MATCH($D299,$AR$5:$AR$12,0),4))*($G299/INDEX($AV$5:$BA$12,MATCH($D299,$AR$5:$AR$12,0),4))^$I299)+(EXP(-$G299/INDEX($AV$5:$BA$12,MATCH($D299,$AR$5:$AR$12,0),5))*($G299/INDEX($AV$5:$BA$12,MATCH($D299,$AR$5:$AR$12,0),5))^$I299)+(EXP(-$G299/INDEX($AV$5:$BA$12,MATCH($D299,$AR$5:$AR$12,0),6))*($G299/INDEX($AV$5:$BA$12,MATCH($D299,$AR$5:$AR$12,0),6))^$I299)),0)</x:f>
        <x:v>0</x:v>
      </x:c>
      <x:c r="AD299" s="145" t="n">
        <x:f>IFERROR((EXP(-$G299/INDEX($AV$5:$BA$12,MATCH($D299,$AR$5:$AR$12,0),6))*($G299/INDEX($AV$5:$BA$12,MATCH($D299,$AR$5:$AR$12,0),6))^$I299)/((EXP(-$G299/INDEX($AV$5:$BA$12,MATCH($D299,$AR$5:$AR$12,0),1))*($G299/INDEX($AV$5:$BA$12,MATCH($D299,$AR$5:$AR$12,0),1))^$I299)+(EXP(-$G299/INDEX($AV$5:$BA$12,MATCH($D299,$AR$5:$AR$12,0),2))*($G299/INDEX($AV$5:$BA$12,MATCH($D299,$AR$5:$AR$12,0),2))^$I299)+(EXP(-$G299/INDEX($AV$5:$BA$12,MATCH($D299,$AR$5:$AR$12,0),3))*($G299/INDEX($AV$5:$BA$12,MATCH($D299,$AR$5:$AR$12,0),3))^$I299)+(EXP(-$G299/INDEX($AV$5:$BA$12,MATCH($D299,$AR$5:$AR$12,0),4))*($G299/INDEX($AV$5:$BA$12,MATCH($D299,$AR$5:$AR$12,0),4))^$I299)+(EXP(-$G299/INDEX($AV$5:$BA$12,MATCH($D299,$AR$5:$AR$12,0),5))*($G299/INDEX($AV$5:$BA$12,MATCH($D299,$AR$5:$AR$12,0),5))^$I299)+(EXP(-$G299/INDEX($AV$5:$BA$12,MATCH($D299,$AR$5:$AR$12,0),6))*($G299/INDEX($AV$5:$BA$12,MATCH($D299,$AR$5:$AR$12,0),6))^$I299)),0)</x:f>
        <x:v>0</x:v>
      </x:c>
      <x:c r="AE299" s="145" t="n">
        <x:f>IFERROR((EXP(-$G299/INDEX($BB$5:$BG$12,MATCH($D299,$AR$5:$AR$12,0),1))*($G299/INDEX($BB$5:$BG$12,MATCH($D299,$AR$5:$AR$12,0),1))^$J299)/((EXP(-$G299/INDEX($BB$5:$BG$12,MATCH($D299,$AR$5:$AR$12,0),1))*($G299/INDEX($BB$5:$BG$12,MATCH($D299,$AR$5:$AR$12,0),1))^$J299)+(EXP(-$G299/INDEX($BB$5:$BG$12,MATCH($D299,$AR$5:$AR$12,0),2))*($G299/INDEX($BB$5:$BG$12,MATCH($D299,$AR$5:$AR$12,0),2))^$J299)+(EXP(-$G299/INDEX($BB$5:$BG$12,MATCH($D299,$AR$5:$AR$12,0),3))*($G299/INDEX($BB$5:$BG$12,MATCH($D299,$AR$5:$AR$12,0),3))^$J299)+(EXP(-$G299/INDEX($BB$5:$BG$12,MATCH($D299,$AR$5:$AR$12,0),4))*($G299/INDEX($BB$5:$BG$12,MATCH($D299,$AR$5:$AR$12,0),4))^$J299)+(EXP(-$G299/INDEX($BB$5:$BG$12,MATCH($D299,$AR$5:$AR$12,0),5))*($G299/INDEX($BB$5:$BG$12,MATCH($D299,$AR$5:$AR$12,0),5))^$J299)+(EXP(-$G299/INDEX($BB$5:$BG$12,MATCH($D299,$AR$5:$AR$12,0),6))*($G299/INDEX($BB$5:$BG$12,MATCH($D299,$AR$5:$AR$12,0),6))^$J299)),0)</x:f>
        <x:v>0</x:v>
      </x:c>
      <x:c r="AF299" s="145" t="n">
        <x:f>IFERROR((EXP(-$G299/INDEX($BB$5:$BG$12,MATCH($D299,$AR$5:$AR$12,0),2))*($G299/INDEX($BB$5:$BG$12,MATCH($D299,$AR$5:$AR$12,0),2))^$J299)/((EXP(-$G299/INDEX($BB$5:$BG$12,MATCH($D299,$AR$5:$AR$12,0),1))*($G299/INDEX($BB$5:$BG$12,MATCH($D299,$AR$5:$AR$12,0),1))^$J299)+(EXP(-$G299/INDEX($BB$5:$BG$12,MATCH($D299,$AR$5:$AR$12,0),2))*($G299/INDEX($BB$5:$BG$12,MATCH($D299,$AR$5:$AR$12,0),2))^$J299)+(EXP(-$G299/INDEX($BB$5:$BG$12,MATCH($D299,$AR$5:$AR$12,0),3))*($G299/INDEX($BB$5:$BG$12,MATCH($D299,$AR$5:$AR$12,0),3))^$J299)+(EXP(-$G299/INDEX($BB$5:$BG$12,MATCH($D299,$AR$5:$AR$12,0),4))*($G299/INDEX($BB$5:$BG$12,MATCH($D299,$AR$5:$AR$12,0),4))^$J299)+(EXP(-$G299/INDEX($BB$5:$BG$12,MATCH($D299,$AR$5:$AR$12,0),5))*($G299/INDEX($BB$5:$BG$12,MATCH($D299,$AR$5:$AR$12,0),5))^$J299)+(EXP(-$G299/INDEX($BB$5:$BG$12,MATCH($D299,$AR$5:$AR$12,0),6))*($G299/INDEX($BB$5:$BG$12,MATCH($D299,$AR$5:$AR$12,0),6))^$J299)),0)</x:f>
        <x:v>0</x:v>
      </x:c>
      <x:c r="AG299" s="145" t="n">
        <x:f>IFERROR((EXP(-$G299/INDEX($BB$5:$BG$12,MATCH($D299,$AR$5:$AR$12,0),3))*($G299/INDEX($BB$5:$BG$12,MATCH($D299,$AR$5:$AR$12,0),3))^$J299)/((EXP(-$G299/INDEX($BB$5:$BG$12,MATCH($D299,$AR$5:$AR$12,0),1))*($G299/INDEX($BB$5:$BG$12,MATCH($D299,$AR$5:$AR$12,0),1))^$J299)+(EXP(-$G299/INDEX($BB$5:$BG$12,MATCH($D299,$AR$5:$AR$12,0),2))*($G299/INDEX($BB$5:$BG$12,MATCH($D299,$AR$5:$AR$12,0),2))^$J299)+(EXP(-$G299/INDEX($BB$5:$BG$12,MATCH($D299,$AR$5:$AR$12,0),3))*($G299/INDEX($BB$5:$BG$12,MATCH($D299,$AR$5:$AR$12,0),3))^$J299)+(EXP(-$G299/INDEX($BB$5:$BG$12,MATCH($D299,$AR$5:$AR$12,0),4))*($G299/INDEX($BB$5:$BG$12,MATCH($D299,$AR$5:$AR$12,0),4))^$J299)+(EXP(-$G299/INDEX($BB$5:$BG$12,MATCH($D299,$AR$5:$AR$12,0),5))*($G299/INDEX($BB$5:$BG$12,MATCH($D299,$AR$5:$AR$12,0),5))^$J299)+(EXP(-$G299/INDEX($BB$5:$BG$12,MATCH($D299,$AR$5:$AR$12,0),6))*($G299/INDEX($BB$5:$BG$12,MATCH($D299,$AR$5:$AR$12,0),6))^$J299)),0)</x:f>
        <x:v>0</x:v>
      </x:c>
      <x:c r="AH299" s="145" t="n">
        <x:f>IFERROR((EXP(-$G299/INDEX($BB$5:$BG$12,MATCH($D299,$AR$5:$AR$12,0),4))*($G299/INDEX($BB$5:$BG$12,MATCH($D299,$AR$5:$AR$12,0),4))^$J299)/((EXP(-$G299/INDEX($BB$5:$BG$12,MATCH($D299,$AR$5:$AR$12,0),1))*($G299/INDEX($BB$5:$BG$12,MATCH($D299,$AR$5:$AR$12,0),1))^$J299)+(EXP(-$G299/INDEX($BB$5:$BG$12,MATCH($D299,$AR$5:$AR$12,0),2))*($G299/INDEX($BB$5:$BG$12,MATCH($D299,$AR$5:$AR$12,0),2))^$J299)+(EXP(-$G299/INDEX($BB$5:$BG$12,MATCH($D299,$AR$5:$AR$12,0),3))*($G299/INDEX($BB$5:$BG$12,MATCH($D299,$AR$5:$AR$12,0),3))^$J299)+(EXP(-$G299/INDEX($BB$5:$BG$12,MATCH($D299,$AR$5:$AR$12,0),4))*($G299/INDEX($BB$5:$BG$12,MATCH($D299,$AR$5:$AR$12,0),4))^$J299)+(EXP(-$G299/INDEX($BB$5:$BG$12,MATCH($D299,$AR$5:$AR$12,0),5))*($G299/INDEX($BB$5:$BG$12,MATCH($D299,$AR$5:$AR$12,0),5))^$J299)+(EXP(-$G299/INDEX($BB$5:$BG$12,MATCH($D299,$AR$5:$AR$12,0),6))*($G299/INDEX($BB$5:$BG$12,MATCH($D299,$AR$5:$AR$12,0),6))^$J299)),0)</x:f>
        <x:v>0</x:v>
      </x:c>
      <x:c r="AI299" s="145" t="n">
        <x:f>IFERROR((EXP(-$G299/INDEX($BB$5:$BG$12,MATCH($D299,$AR$5:$AR$12,0),5))*($G299/INDEX($BB$5:$BG$12,MATCH($D299,$AR$5:$AR$12,0),5))^$J299)/((EXP(-$G299/INDEX($BB$5:$BG$12,MATCH($D299,$AR$5:$AR$12,0),1))*($G299/INDEX($BB$5:$BG$12,MATCH($D299,$AR$5:$AR$12,0),1))^$J299)+(EXP(-$G299/INDEX($BB$5:$BG$12,MATCH($D299,$AR$5:$AR$12,0),2))*($G299/INDEX($BB$5:$BG$12,MATCH($D299,$AR$5:$AR$12,0),2))^$J299)+(EXP(-$G299/INDEX($BB$5:$BG$12,MATCH($D299,$AR$5:$AR$12,0),3))*($G299/INDEX($BB$5:$BG$12,MATCH($D299,$AR$5:$AR$12,0),3))^$J299)+(EXP(-$G299/INDEX($BB$5:$BG$12,MATCH($D299,$AR$5:$AR$12,0),4))*($G299/INDEX($BB$5:$BG$12,MATCH($D299,$AR$5:$AR$12,0),4))^$J299)+(EXP(-$G299/INDEX($BB$5:$BG$12,MATCH($D299,$AR$5:$AR$12,0),5))*($G299/INDEX($BB$5:$BG$12,MATCH($D299,$AR$5:$AR$12,0),5))^$J299)+(EXP(-$G299/INDEX($BB$5:$BG$12,MATCH($D299,$AR$5:$AR$12,0),6))*($G299/INDEX($BB$5:$BG$12,MATCH($D299,$AR$5:$AR$12,0),6))^$J299)),0)</x:f>
        <x:v>0</x:v>
      </x:c>
      <x:c r="AJ299" s="145" t="n">
        <x:f>IFERROR((EXP(-$G299/INDEX($BB$5:$BG$12,MATCH($D299,$AR$5:$AR$12,0),6))*($G299/INDEX($BB$5:$BG$12,MATCH($D299,$AR$5:$AR$12,0),6))^$J299)/((EXP(-$G299/INDEX($BB$5:$BG$12,MATCH($D299,$AR$5:$AR$12,0),1))*($G299/INDEX($BB$5:$BG$12,MATCH($D299,$AR$5:$AR$12,0),1))^$J299)+(EXP(-$G299/INDEX($BB$5:$BG$12,MATCH($D299,$AR$5:$AR$12,0),2))*($G299/INDEX($BB$5:$BG$12,MATCH($D299,$AR$5:$AR$12,0),2))^$J299)+(EXP(-$G299/INDEX($BB$5:$BG$12,MATCH($D299,$AR$5:$AR$12,0),3))*($G299/INDEX($BB$5:$BG$12,MATCH($D299,$AR$5:$AR$12,0),3))^$J299)+(EXP(-$G299/INDEX($BB$5:$BG$12,MATCH($D299,$AR$5:$AR$12,0),4))*($G299/INDEX($BB$5:$BG$12,MATCH($D299,$AR$5:$AR$12,0),4))^$J299)+(EXP(-$G299/INDEX($BB$5:$BG$12,MATCH($D299,$AR$5:$AR$12,0),5))*($G299/INDEX($BB$5:$BG$12,MATCH($D299,$AR$5:$AR$12,0),5))^$J299)+(EXP(-$G299/INDEX($BB$5:$BG$12,MATCH($D299,$AR$5:$AR$12,0),6))*($G299/INDEX($BB$5:$BG$12,MATCH($D299,$AR$5:$AR$12,0),6))^$J299)),0)</x:f>
        <x:v>0</x:v>
      </x:c>
      <x:c r="BJ299"/>
      <x:c r="BK299"/>
      <x:c r="BL299"/>
      <x:c r="BM299"/>
      <x:c r="BN299"/>
      <x:c r="BO299"/>
      <x:c r="BP299"/>
      <x:c r="BQ299"/>
      <x:c r="BR299"/>
      <x:c r="BS299"/>
      <x:c r="BT299"/>
      <x:c r="BU299"/>
      <x:c r="BV299"/>
      <x:c r="BW299"/>
      <x:c r="BX299"/>
      <x:c r="BY299"/>
      <x:c r="BZ299"/>
    </x:row>
    <x:row r="300">
      <x:c r="A300" s="30" t="n">
        <x:f>'対象台データ'!A298</x:f>
        <x:v>46135</x:v>
      </x:c>
      <x:c r="B300" s="1004" t="str">
        <x:f>'対象台データ'!B298</x:f>
        <x:v>木</x:v>
      </x:c>
      <x:c r="C300" s="1004" t="str">
        <x:f>'対象台データ'!C298</x:f>
        <x:v>4/23</x:v>
      </x:c>
      <x:c r="D300" t="str">
        <x:f>'対象台データ'!D298</x:f>
        <x:v>スマスロ ミリオンゴッド‐神々の軌跡‐</x:v>
      </x:c>
      <x:c r="E300" s="1015" t="n">
        <x:f>IF($X300="A",MIN(100,MAX(0,55+(V300-55)*(1+0.4*SQRT(MIN(G300/8000,1))))),MIN(100,MAX(0,V300)))</x:f>
        <x:v>92.26726772616136</x:v>
      </x:c>
      <x:c r="F300" s="1017" t="n">
        <x:f>'対象台データ'!E298</x:f>
        <x:v>670</x:v>
      </x:c>
      <x:c r="G300" s="644" t="n">
        <x:f>'対象台データ'!F298</x:f>
        <x:v>10225</x:v>
      </x:c>
      <x:c r="H300" s="644" t="n">
        <x:f>'対象台データ'!G298</x:f>
        <x:v>5868</x:v>
      </x:c>
      <x:c r="I300" s="644" t="n">
        <x:f>'対象台データ'!H298</x:f>
        <x:v>0</x:v>
      </x:c>
      <x:c r="J300" s="644" t="n">
        <x:f>'対象台データ'!I298</x:f>
        <x:v>0</x:v>
      </x:c>
      <x:c r="K300" s="145" t="n">
        <x:f>'対象台データ'!K298</x:f>
        <x:v>1.1912958435207823</x:v>
      </x:c>
      <x:c r="L300" s="28" t="n">
        <x:f>IF(G300&lt;=0,5,IF(G300&lt;1500,5+(G300-0)*(20-5)/(1500-0),IF(G300&lt;3000,20+(G300-1500)*(40-20)/(3000-1500),IF(G300&lt;4500,40+(G300-3000)*(58-40)/(4500-3000),IF(G300&lt;6000,58+(G300-4500)*(72-58)/(6000-4500),IF(G300&lt;7500,72+(G300-6000)*(84-72)/(7500-6000),IF(G300&lt;9000,84+(G300-7500)*(93-84)/(9000-7500),IF(G300&lt;11000,93+(G300-9000)*(100-93)/(11000-9000),100))))))))</x:f>
        <x:v>97.2875</x:v>
      </x:c>
      <x:c r="M300" s="28" t="n">
        <x:v>1</x:v>
      </x:c>
      <x:c r="N300" s="28" t="n">
        <x:f>MIN(100,L300*M300)</x:f>
        <x:v>97.2875</x:v>
      </x:c>
      <x:c r="O300" s="28" t="n">
        <x:f>IF(K300&lt;=0.8,0,IF(K300&lt;0.9,0+(K300-0.8)*(10-0)/(0.9-0.8),IF(K300&lt;1,10+(K300-0.9)*(35-10)/(1-0.9),IF(K300&lt;1.2,35+(K300-1)*(87-35)/(1.2-1),IF(K300&lt;1.3,87+(K300-1.2)*(96-87)/(1.3-1.2),IF(K300&lt;1.45,96+(K300-1.3)*(100-96)/(1.45-1.3),100))))))</x:f>
        <x:v>84.73691931540341</x:v>
      </x:c>
      <x:c r="P300" s="145" t="n">
        <x:f>MIN(1,SQRT(G300/8000))</x:f>
        <x:v>1</x:v>
      </x:c>
      <x:c r="Q300" s="28" t="n">
        <x:f>35+(O300-35)*P300</x:f>
        <x:v>84.73691931540341</x:v>
      </x:c>
      <x:c r="R300" s="28" t="n">
        <x:f>IF(K300&lt;0.95,MIN(25,(0.95-K300)*250),0)</x:f>
        <x:v>0</x:v>
      </x:c>
      <x:c r="S300" s="28" t="n">
        <x:f>IF($X300="A",Y300*5+Z300*15+AA300*30+AB300*60+AC300*80+AD300*100,0)</x:f>
        <x:v>0</x:v>
      </x:c>
      <x:c r="T300" s="28" t="n">
        <x:f>IF($X300="A",AE300*5+AF300*15+AG300*30+AH300*60+AI300*80+AJ300*100,0)</x:f>
        <x:v>0</x:v>
      </x:c>
      <x:c r="U300" s="28" t="n">
        <x:f>IF($X300="A",S300*15%+T300*30%+Q300*55%,0)</x:f>
        <x:v>0</x:v>
      </x:c>
      <x:c r="V300" s="1019" t="n">
        <x:f>IF($X300="A",U300*80%+N300*20%,N300*IFERROR(INDEX($AT$5:$AT$60,MATCH($D300,$AR$5:$AR$60,0)),0.6)+Q300*IFERROR(INDEX($AU$5:$AU$60,MATCH($D300,$AR$5:$AR$60,0)),0.4)-R300)</x:f>
        <x:v>92.26726772616136</x:v>
      </x:c>
      <x:c r="W300" s="25" t="str">
        <x:f>IF(E300&gt;=90,"設定6級候補",IF(E300&gt;=75,"設定4以上強候補",IF(E300&gt;=60,"設定4以上を疑う","要観察")))</x:f>
        <x:v>設定6級候補</x:v>
      </x:c>
      <x:c r="X300" s="1004" t="str">
        <x:f>IFERROR(INDEX($AS$5:$AS$60,MATCH($D300,$AR$5:$AR$60,0)),"AT")</x:f>
        <x:v>AT</x:v>
      </x:c>
      <x:c r="Y300" s="145" t="n">
        <x:f>IFERROR((EXP(-$G300/INDEX($AV$5:$BA$12,MATCH($D300,$AR$5:$AR$12,0),1))*($G300/INDEX($AV$5:$BA$12,MATCH($D300,$AR$5:$AR$12,0),1))^$I300)/((EXP(-$G300/INDEX($AV$5:$BA$12,MATCH($D300,$AR$5:$AR$12,0),1))*($G300/INDEX($AV$5:$BA$12,MATCH($D300,$AR$5:$AR$12,0),1))^$I300)+(EXP(-$G300/INDEX($AV$5:$BA$12,MATCH($D300,$AR$5:$AR$12,0),2))*($G300/INDEX($AV$5:$BA$12,MATCH($D300,$AR$5:$AR$12,0),2))^$I300)+(EXP(-$G300/INDEX($AV$5:$BA$12,MATCH($D300,$AR$5:$AR$12,0),3))*($G300/INDEX($AV$5:$BA$12,MATCH($D300,$AR$5:$AR$12,0),3))^$I300)+(EXP(-$G300/INDEX($AV$5:$BA$12,MATCH($D300,$AR$5:$AR$12,0),4))*($G300/INDEX($AV$5:$BA$12,MATCH($D300,$AR$5:$AR$12,0),4))^$I300)+(EXP(-$G300/INDEX($AV$5:$BA$12,MATCH($D300,$AR$5:$AR$12,0),5))*($G300/INDEX($AV$5:$BA$12,MATCH($D300,$AR$5:$AR$12,0),5))^$I300)+(EXP(-$G300/INDEX($AV$5:$BA$12,MATCH($D300,$AR$5:$AR$12,0),6))*($G300/INDEX($AV$5:$BA$12,MATCH($D300,$AR$5:$AR$12,0),6))^$I300)),0)</x:f>
        <x:v>0</x:v>
      </x:c>
      <x:c r="Z300" s="145" t="n">
        <x:f>IFERROR((EXP(-$G300/INDEX($AV$5:$BA$12,MATCH($D300,$AR$5:$AR$12,0),2))*($G300/INDEX($AV$5:$BA$12,MATCH($D300,$AR$5:$AR$12,0),2))^$I300)/((EXP(-$G300/INDEX($AV$5:$BA$12,MATCH($D300,$AR$5:$AR$12,0),1))*($G300/INDEX($AV$5:$BA$12,MATCH($D300,$AR$5:$AR$12,0),1))^$I300)+(EXP(-$G300/INDEX($AV$5:$BA$12,MATCH($D300,$AR$5:$AR$12,0),2))*($G300/INDEX($AV$5:$BA$12,MATCH($D300,$AR$5:$AR$12,0),2))^$I300)+(EXP(-$G300/INDEX($AV$5:$BA$12,MATCH($D300,$AR$5:$AR$12,0),3))*($G300/INDEX($AV$5:$BA$12,MATCH($D300,$AR$5:$AR$12,0),3))^$I300)+(EXP(-$G300/INDEX($AV$5:$BA$12,MATCH($D300,$AR$5:$AR$12,0),4))*($G300/INDEX($AV$5:$BA$12,MATCH($D300,$AR$5:$AR$12,0),4))^$I300)+(EXP(-$G300/INDEX($AV$5:$BA$12,MATCH($D300,$AR$5:$AR$12,0),5))*($G300/INDEX($AV$5:$BA$12,MATCH($D300,$AR$5:$AR$12,0),5))^$I300)+(EXP(-$G300/INDEX($AV$5:$BA$12,MATCH($D300,$AR$5:$AR$12,0),6))*($G300/INDEX($AV$5:$BA$12,MATCH($D300,$AR$5:$AR$12,0),6))^$I300)),0)</x:f>
        <x:v>0</x:v>
      </x:c>
      <x:c r="AA300" s="145" t="n">
        <x:f>IFERROR((EXP(-$G300/INDEX($AV$5:$BA$12,MATCH($D300,$AR$5:$AR$12,0),3))*($G300/INDEX($AV$5:$BA$12,MATCH($D300,$AR$5:$AR$12,0),3))^$I300)/((EXP(-$G300/INDEX($AV$5:$BA$12,MATCH($D300,$AR$5:$AR$12,0),1))*($G300/INDEX($AV$5:$BA$12,MATCH($D300,$AR$5:$AR$12,0),1))^$I300)+(EXP(-$G300/INDEX($AV$5:$BA$12,MATCH($D300,$AR$5:$AR$12,0),2))*($G300/INDEX($AV$5:$BA$12,MATCH($D300,$AR$5:$AR$12,0),2))^$I300)+(EXP(-$G300/INDEX($AV$5:$BA$12,MATCH($D300,$AR$5:$AR$12,0),3))*($G300/INDEX($AV$5:$BA$12,MATCH($D300,$AR$5:$AR$12,0),3))^$I300)+(EXP(-$G300/INDEX($AV$5:$BA$12,MATCH($D300,$AR$5:$AR$12,0),4))*($G300/INDEX($AV$5:$BA$12,MATCH($D300,$AR$5:$AR$12,0),4))^$I300)+(EXP(-$G300/INDEX($AV$5:$BA$12,MATCH($D300,$AR$5:$AR$12,0),5))*($G300/INDEX($AV$5:$BA$12,MATCH($D300,$AR$5:$AR$12,0),5))^$I300)+(EXP(-$G300/INDEX($AV$5:$BA$12,MATCH($D300,$AR$5:$AR$12,0),6))*($G300/INDEX($AV$5:$BA$12,MATCH($D300,$AR$5:$AR$12,0),6))^$I300)),0)</x:f>
        <x:v>0</x:v>
      </x:c>
      <x:c r="AB300" s="145" t="n">
        <x:f>IFERROR((EXP(-$G300/INDEX($AV$5:$BA$12,MATCH($D300,$AR$5:$AR$12,0),4))*($G300/INDEX($AV$5:$BA$12,MATCH($D300,$AR$5:$AR$12,0),4))^$I300)/((EXP(-$G300/INDEX($AV$5:$BA$12,MATCH($D300,$AR$5:$AR$12,0),1))*($G300/INDEX($AV$5:$BA$12,MATCH($D300,$AR$5:$AR$12,0),1))^$I300)+(EXP(-$G300/INDEX($AV$5:$BA$12,MATCH($D300,$AR$5:$AR$12,0),2))*($G300/INDEX($AV$5:$BA$12,MATCH($D300,$AR$5:$AR$12,0),2))^$I300)+(EXP(-$G300/INDEX($AV$5:$BA$12,MATCH($D300,$AR$5:$AR$12,0),3))*($G300/INDEX($AV$5:$BA$12,MATCH($D300,$AR$5:$AR$12,0),3))^$I300)+(EXP(-$G300/INDEX($AV$5:$BA$12,MATCH($D300,$AR$5:$AR$12,0),4))*($G300/INDEX($AV$5:$BA$12,MATCH($D300,$AR$5:$AR$12,0),4))^$I300)+(EXP(-$G300/INDEX($AV$5:$BA$12,MATCH($D300,$AR$5:$AR$12,0),5))*($G300/INDEX($AV$5:$BA$12,MATCH($D300,$AR$5:$AR$12,0),5))^$I300)+(EXP(-$G300/INDEX($AV$5:$BA$12,MATCH($D300,$AR$5:$AR$12,0),6))*($G300/INDEX($AV$5:$BA$12,MATCH($D300,$AR$5:$AR$12,0),6))^$I300)),0)</x:f>
        <x:v>0</x:v>
      </x:c>
      <x:c r="AC300" s="145" t="n">
        <x:f>IFERROR((EXP(-$G300/INDEX($AV$5:$BA$12,MATCH($D300,$AR$5:$AR$12,0),5))*($G300/INDEX($AV$5:$BA$12,MATCH($D300,$AR$5:$AR$12,0),5))^$I300)/((EXP(-$G300/INDEX($AV$5:$BA$12,MATCH($D300,$AR$5:$AR$12,0),1))*($G300/INDEX($AV$5:$BA$12,MATCH($D300,$AR$5:$AR$12,0),1))^$I300)+(EXP(-$G300/INDEX($AV$5:$BA$12,MATCH($D300,$AR$5:$AR$12,0),2))*($G300/INDEX($AV$5:$BA$12,MATCH($D300,$AR$5:$AR$12,0),2))^$I300)+(EXP(-$G300/INDEX($AV$5:$BA$12,MATCH($D300,$AR$5:$AR$12,0),3))*($G300/INDEX($AV$5:$BA$12,MATCH($D300,$AR$5:$AR$12,0),3))^$I300)+(EXP(-$G300/INDEX($AV$5:$BA$12,MATCH($D300,$AR$5:$AR$12,0),4))*($G300/INDEX($AV$5:$BA$12,MATCH($D300,$AR$5:$AR$12,0),4))^$I300)+(EXP(-$G300/INDEX($AV$5:$BA$12,MATCH($D300,$AR$5:$AR$12,0),5))*($G300/INDEX($AV$5:$BA$12,MATCH($D300,$AR$5:$AR$12,0),5))^$I300)+(EXP(-$G300/INDEX($AV$5:$BA$12,MATCH($D300,$AR$5:$AR$12,0),6))*($G300/INDEX($AV$5:$BA$12,MATCH($D300,$AR$5:$AR$12,0),6))^$I300)),0)</x:f>
        <x:v>0</x:v>
      </x:c>
      <x:c r="AD300" s="145" t="n">
        <x:f>IFERROR((EXP(-$G300/INDEX($AV$5:$BA$12,MATCH($D300,$AR$5:$AR$12,0),6))*($G300/INDEX($AV$5:$BA$12,MATCH($D300,$AR$5:$AR$12,0),6))^$I300)/((EXP(-$G300/INDEX($AV$5:$BA$12,MATCH($D300,$AR$5:$AR$12,0),1))*($G300/INDEX($AV$5:$BA$12,MATCH($D300,$AR$5:$AR$12,0),1))^$I300)+(EXP(-$G300/INDEX($AV$5:$BA$12,MATCH($D300,$AR$5:$AR$12,0),2))*($G300/INDEX($AV$5:$BA$12,MATCH($D300,$AR$5:$AR$12,0),2))^$I300)+(EXP(-$G300/INDEX($AV$5:$BA$12,MATCH($D300,$AR$5:$AR$12,0),3))*($G300/INDEX($AV$5:$BA$12,MATCH($D300,$AR$5:$AR$12,0),3))^$I300)+(EXP(-$G300/INDEX($AV$5:$BA$12,MATCH($D300,$AR$5:$AR$12,0),4))*($G300/INDEX($AV$5:$BA$12,MATCH($D300,$AR$5:$AR$12,0),4))^$I300)+(EXP(-$G300/INDEX($AV$5:$BA$12,MATCH($D300,$AR$5:$AR$12,0),5))*($G300/INDEX($AV$5:$BA$12,MATCH($D300,$AR$5:$AR$12,0),5))^$I300)+(EXP(-$G300/INDEX($AV$5:$BA$12,MATCH($D300,$AR$5:$AR$12,0),6))*($G300/INDEX($AV$5:$BA$12,MATCH($D300,$AR$5:$AR$12,0),6))^$I300)),0)</x:f>
        <x:v>0</x:v>
      </x:c>
      <x:c r="AE300" s="145" t="n">
        <x:f>IFERROR((EXP(-$G300/INDEX($BB$5:$BG$12,MATCH($D300,$AR$5:$AR$12,0),1))*($G300/INDEX($BB$5:$BG$12,MATCH($D300,$AR$5:$AR$12,0),1))^$J300)/((EXP(-$G300/INDEX($BB$5:$BG$12,MATCH($D300,$AR$5:$AR$12,0),1))*($G300/INDEX($BB$5:$BG$12,MATCH($D300,$AR$5:$AR$12,0),1))^$J300)+(EXP(-$G300/INDEX($BB$5:$BG$12,MATCH($D300,$AR$5:$AR$12,0),2))*($G300/INDEX($BB$5:$BG$12,MATCH($D300,$AR$5:$AR$12,0),2))^$J300)+(EXP(-$G300/INDEX($BB$5:$BG$12,MATCH($D300,$AR$5:$AR$12,0),3))*($G300/INDEX($BB$5:$BG$12,MATCH($D300,$AR$5:$AR$12,0),3))^$J300)+(EXP(-$G300/INDEX($BB$5:$BG$12,MATCH($D300,$AR$5:$AR$12,0),4))*($G300/INDEX($BB$5:$BG$12,MATCH($D300,$AR$5:$AR$12,0),4))^$J300)+(EXP(-$G300/INDEX($BB$5:$BG$12,MATCH($D300,$AR$5:$AR$12,0),5))*($G300/INDEX($BB$5:$BG$12,MATCH($D300,$AR$5:$AR$12,0),5))^$J300)+(EXP(-$G300/INDEX($BB$5:$BG$12,MATCH($D300,$AR$5:$AR$12,0),6))*($G300/INDEX($BB$5:$BG$12,MATCH($D300,$AR$5:$AR$12,0),6))^$J300)),0)</x:f>
        <x:v>0</x:v>
      </x:c>
      <x:c r="AF300" s="145" t="n">
        <x:f>IFERROR((EXP(-$G300/INDEX($BB$5:$BG$12,MATCH($D300,$AR$5:$AR$12,0),2))*($G300/INDEX($BB$5:$BG$12,MATCH($D300,$AR$5:$AR$12,0),2))^$J300)/((EXP(-$G300/INDEX($BB$5:$BG$12,MATCH($D300,$AR$5:$AR$12,0),1))*($G300/INDEX($BB$5:$BG$12,MATCH($D300,$AR$5:$AR$12,0),1))^$J300)+(EXP(-$G300/INDEX($BB$5:$BG$12,MATCH($D300,$AR$5:$AR$12,0),2))*($G300/INDEX($BB$5:$BG$12,MATCH($D300,$AR$5:$AR$12,0),2))^$J300)+(EXP(-$G300/INDEX($BB$5:$BG$12,MATCH($D300,$AR$5:$AR$12,0),3))*($G300/INDEX($BB$5:$BG$12,MATCH($D300,$AR$5:$AR$12,0),3))^$J300)+(EXP(-$G300/INDEX($BB$5:$BG$12,MATCH($D300,$AR$5:$AR$12,0),4))*($G300/INDEX($BB$5:$BG$12,MATCH($D300,$AR$5:$AR$12,0),4))^$J300)+(EXP(-$G300/INDEX($BB$5:$BG$12,MATCH($D300,$AR$5:$AR$12,0),5))*($G300/INDEX($BB$5:$BG$12,MATCH($D300,$AR$5:$AR$12,0),5))^$J300)+(EXP(-$G300/INDEX($BB$5:$BG$12,MATCH($D300,$AR$5:$AR$12,0),6))*($G300/INDEX($BB$5:$BG$12,MATCH($D300,$AR$5:$AR$12,0),6))^$J300)),0)</x:f>
        <x:v>0</x:v>
      </x:c>
      <x:c r="AG300" s="145" t="n">
        <x:f>IFERROR((EXP(-$G300/INDEX($BB$5:$BG$12,MATCH($D300,$AR$5:$AR$12,0),3))*($G300/INDEX($BB$5:$BG$12,MATCH($D300,$AR$5:$AR$12,0),3))^$J300)/((EXP(-$G300/INDEX($BB$5:$BG$12,MATCH($D300,$AR$5:$AR$12,0),1))*($G300/INDEX($BB$5:$BG$12,MATCH($D300,$AR$5:$AR$12,0),1))^$J300)+(EXP(-$G300/INDEX($BB$5:$BG$12,MATCH($D300,$AR$5:$AR$12,0),2))*($G300/INDEX($BB$5:$BG$12,MATCH($D300,$AR$5:$AR$12,0),2))^$J300)+(EXP(-$G300/INDEX($BB$5:$BG$12,MATCH($D300,$AR$5:$AR$12,0),3))*($G300/INDEX($BB$5:$BG$12,MATCH($D300,$AR$5:$AR$12,0),3))^$J300)+(EXP(-$G300/INDEX($BB$5:$BG$12,MATCH($D300,$AR$5:$AR$12,0),4))*($G300/INDEX($BB$5:$BG$12,MATCH($D300,$AR$5:$AR$12,0),4))^$J300)+(EXP(-$G300/INDEX($BB$5:$BG$12,MATCH($D300,$AR$5:$AR$12,0),5))*($G300/INDEX($BB$5:$BG$12,MATCH($D300,$AR$5:$AR$12,0),5))^$J300)+(EXP(-$G300/INDEX($BB$5:$BG$12,MATCH($D300,$AR$5:$AR$12,0),6))*($G300/INDEX($BB$5:$BG$12,MATCH($D300,$AR$5:$AR$12,0),6))^$J300)),0)</x:f>
        <x:v>0</x:v>
      </x:c>
      <x:c r="AH300" s="145" t="n">
        <x:f>IFERROR((EXP(-$G300/INDEX($BB$5:$BG$12,MATCH($D300,$AR$5:$AR$12,0),4))*($G300/INDEX($BB$5:$BG$12,MATCH($D300,$AR$5:$AR$12,0),4))^$J300)/((EXP(-$G300/INDEX($BB$5:$BG$12,MATCH($D300,$AR$5:$AR$12,0),1))*($G300/INDEX($BB$5:$BG$12,MATCH($D300,$AR$5:$AR$12,0),1))^$J300)+(EXP(-$G300/INDEX($BB$5:$BG$12,MATCH($D300,$AR$5:$AR$12,0),2))*($G300/INDEX($BB$5:$BG$12,MATCH($D300,$AR$5:$AR$12,0),2))^$J300)+(EXP(-$G300/INDEX($BB$5:$BG$12,MATCH($D300,$AR$5:$AR$12,0),3))*($G300/INDEX($BB$5:$BG$12,MATCH($D300,$AR$5:$AR$12,0),3))^$J300)+(EXP(-$G300/INDEX($BB$5:$BG$12,MATCH($D300,$AR$5:$AR$12,0),4))*($G300/INDEX($BB$5:$BG$12,MATCH($D300,$AR$5:$AR$12,0),4))^$J300)+(EXP(-$G300/INDEX($BB$5:$BG$12,MATCH($D300,$AR$5:$AR$12,0),5))*($G300/INDEX($BB$5:$BG$12,MATCH($D300,$AR$5:$AR$12,0),5))^$J300)+(EXP(-$G300/INDEX($BB$5:$BG$12,MATCH($D300,$AR$5:$AR$12,0),6))*($G300/INDEX($BB$5:$BG$12,MATCH($D300,$AR$5:$AR$12,0),6))^$J300)),0)</x:f>
        <x:v>0</x:v>
      </x:c>
      <x:c r="AI300" s="145" t="n">
        <x:f>IFERROR((EXP(-$G300/INDEX($BB$5:$BG$12,MATCH($D300,$AR$5:$AR$12,0),5))*($G300/INDEX($BB$5:$BG$12,MATCH($D300,$AR$5:$AR$12,0),5))^$J300)/((EXP(-$G300/INDEX($BB$5:$BG$12,MATCH($D300,$AR$5:$AR$12,0),1))*($G300/INDEX($BB$5:$BG$12,MATCH($D300,$AR$5:$AR$12,0),1))^$J300)+(EXP(-$G300/INDEX($BB$5:$BG$12,MATCH($D300,$AR$5:$AR$12,0),2))*($G300/INDEX($BB$5:$BG$12,MATCH($D300,$AR$5:$AR$12,0),2))^$J300)+(EXP(-$G300/INDEX($BB$5:$BG$12,MATCH($D300,$AR$5:$AR$12,0),3))*($G300/INDEX($BB$5:$BG$12,MATCH($D300,$AR$5:$AR$12,0),3))^$J300)+(EXP(-$G300/INDEX($BB$5:$BG$12,MATCH($D300,$AR$5:$AR$12,0),4))*($G300/INDEX($BB$5:$BG$12,MATCH($D300,$AR$5:$AR$12,0),4))^$J300)+(EXP(-$G300/INDEX($BB$5:$BG$12,MATCH($D300,$AR$5:$AR$12,0),5))*($G300/INDEX($BB$5:$BG$12,MATCH($D300,$AR$5:$AR$12,0),5))^$J300)+(EXP(-$G300/INDEX($BB$5:$BG$12,MATCH($D300,$AR$5:$AR$12,0),6))*($G300/INDEX($BB$5:$BG$12,MATCH($D300,$AR$5:$AR$12,0),6))^$J300)),0)</x:f>
        <x:v>0</x:v>
      </x:c>
      <x:c r="AJ300" s="145" t="n">
        <x:f>IFERROR((EXP(-$G300/INDEX($BB$5:$BG$12,MATCH($D300,$AR$5:$AR$12,0),6))*($G300/INDEX($BB$5:$BG$12,MATCH($D300,$AR$5:$AR$12,0),6))^$J300)/((EXP(-$G300/INDEX($BB$5:$BG$12,MATCH($D300,$AR$5:$AR$12,0),1))*($G300/INDEX($BB$5:$BG$12,MATCH($D300,$AR$5:$AR$12,0),1))^$J300)+(EXP(-$G300/INDEX($BB$5:$BG$12,MATCH($D300,$AR$5:$AR$12,0),2))*($G300/INDEX($BB$5:$BG$12,MATCH($D300,$AR$5:$AR$12,0),2))^$J300)+(EXP(-$G300/INDEX($BB$5:$BG$12,MATCH($D300,$AR$5:$AR$12,0),3))*($G300/INDEX($BB$5:$BG$12,MATCH($D300,$AR$5:$AR$12,0),3))^$J300)+(EXP(-$G300/INDEX($BB$5:$BG$12,MATCH($D300,$AR$5:$AR$12,0),4))*($G300/INDEX($BB$5:$BG$12,MATCH($D300,$AR$5:$AR$12,0),4))^$J300)+(EXP(-$G300/INDEX($BB$5:$BG$12,MATCH($D300,$AR$5:$AR$12,0),5))*($G300/INDEX($BB$5:$BG$12,MATCH($D300,$AR$5:$AR$12,0),5))^$J300)+(EXP(-$G300/INDEX($BB$5:$BG$12,MATCH($D300,$AR$5:$AR$12,0),6))*($G300/INDEX($BB$5:$BG$12,MATCH($D300,$AR$5:$AR$12,0),6))^$J300)),0)</x:f>
        <x:v>0</x:v>
      </x:c>
      <x:c r="BJ300"/>
      <x:c r="BK300"/>
      <x:c r="BL300"/>
      <x:c r="BM300"/>
      <x:c r="BN300"/>
      <x:c r="BO300"/>
      <x:c r="BP300"/>
      <x:c r="BQ300"/>
      <x:c r="BR300"/>
      <x:c r="BS300"/>
      <x:c r="BT300"/>
      <x:c r="BU300"/>
      <x:c r="BV300"/>
      <x:c r="BW300"/>
      <x:c r="BX300"/>
      <x:c r="BY300"/>
      <x:c r="BZ300"/>
    </x:row>
    <x:row r="301">
      <x:c r="A301" s="30" t="n">
        <x:f>'対象台データ'!A299</x:f>
        <x:v>46135</x:v>
      </x:c>
      <x:c r="B301" s="1004" t="str">
        <x:f>'対象台データ'!B299</x:f>
        <x:v>木</x:v>
      </x:c>
      <x:c r="C301" s="1004" t="str">
        <x:f>'対象台データ'!C299</x:f>
        <x:v>4/23</x:v>
      </x:c>
      <x:c r="D301" t="str">
        <x:f>'対象台データ'!D299</x:f>
        <x:v>スマスロ ミリオンゴッド‐神々の軌跡‐</x:v>
      </x:c>
      <x:c r="E301" s="1015" t="n">
        <x:f>IF($X301="A",MIN(100,MAX(0,55+(V301-55)*(1+0.4*SQRT(MIN(G301/8000,1))))),MIN(100,MAX(0,V301)))</x:f>
        <x:v>91.13411476076307</x:v>
      </x:c>
      <x:c r="F301" s="1017" t="n">
        <x:f>'対象台データ'!E299</x:f>
        <x:v>671</x:v>
      </x:c>
      <x:c r="G301" s="644" t="n">
        <x:f>'対象台データ'!F299</x:f>
        <x:v>9593</x:v>
      </x:c>
      <x:c r="H301" s="644" t="n">
        <x:f>'対象台データ'!G299</x:f>
        <x:v>5559</x:v>
      </x:c>
      <x:c r="I301" s="644" t="n">
        <x:f>'対象台データ'!H299</x:f>
        <x:v>0</x:v>
      </x:c>
      <x:c r="J301" s="644" t="n">
        <x:f>'対象台データ'!I299</x:f>
        <x:v>0</x:v>
      </x:c>
      <x:c r="K301" s="145" t="n">
        <x:f>'対象台データ'!K299</x:f>
        <x:v>1.1931616803919525</x:v>
      </x:c>
      <x:c r="L301" s="28" t="n">
        <x:f>IF(G301&lt;=0,5,IF(G301&lt;1500,5+(G301-0)*(20-5)/(1500-0),IF(G301&lt;3000,20+(G301-1500)*(40-20)/(3000-1500),IF(G301&lt;4500,40+(G301-3000)*(58-40)/(4500-3000),IF(G301&lt;6000,58+(G301-4500)*(72-58)/(6000-4500),IF(G301&lt;7500,72+(G301-6000)*(84-72)/(7500-6000),IF(G301&lt;9000,84+(G301-7500)*(93-84)/(9000-7500),IF(G301&lt;11000,93+(G301-9000)*(100-93)/(11000-9000),100))))))))</x:f>
        <x:v>95.0755</x:v>
      </x:c>
      <x:c r="M301" s="28" t="n">
        <x:v>1</x:v>
      </x:c>
      <x:c r="N301" s="28" t="n">
        <x:f>MIN(100,L301*M301)</x:f>
        <x:v>95.0755</x:v>
      </x:c>
      <x:c r="O301" s="28" t="n">
        <x:f>IF(K301&lt;=0.8,0,IF(K301&lt;0.9,0+(K301-0.8)*(10-0)/(0.9-0.8),IF(K301&lt;1,10+(K301-0.9)*(35-10)/(1-0.9),IF(K301&lt;1.2,35+(K301-1)*(87-35)/(1.2-1),IF(K301&lt;1.3,87+(K301-1.2)*(96-87)/(1.3-1.2),IF(K301&lt;1.45,96+(K301-1.3)*(100-96)/(1.45-1.3),100))))))</x:f>
        <x:v>85.22203690190766</x:v>
      </x:c>
      <x:c r="P301" s="145" t="n">
        <x:f>MIN(1,SQRT(G301/8000))</x:f>
        <x:v>1</x:v>
      </x:c>
      <x:c r="Q301" s="28" t="n">
        <x:f>35+(O301-35)*P301</x:f>
        <x:v>85.22203690190766</x:v>
      </x:c>
      <x:c r="R301" s="28" t="n">
        <x:f>IF(K301&lt;0.95,MIN(25,(0.95-K301)*250),0)</x:f>
        <x:v>0</x:v>
      </x:c>
      <x:c r="S301" s="28" t="n">
        <x:f>IF($X301="A",Y301*5+Z301*15+AA301*30+AB301*60+AC301*80+AD301*100,0)</x:f>
        <x:v>0</x:v>
      </x:c>
      <x:c r="T301" s="28" t="n">
        <x:f>IF($X301="A",AE301*5+AF301*15+AG301*30+AH301*60+AI301*80+AJ301*100,0)</x:f>
        <x:v>0</x:v>
      </x:c>
      <x:c r="U301" s="28" t="n">
        <x:f>IF($X301="A",S301*15%+T301*30%+Q301*55%,0)</x:f>
        <x:v>0</x:v>
      </x:c>
      <x:c r="V301" s="1019" t="n">
        <x:f>IF($X301="A",U301*80%+N301*20%,N301*IFERROR(INDEX($AT$5:$AT$60,MATCH($D301,$AR$5:$AR$60,0)),0.6)+Q301*IFERROR(INDEX($AU$5:$AU$60,MATCH($D301,$AR$5:$AR$60,0)),0.4)-R301)</x:f>
        <x:v>91.13411476076307</x:v>
      </x:c>
      <x:c r="W301" s="25" t="str">
        <x:f>IF(E301&gt;=90,"設定6級候補",IF(E301&gt;=75,"設定4以上強候補",IF(E301&gt;=60,"設定4以上を疑う","要観察")))</x:f>
        <x:v>設定6級候補</x:v>
      </x:c>
      <x:c r="X301" s="1004" t="str">
        <x:f>IFERROR(INDEX($AS$5:$AS$60,MATCH($D301,$AR$5:$AR$60,0)),"AT")</x:f>
        <x:v>AT</x:v>
      </x:c>
      <x:c r="Y301" s="145" t="n">
        <x:f>IFERROR((EXP(-$G301/INDEX($AV$5:$BA$12,MATCH($D301,$AR$5:$AR$12,0),1))*($G301/INDEX($AV$5:$BA$12,MATCH($D301,$AR$5:$AR$12,0),1))^$I301)/((EXP(-$G301/INDEX($AV$5:$BA$12,MATCH($D301,$AR$5:$AR$12,0),1))*($G301/INDEX($AV$5:$BA$12,MATCH($D301,$AR$5:$AR$12,0),1))^$I301)+(EXP(-$G301/INDEX($AV$5:$BA$12,MATCH($D301,$AR$5:$AR$12,0),2))*($G301/INDEX($AV$5:$BA$12,MATCH($D301,$AR$5:$AR$12,0),2))^$I301)+(EXP(-$G301/INDEX($AV$5:$BA$12,MATCH($D301,$AR$5:$AR$12,0),3))*($G301/INDEX($AV$5:$BA$12,MATCH($D301,$AR$5:$AR$12,0),3))^$I301)+(EXP(-$G301/INDEX($AV$5:$BA$12,MATCH($D301,$AR$5:$AR$12,0),4))*($G301/INDEX($AV$5:$BA$12,MATCH($D301,$AR$5:$AR$12,0),4))^$I301)+(EXP(-$G301/INDEX($AV$5:$BA$12,MATCH($D301,$AR$5:$AR$12,0),5))*($G301/INDEX($AV$5:$BA$12,MATCH($D301,$AR$5:$AR$12,0),5))^$I301)+(EXP(-$G301/INDEX($AV$5:$BA$12,MATCH($D301,$AR$5:$AR$12,0),6))*($G301/INDEX($AV$5:$BA$12,MATCH($D301,$AR$5:$AR$12,0),6))^$I301)),0)</x:f>
        <x:v>0</x:v>
      </x:c>
      <x:c r="Z301" s="145" t="n">
        <x:f>IFERROR((EXP(-$G301/INDEX($AV$5:$BA$12,MATCH($D301,$AR$5:$AR$12,0),2))*($G301/INDEX($AV$5:$BA$12,MATCH($D301,$AR$5:$AR$12,0),2))^$I301)/((EXP(-$G301/INDEX($AV$5:$BA$12,MATCH($D301,$AR$5:$AR$12,0),1))*($G301/INDEX($AV$5:$BA$12,MATCH($D301,$AR$5:$AR$12,0),1))^$I301)+(EXP(-$G301/INDEX($AV$5:$BA$12,MATCH($D301,$AR$5:$AR$12,0),2))*($G301/INDEX($AV$5:$BA$12,MATCH($D301,$AR$5:$AR$12,0),2))^$I301)+(EXP(-$G301/INDEX($AV$5:$BA$12,MATCH($D301,$AR$5:$AR$12,0),3))*($G301/INDEX($AV$5:$BA$12,MATCH($D301,$AR$5:$AR$12,0),3))^$I301)+(EXP(-$G301/INDEX($AV$5:$BA$12,MATCH($D301,$AR$5:$AR$12,0),4))*($G301/INDEX($AV$5:$BA$12,MATCH($D301,$AR$5:$AR$12,0),4))^$I301)+(EXP(-$G301/INDEX($AV$5:$BA$12,MATCH($D301,$AR$5:$AR$12,0),5))*($G301/INDEX($AV$5:$BA$12,MATCH($D301,$AR$5:$AR$12,0),5))^$I301)+(EXP(-$G301/INDEX($AV$5:$BA$12,MATCH($D301,$AR$5:$AR$12,0),6))*($G301/INDEX($AV$5:$BA$12,MATCH($D301,$AR$5:$AR$12,0),6))^$I301)),0)</x:f>
        <x:v>0</x:v>
      </x:c>
      <x:c r="AA301" s="145" t="n">
        <x:f>IFERROR((EXP(-$G301/INDEX($AV$5:$BA$12,MATCH($D301,$AR$5:$AR$12,0),3))*($G301/INDEX($AV$5:$BA$12,MATCH($D301,$AR$5:$AR$12,0),3))^$I301)/((EXP(-$G301/INDEX($AV$5:$BA$12,MATCH($D301,$AR$5:$AR$12,0),1))*($G301/INDEX($AV$5:$BA$12,MATCH($D301,$AR$5:$AR$12,0),1))^$I301)+(EXP(-$G301/INDEX($AV$5:$BA$12,MATCH($D301,$AR$5:$AR$12,0),2))*($G301/INDEX($AV$5:$BA$12,MATCH($D301,$AR$5:$AR$12,0),2))^$I301)+(EXP(-$G301/INDEX($AV$5:$BA$12,MATCH($D301,$AR$5:$AR$12,0),3))*($G301/INDEX($AV$5:$BA$12,MATCH($D301,$AR$5:$AR$12,0),3))^$I301)+(EXP(-$G301/INDEX($AV$5:$BA$12,MATCH($D301,$AR$5:$AR$12,0),4))*($G301/INDEX($AV$5:$BA$12,MATCH($D301,$AR$5:$AR$12,0),4))^$I301)+(EXP(-$G301/INDEX($AV$5:$BA$12,MATCH($D301,$AR$5:$AR$12,0),5))*($G301/INDEX($AV$5:$BA$12,MATCH($D301,$AR$5:$AR$12,0),5))^$I301)+(EXP(-$G301/INDEX($AV$5:$BA$12,MATCH($D301,$AR$5:$AR$12,0),6))*($G301/INDEX($AV$5:$BA$12,MATCH($D301,$AR$5:$AR$12,0),6))^$I301)),0)</x:f>
        <x:v>0</x:v>
      </x:c>
      <x:c r="AB301" s="145" t="n">
        <x:f>IFERROR((EXP(-$G301/INDEX($AV$5:$BA$12,MATCH($D301,$AR$5:$AR$12,0),4))*($G301/INDEX($AV$5:$BA$12,MATCH($D301,$AR$5:$AR$12,0),4))^$I301)/((EXP(-$G301/INDEX($AV$5:$BA$12,MATCH($D301,$AR$5:$AR$12,0),1))*($G301/INDEX($AV$5:$BA$12,MATCH($D301,$AR$5:$AR$12,0),1))^$I301)+(EXP(-$G301/INDEX($AV$5:$BA$12,MATCH($D301,$AR$5:$AR$12,0),2))*($G301/INDEX($AV$5:$BA$12,MATCH($D301,$AR$5:$AR$12,0),2))^$I301)+(EXP(-$G301/INDEX($AV$5:$BA$12,MATCH($D301,$AR$5:$AR$12,0),3))*($G301/INDEX($AV$5:$BA$12,MATCH($D301,$AR$5:$AR$12,0),3))^$I301)+(EXP(-$G301/INDEX($AV$5:$BA$12,MATCH($D301,$AR$5:$AR$12,0),4))*($G301/INDEX($AV$5:$BA$12,MATCH($D301,$AR$5:$AR$12,0),4))^$I301)+(EXP(-$G301/INDEX($AV$5:$BA$12,MATCH($D301,$AR$5:$AR$12,0),5))*($G301/INDEX($AV$5:$BA$12,MATCH($D301,$AR$5:$AR$12,0),5))^$I301)+(EXP(-$G301/INDEX($AV$5:$BA$12,MATCH($D301,$AR$5:$AR$12,0),6))*($G301/INDEX($AV$5:$BA$12,MATCH($D301,$AR$5:$AR$12,0),6))^$I301)),0)</x:f>
        <x:v>0</x:v>
      </x:c>
      <x:c r="AC301" s="145" t="n">
        <x:f>IFERROR((EXP(-$G301/INDEX($AV$5:$BA$12,MATCH($D301,$AR$5:$AR$12,0),5))*($G301/INDEX($AV$5:$BA$12,MATCH($D301,$AR$5:$AR$12,0),5))^$I301)/((EXP(-$G301/INDEX($AV$5:$BA$12,MATCH($D301,$AR$5:$AR$12,0),1))*($G301/INDEX($AV$5:$BA$12,MATCH($D301,$AR$5:$AR$12,0),1))^$I301)+(EXP(-$G301/INDEX($AV$5:$BA$12,MATCH($D301,$AR$5:$AR$12,0),2))*($G301/INDEX($AV$5:$BA$12,MATCH($D301,$AR$5:$AR$12,0),2))^$I301)+(EXP(-$G301/INDEX($AV$5:$BA$12,MATCH($D301,$AR$5:$AR$12,0),3))*($G301/INDEX($AV$5:$BA$12,MATCH($D301,$AR$5:$AR$12,0),3))^$I301)+(EXP(-$G301/INDEX($AV$5:$BA$12,MATCH($D301,$AR$5:$AR$12,0),4))*($G301/INDEX($AV$5:$BA$12,MATCH($D301,$AR$5:$AR$12,0),4))^$I301)+(EXP(-$G301/INDEX($AV$5:$BA$12,MATCH($D301,$AR$5:$AR$12,0),5))*($G301/INDEX($AV$5:$BA$12,MATCH($D301,$AR$5:$AR$12,0),5))^$I301)+(EXP(-$G301/INDEX($AV$5:$BA$12,MATCH($D301,$AR$5:$AR$12,0),6))*($G301/INDEX($AV$5:$BA$12,MATCH($D301,$AR$5:$AR$12,0),6))^$I301)),0)</x:f>
        <x:v>0</x:v>
      </x:c>
      <x:c r="AD301" s="145" t="n">
        <x:f>IFERROR((EXP(-$G301/INDEX($AV$5:$BA$12,MATCH($D301,$AR$5:$AR$12,0),6))*($G301/INDEX($AV$5:$BA$12,MATCH($D301,$AR$5:$AR$12,0),6))^$I301)/((EXP(-$G301/INDEX($AV$5:$BA$12,MATCH($D301,$AR$5:$AR$12,0),1))*($G301/INDEX($AV$5:$BA$12,MATCH($D301,$AR$5:$AR$12,0),1))^$I301)+(EXP(-$G301/INDEX($AV$5:$BA$12,MATCH($D301,$AR$5:$AR$12,0),2))*($G301/INDEX($AV$5:$BA$12,MATCH($D301,$AR$5:$AR$12,0),2))^$I301)+(EXP(-$G301/INDEX($AV$5:$BA$12,MATCH($D301,$AR$5:$AR$12,0),3))*($G301/INDEX($AV$5:$BA$12,MATCH($D301,$AR$5:$AR$12,0),3))^$I301)+(EXP(-$G301/INDEX($AV$5:$BA$12,MATCH($D301,$AR$5:$AR$12,0),4))*($G301/INDEX($AV$5:$BA$12,MATCH($D301,$AR$5:$AR$12,0),4))^$I301)+(EXP(-$G301/INDEX($AV$5:$BA$12,MATCH($D301,$AR$5:$AR$12,0),5))*($G301/INDEX($AV$5:$BA$12,MATCH($D301,$AR$5:$AR$12,0),5))^$I301)+(EXP(-$G301/INDEX($AV$5:$BA$12,MATCH($D301,$AR$5:$AR$12,0),6))*($G301/INDEX($AV$5:$BA$12,MATCH($D301,$AR$5:$AR$12,0),6))^$I301)),0)</x:f>
        <x:v>0</x:v>
      </x:c>
      <x:c r="AE301" s="145" t="n">
        <x:f>IFERROR((EXP(-$G301/INDEX($BB$5:$BG$12,MATCH($D301,$AR$5:$AR$12,0),1))*($G301/INDEX($BB$5:$BG$12,MATCH($D301,$AR$5:$AR$12,0),1))^$J301)/((EXP(-$G301/INDEX($BB$5:$BG$12,MATCH($D301,$AR$5:$AR$12,0),1))*($G301/INDEX($BB$5:$BG$12,MATCH($D301,$AR$5:$AR$12,0),1))^$J301)+(EXP(-$G301/INDEX($BB$5:$BG$12,MATCH($D301,$AR$5:$AR$12,0),2))*($G301/INDEX($BB$5:$BG$12,MATCH($D301,$AR$5:$AR$12,0),2))^$J301)+(EXP(-$G301/INDEX($BB$5:$BG$12,MATCH($D301,$AR$5:$AR$12,0),3))*($G301/INDEX($BB$5:$BG$12,MATCH($D301,$AR$5:$AR$12,0),3))^$J301)+(EXP(-$G301/INDEX($BB$5:$BG$12,MATCH($D301,$AR$5:$AR$12,0),4))*($G301/INDEX($BB$5:$BG$12,MATCH($D301,$AR$5:$AR$12,0),4))^$J301)+(EXP(-$G301/INDEX($BB$5:$BG$12,MATCH($D301,$AR$5:$AR$12,0),5))*($G301/INDEX($BB$5:$BG$12,MATCH($D301,$AR$5:$AR$12,0),5))^$J301)+(EXP(-$G301/INDEX($BB$5:$BG$12,MATCH($D301,$AR$5:$AR$12,0),6))*($G301/INDEX($BB$5:$BG$12,MATCH($D301,$AR$5:$AR$12,0),6))^$J301)),0)</x:f>
        <x:v>0</x:v>
      </x:c>
      <x:c r="AF301" s="145" t="n">
        <x:f>IFERROR((EXP(-$G301/INDEX($BB$5:$BG$12,MATCH($D301,$AR$5:$AR$12,0),2))*($G301/INDEX($BB$5:$BG$12,MATCH($D301,$AR$5:$AR$12,0),2))^$J301)/((EXP(-$G301/INDEX($BB$5:$BG$12,MATCH($D301,$AR$5:$AR$12,0),1))*($G301/INDEX($BB$5:$BG$12,MATCH($D301,$AR$5:$AR$12,0),1))^$J301)+(EXP(-$G301/INDEX($BB$5:$BG$12,MATCH($D301,$AR$5:$AR$12,0),2))*($G301/INDEX($BB$5:$BG$12,MATCH($D301,$AR$5:$AR$12,0),2))^$J301)+(EXP(-$G301/INDEX($BB$5:$BG$12,MATCH($D301,$AR$5:$AR$12,0),3))*($G301/INDEX($BB$5:$BG$12,MATCH($D301,$AR$5:$AR$12,0),3))^$J301)+(EXP(-$G301/INDEX($BB$5:$BG$12,MATCH($D301,$AR$5:$AR$12,0),4))*($G301/INDEX($BB$5:$BG$12,MATCH($D301,$AR$5:$AR$12,0),4))^$J301)+(EXP(-$G301/INDEX($BB$5:$BG$12,MATCH($D301,$AR$5:$AR$12,0),5))*($G301/INDEX($BB$5:$BG$12,MATCH($D301,$AR$5:$AR$12,0),5))^$J301)+(EXP(-$G301/INDEX($BB$5:$BG$12,MATCH($D301,$AR$5:$AR$12,0),6))*($G301/INDEX($BB$5:$BG$12,MATCH($D301,$AR$5:$AR$12,0),6))^$J301)),0)</x:f>
        <x:v>0</x:v>
      </x:c>
      <x:c r="AG301" s="145" t="n">
        <x:f>IFERROR((EXP(-$G301/INDEX($BB$5:$BG$12,MATCH($D301,$AR$5:$AR$12,0),3))*($G301/INDEX($BB$5:$BG$12,MATCH($D301,$AR$5:$AR$12,0),3))^$J301)/((EXP(-$G301/INDEX($BB$5:$BG$12,MATCH($D301,$AR$5:$AR$12,0),1))*($G301/INDEX($BB$5:$BG$12,MATCH($D301,$AR$5:$AR$12,0),1))^$J301)+(EXP(-$G301/INDEX($BB$5:$BG$12,MATCH($D301,$AR$5:$AR$12,0),2))*($G301/INDEX($BB$5:$BG$12,MATCH($D301,$AR$5:$AR$12,0),2))^$J301)+(EXP(-$G301/INDEX($BB$5:$BG$12,MATCH($D301,$AR$5:$AR$12,0),3))*($G301/INDEX($BB$5:$BG$12,MATCH($D301,$AR$5:$AR$12,0),3))^$J301)+(EXP(-$G301/INDEX($BB$5:$BG$12,MATCH($D301,$AR$5:$AR$12,0),4))*($G301/INDEX($BB$5:$BG$12,MATCH($D301,$AR$5:$AR$12,0),4))^$J301)+(EXP(-$G301/INDEX($BB$5:$BG$12,MATCH($D301,$AR$5:$AR$12,0),5))*($G301/INDEX($BB$5:$BG$12,MATCH($D301,$AR$5:$AR$12,0),5))^$J301)+(EXP(-$G301/INDEX($BB$5:$BG$12,MATCH($D301,$AR$5:$AR$12,0),6))*($G301/INDEX($BB$5:$BG$12,MATCH($D301,$AR$5:$AR$12,0),6))^$J301)),0)</x:f>
        <x:v>0</x:v>
      </x:c>
      <x:c r="AH301" s="145" t="n">
        <x:f>IFERROR((EXP(-$G301/INDEX($BB$5:$BG$12,MATCH($D301,$AR$5:$AR$12,0),4))*($G301/INDEX($BB$5:$BG$12,MATCH($D301,$AR$5:$AR$12,0),4))^$J301)/((EXP(-$G301/INDEX($BB$5:$BG$12,MATCH($D301,$AR$5:$AR$12,0),1))*($G301/INDEX($BB$5:$BG$12,MATCH($D301,$AR$5:$AR$12,0),1))^$J301)+(EXP(-$G301/INDEX($BB$5:$BG$12,MATCH($D301,$AR$5:$AR$12,0),2))*($G301/INDEX($BB$5:$BG$12,MATCH($D301,$AR$5:$AR$12,0),2))^$J301)+(EXP(-$G301/INDEX($BB$5:$BG$12,MATCH($D301,$AR$5:$AR$12,0),3))*($G301/INDEX($BB$5:$BG$12,MATCH($D301,$AR$5:$AR$12,0),3))^$J301)+(EXP(-$G301/INDEX($BB$5:$BG$12,MATCH($D301,$AR$5:$AR$12,0),4))*($G301/INDEX($BB$5:$BG$12,MATCH($D301,$AR$5:$AR$12,0),4))^$J301)+(EXP(-$G301/INDEX($BB$5:$BG$12,MATCH($D301,$AR$5:$AR$12,0),5))*($G301/INDEX($BB$5:$BG$12,MATCH($D301,$AR$5:$AR$12,0),5))^$J301)+(EXP(-$G301/INDEX($BB$5:$BG$12,MATCH($D301,$AR$5:$AR$12,0),6))*($G301/INDEX($BB$5:$BG$12,MATCH($D301,$AR$5:$AR$12,0),6))^$J301)),0)</x:f>
        <x:v>0</x:v>
      </x:c>
      <x:c r="AI301" s="145" t="n">
        <x:f>IFERROR((EXP(-$G301/INDEX($BB$5:$BG$12,MATCH($D301,$AR$5:$AR$12,0),5))*($G301/INDEX($BB$5:$BG$12,MATCH($D301,$AR$5:$AR$12,0),5))^$J301)/((EXP(-$G301/INDEX($BB$5:$BG$12,MATCH($D301,$AR$5:$AR$12,0),1))*($G301/INDEX($BB$5:$BG$12,MATCH($D301,$AR$5:$AR$12,0),1))^$J301)+(EXP(-$G301/INDEX($BB$5:$BG$12,MATCH($D301,$AR$5:$AR$12,0),2))*($G301/INDEX($BB$5:$BG$12,MATCH($D301,$AR$5:$AR$12,0),2))^$J301)+(EXP(-$G301/INDEX($BB$5:$BG$12,MATCH($D301,$AR$5:$AR$12,0),3))*($G301/INDEX($BB$5:$BG$12,MATCH($D301,$AR$5:$AR$12,0),3))^$J301)+(EXP(-$G301/INDEX($BB$5:$BG$12,MATCH($D301,$AR$5:$AR$12,0),4))*($G301/INDEX($BB$5:$BG$12,MATCH($D301,$AR$5:$AR$12,0),4))^$J301)+(EXP(-$G301/INDEX($BB$5:$BG$12,MATCH($D301,$AR$5:$AR$12,0),5))*($G301/INDEX($BB$5:$BG$12,MATCH($D301,$AR$5:$AR$12,0),5))^$J301)+(EXP(-$G301/INDEX($BB$5:$BG$12,MATCH($D301,$AR$5:$AR$12,0),6))*($G301/INDEX($BB$5:$BG$12,MATCH($D301,$AR$5:$AR$12,0),6))^$J301)),0)</x:f>
        <x:v>0</x:v>
      </x:c>
      <x:c r="AJ301" s="145" t="n">
        <x:f>IFERROR((EXP(-$G301/INDEX($BB$5:$BG$12,MATCH($D301,$AR$5:$AR$12,0),6))*($G301/INDEX($BB$5:$BG$12,MATCH($D301,$AR$5:$AR$12,0),6))^$J301)/((EXP(-$G301/INDEX($BB$5:$BG$12,MATCH($D301,$AR$5:$AR$12,0),1))*($G301/INDEX($BB$5:$BG$12,MATCH($D301,$AR$5:$AR$12,0),1))^$J301)+(EXP(-$G301/INDEX($BB$5:$BG$12,MATCH($D301,$AR$5:$AR$12,0),2))*($G301/INDEX($BB$5:$BG$12,MATCH($D301,$AR$5:$AR$12,0),2))^$J301)+(EXP(-$G301/INDEX($BB$5:$BG$12,MATCH($D301,$AR$5:$AR$12,0),3))*($G301/INDEX($BB$5:$BG$12,MATCH($D301,$AR$5:$AR$12,0),3))^$J301)+(EXP(-$G301/INDEX($BB$5:$BG$12,MATCH($D301,$AR$5:$AR$12,0),4))*($G301/INDEX($BB$5:$BG$12,MATCH($D301,$AR$5:$AR$12,0),4))^$J301)+(EXP(-$G301/INDEX($BB$5:$BG$12,MATCH($D301,$AR$5:$AR$12,0),5))*($G301/INDEX($BB$5:$BG$12,MATCH($D301,$AR$5:$AR$12,0),5))^$J301)+(EXP(-$G301/INDEX($BB$5:$BG$12,MATCH($D301,$AR$5:$AR$12,0),6))*($G301/INDEX($BB$5:$BG$12,MATCH($D301,$AR$5:$AR$12,0),6))^$J301)),0)</x:f>
        <x:v>0</x:v>
      </x:c>
      <x:c r="BJ301"/>
      <x:c r="BK301"/>
      <x:c r="BL301"/>
      <x:c r="BM301"/>
      <x:c r="BN301"/>
      <x:c r="BO301"/>
      <x:c r="BP301"/>
      <x:c r="BQ301"/>
      <x:c r="BR301"/>
      <x:c r="BS301"/>
      <x:c r="BT301"/>
      <x:c r="BU301"/>
      <x:c r="BV301"/>
      <x:c r="BW301"/>
      <x:c r="BX301"/>
      <x:c r="BY301"/>
      <x:c r="BZ301"/>
    </x:row>
    <x:row r="302">
      <x:c r="A302" s="30" t="n">
        <x:f>'対象台データ'!A300</x:f>
        <x:v>46135</x:v>
      </x:c>
      <x:c r="B302" s="1004" t="str">
        <x:f>'対象台データ'!B300</x:f>
        <x:v>木</x:v>
      </x:c>
      <x:c r="C302" s="1004" t="str">
        <x:f>'対象台データ'!C300</x:f>
        <x:v>4/23</x:v>
      </x:c>
      <x:c r="D302" t="str">
        <x:f>'対象台データ'!D300</x:f>
        <x:v>スマスロ ミリオンゴッド‐神々の軌跡‐</x:v>
      </x:c>
      <x:c r="E302" s="1015" t="n">
        <x:f>IF($X302="A",MIN(100,MAX(0,55+(V302-55)*(1+0.4*SQRT(MIN(G302/8000,1))))),MIN(100,MAX(0,V302)))</x:f>
        <x:v>80.5956806327967</x:v>
      </x:c>
      <x:c r="F302" s="1017" t="n">
        <x:f>'対象台データ'!E300</x:f>
        <x:v>673</x:v>
      </x:c>
      <x:c r="G302" s="644" t="n">
        <x:f>'対象台データ'!F300</x:f>
        <x:v>9566</x:v>
      </x:c>
      <x:c r="H302" s="644" t="n">
        <x:f>'対象台データ'!G300</x:f>
        <x:v>2651</x:v>
      </x:c>
      <x:c r="I302" s="644" t="n">
        <x:f>'対象台データ'!H300</x:f>
        <x:v>0</x:v>
      </x:c>
      <x:c r="J302" s="644" t="n">
        <x:f>'対象台データ'!I300</x:f>
        <x:v>0</x:v>
      </x:c>
      <x:c r="K302" s="145" t="n">
        <x:f>'対象台データ'!K300</x:f>
        <x:v>1.092375775315353</x:v>
      </x:c>
      <x:c r="L302" s="28" t="n">
        <x:f>IF(G302&lt;=0,5,IF(G302&lt;1500,5+(G302-0)*(20-5)/(1500-0),IF(G302&lt;3000,20+(G302-1500)*(40-20)/(3000-1500),IF(G302&lt;4500,40+(G302-3000)*(58-40)/(4500-3000),IF(G302&lt;6000,58+(G302-4500)*(72-58)/(6000-4500),IF(G302&lt;7500,72+(G302-6000)*(84-72)/(7500-6000),IF(G302&lt;9000,84+(G302-7500)*(93-84)/(9000-7500),IF(G302&lt;11000,93+(G302-9000)*(100-93)/(11000-9000),100))))))))</x:f>
        <x:v>94.981</x:v>
      </x:c>
      <x:c r="M302" s="28" t="n">
        <x:v>1</x:v>
      </x:c>
      <x:c r="N302" s="28" t="n">
        <x:f>MIN(100,L302*M302)</x:f>
        <x:v>94.981</x:v>
      </x:c>
      <x:c r="O302" s="28" t="n">
        <x:f>IF(K302&lt;=0.8,0,IF(K302&lt;0.9,0+(K302-0.8)*(10-0)/(0.9-0.8),IF(K302&lt;1,10+(K302-0.9)*(35-10)/(1-0.9),IF(K302&lt;1.2,35+(K302-1)*(87-35)/(1.2-1),IF(K302&lt;1.3,87+(K302-1.2)*(96-87)/(1.3-1.2),IF(K302&lt;1.45,96+(K302-1.3)*(100-96)/(1.45-1.3),100))))))</x:f>
        <x:v>59.01770158199176</x:v>
      </x:c>
      <x:c r="P302" s="145" t="n">
        <x:f>MIN(1,SQRT(G302/8000))</x:f>
        <x:v>1</x:v>
      </x:c>
      <x:c r="Q302" s="28" t="n">
        <x:f>35+(O302-35)*P302</x:f>
        <x:v>59.01770158199176</x:v>
      </x:c>
      <x:c r="R302" s="28" t="n">
        <x:f>IF(K302&lt;0.95,MIN(25,(0.95-K302)*250),0)</x:f>
        <x:v>0</x:v>
      </x:c>
      <x:c r="S302" s="28" t="n">
        <x:f>IF($X302="A",Y302*5+Z302*15+AA302*30+AB302*60+AC302*80+AD302*100,0)</x:f>
        <x:v>0</x:v>
      </x:c>
      <x:c r="T302" s="28" t="n">
        <x:f>IF($X302="A",AE302*5+AF302*15+AG302*30+AH302*60+AI302*80+AJ302*100,0)</x:f>
        <x:v>0</x:v>
      </x:c>
      <x:c r="U302" s="28" t="n">
        <x:f>IF($X302="A",S302*15%+T302*30%+Q302*55%,0)</x:f>
        <x:v>0</x:v>
      </x:c>
      <x:c r="V302" s="1019" t="n">
        <x:f>IF($X302="A",U302*80%+N302*20%,N302*IFERROR(INDEX($AT$5:$AT$60,MATCH($D302,$AR$5:$AR$60,0)),0.6)+Q302*IFERROR(INDEX($AU$5:$AU$60,MATCH($D302,$AR$5:$AR$60,0)),0.4)-R302)</x:f>
        <x:v>80.5956806327967</x:v>
      </x:c>
      <x:c r="W302" s="25" t="str">
        <x:f>IF(E302&gt;=90,"設定6級候補",IF(E302&gt;=75,"設定4以上強候補",IF(E302&gt;=60,"設定4以上を疑う","要観察")))</x:f>
        <x:v>設定4以上強候補</x:v>
      </x:c>
      <x:c r="X302" s="1004" t="str">
        <x:f>IFERROR(INDEX($AS$5:$AS$60,MATCH($D302,$AR$5:$AR$60,0)),"AT")</x:f>
        <x:v>AT</x:v>
      </x:c>
      <x:c r="Y302" s="145" t="n">
        <x:f>IFERROR((EXP(-$G302/INDEX($AV$5:$BA$12,MATCH($D302,$AR$5:$AR$12,0),1))*($G302/INDEX($AV$5:$BA$12,MATCH($D302,$AR$5:$AR$12,0),1))^$I302)/((EXP(-$G302/INDEX($AV$5:$BA$12,MATCH($D302,$AR$5:$AR$12,0),1))*($G302/INDEX($AV$5:$BA$12,MATCH($D302,$AR$5:$AR$12,0),1))^$I302)+(EXP(-$G302/INDEX($AV$5:$BA$12,MATCH($D302,$AR$5:$AR$12,0),2))*($G302/INDEX($AV$5:$BA$12,MATCH($D302,$AR$5:$AR$12,0),2))^$I302)+(EXP(-$G302/INDEX($AV$5:$BA$12,MATCH($D302,$AR$5:$AR$12,0),3))*($G302/INDEX($AV$5:$BA$12,MATCH($D302,$AR$5:$AR$12,0),3))^$I302)+(EXP(-$G302/INDEX($AV$5:$BA$12,MATCH($D302,$AR$5:$AR$12,0),4))*($G302/INDEX($AV$5:$BA$12,MATCH($D302,$AR$5:$AR$12,0),4))^$I302)+(EXP(-$G302/INDEX($AV$5:$BA$12,MATCH($D302,$AR$5:$AR$12,0),5))*($G302/INDEX($AV$5:$BA$12,MATCH($D302,$AR$5:$AR$12,0),5))^$I302)+(EXP(-$G302/INDEX($AV$5:$BA$12,MATCH($D302,$AR$5:$AR$12,0),6))*($G302/INDEX($AV$5:$BA$12,MATCH($D302,$AR$5:$AR$12,0),6))^$I302)),0)</x:f>
        <x:v>0</x:v>
      </x:c>
      <x:c r="Z302" s="145" t="n">
        <x:f>IFERROR((EXP(-$G302/INDEX($AV$5:$BA$12,MATCH($D302,$AR$5:$AR$12,0),2))*($G302/INDEX($AV$5:$BA$12,MATCH($D302,$AR$5:$AR$12,0),2))^$I302)/((EXP(-$G302/INDEX($AV$5:$BA$12,MATCH($D302,$AR$5:$AR$12,0),1))*($G302/INDEX($AV$5:$BA$12,MATCH($D302,$AR$5:$AR$12,0),1))^$I302)+(EXP(-$G302/INDEX($AV$5:$BA$12,MATCH($D302,$AR$5:$AR$12,0),2))*($G302/INDEX($AV$5:$BA$12,MATCH($D302,$AR$5:$AR$12,0),2))^$I302)+(EXP(-$G302/INDEX($AV$5:$BA$12,MATCH($D302,$AR$5:$AR$12,0),3))*($G302/INDEX($AV$5:$BA$12,MATCH($D302,$AR$5:$AR$12,0),3))^$I302)+(EXP(-$G302/INDEX($AV$5:$BA$12,MATCH($D302,$AR$5:$AR$12,0),4))*($G302/INDEX($AV$5:$BA$12,MATCH($D302,$AR$5:$AR$12,0),4))^$I302)+(EXP(-$G302/INDEX($AV$5:$BA$12,MATCH($D302,$AR$5:$AR$12,0),5))*($G302/INDEX($AV$5:$BA$12,MATCH($D302,$AR$5:$AR$12,0),5))^$I302)+(EXP(-$G302/INDEX($AV$5:$BA$12,MATCH($D302,$AR$5:$AR$12,0),6))*($G302/INDEX($AV$5:$BA$12,MATCH($D302,$AR$5:$AR$12,0),6))^$I302)),0)</x:f>
        <x:v>0</x:v>
      </x:c>
      <x:c r="AA302" s="145" t="n">
        <x:f>IFERROR((EXP(-$G302/INDEX($AV$5:$BA$12,MATCH($D302,$AR$5:$AR$12,0),3))*($G302/INDEX($AV$5:$BA$12,MATCH($D302,$AR$5:$AR$12,0),3))^$I302)/((EXP(-$G302/INDEX($AV$5:$BA$12,MATCH($D302,$AR$5:$AR$12,0),1))*($G302/INDEX($AV$5:$BA$12,MATCH($D302,$AR$5:$AR$12,0),1))^$I302)+(EXP(-$G302/INDEX($AV$5:$BA$12,MATCH($D302,$AR$5:$AR$12,0),2))*($G302/INDEX($AV$5:$BA$12,MATCH($D302,$AR$5:$AR$12,0),2))^$I302)+(EXP(-$G302/INDEX($AV$5:$BA$12,MATCH($D302,$AR$5:$AR$12,0),3))*($G302/INDEX($AV$5:$BA$12,MATCH($D302,$AR$5:$AR$12,0),3))^$I302)+(EXP(-$G302/INDEX($AV$5:$BA$12,MATCH($D302,$AR$5:$AR$12,0),4))*($G302/INDEX($AV$5:$BA$12,MATCH($D302,$AR$5:$AR$12,0),4))^$I302)+(EXP(-$G302/INDEX($AV$5:$BA$12,MATCH($D302,$AR$5:$AR$12,0),5))*($G302/INDEX($AV$5:$BA$12,MATCH($D302,$AR$5:$AR$12,0),5))^$I302)+(EXP(-$G302/INDEX($AV$5:$BA$12,MATCH($D302,$AR$5:$AR$12,0),6))*($G302/INDEX($AV$5:$BA$12,MATCH($D302,$AR$5:$AR$12,0),6))^$I302)),0)</x:f>
        <x:v>0</x:v>
      </x:c>
      <x:c r="AB302" s="145" t="n">
        <x:f>IFERROR((EXP(-$G302/INDEX($AV$5:$BA$12,MATCH($D302,$AR$5:$AR$12,0),4))*($G302/INDEX($AV$5:$BA$12,MATCH($D302,$AR$5:$AR$12,0),4))^$I302)/((EXP(-$G302/INDEX($AV$5:$BA$12,MATCH($D302,$AR$5:$AR$12,0),1))*($G302/INDEX($AV$5:$BA$12,MATCH($D302,$AR$5:$AR$12,0),1))^$I302)+(EXP(-$G302/INDEX($AV$5:$BA$12,MATCH($D302,$AR$5:$AR$12,0),2))*($G302/INDEX($AV$5:$BA$12,MATCH($D302,$AR$5:$AR$12,0),2))^$I302)+(EXP(-$G302/INDEX($AV$5:$BA$12,MATCH($D302,$AR$5:$AR$12,0),3))*($G302/INDEX($AV$5:$BA$12,MATCH($D302,$AR$5:$AR$12,0),3))^$I302)+(EXP(-$G302/INDEX($AV$5:$BA$12,MATCH($D302,$AR$5:$AR$12,0),4))*($G302/INDEX($AV$5:$BA$12,MATCH($D302,$AR$5:$AR$12,0),4))^$I302)+(EXP(-$G302/INDEX($AV$5:$BA$12,MATCH($D302,$AR$5:$AR$12,0),5))*($G302/INDEX($AV$5:$BA$12,MATCH($D302,$AR$5:$AR$12,0),5))^$I302)+(EXP(-$G302/INDEX($AV$5:$BA$12,MATCH($D302,$AR$5:$AR$12,0),6))*($G302/INDEX($AV$5:$BA$12,MATCH($D302,$AR$5:$AR$12,0),6))^$I302)),0)</x:f>
        <x:v>0</x:v>
      </x:c>
      <x:c r="AC302" s="145" t="n">
        <x:f>IFERROR((EXP(-$G302/INDEX($AV$5:$BA$12,MATCH($D302,$AR$5:$AR$12,0),5))*($G302/INDEX($AV$5:$BA$12,MATCH($D302,$AR$5:$AR$12,0),5))^$I302)/((EXP(-$G302/INDEX($AV$5:$BA$12,MATCH($D302,$AR$5:$AR$12,0),1))*($G302/INDEX($AV$5:$BA$12,MATCH($D302,$AR$5:$AR$12,0),1))^$I302)+(EXP(-$G302/INDEX($AV$5:$BA$12,MATCH($D302,$AR$5:$AR$12,0),2))*($G302/INDEX($AV$5:$BA$12,MATCH($D302,$AR$5:$AR$12,0),2))^$I302)+(EXP(-$G302/INDEX($AV$5:$BA$12,MATCH($D302,$AR$5:$AR$12,0),3))*($G302/INDEX($AV$5:$BA$12,MATCH($D302,$AR$5:$AR$12,0),3))^$I302)+(EXP(-$G302/INDEX($AV$5:$BA$12,MATCH($D302,$AR$5:$AR$12,0),4))*($G302/INDEX($AV$5:$BA$12,MATCH($D302,$AR$5:$AR$12,0),4))^$I302)+(EXP(-$G302/INDEX($AV$5:$BA$12,MATCH($D302,$AR$5:$AR$12,0),5))*($G302/INDEX($AV$5:$BA$12,MATCH($D302,$AR$5:$AR$12,0),5))^$I302)+(EXP(-$G302/INDEX($AV$5:$BA$12,MATCH($D302,$AR$5:$AR$12,0),6))*($G302/INDEX($AV$5:$BA$12,MATCH($D302,$AR$5:$AR$12,0),6))^$I302)),0)</x:f>
        <x:v>0</x:v>
      </x:c>
      <x:c r="AD302" s="145" t="n">
        <x:f>IFERROR((EXP(-$G302/INDEX($AV$5:$BA$12,MATCH($D302,$AR$5:$AR$12,0),6))*($G302/INDEX($AV$5:$BA$12,MATCH($D302,$AR$5:$AR$12,0),6))^$I302)/((EXP(-$G302/INDEX($AV$5:$BA$12,MATCH($D302,$AR$5:$AR$12,0),1))*($G302/INDEX($AV$5:$BA$12,MATCH($D302,$AR$5:$AR$12,0),1))^$I302)+(EXP(-$G302/INDEX($AV$5:$BA$12,MATCH($D302,$AR$5:$AR$12,0),2))*($G302/INDEX($AV$5:$BA$12,MATCH($D302,$AR$5:$AR$12,0),2))^$I302)+(EXP(-$G302/INDEX($AV$5:$BA$12,MATCH($D302,$AR$5:$AR$12,0),3))*($G302/INDEX($AV$5:$BA$12,MATCH($D302,$AR$5:$AR$12,0),3))^$I302)+(EXP(-$G302/INDEX($AV$5:$BA$12,MATCH($D302,$AR$5:$AR$12,0),4))*($G302/INDEX($AV$5:$BA$12,MATCH($D302,$AR$5:$AR$12,0),4))^$I302)+(EXP(-$G302/INDEX($AV$5:$BA$12,MATCH($D302,$AR$5:$AR$12,0),5))*($G302/INDEX($AV$5:$BA$12,MATCH($D302,$AR$5:$AR$12,0),5))^$I302)+(EXP(-$G302/INDEX($AV$5:$BA$12,MATCH($D302,$AR$5:$AR$12,0),6))*($G302/INDEX($AV$5:$BA$12,MATCH($D302,$AR$5:$AR$12,0),6))^$I302)),0)</x:f>
        <x:v>0</x:v>
      </x:c>
      <x:c r="AE302" s="145" t="n">
        <x:f>IFERROR((EXP(-$G302/INDEX($BB$5:$BG$12,MATCH($D302,$AR$5:$AR$12,0),1))*($G302/INDEX($BB$5:$BG$12,MATCH($D302,$AR$5:$AR$12,0),1))^$J302)/((EXP(-$G302/INDEX($BB$5:$BG$12,MATCH($D302,$AR$5:$AR$12,0),1))*($G302/INDEX($BB$5:$BG$12,MATCH($D302,$AR$5:$AR$12,0),1))^$J302)+(EXP(-$G302/INDEX($BB$5:$BG$12,MATCH($D302,$AR$5:$AR$12,0),2))*($G302/INDEX($BB$5:$BG$12,MATCH($D302,$AR$5:$AR$12,0),2))^$J302)+(EXP(-$G302/INDEX($BB$5:$BG$12,MATCH($D302,$AR$5:$AR$12,0),3))*($G302/INDEX($BB$5:$BG$12,MATCH($D302,$AR$5:$AR$12,0),3))^$J302)+(EXP(-$G302/INDEX($BB$5:$BG$12,MATCH($D302,$AR$5:$AR$12,0),4))*($G302/INDEX($BB$5:$BG$12,MATCH($D302,$AR$5:$AR$12,0),4))^$J302)+(EXP(-$G302/INDEX($BB$5:$BG$12,MATCH($D302,$AR$5:$AR$12,0),5))*($G302/INDEX($BB$5:$BG$12,MATCH($D302,$AR$5:$AR$12,0),5))^$J302)+(EXP(-$G302/INDEX($BB$5:$BG$12,MATCH($D302,$AR$5:$AR$12,0),6))*($G302/INDEX($BB$5:$BG$12,MATCH($D302,$AR$5:$AR$12,0),6))^$J302)),0)</x:f>
        <x:v>0</x:v>
      </x:c>
      <x:c r="AF302" s="145" t="n">
        <x:f>IFERROR((EXP(-$G302/INDEX($BB$5:$BG$12,MATCH($D302,$AR$5:$AR$12,0),2))*($G302/INDEX($BB$5:$BG$12,MATCH($D302,$AR$5:$AR$12,0),2))^$J302)/((EXP(-$G302/INDEX($BB$5:$BG$12,MATCH($D302,$AR$5:$AR$12,0),1))*($G302/INDEX($BB$5:$BG$12,MATCH($D302,$AR$5:$AR$12,0),1))^$J302)+(EXP(-$G302/INDEX($BB$5:$BG$12,MATCH($D302,$AR$5:$AR$12,0),2))*($G302/INDEX($BB$5:$BG$12,MATCH($D302,$AR$5:$AR$12,0),2))^$J302)+(EXP(-$G302/INDEX($BB$5:$BG$12,MATCH($D302,$AR$5:$AR$12,0),3))*($G302/INDEX($BB$5:$BG$12,MATCH($D302,$AR$5:$AR$12,0),3))^$J302)+(EXP(-$G302/INDEX($BB$5:$BG$12,MATCH($D302,$AR$5:$AR$12,0),4))*($G302/INDEX($BB$5:$BG$12,MATCH($D302,$AR$5:$AR$12,0),4))^$J302)+(EXP(-$G302/INDEX($BB$5:$BG$12,MATCH($D302,$AR$5:$AR$12,0),5))*($G302/INDEX($BB$5:$BG$12,MATCH($D302,$AR$5:$AR$12,0),5))^$J302)+(EXP(-$G302/INDEX($BB$5:$BG$12,MATCH($D302,$AR$5:$AR$12,0),6))*($G302/INDEX($BB$5:$BG$12,MATCH($D302,$AR$5:$AR$12,0),6))^$J302)),0)</x:f>
        <x:v>0</x:v>
      </x:c>
      <x:c r="AG302" s="145" t="n">
        <x:f>IFERROR((EXP(-$G302/INDEX($BB$5:$BG$12,MATCH($D302,$AR$5:$AR$12,0),3))*($G302/INDEX($BB$5:$BG$12,MATCH($D302,$AR$5:$AR$12,0),3))^$J302)/((EXP(-$G302/INDEX($BB$5:$BG$12,MATCH($D302,$AR$5:$AR$12,0),1))*($G302/INDEX($BB$5:$BG$12,MATCH($D302,$AR$5:$AR$12,0),1))^$J302)+(EXP(-$G302/INDEX($BB$5:$BG$12,MATCH($D302,$AR$5:$AR$12,0),2))*($G302/INDEX($BB$5:$BG$12,MATCH($D302,$AR$5:$AR$12,0),2))^$J302)+(EXP(-$G302/INDEX($BB$5:$BG$12,MATCH($D302,$AR$5:$AR$12,0),3))*($G302/INDEX($BB$5:$BG$12,MATCH($D302,$AR$5:$AR$12,0),3))^$J302)+(EXP(-$G302/INDEX($BB$5:$BG$12,MATCH($D302,$AR$5:$AR$12,0),4))*($G302/INDEX($BB$5:$BG$12,MATCH($D302,$AR$5:$AR$12,0),4))^$J302)+(EXP(-$G302/INDEX($BB$5:$BG$12,MATCH($D302,$AR$5:$AR$12,0),5))*($G302/INDEX($BB$5:$BG$12,MATCH($D302,$AR$5:$AR$12,0),5))^$J302)+(EXP(-$G302/INDEX($BB$5:$BG$12,MATCH($D302,$AR$5:$AR$12,0),6))*($G302/INDEX($BB$5:$BG$12,MATCH($D302,$AR$5:$AR$12,0),6))^$J302)),0)</x:f>
        <x:v>0</x:v>
      </x:c>
      <x:c r="AH302" s="145" t="n">
        <x:f>IFERROR((EXP(-$G302/INDEX($BB$5:$BG$12,MATCH($D302,$AR$5:$AR$12,0),4))*($G302/INDEX($BB$5:$BG$12,MATCH($D302,$AR$5:$AR$12,0),4))^$J302)/((EXP(-$G302/INDEX($BB$5:$BG$12,MATCH($D302,$AR$5:$AR$12,0),1))*($G302/INDEX($BB$5:$BG$12,MATCH($D302,$AR$5:$AR$12,0),1))^$J302)+(EXP(-$G302/INDEX($BB$5:$BG$12,MATCH($D302,$AR$5:$AR$12,0),2))*($G302/INDEX($BB$5:$BG$12,MATCH($D302,$AR$5:$AR$12,0),2))^$J302)+(EXP(-$G302/INDEX($BB$5:$BG$12,MATCH($D302,$AR$5:$AR$12,0),3))*($G302/INDEX($BB$5:$BG$12,MATCH($D302,$AR$5:$AR$12,0),3))^$J302)+(EXP(-$G302/INDEX($BB$5:$BG$12,MATCH($D302,$AR$5:$AR$12,0),4))*($G302/INDEX($BB$5:$BG$12,MATCH($D302,$AR$5:$AR$12,0),4))^$J302)+(EXP(-$G302/INDEX($BB$5:$BG$12,MATCH($D302,$AR$5:$AR$12,0),5))*($G302/INDEX($BB$5:$BG$12,MATCH($D302,$AR$5:$AR$12,0),5))^$J302)+(EXP(-$G302/INDEX($BB$5:$BG$12,MATCH($D302,$AR$5:$AR$12,0),6))*($G302/INDEX($BB$5:$BG$12,MATCH($D302,$AR$5:$AR$12,0),6))^$J302)),0)</x:f>
        <x:v>0</x:v>
      </x:c>
      <x:c r="AI302" s="145" t="n">
        <x:f>IFERROR((EXP(-$G302/INDEX($BB$5:$BG$12,MATCH($D302,$AR$5:$AR$12,0),5))*($G302/INDEX($BB$5:$BG$12,MATCH($D302,$AR$5:$AR$12,0),5))^$J302)/((EXP(-$G302/INDEX($BB$5:$BG$12,MATCH($D302,$AR$5:$AR$12,0),1))*($G302/INDEX($BB$5:$BG$12,MATCH($D302,$AR$5:$AR$12,0),1))^$J302)+(EXP(-$G302/INDEX($BB$5:$BG$12,MATCH($D302,$AR$5:$AR$12,0),2))*($G302/INDEX($BB$5:$BG$12,MATCH($D302,$AR$5:$AR$12,0),2))^$J302)+(EXP(-$G302/INDEX($BB$5:$BG$12,MATCH($D302,$AR$5:$AR$12,0),3))*($G302/INDEX($BB$5:$BG$12,MATCH($D302,$AR$5:$AR$12,0),3))^$J302)+(EXP(-$G302/INDEX($BB$5:$BG$12,MATCH($D302,$AR$5:$AR$12,0),4))*($G302/INDEX($BB$5:$BG$12,MATCH($D302,$AR$5:$AR$12,0),4))^$J302)+(EXP(-$G302/INDEX($BB$5:$BG$12,MATCH($D302,$AR$5:$AR$12,0),5))*($G302/INDEX($BB$5:$BG$12,MATCH($D302,$AR$5:$AR$12,0),5))^$J302)+(EXP(-$G302/INDEX($BB$5:$BG$12,MATCH($D302,$AR$5:$AR$12,0),6))*($G302/INDEX($BB$5:$BG$12,MATCH($D302,$AR$5:$AR$12,0),6))^$J302)),0)</x:f>
        <x:v>0</x:v>
      </x:c>
      <x:c r="AJ302" s="145" t="n">
        <x:f>IFERROR((EXP(-$G302/INDEX($BB$5:$BG$12,MATCH($D302,$AR$5:$AR$12,0),6))*($G302/INDEX($BB$5:$BG$12,MATCH($D302,$AR$5:$AR$12,0),6))^$J302)/((EXP(-$G302/INDEX($BB$5:$BG$12,MATCH($D302,$AR$5:$AR$12,0),1))*($G302/INDEX($BB$5:$BG$12,MATCH($D302,$AR$5:$AR$12,0),1))^$J302)+(EXP(-$G302/INDEX($BB$5:$BG$12,MATCH($D302,$AR$5:$AR$12,0),2))*($G302/INDEX($BB$5:$BG$12,MATCH($D302,$AR$5:$AR$12,0),2))^$J302)+(EXP(-$G302/INDEX($BB$5:$BG$12,MATCH($D302,$AR$5:$AR$12,0),3))*($G302/INDEX($BB$5:$BG$12,MATCH($D302,$AR$5:$AR$12,0),3))^$J302)+(EXP(-$G302/INDEX($BB$5:$BG$12,MATCH($D302,$AR$5:$AR$12,0),4))*($G302/INDEX($BB$5:$BG$12,MATCH($D302,$AR$5:$AR$12,0),4))^$J302)+(EXP(-$G302/INDEX($BB$5:$BG$12,MATCH($D302,$AR$5:$AR$12,0),5))*($G302/INDEX($BB$5:$BG$12,MATCH($D302,$AR$5:$AR$12,0),5))^$J302)+(EXP(-$G302/INDEX($BB$5:$BG$12,MATCH($D302,$AR$5:$AR$12,0),6))*($G302/INDEX($BB$5:$BG$12,MATCH($D302,$AR$5:$AR$12,0),6))^$J302)),0)</x:f>
        <x:v>0</x:v>
      </x:c>
      <x:c r="BJ302"/>
      <x:c r="BK302"/>
      <x:c r="BL302"/>
      <x:c r="BM302"/>
      <x:c r="BN302"/>
      <x:c r="BO302"/>
      <x:c r="BP302"/>
      <x:c r="BQ302"/>
      <x:c r="BR302"/>
      <x:c r="BS302"/>
      <x:c r="BT302"/>
      <x:c r="BU302"/>
      <x:c r="BV302"/>
      <x:c r="BW302"/>
      <x:c r="BX302"/>
      <x:c r="BY302"/>
      <x:c r="BZ302"/>
    </x:row>
    <x:row r="303">
      <x:c r="A303" s="30" t="n">
        <x:f>'対象台データ'!A301</x:f>
        <x:v>46135</x:v>
      </x:c>
      <x:c r="B303" s="1004" t="str">
        <x:f>'対象台データ'!B301</x:f>
        <x:v>木</x:v>
      </x:c>
      <x:c r="C303" s="1004" t="str">
        <x:f>'対象台データ'!C301</x:f>
        <x:v>4/23</x:v>
      </x:c>
      <x:c r="D303" t="str">
        <x:f>'対象台データ'!D301</x:f>
        <x:v>スマスロ ミリオンゴッド‐神々の軌跡‐</x:v>
      </x:c>
      <x:c r="E303" s="1015" t="n">
        <x:f>IF($X303="A",MIN(100,MAX(0,55+(V303-55)*(1+0.4*SQRT(MIN(G303/8000,1))))),MIN(100,MAX(0,V303)))</x:f>
        <x:v>85.35031236513386</x:v>
      </x:c>
      <x:c r="F303" s="1017" t="n">
        <x:f>'対象台データ'!E301</x:f>
        <x:v>674</x:v>
      </x:c>
      <x:c r="G303" s="644" t="n">
        <x:f>'対象台データ'!F301</x:f>
        <x:v>7809</x:v>
      </x:c>
      <x:c r="H303" s="644" t="n">
        <x:f>'対象台データ'!G301</x:f>
        <x:v>4523</x:v>
      </x:c>
      <x:c r="I303" s="644" t="n">
        <x:f>'対象台データ'!H301</x:f>
        <x:v>0</x:v>
      </x:c>
      <x:c r="J303" s="644" t="n">
        <x:f>'対象台データ'!I301</x:f>
        <x:v>0</x:v>
      </x:c>
      <x:c r="K303" s="145" t="n">
        <x:f>'対象台データ'!K301</x:f>
        <x:v>1.193067827720152</x:v>
      </x:c>
      <x:c r="L303" s="28" t="n">
        <x:f>IF(G303&lt;=0,5,IF(G303&lt;1500,5+(G303-0)*(20-5)/(1500-0),IF(G303&lt;3000,20+(G303-1500)*(40-20)/(3000-1500),IF(G303&lt;4500,40+(G303-3000)*(58-40)/(4500-3000),IF(G303&lt;6000,58+(G303-4500)*(72-58)/(6000-4500),IF(G303&lt;7500,72+(G303-6000)*(84-72)/(7500-6000),IF(G303&lt;9000,84+(G303-7500)*(93-84)/(9000-7500),IF(G303&lt;11000,93+(G303-9000)*(100-93)/(11000-9000),100))))))))</x:f>
        <x:v>85.854</x:v>
      </x:c>
      <x:c r="M303" s="28" t="n">
        <x:v>1</x:v>
      </x:c>
      <x:c r="N303" s="28" t="n">
        <x:f>MIN(100,L303*M303)</x:f>
        <x:v>85.854</x:v>
      </x:c>
      <x:c r="O303" s="28" t="n">
        <x:f>IF(K303&lt;=0.8,0,IF(K303&lt;0.9,0+(K303-0.8)*(10-0)/(0.9-0.8),IF(K303&lt;1,10+(K303-0.9)*(35-10)/(1-0.9),IF(K303&lt;1.2,35+(K303-1)*(87-35)/(1.2-1),IF(K303&lt;1.3,87+(K303-1.2)*(96-87)/(1.3-1.2),IF(K303&lt;1.45,96+(K303-1.3)*(100-96)/(1.45-1.3),100))))))</x:f>
        <x:v>85.19763520723956</x:v>
      </x:c>
      <x:c r="P303" s="145" t="n">
        <x:f>MIN(1,SQRT(G303/8000))</x:f>
        <x:v>0.9879903845685949</x:v>
      </x:c>
      <x:c r="Q303" s="28" t="n">
        <x:f>35+(O303-35)*P303</x:f>
        <x:v>84.59478091283465</x:v>
      </x:c>
      <x:c r="R303" s="28" t="n">
        <x:f>IF(K303&lt;0.95,MIN(25,(0.95-K303)*250),0)</x:f>
        <x:v>0</x:v>
      </x:c>
      <x:c r="S303" s="28" t="n">
        <x:f>IF($X303="A",Y303*5+Z303*15+AA303*30+AB303*60+AC303*80+AD303*100,0)</x:f>
        <x:v>0</x:v>
      </x:c>
      <x:c r="T303" s="28" t="n">
        <x:f>IF($X303="A",AE303*5+AF303*15+AG303*30+AH303*60+AI303*80+AJ303*100,0)</x:f>
        <x:v>0</x:v>
      </x:c>
      <x:c r="U303" s="28" t="n">
        <x:f>IF($X303="A",S303*15%+T303*30%+Q303*55%,0)</x:f>
        <x:v>0</x:v>
      </x:c>
      <x:c r="V303" s="1019" t="n">
        <x:f>IF($X303="A",U303*80%+N303*20%,N303*IFERROR(INDEX($AT$5:$AT$60,MATCH($D303,$AR$5:$AR$60,0)),0.6)+Q303*IFERROR(INDEX($AU$5:$AU$60,MATCH($D303,$AR$5:$AR$60,0)),0.4)-R303)</x:f>
        <x:v>85.35031236513386</x:v>
      </x:c>
      <x:c r="W303" s="25" t="str">
        <x:f>IF(E303&gt;=90,"設定6級候補",IF(E303&gt;=75,"設定4以上強候補",IF(E303&gt;=60,"設定4以上を疑う","要観察")))</x:f>
        <x:v>設定4以上強候補</x:v>
      </x:c>
      <x:c r="X303" s="1004" t="str">
        <x:f>IFERROR(INDEX($AS$5:$AS$60,MATCH($D303,$AR$5:$AR$60,0)),"AT")</x:f>
        <x:v>AT</x:v>
      </x:c>
      <x:c r="Y303" s="145" t="n">
        <x:f>IFERROR((EXP(-$G303/INDEX($AV$5:$BA$12,MATCH($D303,$AR$5:$AR$12,0),1))*($G303/INDEX($AV$5:$BA$12,MATCH($D303,$AR$5:$AR$12,0),1))^$I303)/((EXP(-$G303/INDEX($AV$5:$BA$12,MATCH($D303,$AR$5:$AR$12,0),1))*($G303/INDEX($AV$5:$BA$12,MATCH($D303,$AR$5:$AR$12,0),1))^$I303)+(EXP(-$G303/INDEX($AV$5:$BA$12,MATCH($D303,$AR$5:$AR$12,0),2))*($G303/INDEX($AV$5:$BA$12,MATCH($D303,$AR$5:$AR$12,0),2))^$I303)+(EXP(-$G303/INDEX($AV$5:$BA$12,MATCH($D303,$AR$5:$AR$12,0),3))*($G303/INDEX($AV$5:$BA$12,MATCH($D303,$AR$5:$AR$12,0),3))^$I303)+(EXP(-$G303/INDEX($AV$5:$BA$12,MATCH($D303,$AR$5:$AR$12,0),4))*($G303/INDEX($AV$5:$BA$12,MATCH($D303,$AR$5:$AR$12,0),4))^$I303)+(EXP(-$G303/INDEX($AV$5:$BA$12,MATCH($D303,$AR$5:$AR$12,0),5))*($G303/INDEX($AV$5:$BA$12,MATCH($D303,$AR$5:$AR$12,0),5))^$I303)+(EXP(-$G303/INDEX($AV$5:$BA$12,MATCH($D303,$AR$5:$AR$12,0),6))*($G303/INDEX($AV$5:$BA$12,MATCH($D303,$AR$5:$AR$12,0),6))^$I303)),0)</x:f>
        <x:v>0</x:v>
      </x:c>
      <x:c r="Z303" s="145" t="n">
        <x:f>IFERROR((EXP(-$G303/INDEX($AV$5:$BA$12,MATCH($D303,$AR$5:$AR$12,0),2))*($G303/INDEX($AV$5:$BA$12,MATCH($D303,$AR$5:$AR$12,0),2))^$I303)/((EXP(-$G303/INDEX($AV$5:$BA$12,MATCH($D303,$AR$5:$AR$12,0),1))*($G303/INDEX($AV$5:$BA$12,MATCH($D303,$AR$5:$AR$12,0),1))^$I303)+(EXP(-$G303/INDEX($AV$5:$BA$12,MATCH($D303,$AR$5:$AR$12,0),2))*($G303/INDEX($AV$5:$BA$12,MATCH($D303,$AR$5:$AR$12,0),2))^$I303)+(EXP(-$G303/INDEX($AV$5:$BA$12,MATCH($D303,$AR$5:$AR$12,0),3))*($G303/INDEX($AV$5:$BA$12,MATCH($D303,$AR$5:$AR$12,0),3))^$I303)+(EXP(-$G303/INDEX($AV$5:$BA$12,MATCH($D303,$AR$5:$AR$12,0),4))*($G303/INDEX($AV$5:$BA$12,MATCH($D303,$AR$5:$AR$12,0),4))^$I303)+(EXP(-$G303/INDEX($AV$5:$BA$12,MATCH($D303,$AR$5:$AR$12,0),5))*($G303/INDEX($AV$5:$BA$12,MATCH($D303,$AR$5:$AR$12,0),5))^$I303)+(EXP(-$G303/INDEX($AV$5:$BA$12,MATCH($D303,$AR$5:$AR$12,0),6))*($G303/INDEX($AV$5:$BA$12,MATCH($D303,$AR$5:$AR$12,0),6))^$I303)),0)</x:f>
        <x:v>0</x:v>
      </x:c>
      <x:c r="AA303" s="145" t="n">
        <x:f>IFERROR((EXP(-$G303/INDEX($AV$5:$BA$12,MATCH($D303,$AR$5:$AR$12,0),3))*($G303/INDEX($AV$5:$BA$12,MATCH($D303,$AR$5:$AR$12,0),3))^$I303)/((EXP(-$G303/INDEX($AV$5:$BA$12,MATCH($D303,$AR$5:$AR$12,0),1))*($G303/INDEX($AV$5:$BA$12,MATCH($D303,$AR$5:$AR$12,0),1))^$I303)+(EXP(-$G303/INDEX($AV$5:$BA$12,MATCH($D303,$AR$5:$AR$12,0),2))*($G303/INDEX($AV$5:$BA$12,MATCH($D303,$AR$5:$AR$12,0),2))^$I303)+(EXP(-$G303/INDEX($AV$5:$BA$12,MATCH($D303,$AR$5:$AR$12,0),3))*($G303/INDEX($AV$5:$BA$12,MATCH($D303,$AR$5:$AR$12,0),3))^$I303)+(EXP(-$G303/INDEX($AV$5:$BA$12,MATCH($D303,$AR$5:$AR$12,0),4))*($G303/INDEX($AV$5:$BA$12,MATCH($D303,$AR$5:$AR$12,0),4))^$I303)+(EXP(-$G303/INDEX($AV$5:$BA$12,MATCH($D303,$AR$5:$AR$12,0),5))*($G303/INDEX($AV$5:$BA$12,MATCH($D303,$AR$5:$AR$12,0),5))^$I303)+(EXP(-$G303/INDEX($AV$5:$BA$12,MATCH($D303,$AR$5:$AR$12,0),6))*($G303/INDEX($AV$5:$BA$12,MATCH($D303,$AR$5:$AR$12,0),6))^$I303)),0)</x:f>
        <x:v>0</x:v>
      </x:c>
      <x:c r="AB303" s="145" t="n">
        <x:f>IFERROR((EXP(-$G303/INDEX($AV$5:$BA$12,MATCH($D303,$AR$5:$AR$12,0),4))*($G303/INDEX($AV$5:$BA$12,MATCH($D303,$AR$5:$AR$12,0),4))^$I303)/((EXP(-$G303/INDEX($AV$5:$BA$12,MATCH($D303,$AR$5:$AR$12,0),1))*($G303/INDEX($AV$5:$BA$12,MATCH($D303,$AR$5:$AR$12,0),1))^$I303)+(EXP(-$G303/INDEX($AV$5:$BA$12,MATCH($D303,$AR$5:$AR$12,0),2))*($G303/INDEX($AV$5:$BA$12,MATCH($D303,$AR$5:$AR$12,0),2))^$I303)+(EXP(-$G303/INDEX($AV$5:$BA$12,MATCH($D303,$AR$5:$AR$12,0),3))*($G303/INDEX($AV$5:$BA$12,MATCH($D303,$AR$5:$AR$12,0),3))^$I303)+(EXP(-$G303/INDEX($AV$5:$BA$12,MATCH($D303,$AR$5:$AR$12,0),4))*($G303/INDEX($AV$5:$BA$12,MATCH($D303,$AR$5:$AR$12,0),4))^$I303)+(EXP(-$G303/INDEX($AV$5:$BA$12,MATCH($D303,$AR$5:$AR$12,0),5))*($G303/INDEX($AV$5:$BA$12,MATCH($D303,$AR$5:$AR$12,0),5))^$I303)+(EXP(-$G303/INDEX($AV$5:$BA$12,MATCH($D303,$AR$5:$AR$12,0),6))*($G303/INDEX($AV$5:$BA$12,MATCH($D303,$AR$5:$AR$12,0),6))^$I303)),0)</x:f>
        <x:v>0</x:v>
      </x:c>
      <x:c r="AC303" s="145" t="n">
        <x:f>IFERROR((EXP(-$G303/INDEX($AV$5:$BA$12,MATCH($D303,$AR$5:$AR$12,0),5))*($G303/INDEX($AV$5:$BA$12,MATCH($D303,$AR$5:$AR$12,0),5))^$I303)/((EXP(-$G303/INDEX($AV$5:$BA$12,MATCH($D303,$AR$5:$AR$12,0),1))*($G303/INDEX($AV$5:$BA$12,MATCH($D303,$AR$5:$AR$12,0),1))^$I303)+(EXP(-$G303/INDEX($AV$5:$BA$12,MATCH($D303,$AR$5:$AR$12,0),2))*($G303/INDEX($AV$5:$BA$12,MATCH($D303,$AR$5:$AR$12,0),2))^$I303)+(EXP(-$G303/INDEX($AV$5:$BA$12,MATCH($D303,$AR$5:$AR$12,0),3))*($G303/INDEX($AV$5:$BA$12,MATCH($D303,$AR$5:$AR$12,0),3))^$I303)+(EXP(-$G303/INDEX($AV$5:$BA$12,MATCH($D303,$AR$5:$AR$12,0),4))*($G303/INDEX($AV$5:$BA$12,MATCH($D303,$AR$5:$AR$12,0),4))^$I303)+(EXP(-$G303/INDEX($AV$5:$BA$12,MATCH($D303,$AR$5:$AR$12,0),5))*($G303/INDEX($AV$5:$BA$12,MATCH($D303,$AR$5:$AR$12,0),5))^$I303)+(EXP(-$G303/INDEX($AV$5:$BA$12,MATCH($D303,$AR$5:$AR$12,0),6))*($G303/INDEX($AV$5:$BA$12,MATCH($D303,$AR$5:$AR$12,0),6))^$I303)),0)</x:f>
        <x:v>0</x:v>
      </x:c>
      <x:c r="AD303" s="145" t="n">
        <x:f>IFERROR((EXP(-$G303/INDEX($AV$5:$BA$12,MATCH($D303,$AR$5:$AR$12,0),6))*($G303/INDEX($AV$5:$BA$12,MATCH($D303,$AR$5:$AR$12,0),6))^$I303)/((EXP(-$G303/INDEX($AV$5:$BA$12,MATCH($D303,$AR$5:$AR$12,0),1))*($G303/INDEX($AV$5:$BA$12,MATCH($D303,$AR$5:$AR$12,0),1))^$I303)+(EXP(-$G303/INDEX($AV$5:$BA$12,MATCH($D303,$AR$5:$AR$12,0),2))*($G303/INDEX($AV$5:$BA$12,MATCH($D303,$AR$5:$AR$12,0),2))^$I303)+(EXP(-$G303/INDEX($AV$5:$BA$12,MATCH($D303,$AR$5:$AR$12,0),3))*($G303/INDEX($AV$5:$BA$12,MATCH($D303,$AR$5:$AR$12,0),3))^$I303)+(EXP(-$G303/INDEX($AV$5:$BA$12,MATCH($D303,$AR$5:$AR$12,0),4))*($G303/INDEX($AV$5:$BA$12,MATCH($D303,$AR$5:$AR$12,0),4))^$I303)+(EXP(-$G303/INDEX($AV$5:$BA$12,MATCH($D303,$AR$5:$AR$12,0),5))*($G303/INDEX($AV$5:$BA$12,MATCH($D303,$AR$5:$AR$12,0),5))^$I303)+(EXP(-$G303/INDEX($AV$5:$BA$12,MATCH($D303,$AR$5:$AR$12,0),6))*($G303/INDEX($AV$5:$BA$12,MATCH($D303,$AR$5:$AR$12,0),6))^$I303)),0)</x:f>
        <x:v>0</x:v>
      </x:c>
      <x:c r="AE303" s="145" t="n">
        <x:f>IFERROR((EXP(-$G303/INDEX($BB$5:$BG$12,MATCH($D303,$AR$5:$AR$12,0),1))*($G303/INDEX($BB$5:$BG$12,MATCH($D303,$AR$5:$AR$12,0),1))^$J303)/((EXP(-$G303/INDEX($BB$5:$BG$12,MATCH($D303,$AR$5:$AR$12,0),1))*($G303/INDEX($BB$5:$BG$12,MATCH($D303,$AR$5:$AR$12,0),1))^$J303)+(EXP(-$G303/INDEX($BB$5:$BG$12,MATCH($D303,$AR$5:$AR$12,0),2))*($G303/INDEX($BB$5:$BG$12,MATCH($D303,$AR$5:$AR$12,0),2))^$J303)+(EXP(-$G303/INDEX($BB$5:$BG$12,MATCH($D303,$AR$5:$AR$12,0),3))*($G303/INDEX($BB$5:$BG$12,MATCH($D303,$AR$5:$AR$12,0),3))^$J303)+(EXP(-$G303/INDEX($BB$5:$BG$12,MATCH($D303,$AR$5:$AR$12,0),4))*($G303/INDEX($BB$5:$BG$12,MATCH($D303,$AR$5:$AR$12,0),4))^$J303)+(EXP(-$G303/INDEX($BB$5:$BG$12,MATCH($D303,$AR$5:$AR$12,0),5))*($G303/INDEX($BB$5:$BG$12,MATCH($D303,$AR$5:$AR$12,0),5))^$J303)+(EXP(-$G303/INDEX($BB$5:$BG$12,MATCH($D303,$AR$5:$AR$12,0),6))*($G303/INDEX($BB$5:$BG$12,MATCH($D303,$AR$5:$AR$12,0),6))^$J303)),0)</x:f>
        <x:v>0</x:v>
      </x:c>
      <x:c r="AF303" s="145" t="n">
        <x:f>IFERROR((EXP(-$G303/INDEX($BB$5:$BG$12,MATCH($D303,$AR$5:$AR$12,0),2))*($G303/INDEX($BB$5:$BG$12,MATCH($D303,$AR$5:$AR$12,0),2))^$J303)/((EXP(-$G303/INDEX($BB$5:$BG$12,MATCH($D303,$AR$5:$AR$12,0),1))*($G303/INDEX($BB$5:$BG$12,MATCH($D303,$AR$5:$AR$12,0),1))^$J303)+(EXP(-$G303/INDEX($BB$5:$BG$12,MATCH($D303,$AR$5:$AR$12,0),2))*($G303/INDEX($BB$5:$BG$12,MATCH($D303,$AR$5:$AR$12,0),2))^$J303)+(EXP(-$G303/INDEX($BB$5:$BG$12,MATCH($D303,$AR$5:$AR$12,0),3))*($G303/INDEX($BB$5:$BG$12,MATCH($D303,$AR$5:$AR$12,0),3))^$J303)+(EXP(-$G303/INDEX($BB$5:$BG$12,MATCH($D303,$AR$5:$AR$12,0),4))*($G303/INDEX($BB$5:$BG$12,MATCH($D303,$AR$5:$AR$12,0),4))^$J303)+(EXP(-$G303/INDEX($BB$5:$BG$12,MATCH($D303,$AR$5:$AR$12,0),5))*($G303/INDEX($BB$5:$BG$12,MATCH($D303,$AR$5:$AR$12,0),5))^$J303)+(EXP(-$G303/INDEX($BB$5:$BG$12,MATCH($D303,$AR$5:$AR$12,0),6))*($G303/INDEX($BB$5:$BG$12,MATCH($D303,$AR$5:$AR$12,0),6))^$J303)),0)</x:f>
        <x:v>0</x:v>
      </x:c>
      <x:c r="AG303" s="145" t="n">
        <x:f>IFERROR((EXP(-$G303/INDEX($BB$5:$BG$12,MATCH($D303,$AR$5:$AR$12,0),3))*($G303/INDEX($BB$5:$BG$12,MATCH($D303,$AR$5:$AR$12,0),3))^$J303)/((EXP(-$G303/INDEX($BB$5:$BG$12,MATCH($D303,$AR$5:$AR$12,0),1))*($G303/INDEX($BB$5:$BG$12,MATCH($D303,$AR$5:$AR$12,0),1))^$J303)+(EXP(-$G303/INDEX($BB$5:$BG$12,MATCH($D303,$AR$5:$AR$12,0),2))*($G303/INDEX($BB$5:$BG$12,MATCH($D303,$AR$5:$AR$12,0),2))^$J303)+(EXP(-$G303/INDEX($BB$5:$BG$12,MATCH($D303,$AR$5:$AR$12,0),3))*($G303/INDEX($BB$5:$BG$12,MATCH($D303,$AR$5:$AR$12,0),3))^$J303)+(EXP(-$G303/INDEX($BB$5:$BG$12,MATCH($D303,$AR$5:$AR$12,0),4))*($G303/INDEX($BB$5:$BG$12,MATCH($D303,$AR$5:$AR$12,0),4))^$J303)+(EXP(-$G303/INDEX($BB$5:$BG$12,MATCH($D303,$AR$5:$AR$12,0),5))*($G303/INDEX($BB$5:$BG$12,MATCH($D303,$AR$5:$AR$12,0),5))^$J303)+(EXP(-$G303/INDEX($BB$5:$BG$12,MATCH($D303,$AR$5:$AR$12,0),6))*($G303/INDEX($BB$5:$BG$12,MATCH($D303,$AR$5:$AR$12,0),6))^$J303)),0)</x:f>
        <x:v>0</x:v>
      </x:c>
      <x:c r="AH303" s="145" t="n">
        <x:f>IFERROR((EXP(-$G303/INDEX($BB$5:$BG$12,MATCH($D303,$AR$5:$AR$12,0),4))*($G303/INDEX($BB$5:$BG$12,MATCH($D303,$AR$5:$AR$12,0),4))^$J303)/((EXP(-$G303/INDEX($BB$5:$BG$12,MATCH($D303,$AR$5:$AR$12,0),1))*($G303/INDEX($BB$5:$BG$12,MATCH($D303,$AR$5:$AR$12,0),1))^$J303)+(EXP(-$G303/INDEX($BB$5:$BG$12,MATCH($D303,$AR$5:$AR$12,0),2))*($G303/INDEX($BB$5:$BG$12,MATCH($D303,$AR$5:$AR$12,0),2))^$J303)+(EXP(-$G303/INDEX($BB$5:$BG$12,MATCH($D303,$AR$5:$AR$12,0),3))*($G303/INDEX($BB$5:$BG$12,MATCH($D303,$AR$5:$AR$12,0),3))^$J303)+(EXP(-$G303/INDEX($BB$5:$BG$12,MATCH($D303,$AR$5:$AR$12,0),4))*($G303/INDEX($BB$5:$BG$12,MATCH($D303,$AR$5:$AR$12,0),4))^$J303)+(EXP(-$G303/INDEX($BB$5:$BG$12,MATCH($D303,$AR$5:$AR$12,0),5))*($G303/INDEX($BB$5:$BG$12,MATCH($D303,$AR$5:$AR$12,0),5))^$J303)+(EXP(-$G303/INDEX($BB$5:$BG$12,MATCH($D303,$AR$5:$AR$12,0),6))*($G303/INDEX($BB$5:$BG$12,MATCH($D303,$AR$5:$AR$12,0),6))^$J303)),0)</x:f>
        <x:v>0</x:v>
      </x:c>
      <x:c r="AI303" s="145" t="n">
        <x:f>IFERROR((EXP(-$G303/INDEX($BB$5:$BG$12,MATCH($D303,$AR$5:$AR$12,0),5))*($G303/INDEX($BB$5:$BG$12,MATCH($D303,$AR$5:$AR$12,0),5))^$J303)/((EXP(-$G303/INDEX($BB$5:$BG$12,MATCH($D303,$AR$5:$AR$12,0),1))*($G303/INDEX($BB$5:$BG$12,MATCH($D303,$AR$5:$AR$12,0),1))^$J303)+(EXP(-$G303/INDEX($BB$5:$BG$12,MATCH($D303,$AR$5:$AR$12,0),2))*($G303/INDEX($BB$5:$BG$12,MATCH($D303,$AR$5:$AR$12,0),2))^$J303)+(EXP(-$G303/INDEX($BB$5:$BG$12,MATCH($D303,$AR$5:$AR$12,0),3))*($G303/INDEX($BB$5:$BG$12,MATCH($D303,$AR$5:$AR$12,0),3))^$J303)+(EXP(-$G303/INDEX($BB$5:$BG$12,MATCH($D303,$AR$5:$AR$12,0),4))*($G303/INDEX($BB$5:$BG$12,MATCH($D303,$AR$5:$AR$12,0),4))^$J303)+(EXP(-$G303/INDEX($BB$5:$BG$12,MATCH($D303,$AR$5:$AR$12,0),5))*($G303/INDEX($BB$5:$BG$12,MATCH($D303,$AR$5:$AR$12,0),5))^$J303)+(EXP(-$G303/INDEX($BB$5:$BG$12,MATCH($D303,$AR$5:$AR$12,0),6))*($G303/INDEX($BB$5:$BG$12,MATCH($D303,$AR$5:$AR$12,0),6))^$J303)),0)</x:f>
        <x:v>0</x:v>
      </x:c>
      <x:c r="AJ303" s="145" t="n">
        <x:f>IFERROR((EXP(-$G303/INDEX($BB$5:$BG$12,MATCH($D303,$AR$5:$AR$12,0),6))*($G303/INDEX($BB$5:$BG$12,MATCH($D303,$AR$5:$AR$12,0),6))^$J303)/((EXP(-$G303/INDEX($BB$5:$BG$12,MATCH($D303,$AR$5:$AR$12,0),1))*($G303/INDEX($BB$5:$BG$12,MATCH($D303,$AR$5:$AR$12,0),1))^$J303)+(EXP(-$G303/INDEX($BB$5:$BG$12,MATCH($D303,$AR$5:$AR$12,0),2))*($G303/INDEX($BB$5:$BG$12,MATCH($D303,$AR$5:$AR$12,0),2))^$J303)+(EXP(-$G303/INDEX($BB$5:$BG$12,MATCH($D303,$AR$5:$AR$12,0),3))*($G303/INDEX($BB$5:$BG$12,MATCH($D303,$AR$5:$AR$12,0),3))^$J303)+(EXP(-$G303/INDEX($BB$5:$BG$12,MATCH($D303,$AR$5:$AR$12,0),4))*($G303/INDEX($BB$5:$BG$12,MATCH($D303,$AR$5:$AR$12,0),4))^$J303)+(EXP(-$G303/INDEX($BB$5:$BG$12,MATCH($D303,$AR$5:$AR$12,0),5))*($G303/INDEX($BB$5:$BG$12,MATCH($D303,$AR$5:$AR$12,0),5))^$J303)+(EXP(-$G303/INDEX($BB$5:$BG$12,MATCH($D303,$AR$5:$AR$12,0),6))*($G303/INDEX($BB$5:$BG$12,MATCH($D303,$AR$5:$AR$12,0),6))^$J303)),0)</x:f>
        <x:v>0</x:v>
      </x:c>
      <x:c r="BJ303"/>
      <x:c r="BK303"/>
      <x:c r="BL303"/>
      <x:c r="BM303"/>
      <x:c r="BN303"/>
      <x:c r="BO303"/>
      <x:c r="BP303"/>
      <x:c r="BQ303"/>
      <x:c r="BR303"/>
      <x:c r="BS303"/>
      <x:c r="BT303"/>
      <x:c r="BU303"/>
      <x:c r="BV303"/>
      <x:c r="BW303"/>
      <x:c r="BX303"/>
      <x:c r="BY303"/>
      <x:c r="BZ303"/>
    </x:row>
    <x:row r="304">
      <x:c r="A304" s="30" t="n">
        <x:f>'対象台データ'!A302</x:f>
        <x:v>46135</x:v>
      </x:c>
      <x:c r="B304" s="1004" t="str">
        <x:f>'対象台データ'!B302</x:f>
        <x:v>木</x:v>
      </x:c>
      <x:c r="C304" s="1004" t="str">
        <x:f>'対象台データ'!C302</x:f>
        <x:v>4/23</x:v>
      </x:c>
      <x:c r="D304" t="str">
        <x:f>'対象台データ'!D302</x:f>
        <x:v>スマスロ ミリオンゴッド‐神々の軌跡‐</x:v>
      </x:c>
      <x:c r="E304" s="1015" t="n">
        <x:f>IF($X304="A",MIN(100,MAX(0,55+(V304-55)*(1+0.4*SQRT(MIN(G304/8000,1))))),MIN(100,MAX(0,V304)))</x:f>
        <x:v>83.90332767711178</x:v>
      </x:c>
      <x:c r="F304" s="1017" t="n">
        <x:f>'対象台データ'!E302</x:f>
        <x:v>675</x:v>
      </x:c>
      <x:c r="G304" s="644" t="n">
        <x:f>'対象台データ'!F302</x:f>
        <x:v>7399</x:v>
      </x:c>
      <x:c r="H304" s="644" t="n">
        <x:f>'対象台データ'!G302</x:f>
        <x:v>4436</x:v>
      </x:c>
      <x:c r="I304" s="644" t="n">
        <x:f>'対象台データ'!H302</x:f>
        <x:v>0</x:v>
      </x:c>
      <x:c r="J304" s="644" t="n">
        <x:f>'対象台データ'!I302</x:f>
        <x:v>0</x:v>
      </x:c>
      <x:c r="K304" s="145" t="n">
        <x:f>'対象台データ'!K302</x:f>
        <x:v>1.1998468261476776</x:v>
      </x:c>
      <x:c r="L304" s="28" t="n">
        <x:f>IF(G304&lt;=0,5,IF(G304&lt;1500,5+(G304-0)*(20-5)/(1500-0),IF(G304&lt;3000,20+(G304-1500)*(40-20)/(3000-1500),IF(G304&lt;4500,40+(G304-3000)*(58-40)/(4500-3000),IF(G304&lt;6000,58+(G304-4500)*(72-58)/(6000-4500),IF(G304&lt;7500,72+(G304-6000)*(84-72)/(7500-6000),IF(G304&lt;9000,84+(G304-7500)*(93-84)/(9000-7500),IF(G304&lt;11000,93+(G304-9000)*(100-93)/(11000-9000),100))))))))</x:f>
        <x:v>83.19200000000001</x:v>
      </x:c>
      <x:c r="M304" s="28" t="n">
        <x:v>1</x:v>
      </x:c>
      <x:c r="N304" s="28" t="n">
        <x:f>MIN(100,L304*M304)</x:f>
        <x:v>83.19200000000001</x:v>
      </x:c>
      <x:c r="O304" s="28" t="n">
        <x:f>IF(K304&lt;=0.8,0,IF(K304&lt;0.9,0+(K304-0.8)*(10-0)/(0.9-0.8),IF(K304&lt;1,10+(K304-0.9)*(35-10)/(1-0.9),IF(K304&lt;1.2,35+(K304-1)*(87-35)/(1.2-1),IF(K304&lt;1.3,87+(K304-1.2)*(96-87)/(1.3-1.2),IF(K304&lt;1.45,96+(K304-1.3)*(100-96)/(1.45-1.3),100))))))</x:f>
        <x:v>86.96017479839617</x:v>
      </x:c>
      <x:c r="P304" s="145" t="n">
        <x:f>MIN(1,SQRT(G304/8000))</x:f>
        <x:v>0.961704216482386</x:v>
      </x:c>
      <x:c r="Q304" s="28" t="n">
        <x:f>35+(O304-35)*P304</x:f>
        <x:v>84.97031919277941</x:v>
      </x:c>
      <x:c r="R304" s="28" t="n">
        <x:f>IF(K304&lt;0.95,MIN(25,(0.95-K304)*250),0)</x:f>
        <x:v>0</x:v>
      </x:c>
      <x:c r="S304" s="28" t="n">
        <x:f>IF($X304="A",Y304*5+Z304*15+AA304*30+AB304*60+AC304*80+AD304*100,0)</x:f>
        <x:v>0</x:v>
      </x:c>
      <x:c r="T304" s="28" t="n">
        <x:f>IF($X304="A",AE304*5+AF304*15+AG304*30+AH304*60+AI304*80+AJ304*100,0)</x:f>
        <x:v>0</x:v>
      </x:c>
      <x:c r="U304" s="28" t="n">
        <x:f>IF($X304="A",S304*15%+T304*30%+Q304*55%,0)</x:f>
        <x:v>0</x:v>
      </x:c>
      <x:c r="V304" s="1019" t="n">
        <x:f>IF($X304="A",U304*80%+N304*20%,N304*IFERROR(INDEX($AT$5:$AT$60,MATCH($D304,$AR$5:$AR$60,0)),0.6)+Q304*IFERROR(INDEX($AU$5:$AU$60,MATCH($D304,$AR$5:$AR$60,0)),0.4)-R304)</x:f>
        <x:v>83.90332767711178</x:v>
      </x:c>
      <x:c r="W304" s="25" t="str">
        <x:f>IF(E304&gt;=90,"設定6級候補",IF(E304&gt;=75,"設定4以上強候補",IF(E304&gt;=60,"設定4以上を疑う","要観察")))</x:f>
        <x:v>設定4以上強候補</x:v>
      </x:c>
      <x:c r="X304" s="1004" t="str">
        <x:f>IFERROR(INDEX($AS$5:$AS$60,MATCH($D304,$AR$5:$AR$60,0)),"AT")</x:f>
        <x:v>AT</x:v>
      </x:c>
      <x:c r="Y304" s="145" t="n">
        <x:f>IFERROR((EXP(-$G304/INDEX($AV$5:$BA$12,MATCH($D304,$AR$5:$AR$12,0),1))*($G304/INDEX($AV$5:$BA$12,MATCH($D304,$AR$5:$AR$12,0),1))^$I304)/((EXP(-$G304/INDEX($AV$5:$BA$12,MATCH($D304,$AR$5:$AR$12,0),1))*($G304/INDEX($AV$5:$BA$12,MATCH($D304,$AR$5:$AR$12,0),1))^$I304)+(EXP(-$G304/INDEX($AV$5:$BA$12,MATCH($D304,$AR$5:$AR$12,0),2))*($G304/INDEX($AV$5:$BA$12,MATCH($D304,$AR$5:$AR$12,0),2))^$I304)+(EXP(-$G304/INDEX($AV$5:$BA$12,MATCH($D304,$AR$5:$AR$12,0),3))*($G304/INDEX($AV$5:$BA$12,MATCH($D304,$AR$5:$AR$12,0),3))^$I304)+(EXP(-$G304/INDEX($AV$5:$BA$12,MATCH($D304,$AR$5:$AR$12,0),4))*($G304/INDEX($AV$5:$BA$12,MATCH($D304,$AR$5:$AR$12,0),4))^$I304)+(EXP(-$G304/INDEX($AV$5:$BA$12,MATCH($D304,$AR$5:$AR$12,0),5))*($G304/INDEX($AV$5:$BA$12,MATCH($D304,$AR$5:$AR$12,0),5))^$I304)+(EXP(-$G304/INDEX($AV$5:$BA$12,MATCH($D304,$AR$5:$AR$12,0),6))*($G304/INDEX($AV$5:$BA$12,MATCH($D304,$AR$5:$AR$12,0),6))^$I304)),0)</x:f>
        <x:v>0</x:v>
      </x:c>
      <x:c r="Z304" s="145" t="n">
        <x:f>IFERROR((EXP(-$G304/INDEX($AV$5:$BA$12,MATCH($D304,$AR$5:$AR$12,0),2))*($G304/INDEX($AV$5:$BA$12,MATCH($D304,$AR$5:$AR$12,0),2))^$I304)/((EXP(-$G304/INDEX($AV$5:$BA$12,MATCH($D304,$AR$5:$AR$12,0),1))*($G304/INDEX($AV$5:$BA$12,MATCH($D304,$AR$5:$AR$12,0),1))^$I304)+(EXP(-$G304/INDEX($AV$5:$BA$12,MATCH($D304,$AR$5:$AR$12,0),2))*($G304/INDEX($AV$5:$BA$12,MATCH($D304,$AR$5:$AR$12,0),2))^$I304)+(EXP(-$G304/INDEX($AV$5:$BA$12,MATCH($D304,$AR$5:$AR$12,0),3))*($G304/INDEX($AV$5:$BA$12,MATCH($D304,$AR$5:$AR$12,0),3))^$I304)+(EXP(-$G304/INDEX($AV$5:$BA$12,MATCH($D304,$AR$5:$AR$12,0),4))*($G304/INDEX($AV$5:$BA$12,MATCH($D304,$AR$5:$AR$12,0),4))^$I304)+(EXP(-$G304/INDEX($AV$5:$BA$12,MATCH($D304,$AR$5:$AR$12,0),5))*($G304/INDEX($AV$5:$BA$12,MATCH($D304,$AR$5:$AR$12,0),5))^$I304)+(EXP(-$G304/INDEX($AV$5:$BA$12,MATCH($D304,$AR$5:$AR$12,0),6))*($G304/INDEX($AV$5:$BA$12,MATCH($D304,$AR$5:$AR$12,0),6))^$I304)),0)</x:f>
        <x:v>0</x:v>
      </x:c>
      <x:c r="AA304" s="145" t="n">
        <x:f>IFERROR((EXP(-$G304/INDEX($AV$5:$BA$12,MATCH($D304,$AR$5:$AR$12,0),3))*($G304/INDEX($AV$5:$BA$12,MATCH($D304,$AR$5:$AR$12,0),3))^$I304)/((EXP(-$G304/INDEX($AV$5:$BA$12,MATCH($D304,$AR$5:$AR$12,0),1))*($G304/INDEX($AV$5:$BA$12,MATCH($D304,$AR$5:$AR$12,0),1))^$I304)+(EXP(-$G304/INDEX($AV$5:$BA$12,MATCH($D304,$AR$5:$AR$12,0),2))*($G304/INDEX($AV$5:$BA$12,MATCH($D304,$AR$5:$AR$12,0),2))^$I304)+(EXP(-$G304/INDEX($AV$5:$BA$12,MATCH($D304,$AR$5:$AR$12,0),3))*($G304/INDEX($AV$5:$BA$12,MATCH($D304,$AR$5:$AR$12,0),3))^$I304)+(EXP(-$G304/INDEX($AV$5:$BA$12,MATCH($D304,$AR$5:$AR$12,0),4))*($G304/INDEX($AV$5:$BA$12,MATCH($D304,$AR$5:$AR$12,0),4))^$I304)+(EXP(-$G304/INDEX($AV$5:$BA$12,MATCH($D304,$AR$5:$AR$12,0),5))*($G304/INDEX($AV$5:$BA$12,MATCH($D304,$AR$5:$AR$12,0),5))^$I304)+(EXP(-$G304/INDEX($AV$5:$BA$12,MATCH($D304,$AR$5:$AR$12,0),6))*($G304/INDEX($AV$5:$BA$12,MATCH($D304,$AR$5:$AR$12,0),6))^$I304)),0)</x:f>
        <x:v>0</x:v>
      </x:c>
      <x:c r="AB304" s="145" t="n">
        <x:f>IFERROR((EXP(-$G304/INDEX($AV$5:$BA$12,MATCH($D304,$AR$5:$AR$12,0),4))*($G304/INDEX($AV$5:$BA$12,MATCH($D304,$AR$5:$AR$12,0),4))^$I304)/((EXP(-$G304/INDEX($AV$5:$BA$12,MATCH($D304,$AR$5:$AR$12,0),1))*($G304/INDEX($AV$5:$BA$12,MATCH($D304,$AR$5:$AR$12,0),1))^$I304)+(EXP(-$G304/INDEX($AV$5:$BA$12,MATCH($D304,$AR$5:$AR$12,0),2))*($G304/INDEX($AV$5:$BA$12,MATCH($D304,$AR$5:$AR$12,0),2))^$I304)+(EXP(-$G304/INDEX($AV$5:$BA$12,MATCH($D304,$AR$5:$AR$12,0),3))*($G304/INDEX($AV$5:$BA$12,MATCH($D304,$AR$5:$AR$12,0),3))^$I304)+(EXP(-$G304/INDEX($AV$5:$BA$12,MATCH($D304,$AR$5:$AR$12,0),4))*($G304/INDEX($AV$5:$BA$12,MATCH($D304,$AR$5:$AR$12,0),4))^$I304)+(EXP(-$G304/INDEX($AV$5:$BA$12,MATCH($D304,$AR$5:$AR$12,0),5))*($G304/INDEX($AV$5:$BA$12,MATCH($D304,$AR$5:$AR$12,0),5))^$I304)+(EXP(-$G304/INDEX($AV$5:$BA$12,MATCH($D304,$AR$5:$AR$12,0),6))*($G304/INDEX($AV$5:$BA$12,MATCH($D304,$AR$5:$AR$12,0),6))^$I304)),0)</x:f>
        <x:v>0</x:v>
      </x:c>
      <x:c r="AC304" s="145" t="n">
        <x:f>IFERROR((EXP(-$G304/INDEX($AV$5:$BA$12,MATCH($D304,$AR$5:$AR$12,0),5))*($G304/INDEX($AV$5:$BA$12,MATCH($D304,$AR$5:$AR$12,0),5))^$I304)/((EXP(-$G304/INDEX($AV$5:$BA$12,MATCH($D304,$AR$5:$AR$12,0),1))*($G304/INDEX($AV$5:$BA$12,MATCH($D304,$AR$5:$AR$12,0),1))^$I304)+(EXP(-$G304/INDEX($AV$5:$BA$12,MATCH($D304,$AR$5:$AR$12,0),2))*($G304/INDEX($AV$5:$BA$12,MATCH($D304,$AR$5:$AR$12,0),2))^$I304)+(EXP(-$G304/INDEX($AV$5:$BA$12,MATCH($D304,$AR$5:$AR$12,0),3))*($G304/INDEX($AV$5:$BA$12,MATCH($D304,$AR$5:$AR$12,0),3))^$I304)+(EXP(-$G304/INDEX($AV$5:$BA$12,MATCH($D304,$AR$5:$AR$12,0),4))*($G304/INDEX($AV$5:$BA$12,MATCH($D304,$AR$5:$AR$12,0),4))^$I304)+(EXP(-$G304/INDEX($AV$5:$BA$12,MATCH($D304,$AR$5:$AR$12,0),5))*($G304/INDEX($AV$5:$BA$12,MATCH($D304,$AR$5:$AR$12,0),5))^$I304)+(EXP(-$G304/INDEX($AV$5:$BA$12,MATCH($D304,$AR$5:$AR$12,0),6))*($G304/INDEX($AV$5:$BA$12,MATCH($D304,$AR$5:$AR$12,0),6))^$I304)),0)</x:f>
        <x:v>0</x:v>
      </x:c>
      <x:c r="AD304" s="145" t="n">
        <x:f>IFERROR((EXP(-$G304/INDEX($AV$5:$BA$12,MATCH($D304,$AR$5:$AR$12,0),6))*($G304/INDEX($AV$5:$BA$12,MATCH($D304,$AR$5:$AR$12,0),6))^$I304)/((EXP(-$G304/INDEX($AV$5:$BA$12,MATCH($D304,$AR$5:$AR$12,0),1))*($G304/INDEX($AV$5:$BA$12,MATCH($D304,$AR$5:$AR$12,0),1))^$I304)+(EXP(-$G304/INDEX($AV$5:$BA$12,MATCH($D304,$AR$5:$AR$12,0),2))*($G304/INDEX($AV$5:$BA$12,MATCH($D304,$AR$5:$AR$12,0),2))^$I304)+(EXP(-$G304/INDEX($AV$5:$BA$12,MATCH($D304,$AR$5:$AR$12,0),3))*($G304/INDEX($AV$5:$BA$12,MATCH($D304,$AR$5:$AR$12,0),3))^$I304)+(EXP(-$G304/INDEX($AV$5:$BA$12,MATCH($D304,$AR$5:$AR$12,0),4))*($G304/INDEX($AV$5:$BA$12,MATCH($D304,$AR$5:$AR$12,0),4))^$I304)+(EXP(-$G304/INDEX($AV$5:$BA$12,MATCH($D304,$AR$5:$AR$12,0),5))*($G304/INDEX($AV$5:$BA$12,MATCH($D304,$AR$5:$AR$12,0),5))^$I304)+(EXP(-$G304/INDEX($AV$5:$BA$12,MATCH($D304,$AR$5:$AR$12,0),6))*($G304/INDEX($AV$5:$BA$12,MATCH($D304,$AR$5:$AR$12,0),6))^$I304)),0)</x:f>
        <x:v>0</x:v>
      </x:c>
      <x:c r="AE304" s="145" t="n">
        <x:f>IFERROR((EXP(-$G304/INDEX($BB$5:$BG$12,MATCH($D304,$AR$5:$AR$12,0),1))*($G304/INDEX($BB$5:$BG$12,MATCH($D304,$AR$5:$AR$12,0),1))^$J304)/((EXP(-$G304/INDEX($BB$5:$BG$12,MATCH($D304,$AR$5:$AR$12,0),1))*($G304/INDEX($BB$5:$BG$12,MATCH($D304,$AR$5:$AR$12,0),1))^$J304)+(EXP(-$G304/INDEX($BB$5:$BG$12,MATCH($D304,$AR$5:$AR$12,0),2))*($G304/INDEX($BB$5:$BG$12,MATCH($D304,$AR$5:$AR$12,0),2))^$J304)+(EXP(-$G304/INDEX($BB$5:$BG$12,MATCH($D304,$AR$5:$AR$12,0),3))*($G304/INDEX($BB$5:$BG$12,MATCH($D304,$AR$5:$AR$12,0),3))^$J304)+(EXP(-$G304/INDEX($BB$5:$BG$12,MATCH($D304,$AR$5:$AR$12,0),4))*($G304/INDEX($BB$5:$BG$12,MATCH($D304,$AR$5:$AR$12,0),4))^$J304)+(EXP(-$G304/INDEX($BB$5:$BG$12,MATCH($D304,$AR$5:$AR$12,0),5))*($G304/INDEX($BB$5:$BG$12,MATCH($D304,$AR$5:$AR$12,0),5))^$J304)+(EXP(-$G304/INDEX($BB$5:$BG$12,MATCH($D304,$AR$5:$AR$12,0),6))*($G304/INDEX($BB$5:$BG$12,MATCH($D304,$AR$5:$AR$12,0),6))^$J304)),0)</x:f>
        <x:v>0</x:v>
      </x:c>
      <x:c r="AF304" s="145" t="n">
        <x:f>IFERROR((EXP(-$G304/INDEX($BB$5:$BG$12,MATCH($D304,$AR$5:$AR$12,0),2))*($G304/INDEX($BB$5:$BG$12,MATCH($D304,$AR$5:$AR$12,0),2))^$J304)/((EXP(-$G304/INDEX($BB$5:$BG$12,MATCH($D304,$AR$5:$AR$12,0),1))*($G304/INDEX($BB$5:$BG$12,MATCH($D304,$AR$5:$AR$12,0),1))^$J304)+(EXP(-$G304/INDEX($BB$5:$BG$12,MATCH($D304,$AR$5:$AR$12,0),2))*($G304/INDEX($BB$5:$BG$12,MATCH($D304,$AR$5:$AR$12,0),2))^$J304)+(EXP(-$G304/INDEX($BB$5:$BG$12,MATCH($D304,$AR$5:$AR$12,0),3))*($G304/INDEX($BB$5:$BG$12,MATCH($D304,$AR$5:$AR$12,0),3))^$J304)+(EXP(-$G304/INDEX($BB$5:$BG$12,MATCH($D304,$AR$5:$AR$12,0),4))*($G304/INDEX($BB$5:$BG$12,MATCH($D304,$AR$5:$AR$12,0),4))^$J304)+(EXP(-$G304/INDEX($BB$5:$BG$12,MATCH($D304,$AR$5:$AR$12,0),5))*($G304/INDEX($BB$5:$BG$12,MATCH($D304,$AR$5:$AR$12,0),5))^$J304)+(EXP(-$G304/INDEX($BB$5:$BG$12,MATCH($D304,$AR$5:$AR$12,0),6))*($G304/INDEX($BB$5:$BG$12,MATCH($D304,$AR$5:$AR$12,0),6))^$J304)),0)</x:f>
        <x:v>0</x:v>
      </x:c>
      <x:c r="AG304" s="145" t="n">
        <x:f>IFERROR((EXP(-$G304/INDEX($BB$5:$BG$12,MATCH($D304,$AR$5:$AR$12,0),3))*($G304/INDEX($BB$5:$BG$12,MATCH($D304,$AR$5:$AR$12,0),3))^$J304)/((EXP(-$G304/INDEX($BB$5:$BG$12,MATCH($D304,$AR$5:$AR$12,0),1))*($G304/INDEX($BB$5:$BG$12,MATCH($D304,$AR$5:$AR$12,0),1))^$J304)+(EXP(-$G304/INDEX($BB$5:$BG$12,MATCH($D304,$AR$5:$AR$12,0),2))*($G304/INDEX($BB$5:$BG$12,MATCH($D304,$AR$5:$AR$12,0),2))^$J304)+(EXP(-$G304/INDEX($BB$5:$BG$12,MATCH($D304,$AR$5:$AR$12,0),3))*($G304/INDEX($BB$5:$BG$12,MATCH($D304,$AR$5:$AR$12,0),3))^$J304)+(EXP(-$G304/INDEX($BB$5:$BG$12,MATCH($D304,$AR$5:$AR$12,0),4))*($G304/INDEX($BB$5:$BG$12,MATCH($D304,$AR$5:$AR$12,0),4))^$J304)+(EXP(-$G304/INDEX($BB$5:$BG$12,MATCH($D304,$AR$5:$AR$12,0),5))*($G304/INDEX($BB$5:$BG$12,MATCH($D304,$AR$5:$AR$12,0),5))^$J304)+(EXP(-$G304/INDEX($BB$5:$BG$12,MATCH($D304,$AR$5:$AR$12,0),6))*($G304/INDEX($BB$5:$BG$12,MATCH($D304,$AR$5:$AR$12,0),6))^$J304)),0)</x:f>
        <x:v>0</x:v>
      </x:c>
      <x:c r="AH304" s="145" t="n">
        <x:f>IFERROR((EXP(-$G304/INDEX($BB$5:$BG$12,MATCH($D304,$AR$5:$AR$12,0),4))*($G304/INDEX($BB$5:$BG$12,MATCH($D304,$AR$5:$AR$12,0),4))^$J304)/((EXP(-$G304/INDEX($BB$5:$BG$12,MATCH($D304,$AR$5:$AR$12,0),1))*($G304/INDEX($BB$5:$BG$12,MATCH($D304,$AR$5:$AR$12,0),1))^$J304)+(EXP(-$G304/INDEX($BB$5:$BG$12,MATCH($D304,$AR$5:$AR$12,0),2))*($G304/INDEX($BB$5:$BG$12,MATCH($D304,$AR$5:$AR$12,0),2))^$J304)+(EXP(-$G304/INDEX($BB$5:$BG$12,MATCH($D304,$AR$5:$AR$12,0),3))*($G304/INDEX($BB$5:$BG$12,MATCH($D304,$AR$5:$AR$12,0),3))^$J304)+(EXP(-$G304/INDEX($BB$5:$BG$12,MATCH($D304,$AR$5:$AR$12,0),4))*($G304/INDEX($BB$5:$BG$12,MATCH($D304,$AR$5:$AR$12,0),4))^$J304)+(EXP(-$G304/INDEX($BB$5:$BG$12,MATCH($D304,$AR$5:$AR$12,0),5))*($G304/INDEX($BB$5:$BG$12,MATCH($D304,$AR$5:$AR$12,0),5))^$J304)+(EXP(-$G304/INDEX($BB$5:$BG$12,MATCH($D304,$AR$5:$AR$12,0),6))*($G304/INDEX($BB$5:$BG$12,MATCH($D304,$AR$5:$AR$12,0),6))^$J304)),0)</x:f>
        <x:v>0</x:v>
      </x:c>
      <x:c r="AI304" s="145" t="n">
        <x:f>IFERROR((EXP(-$G304/INDEX($BB$5:$BG$12,MATCH($D304,$AR$5:$AR$12,0),5))*($G304/INDEX($BB$5:$BG$12,MATCH($D304,$AR$5:$AR$12,0),5))^$J304)/((EXP(-$G304/INDEX($BB$5:$BG$12,MATCH($D304,$AR$5:$AR$12,0),1))*($G304/INDEX($BB$5:$BG$12,MATCH($D304,$AR$5:$AR$12,0),1))^$J304)+(EXP(-$G304/INDEX($BB$5:$BG$12,MATCH($D304,$AR$5:$AR$12,0),2))*($G304/INDEX($BB$5:$BG$12,MATCH($D304,$AR$5:$AR$12,0),2))^$J304)+(EXP(-$G304/INDEX($BB$5:$BG$12,MATCH($D304,$AR$5:$AR$12,0),3))*($G304/INDEX($BB$5:$BG$12,MATCH($D304,$AR$5:$AR$12,0),3))^$J304)+(EXP(-$G304/INDEX($BB$5:$BG$12,MATCH($D304,$AR$5:$AR$12,0),4))*($G304/INDEX($BB$5:$BG$12,MATCH($D304,$AR$5:$AR$12,0),4))^$J304)+(EXP(-$G304/INDEX($BB$5:$BG$12,MATCH($D304,$AR$5:$AR$12,0),5))*($G304/INDEX($BB$5:$BG$12,MATCH($D304,$AR$5:$AR$12,0),5))^$J304)+(EXP(-$G304/INDEX($BB$5:$BG$12,MATCH($D304,$AR$5:$AR$12,0),6))*($G304/INDEX($BB$5:$BG$12,MATCH($D304,$AR$5:$AR$12,0),6))^$J304)),0)</x:f>
        <x:v>0</x:v>
      </x:c>
      <x:c r="AJ304" s="145" t="n">
        <x:f>IFERROR((EXP(-$G304/INDEX($BB$5:$BG$12,MATCH($D304,$AR$5:$AR$12,0),6))*($G304/INDEX($BB$5:$BG$12,MATCH($D304,$AR$5:$AR$12,0),6))^$J304)/((EXP(-$G304/INDEX($BB$5:$BG$12,MATCH($D304,$AR$5:$AR$12,0),1))*($G304/INDEX($BB$5:$BG$12,MATCH($D304,$AR$5:$AR$12,0),1))^$J304)+(EXP(-$G304/INDEX($BB$5:$BG$12,MATCH($D304,$AR$5:$AR$12,0),2))*($G304/INDEX($BB$5:$BG$12,MATCH($D304,$AR$5:$AR$12,0),2))^$J304)+(EXP(-$G304/INDEX($BB$5:$BG$12,MATCH($D304,$AR$5:$AR$12,0),3))*($G304/INDEX($BB$5:$BG$12,MATCH($D304,$AR$5:$AR$12,0),3))^$J304)+(EXP(-$G304/INDEX($BB$5:$BG$12,MATCH($D304,$AR$5:$AR$12,0),4))*($G304/INDEX($BB$5:$BG$12,MATCH($D304,$AR$5:$AR$12,0),4))^$J304)+(EXP(-$G304/INDEX($BB$5:$BG$12,MATCH($D304,$AR$5:$AR$12,0),5))*($G304/INDEX($BB$5:$BG$12,MATCH($D304,$AR$5:$AR$12,0),5))^$J304)+(EXP(-$G304/INDEX($BB$5:$BG$12,MATCH($D304,$AR$5:$AR$12,0),6))*($G304/INDEX($BB$5:$BG$12,MATCH($D304,$AR$5:$AR$12,0),6))^$J304)),0)</x:f>
        <x:v>0</x:v>
      </x:c>
      <x:c r="BJ304"/>
      <x:c r="BK304"/>
      <x:c r="BL304"/>
      <x:c r="BM304"/>
      <x:c r="BN304"/>
      <x:c r="BO304"/>
      <x:c r="BP304"/>
      <x:c r="BQ304"/>
      <x:c r="BR304"/>
      <x:c r="BS304"/>
      <x:c r="BT304"/>
      <x:c r="BU304"/>
      <x:c r="BV304"/>
      <x:c r="BW304"/>
      <x:c r="BX304"/>
      <x:c r="BY304"/>
      <x:c r="BZ304"/>
    </x:row>
    <x:row r="305">
      <x:c r="A305" s="30" t="n">
        <x:f>'対象台データ'!A303</x:f>
        <x:v>46135</x:v>
      </x:c>
      <x:c r="B305" s="1004" t="str">
        <x:f>'対象台データ'!B303</x:f>
        <x:v>木</x:v>
      </x:c>
      <x:c r="C305" s="1004" t="str">
        <x:f>'対象台データ'!C303</x:f>
        <x:v>4/23</x:v>
      </x:c>
      <x:c r="D305" t="str">
        <x:f>'対象台データ'!D303</x:f>
        <x:v>スマスロ ミリオンゴッド‐神々の軌跡‐</x:v>
      </x:c>
      <x:c r="E305" s="1015" t="n">
        <x:f>IF($X305="A",MIN(100,MAX(0,55+(V305-55)*(1+0.4*SQRT(MIN(G305/8000,1))))),MIN(100,MAX(0,V305)))</x:f>
        <x:v>93.6724</x:v>
      </x:c>
      <x:c r="F305" s="1017" t="n">
        <x:f>'対象台データ'!E303</x:f>
        <x:v>677</x:v>
      </x:c>
      <x:c r="G305" s="644" t="n">
        <x:f>'対象台データ'!F303</x:f>
        <x:v>8409</x:v>
      </x:c>
      <x:c r="H305" s="644" t="n">
        <x:f>'対象台データ'!G303</x:f>
        <x:v>12456</x:v>
      </x:c>
      <x:c r="I305" s="644" t="n">
        <x:f>'対象台データ'!H303</x:f>
        <x:v>0</x:v>
      </x:c>
      <x:c r="J305" s="644" t="n">
        <x:f>'対象台データ'!I303</x:f>
        <x:v>0</x:v>
      </x:c>
      <x:c r="K305" s="145" t="n">
        <x:f>'対象台データ'!K303</x:f>
        <x:v>1.4937566892615055</x:v>
      </x:c>
      <x:c r="L305" s="28" t="n">
        <x:f>IF(G305&lt;=0,5,IF(G305&lt;1500,5+(G305-0)*(20-5)/(1500-0),IF(G305&lt;3000,20+(G305-1500)*(40-20)/(3000-1500),IF(G305&lt;4500,40+(G305-3000)*(58-40)/(4500-3000),IF(G305&lt;6000,58+(G305-4500)*(72-58)/(6000-4500),IF(G305&lt;7500,72+(G305-6000)*(84-72)/(7500-6000),IF(G305&lt;9000,84+(G305-7500)*(93-84)/(9000-7500),IF(G305&lt;11000,93+(G305-9000)*(100-93)/(11000-9000),100))))))))</x:f>
        <x:v>89.454</x:v>
      </x:c>
      <x:c r="M305" s="28" t="n">
        <x:v>1</x:v>
      </x:c>
      <x:c r="N305" s="28" t="n">
        <x:f>MIN(100,L305*M305)</x:f>
        <x:v>89.454</x:v>
      </x:c>
      <x:c r="O305" s="28" t="n">
        <x:f>IF(K305&lt;=0.8,0,IF(K305&lt;0.9,0+(K305-0.8)*(10-0)/(0.9-0.8),IF(K305&lt;1,10+(K305-0.9)*(35-10)/(1-0.9),IF(K305&lt;1.2,35+(K305-1)*(87-35)/(1.2-1),IF(K305&lt;1.3,87+(K305-1.2)*(96-87)/(1.3-1.2),IF(K305&lt;1.45,96+(K305-1.3)*(100-96)/(1.45-1.3),100))))))</x:f>
        <x:v>100</x:v>
      </x:c>
      <x:c r="P305" s="145" t="n">
        <x:f>MIN(1,SQRT(G305/8000))</x:f>
        <x:v>1</x:v>
      </x:c>
      <x:c r="Q305" s="28" t="n">
        <x:f>35+(O305-35)*P305</x:f>
        <x:v>100</x:v>
      </x:c>
      <x:c r="R305" s="28" t="n">
        <x:f>IF(K305&lt;0.95,MIN(25,(0.95-K305)*250),0)</x:f>
        <x:v>0</x:v>
      </x:c>
      <x:c r="S305" s="28" t="n">
        <x:f>IF($X305="A",Y305*5+Z305*15+AA305*30+AB305*60+AC305*80+AD305*100,0)</x:f>
        <x:v>0</x:v>
      </x:c>
      <x:c r="T305" s="28" t="n">
        <x:f>IF($X305="A",AE305*5+AF305*15+AG305*30+AH305*60+AI305*80+AJ305*100,0)</x:f>
        <x:v>0</x:v>
      </x:c>
      <x:c r="U305" s="28" t="n">
        <x:f>IF($X305="A",S305*15%+T305*30%+Q305*55%,0)</x:f>
        <x:v>0</x:v>
      </x:c>
      <x:c r="V305" s="1019" t="n">
        <x:f>IF($X305="A",U305*80%+N305*20%,N305*IFERROR(INDEX($AT$5:$AT$60,MATCH($D305,$AR$5:$AR$60,0)),0.6)+Q305*IFERROR(INDEX($AU$5:$AU$60,MATCH($D305,$AR$5:$AR$60,0)),0.4)-R305)</x:f>
        <x:v>93.6724</x:v>
      </x:c>
      <x:c r="W305" s="25" t="str">
        <x:f>IF(E305&gt;=90,"設定6級候補",IF(E305&gt;=75,"設定4以上強候補",IF(E305&gt;=60,"設定4以上を疑う","要観察")))</x:f>
        <x:v>設定6級候補</x:v>
      </x:c>
      <x:c r="X305" s="1004" t="str">
        <x:f>IFERROR(INDEX($AS$5:$AS$60,MATCH($D305,$AR$5:$AR$60,0)),"AT")</x:f>
        <x:v>AT</x:v>
      </x:c>
      <x:c r="Y305" s="145" t="n">
        <x:f>IFERROR((EXP(-$G305/INDEX($AV$5:$BA$12,MATCH($D305,$AR$5:$AR$12,0),1))*($G305/INDEX($AV$5:$BA$12,MATCH($D305,$AR$5:$AR$12,0),1))^$I305)/((EXP(-$G305/INDEX($AV$5:$BA$12,MATCH($D305,$AR$5:$AR$12,0),1))*($G305/INDEX($AV$5:$BA$12,MATCH($D305,$AR$5:$AR$12,0),1))^$I305)+(EXP(-$G305/INDEX($AV$5:$BA$12,MATCH($D305,$AR$5:$AR$12,0),2))*($G305/INDEX($AV$5:$BA$12,MATCH($D305,$AR$5:$AR$12,0),2))^$I305)+(EXP(-$G305/INDEX($AV$5:$BA$12,MATCH($D305,$AR$5:$AR$12,0),3))*($G305/INDEX($AV$5:$BA$12,MATCH($D305,$AR$5:$AR$12,0),3))^$I305)+(EXP(-$G305/INDEX($AV$5:$BA$12,MATCH($D305,$AR$5:$AR$12,0),4))*($G305/INDEX($AV$5:$BA$12,MATCH($D305,$AR$5:$AR$12,0),4))^$I305)+(EXP(-$G305/INDEX($AV$5:$BA$12,MATCH($D305,$AR$5:$AR$12,0),5))*($G305/INDEX($AV$5:$BA$12,MATCH($D305,$AR$5:$AR$12,0),5))^$I305)+(EXP(-$G305/INDEX($AV$5:$BA$12,MATCH($D305,$AR$5:$AR$12,0),6))*($G305/INDEX($AV$5:$BA$12,MATCH($D305,$AR$5:$AR$12,0),6))^$I305)),0)</x:f>
        <x:v>0</x:v>
      </x:c>
      <x:c r="Z305" s="145" t="n">
        <x:f>IFERROR((EXP(-$G305/INDEX($AV$5:$BA$12,MATCH($D305,$AR$5:$AR$12,0),2))*($G305/INDEX($AV$5:$BA$12,MATCH($D305,$AR$5:$AR$12,0),2))^$I305)/((EXP(-$G305/INDEX($AV$5:$BA$12,MATCH($D305,$AR$5:$AR$12,0),1))*($G305/INDEX($AV$5:$BA$12,MATCH($D305,$AR$5:$AR$12,0),1))^$I305)+(EXP(-$G305/INDEX($AV$5:$BA$12,MATCH($D305,$AR$5:$AR$12,0),2))*($G305/INDEX($AV$5:$BA$12,MATCH($D305,$AR$5:$AR$12,0),2))^$I305)+(EXP(-$G305/INDEX($AV$5:$BA$12,MATCH($D305,$AR$5:$AR$12,0),3))*($G305/INDEX($AV$5:$BA$12,MATCH($D305,$AR$5:$AR$12,0),3))^$I305)+(EXP(-$G305/INDEX($AV$5:$BA$12,MATCH($D305,$AR$5:$AR$12,0),4))*($G305/INDEX($AV$5:$BA$12,MATCH($D305,$AR$5:$AR$12,0),4))^$I305)+(EXP(-$G305/INDEX($AV$5:$BA$12,MATCH($D305,$AR$5:$AR$12,0),5))*($G305/INDEX($AV$5:$BA$12,MATCH($D305,$AR$5:$AR$12,0),5))^$I305)+(EXP(-$G305/INDEX($AV$5:$BA$12,MATCH($D305,$AR$5:$AR$12,0),6))*($G305/INDEX($AV$5:$BA$12,MATCH($D305,$AR$5:$AR$12,0),6))^$I305)),0)</x:f>
        <x:v>0</x:v>
      </x:c>
      <x:c r="AA305" s="145" t="n">
        <x:f>IFERROR((EXP(-$G305/INDEX($AV$5:$BA$12,MATCH($D305,$AR$5:$AR$12,0),3))*($G305/INDEX($AV$5:$BA$12,MATCH($D305,$AR$5:$AR$12,0),3))^$I305)/((EXP(-$G305/INDEX($AV$5:$BA$12,MATCH($D305,$AR$5:$AR$12,0),1))*($G305/INDEX($AV$5:$BA$12,MATCH($D305,$AR$5:$AR$12,0),1))^$I305)+(EXP(-$G305/INDEX($AV$5:$BA$12,MATCH($D305,$AR$5:$AR$12,0),2))*($G305/INDEX($AV$5:$BA$12,MATCH($D305,$AR$5:$AR$12,0),2))^$I305)+(EXP(-$G305/INDEX($AV$5:$BA$12,MATCH($D305,$AR$5:$AR$12,0),3))*($G305/INDEX($AV$5:$BA$12,MATCH($D305,$AR$5:$AR$12,0),3))^$I305)+(EXP(-$G305/INDEX($AV$5:$BA$12,MATCH($D305,$AR$5:$AR$12,0),4))*($G305/INDEX($AV$5:$BA$12,MATCH($D305,$AR$5:$AR$12,0),4))^$I305)+(EXP(-$G305/INDEX($AV$5:$BA$12,MATCH($D305,$AR$5:$AR$12,0),5))*($G305/INDEX($AV$5:$BA$12,MATCH($D305,$AR$5:$AR$12,0),5))^$I305)+(EXP(-$G305/INDEX($AV$5:$BA$12,MATCH($D305,$AR$5:$AR$12,0),6))*($G305/INDEX($AV$5:$BA$12,MATCH($D305,$AR$5:$AR$12,0),6))^$I305)),0)</x:f>
        <x:v>0</x:v>
      </x:c>
      <x:c r="AB305" s="145" t="n">
        <x:f>IFERROR((EXP(-$G305/INDEX($AV$5:$BA$12,MATCH($D305,$AR$5:$AR$12,0),4))*($G305/INDEX($AV$5:$BA$12,MATCH($D305,$AR$5:$AR$12,0),4))^$I305)/((EXP(-$G305/INDEX($AV$5:$BA$12,MATCH($D305,$AR$5:$AR$12,0),1))*($G305/INDEX($AV$5:$BA$12,MATCH($D305,$AR$5:$AR$12,0),1))^$I305)+(EXP(-$G305/INDEX($AV$5:$BA$12,MATCH($D305,$AR$5:$AR$12,0),2))*($G305/INDEX($AV$5:$BA$12,MATCH($D305,$AR$5:$AR$12,0),2))^$I305)+(EXP(-$G305/INDEX($AV$5:$BA$12,MATCH($D305,$AR$5:$AR$12,0),3))*($G305/INDEX($AV$5:$BA$12,MATCH($D305,$AR$5:$AR$12,0),3))^$I305)+(EXP(-$G305/INDEX($AV$5:$BA$12,MATCH($D305,$AR$5:$AR$12,0),4))*($G305/INDEX($AV$5:$BA$12,MATCH($D305,$AR$5:$AR$12,0),4))^$I305)+(EXP(-$G305/INDEX($AV$5:$BA$12,MATCH($D305,$AR$5:$AR$12,0),5))*($G305/INDEX($AV$5:$BA$12,MATCH($D305,$AR$5:$AR$12,0),5))^$I305)+(EXP(-$G305/INDEX($AV$5:$BA$12,MATCH($D305,$AR$5:$AR$12,0),6))*($G305/INDEX($AV$5:$BA$12,MATCH($D305,$AR$5:$AR$12,0),6))^$I305)),0)</x:f>
        <x:v>0</x:v>
      </x:c>
      <x:c r="AC305" s="145" t="n">
        <x:f>IFERROR((EXP(-$G305/INDEX($AV$5:$BA$12,MATCH($D305,$AR$5:$AR$12,0),5))*($G305/INDEX($AV$5:$BA$12,MATCH($D305,$AR$5:$AR$12,0),5))^$I305)/((EXP(-$G305/INDEX($AV$5:$BA$12,MATCH($D305,$AR$5:$AR$12,0),1))*($G305/INDEX($AV$5:$BA$12,MATCH($D305,$AR$5:$AR$12,0),1))^$I305)+(EXP(-$G305/INDEX($AV$5:$BA$12,MATCH($D305,$AR$5:$AR$12,0),2))*($G305/INDEX($AV$5:$BA$12,MATCH($D305,$AR$5:$AR$12,0),2))^$I305)+(EXP(-$G305/INDEX($AV$5:$BA$12,MATCH($D305,$AR$5:$AR$12,0),3))*($G305/INDEX($AV$5:$BA$12,MATCH($D305,$AR$5:$AR$12,0),3))^$I305)+(EXP(-$G305/INDEX($AV$5:$BA$12,MATCH($D305,$AR$5:$AR$12,0),4))*($G305/INDEX($AV$5:$BA$12,MATCH($D305,$AR$5:$AR$12,0),4))^$I305)+(EXP(-$G305/INDEX($AV$5:$BA$12,MATCH($D305,$AR$5:$AR$12,0),5))*($G305/INDEX($AV$5:$BA$12,MATCH($D305,$AR$5:$AR$12,0),5))^$I305)+(EXP(-$G305/INDEX($AV$5:$BA$12,MATCH($D305,$AR$5:$AR$12,0),6))*($G305/INDEX($AV$5:$BA$12,MATCH($D305,$AR$5:$AR$12,0),6))^$I305)),0)</x:f>
        <x:v>0</x:v>
      </x:c>
      <x:c r="AD305" s="145" t="n">
        <x:f>IFERROR((EXP(-$G305/INDEX($AV$5:$BA$12,MATCH($D305,$AR$5:$AR$12,0),6))*($G305/INDEX($AV$5:$BA$12,MATCH($D305,$AR$5:$AR$12,0),6))^$I305)/((EXP(-$G305/INDEX($AV$5:$BA$12,MATCH($D305,$AR$5:$AR$12,0),1))*($G305/INDEX($AV$5:$BA$12,MATCH($D305,$AR$5:$AR$12,0),1))^$I305)+(EXP(-$G305/INDEX($AV$5:$BA$12,MATCH($D305,$AR$5:$AR$12,0),2))*($G305/INDEX($AV$5:$BA$12,MATCH($D305,$AR$5:$AR$12,0),2))^$I305)+(EXP(-$G305/INDEX($AV$5:$BA$12,MATCH($D305,$AR$5:$AR$12,0),3))*($G305/INDEX($AV$5:$BA$12,MATCH($D305,$AR$5:$AR$12,0),3))^$I305)+(EXP(-$G305/INDEX($AV$5:$BA$12,MATCH($D305,$AR$5:$AR$12,0),4))*($G305/INDEX($AV$5:$BA$12,MATCH($D305,$AR$5:$AR$12,0),4))^$I305)+(EXP(-$G305/INDEX($AV$5:$BA$12,MATCH($D305,$AR$5:$AR$12,0),5))*($G305/INDEX($AV$5:$BA$12,MATCH($D305,$AR$5:$AR$12,0),5))^$I305)+(EXP(-$G305/INDEX($AV$5:$BA$12,MATCH($D305,$AR$5:$AR$12,0),6))*($G305/INDEX($AV$5:$BA$12,MATCH($D305,$AR$5:$AR$12,0),6))^$I305)),0)</x:f>
        <x:v>0</x:v>
      </x:c>
      <x:c r="AE305" s="145" t="n">
        <x:f>IFERROR((EXP(-$G305/INDEX($BB$5:$BG$12,MATCH($D305,$AR$5:$AR$12,0),1))*($G305/INDEX($BB$5:$BG$12,MATCH($D305,$AR$5:$AR$12,0),1))^$J305)/((EXP(-$G305/INDEX($BB$5:$BG$12,MATCH($D305,$AR$5:$AR$12,0),1))*($G305/INDEX($BB$5:$BG$12,MATCH($D305,$AR$5:$AR$12,0),1))^$J305)+(EXP(-$G305/INDEX($BB$5:$BG$12,MATCH($D305,$AR$5:$AR$12,0),2))*($G305/INDEX($BB$5:$BG$12,MATCH($D305,$AR$5:$AR$12,0),2))^$J305)+(EXP(-$G305/INDEX($BB$5:$BG$12,MATCH($D305,$AR$5:$AR$12,0),3))*($G305/INDEX($BB$5:$BG$12,MATCH($D305,$AR$5:$AR$12,0),3))^$J305)+(EXP(-$G305/INDEX($BB$5:$BG$12,MATCH($D305,$AR$5:$AR$12,0),4))*($G305/INDEX($BB$5:$BG$12,MATCH($D305,$AR$5:$AR$12,0),4))^$J305)+(EXP(-$G305/INDEX($BB$5:$BG$12,MATCH($D305,$AR$5:$AR$12,0),5))*($G305/INDEX($BB$5:$BG$12,MATCH($D305,$AR$5:$AR$12,0),5))^$J305)+(EXP(-$G305/INDEX($BB$5:$BG$12,MATCH($D305,$AR$5:$AR$12,0),6))*($G305/INDEX($BB$5:$BG$12,MATCH($D305,$AR$5:$AR$12,0),6))^$J305)),0)</x:f>
        <x:v>0</x:v>
      </x:c>
      <x:c r="AF305" s="145" t="n">
        <x:f>IFERROR((EXP(-$G305/INDEX($BB$5:$BG$12,MATCH($D305,$AR$5:$AR$12,0),2))*($G305/INDEX($BB$5:$BG$12,MATCH($D305,$AR$5:$AR$12,0),2))^$J305)/((EXP(-$G305/INDEX($BB$5:$BG$12,MATCH($D305,$AR$5:$AR$12,0),1))*($G305/INDEX($BB$5:$BG$12,MATCH($D305,$AR$5:$AR$12,0),1))^$J305)+(EXP(-$G305/INDEX($BB$5:$BG$12,MATCH($D305,$AR$5:$AR$12,0),2))*($G305/INDEX($BB$5:$BG$12,MATCH($D305,$AR$5:$AR$12,0),2))^$J305)+(EXP(-$G305/INDEX($BB$5:$BG$12,MATCH($D305,$AR$5:$AR$12,0),3))*($G305/INDEX($BB$5:$BG$12,MATCH($D305,$AR$5:$AR$12,0),3))^$J305)+(EXP(-$G305/INDEX($BB$5:$BG$12,MATCH($D305,$AR$5:$AR$12,0),4))*($G305/INDEX($BB$5:$BG$12,MATCH($D305,$AR$5:$AR$12,0),4))^$J305)+(EXP(-$G305/INDEX($BB$5:$BG$12,MATCH($D305,$AR$5:$AR$12,0),5))*($G305/INDEX($BB$5:$BG$12,MATCH($D305,$AR$5:$AR$12,0),5))^$J305)+(EXP(-$G305/INDEX($BB$5:$BG$12,MATCH($D305,$AR$5:$AR$12,0),6))*($G305/INDEX($BB$5:$BG$12,MATCH($D305,$AR$5:$AR$12,0),6))^$J305)),0)</x:f>
        <x:v>0</x:v>
      </x:c>
      <x:c r="AG305" s="145" t="n">
        <x:f>IFERROR((EXP(-$G305/INDEX($BB$5:$BG$12,MATCH($D305,$AR$5:$AR$12,0),3))*($G305/INDEX($BB$5:$BG$12,MATCH($D305,$AR$5:$AR$12,0),3))^$J305)/((EXP(-$G305/INDEX($BB$5:$BG$12,MATCH($D305,$AR$5:$AR$12,0),1))*($G305/INDEX($BB$5:$BG$12,MATCH($D305,$AR$5:$AR$12,0),1))^$J305)+(EXP(-$G305/INDEX($BB$5:$BG$12,MATCH($D305,$AR$5:$AR$12,0),2))*($G305/INDEX($BB$5:$BG$12,MATCH($D305,$AR$5:$AR$12,0),2))^$J305)+(EXP(-$G305/INDEX($BB$5:$BG$12,MATCH($D305,$AR$5:$AR$12,0),3))*($G305/INDEX($BB$5:$BG$12,MATCH($D305,$AR$5:$AR$12,0),3))^$J305)+(EXP(-$G305/INDEX($BB$5:$BG$12,MATCH($D305,$AR$5:$AR$12,0),4))*($G305/INDEX($BB$5:$BG$12,MATCH($D305,$AR$5:$AR$12,0),4))^$J305)+(EXP(-$G305/INDEX($BB$5:$BG$12,MATCH($D305,$AR$5:$AR$12,0),5))*($G305/INDEX($BB$5:$BG$12,MATCH($D305,$AR$5:$AR$12,0),5))^$J305)+(EXP(-$G305/INDEX($BB$5:$BG$12,MATCH($D305,$AR$5:$AR$12,0),6))*($G305/INDEX($BB$5:$BG$12,MATCH($D305,$AR$5:$AR$12,0),6))^$J305)),0)</x:f>
        <x:v>0</x:v>
      </x:c>
      <x:c r="AH305" s="145" t="n">
        <x:f>IFERROR((EXP(-$G305/INDEX($BB$5:$BG$12,MATCH($D305,$AR$5:$AR$12,0),4))*($G305/INDEX($BB$5:$BG$12,MATCH($D305,$AR$5:$AR$12,0),4))^$J305)/((EXP(-$G305/INDEX($BB$5:$BG$12,MATCH($D305,$AR$5:$AR$12,0),1))*($G305/INDEX($BB$5:$BG$12,MATCH($D305,$AR$5:$AR$12,0),1))^$J305)+(EXP(-$G305/INDEX($BB$5:$BG$12,MATCH($D305,$AR$5:$AR$12,0),2))*($G305/INDEX($BB$5:$BG$12,MATCH($D305,$AR$5:$AR$12,0),2))^$J305)+(EXP(-$G305/INDEX($BB$5:$BG$12,MATCH($D305,$AR$5:$AR$12,0),3))*($G305/INDEX($BB$5:$BG$12,MATCH($D305,$AR$5:$AR$12,0),3))^$J305)+(EXP(-$G305/INDEX($BB$5:$BG$12,MATCH($D305,$AR$5:$AR$12,0),4))*($G305/INDEX($BB$5:$BG$12,MATCH($D305,$AR$5:$AR$12,0),4))^$J305)+(EXP(-$G305/INDEX($BB$5:$BG$12,MATCH($D305,$AR$5:$AR$12,0),5))*($G305/INDEX($BB$5:$BG$12,MATCH($D305,$AR$5:$AR$12,0),5))^$J305)+(EXP(-$G305/INDEX($BB$5:$BG$12,MATCH($D305,$AR$5:$AR$12,0),6))*($G305/INDEX($BB$5:$BG$12,MATCH($D305,$AR$5:$AR$12,0),6))^$J305)),0)</x:f>
        <x:v>0</x:v>
      </x:c>
      <x:c r="AI305" s="145" t="n">
        <x:f>IFERROR((EXP(-$G305/INDEX($BB$5:$BG$12,MATCH($D305,$AR$5:$AR$12,0),5))*($G305/INDEX($BB$5:$BG$12,MATCH($D305,$AR$5:$AR$12,0),5))^$J305)/((EXP(-$G305/INDEX($BB$5:$BG$12,MATCH($D305,$AR$5:$AR$12,0),1))*($G305/INDEX($BB$5:$BG$12,MATCH($D305,$AR$5:$AR$12,0),1))^$J305)+(EXP(-$G305/INDEX($BB$5:$BG$12,MATCH($D305,$AR$5:$AR$12,0),2))*($G305/INDEX($BB$5:$BG$12,MATCH($D305,$AR$5:$AR$12,0),2))^$J305)+(EXP(-$G305/INDEX($BB$5:$BG$12,MATCH($D305,$AR$5:$AR$12,0),3))*($G305/INDEX($BB$5:$BG$12,MATCH($D305,$AR$5:$AR$12,0),3))^$J305)+(EXP(-$G305/INDEX($BB$5:$BG$12,MATCH($D305,$AR$5:$AR$12,0),4))*($G305/INDEX($BB$5:$BG$12,MATCH($D305,$AR$5:$AR$12,0),4))^$J305)+(EXP(-$G305/INDEX($BB$5:$BG$12,MATCH($D305,$AR$5:$AR$12,0),5))*($G305/INDEX($BB$5:$BG$12,MATCH($D305,$AR$5:$AR$12,0),5))^$J305)+(EXP(-$G305/INDEX($BB$5:$BG$12,MATCH($D305,$AR$5:$AR$12,0),6))*($G305/INDEX($BB$5:$BG$12,MATCH($D305,$AR$5:$AR$12,0),6))^$J305)),0)</x:f>
        <x:v>0</x:v>
      </x:c>
      <x:c r="AJ305" s="145" t="n">
        <x:f>IFERROR((EXP(-$G305/INDEX($BB$5:$BG$12,MATCH($D305,$AR$5:$AR$12,0),6))*($G305/INDEX($BB$5:$BG$12,MATCH($D305,$AR$5:$AR$12,0),6))^$J305)/((EXP(-$G305/INDEX($BB$5:$BG$12,MATCH($D305,$AR$5:$AR$12,0),1))*($G305/INDEX($BB$5:$BG$12,MATCH($D305,$AR$5:$AR$12,0),1))^$J305)+(EXP(-$G305/INDEX($BB$5:$BG$12,MATCH($D305,$AR$5:$AR$12,0),2))*($G305/INDEX($BB$5:$BG$12,MATCH($D305,$AR$5:$AR$12,0),2))^$J305)+(EXP(-$G305/INDEX($BB$5:$BG$12,MATCH($D305,$AR$5:$AR$12,0),3))*($G305/INDEX($BB$5:$BG$12,MATCH($D305,$AR$5:$AR$12,0),3))^$J305)+(EXP(-$G305/INDEX($BB$5:$BG$12,MATCH($D305,$AR$5:$AR$12,0),4))*($G305/INDEX($BB$5:$BG$12,MATCH($D305,$AR$5:$AR$12,0),4))^$J305)+(EXP(-$G305/INDEX($BB$5:$BG$12,MATCH($D305,$AR$5:$AR$12,0),5))*($G305/INDEX($BB$5:$BG$12,MATCH($D305,$AR$5:$AR$12,0),5))^$J305)+(EXP(-$G305/INDEX($BB$5:$BG$12,MATCH($D305,$AR$5:$AR$12,0),6))*($G305/INDEX($BB$5:$BG$12,MATCH($D305,$AR$5:$AR$12,0),6))^$J305)),0)</x:f>
        <x:v>0</x:v>
      </x:c>
      <x:c r="BJ305"/>
      <x:c r="BK305"/>
      <x:c r="BL305"/>
      <x:c r="BM305"/>
      <x:c r="BN305"/>
      <x:c r="BO305"/>
      <x:c r="BP305"/>
      <x:c r="BQ305"/>
      <x:c r="BR305"/>
      <x:c r="BS305"/>
      <x:c r="BT305"/>
      <x:c r="BU305"/>
      <x:c r="BV305"/>
      <x:c r="BW305"/>
      <x:c r="BX305"/>
      <x:c r="BY305"/>
      <x:c r="BZ305"/>
    </x:row>
    <x:row r="306">
      <x:c r="A306" s="30" t="n">
        <x:f>'対象台データ'!A304</x:f>
        <x:v>46135</x:v>
      </x:c>
      <x:c r="B306" s="1004" t="str">
        <x:f>'対象台データ'!B304</x:f>
        <x:v>木</x:v>
      </x:c>
      <x:c r="C306" s="1004" t="str">
        <x:f>'対象台データ'!C304</x:f>
        <x:v>4/23</x:v>
      </x:c>
      <x:c r="D306" t="str">
        <x:f>'対象台データ'!D304</x:f>
        <x:v>スマスロ ミリオンゴッド‐神々の軌跡‐</x:v>
      </x:c>
      <x:c r="E306" s="1015" t="n">
        <x:f>IF($X306="A",MIN(100,MAX(0,55+(V306-55)*(1+0.4*SQRT(MIN(G306/8000,1))))),MIN(100,MAX(0,V306)))</x:f>
        <x:v>82.24727713887437</x:v>
      </x:c>
      <x:c r="F306" s="1017" t="n">
        <x:f>'対象台データ'!E304</x:f>
        <x:v>679</x:v>
      </x:c>
      <x:c r="G306" s="644" t="n">
        <x:f>'対象台データ'!F304</x:f>
        <x:v>9565</x:v>
      </x:c>
      <x:c r="H306" s="644" t="n">
        <x:f>'対象台データ'!G304</x:f>
        <x:v>3107</x:v>
      </x:c>
      <x:c r="I306" s="644" t="n">
        <x:f>'対象台データ'!H304</x:f>
        <x:v>0</x:v>
      </x:c>
      <x:c r="J306" s="644" t="n">
        <x:f>'対象台データ'!I304</x:f>
        <x:v>0</x:v>
      </x:c>
      <x:c r="K306" s="145" t="n">
        <x:f>'対象台データ'!K304</x:f>
        <x:v>1.1082767032584073</x:v>
      </x:c>
      <x:c r="L306" s="28" t="n">
        <x:f>IF(G306&lt;=0,5,IF(G306&lt;1500,5+(G306-0)*(20-5)/(1500-0),IF(G306&lt;3000,20+(G306-1500)*(40-20)/(3000-1500),IF(G306&lt;4500,40+(G306-3000)*(58-40)/(4500-3000),IF(G306&lt;6000,58+(G306-4500)*(72-58)/(6000-4500),IF(G306&lt;7500,72+(G306-6000)*(84-72)/(7500-6000),IF(G306&lt;9000,84+(G306-7500)*(93-84)/(9000-7500),IF(G306&lt;11000,93+(G306-9000)*(100-93)/(11000-9000),100))))))))</x:f>
        <x:v>94.9775</x:v>
      </x:c>
      <x:c r="M306" s="28" t="n">
        <x:v>1</x:v>
      </x:c>
      <x:c r="N306" s="28" t="n">
        <x:f>MIN(100,L306*M306)</x:f>
        <x:v>94.9775</x:v>
      </x:c>
      <x:c r="O306" s="28" t="n">
        <x:f>IF(K306&lt;=0.8,0,IF(K306&lt;0.9,0+(K306-0.8)*(10-0)/(0.9-0.8),IF(K306&lt;1,10+(K306-0.9)*(35-10)/(1-0.9),IF(K306&lt;1.2,35+(K306-1)*(87-35)/(1.2-1),IF(K306&lt;1.3,87+(K306-1.2)*(96-87)/(1.3-1.2),IF(K306&lt;1.45,96+(K306-1.3)*(100-96)/(1.45-1.3),100))))))</x:f>
        <x:v>63.15194284718591</x:v>
      </x:c>
      <x:c r="P306" s="145" t="n">
        <x:f>MIN(1,SQRT(G306/8000))</x:f>
        <x:v>1</x:v>
      </x:c>
      <x:c r="Q306" s="28" t="n">
        <x:f>35+(O306-35)*P306</x:f>
        <x:v>63.15194284718591</x:v>
      </x:c>
      <x:c r="R306" s="28" t="n">
        <x:f>IF(K306&lt;0.95,MIN(25,(0.95-K306)*250),0)</x:f>
        <x:v>0</x:v>
      </x:c>
      <x:c r="S306" s="28" t="n">
        <x:f>IF($X306="A",Y306*5+Z306*15+AA306*30+AB306*60+AC306*80+AD306*100,0)</x:f>
        <x:v>0</x:v>
      </x:c>
      <x:c r="T306" s="28" t="n">
        <x:f>IF($X306="A",AE306*5+AF306*15+AG306*30+AH306*60+AI306*80+AJ306*100,0)</x:f>
        <x:v>0</x:v>
      </x:c>
      <x:c r="U306" s="28" t="n">
        <x:f>IF($X306="A",S306*15%+T306*30%+Q306*55%,0)</x:f>
        <x:v>0</x:v>
      </x:c>
      <x:c r="V306" s="1019" t="n">
        <x:f>IF($X306="A",U306*80%+N306*20%,N306*IFERROR(INDEX($AT$5:$AT$60,MATCH($D306,$AR$5:$AR$60,0)),0.6)+Q306*IFERROR(INDEX($AU$5:$AU$60,MATCH($D306,$AR$5:$AR$60,0)),0.4)-R306)</x:f>
        <x:v>82.24727713887437</x:v>
      </x:c>
      <x:c r="W306" s="25" t="str">
        <x:f>IF(E306&gt;=90,"設定6級候補",IF(E306&gt;=75,"設定4以上強候補",IF(E306&gt;=60,"設定4以上を疑う","要観察")))</x:f>
        <x:v>設定4以上強候補</x:v>
      </x:c>
      <x:c r="X306" s="1004" t="str">
        <x:f>IFERROR(INDEX($AS$5:$AS$60,MATCH($D306,$AR$5:$AR$60,0)),"AT")</x:f>
        <x:v>AT</x:v>
      </x:c>
      <x:c r="Y306" s="145" t="n">
        <x:f>IFERROR((EXP(-$G306/INDEX($AV$5:$BA$12,MATCH($D306,$AR$5:$AR$12,0),1))*($G306/INDEX($AV$5:$BA$12,MATCH($D306,$AR$5:$AR$12,0),1))^$I306)/((EXP(-$G306/INDEX($AV$5:$BA$12,MATCH($D306,$AR$5:$AR$12,0),1))*($G306/INDEX($AV$5:$BA$12,MATCH($D306,$AR$5:$AR$12,0),1))^$I306)+(EXP(-$G306/INDEX($AV$5:$BA$12,MATCH($D306,$AR$5:$AR$12,0),2))*($G306/INDEX($AV$5:$BA$12,MATCH($D306,$AR$5:$AR$12,0),2))^$I306)+(EXP(-$G306/INDEX($AV$5:$BA$12,MATCH($D306,$AR$5:$AR$12,0),3))*($G306/INDEX($AV$5:$BA$12,MATCH($D306,$AR$5:$AR$12,0),3))^$I306)+(EXP(-$G306/INDEX($AV$5:$BA$12,MATCH($D306,$AR$5:$AR$12,0),4))*($G306/INDEX($AV$5:$BA$12,MATCH($D306,$AR$5:$AR$12,0),4))^$I306)+(EXP(-$G306/INDEX($AV$5:$BA$12,MATCH($D306,$AR$5:$AR$12,0),5))*($G306/INDEX($AV$5:$BA$12,MATCH($D306,$AR$5:$AR$12,0),5))^$I306)+(EXP(-$G306/INDEX($AV$5:$BA$12,MATCH($D306,$AR$5:$AR$12,0),6))*($G306/INDEX($AV$5:$BA$12,MATCH($D306,$AR$5:$AR$12,0),6))^$I306)),0)</x:f>
        <x:v>0</x:v>
      </x:c>
      <x:c r="Z306" s="145" t="n">
        <x:f>IFERROR((EXP(-$G306/INDEX($AV$5:$BA$12,MATCH($D306,$AR$5:$AR$12,0),2))*($G306/INDEX($AV$5:$BA$12,MATCH($D306,$AR$5:$AR$12,0),2))^$I306)/((EXP(-$G306/INDEX($AV$5:$BA$12,MATCH($D306,$AR$5:$AR$12,0),1))*($G306/INDEX($AV$5:$BA$12,MATCH($D306,$AR$5:$AR$12,0),1))^$I306)+(EXP(-$G306/INDEX($AV$5:$BA$12,MATCH($D306,$AR$5:$AR$12,0),2))*($G306/INDEX($AV$5:$BA$12,MATCH($D306,$AR$5:$AR$12,0),2))^$I306)+(EXP(-$G306/INDEX($AV$5:$BA$12,MATCH($D306,$AR$5:$AR$12,0),3))*($G306/INDEX($AV$5:$BA$12,MATCH($D306,$AR$5:$AR$12,0),3))^$I306)+(EXP(-$G306/INDEX($AV$5:$BA$12,MATCH($D306,$AR$5:$AR$12,0),4))*($G306/INDEX($AV$5:$BA$12,MATCH($D306,$AR$5:$AR$12,0),4))^$I306)+(EXP(-$G306/INDEX($AV$5:$BA$12,MATCH($D306,$AR$5:$AR$12,0),5))*($G306/INDEX($AV$5:$BA$12,MATCH($D306,$AR$5:$AR$12,0),5))^$I306)+(EXP(-$G306/INDEX($AV$5:$BA$12,MATCH($D306,$AR$5:$AR$12,0),6))*($G306/INDEX($AV$5:$BA$12,MATCH($D306,$AR$5:$AR$12,0),6))^$I306)),0)</x:f>
        <x:v>0</x:v>
      </x:c>
      <x:c r="AA306" s="145" t="n">
        <x:f>IFERROR((EXP(-$G306/INDEX($AV$5:$BA$12,MATCH($D306,$AR$5:$AR$12,0),3))*($G306/INDEX($AV$5:$BA$12,MATCH($D306,$AR$5:$AR$12,0),3))^$I306)/((EXP(-$G306/INDEX($AV$5:$BA$12,MATCH($D306,$AR$5:$AR$12,0),1))*($G306/INDEX($AV$5:$BA$12,MATCH($D306,$AR$5:$AR$12,0),1))^$I306)+(EXP(-$G306/INDEX($AV$5:$BA$12,MATCH($D306,$AR$5:$AR$12,0),2))*($G306/INDEX($AV$5:$BA$12,MATCH($D306,$AR$5:$AR$12,0),2))^$I306)+(EXP(-$G306/INDEX($AV$5:$BA$12,MATCH($D306,$AR$5:$AR$12,0),3))*($G306/INDEX($AV$5:$BA$12,MATCH($D306,$AR$5:$AR$12,0),3))^$I306)+(EXP(-$G306/INDEX($AV$5:$BA$12,MATCH($D306,$AR$5:$AR$12,0),4))*($G306/INDEX($AV$5:$BA$12,MATCH($D306,$AR$5:$AR$12,0),4))^$I306)+(EXP(-$G306/INDEX($AV$5:$BA$12,MATCH($D306,$AR$5:$AR$12,0),5))*($G306/INDEX($AV$5:$BA$12,MATCH($D306,$AR$5:$AR$12,0),5))^$I306)+(EXP(-$G306/INDEX($AV$5:$BA$12,MATCH($D306,$AR$5:$AR$12,0),6))*($G306/INDEX($AV$5:$BA$12,MATCH($D306,$AR$5:$AR$12,0),6))^$I306)),0)</x:f>
        <x:v>0</x:v>
      </x:c>
      <x:c r="AB306" s="145" t="n">
        <x:f>IFERROR((EXP(-$G306/INDEX($AV$5:$BA$12,MATCH($D306,$AR$5:$AR$12,0),4))*($G306/INDEX($AV$5:$BA$12,MATCH($D306,$AR$5:$AR$12,0),4))^$I306)/((EXP(-$G306/INDEX($AV$5:$BA$12,MATCH($D306,$AR$5:$AR$12,0),1))*($G306/INDEX($AV$5:$BA$12,MATCH($D306,$AR$5:$AR$12,0),1))^$I306)+(EXP(-$G306/INDEX($AV$5:$BA$12,MATCH($D306,$AR$5:$AR$12,0),2))*($G306/INDEX($AV$5:$BA$12,MATCH($D306,$AR$5:$AR$12,0),2))^$I306)+(EXP(-$G306/INDEX($AV$5:$BA$12,MATCH($D306,$AR$5:$AR$12,0),3))*($G306/INDEX($AV$5:$BA$12,MATCH($D306,$AR$5:$AR$12,0),3))^$I306)+(EXP(-$G306/INDEX($AV$5:$BA$12,MATCH($D306,$AR$5:$AR$12,0),4))*($G306/INDEX($AV$5:$BA$12,MATCH($D306,$AR$5:$AR$12,0),4))^$I306)+(EXP(-$G306/INDEX($AV$5:$BA$12,MATCH($D306,$AR$5:$AR$12,0),5))*($G306/INDEX($AV$5:$BA$12,MATCH($D306,$AR$5:$AR$12,0),5))^$I306)+(EXP(-$G306/INDEX($AV$5:$BA$12,MATCH($D306,$AR$5:$AR$12,0),6))*($G306/INDEX($AV$5:$BA$12,MATCH($D306,$AR$5:$AR$12,0),6))^$I306)),0)</x:f>
        <x:v>0</x:v>
      </x:c>
      <x:c r="AC306" s="145" t="n">
        <x:f>IFERROR((EXP(-$G306/INDEX($AV$5:$BA$12,MATCH($D306,$AR$5:$AR$12,0),5))*($G306/INDEX($AV$5:$BA$12,MATCH($D306,$AR$5:$AR$12,0),5))^$I306)/((EXP(-$G306/INDEX($AV$5:$BA$12,MATCH($D306,$AR$5:$AR$12,0),1))*($G306/INDEX($AV$5:$BA$12,MATCH($D306,$AR$5:$AR$12,0),1))^$I306)+(EXP(-$G306/INDEX($AV$5:$BA$12,MATCH($D306,$AR$5:$AR$12,0),2))*($G306/INDEX($AV$5:$BA$12,MATCH($D306,$AR$5:$AR$12,0),2))^$I306)+(EXP(-$G306/INDEX($AV$5:$BA$12,MATCH($D306,$AR$5:$AR$12,0),3))*($G306/INDEX($AV$5:$BA$12,MATCH($D306,$AR$5:$AR$12,0),3))^$I306)+(EXP(-$G306/INDEX($AV$5:$BA$12,MATCH($D306,$AR$5:$AR$12,0),4))*($G306/INDEX($AV$5:$BA$12,MATCH($D306,$AR$5:$AR$12,0),4))^$I306)+(EXP(-$G306/INDEX($AV$5:$BA$12,MATCH($D306,$AR$5:$AR$12,0),5))*($G306/INDEX($AV$5:$BA$12,MATCH($D306,$AR$5:$AR$12,0),5))^$I306)+(EXP(-$G306/INDEX($AV$5:$BA$12,MATCH($D306,$AR$5:$AR$12,0),6))*($G306/INDEX($AV$5:$BA$12,MATCH($D306,$AR$5:$AR$12,0),6))^$I306)),0)</x:f>
        <x:v>0</x:v>
      </x:c>
      <x:c r="AD306" s="145" t="n">
        <x:f>IFERROR((EXP(-$G306/INDEX($AV$5:$BA$12,MATCH($D306,$AR$5:$AR$12,0),6))*($G306/INDEX($AV$5:$BA$12,MATCH($D306,$AR$5:$AR$12,0),6))^$I306)/((EXP(-$G306/INDEX($AV$5:$BA$12,MATCH($D306,$AR$5:$AR$12,0),1))*($G306/INDEX($AV$5:$BA$12,MATCH($D306,$AR$5:$AR$12,0),1))^$I306)+(EXP(-$G306/INDEX($AV$5:$BA$12,MATCH($D306,$AR$5:$AR$12,0),2))*($G306/INDEX($AV$5:$BA$12,MATCH($D306,$AR$5:$AR$12,0),2))^$I306)+(EXP(-$G306/INDEX($AV$5:$BA$12,MATCH($D306,$AR$5:$AR$12,0),3))*($G306/INDEX($AV$5:$BA$12,MATCH($D306,$AR$5:$AR$12,0),3))^$I306)+(EXP(-$G306/INDEX($AV$5:$BA$12,MATCH($D306,$AR$5:$AR$12,0),4))*($G306/INDEX($AV$5:$BA$12,MATCH($D306,$AR$5:$AR$12,0),4))^$I306)+(EXP(-$G306/INDEX($AV$5:$BA$12,MATCH($D306,$AR$5:$AR$12,0),5))*($G306/INDEX($AV$5:$BA$12,MATCH($D306,$AR$5:$AR$12,0),5))^$I306)+(EXP(-$G306/INDEX($AV$5:$BA$12,MATCH($D306,$AR$5:$AR$12,0),6))*($G306/INDEX($AV$5:$BA$12,MATCH($D306,$AR$5:$AR$12,0),6))^$I306)),0)</x:f>
        <x:v>0</x:v>
      </x:c>
      <x:c r="AE306" s="145" t="n">
        <x:f>IFERROR((EXP(-$G306/INDEX($BB$5:$BG$12,MATCH($D306,$AR$5:$AR$12,0),1))*($G306/INDEX($BB$5:$BG$12,MATCH($D306,$AR$5:$AR$12,0),1))^$J306)/((EXP(-$G306/INDEX($BB$5:$BG$12,MATCH($D306,$AR$5:$AR$12,0),1))*($G306/INDEX($BB$5:$BG$12,MATCH($D306,$AR$5:$AR$12,0),1))^$J306)+(EXP(-$G306/INDEX($BB$5:$BG$12,MATCH($D306,$AR$5:$AR$12,0),2))*($G306/INDEX($BB$5:$BG$12,MATCH($D306,$AR$5:$AR$12,0),2))^$J306)+(EXP(-$G306/INDEX($BB$5:$BG$12,MATCH($D306,$AR$5:$AR$12,0),3))*($G306/INDEX($BB$5:$BG$12,MATCH($D306,$AR$5:$AR$12,0),3))^$J306)+(EXP(-$G306/INDEX($BB$5:$BG$12,MATCH($D306,$AR$5:$AR$12,0),4))*($G306/INDEX($BB$5:$BG$12,MATCH($D306,$AR$5:$AR$12,0),4))^$J306)+(EXP(-$G306/INDEX($BB$5:$BG$12,MATCH($D306,$AR$5:$AR$12,0),5))*($G306/INDEX($BB$5:$BG$12,MATCH($D306,$AR$5:$AR$12,0),5))^$J306)+(EXP(-$G306/INDEX($BB$5:$BG$12,MATCH($D306,$AR$5:$AR$12,0),6))*($G306/INDEX($BB$5:$BG$12,MATCH($D306,$AR$5:$AR$12,0),6))^$J306)),0)</x:f>
        <x:v>0</x:v>
      </x:c>
      <x:c r="AF306" s="145" t="n">
        <x:f>IFERROR((EXP(-$G306/INDEX($BB$5:$BG$12,MATCH($D306,$AR$5:$AR$12,0),2))*($G306/INDEX($BB$5:$BG$12,MATCH($D306,$AR$5:$AR$12,0),2))^$J306)/((EXP(-$G306/INDEX($BB$5:$BG$12,MATCH($D306,$AR$5:$AR$12,0),1))*($G306/INDEX($BB$5:$BG$12,MATCH($D306,$AR$5:$AR$12,0),1))^$J306)+(EXP(-$G306/INDEX($BB$5:$BG$12,MATCH($D306,$AR$5:$AR$12,0),2))*($G306/INDEX($BB$5:$BG$12,MATCH($D306,$AR$5:$AR$12,0),2))^$J306)+(EXP(-$G306/INDEX($BB$5:$BG$12,MATCH($D306,$AR$5:$AR$12,0),3))*($G306/INDEX($BB$5:$BG$12,MATCH($D306,$AR$5:$AR$12,0),3))^$J306)+(EXP(-$G306/INDEX($BB$5:$BG$12,MATCH($D306,$AR$5:$AR$12,0),4))*($G306/INDEX($BB$5:$BG$12,MATCH($D306,$AR$5:$AR$12,0),4))^$J306)+(EXP(-$G306/INDEX($BB$5:$BG$12,MATCH($D306,$AR$5:$AR$12,0),5))*($G306/INDEX($BB$5:$BG$12,MATCH($D306,$AR$5:$AR$12,0),5))^$J306)+(EXP(-$G306/INDEX($BB$5:$BG$12,MATCH($D306,$AR$5:$AR$12,0),6))*($G306/INDEX($BB$5:$BG$12,MATCH($D306,$AR$5:$AR$12,0),6))^$J306)),0)</x:f>
        <x:v>0</x:v>
      </x:c>
      <x:c r="AG306" s="145" t="n">
        <x:f>IFERROR((EXP(-$G306/INDEX($BB$5:$BG$12,MATCH($D306,$AR$5:$AR$12,0),3))*($G306/INDEX($BB$5:$BG$12,MATCH($D306,$AR$5:$AR$12,0),3))^$J306)/((EXP(-$G306/INDEX($BB$5:$BG$12,MATCH($D306,$AR$5:$AR$12,0),1))*($G306/INDEX($BB$5:$BG$12,MATCH($D306,$AR$5:$AR$12,0),1))^$J306)+(EXP(-$G306/INDEX($BB$5:$BG$12,MATCH($D306,$AR$5:$AR$12,0),2))*($G306/INDEX($BB$5:$BG$12,MATCH($D306,$AR$5:$AR$12,0),2))^$J306)+(EXP(-$G306/INDEX($BB$5:$BG$12,MATCH($D306,$AR$5:$AR$12,0),3))*($G306/INDEX($BB$5:$BG$12,MATCH($D306,$AR$5:$AR$12,0),3))^$J306)+(EXP(-$G306/INDEX($BB$5:$BG$12,MATCH($D306,$AR$5:$AR$12,0),4))*($G306/INDEX($BB$5:$BG$12,MATCH($D306,$AR$5:$AR$12,0),4))^$J306)+(EXP(-$G306/INDEX($BB$5:$BG$12,MATCH($D306,$AR$5:$AR$12,0),5))*($G306/INDEX($BB$5:$BG$12,MATCH($D306,$AR$5:$AR$12,0),5))^$J306)+(EXP(-$G306/INDEX($BB$5:$BG$12,MATCH($D306,$AR$5:$AR$12,0),6))*($G306/INDEX($BB$5:$BG$12,MATCH($D306,$AR$5:$AR$12,0),6))^$J306)),0)</x:f>
        <x:v>0</x:v>
      </x:c>
      <x:c r="AH306" s="145" t="n">
        <x:f>IFERROR((EXP(-$G306/INDEX($BB$5:$BG$12,MATCH($D306,$AR$5:$AR$12,0),4))*($G306/INDEX($BB$5:$BG$12,MATCH($D306,$AR$5:$AR$12,0),4))^$J306)/((EXP(-$G306/INDEX($BB$5:$BG$12,MATCH($D306,$AR$5:$AR$12,0),1))*($G306/INDEX($BB$5:$BG$12,MATCH($D306,$AR$5:$AR$12,0),1))^$J306)+(EXP(-$G306/INDEX($BB$5:$BG$12,MATCH($D306,$AR$5:$AR$12,0),2))*($G306/INDEX($BB$5:$BG$12,MATCH($D306,$AR$5:$AR$12,0),2))^$J306)+(EXP(-$G306/INDEX($BB$5:$BG$12,MATCH($D306,$AR$5:$AR$12,0),3))*($G306/INDEX($BB$5:$BG$12,MATCH($D306,$AR$5:$AR$12,0),3))^$J306)+(EXP(-$G306/INDEX($BB$5:$BG$12,MATCH($D306,$AR$5:$AR$12,0),4))*($G306/INDEX($BB$5:$BG$12,MATCH($D306,$AR$5:$AR$12,0),4))^$J306)+(EXP(-$G306/INDEX($BB$5:$BG$12,MATCH($D306,$AR$5:$AR$12,0),5))*($G306/INDEX($BB$5:$BG$12,MATCH($D306,$AR$5:$AR$12,0),5))^$J306)+(EXP(-$G306/INDEX($BB$5:$BG$12,MATCH($D306,$AR$5:$AR$12,0),6))*($G306/INDEX($BB$5:$BG$12,MATCH($D306,$AR$5:$AR$12,0),6))^$J306)),0)</x:f>
        <x:v>0</x:v>
      </x:c>
      <x:c r="AI306" s="145" t="n">
        <x:f>IFERROR((EXP(-$G306/INDEX($BB$5:$BG$12,MATCH($D306,$AR$5:$AR$12,0),5))*($G306/INDEX($BB$5:$BG$12,MATCH($D306,$AR$5:$AR$12,0),5))^$J306)/((EXP(-$G306/INDEX($BB$5:$BG$12,MATCH($D306,$AR$5:$AR$12,0),1))*($G306/INDEX($BB$5:$BG$12,MATCH($D306,$AR$5:$AR$12,0),1))^$J306)+(EXP(-$G306/INDEX($BB$5:$BG$12,MATCH($D306,$AR$5:$AR$12,0),2))*($G306/INDEX($BB$5:$BG$12,MATCH($D306,$AR$5:$AR$12,0),2))^$J306)+(EXP(-$G306/INDEX($BB$5:$BG$12,MATCH($D306,$AR$5:$AR$12,0),3))*($G306/INDEX($BB$5:$BG$12,MATCH($D306,$AR$5:$AR$12,0),3))^$J306)+(EXP(-$G306/INDEX($BB$5:$BG$12,MATCH($D306,$AR$5:$AR$12,0),4))*($G306/INDEX($BB$5:$BG$12,MATCH($D306,$AR$5:$AR$12,0),4))^$J306)+(EXP(-$G306/INDEX($BB$5:$BG$12,MATCH($D306,$AR$5:$AR$12,0),5))*($G306/INDEX($BB$5:$BG$12,MATCH($D306,$AR$5:$AR$12,0),5))^$J306)+(EXP(-$G306/INDEX($BB$5:$BG$12,MATCH($D306,$AR$5:$AR$12,0),6))*($G306/INDEX($BB$5:$BG$12,MATCH($D306,$AR$5:$AR$12,0),6))^$J306)),0)</x:f>
        <x:v>0</x:v>
      </x:c>
      <x:c r="AJ306" s="145" t="n">
        <x:f>IFERROR((EXP(-$G306/INDEX($BB$5:$BG$12,MATCH($D306,$AR$5:$AR$12,0),6))*($G306/INDEX($BB$5:$BG$12,MATCH($D306,$AR$5:$AR$12,0),6))^$J306)/((EXP(-$G306/INDEX($BB$5:$BG$12,MATCH($D306,$AR$5:$AR$12,0),1))*($G306/INDEX($BB$5:$BG$12,MATCH($D306,$AR$5:$AR$12,0),1))^$J306)+(EXP(-$G306/INDEX($BB$5:$BG$12,MATCH($D306,$AR$5:$AR$12,0),2))*($G306/INDEX($BB$5:$BG$12,MATCH($D306,$AR$5:$AR$12,0),2))^$J306)+(EXP(-$G306/INDEX($BB$5:$BG$12,MATCH($D306,$AR$5:$AR$12,0),3))*($G306/INDEX($BB$5:$BG$12,MATCH($D306,$AR$5:$AR$12,0),3))^$J306)+(EXP(-$G306/INDEX($BB$5:$BG$12,MATCH($D306,$AR$5:$AR$12,0),4))*($G306/INDEX($BB$5:$BG$12,MATCH($D306,$AR$5:$AR$12,0),4))^$J306)+(EXP(-$G306/INDEX($BB$5:$BG$12,MATCH($D306,$AR$5:$AR$12,0),5))*($G306/INDEX($BB$5:$BG$12,MATCH($D306,$AR$5:$AR$12,0),5))^$J306)+(EXP(-$G306/INDEX($BB$5:$BG$12,MATCH($D306,$AR$5:$AR$12,0),6))*($G306/INDEX($BB$5:$BG$12,MATCH($D306,$AR$5:$AR$12,0),6))^$J306)),0)</x:f>
        <x:v>0</x:v>
      </x:c>
      <x:c r="BJ306"/>
      <x:c r="BK306"/>
      <x:c r="BL306"/>
      <x:c r="BM306"/>
      <x:c r="BN306"/>
      <x:c r="BO306"/>
      <x:c r="BP306"/>
      <x:c r="BQ306"/>
      <x:c r="BR306"/>
      <x:c r="BS306"/>
      <x:c r="BT306"/>
      <x:c r="BU306"/>
      <x:c r="BV306"/>
      <x:c r="BW306"/>
      <x:c r="BX306"/>
      <x:c r="BY306"/>
      <x:c r="BZ306"/>
    </x:row>
    <x:row r="307">
      <x:c r="A307" s="30" t="n">
        <x:f>'対象台データ'!A305</x:f>
        <x:v>46135</x:v>
      </x:c>
      <x:c r="B307" s="1004" t="str">
        <x:f>'対象台データ'!B305</x:f>
        <x:v>木</x:v>
      </x:c>
      <x:c r="C307" s="1004" t="str">
        <x:f>'対象台データ'!C305</x:f>
        <x:v>4/23</x:v>
      </x:c>
      <x:c r="D307" t="str">
        <x:f>'対象台データ'!D305</x:f>
        <x:v>スマスロ ミリオンゴッド‐神々の軌跡‐</x:v>
      </x:c>
      <x:c r="E307" s="1015" t="n">
        <x:f>IF($X307="A",MIN(100,MAX(0,55+(V307-55)*(1+0.4*SQRT(MIN(G307/8000,1))))),MIN(100,MAX(0,V307)))</x:f>
        <x:v>78.674555864067</x:v>
      </x:c>
      <x:c r="F307" s="1017" t="n">
        <x:f>'対象台データ'!E305</x:f>
        <x:v>680</x:v>
      </x:c>
      <x:c r="G307" s="644" t="n">
        <x:f>'対象台データ'!F305</x:f>
        <x:v>6626</x:v>
      </x:c>
      <x:c r="H307" s="644" t="n">
        <x:f>'対象台データ'!G305</x:f>
        <x:v>3879</x:v>
      </x:c>
      <x:c r="I307" s="644" t="n">
        <x:f>'対象台データ'!H305</x:f>
        <x:v>0</x:v>
      </x:c>
      <x:c r="J307" s="644" t="n">
        <x:f>'対象台データ'!I305</x:f>
        <x:v>0</x:v>
      </x:c>
      <x:c r="K307" s="145" t="n">
        <x:f>'対象台データ'!K305</x:f>
        <x:v>1.1951403561726532</x:v>
      </x:c>
      <x:c r="L307" s="28" t="n">
        <x:f>IF(G307&lt;=0,5,IF(G307&lt;1500,5+(G307-0)*(20-5)/(1500-0),IF(G307&lt;3000,20+(G307-1500)*(40-20)/(3000-1500),IF(G307&lt;4500,40+(G307-3000)*(58-40)/(4500-3000),IF(G307&lt;6000,58+(G307-4500)*(72-58)/(6000-4500),IF(G307&lt;7500,72+(G307-6000)*(84-72)/(7500-6000),IF(G307&lt;9000,84+(G307-7500)*(93-84)/(9000-7500),IF(G307&lt;11000,93+(G307-9000)*(100-93)/(11000-9000),100))))))))</x:f>
        <x:v>77.008</x:v>
      </x:c>
      <x:c r="M307" s="28" t="n">
        <x:v>1</x:v>
      </x:c>
      <x:c r="N307" s="28" t="n">
        <x:f>MIN(100,L307*M307)</x:f>
        <x:v>77.008</x:v>
      </x:c>
      <x:c r="O307" s="28" t="n">
        <x:f>IF(K307&lt;=0.8,0,IF(K307&lt;0.9,0+(K307-0.8)*(10-0)/(0.9-0.8),IF(K307&lt;1,10+(K307-0.9)*(35-10)/(1-0.9),IF(K307&lt;1.2,35+(K307-1)*(87-35)/(1.2-1),IF(K307&lt;1.3,87+(K307-1.2)*(96-87)/(1.3-1.2),IF(K307&lt;1.45,96+(K307-1.3)*(100-96)/(1.45-1.3),100))))))</x:f>
        <x:v>85.73649260488986</x:v>
      </x:c>
      <x:c r="P307" s="145" t="n">
        <x:f>MIN(1,SQRT(G307/8000))</x:f>
        <x:v>0.910082413850526</x:v>
      </x:c>
      <x:c r="Q307" s="28" t="n">
        <x:f>35+(O307-35)*P307</x:f>
        <x:v>81.17438966016752</x:v>
      </x:c>
      <x:c r="R307" s="28" t="n">
        <x:f>IF(K307&lt;0.95,MIN(25,(0.95-K307)*250),0)</x:f>
        <x:v>0</x:v>
      </x:c>
      <x:c r="S307" s="28" t="n">
        <x:f>IF($X307="A",Y307*5+Z307*15+AA307*30+AB307*60+AC307*80+AD307*100,0)</x:f>
        <x:v>0</x:v>
      </x:c>
      <x:c r="T307" s="28" t="n">
        <x:f>IF($X307="A",AE307*5+AF307*15+AG307*30+AH307*60+AI307*80+AJ307*100,0)</x:f>
        <x:v>0</x:v>
      </x:c>
      <x:c r="U307" s="28" t="n">
        <x:f>IF($X307="A",S307*15%+T307*30%+Q307*55%,0)</x:f>
        <x:v>0</x:v>
      </x:c>
      <x:c r="V307" s="1019" t="n">
        <x:f>IF($X307="A",U307*80%+N307*20%,N307*IFERROR(INDEX($AT$5:$AT$60,MATCH($D307,$AR$5:$AR$60,0)),0.6)+Q307*IFERROR(INDEX($AU$5:$AU$60,MATCH($D307,$AR$5:$AR$60,0)),0.4)-R307)</x:f>
        <x:v>78.674555864067</x:v>
      </x:c>
      <x:c r="W307" s="25" t="str">
        <x:f>IF(E307&gt;=90,"設定6級候補",IF(E307&gt;=75,"設定4以上強候補",IF(E307&gt;=60,"設定4以上を疑う","要観察")))</x:f>
        <x:v>設定4以上強候補</x:v>
      </x:c>
      <x:c r="X307" s="1004" t="str">
        <x:f>IFERROR(INDEX($AS$5:$AS$60,MATCH($D307,$AR$5:$AR$60,0)),"AT")</x:f>
        <x:v>AT</x:v>
      </x:c>
      <x:c r="Y307" s="145" t="n">
        <x:f>IFERROR((EXP(-$G307/INDEX($AV$5:$BA$12,MATCH($D307,$AR$5:$AR$12,0),1))*($G307/INDEX($AV$5:$BA$12,MATCH($D307,$AR$5:$AR$12,0),1))^$I307)/((EXP(-$G307/INDEX($AV$5:$BA$12,MATCH($D307,$AR$5:$AR$12,0),1))*($G307/INDEX($AV$5:$BA$12,MATCH($D307,$AR$5:$AR$12,0),1))^$I307)+(EXP(-$G307/INDEX($AV$5:$BA$12,MATCH($D307,$AR$5:$AR$12,0),2))*($G307/INDEX($AV$5:$BA$12,MATCH($D307,$AR$5:$AR$12,0),2))^$I307)+(EXP(-$G307/INDEX($AV$5:$BA$12,MATCH($D307,$AR$5:$AR$12,0),3))*($G307/INDEX($AV$5:$BA$12,MATCH($D307,$AR$5:$AR$12,0),3))^$I307)+(EXP(-$G307/INDEX($AV$5:$BA$12,MATCH($D307,$AR$5:$AR$12,0),4))*($G307/INDEX($AV$5:$BA$12,MATCH($D307,$AR$5:$AR$12,0),4))^$I307)+(EXP(-$G307/INDEX($AV$5:$BA$12,MATCH($D307,$AR$5:$AR$12,0),5))*($G307/INDEX($AV$5:$BA$12,MATCH($D307,$AR$5:$AR$12,0),5))^$I307)+(EXP(-$G307/INDEX($AV$5:$BA$12,MATCH($D307,$AR$5:$AR$12,0),6))*($G307/INDEX($AV$5:$BA$12,MATCH($D307,$AR$5:$AR$12,0),6))^$I307)),0)</x:f>
        <x:v>0</x:v>
      </x:c>
      <x:c r="Z307" s="145" t="n">
        <x:f>IFERROR((EXP(-$G307/INDEX($AV$5:$BA$12,MATCH($D307,$AR$5:$AR$12,0),2))*($G307/INDEX($AV$5:$BA$12,MATCH($D307,$AR$5:$AR$12,0),2))^$I307)/((EXP(-$G307/INDEX($AV$5:$BA$12,MATCH($D307,$AR$5:$AR$12,0),1))*($G307/INDEX($AV$5:$BA$12,MATCH($D307,$AR$5:$AR$12,0),1))^$I307)+(EXP(-$G307/INDEX($AV$5:$BA$12,MATCH($D307,$AR$5:$AR$12,0),2))*($G307/INDEX($AV$5:$BA$12,MATCH($D307,$AR$5:$AR$12,0),2))^$I307)+(EXP(-$G307/INDEX($AV$5:$BA$12,MATCH($D307,$AR$5:$AR$12,0),3))*($G307/INDEX($AV$5:$BA$12,MATCH($D307,$AR$5:$AR$12,0),3))^$I307)+(EXP(-$G307/INDEX($AV$5:$BA$12,MATCH($D307,$AR$5:$AR$12,0),4))*($G307/INDEX($AV$5:$BA$12,MATCH($D307,$AR$5:$AR$12,0),4))^$I307)+(EXP(-$G307/INDEX($AV$5:$BA$12,MATCH($D307,$AR$5:$AR$12,0),5))*($G307/INDEX($AV$5:$BA$12,MATCH($D307,$AR$5:$AR$12,0),5))^$I307)+(EXP(-$G307/INDEX($AV$5:$BA$12,MATCH($D307,$AR$5:$AR$12,0),6))*($G307/INDEX($AV$5:$BA$12,MATCH($D307,$AR$5:$AR$12,0),6))^$I307)),0)</x:f>
        <x:v>0</x:v>
      </x:c>
      <x:c r="AA307" s="145" t="n">
        <x:f>IFERROR((EXP(-$G307/INDEX($AV$5:$BA$12,MATCH($D307,$AR$5:$AR$12,0),3))*($G307/INDEX($AV$5:$BA$12,MATCH($D307,$AR$5:$AR$12,0),3))^$I307)/((EXP(-$G307/INDEX($AV$5:$BA$12,MATCH($D307,$AR$5:$AR$12,0),1))*($G307/INDEX($AV$5:$BA$12,MATCH($D307,$AR$5:$AR$12,0),1))^$I307)+(EXP(-$G307/INDEX($AV$5:$BA$12,MATCH($D307,$AR$5:$AR$12,0),2))*($G307/INDEX($AV$5:$BA$12,MATCH($D307,$AR$5:$AR$12,0),2))^$I307)+(EXP(-$G307/INDEX($AV$5:$BA$12,MATCH($D307,$AR$5:$AR$12,0),3))*($G307/INDEX($AV$5:$BA$12,MATCH($D307,$AR$5:$AR$12,0),3))^$I307)+(EXP(-$G307/INDEX($AV$5:$BA$12,MATCH($D307,$AR$5:$AR$12,0),4))*($G307/INDEX($AV$5:$BA$12,MATCH($D307,$AR$5:$AR$12,0),4))^$I307)+(EXP(-$G307/INDEX($AV$5:$BA$12,MATCH($D307,$AR$5:$AR$12,0),5))*($G307/INDEX($AV$5:$BA$12,MATCH($D307,$AR$5:$AR$12,0),5))^$I307)+(EXP(-$G307/INDEX($AV$5:$BA$12,MATCH($D307,$AR$5:$AR$12,0),6))*($G307/INDEX($AV$5:$BA$12,MATCH($D307,$AR$5:$AR$12,0),6))^$I307)),0)</x:f>
        <x:v>0</x:v>
      </x:c>
      <x:c r="AB307" s="145" t="n">
        <x:f>IFERROR((EXP(-$G307/INDEX($AV$5:$BA$12,MATCH($D307,$AR$5:$AR$12,0),4))*($G307/INDEX($AV$5:$BA$12,MATCH($D307,$AR$5:$AR$12,0),4))^$I307)/((EXP(-$G307/INDEX($AV$5:$BA$12,MATCH($D307,$AR$5:$AR$12,0),1))*($G307/INDEX($AV$5:$BA$12,MATCH($D307,$AR$5:$AR$12,0),1))^$I307)+(EXP(-$G307/INDEX($AV$5:$BA$12,MATCH($D307,$AR$5:$AR$12,0),2))*($G307/INDEX($AV$5:$BA$12,MATCH($D307,$AR$5:$AR$12,0),2))^$I307)+(EXP(-$G307/INDEX($AV$5:$BA$12,MATCH($D307,$AR$5:$AR$12,0),3))*($G307/INDEX($AV$5:$BA$12,MATCH($D307,$AR$5:$AR$12,0),3))^$I307)+(EXP(-$G307/INDEX($AV$5:$BA$12,MATCH($D307,$AR$5:$AR$12,0),4))*($G307/INDEX($AV$5:$BA$12,MATCH($D307,$AR$5:$AR$12,0),4))^$I307)+(EXP(-$G307/INDEX($AV$5:$BA$12,MATCH($D307,$AR$5:$AR$12,0),5))*($G307/INDEX($AV$5:$BA$12,MATCH($D307,$AR$5:$AR$12,0),5))^$I307)+(EXP(-$G307/INDEX($AV$5:$BA$12,MATCH($D307,$AR$5:$AR$12,0),6))*($G307/INDEX($AV$5:$BA$12,MATCH($D307,$AR$5:$AR$12,0),6))^$I307)),0)</x:f>
        <x:v>0</x:v>
      </x:c>
      <x:c r="AC307" s="145" t="n">
        <x:f>IFERROR((EXP(-$G307/INDEX($AV$5:$BA$12,MATCH($D307,$AR$5:$AR$12,0),5))*($G307/INDEX($AV$5:$BA$12,MATCH($D307,$AR$5:$AR$12,0),5))^$I307)/((EXP(-$G307/INDEX($AV$5:$BA$12,MATCH($D307,$AR$5:$AR$12,0),1))*($G307/INDEX($AV$5:$BA$12,MATCH($D307,$AR$5:$AR$12,0),1))^$I307)+(EXP(-$G307/INDEX($AV$5:$BA$12,MATCH($D307,$AR$5:$AR$12,0),2))*($G307/INDEX($AV$5:$BA$12,MATCH($D307,$AR$5:$AR$12,0),2))^$I307)+(EXP(-$G307/INDEX($AV$5:$BA$12,MATCH($D307,$AR$5:$AR$12,0),3))*($G307/INDEX($AV$5:$BA$12,MATCH($D307,$AR$5:$AR$12,0),3))^$I307)+(EXP(-$G307/INDEX($AV$5:$BA$12,MATCH($D307,$AR$5:$AR$12,0),4))*($G307/INDEX($AV$5:$BA$12,MATCH($D307,$AR$5:$AR$12,0),4))^$I307)+(EXP(-$G307/INDEX($AV$5:$BA$12,MATCH($D307,$AR$5:$AR$12,0),5))*($G307/INDEX($AV$5:$BA$12,MATCH($D307,$AR$5:$AR$12,0),5))^$I307)+(EXP(-$G307/INDEX($AV$5:$BA$12,MATCH($D307,$AR$5:$AR$12,0),6))*($G307/INDEX($AV$5:$BA$12,MATCH($D307,$AR$5:$AR$12,0),6))^$I307)),0)</x:f>
        <x:v>0</x:v>
      </x:c>
      <x:c r="AD307" s="145" t="n">
        <x:f>IFERROR((EXP(-$G307/INDEX($AV$5:$BA$12,MATCH($D307,$AR$5:$AR$12,0),6))*($G307/INDEX($AV$5:$BA$12,MATCH($D307,$AR$5:$AR$12,0),6))^$I307)/((EXP(-$G307/INDEX($AV$5:$BA$12,MATCH($D307,$AR$5:$AR$12,0),1))*($G307/INDEX($AV$5:$BA$12,MATCH($D307,$AR$5:$AR$12,0),1))^$I307)+(EXP(-$G307/INDEX($AV$5:$BA$12,MATCH($D307,$AR$5:$AR$12,0),2))*($G307/INDEX($AV$5:$BA$12,MATCH($D307,$AR$5:$AR$12,0),2))^$I307)+(EXP(-$G307/INDEX($AV$5:$BA$12,MATCH($D307,$AR$5:$AR$12,0),3))*($G307/INDEX($AV$5:$BA$12,MATCH($D307,$AR$5:$AR$12,0),3))^$I307)+(EXP(-$G307/INDEX($AV$5:$BA$12,MATCH($D307,$AR$5:$AR$12,0),4))*($G307/INDEX($AV$5:$BA$12,MATCH($D307,$AR$5:$AR$12,0),4))^$I307)+(EXP(-$G307/INDEX($AV$5:$BA$12,MATCH($D307,$AR$5:$AR$12,0),5))*($G307/INDEX($AV$5:$BA$12,MATCH($D307,$AR$5:$AR$12,0),5))^$I307)+(EXP(-$G307/INDEX($AV$5:$BA$12,MATCH($D307,$AR$5:$AR$12,0),6))*($G307/INDEX($AV$5:$BA$12,MATCH($D307,$AR$5:$AR$12,0),6))^$I307)),0)</x:f>
        <x:v>0</x:v>
      </x:c>
      <x:c r="AE307" s="145" t="n">
        <x:f>IFERROR((EXP(-$G307/INDEX($BB$5:$BG$12,MATCH($D307,$AR$5:$AR$12,0),1))*($G307/INDEX($BB$5:$BG$12,MATCH($D307,$AR$5:$AR$12,0),1))^$J307)/((EXP(-$G307/INDEX($BB$5:$BG$12,MATCH($D307,$AR$5:$AR$12,0),1))*($G307/INDEX($BB$5:$BG$12,MATCH($D307,$AR$5:$AR$12,0),1))^$J307)+(EXP(-$G307/INDEX($BB$5:$BG$12,MATCH($D307,$AR$5:$AR$12,0),2))*($G307/INDEX($BB$5:$BG$12,MATCH($D307,$AR$5:$AR$12,0),2))^$J307)+(EXP(-$G307/INDEX($BB$5:$BG$12,MATCH($D307,$AR$5:$AR$12,0),3))*($G307/INDEX($BB$5:$BG$12,MATCH($D307,$AR$5:$AR$12,0),3))^$J307)+(EXP(-$G307/INDEX($BB$5:$BG$12,MATCH($D307,$AR$5:$AR$12,0),4))*($G307/INDEX($BB$5:$BG$12,MATCH($D307,$AR$5:$AR$12,0),4))^$J307)+(EXP(-$G307/INDEX($BB$5:$BG$12,MATCH($D307,$AR$5:$AR$12,0),5))*($G307/INDEX($BB$5:$BG$12,MATCH($D307,$AR$5:$AR$12,0),5))^$J307)+(EXP(-$G307/INDEX($BB$5:$BG$12,MATCH($D307,$AR$5:$AR$12,0),6))*($G307/INDEX($BB$5:$BG$12,MATCH($D307,$AR$5:$AR$12,0),6))^$J307)),0)</x:f>
        <x:v>0</x:v>
      </x:c>
      <x:c r="AF307" s="145" t="n">
        <x:f>IFERROR((EXP(-$G307/INDEX($BB$5:$BG$12,MATCH($D307,$AR$5:$AR$12,0),2))*($G307/INDEX($BB$5:$BG$12,MATCH($D307,$AR$5:$AR$12,0),2))^$J307)/((EXP(-$G307/INDEX($BB$5:$BG$12,MATCH($D307,$AR$5:$AR$12,0),1))*($G307/INDEX($BB$5:$BG$12,MATCH($D307,$AR$5:$AR$12,0),1))^$J307)+(EXP(-$G307/INDEX($BB$5:$BG$12,MATCH($D307,$AR$5:$AR$12,0),2))*($G307/INDEX($BB$5:$BG$12,MATCH($D307,$AR$5:$AR$12,0),2))^$J307)+(EXP(-$G307/INDEX($BB$5:$BG$12,MATCH($D307,$AR$5:$AR$12,0),3))*($G307/INDEX($BB$5:$BG$12,MATCH($D307,$AR$5:$AR$12,0),3))^$J307)+(EXP(-$G307/INDEX($BB$5:$BG$12,MATCH($D307,$AR$5:$AR$12,0),4))*($G307/INDEX($BB$5:$BG$12,MATCH($D307,$AR$5:$AR$12,0),4))^$J307)+(EXP(-$G307/INDEX($BB$5:$BG$12,MATCH($D307,$AR$5:$AR$12,0),5))*($G307/INDEX($BB$5:$BG$12,MATCH($D307,$AR$5:$AR$12,0),5))^$J307)+(EXP(-$G307/INDEX($BB$5:$BG$12,MATCH($D307,$AR$5:$AR$12,0),6))*($G307/INDEX($BB$5:$BG$12,MATCH($D307,$AR$5:$AR$12,0),6))^$J307)),0)</x:f>
        <x:v>0</x:v>
      </x:c>
      <x:c r="AG307" s="145" t="n">
        <x:f>IFERROR((EXP(-$G307/INDEX($BB$5:$BG$12,MATCH($D307,$AR$5:$AR$12,0),3))*($G307/INDEX($BB$5:$BG$12,MATCH($D307,$AR$5:$AR$12,0),3))^$J307)/((EXP(-$G307/INDEX($BB$5:$BG$12,MATCH($D307,$AR$5:$AR$12,0),1))*($G307/INDEX($BB$5:$BG$12,MATCH($D307,$AR$5:$AR$12,0),1))^$J307)+(EXP(-$G307/INDEX($BB$5:$BG$12,MATCH($D307,$AR$5:$AR$12,0),2))*($G307/INDEX($BB$5:$BG$12,MATCH($D307,$AR$5:$AR$12,0),2))^$J307)+(EXP(-$G307/INDEX($BB$5:$BG$12,MATCH($D307,$AR$5:$AR$12,0),3))*($G307/INDEX($BB$5:$BG$12,MATCH($D307,$AR$5:$AR$12,0),3))^$J307)+(EXP(-$G307/INDEX($BB$5:$BG$12,MATCH($D307,$AR$5:$AR$12,0),4))*($G307/INDEX($BB$5:$BG$12,MATCH($D307,$AR$5:$AR$12,0),4))^$J307)+(EXP(-$G307/INDEX($BB$5:$BG$12,MATCH($D307,$AR$5:$AR$12,0),5))*($G307/INDEX($BB$5:$BG$12,MATCH($D307,$AR$5:$AR$12,0),5))^$J307)+(EXP(-$G307/INDEX($BB$5:$BG$12,MATCH($D307,$AR$5:$AR$12,0),6))*($G307/INDEX($BB$5:$BG$12,MATCH($D307,$AR$5:$AR$12,0),6))^$J307)),0)</x:f>
        <x:v>0</x:v>
      </x:c>
      <x:c r="AH307" s="145" t="n">
        <x:f>IFERROR((EXP(-$G307/INDEX($BB$5:$BG$12,MATCH($D307,$AR$5:$AR$12,0),4))*($G307/INDEX($BB$5:$BG$12,MATCH($D307,$AR$5:$AR$12,0),4))^$J307)/((EXP(-$G307/INDEX($BB$5:$BG$12,MATCH($D307,$AR$5:$AR$12,0),1))*($G307/INDEX($BB$5:$BG$12,MATCH($D307,$AR$5:$AR$12,0),1))^$J307)+(EXP(-$G307/INDEX($BB$5:$BG$12,MATCH($D307,$AR$5:$AR$12,0),2))*($G307/INDEX($BB$5:$BG$12,MATCH($D307,$AR$5:$AR$12,0),2))^$J307)+(EXP(-$G307/INDEX($BB$5:$BG$12,MATCH($D307,$AR$5:$AR$12,0),3))*($G307/INDEX($BB$5:$BG$12,MATCH($D307,$AR$5:$AR$12,0),3))^$J307)+(EXP(-$G307/INDEX($BB$5:$BG$12,MATCH($D307,$AR$5:$AR$12,0),4))*($G307/INDEX($BB$5:$BG$12,MATCH($D307,$AR$5:$AR$12,0),4))^$J307)+(EXP(-$G307/INDEX($BB$5:$BG$12,MATCH($D307,$AR$5:$AR$12,0),5))*($G307/INDEX($BB$5:$BG$12,MATCH($D307,$AR$5:$AR$12,0),5))^$J307)+(EXP(-$G307/INDEX($BB$5:$BG$12,MATCH($D307,$AR$5:$AR$12,0),6))*($G307/INDEX($BB$5:$BG$12,MATCH($D307,$AR$5:$AR$12,0),6))^$J307)),0)</x:f>
        <x:v>0</x:v>
      </x:c>
      <x:c r="AI307" s="145" t="n">
        <x:f>IFERROR((EXP(-$G307/INDEX($BB$5:$BG$12,MATCH($D307,$AR$5:$AR$12,0),5))*($G307/INDEX($BB$5:$BG$12,MATCH($D307,$AR$5:$AR$12,0),5))^$J307)/((EXP(-$G307/INDEX($BB$5:$BG$12,MATCH($D307,$AR$5:$AR$12,0),1))*($G307/INDEX($BB$5:$BG$12,MATCH($D307,$AR$5:$AR$12,0),1))^$J307)+(EXP(-$G307/INDEX($BB$5:$BG$12,MATCH($D307,$AR$5:$AR$12,0),2))*($G307/INDEX($BB$5:$BG$12,MATCH($D307,$AR$5:$AR$12,0),2))^$J307)+(EXP(-$G307/INDEX($BB$5:$BG$12,MATCH($D307,$AR$5:$AR$12,0),3))*($G307/INDEX($BB$5:$BG$12,MATCH($D307,$AR$5:$AR$12,0),3))^$J307)+(EXP(-$G307/INDEX($BB$5:$BG$12,MATCH($D307,$AR$5:$AR$12,0),4))*($G307/INDEX($BB$5:$BG$12,MATCH($D307,$AR$5:$AR$12,0),4))^$J307)+(EXP(-$G307/INDEX($BB$5:$BG$12,MATCH($D307,$AR$5:$AR$12,0),5))*($G307/INDEX($BB$5:$BG$12,MATCH($D307,$AR$5:$AR$12,0),5))^$J307)+(EXP(-$G307/INDEX($BB$5:$BG$12,MATCH($D307,$AR$5:$AR$12,0),6))*($G307/INDEX($BB$5:$BG$12,MATCH($D307,$AR$5:$AR$12,0),6))^$J307)),0)</x:f>
        <x:v>0</x:v>
      </x:c>
      <x:c r="AJ307" s="145" t="n">
        <x:f>IFERROR((EXP(-$G307/INDEX($BB$5:$BG$12,MATCH($D307,$AR$5:$AR$12,0),6))*($G307/INDEX($BB$5:$BG$12,MATCH($D307,$AR$5:$AR$12,0),6))^$J307)/((EXP(-$G307/INDEX($BB$5:$BG$12,MATCH($D307,$AR$5:$AR$12,0),1))*($G307/INDEX($BB$5:$BG$12,MATCH($D307,$AR$5:$AR$12,0),1))^$J307)+(EXP(-$G307/INDEX($BB$5:$BG$12,MATCH($D307,$AR$5:$AR$12,0),2))*($G307/INDEX($BB$5:$BG$12,MATCH($D307,$AR$5:$AR$12,0),2))^$J307)+(EXP(-$G307/INDEX($BB$5:$BG$12,MATCH($D307,$AR$5:$AR$12,0),3))*($G307/INDEX($BB$5:$BG$12,MATCH($D307,$AR$5:$AR$12,0),3))^$J307)+(EXP(-$G307/INDEX($BB$5:$BG$12,MATCH($D307,$AR$5:$AR$12,0),4))*($G307/INDEX($BB$5:$BG$12,MATCH($D307,$AR$5:$AR$12,0),4))^$J307)+(EXP(-$G307/INDEX($BB$5:$BG$12,MATCH($D307,$AR$5:$AR$12,0),5))*($G307/INDEX($BB$5:$BG$12,MATCH($D307,$AR$5:$AR$12,0),5))^$J307)+(EXP(-$G307/INDEX($BB$5:$BG$12,MATCH($D307,$AR$5:$AR$12,0),6))*($G307/INDEX($BB$5:$BG$12,MATCH($D307,$AR$5:$AR$12,0),6))^$J307)),0)</x:f>
        <x:v>0</x:v>
      </x:c>
      <x:c r="BJ307"/>
      <x:c r="BK307"/>
      <x:c r="BL307"/>
      <x:c r="BM307"/>
      <x:c r="BN307"/>
      <x:c r="BO307"/>
      <x:c r="BP307"/>
      <x:c r="BQ307"/>
      <x:c r="BR307"/>
      <x:c r="BS307"/>
      <x:c r="BT307"/>
      <x:c r="BU307"/>
      <x:c r="BV307"/>
      <x:c r="BW307"/>
      <x:c r="BX307"/>
      <x:c r="BY307"/>
      <x:c r="BZ307"/>
    </x:row>
    <x:row r="308">
      <x:c r="A308" s="30" t="n">
        <x:f>'対象台データ'!A306</x:f>
        <x:v>46135</x:v>
      </x:c>
      <x:c r="B308" s="1004" t="str">
        <x:f>'対象台データ'!B306</x:f>
        <x:v>木</x:v>
      </x:c>
      <x:c r="C308" s="1004" t="str">
        <x:f>'対象台データ'!C306</x:f>
        <x:v>4/23</x:v>
      </x:c>
      <x:c r="D308" t="str">
        <x:f>'対象台データ'!D306</x:f>
        <x:v>スマスロ ミリオンゴッド‐神々の軌跡‐</x:v>
      </x:c>
      <x:c r="E308" s="1015" t="n">
        <x:f>IF($X308="A",MIN(100,MAX(0,55+(V308-55)*(1+0.4*SQRT(MIN(G308/8000,1))))),MIN(100,MAX(0,V308)))</x:f>
        <x:v>96.03174796249884</x:v>
      </x:c>
      <x:c r="F308" s="1017" t="n">
        <x:f>'対象台データ'!E306</x:f>
        <x:v>681</x:v>
      </x:c>
      <x:c r="G308" s="644" t="n">
        <x:f>'対象台データ'!F306</x:f>
        <x:v>9576</x:v>
      </x:c>
      <x:c r="H308" s="644" t="n">
        <x:f>'対象台データ'!G306</x:f>
        <x:v>10294</x:v>
      </x:c>
      <x:c r="I308" s="644" t="n">
        <x:f>'対象台データ'!H306</x:f>
        <x:v>0</x:v>
      </x:c>
      <x:c r="J308" s="644" t="n">
        <x:f>'対象台データ'!I306</x:f>
        <x:v>0</x:v>
      </x:c>
      <x:c r="K308" s="145" t="n">
        <x:f>'対象台データ'!K306</x:f>
        <x:v>1.3583263714842662</x:v>
      </x:c>
      <x:c r="L308" s="28" t="n">
        <x:f>IF(G308&lt;=0,5,IF(G308&lt;1500,5+(G308-0)*(20-5)/(1500-0),IF(G308&lt;3000,20+(G308-1500)*(40-20)/(3000-1500),IF(G308&lt;4500,40+(G308-3000)*(58-40)/(4500-3000),IF(G308&lt;6000,58+(G308-4500)*(72-58)/(6000-4500),IF(G308&lt;7500,72+(G308-6000)*(84-72)/(7500-6000),IF(G308&lt;9000,84+(G308-7500)*(93-84)/(9000-7500),IF(G308&lt;11000,93+(G308-9000)*(100-93)/(11000-9000),100))))))))</x:f>
        <x:v>95.016</x:v>
      </x:c>
      <x:c r="M308" s="28" t="n">
        <x:v>1</x:v>
      </x:c>
      <x:c r="N308" s="28" t="n">
        <x:f>MIN(100,L308*M308)</x:f>
        <x:v>95.016</x:v>
      </x:c>
      <x:c r="O308" s="28" t="n">
        <x:f>IF(K308&lt;=0.8,0,IF(K308&lt;0.9,0+(K308-0.8)*(10-0)/(0.9-0.8),IF(K308&lt;1,10+(K308-0.9)*(35-10)/(1-0.9),IF(K308&lt;1.2,35+(K308-1)*(87-35)/(1.2-1),IF(K308&lt;1.3,87+(K308-1.2)*(96-87)/(1.3-1.2),IF(K308&lt;1.45,96+(K308-1.3)*(100-96)/(1.45-1.3),100))))))</x:f>
        <x:v>97.5553699062471</x:v>
      </x:c>
      <x:c r="P308" s="145" t="n">
        <x:f>MIN(1,SQRT(G308/8000))</x:f>
        <x:v>1</x:v>
      </x:c>
      <x:c r="Q308" s="28" t="n">
        <x:f>35+(O308-35)*P308</x:f>
        <x:v>97.5553699062471</x:v>
      </x:c>
      <x:c r="R308" s="28" t="n">
        <x:f>IF(K308&lt;0.95,MIN(25,(0.95-K308)*250),0)</x:f>
        <x:v>0</x:v>
      </x:c>
      <x:c r="S308" s="28" t="n">
        <x:f>IF($X308="A",Y308*5+Z308*15+AA308*30+AB308*60+AC308*80+AD308*100,0)</x:f>
        <x:v>0</x:v>
      </x:c>
      <x:c r="T308" s="28" t="n">
        <x:f>IF($X308="A",AE308*5+AF308*15+AG308*30+AH308*60+AI308*80+AJ308*100,0)</x:f>
        <x:v>0</x:v>
      </x:c>
      <x:c r="U308" s="28" t="n">
        <x:f>IF($X308="A",S308*15%+T308*30%+Q308*55%,0)</x:f>
        <x:v>0</x:v>
      </x:c>
      <x:c r="V308" s="1019" t="n">
        <x:f>IF($X308="A",U308*80%+N308*20%,N308*IFERROR(INDEX($AT$5:$AT$60,MATCH($D308,$AR$5:$AR$60,0)),0.6)+Q308*IFERROR(INDEX($AU$5:$AU$60,MATCH($D308,$AR$5:$AR$60,0)),0.4)-R308)</x:f>
        <x:v>96.03174796249884</x:v>
      </x:c>
      <x:c r="W308" s="25" t="str">
        <x:f>IF(E308&gt;=90,"設定6級候補",IF(E308&gt;=75,"設定4以上強候補",IF(E308&gt;=60,"設定4以上を疑う","要観察")))</x:f>
        <x:v>設定6級候補</x:v>
      </x:c>
      <x:c r="X308" s="1004" t="str">
        <x:f>IFERROR(INDEX($AS$5:$AS$60,MATCH($D308,$AR$5:$AR$60,0)),"AT")</x:f>
        <x:v>AT</x:v>
      </x:c>
      <x:c r="Y308" s="145" t="n">
        <x:f>IFERROR((EXP(-$G308/INDEX($AV$5:$BA$12,MATCH($D308,$AR$5:$AR$12,0),1))*($G308/INDEX($AV$5:$BA$12,MATCH($D308,$AR$5:$AR$12,0),1))^$I308)/((EXP(-$G308/INDEX($AV$5:$BA$12,MATCH($D308,$AR$5:$AR$12,0),1))*($G308/INDEX($AV$5:$BA$12,MATCH($D308,$AR$5:$AR$12,0),1))^$I308)+(EXP(-$G308/INDEX($AV$5:$BA$12,MATCH($D308,$AR$5:$AR$12,0),2))*($G308/INDEX($AV$5:$BA$12,MATCH($D308,$AR$5:$AR$12,0),2))^$I308)+(EXP(-$G308/INDEX($AV$5:$BA$12,MATCH($D308,$AR$5:$AR$12,0),3))*($G308/INDEX($AV$5:$BA$12,MATCH($D308,$AR$5:$AR$12,0),3))^$I308)+(EXP(-$G308/INDEX($AV$5:$BA$12,MATCH($D308,$AR$5:$AR$12,0),4))*($G308/INDEX($AV$5:$BA$12,MATCH($D308,$AR$5:$AR$12,0),4))^$I308)+(EXP(-$G308/INDEX($AV$5:$BA$12,MATCH($D308,$AR$5:$AR$12,0),5))*($G308/INDEX($AV$5:$BA$12,MATCH($D308,$AR$5:$AR$12,0),5))^$I308)+(EXP(-$G308/INDEX($AV$5:$BA$12,MATCH($D308,$AR$5:$AR$12,0),6))*($G308/INDEX($AV$5:$BA$12,MATCH($D308,$AR$5:$AR$12,0),6))^$I308)),0)</x:f>
        <x:v>0</x:v>
      </x:c>
      <x:c r="Z308" s="145" t="n">
        <x:f>IFERROR((EXP(-$G308/INDEX($AV$5:$BA$12,MATCH($D308,$AR$5:$AR$12,0),2))*($G308/INDEX($AV$5:$BA$12,MATCH($D308,$AR$5:$AR$12,0),2))^$I308)/((EXP(-$G308/INDEX($AV$5:$BA$12,MATCH($D308,$AR$5:$AR$12,0),1))*($G308/INDEX($AV$5:$BA$12,MATCH($D308,$AR$5:$AR$12,0),1))^$I308)+(EXP(-$G308/INDEX($AV$5:$BA$12,MATCH($D308,$AR$5:$AR$12,0),2))*($G308/INDEX($AV$5:$BA$12,MATCH($D308,$AR$5:$AR$12,0),2))^$I308)+(EXP(-$G308/INDEX($AV$5:$BA$12,MATCH($D308,$AR$5:$AR$12,0),3))*($G308/INDEX($AV$5:$BA$12,MATCH($D308,$AR$5:$AR$12,0),3))^$I308)+(EXP(-$G308/INDEX($AV$5:$BA$12,MATCH($D308,$AR$5:$AR$12,0),4))*($G308/INDEX($AV$5:$BA$12,MATCH($D308,$AR$5:$AR$12,0),4))^$I308)+(EXP(-$G308/INDEX($AV$5:$BA$12,MATCH($D308,$AR$5:$AR$12,0),5))*($G308/INDEX($AV$5:$BA$12,MATCH($D308,$AR$5:$AR$12,0),5))^$I308)+(EXP(-$G308/INDEX($AV$5:$BA$12,MATCH($D308,$AR$5:$AR$12,0),6))*($G308/INDEX($AV$5:$BA$12,MATCH($D308,$AR$5:$AR$12,0),6))^$I308)),0)</x:f>
        <x:v>0</x:v>
      </x:c>
      <x:c r="AA308" s="145" t="n">
        <x:f>IFERROR((EXP(-$G308/INDEX($AV$5:$BA$12,MATCH($D308,$AR$5:$AR$12,0),3))*($G308/INDEX($AV$5:$BA$12,MATCH($D308,$AR$5:$AR$12,0),3))^$I308)/((EXP(-$G308/INDEX($AV$5:$BA$12,MATCH($D308,$AR$5:$AR$12,0),1))*($G308/INDEX($AV$5:$BA$12,MATCH($D308,$AR$5:$AR$12,0),1))^$I308)+(EXP(-$G308/INDEX($AV$5:$BA$12,MATCH($D308,$AR$5:$AR$12,0),2))*($G308/INDEX($AV$5:$BA$12,MATCH($D308,$AR$5:$AR$12,0),2))^$I308)+(EXP(-$G308/INDEX($AV$5:$BA$12,MATCH($D308,$AR$5:$AR$12,0),3))*($G308/INDEX($AV$5:$BA$12,MATCH($D308,$AR$5:$AR$12,0),3))^$I308)+(EXP(-$G308/INDEX($AV$5:$BA$12,MATCH($D308,$AR$5:$AR$12,0),4))*($G308/INDEX($AV$5:$BA$12,MATCH($D308,$AR$5:$AR$12,0),4))^$I308)+(EXP(-$G308/INDEX($AV$5:$BA$12,MATCH($D308,$AR$5:$AR$12,0),5))*($G308/INDEX($AV$5:$BA$12,MATCH($D308,$AR$5:$AR$12,0),5))^$I308)+(EXP(-$G308/INDEX($AV$5:$BA$12,MATCH($D308,$AR$5:$AR$12,0),6))*($G308/INDEX($AV$5:$BA$12,MATCH($D308,$AR$5:$AR$12,0),6))^$I308)),0)</x:f>
        <x:v>0</x:v>
      </x:c>
      <x:c r="AB308" s="145" t="n">
        <x:f>IFERROR((EXP(-$G308/INDEX($AV$5:$BA$12,MATCH($D308,$AR$5:$AR$12,0),4))*($G308/INDEX($AV$5:$BA$12,MATCH($D308,$AR$5:$AR$12,0),4))^$I308)/((EXP(-$G308/INDEX($AV$5:$BA$12,MATCH($D308,$AR$5:$AR$12,0),1))*($G308/INDEX($AV$5:$BA$12,MATCH($D308,$AR$5:$AR$12,0),1))^$I308)+(EXP(-$G308/INDEX($AV$5:$BA$12,MATCH($D308,$AR$5:$AR$12,0),2))*($G308/INDEX($AV$5:$BA$12,MATCH($D308,$AR$5:$AR$12,0),2))^$I308)+(EXP(-$G308/INDEX($AV$5:$BA$12,MATCH($D308,$AR$5:$AR$12,0),3))*($G308/INDEX($AV$5:$BA$12,MATCH($D308,$AR$5:$AR$12,0),3))^$I308)+(EXP(-$G308/INDEX($AV$5:$BA$12,MATCH($D308,$AR$5:$AR$12,0),4))*($G308/INDEX($AV$5:$BA$12,MATCH($D308,$AR$5:$AR$12,0),4))^$I308)+(EXP(-$G308/INDEX($AV$5:$BA$12,MATCH($D308,$AR$5:$AR$12,0),5))*($G308/INDEX($AV$5:$BA$12,MATCH($D308,$AR$5:$AR$12,0),5))^$I308)+(EXP(-$G308/INDEX($AV$5:$BA$12,MATCH($D308,$AR$5:$AR$12,0),6))*($G308/INDEX($AV$5:$BA$12,MATCH($D308,$AR$5:$AR$12,0),6))^$I308)),0)</x:f>
        <x:v>0</x:v>
      </x:c>
      <x:c r="AC308" s="145" t="n">
        <x:f>IFERROR((EXP(-$G308/INDEX($AV$5:$BA$12,MATCH($D308,$AR$5:$AR$12,0),5))*($G308/INDEX($AV$5:$BA$12,MATCH($D308,$AR$5:$AR$12,0),5))^$I308)/((EXP(-$G308/INDEX($AV$5:$BA$12,MATCH($D308,$AR$5:$AR$12,0),1))*($G308/INDEX($AV$5:$BA$12,MATCH($D308,$AR$5:$AR$12,0),1))^$I308)+(EXP(-$G308/INDEX($AV$5:$BA$12,MATCH($D308,$AR$5:$AR$12,0),2))*($G308/INDEX($AV$5:$BA$12,MATCH($D308,$AR$5:$AR$12,0),2))^$I308)+(EXP(-$G308/INDEX($AV$5:$BA$12,MATCH($D308,$AR$5:$AR$12,0),3))*($G308/INDEX($AV$5:$BA$12,MATCH($D308,$AR$5:$AR$12,0),3))^$I308)+(EXP(-$G308/INDEX($AV$5:$BA$12,MATCH($D308,$AR$5:$AR$12,0),4))*($G308/INDEX($AV$5:$BA$12,MATCH($D308,$AR$5:$AR$12,0),4))^$I308)+(EXP(-$G308/INDEX($AV$5:$BA$12,MATCH($D308,$AR$5:$AR$12,0),5))*($G308/INDEX($AV$5:$BA$12,MATCH($D308,$AR$5:$AR$12,0),5))^$I308)+(EXP(-$G308/INDEX($AV$5:$BA$12,MATCH($D308,$AR$5:$AR$12,0),6))*($G308/INDEX($AV$5:$BA$12,MATCH($D308,$AR$5:$AR$12,0),6))^$I308)),0)</x:f>
        <x:v>0</x:v>
      </x:c>
      <x:c r="AD308" s="145" t="n">
        <x:f>IFERROR((EXP(-$G308/INDEX($AV$5:$BA$12,MATCH($D308,$AR$5:$AR$12,0),6))*($G308/INDEX($AV$5:$BA$12,MATCH($D308,$AR$5:$AR$12,0),6))^$I308)/((EXP(-$G308/INDEX($AV$5:$BA$12,MATCH($D308,$AR$5:$AR$12,0),1))*($G308/INDEX($AV$5:$BA$12,MATCH($D308,$AR$5:$AR$12,0),1))^$I308)+(EXP(-$G308/INDEX($AV$5:$BA$12,MATCH($D308,$AR$5:$AR$12,0),2))*($G308/INDEX($AV$5:$BA$12,MATCH($D308,$AR$5:$AR$12,0),2))^$I308)+(EXP(-$G308/INDEX($AV$5:$BA$12,MATCH($D308,$AR$5:$AR$12,0),3))*($G308/INDEX($AV$5:$BA$12,MATCH($D308,$AR$5:$AR$12,0),3))^$I308)+(EXP(-$G308/INDEX($AV$5:$BA$12,MATCH($D308,$AR$5:$AR$12,0),4))*($G308/INDEX($AV$5:$BA$12,MATCH($D308,$AR$5:$AR$12,0),4))^$I308)+(EXP(-$G308/INDEX($AV$5:$BA$12,MATCH($D308,$AR$5:$AR$12,0),5))*($G308/INDEX($AV$5:$BA$12,MATCH($D308,$AR$5:$AR$12,0),5))^$I308)+(EXP(-$G308/INDEX($AV$5:$BA$12,MATCH($D308,$AR$5:$AR$12,0),6))*($G308/INDEX($AV$5:$BA$12,MATCH($D308,$AR$5:$AR$12,0),6))^$I308)),0)</x:f>
        <x:v>0</x:v>
      </x:c>
      <x:c r="AE308" s="145" t="n">
        <x:f>IFERROR((EXP(-$G308/INDEX($BB$5:$BG$12,MATCH($D308,$AR$5:$AR$12,0),1))*($G308/INDEX($BB$5:$BG$12,MATCH($D308,$AR$5:$AR$12,0),1))^$J308)/((EXP(-$G308/INDEX($BB$5:$BG$12,MATCH($D308,$AR$5:$AR$12,0),1))*($G308/INDEX($BB$5:$BG$12,MATCH($D308,$AR$5:$AR$12,0),1))^$J308)+(EXP(-$G308/INDEX($BB$5:$BG$12,MATCH($D308,$AR$5:$AR$12,0),2))*($G308/INDEX($BB$5:$BG$12,MATCH($D308,$AR$5:$AR$12,0),2))^$J308)+(EXP(-$G308/INDEX($BB$5:$BG$12,MATCH($D308,$AR$5:$AR$12,0),3))*($G308/INDEX($BB$5:$BG$12,MATCH($D308,$AR$5:$AR$12,0),3))^$J308)+(EXP(-$G308/INDEX($BB$5:$BG$12,MATCH($D308,$AR$5:$AR$12,0),4))*($G308/INDEX($BB$5:$BG$12,MATCH($D308,$AR$5:$AR$12,0),4))^$J308)+(EXP(-$G308/INDEX($BB$5:$BG$12,MATCH($D308,$AR$5:$AR$12,0),5))*($G308/INDEX($BB$5:$BG$12,MATCH($D308,$AR$5:$AR$12,0),5))^$J308)+(EXP(-$G308/INDEX($BB$5:$BG$12,MATCH($D308,$AR$5:$AR$12,0),6))*($G308/INDEX($BB$5:$BG$12,MATCH($D308,$AR$5:$AR$12,0),6))^$J308)),0)</x:f>
        <x:v>0</x:v>
      </x:c>
      <x:c r="AF308" s="145" t="n">
        <x:f>IFERROR((EXP(-$G308/INDEX($BB$5:$BG$12,MATCH($D308,$AR$5:$AR$12,0),2))*($G308/INDEX($BB$5:$BG$12,MATCH($D308,$AR$5:$AR$12,0),2))^$J308)/((EXP(-$G308/INDEX($BB$5:$BG$12,MATCH($D308,$AR$5:$AR$12,0),1))*($G308/INDEX($BB$5:$BG$12,MATCH($D308,$AR$5:$AR$12,0),1))^$J308)+(EXP(-$G308/INDEX($BB$5:$BG$12,MATCH($D308,$AR$5:$AR$12,0),2))*($G308/INDEX($BB$5:$BG$12,MATCH($D308,$AR$5:$AR$12,0),2))^$J308)+(EXP(-$G308/INDEX($BB$5:$BG$12,MATCH($D308,$AR$5:$AR$12,0),3))*($G308/INDEX($BB$5:$BG$12,MATCH($D308,$AR$5:$AR$12,0),3))^$J308)+(EXP(-$G308/INDEX($BB$5:$BG$12,MATCH($D308,$AR$5:$AR$12,0),4))*($G308/INDEX($BB$5:$BG$12,MATCH($D308,$AR$5:$AR$12,0),4))^$J308)+(EXP(-$G308/INDEX($BB$5:$BG$12,MATCH($D308,$AR$5:$AR$12,0),5))*($G308/INDEX($BB$5:$BG$12,MATCH($D308,$AR$5:$AR$12,0),5))^$J308)+(EXP(-$G308/INDEX($BB$5:$BG$12,MATCH($D308,$AR$5:$AR$12,0),6))*($G308/INDEX($BB$5:$BG$12,MATCH($D308,$AR$5:$AR$12,0),6))^$J308)),0)</x:f>
        <x:v>0</x:v>
      </x:c>
      <x:c r="AG308" s="145" t="n">
        <x:f>IFERROR((EXP(-$G308/INDEX($BB$5:$BG$12,MATCH($D308,$AR$5:$AR$12,0),3))*($G308/INDEX($BB$5:$BG$12,MATCH($D308,$AR$5:$AR$12,0),3))^$J308)/((EXP(-$G308/INDEX($BB$5:$BG$12,MATCH($D308,$AR$5:$AR$12,0),1))*($G308/INDEX($BB$5:$BG$12,MATCH($D308,$AR$5:$AR$12,0),1))^$J308)+(EXP(-$G308/INDEX($BB$5:$BG$12,MATCH($D308,$AR$5:$AR$12,0),2))*($G308/INDEX($BB$5:$BG$12,MATCH($D308,$AR$5:$AR$12,0),2))^$J308)+(EXP(-$G308/INDEX($BB$5:$BG$12,MATCH($D308,$AR$5:$AR$12,0),3))*($G308/INDEX($BB$5:$BG$12,MATCH($D308,$AR$5:$AR$12,0),3))^$J308)+(EXP(-$G308/INDEX($BB$5:$BG$12,MATCH($D308,$AR$5:$AR$12,0),4))*($G308/INDEX($BB$5:$BG$12,MATCH($D308,$AR$5:$AR$12,0),4))^$J308)+(EXP(-$G308/INDEX($BB$5:$BG$12,MATCH($D308,$AR$5:$AR$12,0),5))*($G308/INDEX($BB$5:$BG$12,MATCH($D308,$AR$5:$AR$12,0),5))^$J308)+(EXP(-$G308/INDEX($BB$5:$BG$12,MATCH($D308,$AR$5:$AR$12,0),6))*($G308/INDEX($BB$5:$BG$12,MATCH($D308,$AR$5:$AR$12,0),6))^$J308)),0)</x:f>
        <x:v>0</x:v>
      </x:c>
      <x:c r="AH308" s="145" t="n">
        <x:f>IFERROR((EXP(-$G308/INDEX($BB$5:$BG$12,MATCH($D308,$AR$5:$AR$12,0),4))*($G308/INDEX($BB$5:$BG$12,MATCH($D308,$AR$5:$AR$12,0),4))^$J308)/((EXP(-$G308/INDEX($BB$5:$BG$12,MATCH($D308,$AR$5:$AR$12,0),1))*($G308/INDEX($BB$5:$BG$12,MATCH($D308,$AR$5:$AR$12,0),1))^$J308)+(EXP(-$G308/INDEX($BB$5:$BG$12,MATCH($D308,$AR$5:$AR$12,0),2))*($G308/INDEX($BB$5:$BG$12,MATCH($D308,$AR$5:$AR$12,0),2))^$J308)+(EXP(-$G308/INDEX($BB$5:$BG$12,MATCH($D308,$AR$5:$AR$12,0),3))*($G308/INDEX($BB$5:$BG$12,MATCH($D308,$AR$5:$AR$12,0),3))^$J308)+(EXP(-$G308/INDEX($BB$5:$BG$12,MATCH($D308,$AR$5:$AR$12,0),4))*($G308/INDEX($BB$5:$BG$12,MATCH($D308,$AR$5:$AR$12,0),4))^$J308)+(EXP(-$G308/INDEX($BB$5:$BG$12,MATCH($D308,$AR$5:$AR$12,0),5))*($G308/INDEX($BB$5:$BG$12,MATCH($D308,$AR$5:$AR$12,0),5))^$J308)+(EXP(-$G308/INDEX($BB$5:$BG$12,MATCH($D308,$AR$5:$AR$12,0),6))*($G308/INDEX($BB$5:$BG$12,MATCH($D308,$AR$5:$AR$12,0),6))^$J308)),0)</x:f>
        <x:v>0</x:v>
      </x:c>
      <x:c r="AI308" s="145" t="n">
        <x:f>IFERROR((EXP(-$G308/INDEX($BB$5:$BG$12,MATCH($D308,$AR$5:$AR$12,0),5))*($G308/INDEX($BB$5:$BG$12,MATCH($D308,$AR$5:$AR$12,0),5))^$J308)/((EXP(-$G308/INDEX($BB$5:$BG$12,MATCH($D308,$AR$5:$AR$12,0),1))*($G308/INDEX($BB$5:$BG$12,MATCH($D308,$AR$5:$AR$12,0),1))^$J308)+(EXP(-$G308/INDEX($BB$5:$BG$12,MATCH($D308,$AR$5:$AR$12,0),2))*($G308/INDEX($BB$5:$BG$12,MATCH($D308,$AR$5:$AR$12,0),2))^$J308)+(EXP(-$G308/INDEX($BB$5:$BG$12,MATCH($D308,$AR$5:$AR$12,0),3))*($G308/INDEX($BB$5:$BG$12,MATCH($D308,$AR$5:$AR$12,0),3))^$J308)+(EXP(-$G308/INDEX($BB$5:$BG$12,MATCH($D308,$AR$5:$AR$12,0),4))*($G308/INDEX($BB$5:$BG$12,MATCH($D308,$AR$5:$AR$12,0),4))^$J308)+(EXP(-$G308/INDEX($BB$5:$BG$12,MATCH($D308,$AR$5:$AR$12,0),5))*($G308/INDEX($BB$5:$BG$12,MATCH($D308,$AR$5:$AR$12,0),5))^$J308)+(EXP(-$G308/INDEX($BB$5:$BG$12,MATCH($D308,$AR$5:$AR$12,0),6))*($G308/INDEX($BB$5:$BG$12,MATCH($D308,$AR$5:$AR$12,0),6))^$J308)),0)</x:f>
        <x:v>0</x:v>
      </x:c>
      <x:c r="AJ308" s="145" t="n">
        <x:f>IFERROR((EXP(-$G308/INDEX($BB$5:$BG$12,MATCH($D308,$AR$5:$AR$12,0),6))*($G308/INDEX($BB$5:$BG$12,MATCH($D308,$AR$5:$AR$12,0),6))^$J308)/((EXP(-$G308/INDEX($BB$5:$BG$12,MATCH($D308,$AR$5:$AR$12,0),1))*($G308/INDEX($BB$5:$BG$12,MATCH($D308,$AR$5:$AR$12,0),1))^$J308)+(EXP(-$G308/INDEX($BB$5:$BG$12,MATCH($D308,$AR$5:$AR$12,0),2))*($G308/INDEX($BB$5:$BG$12,MATCH($D308,$AR$5:$AR$12,0),2))^$J308)+(EXP(-$G308/INDEX($BB$5:$BG$12,MATCH($D308,$AR$5:$AR$12,0),3))*($G308/INDEX($BB$5:$BG$12,MATCH($D308,$AR$5:$AR$12,0),3))^$J308)+(EXP(-$G308/INDEX($BB$5:$BG$12,MATCH($D308,$AR$5:$AR$12,0),4))*($G308/INDEX($BB$5:$BG$12,MATCH($D308,$AR$5:$AR$12,0),4))^$J308)+(EXP(-$G308/INDEX($BB$5:$BG$12,MATCH($D308,$AR$5:$AR$12,0),5))*($G308/INDEX($BB$5:$BG$12,MATCH($D308,$AR$5:$AR$12,0),5))^$J308)+(EXP(-$G308/INDEX($BB$5:$BG$12,MATCH($D308,$AR$5:$AR$12,0),6))*($G308/INDEX($BB$5:$BG$12,MATCH($D308,$AR$5:$AR$12,0),6))^$J308)),0)</x:f>
        <x:v>0</x:v>
      </x:c>
      <x:c r="BJ308"/>
      <x:c r="BK308"/>
      <x:c r="BL308"/>
      <x:c r="BM308"/>
      <x:c r="BN308"/>
      <x:c r="BO308"/>
      <x:c r="BP308"/>
      <x:c r="BQ308"/>
      <x:c r="BR308"/>
      <x:c r="BS308"/>
      <x:c r="BT308"/>
      <x:c r="BU308"/>
      <x:c r="BV308"/>
      <x:c r="BW308"/>
      <x:c r="BX308"/>
      <x:c r="BY308"/>
      <x:c r="BZ308"/>
    </x:row>
    <x:row r="309">
      <x:c r="A309" s="30" t="n">
        <x:f>'対象台データ'!A307</x:f>
        <x:v>46135</x:v>
      </x:c>
      <x:c r="B309" s="1004" t="str">
        <x:f>'対象台データ'!B307</x:f>
        <x:v>木</x:v>
      </x:c>
      <x:c r="C309" s="1004" t="str">
        <x:f>'対象台データ'!C307</x:f>
        <x:v>4/23</x:v>
      </x:c>
      <x:c r="D309" t="str">
        <x:f>'対象台データ'!D307</x:f>
        <x:v>スマスロ ミリオンゴッド‐神々の軌跡‐</x:v>
      </x:c>
      <x:c r="E309" s="1015" t="n">
        <x:f>IF($X309="A",MIN(100,MAX(0,55+(V309-55)*(1+0.4*SQRT(MIN(G309/8000,1))))),MIN(100,MAX(0,V309)))</x:f>
        <x:v>84.14798788917453</x:v>
      </x:c>
      <x:c r="F309" s="1017" t="n">
        <x:f>'対象台データ'!E307</x:f>
        <x:v>682</x:v>
      </x:c>
      <x:c r="G309" s="644" t="n">
        <x:f>'対象台データ'!F307</x:f>
        <x:v>9336</x:v>
      </x:c>
      <x:c r="H309" s="644" t="n">
        <x:f>'対象台データ'!G307</x:f>
        <x:v>3674</x:v>
      </x:c>
      <x:c r="I309" s="644" t="n">
        <x:f>'対象台データ'!H307</x:f>
        <x:v>0</x:v>
      </x:c>
      <x:c r="J309" s="644" t="n">
        <x:f>'対象台データ'!I307</x:f>
        <x:v>0</x:v>
      </x:c>
      <x:c r="K309" s="145" t="n">
        <x:f>'対象台データ'!K307</x:f>
        <x:v>1.131176806626678</x:v>
      </x:c>
      <x:c r="L309" s="28" t="n">
        <x:f>IF(G309&lt;=0,5,IF(G309&lt;1500,5+(G309-0)*(20-5)/(1500-0),IF(G309&lt;3000,20+(G309-1500)*(40-20)/(3000-1500),IF(G309&lt;4500,40+(G309-3000)*(58-40)/(4500-3000),IF(G309&lt;6000,58+(G309-4500)*(72-58)/(6000-4500),IF(G309&lt;7500,72+(G309-6000)*(84-72)/(7500-6000),IF(G309&lt;9000,84+(G309-7500)*(93-84)/(9000-7500),IF(G309&lt;11000,93+(G309-9000)*(100-93)/(11000-9000),100))))))))</x:f>
        <x:v>94.176</x:v>
      </x:c>
      <x:c r="M309" s="28" t="n">
        <x:v>1</x:v>
      </x:c>
      <x:c r="N309" s="28" t="n">
        <x:f>MIN(100,L309*M309)</x:f>
        <x:v>94.176</x:v>
      </x:c>
      <x:c r="O309" s="28" t="n">
        <x:f>IF(K309&lt;=0.8,0,IF(K309&lt;0.9,0+(K309-0.8)*(10-0)/(0.9-0.8),IF(K309&lt;1,10+(K309-0.9)*(35-10)/(1-0.9),IF(K309&lt;1.2,35+(K309-1)*(87-35)/(1.2-1),IF(K309&lt;1.3,87+(K309-1.2)*(96-87)/(1.3-1.2),IF(K309&lt;1.45,96+(K309-1.3)*(100-96)/(1.45-1.3),100))))))</x:f>
        <x:v>69.10596972293631</x:v>
      </x:c>
      <x:c r="P309" s="145" t="n">
        <x:f>MIN(1,SQRT(G309/8000))</x:f>
        <x:v>1</x:v>
      </x:c>
      <x:c r="Q309" s="28" t="n">
        <x:f>35+(O309-35)*P309</x:f>
        <x:v>69.10596972293631</x:v>
      </x:c>
      <x:c r="R309" s="28" t="n">
        <x:f>IF(K309&lt;0.95,MIN(25,(0.95-K309)*250),0)</x:f>
        <x:v>0</x:v>
      </x:c>
      <x:c r="S309" s="28" t="n">
        <x:f>IF($X309="A",Y309*5+Z309*15+AA309*30+AB309*60+AC309*80+AD309*100,0)</x:f>
        <x:v>0</x:v>
      </x:c>
      <x:c r="T309" s="28" t="n">
        <x:f>IF($X309="A",AE309*5+AF309*15+AG309*30+AH309*60+AI309*80+AJ309*100,0)</x:f>
        <x:v>0</x:v>
      </x:c>
      <x:c r="U309" s="28" t="n">
        <x:f>IF($X309="A",S309*15%+T309*30%+Q309*55%,0)</x:f>
        <x:v>0</x:v>
      </x:c>
      <x:c r="V309" s="1019" t="n">
        <x:f>IF($X309="A",U309*80%+N309*20%,N309*IFERROR(INDEX($AT$5:$AT$60,MATCH($D309,$AR$5:$AR$60,0)),0.6)+Q309*IFERROR(INDEX($AU$5:$AU$60,MATCH($D309,$AR$5:$AR$60,0)),0.4)-R309)</x:f>
        <x:v>84.14798788917453</x:v>
      </x:c>
      <x:c r="W309" s="25" t="str">
        <x:f>IF(E309&gt;=90,"設定6級候補",IF(E309&gt;=75,"設定4以上強候補",IF(E309&gt;=60,"設定4以上を疑う","要観察")))</x:f>
        <x:v>設定4以上強候補</x:v>
      </x:c>
      <x:c r="X309" s="1004" t="str">
        <x:f>IFERROR(INDEX($AS$5:$AS$60,MATCH($D309,$AR$5:$AR$60,0)),"AT")</x:f>
        <x:v>AT</x:v>
      </x:c>
      <x:c r="Y309" s="145" t="n">
        <x:f>IFERROR((EXP(-$G309/INDEX($AV$5:$BA$12,MATCH($D309,$AR$5:$AR$12,0),1))*($G309/INDEX($AV$5:$BA$12,MATCH($D309,$AR$5:$AR$12,0),1))^$I309)/((EXP(-$G309/INDEX($AV$5:$BA$12,MATCH($D309,$AR$5:$AR$12,0),1))*($G309/INDEX($AV$5:$BA$12,MATCH($D309,$AR$5:$AR$12,0),1))^$I309)+(EXP(-$G309/INDEX($AV$5:$BA$12,MATCH($D309,$AR$5:$AR$12,0),2))*($G309/INDEX($AV$5:$BA$12,MATCH($D309,$AR$5:$AR$12,0),2))^$I309)+(EXP(-$G309/INDEX($AV$5:$BA$12,MATCH($D309,$AR$5:$AR$12,0),3))*($G309/INDEX($AV$5:$BA$12,MATCH($D309,$AR$5:$AR$12,0),3))^$I309)+(EXP(-$G309/INDEX($AV$5:$BA$12,MATCH($D309,$AR$5:$AR$12,0),4))*($G309/INDEX($AV$5:$BA$12,MATCH($D309,$AR$5:$AR$12,0),4))^$I309)+(EXP(-$G309/INDEX($AV$5:$BA$12,MATCH($D309,$AR$5:$AR$12,0),5))*($G309/INDEX($AV$5:$BA$12,MATCH($D309,$AR$5:$AR$12,0),5))^$I309)+(EXP(-$G309/INDEX($AV$5:$BA$12,MATCH($D309,$AR$5:$AR$12,0),6))*($G309/INDEX($AV$5:$BA$12,MATCH($D309,$AR$5:$AR$12,0),6))^$I309)),0)</x:f>
        <x:v>0</x:v>
      </x:c>
      <x:c r="Z309" s="145" t="n">
        <x:f>IFERROR((EXP(-$G309/INDEX($AV$5:$BA$12,MATCH($D309,$AR$5:$AR$12,0),2))*($G309/INDEX($AV$5:$BA$12,MATCH($D309,$AR$5:$AR$12,0),2))^$I309)/((EXP(-$G309/INDEX($AV$5:$BA$12,MATCH($D309,$AR$5:$AR$12,0),1))*($G309/INDEX($AV$5:$BA$12,MATCH($D309,$AR$5:$AR$12,0),1))^$I309)+(EXP(-$G309/INDEX($AV$5:$BA$12,MATCH($D309,$AR$5:$AR$12,0),2))*($G309/INDEX($AV$5:$BA$12,MATCH($D309,$AR$5:$AR$12,0),2))^$I309)+(EXP(-$G309/INDEX($AV$5:$BA$12,MATCH($D309,$AR$5:$AR$12,0),3))*($G309/INDEX($AV$5:$BA$12,MATCH($D309,$AR$5:$AR$12,0),3))^$I309)+(EXP(-$G309/INDEX($AV$5:$BA$12,MATCH($D309,$AR$5:$AR$12,0),4))*($G309/INDEX($AV$5:$BA$12,MATCH($D309,$AR$5:$AR$12,0),4))^$I309)+(EXP(-$G309/INDEX($AV$5:$BA$12,MATCH($D309,$AR$5:$AR$12,0),5))*($G309/INDEX($AV$5:$BA$12,MATCH($D309,$AR$5:$AR$12,0),5))^$I309)+(EXP(-$G309/INDEX($AV$5:$BA$12,MATCH($D309,$AR$5:$AR$12,0),6))*($G309/INDEX($AV$5:$BA$12,MATCH($D309,$AR$5:$AR$12,0),6))^$I309)),0)</x:f>
        <x:v>0</x:v>
      </x:c>
      <x:c r="AA309" s="145" t="n">
        <x:f>IFERROR((EXP(-$G309/INDEX($AV$5:$BA$12,MATCH($D309,$AR$5:$AR$12,0),3))*($G309/INDEX($AV$5:$BA$12,MATCH($D309,$AR$5:$AR$12,0),3))^$I309)/((EXP(-$G309/INDEX($AV$5:$BA$12,MATCH($D309,$AR$5:$AR$12,0),1))*($G309/INDEX($AV$5:$BA$12,MATCH($D309,$AR$5:$AR$12,0),1))^$I309)+(EXP(-$G309/INDEX($AV$5:$BA$12,MATCH($D309,$AR$5:$AR$12,0),2))*($G309/INDEX($AV$5:$BA$12,MATCH($D309,$AR$5:$AR$12,0),2))^$I309)+(EXP(-$G309/INDEX($AV$5:$BA$12,MATCH($D309,$AR$5:$AR$12,0),3))*($G309/INDEX($AV$5:$BA$12,MATCH($D309,$AR$5:$AR$12,0),3))^$I309)+(EXP(-$G309/INDEX($AV$5:$BA$12,MATCH($D309,$AR$5:$AR$12,0),4))*($G309/INDEX($AV$5:$BA$12,MATCH($D309,$AR$5:$AR$12,0),4))^$I309)+(EXP(-$G309/INDEX($AV$5:$BA$12,MATCH($D309,$AR$5:$AR$12,0),5))*($G309/INDEX($AV$5:$BA$12,MATCH($D309,$AR$5:$AR$12,0),5))^$I309)+(EXP(-$G309/INDEX($AV$5:$BA$12,MATCH($D309,$AR$5:$AR$12,0),6))*($G309/INDEX($AV$5:$BA$12,MATCH($D309,$AR$5:$AR$12,0),6))^$I309)),0)</x:f>
        <x:v>0</x:v>
      </x:c>
      <x:c r="AB309" s="145" t="n">
        <x:f>IFERROR((EXP(-$G309/INDEX($AV$5:$BA$12,MATCH($D309,$AR$5:$AR$12,0),4))*($G309/INDEX($AV$5:$BA$12,MATCH($D309,$AR$5:$AR$12,0),4))^$I309)/((EXP(-$G309/INDEX($AV$5:$BA$12,MATCH($D309,$AR$5:$AR$12,0),1))*($G309/INDEX($AV$5:$BA$12,MATCH($D309,$AR$5:$AR$12,0),1))^$I309)+(EXP(-$G309/INDEX($AV$5:$BA$12,MATCH($D309,$AR$5:$AR$12,0),2))*($G309/INDEX($AV$5:$BA$12,MATCH($D309,$AR$5:$AR$12,0),2))^$I309)+(EXP(-$G309/INDEX($AV$5:$BA$12,MATCH($D309,$AR$5:$AR$12,0),3))*($G309/INDEX($AV$5:$BA$12,MATCH($D309,$AR$5:$AR$12,0),3))^$I309)+(EXP(-$G309/INDEX($AV$5:$BA$12,MATCH($D309,$AR$5:$AR$12,0),4))*($G309/INDEX($AV$5:$BA$12,MATCH($D309,$AR$5:$AR$12,0),4))^$I309)+(EXP(-$G309/INDEX($AV$5:$BA$12,MATCH($D309,$AR$5:$AR$12,0),5))*($G309/INDEX($AV$5:$BA$12,MATCH($D309,$AR$5:$AR$12,0),5))^$I309)+(EXP(-$G309/INDEX($AV$5:$BA$12,MATCH($D309,$AR$5:$AR$12,0),6))*($G309/INDEX($AV$5:$BA$12,MATCH($D309,$AR$5:$AR$12,0),6))^$I309)),0)</x:f>
        <x:v>0</x:v>
      </x:c>
      <x:c r="AC309" s="145" t="n">
        <x:f>IFERROR((EXP(-$G309/INDEX($AV$5:$BA$12,MATCH($D309,$AR$5:$AR$12,0),5))*($G309/INDEX($AV$5:$BA$12,MATCH($D309,$AR$5:$AR$12,0),5))^$I309)/((EXP(-$G309/INDEX($AV$5:$BA$12,MATCH($D309,$AR$5:$AR$12,0),1))*($G309/INDEX($AV$5:$BA$12,MATCH($D309,$AR$5:$AR$12,0),1))^$I309)+(EXP(-$G309/INDEX($AV$5:$BA$12,MATCH($D309,$AR$5:$AR$12,0),2))*($G309/INDEX($AV$5:$BA$12,MATCH($D309,$AR$5:$AR$12,0),2))^$I309)+(EXP(-$G309/INDEX($AV$5:$BA$12,MATCH($D309,$AR$5:$AR$12,0),3))*($G309/INDEX($AV$5:$BA$12,MATCH($D309,$AR$5:$AR$12,0),3))^$I309)+(EXP(-$G309/INDEX($AV$5:$BA$12,MATCH($D309,$AR$5:$AR$12,0),4))*($G309/INDEX($AV$5:$BA$12,MATCH($D309,$AR$5:$AR$12,0),4))^$I309)+(EXP(-$G309/INDEX($AV$5:$BA$12,MATCH($D309,$AR$5:$AR$12,0),5))*($G309/INDEX($AV$5:$BA$12,MATCH($D309,$AR$5:$AR$12,0),5))^$I309)+(EXP(-$G309/INDEX($AV$5:$BA$12,MATCH($D309,$AR$5:$AR$12,0),6))*($G309/INDEX($AV$5:$BA$12,MATCH($D309,$AR$5:$AR$12,0),6))^$I309)),0)</x:f>
        <x:v>0</x:v>
      </x:c>
      <x:c r="AD309" s="145" t="n">
        <x:f>IFERROR((EXP(-$G309/INDEX($AV$5:$BA$12,MATCH($D309,$AR$5:$AR$12,0),6))*($G309/INDEX($AV$5:$BA$12,MATCH($D309,$AR$5:$AR$12,0),6))^$I309)/((EXP(-$G309/INDEX($AV$5:$BA$12,MATCH($D309,$AR$5:$AR$12,0),1))*($G309/INDEX($AV$5:$BA$12,MATCH($D309,$AR$5:$AR$12,0),1))^$I309)+(EXP(-$G309/INDEX($AV$5:$BA$12,MATCH($D309,$AR$5:$AR$12,0),2))*($G309/INDEX($AV$5:$BA$12,MATCH($D309,$AR$5:$AR$12,0),2))^$I309)+(EXP(-$G309/INDEX($AV$5:$BA$12,MATCH($D309,$AR$5:$AR$12,0),3))*($G309/INDEX($AV$5:$BA$12,MATCH($D309,$AR$5:$AR$12,0),3))^$I309)+(EXP(-$G309/INDEX($AV$5:$BA$12,MATCH($D309,$AR$5:$AR$12,0),4))*($G309/INDEX($AV$5:$BA$12,MATCH($D309,$AR$5:$AR$12,0),4))^$I309)+(EXP(-$G309/INDEX($AV$5:$BA$12,MATCH($D309,$AR$5:$AR$12,0),5))*($G309/INDEX($AV$5:$BA$12,MATCH($D309,$AR$5:$AR$12,0),5))^$I309)+(EXP(-$G309/INDEX($AV$5:$BA$12,MATCH($D309,$AR$5:$AR$12,0),6))*($G309/INDEX($AV$5:$BA$12,MATCH($D309,$AR$5:$AR$12,0),6))^$I309)),0)</x:f>
        <x:v>0</x:v>
      </x:c>
      <x:c r="AE309" s="145" t="n">
        <x:f>IFERROR((EXP(-$G309/INDEX($BB$5:$BG$12,MATCH($D309,$AR$5:$AR$12,0),1))*($G309/INDEX($BB$5:$BG$12,MATCH($D309,$AR$5:$AR$12,0),1))^$J309)/((EXP(-$G309/INDEX($BB$5:$BG$12,MATCH($D309,$AR$5:$AR$12,0),1))*($G309/INDEX($BB$5:$BG$12,MATCH($D309,$AR$5:$AR$12,0),1))^$J309)+(EXP(-$G309/INDEX($BB$5:$BG$12,MATCH($D309,$AR$5:$AR$12,0),2))*($G309/INDEX($BB$5:$BG$12,MATCH($D309,$AR$5:$AR$12,0),2))^$J309)+(EXP(-$G309/INDEX($BB$5:$BG$12,MATCH($D309,$AR$5:$AR$12,0),3))*($G309/INDEX($BB$5:$BG$12,MATCH($D309,$AR$5:$AR$12,0),3))^$J309)+(EXP(-$G309/INDEX($BB$5:$BG$12,MATCH($D309,$AR$5:$AR$12,0),4))*($G309/INDEX($BB$5:$BG$12,MATCH($D309,$AR$5:$AR$12,0),4))^$J309)+(EXP(-$G309/INDEX($BB$5:$BG$12,MATCH($D309,$AR$5:$AR$12,0),5))*($G309/INDEX($BB$5:$BG$12,MATCH($D309,$AR$5:$AR$12,0),5))^$J309)+(EXP(-$G309/INDEX($BB$5:$BG$12,MATCH($D309,$AR$5:$AR$12,0),6))*($G309/INDEX($BB$5:$BG$12,MATCH($D309,$AR$5:$AR$12,0),6))^$J309)),0)</x:f>
        <x:v>0</x:v>
      </x:c>
      <x:c r="AF309" s="145" t="n">
        <x:f>IFERROR((EXP(-$G309/INDEX($BB$5:$BG$12,MATCH($D309,$AR$5:$AR$12,0),2))*($G309/INDEX($BB$5:$BG$12,MATCH($D309,$AR$5:$AR$12,0),2))^$J309)/((EXP(-$G309/INDEX($BB$5:$BG$12,MATCH($D309,$AR$5:$AR$12,0),1))*($G309/INDEX($BB$5:$BG$12,MATCH($D309,$AR$5:$AR$12,0),1))^$J309)+(EXP(-$G309/INDEX($BB$5:$BG$12,MATCH($D309,$AR$5:$AR$12,0),2))*($G309/INDEX($BB$5:$BG$12,MATCH($D309,$AR$5:$AR$12,0),2))^$J309)+(EXP(-$G309/INDEX($BB$5:$BG$12,MATCH($D309,$AR$5:$AR$12,0),3))*($G309/INDEX($BB$5:$BG$12,MATCH($D309,$AR$5:$AR$12,0),3))^$J309)+(EXP(-$G309/INDEX($BB$5:$BG$12,MATCH($D309,$AR$5:$AR$12,0),4))*($G309/INDEX($BB$5:$BG$12,MATCH($D309,$AR$5:$AR$12,0),4))^$J309)+(EXP(-$G309/INDEX($BB$5:$BG$12,MATCH($D309,$AR$5:$AR$12,0),5))*($G309/INDEX($BB$5:$BG$12,MATCH($D309,$AR$5:$AR$12,0),5))^$J309)+(EXP(-$G309/INDEX($BB$5:$BG$12,MATCH($D309,$AR$5:$AR$12,0),6))*($G309/INDEX($BB$5:$BG$12,MATCH($D309,$AR$5:$AR$12,0),6))^$J309)),0)</x:f>
        <x:v>0</x:v>
      </x:c>
      <x:c r="AG309" s="145" t="n">
        <x:f>IFERROR((EXP(-$G309/INDEX($BB$5:$BG$12,MATCH($D309,$AR$5:$AR$12,0),3))*($G309/INDEX($BB$5:$BG$12,MATCH($D309,$AR$5:$AR$12,0),3))^$J309)/((EXP(-$G309/INDEX($BB$5:$BG$12,MATCH($D309,$AR$5:$AR$12,0),1))*($G309/INDEX($BB$5:$BG$12,MATCH($D309,$AR$5:$AR$12,0),1))^$J309)+(EXP(-$G309/INDEX($BB$5:$BG$12,MATCH($D309,$AR$5:$AR$12,0),2))*($G309/INDEX($BB$5:$BG$12,MATCH($D309,$AR$5:$AR$12,0),2))^$J309)+(EXP(-$G309/INDEX($BB$5:$BG$12,MATCH($D309,$AR$5:$AR$12,0),3))*($G309/INDEX($BB$5:$BG$12,MATCH($D309,$AR$5:$AR$12,0),3))^$J309)+(EXP(-$G309/INDEX($BB$5:$BG$12,MATCH($D309,$AR$5:$AR$12,0),4))*($G309/INDEX($BB$5:$BG$12,MATCH($D309,$AR$5:$AR$12,0),4))^$J309)+(EXP(-$G309/INDEX($BB$5:$BG$12,MATCH($D309,$AR$5:$AR$12,0),5))*($G309/INDEX($BB$5:$BG$12,MATCH($D309,$AR$5:$AR$12,0),5))^$J309)+(EXP(-$G309/INDEX($BB$5:$BG$12,MATCH($D309,$AR$5:$AR$12,0),6))*($G309/INDEX($BB$5:$BG$12,MATCH($D309,$AR$5:$AR$12,0),6))^$J309)),0)</x:f>
        <x:v>0</x:v>
      </x:c>
      <x:c r="AH309" s="145" t="n">
        <x:f>IFERROR((EXP(-$G309/INDEX($BB$5:$BG$12,MATCH($D309,$AR$5:$AR$12,0),4))*($G309/INDEX($BB$5:$BG$12,MATCH($D309,$AR$5:$AR$12,0),4))^$J309)/((EXP(-$G309/INDEX($BB$5:$BG$12,MATCH($D309,$AR$5:$AR$12,0),1))*($G309/INDEX($BB$5:$BG$12,MATCH($D309,$AR$5:$AR$12,0),1))^$J309)+(EXP(-$G309/INDEX($BB$5:$BG$12,MATCH($D309,$AR$5:$AR$12,0),2))*($G309/INDEX($BB$5:$BG$12,MATCH($D309,$AR$5:$AR$12,0),2))^$J309)+(EXP(-$G309/INDEX($BB$5:$BG$12,MATCH($D309,$AR$5:$AR$12,0),3))*($G309/INDEX($BB$5:$BG$12,MATCH($D309,$AR$5:$AR$12,0),3))^$J309)+(EXP(-$G309/INDEX($BB$5:$BG$12,MATCH($D309,$AR$5:$AR$12,0),4))*($G309/INDEX($BB$5:$BG$12,MATCH($D309,$AR$5:$AR$12,0),4))^$J309)+(EXP(-$G309/INDEX($BB$5:$BG$12,MATCH($D309,$AR$5:$AR$12,0),5))*($G309/INDEX($BB$5:$BG$12,MATCH($D309,$AR$5:$AR$12,0),5))^$J309)+(EXP(-$G309/INDEX($BB$5:$BG$12,MATCH($D309,$AR$5:$AR$12,0),6))*($G309/INDEX($BB$5:$BG$12,MATCH($D309,$AR$5:$AR$12,0),6))^$J309)),0)</x:f>
        <x:v>0</x:v>
      </x:c>
      <x:c r="AI309" s="145" t="n">
        <x:f>IFERROR((EXP(-$G309/INDEX($BB$5:$BG$12,MATCH($D309,$AR$5:$AR$12,0),5))*($G309/INDEX($BB$5:$BG$12,MATCH($D309,$AR$5:$AR$12,0),5))^$J309)/((EXP(-$G309/INDEX($BB$5:$BG$12,MATCH($D309,$AR$5:$AR$12,0),1))*($G309/INDEX($BB$5:$BG$12,MATCH($D309,$AR$5:$AR$12,0),1))^$J309)+(EXP(-$G309/INDEX($BB$5:$BG$12,MATCH($D309,$AR$5:$AR$12,0),2))*($G309/INDEX($BB$5:$BG$12,MATCH($D309,$AR$5:$AR$12,0),2))^$J309)+(EXP(-$G309/INDEX($BB$5:$BG$12,MATCH($D309,$AR$5:$AR$12,0),3))*($G309/INDEX($BB$5:$BG$12,MATCH($D309,$AR$5:$AR$12,0),3))^$J309)+(EXP(-$G309/INDEX($BB$5:$BG$12,MATCH($D309,$AR$5:$AR$12,0),4))*($G309/INDEX($BB$5:$BG$12,MATCH($D309,$AR$5:$AR$12,0),4))^$J309)+(EXP(-$G309/INDEX($BB$5:$BG$12,MATCH($D309,$AR$5:$AR$12,0),5))*($G309/INDEX($BB$5:$BG$12,MATCH($D309,$AR$5:$AR$12,0),5))^$J309)+(EXP(-$G309/INDEX($BB$5:$BG$12,MATCH($D309,$AR$5:$AR$12,0),6))*($G309/INDEX($BB$5:$BG$12,MATCH($D309,$AR$5:$AR$12,0),6))^$J309)),0)</x:f>
        <x:v>0</x:v>
      </x:c>
      <x:c r="AJ309" s="145" t="n">
        <x:f>IFERROR((EXP(-$G309/INDEX($BB$5:$BG$12,MATCH($D309,$AR$5:$AR$12,0),6))*($G309/INDEX($BB$5:$BG$12,MATCH($D309,$AR$5:$AR$12,0),6))^$J309)/((EXP(-$G309/INDEX($BB$5:$BG$12,MATCH($D309,$AR$5:$AR$12,0),1))*($G309/INDEX($BB$5:$BG$12,MATCH($D309,$AR$5:$AR$12,0),1))^$J309)+(EXP(-$G309/INDEX($BB$5:$BG$12,MATCH($D309,$AR$5:$AR$12,0),2))*($G309/INDEX($BB$5:$BG$12,MATCH($D309,$AR$5:$AR$12,0),2))^$J309)+(EXP(-$G309/INDEX($BB$5:$BG$12,MATCH($D309,$AR$5:$AR$12,0),3))*($G309/INDEX($BB$5:$BG$12,MATCH($D309,$AR$5:$AR$12,0),3))^$J309)+(EXP(-$G309/INDEX($BB$5:$BG$12,MATCH($D309,$AR$5:$AR$12,0),4))*($G309/INDEX($BB$5:$BG$12,MATCH($D309,$AR$5:$AR$12,0),4))^$J309)+(EXP(-$G309/INDEX($BB$5:$BG$12,MATCH($D309,$AR$5:$AR$12,0),5))*($G309/INDEX($BB$5:$BG$12,MATCH($D309,$AR$5:$AR$12,0),5))^$J309)+(EXP(-$G309/INDEX($BB$5:$BG$12,MATCH($D309,$AR$5:$AR$12,0),6))*($G309/INDEX($BB$5:$BG$12,MATCH($D309,$AR$5:$AR$12,0),6))^$J309)),0)</x:f>
        <x:v>0</x:v>
      </x:c>
      <x:c r="BJ309"/>
      <x:c r="BK309"/>
      <x:c r="BL309"/>
      <x:c r="BM309"/>
      <x:c r="BN309"/>
      <x:c r="BO309"/>
      <x:c r="BP309"/>
      <x:c r="BQ309"/>
      <x:c r="BR309"/>
      <x:c r="BS309"/>
      <x:c r="BT309"/>
      <x:c r="BU309"/>
      <x:c r="BV309"/>
      <x:c r="BW309"/>
      <x:c r="BX309"/>
      <x:c r="BY309"/>
      <x:c r="BZ309"/>
    </x:row>
    <x:row r="310">
      <x:c r="A310" s="30" t="n">
        <x:f>'対象台データ'!A308</x:f>
        <x:v>46135</x:v>
      </x:c>
      <x:c r="B310" s="1004" t="str">
        <x:f>'対象台データ'!B308</x:f>
        <x:v>木</x:v>
      </x:c>
      <x:c r="C310" s="1004" t="str">
        <x:f>'対象台データ'!C308</x:f>
        <x:v>4/23</x:v>
      </x:c>
      <x:c r="D310" t="str">
        <x:f>'対象台データ'!D308</x:f>
        <x:v>スマスロ ミリオンゴッド‐神々の軌跡‐</x:v>
      </x:c>
      <x:c r="E310" s="1015" t="n">
        <x:f>IF($X310="A",MIN(100,MAX(0,55+(V310-55)*(1+0.4*SQRT(MIN(G310/8000,1))))),MIN(100,MAX(0,V310)))</x:f>
        <x:v>80.00497276313058</x:v>
      </x:c>
      <x:c r="F310" s="1017" t="n">
        <x:f>'対象台データ'!E308</x:f>
        <x:v>683</x:v>
      </x:c>
      <x:c r="G310" s="644" t="n">
        <x:f>'対象台データ'!F308</x:f>
        <x:v>9634</x:v>
      </x:c>
      <x:c r="H310" s="644" t="n">
        <x:f>'対象台データ'!G308</x:f>
        <x:v>2466</x:v>
      </x:c>
      <x:c r="I310" s="644" t="n">
        <x:f>'対象台データ'!H308</x:f>
        <x:v>0</x:v>
      </x:c>
      <x:c r="J310" s="644" t="n">
        <x:f>'対象台データ'!I308</x:f>
        <x:v>0</x:v>
      </x:c>
      <x:c r="K310" s="145" t="n">
        <x:f>'対象台データ'!K308</x:f>
        <x:v>1.0853228150301018</x:v>
      </x:c>
      <x:c r="L310" s="28" t="n">
        <x:f>IF(G310&lt;=0,5,IF(G310&lt;1500,5+(G310-0)*(20-5)/(1500-0),IF(G310&lt;3000,20+(G310-1500)*(40-20)/(3000-1500),IF(G310&lt;4500,40+(G310-3000)*(58-40)/(4500-3000),IF(G310&lt;6000,58+(G310-4500)*(72-58)/(6000-4500),IF(G310&lt;7500,72+(G310-6000)*(84-72)/(7500-6000),IF(G310&lt;9000,84+(G310-7500)*(93-84)/(9000-7500),IF(G310&lt;11000,93+(G310-9000)*(100-93)/(11000-9000),100))))))))</x:f>
        <x:v>95.219</x:v>
      </x:c>
      <x:c r="M310" s="28" t="n">
        <x:v>1</x:v>
      </x:c>
      <x:c r="N310" s="28" t="n">
        <x:f>MIN(100,L310*M310)</x:f>
        <x:v>95.219</x:v>
      </x:c>
      <x:c r="O310" s="28" t="n">
        <x:f>IF(K310&lt;=0.8,0,IF(K310&lt;0.9,0+(K310-0.8)*(10-0)/(0.9-0.8),IF(K310&lt;1,10+(K310-0.9)*(35-10)/(1-0.9),IF(K310&lt;1.2,35+(K310-1)*(87-35)/(1.2-1),IF(K310&lt;1.3,87+(K310-1.2)*(96-87)/(1.3-1.2),IF(K310&lt;1.45,96+(K310-1.3)*(100-96)/(1.45-1.3),100))))))</x:f>
        <x:v>57.18393190782646</x:v>
      </x:c>
      <x:c r="P310" s="145" t="n">
        <x:f>MIN(1,SQRT(G310/8000))</x:f>
        <x:v>1</x:v>
      </x:c>
      <x:c r="Q310" s="28" t="n">
        <x:f>35+(O310-35)*P310</x:f>
        <x:v>57.18393190782646</x:v>
      </x:c>
      <x:c r="R310" s="28" t="n">
        <x:f>IF(K310&lt;0.95,MIN(25,(0.95-K310)*250),0)</x:f>
        <x:v>0</x:v>
      </x:c>
      <x:c r="S310" s="28" t="n">
        <x:f>IF($X310="A",Y310*5+Z310*15+AA310*30+AB310*60+AC310*80+AD310*100,0)</x:f>
        <x:v>0</x:v>
      </x:c>
      <x:c r="T310" s="28" t="n">
        <x:f>IF($X310="A",AE310*5+AF310*15+AG310*30+AH310*60+AI310*80+AJ310*100,0)</x:f>
        <x:v>0</x:v>
      </x:c>
      <x:c r="U310" s="28" t="n">
        <x:f>IF($X310="A",S310*15%+T310*30%+Q310*55%,0)</x:f>
        <x:v>0</x:v>
      </x:c>
      <x:c r="V310" s="1019" t="n">
        <x:f>IF($X310="A",U310*80%+N310*20%,N310*IFERROR(INDEX($AT$5:$AT$60,MATCH($D310,$AR$5:$AR$60,0)),0.6)+Q310*IFERROR(INDEX($AU$5:$AU$60,MATCH($D310,$AR$5:$AR$60,0)),0.4)-R310)</x:f>
        <x:v>80.00497276313058</x:v>
      </x:c>
      <x:c r="W310" s="25" t="str">
        <x:f>IF(E310&gt;=90,"設定6級候補",IF(E310&gt;=75,"設定4以上強候補",IF(E310&gt;=60,"設定4以上を疑う","要観察")))</x:f>
        <x:v>設定4以上強候補</x:v>
      </x:c>
      <x:c r="X310" s="1004" t="str">
        <x:f>IFERROR(INDEX($AS$5:$AS$60,MATCH($D310,$AR$5:$AR$60,0)),"AT")</x:f>
        <x:v>AT</x:v>
      </x:c>
      <x:c r="Y310" s="145" t="n">
        <x:f>IFERROR((EXP(-$G310/INDEX($AV$5:$BA$12,MATCH($D310,$AR$5:$AR$12,0),1))*($G310/INDEX($AV$5:$BA$12,MATCH($D310,$AR$5:$AR$12,0),1))^$I310)/((EXP(-$G310/INDEX($AV$5:$BA$12,MATCH($D310,$AR$5:$AR$12,0),1))*($G310/INDEX($AV$5:$BA$12,MATCH($D310,$AR$5:$AR$12,0),1))^$I310)+(EXP(-$G310/INDEX($AV$5:$BA$12,MATCH($D310,$AR$5:$AR$12,0),2))*($G310/INDEX($AV$5:$BA$12,MATCH($D310,$AR$5:$AR$12,0),2))^$I310)+(EXP(-$G310/INDEX($AV$5:$BA$12,MATCH($D310,$AR$5:$AR$12,0),3))*($G310/INDEX($AV$5:$BA$12,MATCH($D310,$AR$5:$AR$12,0),3))^$I310)+(EXP(-$G310/INDEX($AV$5:$BA$12,MATCH($D310,$AR$5:$AR$12,0),4))*($G310/INDEX($AV$5:$BA$12,MATCH($D310,$AR$5:$AR$12,0),4))^$I310)+(EXP(-$G310/INDEX($AV$5:$BA$12,MATCH($D310,$AR$5:$AR$12,0),5))*($G310/INDEX($AV$5:$BA$12,MATCH($D310,$AR$5:$AR$12,0),5))^$I310)+(EXP(-$G310/INDEX($AV$5:$BA$12,MATCH($D310,$AR$5:$AR$12,0),6))*($G310/INDEX($AV$5:$BA$12,MATCH($D310,$AR$5:$AR$12,0),6))^$I310)),0)</x:f>
        <x:v>0</x:v>
      </x:c>
      <x:c r="Z310" s="145" t="n">
        <x:f>IFERROR((EXP(-$G310/INDEX($AV$5:$BA$12,MATCH($D310,$AR$5:$AR$12,0),2))*($G310/INDEX($AV$5:$BA$12,MATCH($D310,$AR$5:$AR$12,0),2))^$I310)/((EXP(-$G310/INDEX($AV$5:$BA$12,MATCH($D310,$AR$5:$AR$12,0),1))*($G310/INDEX($AV$5:$BA$12,MATCH($D310,$AR$5:$AR$12,0),1))^$I310)+(EXP(-$G310/INDEX($AV$5:$BA$12,MATCH($D310,$AR$5:$AR$12,0),2))*($G310/INDEX($AV$5:$BA$12,MATCH($D310,$AR$5:$AR$12,0),2))^$I310)+(EXP(-$G310/INDEX($AV$5:$BA$12,MATCH($D310,$AR$5:$AR$12,0),3))*($G310/INDEX($AV$5:$BA$12,MATCH($D310,$AR$5:$AR$12,0),3))^$I310)+(EXP(-$G310/INDEX($AV$5:$BA$12,MATCH($D310,$AR$5:$AR$12,0),4))*($G310/INDEX($AV$5:$BA$12,MATCH($D310,$AR$5:$AR$12,0),4))^$I310)+(EXP(-$G310/INDEX($AV$5:$BA$12,MATCH($D310,$AR$5:$AR$12,0),5))*($G310/INDEX($AV$5:$BA$12,MATCH($D310,$AR$5:$AR$12,0),5))^$I310)+(EXP(-$G310/INDEX($AV$5:$BA$12,MATCH($D310,$AR$5:$AR$12,0),6))*($G310/INDEX($AV$5:$BA$12,MATCH($D310,$AR$5:$AR$12,0),6))^$I310)),0)</x:f>
        <x:v>0</x:v>
      </x:c>
      <x:c r="AA310" s="145" t="n">
        <x:f>IFERROR((EXP(-$G310/INDEX($AV$5:$BA$12,MATCH($D310,$AR$5:$AR$12,0),3))*($G310/INDEX($AV$5:$BA$12,MATCH($D310,$AR$5:$AR$12,0),3))^$I310)/((EXP(-$G310/INDEX($AV$5:$BA$12,MATCH($D310,$AR$5:$AR$12,0),1))*($G310/INDEX($AV$5:$BA$12,MATCH($D310,$AR$5:$AR$12,0),1))^$I310)+(EXP(-$G310/INDEX($AV$5:$BA$12,MATCH($D310,$AR$5:$AR$12,0),2))*($G310/INDEX($AV$5:$BA$12,MATCH($D310,$AR$5:$AR$12,0),2))^$I310)+(EXP(-$G310/INDEX($AV$5:$BA$12,MATCH($D310,$AR$5:$AR$12,0),3))*($G310/INDEX($AV$5:$BA$12,MATCH($D310,$AR$5:$AR$12,0),3))^$I310)+(EXP(-$G310/INDEX($AV$5:$BA$12,MATCH($D310,$AR$5:$AR$12,0),4))*($G310/INDEX($AV$5:$BA$12,MATCH($D310,$AR$5:$AR$12,0),4))^$I310)+(EXP(-$G310/INDEX($AV$5:$BA$12,MATCH($D310,$AR$5:$AR$12,0),5))*($G310/INDEX($AV$5:$BA$12,MATCH($D310,$AR$5:$AR$12,0),5))^$I310)+(EXP(-$G310/INDEX($AV$5:$BA$12,MATCH($D310,$AR$5:$AR$12,0),6))*($G310/INDEX($AV$5:$BA$12,MATCH($D310,$AR$5:$AR$12,0),6))^$I310)),0)</x:f>
        <x:v>0</x:v>
      </x:c>
      <x:c r="AB310" s="145" t="n">
        <x:f>IFERROR((EXP(-$G310/INDEX($AV$5:$BA$12,MATCH($D310,$AR$5:$AR$12,0),4))*($G310/INDEX($AV$5:$BA$12,MATCH($D310,$AR$5:$AR$12,0),4))^$I310)/((EXP(-$G310/INDEX($AV$5:$BA$12,MATCH($D310,$AR$5:$AR$12,0),1))*($G310/INDEX($AV$5:$BA$12,MATCH($D310,$AR$5:$AR$12,0),1))^$I310)+(EXP(-$G310/INDEX($AV$5:$BA$12,MATCH($D310,$AR$5:$AR$12,0),2))*($G310/INDEX($AV$5:$BA$12,MATCH($D310,$AR$5:$AR$12,0),2))^$I310)+(EXP(-$G310/INDEX($AV$5:$BA$12,MATCH($D310,$AR$5:$AR$12,0),3))*($G310/INDEX($AV$5:$BA$12,MATCH($D310,$AR$5:$AR$12,0),3))^$I310)+(EXP(-$G310/INDEX($AV$5:$BA$12,MATCH($D310,$AR$5:$AR$12,0),4))*($G310/INDEX($AV$5:$BA$12,MATCH($D310,$AR$5:$AR$12,0),4))^$I310)+(EXP(-$G310/INDEX($AV$5:$BA$12,MATCH($D310,$AR$5:$AR$12,0),5))*($G310/INDEX($AV$5:$BA$12,MATCH($D310,$AR$5:$AR$12,0),5))^$I310)+(EXP(-$G310/INDEX($AV$5:$BA$12,MATCH($D310,$AR$5:$AR$12,0),6))*($G310/INDEX($AV$5:$BA$12,MATCH($D310,$AR$5:$AR$12,0),6))^$I310)),0)</x:f>
        <x:v>0</x:v>
      </x:c>
      <x:c r="AC310" s="145" t="n">
        <x:f>IFERROR((EXP(-$G310/INDEX($AV$5:$BA$12,MATCH($D310,$AR$5:$AR$12,0),5))*($G310/INDEX($AV$5:$BA$12,MATCH($D310,$AR$5:$AR$12,0),5))^$I310)/((EXP(-$G310/INDEX($AV$5:$BA$12,MATCH($D310,$AR$5:$AR$12,0),1))*($G310/INDEX($AV$5:$BA$12,MATCH($D310,$AR$5:$AR$12,0),1))^$I310)+(EXP(-$G310/INDEX($AV$5:$BA$12,MATCH($D310,$AR$5:$AR$12,0),2))*($G310/INDEX($AV$5:$BA$12,MATCH($D310,$AR$5:$AR$12,0),2))^$I310)+(EXP(-$G310/INDEX($AV$5:$BA$12,MATCH($D310,$AR$5:$AR$12,0),3))*($G310/INDEX($AV$5:$BA$12,MATCH($D310,$AR$5:$AR$12,0),3))^$I310)+(EXP(-$G310/INDEX($AV$5:$BA$12,MATCH($D310,$AR$5:$AR$12,0),4))*($G310/INDEX($AV$5:$BA$12,MATCH($D310,$AR$5:$AR$12,0),4))^$I310)+(EXP(-$G310/INDEX($AV$5:$BA$12,MATCH($D310,$AR$5:$AR$12,0),5))*($G310/INDEX($AV$5:$BA$12,MATCH($D310,$AR$5:$AR$12,0),5))^$I310)+(EXP(-$G310/INDEX($AV$5:$BA$12,MATCH($D310,$AR$5:$AR$12,0),6))*($G310/INDEX($AV$5:$BA$12,MATCH($D310,$AR$5:$AR$12,0),6))^$I310)),0)</x:f>
        <x:v>0</x:v>
      </x:c>
      <x:c r="AD310" s="145" t="n">
        <x:f>IFERROR((EXP(-$G310/INDEX($AV$5:$BA$12,MATCH($D310,$AR$5:$AR$12,0),6))*($G310/INDEX($AV$5:$BA$12,MATCH($D310,$AR$5:$AR$12,0),6))^$I310)/((EXP(-$G310/INDEX($AV$5:$BA$12,MATCH($D310,$AR$5:$AR$12,0),1))*($G310/INDEX($AV$5:$BA$12,MATCH($D310,$AR$5:$AR$12,0),1))^$I310)+(EXP(-$G310/INDEX($AV$5:$BA$12,MATCH($D310,$AR$5:$AR$12,0),2))*($G310/INDEX($AV$5:$BA$12,MATCH($D310,$AR$5:$AR$12,0),2))^$I310)+(EXP(-$G310/INDEX($AV$5:$BA$12,MATCH($D310,$AR$5:$AR$12,0),3))*($G310/INDEX($AV$5:$BA$12,MATCH($D310,$AR$5:$AR$12,0),3))^$I310)+(EXP(-$G310/INDEX($AV$5:$BA$12,MATCH($D310,$AR$5:$AR$12,0),4))*($G310/INDEX($AV$5:$BA$12,MATCH($D310,$AR$5:$AR$12,0),4))^$I310)+(EXP(-$G310/INDEX($AV$5:$BA$12,MATCH($D310,$AR$5:$AR$12,0),5))*($G310/INDEX($AV$5:$BA$12,MATCH($D310,$AR$5:$AR$12,0),5))^$I310)+(EXP(-$G310/INDEX($AV$5:$BA$12,MATCH($D310,$AR$5:$AR$12,0),6))*($G310/INDEX($AV$5:$BA$12,MATCH($D310,$AR$5:$AR$12,0),6))^$I310)),0)</x:f>
        <x:v>0</x:v>
      </x:c>
      <x:c r="AE310" s="145" t="n">
        <x:f>IFERROR((EXP(-$G310/INDEX($BB$5:$BG$12,MATCH($D310,$AR$5:$AR$12,0),1))*($G310/INDEX($BB$5:$BG$12,MATCH($D310,$AR$5:$AR$12,0),1))^$J310)/((EXP(-$G310/INDEX($BB$5:$BG$12,MATCH($D310,$AR$5:$AR$12,0),1))*($G310/INDEX($BB$5:$BG$12,MATCH($D310,$AR$5:$AR$12,0),1))^$J310)+(EXP(-$G310/INDEX($BB$5:$BG$12,MATCH($D310,$AR$5:$AR$12,0),2))*($G310/INDEX($BB$5:$BG$12,MATCH($D310,$AR$5:$AR$12,0),2))^$J310)+(EXP(-$G310/INDEX($BB$5:$BG$12,MATCH($D310,$AR$5:$AR$12,0),3))*($G310/INDEX($BB$5:$BG$12,MATCH($D310,$AR$5:$AR$12,0),3))^$J310)+(EXP(-$G310/INDEX($BB$5:$BG$12,MATCH($D310,$AR$5:$AR$12,0),4))*($G310/INDEX($BB$5:$BG$12,MATCH($D310,$AR$5:$AR$12,0),4))^$J310)+(EXP(-$G310/INDEX($BB$5:$BG$12,MATCH($D310,$AR$5:$AR$12,0),5))*($G310/INDEX($BB$5:$BG$12,MATCH($D310,$AR$5:$AR$12,0),5))^$J310)+(EXP(-$G310/INDEX($BB$5:$BG$12,MATCH($D310,$AR$5:$AR$12,0),6))*($G310/INDEX($BB$5:$BG$12,MATCH($D310,$AR$5:$AR$12,0),6))^$J310)),0)</x:f>
        <x:v>0</x:v>
      </x:c>
      <x:c r="AF310" s="145" t="n">
        <x:f>IFERROR((EXP(-$G310/INDEX($BB$5:$BG$12,MATCH($D310,$AR$5:$AR$12,0),2))*($G310/INDEX($BB$5:$BG$12,MATCH($D310,$AR$5:$AR$12,0),2))^$J310)/((EXP(-$G310/INDEX($BB$5:$BG$12,MATCH($D310,$AR$5:$AR$12,0),1))*($G310/INDEX($BB$5:$BG$12,MATCH($D310,$AR$5:$AR$12,0),1))^$J310)+(EXP(-$G310/INDEX($BB$5:$BG$12,MATCH($D310,$AR$5:$AR$12,0),2))*($G310/INDEX($BB$5:$BG$12,MATCH($D310,$AR$5:$AR$12,0),2))^$J310)+(EXP(-$G310/INDEX($BB$5:$BG$12,MATCH($D310,$AR$5:$AR$12,0),3))*($G310/INDEX($BB$5:$BG$12,MATCH($D310,$AR$5:$AR$12,0),3))^$J310)+(EXP(-$G310/INDEX($BB$5:$BG$12,MATCH($D310,$AR$5:$AR$12,0),4))*($G310/INDEX($BB$5:$BG$12,MATCH($D310,$AR$5:$AR$12,0),4))^$J310)+(EXP(-$G310/INDEX($BB$5:$BG$12,MATCH($D310,$AR$5:$AR$12,0),5))*($G310/INDEX($BB$5:$BG$12,MATCH($D310,$AR$5:$AR$12,0),5))^$J310)+(EXP(-$G310/INDEX($BB$5:$BG$12,MATCH($D310,$AR$5:$AR$12,0),6))*($G310/INDEX($BB$5:$BG$12,MATCH($D310,$AR$5:$AR$12,0),6))^$J310)),0)</x:f>
        <x:v>0</x:v>
      </x:c>
      <x:c r="AG310" s="145" t="n">
        <x:f>IFERROR((EXP(-$G310/INDEX($BB$5:$BG$12,MATCH($D310,$AR$5:$AR$12,0),3))*($G310/INDEX($BB$5:$BG$12,MATCH($D310,$AR$5:$AR$12,0),3))^$J310)/((EXP(-$G310/INDEX($BB$5:$BG$12,MATCH($D310,$AR$5:$AR$12,0),1))*($G310/INDEX($BB$5:$BG$12,MATCH($D310,$AR$5:$AR$12,0),1))^$J310)+(EXP(-$G310/INDEX($BB$5:$BG$12,MATCH($D310,$AR$5:$AR$12,0),2))*($G310/INDEX($BB$5:$BG$12,MATCH($D310,$AR$5:$AR$12,0),2))^$J310)+(EXP(-$G310/INDEX($BB$5:$BG$12,MATCH($D310,$AR$5:$AR$12,0),3))*($G310/INDEX($BB$5:$BG$12,MATCH($D310,$AR$5:$AR$12,0),3))^$J310)+(EXP(-$G310/INDEX($BB$5:$BG$12,MATCH($D310,$AR$5:$AR$12,0),4))*($G310/INDEX($BB$5:$BG$12,MATCH($D310,$AR$5:$AR$12,0),4))^$J310)+(EXP(-$G310/INDEX($BB$5:$BG$12,MATCH($D310,$AR$5:$AR$12,0),5))*($G310/INDEX($BB$5:$BG$12,MATCH($D310,$AR$5:$AR$12,0),5))^$J310)+(EXP(-$G310/INDEX($BB$5:$BG$12,MATCH($D310,$AR$5:$AR$12,0),6))*($G310/INDEX($BB$5:$BG$12,MATCH($D310,$AR$5:$AR$12,0),6))^$J310)),0)</x:f>
        <x:v>0</x:v>
      </x:c>
      <x:c r="AH310" s="145" t="n">
        <x:f>IFERROR((EXP(-$G310/INDEX($BB$5:$BG$12,MATCH($D310,$AR$5:$AR$12,0),4))*($G310/INDEX($BB$5:$BG$12,MATCH($D310,$AR$5:$AR$12,0),4))^$J310)/((EXP(-$G310/INDEX($BB$5:$BG$12,MATCH($D310,$AR$5:$AR$12,0),1))*($G310/INDEX($BB$5:$BG$12,MATCH($D310,$AR$5:$AR$12,0),1))^$J310)+(EXP(-$G310/INDEX($BB$5:$BG$12,MATCH($D310,$AR$5:$AR$12,0),2))*($G310/INDEX($BB$5:$BG$12,MATCH($D310,$AR$5:$AR$12,0),2))^$J310)+(EXP(-$G310/INDEX($BB$5:$BG$12,MATCH($D310,$AR$5:$AR$12,0),3))*($G310/INDEX($BB$5:$BG$12,MATCH($D310,$AR$5:$AR$12,0),3))^$J310)+(EXP(-$G310/INDEX($BB$5:$BG$12,MATCH($D310,$AR$5:$AR$12,0),4))*($G310/INDEX($BB$5:$BG$12,MATCH($D310,$AR$5:$AR$12,0),4))^$J310)+(EXP(-$G310/INDEX($BB$5:$BG$12,MATCH($D310,$AR$5:$AR$12,0),5))*($G310/INDEX($BB$5:$BG$12,MATCH($D310,$AR$5:$AR$12,0),5))^$J310)+(EXP(-$G310/INDEX($BB$5:$BG$12,MATCH($D310,$AR$5:$AR$12,0),6))*($G310/INDEX($BB$5:$BG$12,MATCH($D310,$AR$5:$AR$12,0),6))^$J310)),0)</x:f>
        <x:v>0</x:v>
      </x:c>
      <x:c r="AI310" s="145" t="n">
        <x:f>IFERROR((EXP(-$G310/INDEX($BB$5:$BG$12,MATCH($D310,$AR$5:$AR$12,0),5))*($G310/INDEX($BB$5:$BG$12,MATCH($D310,$AR$5:$AR$12,0),5))^$J310)/((EXP(-$G310/INDEX($BB$5:$BG$12,MATCH($D310,$AR$5:$AR$12,0),1))*($G310/INDEX($BB$5:$BG$12,MATCH($D310,$AR$5:$AR$12,0),1))^$J310)+(EXP(-$G310/INDEX($BB$5:$BG$12,MATCH($D310,$AR$5:$AR$12,0),2))*($G310/INDEX($BB$5:$BG$12,MATCH($D310,$AR$5:$AR$12,0),2))^$J310)+(EXP(-$G310/INDEX($BB$5:$BG$12,MATCH($D310,$AR$5:$AR$12,0),3))*($G310/INDEX($BB$5:$BG$12,MATCH($D310,$AR$5:$AR$12,0),3))^$J310)+(EXP(-$G310/INDEX($BB$5:$BG$12,MATCH($D310,$AR$5:$AR$12,0),4))*($G310/INDEX($BB$5:$BG$12,MATCH($D310,$AR$5:$AR$12,0),4))^$J310)+(EXP(-$G310/INDEX($BB$5:$BG$12,MATCH($D310,$AR$5:$AR$12,0),5))*($G310/INDEX($BB$5:$BG$12,MATCH($D310,$AR$5:$AR$12,0),5))^$J310)+(EXP(-$G310/INDEX($BB$5:$BG$12,MATCH($D310,$AR$5:$AR$12,0),6))*($G310/INDEX($BB$5:$BG$12,MATCH($D310,$AR$5:$AR$12,0),6))^$J310)),0)</x:f>
        <x:v>0</x:v>
      </x:c>
      <x:c r="AJ310" s="145" t="n">
        <x:f>IFERROR((EXP(-$G310/INDEX($BB$5:$BG$12,MATCH($D310,$AR$5:$AR$12,0),6))*($G310/INDEX($BB$5:$BG$12,MATCH($D310,$AR$5:$AR$12,0),6))^$J310)/((EXP(-$G310/INDEX($BB$5:$BG$12,MATCH($D310,$AR$5:$AR$12,0),1))*($G310/INDEX($BB$5:$BG$12,MATCH($D310,$AR$5:$AR$12,0),1))^$J310)+(EXP(-$G310/INDEX($BB$5:$BG$12,MATCH($D310,$AR$5:$AR$12,0),2))*($G310/INDEX($BB$5:$BG$12,MATCH($D310,$AR$5:$AR$12,0),2))^$J310)+(EXP(-$G310/INDEX($BB$5:$BG$12,MATCH($D310,$AR$5:$AR$12,0),3))*($G310/INDEX($BB$5:$BG$12,MATCH($D310,$AR$5:$AR$12,0),3))^$J310)+(EXP(-$G310/INDEX($BB$5:$BG$12,MATCH($D310,$AR$5:$AR$12,0),4))*($G310/INDEX($BB$5:$BG$12,MATCH($D310,$AR$5:$AR$12,0),4))^$J310)+(EXP(-$G310/INDEX($BB$5:$BG$12,MATCH($D310,$AR$5:$AR$12,0),5))*($G310/INDEX($BB$5:$BG$12,MATCH($D310,$AR$5:$AR$12,0),5))^$J310)+(EXP(-$G310/INDEX($BB$5:$BG$12,MATCH($D310,$AR$5:$AR$12,0),6))*($G310/INDEX($BB$5:$BG$12,MATCH($D310,$AR$5:$AR$12,0),6))^$J310)),0)</x:f>
        <x:v>0</x:v>
      </x:c>
      <x:c r="BJ310"/>
      <x:c r="BK310"/>
      <x:c r="BL310"/>
      <x:c r="BM310"/>
      <x:c r="BN310"/>
      <x:c r="BO310"/>
      <x:c r="BP310"/>
      <x:c r="BQ310"/>
      <x:c r="BR310"/>
      <x:c r="BS310"/>
      <x:c r="BT310"/>
      <x:c r="BU310"/>
      <x:c r="BV310"/>
      <x:c r="BW310"/>
      <x:c r="BX310"/>
      <x:c r="BY310"/>
      <x:c r="BZ310"/>
    </x:row>
    <x:row r="311">
      <x:c r="A311" s="30" t="n">
        <x:f>'対象台データ'!A309</x:f>
        <x:v>46135</x:v>
      </x:c>
      <x:c r="B311" s="1004" t="str">
        <x:f>'対象台データ'!B309</x:f>
        <x:v>木</x:v>
      </x:c>
      <x:c r="C311" s="1004" t="str">
        <x:f>'対象台データ'!C309</x:f>
        <x:v>4/23</x:v>
      </x:c>
      <x:c r="D311" t="str">
        <x:f>'対象台データ'!D309</x:f>
        <x:v>スマスロ ミリオンゴッド‐神々の軌跡‐</x:v>
      </x:c>
      <x:c r="E311" s="1015" t="n">
        <x:f>IF($X311="A",MIN(100,MAX(0,55+(V311-55)*(1+0.4*SQRT(MIN(G311/8000,1))))),MIN(100,MAX(0,V311)))</x:f>
        <x:v>94.88631132639637</x:v>
      </x:c>
      <x:c r="F311" s="1017" t="n">
        <x:f>'対象台データ'!E309</x:f>
        <x:v>684</x:v>
      </x:c>
      <x:c r="G311" s="644" t="n">
        <x:f>'対象台データ'!F309</x:f>
        <x:v>9290</x:v>
      </x:c>
      <x:c r="H311" s="644" t="n">
        <x:f>'対象台データ'!G309</x:f>
        <x:v>8563</x:v>
      </x:c>
      <x:c r="I311" s="644" t="n">
        <x:f>'対象台データ'!H309</x:f>
        <x:v>0</x:v>
      </x:c>
      <x:c r="J311" s="644" t="n">
        <x:f>'対象台データ'!I309</x:f>
        <x:v>0</x:v>
      </x:c>
      <x:c r="K311" s="145" t="n">
        <x:f>'対象台データ'!K309</x:f>
        <x:v>1.307247936849659</x:v>
      </x:c>
      <x:c r="L311" s="28" t="n">
        <x:f>IF(G311&lt;=0,5,IF(G311&lt;1500,5+(G311-0)*(20-5)/(1500-0),IF(G311&lt;3000,20+(G311-1500)*(40-20)/(3000-1500),IF(G311&lt;4500,40+(G311-3000)*(58-40)/(4500-3000),IF(G311&lt;6000,58+(G311-4500)*(72-58)/(6000-4500),IF(G311&lt;7500,72+(G311-6000)*(84-72)/(7500-6000),IF(G311&lt;9000,84+(G311-7500)*(93-84)/(9000-7500),IF(G311&lt;11000,93+(G311-9000)*(100-93)/(11000-9000),100))))))))</x:f>
        <x:v>94.015</x:v>
      </x:c>
      <x:c r="M311" s="28" t="n">
        <x:v>1</x:v>
      </x:c>
      <x:c r="N311" s="28" t="n">
        <x:f>MIN(100,L311*M311)</x:f>
        <x:v>94.015</x:v>
      </x:c>
      <x:c r="O311" s="28" t="n">
        <x:f>IF(K311&lt;=0.8,0,IF(K311&lt;0.9,0+(K311-0.8)*(10-0)/(0.9-0.8),IF(K311&lt;1,10+(K311-0.9)*(35-10)/(1-0.9),IF(K311&lt;1.2,35+(K311-1)*(87-35)/(1.2-1),IF(K311&lt;1.3,87+(K311-1.2)*(96-87)/(1.3-1.2),IF(K311&lt;1.45,96+(K311-1.3)*(100-96)/(1.45-1.3),100))))))</x:f>
        <x:v>96.19327831599091</x:v>
      </x:c>
      <x:c r="P311" s="145" t="n">
        <x:f>MIN(1,SQRT(G311/8000))</x:f>
        <x:v>1</x:v>
      </x:c>
      <x:c r="Q311" s="28" t="n">
        <x:f>35+(O311-35)*P311</x:f>
        <x:v>96.19327831599091</x:v>
      </x:c>
      <x:c r="R311" s="28" t="n">
        <x:f>IF(K311&lt;0.95,MIN(25,(0.95-K311)*250),0)</x:f>
        <x:v>0</x:v>
      </x:c>
      <x:c r="S311" s="28" t="n">
        <x:f>IF($X311="A",Y311*5+Z311*15+AA311*30+AB311*60+AC311*80+AD311*100,0)</x:f>
        <x:v>0</x:v>
      </x:c>
      <x:c r="T311" s="28" t="n">
        <x:f>IF($X311="A",AE311*5+AF311*15+AG311*30+AH311*60+AI311*80+AJ311*100,0)</x:f>
        <x:v>0</x:v>
      </x:c>
      <x:c r="U311" s="28" t="n">
        <x:f>IF($X311="A",S311*15%+T311*30%+Q311*55%,0)</x:f>
        <x:v>0</x:v>
      </x:c>
      <x:c r="V311" s="1019" t="n">
        <x:f>IF($X311="A",U311*80%+N311*20%,N311*IFERROR(INDEX($AT$5:$AT$60,MATCH($D311,$AR$5:$AR$60,0)),0.6)+Q311*IFERROR(INDEX($AU$5:$AU$60,MATCH($D311,$AR$5:$AR$60,0)),0.4)-R311)</x:f>
        <x:v>94.88631132639637</x:v>
      </x:c>
      <x:c r="W311" s="25" t="str">
        <x:f>IF(E311&gt;=90,"設定6級候補",IF(E311&gt;=75,"設定4以上強候補",IF(E311&gt;=60,"設定4以上を疑う","要観察")))</x:f>
        <x:v>設定6級候補</x:v>
      </x:c>
      <x:c r="X311" s="1004" t="str">
        <x:f>IFERROR(INDEX($AS$5:$AS$60,MATCH($D311,$AR$5:$AR$60,0)),"AT")</x:f>
        <x:v>AT</x:v>
      </x:c>
      <x:c r="Y311" s="145" t="n">
        <x:f>IFERROR((EXP(-$G311/INDEX($AV$5:$BA$12,MATCH($D311,$AR$5:$AR$12,0),1))*($G311/INDEX($AV$5:$BA$12,MATCH($D311,$AR$5:$AR$12,0),1))^$I311)/((EXP(-$G311/INDEX($AV$5:$BA$12,MATCH($D311,$AR$5:$AR$12,0),1))*($G311/INDEX($AV$5:$BA$12,MATCH($D311,$AR$5:$AR$12,0),1))^$I311)+(EXP(-$G311/INDEX($AV$5:$BA$12,MATCH($D311,$AR$5:$AR$12,0),2))*($G311/INDEX($AV$5:$BA$12,MATCH($D311,$AR$5:$AR$12,0),2))^$I311)+(EXP(-$G311/INDEX($AV$5:$BA$12,MATCH($D311,$AR$5:$AR$12,0),3))*($G311/INDEX($AV$5:$BA$12,MATCH($D311,$AR$5:$AR$12,0),3))^$I311)+(EXP(-$G311/INDEX($AV$5:$BA$12,MATCH($D311,$AR$5:$AR$12,0),4))*($G311/INDEX($AV$5:$BA$12,MATCH($D311,$AR$5:$AR$12,0),4))^$I311)+(EXP(-$G311/INDEX($AV$5:$BA$12,MATCH($D311,$AR$5:$AR$12,0),5))*($G311/INDEX($AV$5:$BA$12,MATCH($D311,$AR$5:$AR$12,0),5))^$I311)+(EXP(-$G311/INDEX($AV$5:$BA$12,MATCH($D311,$AR$5:$AR$12,0),6))*($G311/INDEX($AV$5:$BA$12,MATCH($D311,$AR$5:$AR$12,0),6))^$I311)),0)</x:f>
        <x:v>0</x:v>
      </x:c>
      <x:c r="Z311" s="145" t="n">
        <x:f>IFERROR((EXP(-$G311/INDEX($AV$5:$BA$12,MATCH($D311,$AR$5:$AR$12,0),2))*($G311/INDEX($AV$5:$BA$12,MATCH($D311,$AR$5:$AR$12,0),2))^$I311)/((EXP(-$G311/INDEX($AV$5:$BA$12,MATCH($D311,$AR$5:$AR$12,0),1))*($G311/INDEX($AV$5:$BA$12,MATCH($D311,$AR$5:$AR$12,0),1))^$I311)+(EXP(-$G311/INDEX($AV$5:$BA$12,MATCH($D311,$AR$5:$AR$12,0),2))*($G311/INDEX($AV$5:$BA$12,MATCH($D311,$AR$5:$AR$12,0),2))^$I311)+(EXP(-$G311/INDEX($AV$5:$BA$12,MATCH($D311,$AR$5:$AR$12,0),3))*($G311/INDEX($AV$5:$BA$12,MATCH($D311,$AR$5:$AR$12,0),3))^$I311)+(EXP(-$G311/INDEX($AV$5:$BA$12,MATCH($D311,$AR$5:$AR$12,0),4))*($G311/INDEX($AV$5:$BA$12,MATCH($D311,$AR$5:$AR$12,0),4))^$I311)+(EXP(-$G311/INDEX($AV$5:$BA$12,MATCH($D311,$AR$5:$AR$12,0),5))*($G311/INDEX($AV$5:$BA$12,MATCH($D311,$AR$5:$AR$12,0),5))^$I311)+(EXP(-$G311/INDEX($AV$5:$BA$12,MATCH($D311,$AR$5:$AR$12,0),6))*($G311/INDEX($AV$5:$BA$12,MATCH($D311,$AR$5:$AR$12,0),6))^$I311)),0)</x:f>
        <x:v>0</x:v>
      </x:c>
      <x:c r="AA311" s="145" t="n">
        <x:f>IFERROR((EXP(-$G311/INDEX($AV$5:$BA$12,MATCH($D311,$AR$5:$AR$12,0),3))*($G311/INDEX($AV$5:$BA$12,MATCH($D311,$AR$5:$AR$12,0),3))^$I311)/((EXP(-$G311/INDEX($AV$5:$BA$12,MATCH($D311,$AR$5:$AR$12,0),1))*($G311/INDEX($AV$5:$BA$12,MATCH($D311,$AR$5:$AR$12,0),1))^$I311)+(EXP(-$G311/INDEX($AV$5:$BA$12,MATCH($D311,$AR$5:$AR$12,0),2))*($G311/INDEX($AV$5:$BA$12,MATCH($D311,$AR$5:$AR$12,0),2))^$I311)+(EXP(-$G311/INDEX($AV$5:$BA$12,MATCH($D311,$AR$5:$AR$12,0),3))*($G311/INDEX($AV$5:$BA$12,MATCH($D311,$AR$5:$AR$12,0),3))^$I311)+(EXP(-$G311/INDEX($AV$5:$BA$12,MATCH($D311,$AR$5:$AR$12,0),4))*($G311/INDEX($AV$5:$BA$12,MATCH($D311,$AR$5:$AR$12,0),4))^$I311)+(EXP(-$G311/INDEX($AV$5:$BA$12,MATCH($D311,$AR$5:$AR$12,0),5))*($G311/INDEX($AV$5:$BA$12,MATCH($D311,$AR$5:$AR$12,0),5))^$I311)+(EXP(-$G311/INDEX($AV$5:$BA$12,MATCH($D311,$AR$5:$AR$12,0),6))*($G311/INDEX($AV$5:$BA$12,MATCH($D311,$AR$5:$AR$12,0),6))^$I311)),0)</x:f>
        <x:v>0</x:v>
      </x:c>
      <x:c r="AB311" s="145" t="n">
        <x:f>IFERROR((EXP(-$G311/INDEX($AV$5:$BA$12,MATCH($D311,$AR$5:$AR$12,0),4))*($G311/INDEX($AV$5:$BA$12,MATCH($D311,$AR$5:$AR$12,0),4))^$I311)/((EXP(-$G311/INDEX($AV$5:$BA$12,MATCH($D311,$AR$5:$AR$12,0),1))*($G311/INDEX($AV$5:$BA$12,MATCH($D311,$AR$5:$AR$12,0),1))^$I311)+(EXP(-$G311/INDEX($AV$5:$BA$12,MATCH($D311,$AR$5:$AR$12,0),2))*($G311/INDEX($AV$5:$BA$12,MATCH($D311,$AR$5:$AR$12,0),2))^$I311)+(EXP(-$G311/INDEX($AV$5:$BA$12,MATCH($D311,$AR$5:$AR$12,0),3))*($G311/INDEX($AV$5:$BA$12,MATCH($D311,$AR$5:$AR$12,0),3))^$I311)+(EXP(-$G311/INDEX($AV$5:$BA$12,MATCH($D311,$AR$5:$AR$12,0),4))*($G311/INDEX($AV$5:$BA$12,MATCH($D311,$AR$5:$AR$12,0),4))^$I311)+(EXP(-$G311/INDEX($AV$5:$BA$12,MATCH($D311,$AR$5:$AR$12,0),5))*($G311/INDEX($AV$5:$BA$12,MATCH($D311,$AR$5:$AR$12,0),5))^$I311)+(EXP(-$G311/INDEX($AV$5:$BA$12,MATCH($D311,$AR$5:$AR$12,0),6))*($G311/INDEX($AV$5:$BA$12,MATCH($D311,$AR$5:$AR$12,0),6))^$I311)),0)</x:f>
        <x:v>0</x:v>
      </x:c>
      <x:c r="AC311" s="145" t="n">
        <x:f>IFERROR((EXP(-$G311/INDEX($AV$5:$BA$12,MATCH($D311,$AR$5:$AR$12,0),5))*($G311/INDEX($AV$5:$BA$12,MATCH($D311,$AR$5:$AR$12,0),5))^$I311)/((EXP(-$G311/INDEX($AV$5:$BA$12,MATCH($D311,$AR$5:$AR$12,0),1))*($G311/INDEX($AV$5:$BA$12,MATCH($D311,$AR$5:$AR$12,0),1))^$I311)+(EXP(-$G311/INDEX($AV$5:$BA$12,MATCH($D311,$AR$5:$AR$12,0),2))*($G311/INDEX($AV$5:$BA$12,MATCH($D311,$AR$5:$AR$12,0),2))^$I311)+(EXP(-$G311/INDEX($AV$5:$BA$12,MATCH($D311,$AR$5:$AR$12,0),3))*($G311/INDEX($AV$5:$BA$12,MATCH($D311,$AR$5:$AR$12,0),3))^$I311)+(EXP(-$G311/INDEX($AV$5:$BA$12,MATCH($D311,$AR$5:$AR$12,0),4))*($G311/INDEX($AV$5:$BA$12,MATCH($D311,$AR$5:$AR$12,0),4))^$I311)+(EXP(-$G311/INDEX($AV$5:$BA$12,MATCH($D311,$AR$5:$AR$12,0),5))*($G311/INDEX($AV$5:$BA$12,MATCH($D311,$AR$5:$AR$12,0),5))^$I311)+(EXP(-$G311/INDEX($AV$5:$BA$12,MATCH($D311,$AR$5:$AR$12,0),6))*($G311/INDEX($AV$5:$BA$12,MATCH($D311,$AR$5:$AR$12,0),6))^$I311)),0)</x:f>
        <x:v>0</x:v>
      </x:c>
      <x:c r="AD311" s="145" t="n">
        <x:f>IFERROR((EXP(-$G311/INDEX($AV$5:$BA$12,MATCH($D311,$AR$5:$AR$12,0),6))*($G311/INDEX($AV$5:$BA$12,MATCH($D311,$AR$5:$AR$12,0),6))^$I311)/((EXP(-$G311/INDEX($AV$5:$BA$12,MATCH($D311,$AR$5:$AR$12,0),1))*($G311/INDEX($AV$5:$BA$12,MATCH($D311,$AR$5:$AR$12,0),1))^$I311)+(EXP(-$G311/INDEX($AV$5:$BA$12,MATCH($D311,$AR$5:$AR$12,0),2))*($G311/INDEX($AV$5:$BA$12,MATCH($D311,$AR$5:$AR$12,0),2))^$I311)+(EXP(-$G311/INDEX($AV$5:$BA$12,MATCH($D311,$AR$5:$AR$12,0),3))*($G311/INDEX($AV$5:$BA$12,MATCH($D311,$AR$5:$AR$12,0),3))^$I311)+(EXP(-$G311/INDEX($AV$5:$BA$12,MATCH($D311,$AR$5:$AR$12,0),4))*($G311/INDEX($AV$5:$BA$12,MATCH($D311,$AR$5:$AR$12,0),4))^$I311)+(EXP(-$G311/INDEX($AV$5:$BA$12,MATCH($D311,$AR$5:$AR$12,0),5))*($G311/INDEX($AV$5:$BA$12,MATCH($D311,$AR$5:$AR$12,0),5))^$I311)+(EXP(-$G311/INDEX($AV$5:$BA$12,MATCH($D311,$AR$5:$AR$12,0),6))*($G311/INDEX($AV$5:$BA$12,MATCH($D311,$AR$5:$AR$12,0),6))^$I311)),0)</x:f>
        <x:v>0</x:v>
      </x:c>
      <x:c r="AE311" s="145" t="n">
        <x:f>IFERROR((EXP(-$G311/INDEX($BB$5:$BG$12,MATCH($D311,$AR$5:$AR$12,0),1))*($G311/INDEX($BB$5:$BG$12,MATCH($D311,$AR$5:$AR$12,0),1))^$J311)/((EXP(-$G311/INDEX($BB$5:$BG$12,MATCH($D311,$AR$5:$AR$12,0),1))*($G311/INDEX($BB$5:$BG$12,MATCH($D311,$AR$5:$AR$12,0),1))^$J311)+(EXP(-$G311/INDEX($BB$5:$BG$12,MATCH($D311,$AR$5:$AR$12,0),2))*($G311/INDEX($BB$5:$BG$12,MATCH($D311,$AR$5:$AR$12,0),2))^$J311)+(EXP(-$G311/INDEX($BB$5:$BG$12,MATCH($D311,$AR$5:$AR$12,0),3))*($G311/INDEX($BB$5:$BG$12,MATCH($D311,$AR$5:$AR$12,0),3))^$J311)+(EXP(-$G311/INDEX($BB$5:$BG$12,MATCH($D311,$AR$5:$AR$12,0),4))*($G311/INDEX($BB$5:$BG$12,MATCH($D311,$AR$5:$AR$12,0),4))^$J311)+(EXP(-$G311/INDEX($BB$5:$BG$12,MATCH($D311,$AR$5:$AR$12,0),5))*($G311/INDEX($BB$5:$BG$12,MATCH($D311,$AR$5:$AR$12,0),5))^$J311)+(EXP(-$G311/INDEX($BB$5:$BG$12,MATCH($D311,$AR$5:$AR$12,0),6))*($G311/INDEX($BB$5:$BG$12,MATCH($D311,$AR$5:$AR$12,0),6))^$J311)),0)</x:f>
        <x:v>0</x:v>
      </x:c>
      <x:c r="AF311" s="145" t="n">
        <x:f>IFERROR((EXP(-$G311/INDEX($BB$5:$BG$12,MATCH($D311,$AR$5:$AR$12,0),2))*($G311/INDEX($BB$5:$BG$12,MATCH($D311,$AR$5:$AR$12,0),2))^$J311)/((EXP(-$G311/INDEX($BB$5:$BG$12,MATCH($D311,$AR$5:$AR$12,0),1))*($G311/INDEX($BB$5:$BG$12,MATCH($D311,$AR$5:$AR$12,0),1))^$J311)+(EXP(-$G311/INDEX($BB$5:$BG$12,MATCH($D311,$AR$5:$AR$12,0),2))*($G311/INDEX($BB$5:$BG$12,MATCH($D311,$AR$5:$AR$12,0),2))^$J311)+(EXP(-$G311/INDEX($BB$5:$BG$12,MATCH($D311,$AR$5:$AR$12,0),3))*($G311/INDEX($BB$5:$BG$12,MATCH($D311,$AR$5:$AR$12,0),3))^$J311)+(EXP(-$G311/INDEX($BB$5:$BG$12,MATCH($D311,$AR$5:$AR$12,0),4))*($G311/INDEX($BB$5:$BG$12,MATCH($D311,$AR$5:$AR$12,0),4))^$J311)+(EXP(-$G311/INDEX($BB$5:$BG$12,MATCH($D311,$AR$5:$AR$12,0),5))*($G311/INDEX($BB$5:$BG$12,MATCH($D311,$AR$5:$AR$12,0),5))^$J311)+(EXP(-$G311/INDEX($BB$5:$BG$12,MATCH($D311,$AR$5:$AR$12,0),6))*($G311/INDEX($BB$5:$BG$12,MATCH($D311,$AR$5:$AR$12,0),6))^$J311)),0)</x:f>
        <x:v>0</x:v>
      </x:c>
      <x:c r="AG311" s="145" t="n">
        <x:f>IFERROR((EXP(-$G311/INDEX($BB$5:$BG$12,MATCH($D311,$AR$5:$AR$12,0),3))*($G311/INDEX($BB$5:$BG$12,MATCH($D311,$AR$5:$AR$12,0),3))^$J311)/((EXP(-$G311/INDEX($BB$5:$BG$12,MATCH($D311,$AR$5:$AR$12,0),1))*($G311/INDEX($BB$5:$BG$12,MATCH($D311,$AR$5:$AR$12,0),1))^$J311)+(EXP(-$G311/INDEX($BB$5:$BG$12,MATCH($D311,$AR$5:$AR$12,0),2))*($G311/INDEX($BB$5:$BG$12,MATCH($D311,$AR$5:$AR$12,0),2))^$J311)+(EXP(-$G311/INDEX($BB$5:$BG$12,MATCH($D311,$AR$5:$AR$12,0),3))*($G311/INDEX($BB$5:$BG$12,MATCH($D311,$AR$5:$AR$12,0),3))^$J311)+(EXP(-$G311/INDEX($BB$5:$BG$12,MATCH($D311,$AR$5:$AR$12,0),4))*($G311/INDEX($BB$5:$BG$12,MATCH($D311,$AR$5:$AR$12,0),4))^$J311)+(EXP(-$G311/INDEX($BB$5:$BG$12,MATCH($D311,$AR$5:$AR$12,0),5))*($G311/INDEX($BB$5:$BG$12,MATCH($D311,$AR$5:$AR$12,0),5))^$J311)+(EXP(-$G311/INDEX($BB$5:$BG$12,MATCH($D311,$AR$5:$AR$12,0),6))*($G311/INDEX($BB$5:$BG$12,MATCH($D311,$AR$5:$AR$12,0),6))^$J311)),0)</x:f>
        <x:v>0</x:v>
      </x:c>
      <x:c r="AH311" s="145" t="n">
        <x:f>IFERROR((EXP(-$G311/INDEX($BB$5:$BG$12,MATCH($D311,$AR$5:$AR$12,0),4))*($G311/INDEX($BB$5:$BG$12,MATCH($D311,$AR$5:$AR$12,0),4))^$J311)/((EXP(-$G311/INDEX($BB$5:$BG$12,MATCH($D311,$AR$5:$AR$12,0),1))*($G311/INDEX($BB$5:$BG$12,MATCH($D311,$AR$5:$AR$12,0),1))^$J311)+(EXP(-$G311/INDEX($BB$5:$BG$12,MATCH($D311,$AR$5:$AR$12,0),2))*($G311/INDEX($BB$5:$BG$12,MATCH($D311,$AR$5:$AR$12,0),2))^$J311)+(EXP(-$G311/INDEX($BB$5:$BG$12,MATCH($D311,$AR$5:$AR$12,0),3))*($G311/INDEX($BB$5:$BG$12,MATCH($D311,$AR$5:$AR$12,0),3))^$J311)+(EXP(-$G311/INDEX($BB$5:$BG$12,MATCH($D311,$AR$5:$AR$12,0),4))*($G311/INDEX($BB$5:$BG$12,MATCH($D311,$AR$5:$AR$12,0),4))^$J311)+(EXP(-$G311/INDEX($BB$5:$BG$12,MATCH($D311,$AR$5:$AR$12,0),5))*($G311/INDEX($BB$5:$BG$12,MATCH($D311,$AR$5:$AR$12,0),5))^$J311)+(EXP(-$G311/INDEX($BB$5:$BG$12,MATCH($D311,$AR$5:$AR$12,0),6))*($G311/INDEX($BB$5:$BG$12,MATCH($D311,$AR$5:$AR$12,0),6))^$J311)),0)</x:f>
        <x:v>0</x:v>
      </x:c>
      <x:c r="AI311" s="145" t="n">
        <x:f>IFERROR((EXP(-$G311/INDEX($BB$5:$BG$12,MATCH($D311,$AR$5:$AR$12,0),5))*($G311/INDEX($BB$5:$BG$12,MATCH($D311,$AR$5:$AR$12,0),5))^$J311)/((EXP(-$G311/INDEX($BB$5:$BG$12,MATCH($D311,$AR$5:$AR$12,0),1))*($G311/INDEX($BB$5:$BG$12,MATCH($D311,$AR$5:$AR$12,0),1))^$J311)+(EXP(-$G311/INDEX($BB$5:$BG$12,MATCH($D311,$AR$5:$AR$12,0),2))*($G311/INDEX($BB$5:$BG$12,MATCH($D311,$AR$5:$AR$12,0),2))^$J311)+(EXP(-$G311/INDEX($BB$5:$BG$12,MATCH($D311,$AR$5:$AR$12,0),3))*($G311/INDEX($BB$5:$BG$12,MATCH($D311,$AR$5:$AR$12,0),3))^$J311)+(EXP(-$G311/INDEX($BB$5:$BG$12,MATCH($D311,$AR$5:$AR$12,0),4))*($G311/INDEX($BB$5:$BG$12,MATCH($D311,$AR$5:$AR$12,0),4))^$J311)+(EXP(-$G311/INDEX($BB$5:$BG$12,MATCH($D311,$AR$5:$AR$12,0),5))*($G311/INDEX($BB$5:$BG$12,MATCH($D311,$AR$5:$AR$12,0),5))^$J311)+(EXP(-$G311/INDEX($BB$5:$BG$12,MATCH($D311,$AR$5:$AR$12,0),6))*($G311/INDEX($BB$5:$BG$12,MATCH($D311,$AR$5:$AR$12,0),6))^$J311)),0)</x:f>
        <x:v>0</x:v>
      </x:c>
      <x:c r="AJ311" s="145" t="n">
        <x:f>IFERROR((EXP(-$G311/INDEX($BB$5:$BG$12,MATCH($D311,$AR$5:$AR$12,0),6))*($G311/INDEX($BB$5:$BG$12,MATCH($D311,$AR$5:$AR$12,0),6))^$J311)/((EXP(-$G311/INDEX($BB$5:$BG$12,MATCH($D311,$AR$5:$AR$12,0),1))*($G311/INDEX($BB$5:$BG$12,MATCH($D311,$AR$5:$AR$12,0),1))^$J311)+(EXP(-$G311/INDEX($BB$5:$BG$12,MATCH($D311,$AR$5:$AR$12,0),2))*($G311/INDEX($BB$5:$BG$12,MATCH($D311,$AR$5:$AR$12,0),2))^$J311)+(EXP(-$G311/INDEX($BB$5:$BG$12,MATCH($D311,$AR$5:$AR$12,0),3))*($G311/INDEX($BB$5:$BG$12,MATCH($D311,$AR$5:$AR$12,0),3))^$J311)+(EXP(-$G311/INDEX($BB$5:$BG$12,MATCH($D311,$AR$5:$AR$12,0),4))*($G311/INDEX($BB$5:$BG$12,MATCH($D311,$AR$5:$AR$12,0),4))^$J311)+(EXP(-$G311/INDEX($BB$5:$BG$12,MATCH($D311,$AR$5:$AR$12,0),5))*($G311/INDEX($BB$5:$BG$12,MATCH($D311,$AR$5:$AR$12,0),5))^$J311)+(EXP(-$G311/INDEX($BB$5:$BG$12,MATCH($D311,$AR$5:$AR$12,0),6))*($G311/INDEX($BB$5:$BG$12,MATCH($D311,$AR$5:$AR$12,0),6))^$J311)),0)</x:f>
        <x:v>0</x:v>
      </x:c>
      <x:c r="BJ311"/>
      <x:c r="BK311"/>
      <x:c r="BL311"/>
      <x:c r="BM311"/>
      <x:c r="BN311"/>
      <x:c r="BO311"/>
      <x:c r="BP311"/>
      <x:c r="BQ311"/>
      <x:c r="BR311"/>
      <x:c r="BS311"/>
      <x:c r="BT311"/>
      <x:c r="BU311"/>
      <x:c r="BV311"/>
      <x:c r="BW311"/>
      <x:c r="BX311"/>
      <x:c r="BY311"/>
      <x:c r="BZ311"/>
    </x:row>
    <x:row r="312">
      <x:c r="A312" s="30" t="n">
        <x:f>'対象台データ'!A310</x:f>
        <x:v>46135</x:v>
      </x:c>
      <x:c r="B312" s="1004" t="str">
        <x:f>'対象台データ'!B310</x:f>
        <x:v>木</x:v>
      </x:c>
      <x:c r="C312" s="1004" t="str">
        <x:f>'対象台データ'!C310</x:f>
        <x:v>4/23</x:v>
      </x:c>
      <x:c r="D312" t="str">
        <x:f>'対象台データ'!D310</x:f>
        <x:v>マギアレコード 魔法少女まどか☆マギカ外伝</x:v>
      </x:c>
      <x:c r="E312" s="1015" t="n">
        <x:f>IF($X312="A",MIN(100,MAX(0,55+(V312-55)*(1+0.4*SQRT(MIN(G312/8000,1))))),MIN(100,MAX(0,V312)))</x:f>
        <x:v>89.9579496237534</x:v>
      </x:c>
      <x:c r="F312" s="1017" t="n">
        <x:f>'対象台データ'!E310</x:f>
        <x:v>721</x:v>
      </x:c>
      <x:c r="G312" s="644" t="n">
        <x:f>'対象台データ'!F310</x:f>
        <x:v>7844</x:v>
      </x:c>
      <x:c r="H312" s="644" t="n">
        <x:f>'対象台データ'!G310</x:f>
        <x:v>7413</x:v>
      </x:c>
      <x:c r="I312" s="644" t="n">
        <x:f>'対象台データ'!H310</x:f>
        <x:v>0</x:v>
      </x:c>
      <x:c r="J312" s="644" t="n">
        <x:f>'対象台データ'!I310</x:f>
        <x:v>0</x:v>
      </x:c>
      <x:c r="K312" s="145" t="n">
        <x:f>'対象台データ'!K310</x:f>
        <x:v>1.315017848036716</x:v>
      </x:c>
      <x:c r="L312" s="28" t="n">
        <x:f>IF(G312&lt;=0,5,IF(G312&lt;1500,5+(G312-0)*(20-5)/(1500-0),IF(G312&lt;3000,20+(G312-1500)*(40-20)/(3000-1500),IF(G312&lt;4500,40+(G312-3000)*(58-40)/(4500-3000),IF(G312&lt;6000,58+(G312-4500)*(72-58)/(6000-4500),IF(G312&lt;7500,72+(G312-6000)*(84-72)/(7500-6000),IF(G312&lt;9000,84+(G312-7500)*(93-84)/(9000-7500),IF(G312&lt;11000,93+(G312-9000)*(100-93)/(11000-9000),100))))))))</x:f>
        <x:v>86.064</x:v>
      </x:c>
      <x:c r="M312" s="28" t="n">
        <x:v>1</x:v>
      </x:c>
      <x:c r="N312" s="28" t="n">
        <x:f>MIN(100,L312*M312)</x:f>
        <x:v>86.064</x:v>
      </x:c>
      <x:c r="O312" s="28" t="n">
        <x:f>IF(K312&lt;=0.8,0,IF(K312&lt;0.9,0+(K312-0.8)*(10-0)/(0.9-0.8),IF(K312&lt;1,10+(K312-0.9)*(35-10)/(1-0.9),IF(K312&lt;1.2,35+(K312-1)*(87-35)/(1.2-1),IF(K312&lt;1.3,87+(K312-1.2)*(96-87)/(1.3-1.2),IF(K312&lt;1.45,96+(K312-1.3)*(100-96)/(1.45-1.3),100))))))</x:f>
        <x:v>96.40047594764576</x:v>
      </x:c>
      <x:c r="P312" s="145" t="n">
        <x:f>MIN(1,SQRT(G312/8000))</x:f>
        <x:v>0.9902019995940222</x:v>
      </x:c>
      <x:c r="Q312" s="28" t="n">
        <x:f>35+(O312-35)*P312</x:f>
        <x:v>95.79887405938351</x:v>
      </x:c>
      <x:c r="R312" s="28" t="n">
        <x:f>IF(K312&lt;0.95,MIN(25,(0.95-K312)*250),0)</x:f>
        <x:v>0</x:v>
      </x:c>
      <x:c r="S312" s="28" t="n">
        <x:f>IF($X312="A",Y312*5+Z312*15+AA312*30+AB312*60+AC312*80+AD312*100,0)</x:f>
        <x:v>0</x:v>
      </x:c>
      <x:c r="T312" s="28" t="n">
        <x:f>IF($X312="A",AE312*5+AF312*15+AG312*30+AH312*60+AI312*80+AJ312*100,0)</x:f>
        <x:v>0</x:v>
      </x:c>
      <x:c r="U312" s="28" t="n">
        <x:f>IF($X312="A",S312*15%+T312*30%+Q312*55%,0)</x:f>
        <x:v>0</x:v>
      </x:c>
      <x:c r="V312" s="1019" t="n">
        <x:f>IF($X312="A",U312*80%+N312*20%,N312*IFERROR(INDEX($AT$5:$AT$60,MATCH($D312,$AR$5:$AR$60,0)),0.6)+Q312*IFERROR(INDEX($AU$5:$AU$60,MATCH($D312,$AR$5:$AR$60,0)),0.4)-R312)</x:f>
        <x:v>89.9579496237534</x:v>
      </x:c>
      <x:c r="W312" s="25" t="str">
        <x:f>IF(E312&gt;=90,"設定6級候補",IF(E312&gt;=75,"設定4以上強候補",IF(E312&gt;=60,"設定4以上を疑う","要観察")))</x:f>
        <x:v>設定4以上強候補</x:v>
      </x:c>
      <x:c r="X312" s="1004" t="str">
        <x:f>IFERROR(INDEX($AS$5:$AS$60,MATCH($D312,$AR$5:$AR$60,0)),"AT")</x:f>
        <x:v>AT</x:v>
      </x:c>
      <x:c r="Y312" s="145" t="n">
        <x:f>IFERROR((EXP(-$G312/INDEX($AV$5:$BA$12,MATCH($D312,$AR$5:$AR$12,0),1))*($G312/INDEX($AV$5:$BA$12,MATCH($D312,$AR$5:$AR$12,0),1))^$I312)/((EXP(-$G312/INDEX($AV$5:$BA$12,MATCH($D312,$AR$5:$AR$12,0),1))*($G312/INDEX($AV$5:$BA$12,MATCH($D312,$AR$5:$AR$12,0),1))^$I312)+(EXP(-$G312/INDEX($AV$5:$BA$12,MATCH($D312,$AR$5:$AR$12,0),2))*($G312/INDEX($AV$5:$BA$12,MATCH($D312,$AR$5:$AR$12,0),2))^$I312)+(EXP(-$G312/INDEX($AV$5:$BA$12,MATCH($D312,$AR$5:$AR$12,0),3))*($G312/INDEX($AV$5:$BA$12,MATCH($D312,$AR$5:$AR$12,0),3))^$I312)+(EXP(-$G312/INDEX($AV$5:$BA$12,MATCH($D312,$AR$5:$AR$12,0),4))*($G312/INDEX($AV$5:$BA$12,MATCH($D312,$AR$5:$AR$12,0),4))^$I312)+(EXP(-$G312/INDEX($AV$5:$BA$12,MATCH($D312,$AR$5:$AR$12,0),5))*($G312/INDEX($AV$5:$BA$12,MATCH($D312,$AR$5:$AR$12,0),5))^$I312)+(EXP(-$G312/INDEX($AV$5:$BA$12,MATCH($D312,$AR$5:$AR$12,0),6))*($G312/INDEX($AV$5:$BA$12,MATCH($D312,$AR$5:$AR$12,0),6))^$I312)),0)</x:f>
        <x:v>0</x:v>
      </x:c>
      <x:c r="Z312" s="145" t="n">
        <x:f>IFERROR((EXP(-$G312/INDEX($AV$5:$BA$12,MATCH($D312,$AR$5:$AR$12,0),2))*($G312/INDEX($AV$5:$BA$12,MATCH($D312,$AR$5:$AR$12,0),2))^$I312)/((EXP(-$G312/INDEX($AV$5:$BA$12,MATCH($D312,$AR$5:$AR$12,0),1))*($G312/INDEX($AV$5:$BA$12,MATCH($D312,$AR$5:$AR$12,0),1))^$I312)+(EXP(-$G312/INDEX($AV$5:$BA$12,MATCH($D312,$AR$5:$AR$12,0),2))*($G312/INDEX($AV$5:$BA$12,MATCH($D312,$AR$5:$AR$12,0),2))^$I312)+(EXP(-$G312/INDEX($AV$5:$BA$12,MATCH($D312,$AR$5:$AR$12,0),3))*($G312/INDEX($AV$5:$BA$12,MATCH($D312,$AR$5:$AR$12,0),3))^$I312)+(EXP(-$G312/INDEX($AV$5:$BA$12,MATCH($D312,$AR$5:$AR$12,0),4))*($G312/INDEX($AV$5:$BA$12,MATCH($D312,$AR$5:$AR$12,0),4))^$I312)+(EXP(-$G312/INDEX($AV$5:$BA$12,MATCH($D312,$AR$5:$AR$12,0),5))*($G312/INDEX($AV$5:$BA$12,MATCH($D312,$AR$5:$AR$12,0),5))^$I312)+(EXP(-$G312/INDEX($AV$5:$BA$12,MATCH($D312,$AR$5:$AR$12,0),6))*($G312/INDEX($AV$5:$BA$12,MATCH($D312,$AR$5:$AR$12,0),6))^$I312)),0)</x:f>
        <x:v>0</x:v>
      </x:c>
      <x:c r="AA312" s="145" t="n">
        <x:f>IFERROR((EXP(-$G312/INDEX($AV$5:$BA$12,MATCH($D312,$AR$5:$AR$12,0),3))*($G312/INDEX($AV$5:$BA$12,MATCH($D312,$AR$5:$AR$12,0),3))^$I312)/((EXP(-$G312/INDEX($AV$5:$BA$12,MATCH($D312,$AR$5:$AR$12,0),1))*($G312/INDEX($AV$5:$BA$12,MATCH($D312,$AR$5:$AR$12,0),1))^$I312)+(EXP(-$G312/INDEX($AV$5:$BA$12,MATCH($D312,$AR$5:$AR$12,0),2))*($G312/INDEX($AV$5:$BA$12,MATCH($D312,$AR$5:$AR$12,0),2))^$I312)+(EXP(-$G312/INDEX($AV$5:$BA$12,MATCH($D312,$AR$5:$AR$12,0),3))*($G312/INDEX($AV$5:$BA$12,MATCH($D312,$AR$5:$AR$12,0),3))^$I312)+(EXP(-$G312/INDEX($AV$5:$BA$12,MATCH($D312,$AR$5:$AR$12,0),4))*($G312/INDEX($AV$5:$BA$12,MATCH($D312,$AR$5:$AR$12,0),4))^$I312)+(EXP(-$G312/INDEX($AV$5:$BA$12,MATCH($D312,$AR$5:$AR$12,0),5))*($G312/INDEX($AV$5:$BA$12,MATCH($D312,$AR$5:$AR$12,0),5))^$I312)+(EXP(-$G312/INDEX($AV$5:$BA$12,MATCH($D312,$AR$5:$AR$12,0),6))*($G312/INDEX($AV$5:$BA$12,MATCH($D312,$AR$5:$AR$12,0),6))^$I312)),0)</x:f>
        <x:v>0</x:v>
      </x:c>
      <x:c r="AB312" s="145" t="n">
        <x:f>IFERROR((EXP(-$G312/INDEX($AV$5:$BA$12,MATCH($D312,$AR$5:$AR$12,0),4))*($G312/INDEX($AV$5:$BA$12,MATCH($D312,$AR$5:$AR$12,0),4))^$I312)/((EXP(-$G312/INDEX($AV$5:$BA$12,MATCH($D312,$AR$5:$AR$12,0),1))*($G312/INDEX($AV$5:$BA$12,MATCH($D312,$AR$5:$AR$12,0),1))^$I312)+(EXP(-$G312/INDEX($AV$5:$BA$12,MATCH($D312,$AR$5:$AR$12,0),2))*($G312/INDEX($AV$5:$BA$12,MATCH($D312,$AR$5:$AR$12,0),2))^$I312)+(EXP(-$G312/INDEX($AV$5:$BA$12,MATCH($D312,$AR$5:$AR$12,0),3))*($G312/INDEX($AV$5:$BA$12,MATCH($D312,$AR$5:$AR$12,0),3))^$I312)+(EXP(-$G312/INDEX($AV$5:$BA$12,MATCH($D312,$AR$5:$AR$12,0),4))*($G312/INDEX($AV$5:$BA$12,MATCH($D312,$AR$5:$AR$12,0),4))^$I312)+(EXP(-$G312/INDEX($AV$5:$BA$12,MATCH($D312,$AR$5:$AR$12,0),5))*($G312/INDEX($AV$5:$BA$12,MATCH($D312,$AR$5:$AR$12,0),5))^$I312)+(EXP(-$G312/INDEX($AV$5:$BA$12,MATCH($D312,$AR$5:$AR$12,0),6))*($G312/INDEX($AV$5:$BA$12,MATCH($D312,$AR$5:$AR$12,0),6))^$I312)),0)</x:f>
        <x:v>0</x:v>
      </x:c>
      <x:c r="AC312" s="145" t="n">
        <x:f>IFERROR((EXP(-$G312/INDEX($AV$5:$BA$12,MATCH($D312,$AR$5:$AR$12,0),5))*($G312/INDEX($AV$5:$BA$12,MATCH($D312,$AR$5:$AR$12,0),5))^$I312)/((EXP(-$G312/INDEX($AV$5:$BA$12,MATCH($D312,$AR$5:$AR$12,0),1))*($G312/INDEX($AV$5:$BA$12,MATCH($D312,$AR$5:$AR$12,0),1))^$I312)+(EXP(-$G312/INDEX($AV$5:$BA$12,MATCH($D312,$AR$5:$AR$12,0),2))*($G312/INDEX($AV$5:$BA$12,MATCH($D312,$AR$5:$AR$12,0),2))^$I312)+(EXP(-$G312/INDEX($AV$5:$BA$12,MATCH($D312,$AR$5:$AR$12,0),3))*($G312/INDEX($AV$5:$BA$12,MATCH($D312,$AR$5:$AR$12,0),3))^$I312)+(EXP(-$G312/INDEX($AV$5:$BA$12,MATCH($D312,$AR$5:$AR$12,0),4))*($G312/INDEX($AV$5:$BA$12,MATCH($D312,$AR$5:$AR$12,0),4))^$I312)+(EXP(-$G312/INDEX($AV$5:$BA$12,MATCH($D312,$AR$5:$AR$12,0),5))*($G312/INDEX($AV$5:$BA$12,MATCH($D312,$AR$5:$AR$12,0),5))^$I312)+(EXP(-$G312/INDEX($AV$5:$BA$12,MATCH($D312,$AR$5:$AR$12,0),6))*($G312/INDEX($AV$5:$BA$12,MATCH($D312,$AR$5:$AR$12,0),6))^$I312)),0)</x:f>
        <x:v>0</x:v>
      </x:c>
      <x:c r="AD312" s="145" t="n">
        <x:f>IFERROR((EXP(-$G312/INDEX($AV$5:$BA$12,MATCH($D312,$AR$5:$AR$12,0),6))*($G312/INDEX($AV$5:$BA$12,MATCH($D312,$AR$5:$AR$12,0),6))^$I312)/((EXP(-$G312/INDEX($AV$5:$BA$12,MATCH($D312,$AR$5:$AR$12,0),1))*($G312/INDEX($AV$5:$BA$12,MATCH($D312,$AR$5:$AR$12,0),1))^$I312)+(EXP(-$G312/INDEX($AV$5:$BA$12,MATCH($D312,$AR$5:$AR$12,0),2))*($G312/INDEX($AV$5:$BA$12,MATCH($D312,$AR$5:$AR$12,0),2))^$I312)+(EXP(-$G312/INDEX($AV$5:$BA$12,MATCH($D312,$AR$5:$AR$12,0),3))*($G312/INDEX($AV$5:$BA$12,MATCH($D312,$AR$5:$AR$12,0),3))^$I312)+(EXP(-$G312/INDEX($AV$5:$BA$12,MATCH($D312,$AR$5:$AR$12,0),4))*($G312/INDEX($AV$5:$BA$12,MATCH($D312,$AR$5:$AR$12,0),4))^$I312)+(EXP(-$G312/INDEX($AV$5:$BA$12,MATCH($D312,$AR$5:$AR$12,0),5))*($G312/INDEX($AV$5:$BA$12,MATCH($D312,$AR$5:$AR$12,0),5))^$I312)+(EXP(-$G312/INDEX($AV$5:$BA$12,MATCH($D312,$AR$5:$AR$12,0),6))*($G312/INDEX($AV$5:$BA$12,MATCH($D312,$AR$5:$AR$12,0),6))^$I312)),0)</x:f>
        <x:v>0</x:v>
      </x:c>
      <x:c r="AE312" s="145" t="n">
        <x:f>IFERROR((EXP(-$G312/INDEX($BB$5:$BG$12,MATCH($D312,$AR$5:$AR$12,0),1))*($G312/INDEX($BB$5:$BG$12,MATCH($D312,$AR$5:$AR$12,0),1))^$J312)/((EXP(-$G312/INDEX($BB$5:$BG$12,MATCH($D312,$AR$5:$AR$12,0),1))*($G312/INDEX($BB$5:$BG$12,MATCH($D312,$AR$5:$AR$12,0),1))^$J312)+(EXP(-$G312/INDEX($BB$5:$BG$12,MATCH($D312,$AR$5:$AR$12,0),2))*($G312/INDEX($BB$5:$BG$12,MATCH($D312,$AR$5:$AR$12,0),2))^$J312)+(EXP(-$G312/INDEX($BB$5:$BG$12,MATCH($D312,$AR$5:$AR$12,0),3))*($G312/INDEX($BB$5:$BG$12,MATCH($D312,$AR$5:$AR$12,0),3))^$J312)+(EXP(-$G312/INDEX($BB$5:$BG$12,MATCH($D312,$AR$5:$AR$12,0),4))*($G312/INDEX($BB$5:$BG$12,MATCH($D312,$AR$5:$AR$12,0),4))^$J312)+(EXP(-$G312/INDEX($BB$5:$BG$12,MATCH($D312,$AR$5:$AR$12,0),5))*($G312/INDEX($BB$5:$BG$12,MATCH($D312,$AR$5:$AR$12,0),5))^$J312)+(EXP(-$G312/INDEX($BB$5:$BG$12,MATCH($D312,$AR$5:$AR$12,0),6))*($G312/INDEX($BB$5:$BG$12,MATCH($D312,$AR$5:$AR$12,0),6))^$J312)),0)</x:f>
        <x:v>0</x:v>
      </x:c>
      <x:c r="AF312" s="145" t="n">
        <x:f>IFERROR((EXP(-$G312/INDEX($BB$5:$BG$12,MATCH($D312,$AR$5:$AR$12,0),2))*($G312/INDEX($BB$5:$BG$12,MATCH($D312,$AR$5:$AR$12,0),2))^$J312)/((EXP(-$G312/INDEX($BB$5:$BG$12,MATCH($D312,$AR$5:$AR$12,0),1))*($G312/INDEX($BB$5:$BG$12,MATCH($D312,$AR$5:$AR$12,0),1))^$J312)+(EXP(-$G312/INDEX($BB$5:$BG$12,MATCH($D312,$AR$5:$AR$12,0),2))*($G312/INDEX($BB$5:$BG$12,MATCH($D312,$AR$5:$AR$12,0),2))^$J312)+(EXP(-$G312/INDEX($BB$5:$BG$12,MATCH($D312,$AR$5:$AR$12,0),3))*($G312/INDEX($BB$5:$BG$12,MATCH($D312,$AR$5:$AR$12,0),3))^$J312)+(EXP(-$G312/INDEX($BB$5:$BG$12,MATCH($D312,$AR$5:$AR$12,0),4))*($G312/INDEX($BB$5:$BG$12,MATCH($D312,$AR$5:$AR$12,0),4))^$J312)+(EXP(-$G312/INDEX($BB$5:$BG$12,MATCH($D312,$AR$5:$AR$12,0),5))*($G312/INDEX($BB$5:$BG$12,MATCH($D312,$AR$5:$AR$12,0),5))^$J312)+(EXP(-$G312/INDEX($BB$5:$BG$12,MATCH($D312,$AR$5:$AR$12,0),6))*($G312/INDEX($BB$5:$BG$12,MATCH($D312,$AR$5:$AR$12,0),6))^$J312)),0)</x:f>
        <x:v>0</x:v>
      </x:c>
      <x:c r="AG312" s="145" t="n">
        <x:f>IFERROR((EXP(-$G312/INDEX($BB$5:$BG$12,MATCH($D312,$AR$5:$AR$12,0),3))*($G312/INDEX($BB$5:$BG$12,MATCH($D312,$AR$5:$AR$12,0),3))^$J312)/((EXP(-$G312/INDEX($BB$5:$BG$12,MATCH($D312,$AR$5:$AR$12,0),1))*($G312/INDEX($BB$5:$BG$12,MATCH($D312,$AR$5:$AR$12,0),1))^$J312)+(EXP(-$G312/INDEX($BB$5:$BG$12,MATCH($D312,$AR$5:$AR$12,0),2))*($G312/INDEX($BB$5:$BG$12,MATCH($D312,$AR$5:$AR$12,0),2))^$J312)+(EXP(-$G312/INDEX($BB$5:$BG$12,MATCH($D312,$AR$5:$AR$12,0),3))*($G312/INDEX($BB$5:$BG$12,MATCH($D312,$AR$5:$AR$12,0),3))^$J312)+(EXP(-$G312/INDEX($BB$5:$BG$12,MATCH($D312,$AR$5:$AR$12,0),4))*($G312/INDEX($BB$5:$BG$12,MATCH($D312,$AR$5:$AR$12,0),4))^$J312)+(EXP(-$G312/INDEX($BB$5:$BG$12,MATCH($D312,$AR$5:$AR$12,0),5))*($G312/INDEX($BB$5:$BG$12,MATCH($D312,$AR$5:$AR$12,0),5))^$J312)+(EXP(-$G312/INDEX($BB$5:$BG$12,MATCH($D312,$AR$5:$AR$12,0),6))*($G312/INDEX($BB$5:$BG$12,MATCH($D312,$AR$5:$AR$12,0),6))^$J312)),0)</x:f>
        <x:v>0</x:v>
      </x:c>
      <x:c r="AH312" s="145" t="n">
        <x:f>IFERROR((EXP(-$G312/INDEX($BB$5:$BG$12,MATCH($D312,$AR$5:$AR$12,0),4))*($G312/INDEX($BB$5:$BG$12,MATCH($D312,$AR$5:$AR$12,0),4))^$J312)/((EXP(-$G312/INDEX($BB$5:$BG$12,MATCH($D312,$AR$5:$AR$12,0),1))*($G312/INDEX($BB$5:$BG$12,MATCH($D312,$AR$5:$AR$12,0),1))^$J312)+(EXP(-$G312/INDEX($BB$5:$BG$12,MATCH($D312,$AR$5:$AR$12,0),2))*($G312/INDEX($BB$5:$BG$12,MATCH($D312,$AR$5:$AR$12,0),2))^$J312)+(EXP(-$G312/INDEX($BB$5:$BG$12,MATCH($D312,$AR$5:$AR$12,0),3))*($G312/INDEX($BB$5:$BG$12,MATCH($D312,$AR$5:$AR$12,0),3))^$J312)+(EXP(-$G312/INDEX($BB$5:$BG$12,MATCH($D312,$AR$5:$AR$12,0),4))*($G312/INDEX($BB$5:$BG$12,MATCH($D312,$AR$5:$AR$12,0),4))^$J312)+(EXP(-$G312/INDEX($BB$5:$BG$12,MATCH($D312,$AR$5:$AR$12,0),5))*($G312/INDEX($BB$5:$BG$12,MATCH($D312,$AR$5:$AR$12,0),5))^$J312)+(EXP(-$G312/INDEX($BB$5:$BG$12,MATCH($D312,$AR$5:$AR$12,0),6))*($G312/INDEX($BB$5:$BG$12,MATCH($D312,$AR$5:$AR$12,0),6))^$J312)),0)</x:f>
        <x:v>0</x:v>
      </x:c>
      <x:c r="AI312" s="145" t="n">
        <x:f>IFERROR((EXP(-$G312/INDEX($BB$5:$BG$12,MATCH($D312,$AR$5:$AR$12,0),5))*($G312/INDEX($BB$5:$BG$12,MATCH($D312,$AR$5:$AR$12,0),5))^$J312)/((EXP(-$G312/INDEX($BB$5:$BG$12,MATCH($D312,$AR$5:$AR$12,0),1))*($G312/INDEX($BB$5:$BG$12,MATCH($D312,$AR$5:$AR$12,0),1))^$J312)+(EXP(-$G312/INDEX($BB$5:$BG$12,MATCH($D312,$AR$5:$AR$12,0),2))*($G312/INDEX($BB$5:$BG$12,MATCH($D312,$AR$5:$AR$12,0),2))^$J312)+(EXP(-$G312/INDEX($BB$5:$BG$12,MATCH($D312,$AR$5:$AR$12,0),3))*($G312/INDEX($BB$5:$BG$12,MATCH($D312,$AR$5:$AR$12,0),3))^$J312)+(EXP(-$G312/INDEX($BB$5:$BG$12,MATCH($D312,$AR$5:$AR$12,0),4))*($G312/INDEX($BB$5:$BG$12,MATCH($D312,$AR$5:$AR$12,0),4))^$J312)+(EXP(-$G312/INDEX($BB$5:$BG$12,MATCH($D312,$AR$5:$AR$12,0),5))*($G312/INDEX($BB$5:$BG$12,MATCH($D312,$AR$5:$AR$12,0),5))^$J312)+(EXP(-$G312/INDEX($BB$5:$BG$12,MATCH($D312,$AR$5:$AR$12,0),6))*($G312/INDEX($BB$5:$BG$12,MATCH($D312,$AR$5:$AR$12,0),6))^$J312)),0)</x:f>
        <x:v>0</x:v>
      </x:c>
      <x:c r="AJ312" s="145" t="n">
        <x:f>IFERROR((EXP(-$G312/INDEX($BB$5:$BG$12,MATCH($D312,$AR$5:$AR$12,0),6))*($G312/INDEX($BB$5:$BG$12,MATCH($D312,$AR$5:$AR$12,0),6))^$J312)/((EXP(-$G312/INDEX($BB$5:$BG$12,MATCH($D312,$AR$5:$AR$12,0),1))*($G312/INDEX($BB$5:$BG$12,MATCH($D312,$AR$5:$AR$12,0),1))^$J312)+(EXP(-$G312/INDEX($BB$5:$BG$12,MATCH($D312,$AR$5:$AR$12,0),2))*($G312/INDEX($BB$5:$BG$12,MATCH($D312,$AR$5:$AR$12,0),2))^$J312)+(EXP(-$G312/INDEX($BB$5:$BG$12,MATCH($D312,$AR$5:$AR$12,0),3))*($G312/INDEX($BB$5:$BG$12,MATCH($D312,$AR$5:$AR$12,0),3))^$J312)+(EXP(-$G312/INDEX($BB$5:$BG$12,MATCH($D312,$AR$5:$AR$12,0),4))*($G312/INDEX($BB$5:$BG$12,MATCH($D312,$AR$5:$AR$12,0),4))^$J312)+(EXP(-$G312/INDEX($BB$5:$BG$12,MATCH($D312,$AR$5:$AR$12,0),5))*($G312/INDEX($BB$5:$BG$12,MATCH($D312,$AR$5:$AR$12,0),5))^$J312)+(EXP(-$G312/INDEX($BB$5:$BG$12,MATCH($D312,$AR$5:$AR$12,0),6))*($G312/INDEX($BB$5:$BG$12,MATCH($D312,$AR$5:$AR$12,0),6))^$J312)),0)</x:f>
        <x:v>0</x:v>
      </x:c>
      <x:c r="BJ312"/>
      <x:c r="BK312"/>
      <x:c r="BL312"/>
      <x:c r="BM312"/>
      <x:c r="BN312"/>
      <x:c r="BO312"/>
      <x:c r="BP312"/>
      <x:c r="BQ312"/>
      <x:c r="BR312"/>
      <x:c r="BS312"/>
      <x:c r="BT312"/>
      <x:c r="BU312"/>
      <x:c r="BV312"/>
      <x:c r="BW312"/>
      <x:c r="BX312"/>
      <x:c r="BY312"/>
      <x:c r="BZ312"/>
    </x:row>
    <x:row r="313">
      <x:c r="A313" s="30" t="n">
        <x:f>'対象台データ'!A311</x:f>
        <x:v>46135</x:v>
      </x:c>
      <x:c r="B313" s="1004" t="str">
        <x:f>'対象台データ'!B311</x:f>
        <x:v>木</x:v>
      </x:c>
      <x:c r="C313" s="1004" t="str">
        <x:f>'対象台データ'!C311</x:f>
        <x:v>4/23</x:v>
      </x:c>
      <x:c r="D313" t="str">
        <x:f>'対象台データ'!D311</x:f>
        <x:v>マギアレコード 魔法少女まどか☆マギカ外伝</x:v>
      </x:c>
      <x:c r="E313" s="1015" t="n">
        <x:f>IF($X313="A",MIN(100,MAX(0,55+(V313-55)*(1+0.4*SQRT(MIN(G313/8000,1))))),MIN(100,MAX(0,V313)))</x:f>
        <x:v>86.25005316764636</x:v>
      </x:c>
      <x:c r="F313" s="1017" t="n">
        <x:f>'対象台データ'!E311</x:f>
        <x:v>722</x:v>
      </x:c>
      <x:c r="G313" s="644" t="n">
        <x:f>'対象台データ'!F311</x:f>
        <x:v>9697</x:v>
      </x:c>
      <x:c r="H313" s="644" t="n">
        <x:f>'対象台データ'!G311</x:f>
        <x:v>4192</x:v>
      </x:c>
      <x:c r="I313" s="644" t="n">
        <x:f>'対象台データ'!H311</x:f>
        <x:v>0</x:v>
      </x:c>
      <x:c r="J313" s="644" t="n">
        <x:f>'対象台データ'!I311</x:f>
        <x:v>0</x:v>
      </x:c>
      <x:c r="K313" s="145" t="n">
        <x:f>'対象台データ'!K311</x:f>
        <x:v>1.1440995496889073</x:v>
      </x:c>
      <x:c r="L313" s="28" t="n">
        <x:f>IF(G313&lt;=0,5,IF(G313&lt;1500,5+(G313-0)*(20-5)/(1500-0),IF(G313&lt;3000,20+(G313-1500)*(40-20)/(3000-1500),IF(G313&lt;4500,40+(G313-3000)*(58-40)/(4500-3000),IF(G313&lt;6000,58+(G313-4500)*(72-58)/(6000-4500),IF(G313&lt;7500,72+(G313-6000)*(84-72)/(7500-6000),IF(G313&lt;9000,84+(G313-7500)*(93-84)/(9000-7500),IF(G313&lt;11000,93+(G313-9000)*(100-93)/(11000-9000),100))))))))</x:f>
        <x:v>95.4395</x:v>
      </x:c>
      <x:c r="M313" s="28" t="n">
        <x:v>1</x:v>
      </x:c>
      <x:c r="N313" s="28" t="n">
        <x:f>MIN(100,L313*M313)</x:f>
        <x:v>95.4395</x:v>
      </x:c>
      <x:c r="O313" s="28" t="n">
        <x:f>IF(K313&lt;=0.8,0,IF(K313&lt;0.9,0+(K313-0.8)*(10-0)/(0.9-0.8),IF(K313&lt;1,10+(K313-0.9)*(35-10)/(1-0.9),IF(K313&lt;1.2,35+(K313-1)*(87-35)/(1.2-1),IF(K313&lt;1.3,87+(K313-1.2)*(96-87)/(1.3-1.2),IF(K313&lt;1.45,96+(K313-1.3)*(100-96)/(1.45-1.3),100))))))</x:f>
        <x:v>72.4658829191159</x:v>
      </x:c>
      <x:c r="P313" s="145" t="n">
        <x:f>MIN(1,SQRT(G313/8000))</x:f>
        <x:v>1</x:v>
      </x:c>
      <x:c r="Q313" s="28" t="n">
        <x:f>35+(O313-35)*P313</x:f>
        <x:v>72.4658829191159</x:v>
      </x:c>
      <x:c r="R313" s="28" t="n">
        <x:f>IF(K313&lt;0.95,MIN(25,(0.95-K313)*250),0)</x:f>
        <x:v>0</x:v>
      </x:c>
      <x:c r="S313" s="28" t="n">
        <x:f>IF($X313="A",Y313*5+Z313*15+AA313*30+AB313*60+AC313*80+AD313*100,0)</x:f>
        <x:v>0</x:v>
      </x:c>
      <x:c r="T313" s="28" t="n">
        <x:f>IF($X313="A",AE313*5+AF313*15+AG313*30+AH313*60+AI313*80+AJ313*100,0)</x:f>
        <x:v>0</x:v>
      </x:c>
      <x:c r="U313" s="28" t="n">
        <x:f>IF($X313="A",S313*15%+T313*30%+Q313*55%,0)</x:f>
        <x:v>0</x:v>
      </x:c>
      <x:c r="V313" s="1019" t="n">
        <x:f>IF($X313="A",U313*80%+N313*20%,N313*IFERROR(INDEX($AT$5:$AT$60,MATCH($D313,$AR$5:$AR$60,0)),0.6)+Q313*IFERROR(INDEX($AU$5:$AU$60,MATCH($D313,$AR$5:$AR$60,0)),0.4)-R313)</x:f>
        <x:v>86.25005316764636</x:v>
      </x:c>
      <x:c r="W313" s="25" t="str">
        <x:f>IF(E313&gt;=90,"設定6級候補",IF(E313&gt;=75,"設定4以上強候補",IF(E313&gt;=60,"設定4以上を疑う","要観察")))</x:f>
        <x:v>設定4以上強候補</x:v>
      </x:c>
      <x:c r="X313" s="1004" t="str">
        <x:f>IFERROR(INDEX($AS$5:$AS$60,MATCH($D313,$AR$5:$AR$60,0)),"AT")</x:f>
        <x:v>AT</x:v>
      </x:c>
      <x:c r="Y313" s="145" t="n">
        <x:f>IFERROR((EXP(-$G313/INDEX($AV$5:$BA$12,MATCH($D313,$AR$5:$AR$12,0),1))*($G313/INDEX($AV$5:$BA$12,MATCH($D313,$AR$5:$AR$12,0),1))^$I313)/((EXP(-$G313/INDEX($AV$5:$BA$12,MATCH($D313,$AR$5:$AR$12,0),1))*($G313/INDEX($AV$5:$BA$12,MATCH($D313,$AR$5:$AR$12,0),1))^$I313)+(EXP(-$G313/INDEX($AV$5:$BA$12,MATCH($D313,$AR$5:$AR$12,0),2))*($G313/INDEX($AV$5:$BA$12,MATCH($D313,$AR$5:$AR$12,0),2))^$I313)+(EXP(-$G313/INDEX($AV$5:$BA$12,MATCH($D313,$AR$5:$AR$12,0),3))*($G313/INDEX($AV$5:$BA$12,MATCH($D313,$AR$5:$AR$12,0),3))^$I313)+(EXP(-$G313/INDEX($AV$5:$BA$12,MATCH($D313,$AR$5:$AR$12,0),4))*($G313/INDEX($AV$5:$BA$12,MATCH($D313,$AR$5:$AR$12,0),4))^$I313)+(EXP(-$G313/INDEX($AV$5:$BA$12,MATCH($D313,$AR$5:$AR$12,0),5))*($G313/INDEX($AV$5:$BA$12,MATCH($D313,$AR$5:$AR$12,0),5))^$I313)+(EXP(-$G313/INDEX($AV$5:$BA$12,MATCH($D313,$AR$5:$AR$12,0),6))*($G313/INDEX($AV$5:$BA$12,MATCH($D313,$AR$5:$AR$12,0),6))^$I313)),0)</x:f>
        <x:v>0</x:v>
      </x:c>
      <x:c r="Z313" s="145" t="n">
        <x:f>IFERROR((EXP(-$G313/INDEX($AV$5:$BA$12,MATCH($D313,$AR$5:$AR$12,0),2))*($G313/INDEX($AV$5:$BA$12,MATCH($D313,$AR$5:$AR$12,0),2))^$I313)/((EXP(-$G313/INDEX($AV$5:$BA$12,MATCH($D313,$AR$5:$AR$12,0),1))*($G313/INDEX($AV$5:$BA$12,MATCH($D313,$AR$5:$AR$12,0),1))^$I313)+(EXP(-$G313/INDEX($AV$5:$BA$12,MATCH($D313,$AR$5:$AR$12,0),2))*($G313/INDEX($AV$5:$BA$12,MATCH($D313,$AR$5:$AR$12,0),2))^$I313)+(EXP(-$G313/INDEX($AV$5:$BA$12,MATCH($D313,$AR$5:$AR$12,0),3))*($G313/INDEX($AV$5:$BA$12,MATCH($D313,$AR$5:$AR$12,0),3))^$I313)+(EXP(-$G313/INDEX($AV$5:$BA$12,MATCH($D313,$AR$5:$AR$12,0),4))*($G313/INDEX($AV$5:$BA$12,MATCH($D313,$AR$5:$AR$12,0),4))^$I313)+(EXP(-$G313/INDEX($AV$5:$BA$12,MATCH($D313,$AR$5:$AR$12,0),5))*($G313/INDEX($AV$5:$BA$12,MATCH($D313,$AR$5:$AR$12,0),5))^$I313)+(EXP(-$G313/INDEX($AV$5:$BA$12,MATCH($D313,$AR$5:$AR$12,0),6))*($G313/INDEX($AV$5:$BA$12,MATCH($D313,$AR$5:$AR$12,0),6))^$I313)),0)</x:f>
        <x:v>0</x:v>
      </x:c>
      <x:c r="AA313" s="145" t="n">
        <x:f>IFERROR((EXP(-$G313/INDEX($AV$5:$BA$12,MATCH($D313,$AR$5:$AR$12,0),3))*($G313/INDEX($AV$5:$BA$12,MATCH($D313,$AR$5:$AR$12,0),3))^$I313)/((EXP(-$G313/INDEX($AV$5:$BA$12,MATCH($D313,$AR$5:$AR$12,0),1))*($G313/INDEX($AV$5:$BA$12,MATCH($D313,$AR$5:$AR$12,0),1))^$I313)+(EXP(-$G313/INDEX($AV$5:$BA$12,MATCH($D313,$AR$5:$AR$12,0),2))*($G313/INDEX($AV$5:$BA$12,MATCH($D313,$AR$5:$AR$12,0),2))^$I313)+(EXP(-$G313/INDEX($AV$5:$BA$12,MATCH($D313,$AR$5:$AR$12,0),3))*($G313/INDEX($AV$5:$BA$12,MATCH($D313,$AR$5:$AR$12,0),3))^$I313)+(EXP(-$G313/INDEX($AV$5:$BA$12,MATCH($D313,$AR$5:$AR$12,0),4))*($G313/INDEX($AV$5:$BA$12,MATCH($D313,$AR$5:$AR$12,0),4))^$I313)+(EXP(-$G313/INDEX($AV$5:$BA$12,MATCH($D313,$AR$5:$AR$12,0),5))*($G313/INDEX($AV$5:$BA$12,MATCH($D313,$AR$5:$AR$12,0),5))^$I313)+(EXP(-$G313/INDEX($AV$5:$BA$12,MATCH($D313,$AR$5:$AR$12,0),6))*($G313/INDEX($AV$5:$BA$12,MATCH($D313,$AR$5:$AR$12,0),6))^$I313)),0)</x:f>
        <x:v>0</x:v>
      </x:c>
      <x:c r="AB313" s="145" t="n">
        <x:f>IFERROR((EXP(-$G313/INDEX($AV$5:$BA$12,MATCH($D313,$AR$5:$AR$12,0),4))*($G313/INDEX($AV$5:$BA$12,MATCH($D313,$AR$5:$AR$12,0),4))^$I313)/((EXP(-$G313/INDEX($AV$5:$BA$12,MATCH($D313,$AR$5:$AR$12,0),1))*($G313/INDEX($AV$5:$BA$12,MATCH($D313,$AR$5:$AR$12,0),1))^$I313)+(EXP(-$G313/INDEX($AV$5:$BA$12,MATCH($D313,$AR$5:$AR$12,0),2))*($G313/INDEX($AV$5:$BA$12,MATCH($D313,$AR$5:$AR$12,0),2))^$I313)+(EXP(-$G313/INDEX($AV$5:$BA$12,MATCH($D313,$AR$5:$AR$12,0),3))*($G313/INDEX($AV$5:$BA$12,MATCH($D313,$AR$5:$AR$12,0),3))^$I313)+(EXP(-$G313/INDEX($AV$5:$BA$12,MATCH($D313,$AR$5:$AR$12,0),4))*($G313/INDEX($AV$5:$BA$12,MATCH($D313,$AR$5:$AR$12,0),4))^$I313)+(EXP(-$G313/INDEX($AV$5:$BA$12,MATCH($D313,$AR$5:$AR$12,0),5))*($G313/INDEX($AV$5:$BA$12,MATCH($D313,$AR$5:$AR$12,0),5))^$I313)+(EXP(-$G313/INDEX($AV$5:$BA$12,MATCH($D313,$AR$5:$AR$12,0),6))*($G313/INDEX($AV$5:$BA$12,MATCH($D313,$AR$5:$AR$12,0),6))^$I313)),0)</x:f>
        <x:v>0</x:v>
      </x:c>
      <x:c r="AC313" s="145" t="n">
        <x:f>IFERROR((EXP(-$G313/INDEX($AV$5:$BA$12,MATCH($D313,$AR$5:$AR$12,0),5))*($G313/INDEX($AV$5:$BA$12,MATCH($D313,$AR$5:$AR$12,0),5))^$I313)/((EXP(-$G313/INDEX($AV$5:$BA$12,MATCH($D313,$AR$5:$AR$12,0),1))*($G313/INDEX($AV$5:$BA$12,MATCH($D313,$AR$5:$AR$12,0),1))^$I313)+(EXP(-$G313/INDEX($AV$5:$BA$12,MATCH($D313,$AR$5:$AR$12,0),2))*($G313/INDEX($AV$5:$BA$12,MATCH($D313,$AR$5:$AR$12,0),2))^$I313)+(EXP(-$G313/INDEX($AV$5:$BA$12,MATCH($D313,$AR$5:$AR$12,0),3))*($G313/INDEX($AV$5:$BA$12,MATCH($D313,$AR$5:$AR$12,0),3))^$I313)+(EXP(-$G313/INDEX($AV$5:$BA$12,MATCH($D313,$AR$5:$AR$12,0),4))*($G313/INDEX($AV$5:$BA$12,MATCH($D313,$AR$5:$AR$12,0),4))^$I313)+(EXP(-$G313/INDEX($AV$5:$BA$12,MATCH($D313,$AR$5:$AR$12,0),5))*($G313/INDEX($AV$5:$BA$12,MATCH($D313,$AR$5:$AR$12,0),5))^$I313)+(EXP(-$G313/INDEX($AV$5:$BA$12,MATCH($D313,$AR$5:$AR$12,0),6))*($G313/INDEX($AV$5:$BA$12,MATCH($D313,$AR$5:$AR$12,0),6))^$I313)),0)</x:f>
        <x:v>0</x:v>
      </x:c>
      <x:c r="AD313" s="145" t="n">
        <x:f>IFERROR((EXP(-$G313/INDEX($AV$5:$BA$12,MATCH($D313,$AR$5:$AR$12,0),6))*($G313/INDEX($AV$5:$BA$12,MATCH($D313,$AR$5:$AR$12,0),6))^$I313)/((EXP(-$G313/INDEX($AV$5:$BA$12,MATCH($D313,$AR$5:$AR$12,0),1))*($G313/INDEX($AV$5:$BA$12,MATCH($D313,$AR$5:$AR$12,0),1))^$I313)+(EXP(-$G313/INDEX($AV$5:$BA$12,MATCH($D313,$AR$5:$AR$12,0),2))*($G313/INDEX($AV$5:$BA$12,MATCH($D313,$AR$5:$AR$12,0),2))^$I313)+(EXP(-$G313/INDEX($AV$5:$BA$12,MATCH($D313,$AR$5:$AR$12,0),3))*($G313/INDEX($AV$5:$BA$12,MATCH($D313,$AR$5:$AR$12,0),3))^$I313)+(EXP(-$G313/INDEX($AV$5:$BA$12,MATCH($D313,$AR$5:$AR$12,0),4))*($G313/INDEX($AV$5:$BA$12,MATCH($D313,$AR$5:$AR$12,0),4))^$I313)+(EXP(-$G313/INDEX($AV$5:$BA$12,MATCH($D313,$AR$5:$AR$12,0),5))*($G313/INDEX($AV$5:$BA$12,MATCH($D313,$AR$5:$AR$12,0),5))^$I313)+(EXP(-$G313/INDEX($AV$5:$BA$12,MATCH($D313,$AR$5:$AR$12,0),6))*($G313/INDEX($AV$5:$BA$12,MATCH($D313,$AR$5:$AR$12,0),6))^$I313)),0)</x:f>
        <x:v>0</x:v>
      </x:c>
      <x:c r="AE313" s="145" t="n">
        <x:f>IFERROR((EXP(-$G313/INDEX($BB$5:$BG$12,MATCH($D313,$AR$5:$AR$12,0),1))*($G313/INDEX($BB$5:$BG$12,MATCH($D313,$AR$5:$AR$12,0),1))^$J313)/((EXP(-$G313/INDEX($BB$5:$BG$12,MATCH($D313,$AR$5:$AR$12,0),1))*($G313/INDEX($BB$5:$BG$12,MATCH($D313,$AR$5:$AR$12,0),1))^$J313)+(EXP(-$G313/INDEX($BB$5:$BG$12,MATCH($D313,$AR$5:$AR$12,0),2))*($G313/INDEX($BB$5:$BG$12,MATCH($D313,$AR$5:$AR$12,0),2))^$J313)+(EXP(-$G313/INDEX($BB$5:$BG$12,MATCH($D313,$AR$5:$AR$12,0),3))*($G313/INDEX($BB$5:$BG$12,MATCH($D313,$AR$5:$AR$12,0),3))^$J313)+(EXP(-$G313/INDEX($BB$5:$BG$12,MATCH($D313,$AR$5:$AR$12,0),4))*($G313/INDEX($BB$5:$BG$12,MATCH($D313,$AR$5:$AR$12,0),4))^$J313)+(EXP(-$G313/INDEX($BB$5:$BG$12,MATCH($D313,$AR$5:$AR$12,0),5))*($G313/INDEX($BB$5:$BG$12,MATCH($D313,$AR$5:$AR$12,0),5))^$J313)+(EXP(-$G313/INDEX($BB$5:$BG$12,MATCH($D313,$AR$5:$AR$12,0),6))*($G313/INDEX($BB$5:$BG$12,MATCH($D313,$AR$5:$AR$12,0),6))^$J313)),0)</x:f>
        <x:v>0</x:v>
      </x:c>
      <x:c r="AF313" s="145" t="n">
        <x:f>IFERROR((EXP(-$G313/INDEX($BB$5:$BG$12,MATCH($D313,$AR$5:$AR$12,0),2))*($G313/INDEX($BB$5:$BG$12,MATCH($D313,$AR$5:$AR$12,0),2))^$J313)/((EXP(-$G313/INDEX($BB$5:$BG$12,MATCH($D313,$AR$5:$AR$12,0),1))*($G313/INDEX($BB$5:$BG$12,MATCH($D313,$AR$5:$AR$12,0),1))^$J313)+(EXP(-$G313/INDEX($BB$5:$BG$12,MATCH($D313,$AR$5:$AR$12,0),2))*($G313/INDEX($BB$5:$BG$12,MATCH($D313,$AR$5:$AR$12,0),2))^$J313)+(EXP(-$G313/INDEX($BB$5:$BG$12,MATCH($D313,$AR$5:$AR$12,0),3))*($G313/INDEX($BB$5:$BG$12,MATCH($D313,$AR$5:$AR$12,0),3))^$J313)+(EXP(-$G313/INDEX($BB$5:$BG$12,MATCH($D313,$AR$5:$AR$12,0),4))*($G313/INDEX($BB$5:$BG$12,MATCH($D313,$AR$5:$AR$12,0),4))^$J313)+(EXP(-$G313/INDEX($BB$5:$BG$12,MATCH($D313,$AR$5:$AR$12,0),5))*($G313/INDEX($BB$5:$BG$12,MATCH($D313,$AR$5:$AR$12,0),5))^$J313)+(EXP(-$G313/INDEX($BB$5:$BG$12,MATCH($D313,$AR$5:$AR$12,0),6))*($G313/INDEX($BB$5:$BG$12,MATCH($D313,$AR$5:$AR$12,0),6))^$J313)),0)</x:f>
        <x:v>0</x:v>
      </x:c>
      <x:c r="AG313" s="145" t="n">
        <x:f>IFERROR((EXP(-$G313/INDEX($BB$5:$BG$12,MATCH($D313,$AR$5:$AR$12,0),3))*($G313/INDEX($BB$5:$BG$12,MATCH($D313,$AR$5:$AR$12,0),3))^$J313)/((EXP(-$G313/INDEX($BB$5:$BG$12,MATCH($D313,$AR$5:$AR$12,0),1))*($G313/INDEX($BB$5:$BG$12,MATCH($D313,$AR$5:$AR$12,0),1))^$J313)+(EXP(-$G313/INDEX($BB$5:$BG$12,MATCH($D313,$AR$5:$AR$12,0),2))*($G313/INDEX($BB$5:$BG$12,MATCH($D313,$AR$5:$AR$12,0),2))^$J313)+(EXP(-$G313/INDEX($BB$5:$BG$12,MATCH($D313,$AR$5:$AR$12,0),3))*($G313/INDEX($BB$5:$BG$12,MATCH($D313,$AR$5:$AR$12,0),3))^$J313)+(EXP(-$G313/INDEX($BB$5:$BG$12,MATCH($D313,$AR$5:$AR$12,0),4))*($G313/INDEX($BB$5:$BG$12,MATCH($D313,$AR$5:$AR$12,0),4))^$J313)+(EXP(-$G313/INDEX($BB$5:$BG$12,MATCH($D313,$AR$5:$AR$12,0),5))*($G313/INDEX($BB$5:$BG$12,MATCH($D313,$AR$5:$AR$12,0),5))^$J313)+(EXP(-$G313/INDEX($BB$5:$BG$12,MATCH($D313,$AR$5:$AR$12,0),6))*($G313/INDEX($BB$5:$BG$12,MATCH($D313,$AR$5:$AR$12,0),6))^$J313)),0)</x:f>
        <x:v>0</x:v>
      </x:c>
      <x:c r="AH313" s="145" t="n">
        <x:f>IFERROR((EXP(-$G313/INDEX($BB$5:$BG$12,MATCH($D313,$AR$5:$AR$12,0),4))*($G313/INDEX($BB$5:$BG$12,MATCH($D313,$AR$5:$AR$12,0),4))^$J313)/((EXP(-$G313/INDEX($BB$5:$BG$12,MATCH($D313,$AR$5:$AR$12,0),1))*($G313/INDEX($BB$5:$BG$12,MATCH($D313,$AR$5:$AR$12,0),1))^$J313)+(EXP(-$G313/INDEX($BB$5:$BG$12,MATCH($D313,$AR$5:$AR$12,0),2))*($G313/INDEX($BB$5:$BG$12,MATCH($D313,$AR$5:$AR$12,0),2))^$J313)+(EXP(-$G313/INDEX($BB$5:$BG$12,MATCH($D313,$AR$5:$AR$12,0),3))*($G313/INDEX($BB$5:$BG$12,MATCH($D313,$AR$5:$AR$12,0),3))^$J313)+(EXP(-$G313/INDEX($BB$5:$BG$12,MATCH($D313,$AR$5:$AR$12,0),4))*($G313/INDEX($BB$5:$BG$12,MATCH($D313,$AR$5:$AR$12,0),4))^$J313)+(EXP(-$G313/INDEX($BB$5:$BG$12,MATCH($D313,$AR$5:$AR$12,0),5))*($G313/INDEX($BB$5:$BG$12,MATCH($D313,$AR$5:$AR$12,0),5))^$J313)+(EXP(-$G313/INDEX($BB$5:$BG$12,MATCH($D313,$AR$5:$AR$12,0),6))*($G313/INDEX($BB$5:$BG$12,MATCH($D313,$AR$5:$AR$12,0),6))^$J313)),0)</x:f>
        <x:v>0</x:v>
      </x:c>
      <x:c r="AI313" s="145" t="n">
        <x:f>IFERROR((EXP(-$G313/INDEX($BB$5:$BG$12,MATCH($D313,$AR$5:$AR$12,0),5))*($G313/INDEX($BB$5:$BG$12,MATCH($D313,$AR$5:$AR$12,0),5))^$J313)/((EXP(-$G313/INDEX($BB$5:$BG$12,MATCH($D313,$AR$5:$AR$12,0),1))*($G313/INDEX($BB$5:$BG$12,MATCH($D313,$AR$5:$AR$12,0),1))^$J313)+(EXP(-$G313/INDEX($BB$5:$BG$12,MATCH($D313,$AR$5:$AR$12,0),2))*($G313/INDEX($BB$5:$BG$12,MATCH($D313,$AR$5:$AR$12,0),2))^$J313)+(EXP(-$G313/INDEX($BB$5:$BG$12,MATCH($D313,$AR$5:$AR$12,0),3))*($G313/INDEX($BB$5:$BG$12,MATCH($D313,$AR$5:$AR$12,0),3))^$J313)+(EXP(-$G313/INDEX($BB$5:$BG$12,MATCH($D313,$AR$5:$AR$12,0),4))*($G313/INDEX($BB$5:$BG$12,MATCH($D313,$AR$5:$AR$12,0),4))^$J313)+(EXP(-$G313/INDEX($BB$5:$BG$12,MATCH($D313,$AR$5:$AR$12,0),5))*($G313/INDEX($BB$5:$BG$12,MATCH($D313,$AR$5:$AR$12,0),5))^$J313)+(EXP(-$G313/INDEX($BB$5:$BG$12,MATCH($D313,$AR$5:$AR$12,0),6))*($G313/INDEX($BB$5:$BG$12,MATCH($D313,$AR$5:$AR$12,0),6))^$J313)),0)</x:f>
        <x:v>0</x:v>
      </x:c>
      <x:c r="AJ313" s="145" t="n">
        <x:f>IFERROR((EXP(-$G313/INDEX($BB$5:$BG$12,MATCH($D313,$AR$5:$AR$12,0),6))*($G313/INDEX($BB$5:$BG$12,MATCH($D313,$AR$5:$AR$12,0),6))^$J313)/((EXP(-$G313/INDEX($BB$5:$BG$12,MATCH($D313,$AR$5:$AR$12,0),1))*($G313/INDEX($BB$5:$BG$12,MATCH($D313,$AR$5:$AR$12,0),1))^$J313)+(EXP(-$G313/INDEX($BB$5:$BG$12,MATCH($D313,$AR$5:$AR$12,0),2))*($G313/INDEX($BB$5:$BG$12,MATCH($D313,$AR$5:$AR$12,0),2))^$J313)+(EXP(-$G313/INDEX($BB$5:$BG$12,MATCH($D313,$AR$5:$AR$12,0),3))*($G313/INDEX($BB$5:$BG$12,MATCH($D313,$AR$5:$AR$12,0),3))^$J313)+(EXP(-$G313/INDEX($BB$5:$BG$12,MATCH($D313,$AR$5:$AR$12,0),4))*($G313/INDEX($BB$5:$BG$12,MATCH($D313,$AR$5:$AR$12,0),4))^$J313)+(EXP(-$G313/INDEX($BB$5:$BG$12,MATCH($D313,$AR$5:$AR$12,0),5))*($G313/INDEX($BB$5:$BG$12,MATCH($D313,$AR$5:$AR$12,0),5))^$J313)+(EXP(-$G313/INDEX($BB$5:$BG$12,MATCH($D313,$AR$5:$AR$12,0),6))*($G313/INDEX($BB$5:$BG$12,MATCH($D313,$AR$5:$AR$12,0),6))^$J313)),0)</x:f>
        <x:v>0</x:v>
      </x:c>
      <x:c r="BJ313"/>
      <x:c r="BK313"/>
      <x:c r="BL313"/>
      <x:c r="BM313"/>
      <x:c r="BN313"/>
      <x:c r="BO313"/>
      <x:c r="BP313"/>
      <x:c r="BQ313"/>
      <x:c r="BR313"/>
      <x:c r="BS313"/>
      <x:c r="BT313"/>
      <x:c r="BU313"/>
      <x:c r="BV313"/>
      <x:c r="BW313"/>
      <x:c r="BX313"/>
      <x:c r="BY313"/>
      <x:c r="BZ313"/>
    </x:row>
    <x:row r="314">
      <x:c r="A314" s="30" t="n">
        <x:f>'対象台データ'!A312</x:f>
        <x:v>46135</x:v>
      </x:c>
      <x:c r="B314" s="1004" t="str">
        <x:f>'対象台データ'!B312</x:f>
        <x:v>木</x:v>
      </x:c>
      <x:c r="C314" s="1004" t="str">
        <x:f>'対象台データ'!C312</x:f>
        <x:v>4/23</x:v>
      </x:c>
      <x:c r="D314" t="str">
        <x:f>'対象台データ'!D312</x:f>
        <x:v>マギアレコード 魔法少女まどか☆マギカ外伝</x:v>
      </x:c>
      <x:c r="E314" s="1015" t="n">
        <x:f>IF($X314="A",MIN(100,MAX(0,55+(V314-55)*(1+0.4*SQRT(MIN(G314/8000,1))))),MIN(100,MAX(0,V314)))</x:f>
        <x:v>83.16613448944847</x:v>
      </x:c>
      <x:c r="F314" s="1017" t="n">
        <x:f>'対象台データ'!E312</x:f>
        <x:v>723</x:v>
      </x:c>
      <x:c r="G314" s="644" t="n">
        <x:f>'対象台データ'!F312</x:f>
        <x:v>8419</x:v>
      </x:c>
      <x:c r="H314" s="644" t="n">
        <x:f>'対象台データ'!G312</x:f>
        <x:v>3754</x:v>
      </x:c>
      <x:c r="I314" s="644" t="n">
        <x:f>'対象台データ'!H312</x:f>
        <x:v>0</x:v>
      </x:c>
      <x:c r="J314" s="644" t="n">
        <x:f>'対象台データ'!I312</x:f>
        <x:v>0</x:v>
      </x:c>
      <x:c r="K314" s="145" t="n">
        <x:f>'対象台データ'!K312</x:f>
        <x:v>1.1486320623985429</x:v>
      </x:c>
      <x:c r="L314" s="28" t="n">
        <x:f>IF(G314&lt;=0,5,IF(G314&lt;1500,5+(G314-0)*(20-5)/(1500-0),IF(G314&lt;3000,20+(G314-1500)*(40-20)/(3000-1500),IF(G314&lt;4500,40+(G314-3000)*(58-40)/(4500-3000),IF(G314&lt;6000,58+(G314-4500)*(72-58)/(6000-4500),IF(G314&lt;7500,72+(G314-6000)*(84-72)/(7500-6000),IF(G314&lt;9000,84+(G314-7500)*(93-84)/(9000-7500),IF(G314&lt;11000,93+(G314-9000)*(100-93)/(11000-9000),100))))))))</x:f>
        <x:v>89.514</x:v>
      </x:c>
      <x:c r="M314" s="28" t="n">
        <x:v>1</x:v>
      </x:c>
      <x:c r="N314" s="28" t="n">
        <x:f>MIN(100,L314*M314)</x:f>
        <x:v>89.514</x:v>
      </x:c>
      <x:c r="O314" s="28" t="n">
        <x:f>IF(K314&lt;=0.8,0,IF(K314&lt;0.9,0+(K314-0.8)*(10-0)/(0.9-0.8),IF(K314&lt;1,10+(K314-0.9)*(35-10)/(1-0.9),IF(K314&lt;1.2,35+(K314-1)*(87-35)/(1.2-1),IF(K314&lt;1.3,87+(K314-1.2)*(96-87)/(1.3-1.2),IF(K314&lt;1.45,96+(K314-1.3)*(100-96)/(1.45-1.3),100))))))</x:f>
        <x:v>73.64433622362115</x:v>
      </x:c>
      <x:c r="P314" s="145" t="n">
        <x:f>MIN(1,SQRT(G314/8000))</x:f>
        <x:v>1</x:v>
      </x:c>
      <x:c r="Q314" s="28" t="n">
        <x:f>35+(O314-35)*P314</x:f>
        <x:v>73.64433622362115</x:v>
      </x:c>
      <x:c r="R314" s="28" t="n">
        <x:f>IF(K314&lt;0.95,MIN(25,(0.95-K314)*250),0)</x:f>
        <x:v>0</x:v>
      </x:c>
      <x:c r="S314" s="28" t="n">
        <x:f>IF($X314="A",Y314*5+Z314*15+AA314*30+AB314*60+AC314*80+AD314*100,0)</x:f>
        <x:v>0</x:v>
      </x:c>
      <x:c r="T314" s="28" t="n">
        <x:f>IF($X314="A",AE314*5+AF314*15+AG314*30+AH314*60+AI314*80+AJ314*100,0)</x:f>
        <x:v>0</x:v>
      </x:c>
      <x:c r="U314" s="28" t="n">
        <x:f>IF($X314="A",S314*15%+T314*30%+Q314*55%,0)</x:f>
        <x:v>0</x:v>
      </x:c>
      <x:c r="V314" s="1019" t="n">
        <x:f>IF($X314="A",U314*80%+N314*20%,N314*IFERROR(INDEX($AT$5:$AT$60,MATCH($D314,$AR$5:$AR$60,0)),0.6)+Q314*IFERROR(INDEX($AU$5:$AU$60,MATCH($D314,$AR$5:$AR$60,0)),0.4)-R314)</x:f>
        <x:v>83.16613448944847</x:v>
      </x:c>
      <x:c r="W314" s="25" t="str">
        <x:f>IF(E314&gt;=90,"設定6級候補",IF(E314&gt;=75,"設定4以上強候補",IF(E314&gt;=60,"設定4以上を疑う","要観察")))</x:f>
        <x:v>設定4以上強候補</x:v>
      </x:c>
      <x:c r="X314" s="1004" t="str">
        <x:f>IFERROR(INDEX($AS$5:$AS$60,MATCH($D314,$AR$5:$AR$60,0)),"AT")</x:f>
        <x:v>AT</x:v>
      </x:c>
      <x:c r="Y314" s="145" t="n">
        <x:f>IFERROR((EXP(-$G314/INDEX($AV$5:$BA$12,MATCH($D314,$AR$5:$AR$12,0),1))*($G314/INDEX($AV$5:$BA$12,MATCH($D314,$AR$5:$AR$12,0),1))^$I314)/((EXP(-$G314/INDEX($AV$5:$BA$12,MATCH($D314,$AR$5:$AR$12,0),1))*($G314/INDEX($AV$5:$BA$12,MATCH($D314,$AR$5:$AR$12,0),1))^$I314)+(EXP(-$G314/INDEX($AV$5:$BA$12,MATCH($D314,$AR$5:$AR$12,0),2))*($G314/INDEX($AV$5:$BA$12,MATCH($D314,$AR$5:$AR$12,0),2))^$I314)+(EXP(-$G314/INDEX($AV$5:$BA$12,MATCH($D314,$AR$5:$AR$12,0),3))*($G314/INDEX($AV$5:$BA$12,MATCH($D314,$AR$5:$AR$12,0),3))^$I314)+(EXP(-$G314/INDEX($AV$5:$BA$12,MATCH($D314,$AR$5:$AR$12,0),4))*($G314/INDEX($AV$5:$BA$12,MATCH($D314,$AR$5:$AR$12,0),4))^$I314)+(EXP(-$G314/INDEX($AV$5:$BA$12,MATCH($D314,$AR$5:$AR$12,0),5))*($G314/INDEX($AV$5:$BA$12,MATCH($D314,$AR$5:$AR$12,0),5))^$I314)+(EXP(-$G314/INDEX($AV$5:$BA$12,MATCH($D314,$AR$5:$AR$12,0),6))*($G314/INDEX($AV$5:$BA$12,MATCH($D314,$AR$5:$AR$12,0),6))^$I314)),0)</x:f>
        <x:v>0</x:v>
      </x:c>
      <x:c r="Z314" s="145" t="n">
        <x:f>IFERROR((EXP(-$G314/INDEX($AV$5:$BA$12,MATCH($D314,$AR$5:$AR$12,0),2))*($G314/INDEX($AV$5:$BA$12,MATCH($D314,$AR$5:$AR$12,0),2))^$I314)/((EXP(-$G314/INDEX($AV$5:$BA$12,MATCH($D314,$AR$5:$AR$12,0),1))*($G314/INDEX($AV$5:$BA$12,MATCH($D314,$AR$5:$AR$12,0),1))^$I314)+(EXP(-$G314/INDEX($AV$5:$BA$12,MATCH($D314,$AR$5:$AR$12,0),2))*($G314/INDEX($AV$5:$BA$12,MATCH($D314,$AR$5:$AR$12,0),2))^$I314)+(EXP(-$G314/INDEX($AV$5:$BA$12,MATCH($D314,$AR$5:$AR$12,0),3))*($G314/INDEX($AV$5:$BA$12,MATCH($D314,$AR$5:$AR$12,0),3))^$I314)+(EXP(-$G314/INDEX($AV$5:$BA$12,MATCH($D314,$AR$5:$AR$12,0),4))*($G314/INDEX($AV$5:$BA$12,MATCH($D314,$AR$5:$AR$12,0),4))^$I314)+(EXP(-$G314/INDEX($AV$5:$BA$12,MATCH($D314,$AR$5:$AR$12,0),5))*($G314/INDEX($AV$5:$BA$12,MATCH($D314,$AR$5:$AR$12,0),5))^$I314)+(EXP(-$G314/INDEX($AV$5:$BA$12,MATCH($D314,$AR$5:$AR$12,0),6))*($G314/INDEX($AV$5:$BA$12,MATCH($D314,$AR$5:$AR$12,0),6))^$I314)),0)</x:f>
        <x:v>0</x:v>
      </x:c>
      <x:c r="AA314" s="145" t="n">
        <x:f>IFERROR((EXP(-$G314/INDEX($AV$5:$BA$12,MATCH($D314,$AR$5:$AR$12,0),3))*($G314/INDEX($AV$5:$BA$12,MATCH($D314,$AR$5:$AR$12,0),3))^$I314)/((EXP(-$G314/INDEX($AV$5:$BA$12,MATCH($D314,$AR$5:$AR$12,0),1))*($G314/INDEX($AV$5:$BA$12,MATCH($D314,$AR$5:$AR$12,0),1))^$I314)+(EXP(-$G314/INDEX($AV$5:$BA$12,MATCH($D314,$AR$5:$AR$12,0),2))*($G314/INDEX($AV$5:$BA$12,MATCH($D314,$AR$5:$AR$12,0),2))^$I314)+(EXP(-$G314/INDEX($AV$5:$BA$12,MATCH($D314,$AR$5:$AR$12,0),3))*($G314/INDEX($AV$5:$BA$12,MATCH($D314,$AR$5:$AR$12,0),3))^$I314)+(EXP(-$G314/INDEX($AV$5:$BA$12,MATCH($D314,$AR$5:$AR$12,0),4))*($G314/INDEX($AV$5:$BA$12,MATCH($D314,$AR$5:$AR$12,0),4))^$I314)+(EXP(-$G314/INDEX($AV$5:$BA$12,MATCH($D314,$AR$5:$AR$12,0),5))*($G314/INDEX($AV$5:$BA$12,MATCH($D314,$AR$5:$AR$12,0),5))^$I314)+(EXP(-$G314/INDEX($AV$5:$BA$12,MATCH($D314,$AR$5:$AR$12,0),6))*($G314/INDEX($AV$5:$BA$12,MATCH($D314,$AR$5:$AR$12,0),6))^$I314)),0)</x:f>
        <x:v>0</x:v>
      </x:c>
      <x:c r="AB314" s="145" t="n">
        <x:f>IFERROR((EXP(-$G314/INDEX($AV$5:$BA$12,MATCH($D314,$AR$5:$AR$12,0),4))*($G314/INDEX($AV$5:$BA$12,MATCH($D314,$AR$5:$AR$12,0),4))^$I314)/((EXP(-$G314/INDEX($AV$5:$BA$12,MATCH($D314,$AR$5:$AR$12,0),1))*($G314/INDEX($AV$5:$BA$12,MATCH($D314,$AR$5:$AR$12,0),1))^$I314)+(EXP(-$G314/INDEX($AV$5:$BA$12,MATCH($D314,$AR$5:$AR$12,0),2))*($G314/INDEX($AV$5:$BA$12,MATCH($D314,$AR$5:$AR$12,0),2))^$I314)+(EXP(-$G314/INDEX($AV$5:$BA$12,MATCH($D314,$AR$5:$AR$12,0),3))*($G314/INDEX($AV$5:$BA$12,MATCH($D314,$AR$5:$AR$12,0),3))^$I314)+(EXP(-$G314/INDEX($AV$5:$BA$12,MATCH($D314,$AR$5:$AR$12,0),4))*($G314/INDEX($AV$5:$BA$12,MATCH($D314,$AR$5:$AR$12,0),4))^$I314)+(EXP(-$G314/INDEX($AV$5:$BA$12,MATCH($D314,$AR$5:$AR$12,0),5))*($G314/INDEX($AV$5:$BA$12,MATCH($D314,$AR$5:$AR$12,0),5))^$I314)+(EXP(-$G314/INDEX($AV$5:$BA$12,MATCH($D314,$AR$5:$AR$12,0),6))*($G314/INDEX($AV$5:$BA$12,MATCH($D314,$AR$5:$AR$12,0),6))^$I314)),0)</x:f>
        <x:v>0</x:v>
      </x:c>
      <x:c r="AC314" s="145" t="n">
        <x:f>IFERROR((EXP(-$G314/INDEX($AV$5:$BA$12,MATCH($D314,$AR$5:$AR$12,0),5))*($G314/INDEX($AV$5:$BA$12,MATCH($D314,$AR$5:$AR$12,0),5))^$I314)/((EXP(-$G314/INDEX($AV$5:$BA$12,MATCH($D314,$AR$5:$AR$12,0),1))*($G314/INDEX($AV$5:$BA$12,MATCH($D314,$AR$5:$AR$12,0),1))^$I314)+(EXP(-$G314/INDEX($AV$5:$BA$12,MATCH($D314,$AR$5:$AR$12,0),2))*($G314/INDEX($AV$5:$BA$12,MATCH($D314,$AR$5:$AR$12,0),2))^$I314)+(EXP(-$G314/INDEX($AV$5:$BA$12,MATCH($D314,$AR$5:$AR$12,0),3))*($G314/INDEX($AV$5:$BA$12,MATCH($D314,$AR$5:$AR$12,0),3))^$I314)+(EXP(-$G314/INDEX($AV$5:$BA$12,MATCH($D314,$AR$5:$AR$12,0),4))*($G314/INDEX($AV$5:$BA$12,MATCH($D314,$AR$5:$AR$12,0),4))^$I314)+(EXP(-$G314/INDEX($AV$5:$BA$12,MATCH($D314,$AR$5:$AR$12,0),5))*($G314/INDEX($AV$5:$BA$12,MATCH($D314,$AR$5:$AR$12,0),5))^$I314)+(EXP(-$G314/INDEX($AV$5:$BA$12,MATCH($D314,$AR$5:$AR$12,0),6))*($G314/INDEX($AV$5:$BA$12,MATCH($D314,$AR$5:$AR$12,0),6))^$I314)),0)</x:f>
        <x:v>0</x:v>
      </x:c>
      <x:c r="AD314" s="145" t="n">
        <x:f>IFERROR((EXP(-$G314/INDEX($AV$5:$BA$12,MATCH($D314,$AR$5:$AR$12,0),6))*($G314/INDEX($AV$5:$BA$12,MATCH($D314,$AR$5:$AR$12,0),6))^$I314)/((EXP(-$G314/INDEX($AV$5:$BA$12,MATCH($D314,$AR$5:$AR$12,0),1))*($G314/INDEX($AV$5:$BA$12,MATCH($D314,$AR$5:$AR$12,0),1))^$I314)+(EXP(-$G314/INDEX($AV$5:$BA$12,MATCH($D314,$AR$5:$AR$12,0),2))*($G314/INDEX($AV$5:$BA$12,MATCH($D314,$AR$5:$AR$12,0),2))^$I314)+(EXP(-$G314/INDEX($AV$5:$BA$12,MATCH($D314,$AR$5:$AR$12,0),3))*($G314/INDEX($AV$5:$BA$12,MATCH($D314,$AR$5:$AR$12,0),3))^$I314)+(EXP(-$G314/INDEX($AV$5:$BA$12,MATCH($D314,$AR$5:$AR$12,0),4))*($G314/INDEX($AV$5:$BA$12,MATCH($D314,$AR$5:$AR$12,0),4))^$I314)+(EXP(-$G314/INDEX($AV$5:$BA$12,MATCH($D314,$AR$5:$AR$12,0),5))*($G314/INDEX($AV$5:$BA$12,MATCH($D314,$AR$5:$AR$12,0),5))^$I314)+(EXP(-$G314/INDEX($AV$5:$BA$12,MATCH($D314,$AR$5:$AR$12,0),6))*($G314/INDEX($AV$5:$BA$12,MATCH($D314,$AR$5:$AR$12,0),6))^$I314)),0)</x:f>
        <x:v>0</x:v>
      </x:c>
      <x:c r="AE314" s="145" t="n">
        <x:f>IFERROR((EXP(-$G314/INDEX($BB$5:$BG$12,MATCH($D314,$AR$5:$AR$12,0),1))*($G314/INDEX($BB$5:$BG$12,MATCH($D314,$AR$5:$AR$12,0),1))^$J314)/((EXP(-$G314/INDEX($BB$5:$BG$12,MATCH($D314,$AR$5:$AR$12,0),1))*($G314/INDEX($BB$5:$BG$12,MATCH($D314,$AR$5:$AR$12,0),1))^$J314)+(EXP(-$G314/INDEX($BB$5:$BG$12,MATCH($D314,$AR$5:$AR$12,0),2))*($G314/INDEX($BB$5:$BG$12,MATCH($D314,$AR$5:$AR$12,0),2))^$J314)+(EXP(-$G314/INDEX($BB$5:$BG$12,MATCH($D314,$AR$5:$AR$12,0),3))*($G314/INDEX($BB$5:$BG$12,MATCH($D314,$AR$5:$AR$12,0),3))^$J314)+(EXP(-$G314/INDEX($BB$5:$BG$12,MATCH($D314,$AR$5:$AR$12,0),4))*($G314/INDEX($BB$5:$BG$12,MATCH($D314,$AR$5:$AR$12,0),4))^$J314)+(EXP(-$G314/INDEX($BB$5:$BG$12,MATCH($D314,$AR$5:$AR$12,0),5))*($G314/INDEX($BB$5:$BG$12,MATCH($D314,$AR$5:$AR$12,0),5))^$J314)+(EXP(-$G314/INDEX($BB$5:$BG$12,MATCH($D314,$AR$5:$AR$12,0),6))*($G314/INDEX($BB$5:$BG$12,MATCH($D314,$AR$5:$AR$12,0),6))^$J314)),0)</x:f>
        <x:v>0</x:v>
      </x:c>
      <x:c r="AF314" s="145" t="n">
        <x:f>IFERROR((EXP(-$G314/INDEX($BB$5:$BG$12,MATCH($D314,$AR$5:$AR$12,0),2))*($G314/INDEX($BB$5:$BG$12,MATCH($D314,$AR$5:$AR$12,0),2))^$J314)/((EXP(-$G314/INDEX($BB$5:$BG$12,MATCH($D314,$AR$5:$AR$12,0),1))*($G314/INDEX($BB$5:$BG$12,MATCH($D314,$AR$5:$AR$12,0),1))^$J314)+(EXP(-$G314/INDEX($BB$5:$BG$12,MATCH($D314,$AR$5:$AR$12,0),2))*($G314/INDEX($BB$5:$BG$12,MATCH($D314,$AR$5:$AR$12,0),2))^$J314)+(EXP(-$G314/INDEX($BB$5:$BG$12,MATCH($D314,$AR$5:$AR$12,0),3))*($G314/INDEX($BB$5:$BG$12,MATCH($D314,$AR$5:$AR$12,0),3))^$J314)+(EXP(-$G314/INDEX($BB$5:$BG$12,MATCH($D314,$AR$5:$AR$12,0),4))*($G314/INDEX($BB$5:$BG$12,MATCH($D314,$AR$5:$AR$12,0),4))^$J314)+(EXP(-$G314/INDEX($BB$5:$BG$12,MATCH($D314,$AR$5:$AR$12,0),5))*($G314/INDEX($BB$5:$BG$12,MATCH($D314,$AR$5:$AR$12,0),5))^$J314)+(EXP(-$G314/INDEX($BB$5:$BG$12,MATCH($D314,$AR$5:$AR$12,0),6))*($G314/INDEX($BB$5:$BG$12,MATCH($D314,$AR$5:$AR$12,0),6))^$J314)),0)</x:f>
        <x:v>0</x:v>
      </x:c>
      <x:c r="AG314" s="145" t="n">
        <x:f>IFERROR((EXP(-$G314/INDEX($BB$5:$BG$12,MATCH($D314,$AR$5:$AR$12,0),3))*($G314/INDEX($BB$5:$BG$12,MATCH($D314,$AR$5:$AR$12,0),3))^$J314)/((EXP(-$G314/INDEX($BB$5:$BG$12,MATCH($D314,$AR$5:$AR$12,0),1))*($G314/INDEX($BB$5:$BG$12,MATCH($D314,$AR$5:$AR$12,0),1))^$J314)+(EXP(-$G314/INDEX($BB$5:$BG$12,MATCH($D314,$AR$5:$AR$12,0),2))*($G314/INDEX($BB$5:$BG$12,MATCH($D314,$AR$5:$AR$12,0),2))^$J314)+(EXP(-$G314/INDEX($BB$5:$BG$12,MATCH($D314,$AR$5:$AR$12,0),3))*($G314/INDEX($BB$5:$BG$12,MATCH($D314,$AR$5:$AR$12,0),3))^$J314)+(EXP(-$G314/INDEX($BB$5:$BG$12,MATCH($D314,$AR$5:$AR$12,0),4))*($G314/INDEX($BB$5:$BG$12,MATCH($D314,$AR$5:$AR$12,0),4))^$J314)+(EXP(-$G314/INDEX($BB$5:$BG$12,MATCH($D314,$AR$5:$AR$12,0),5))*($G314/INDEX($BB$5:$BG$12,MATCH($D314,$AR$5:$AR$12,0),5))^$J314)+(EXP(-$G314/INDEX($BB$5:$BG$12,MATCH($D314,$AR$5:$AR$12,0),6))*($G314/INDEX($BB$5:$BG$12,MATCH($D314,$AR$5:$AR$12,0),6))^$J314)),0)</x:f>
        <x:v>0</x:v>
      </x:c>
      <x:c r="AH314" s="145" t="n">
        <x:f>IFERROR((EXP(-$G314/INDEX($BB$5:$BG$12,MATCH($D314,$AR$5:$AR$12,0),4))*($G314/INDEX($BB$5:$BG$12,MATCH($D314,$AR$5:$AR$12,0),4))^$J314)/((EXP(-$G314/INDEX($BB$5:$BG$12,MATCH($D314,$AR$5:$AR$12,0),1))*($G314/INDEX($BB$5:$BG$12,MATCH($D314,$AR$5:$AR$12,0),1))^$J314)+(EXP(-$G314/INDEX($BB$5:$BG$12,MATCH($D314,$AR$5:$AR$12,0),2))*($G314/INDEX($BB$5:$BG$12,MATCH($D314,$AR$5:$AR$12,0),2))^$J314)+(EXP(-$G314/INDEX($BB$5:$BG$12,MATCH($D314,$AR$5:$AR$12,0),3))*($G314/INDEX($BB$5:$BG$12,MATCH($D314,$AR$5:$AR$12,0),3))^$J314)+(EXP(-$G314/INDEX($BB$5:$BG$12,MATCH($D314,$AR$5:$AR$12,0),4))*($G314/INDEX($BB$5:$BG$12,MATCH($D314,$AR$5:$AR$12,0),4))^$J314)+(EXP(-$G314/INDEX($BB$5:$BG$12,MATCH($D314,$AR$5:$AR$12,0),5))*($G314/INDEX($BB$5:$BG$12,MATCH($D314,$AR$5:$AR$12,0),5))^$J314)+(EXP(-$G314/INDEX($BB$5:$BG$12,MATCH($D314,$AR$5:$AR$12,0),6))*($G314/INDEX($BB$5:$BG$12,MATCH($D314,$AR$5:$AR$12,0),6))^$J314)),0)</x:f>
        <x:v>0</x:v>
      </x:c>
      <x:c r="AI314" s="145" t="n">
        <x:f>IFERROR((EXP(-$G314/INDEX($BB$5:$BG$12,MATCH($D314,$AR$5:$AR$12,0),5))*($G314/INDEX($BB$5:$BG$12,MATCH($D314,$AR$5:$AR$12,0),5))^$J314)/((EXP(-$G314/INDEX($BB$5:$BG$12,MATCH($D314,$AR$5:$AR$12,0),1))*($G314/INDEX($BB$5:$BG$12,MATCH($D314,$AR$5:$AR$12,0),1))^$J314)+(EXP(-$G314/INDEX($BB$5:$BG$12,MATCH($D314,$AR$5:$AR$12,0),2))*($G314/INDEX($BB$5:$BG$12,MATCH($D314,$AR$5:$AR$12,0),2))^$J314)+(EXP(-$G314/INDEX($BB$5:$BG$12,MATCH($D314,$AR$5:$AR$12,0),3))*($G314/INDEX($BB$5:$BG$12,MATCH($D314,$AR$5:$AR$12,0),3))^$J314)+(EXP(-$G314/INDEX($BB$5:$BG$12,MATCH($D314,$AR$5:$AR$12,0),4))*($G314/INDEX($BB$5:$BG$12,MATCH($D314,$AR$5:$AR$12,0),4))^$J314)+(EXP(-$G314/INDEX($BB$5:$BG$12,MATCH($D314,$AR$5:$AR$12,0),5))*($G314/INDEX($BB$5:$BG$12,MATCH($D314,$AR$5:$AR$12,0),5))^$J314)+(EXP(-$G314/INDEX($BB$5:$BG$12,MATCH($D314,$AR$5:$AR$12,0),6))*($G314/INDEX($BB$5:$BG$12,MATCH($D314,$AR$5:$AR$12,0),6))^$J314)),0)</x:f>
        <x:v>0</x:v>
      </x:c>
      <x:c r="AJ314" s="145" t="n">
        <x:f>IFERROR((EXP(-$G314/INDEX($BB$5:$BG$12,MATCH($D314,$AR$5:$AR$12,0),6))*($G314/INDEX($BB$5:$BG$12,MATCH($D314,$AR$5:$AR$12,0),6))^$J314)/((EXP(-$G314/INDEX($BB$5:$BG$12,MATCH($D314,$AR$5:$AR$12,0),1))*($G314/INDEX($BB$5:$BG$12,MATCH($D314,$AR$5:$AR$12,0),1))^$J314)+(EXP(-$G314/INDEX($BB$5:$BG$12,MATCH($D314,$AR$5:$AR$12,0),2))*($G314/INDEX($BB$5:$BG$12,MATCH($D314,$AR$5:$AR$12,0),2))^$J314)+(EXP(-$G314/INDEX($BB$5:$BG$12,MATCH($D314,$AR$5:$AR$12,0),3))*($G314/INDEX($BB$5:$BG$12,MATCH($D314,$AR$5:$AR$12,0),3))^$J314)+(EXP(-$G314/INDEX($BB$5:$BG$12,MATCH($D314,$AR$5:$AR$12,0),4))*($G314/INDEX($BB$5:$BG$12,MATCH($D314,$AR$5:$AR$12,0),4))^$J314)+(EXP(-$G314/INDEX($BB$5:$BG$12,MATCH($D314,$AR$5:$AR$12,0),5))*($G314/INDEX($BB$5:$BG$12,MATCH($D314,$AR$5:$AR$12,0),5))^$J314)+(EXP(-$G314/INDEX($BB$5:$BG$12,MATCH($D314,$AR$5:$AR$12,0),6))*($G314/INDEX($BB$5:$BG$12,MATCH($D314,$AR$5:$AR$12,0),6))^$J314)),0)</x:f>
        <x:v>0</x:v>
      </x:c>
      <x:c r="BJ314"/>
      <x:c r="BK314"/>
      <x:c r="BL314"/>
      <x:c r="BM314"/>
      <x:c r="BN314"/>
      <x:c r="BO314"/>
      <x:c r="BP314"/>
      <x:c r="BQ314"/>
      <x:c r="BR314"/>
      <x:c r="BS314"/>
      <x:c r="BT314"/>
      <x:c r="BU314"/>
      <x:c r="BV314"/>
      <x:c r="BW314"/>
      <x:c r="BX314"/>
      <x:c r="BY314"/>
      <x:c r="BZ314"/>
    </x:row>
    <x:row r="315">
      <x:c r="A315" s="30" t="n">
        <x:f>'対象台データ'!A313</x:f>
        <x:v>46135</x:v>
      </x:c>
      <x:c r="B315" s="1004" t="str">
        <x:f>'対象台データ'!B313</x:f>
        <x:v>木</x:v>
      </x:c>
      <x:c r="C315" s="1004" t="str">
        <x:f>'対象台データ'!C313</x:f>
        <x:v>4/23</x:v>
      </x:c>
      <x:c r="D315" t="str">
        <x:f>'対象台データ'!D313</x:f>
        <x:v>マギアレコード 魔法少女まどか☆マギカ外伝</x:v>
      </x:c>
      <x:c r="E315" s="1015" t="n">
        <x:f>IF($X315="A",MIN(100,MAX(0,55+(V315-55)*(1+0.4*SQRT(MIN(G315/8000,1))))),MIN(100,MAX(0,V315)))</x:f>
        <x:v>90.92092014652013</x:v>
      </x:c>
      <x:c r="F315" s="1017" t="n">
        <x:f>'対象台データ'!E313</x:f>
        <x:v>724</x:v>
      </x:c>
      <x:c r="G315" s="644" t="n">
        <x:f>'対象台データ'!F313</x:f>
        <x:v>9464</x:v>
      </x:c>
      <x:c r="H315" s="644" t="n">
        <x:f>'対象台データ'!G313</x:f>
        <x:v>5500</x:v>
      </x:c>
      <x:c r="I315" s="644" t="n">
        <x:f>'対象台データ'!H313</x:f>
        <x:v>0</x:v>
      </x:c>
      <x:c r="J315" s="644" t="n">
        <x:f>'対象台データ'!I313</x:f>
        <x:v>0</x:v>
      </x:c>
      <x:c r="K315" s="145" t="n">
        <x:f>'対象台データ'!K313</x:f>
        <x:v>1.193716539870386</x:v>
      </x:c>
      <x:c r="L315" s="28" t="n">
        <x:f>IF(G315&lt;=0,5,IF(G315&lt;1500,5+(G315-0)*(20-5)/(1500-0),IF(G315&lt;3000,20+(G315-1500)*(40-20)/(3000-1500),IF(G315&lt;4500,40+(G315-3000)*(58-40)/(4500-3000),IF(G315&lt;6000,58+(G315-4500)*(72-58)/(6000-4500),IF(G315&lt;7500,72+(G315-6000)*(84-72)/(7500-6000),IF(G315&lt;9000,84+(G315-7500)*(93-84)/(9000-7500),IF(G315&lt;11000,93+(G315-9000)*(100-93)/(11000-9000),100))))))))</x:f>
        <x:v>94.624</x:v>
      </x:c>
      <x:c r="M315" s="28" t="n">
        <x:v>1</x:v>
      </x:c>
      <x:c r="N315" s="28" t="n">
        <x:f>MIN(100,L315*M315)</x:f>
        <x:v>94.624</x:v>
      </x:c>
      <x:c r="O315" s="28" t="n">
        <x:f>IF(K315&lt;=0.8,0,IF(K315&lt;0.9,0+(K315-0.8)*(10-0)/(0.9-0.8),IF(K315&lt;1,10+(K315-0.9)*(35-10)/(1-0.9),IF(K315&lt;1.2,35+(K315-1)*(87-35)/(1.2-1),IF(K315&lt;1.3,87+(K315-1.2)*(96-87)/(1.3-1.2),IF(K315&lt;1.45,96+(K315-1.3)*(100-96)/(1.45-1.3),100))))))</x:f>
        <x:v>85.36630036630035</x:v>
      </x:c>
      <x:c r="P315" s="145" t="n">
        <x:f>MIN(1,SQRT(G315/8000))</x:f>
        <x:v>1</x:v>
      </x:c>
      <x:c r="Q315" s="28" t="n">
        <x:f>35+(O315-35)*P315</x:f>
        <x:v>85.36630036630035</x:v>
      </x:c>
      <x:c r="R315" s="28" t="n">
        <x:f>IF(K315&lt;0.95,MIN(25,(0.95-K315)*250),0)</x:f>
        <x:v>0</x:v>
      </x:c>
      <x:c r="S315" s="28" t="n">
        <x:f>IF($X315="A",Y315*5+Z315*15+AA315*30+AB315*60+AC315*80+AD315*100,0)</x:f>
        <x:v>0</x:v>
      </x:c>
      <x:c r="T315" s="28" t="n">
        <x:f>IF($X315="A",AE315*5+AF315*15+AG315*30+AH315*60+AI315*80+AJ315*100,0)</x:f>
        <x:v>0</x:v>
      </x:c>
      <x:c r="U315" s="28" t="n">
        <x:f>IF($X315="A",S315*15%+T315*30%+Q315*55%,0)</x:f>
        <x:v>0</x:v>
      </x:c>
      <x:c r="V315" s="1019" t="n">
        <x:f>IF($X315="A",U315*80%+N315*20%,N315*IFERROR(INDEX($AT$5:$AT$60,MATCH($D315,$AR$5:$AR$60,0)),0.6)+Q315*IFERROR(INDEX($AU$5:$AU$60,MATCH($D315,$AR$5:$AR$60,0)),0.4)-R315)</x:f>
        <x:v>90.92092014652013</x:v>
      </x:c>
      <x:c r="W315" s="25" t="str">
        <x:f>IF(E315&gt;=90,"設定6級候補",IF(E315&gt;=75,"設定4以上強候補",IF(E315&gt;=60,"設定4以上を疑う","要観察")))</x:f>
        <x:v>設定6級候補</x:v>
      </x:c>
      <x:c r="X315" s="1004" t="str">
        <x:f>IFERROR(INDEX($AS$5:$AS$60,MATCH($D315,$AR$5:$AR$60,0)),"AT")</x:f>
        <x:v>AT</x:v>
      </x:c>
      <x:c r="Y315" s="145" t="n">
        <x:f>IFERROR((EXP(-$G315/INDEX($AV$5:$BA$12,MATCH($D315,$AR$5:$AR$12,0),1))*($G315/INDEX($AV$5:$BA$12,MATCH($D315,$AR$5:$AR$12,0),1))^$I315)/((EXP(-$G315/INDEX($AV$5:$BA$12,MATCH($D315,$AR$5:$AR$12,0),1))*($G315/INDEX($AV$5:$BA$12,MATCH($D315,$AR$5:$AR$12,0),1))^$I315)+(EXP(-$G315/INDEX($AV$5:$BA$12,MATCH($D315,$AR$5:$AR$12,0),2))*($G315/INDEX($AV$5:$BA$12,MATCH($D315,$AR$5:$AR$12,0),2))^$I315)+(EXP(-$G315/INDEX($AV$5:$BA$12,MATCH($D315,$AR$5:$AR$12,0),3))*($G315/INDEX($AV$5:$BA$12,MATCH($D315,$AR$5:$AR$12,0),3))^$I315)+(EXP(-$G315/INDEX($AV$5:$BA$12,MATCH($D315,$AR$5:$AR$12,0),4))*($G315/INDEX($AV$5:$BA$12,MATCH($D315,$AR$5:$AR$12,0),4))^$I315)+(EXP(-$G315/INDEX($AV$5:$BA$12,MATCH($D315,$AR$5:$AR$12,0),5))*($G315/INDEX($AV$5:$BA$12,MATCH($D315,$AR$5:$AR$12,0),5))^$I315)+(EXP(-$G315/INDEX($AV$5:$BA$12,MATCH($D315,$AR$5:$AR$12,0),6))*($G315/INDEX($AV$5:$BA$12,MATCH($D315,$AR$5:$AR$12,0),6))^$I315)),0)</x:f>
        <x:v>0</x:v>
      </x:c>
      <x:c r="Z315" s="145" t="n">
        <x:f>IFERROR((EXP(-$G315/INDEX($AV$5:$BA$12,MATCH($D315,$AR$5:$AR$12,0),2))*($G315/INDEX($AV$5:$BA$12,MATCH($D315,$AR$5:$AR$12,0),2))^$I315)/((EXP(-$G315/INDEX($AV$5:$BA$12,MATCH($D315,$AR$5:$AR$12,0),1))*($G315/INDEX($AV$5:$BA$12,MATCH($D315,$AR$5:$AR$12,0),1))^$I315)+(EXP(-$G315/INDEX($AV$5:$BA$12,MATCH($D315,$AR$5:$AR$12,0),2))*($G315/INDEX($AV$5:$BA$12,MATCH($D315,$AR$5:$AR$12,0),2))^$I315)+(EXP(-$G315/INDEX($AV$5:$BA$12,MATCH($D315,$AR$5:$AR$12,0),3))*($G315/INDEX($AV$5:$BA$12,MATCH($D315,$AR$5:$AR$12,0),3))^$I315)+(EXP(-$G315/INDEX($AV$5:$BA$12,MATCH($D315,$AR$5:$AR$12,0),4))*($G315/INDEX($AV$5:$BA$12,MATCH($D315,$AR$5:$AR$12,0),4))^$I315)+(EXP(-$G315/INDEX($AV$5:$BA$12,MATCH($D315,$AR$5:$AR$12,0),5))*($G315/INDEX($AV$5:$BA$12,MATCH($D315,$AR$5:$AR$12,0),5))^$I315)+(EXP(-$G315/INDEX($AV$5:$BA$12,MATCH($D315,$AR$5:$AR$12,0),6))*($G315/INDEX($AV$5:$BA$12,MATCH($D315,$AR$5:$AR$12,0),6))^$I315)),0)</x:f>
        <x:v>0</x:v>
      </x:c>
      <x:c r="AA315" s="145" t="n">
        <x:f>IFERROR((EXP(-$G315/INDEX($AV$5:$BA$12,MATCH($D315,$AR$5:$AR$12,0),3))*($G315/INDEX($AV$5:$BA$12,MATCH($D315,$AR$5:$AR$12,0),3))^$I315)/((EXP(-$G315/INDEX($AV$5:$BA$12,MATCH($D315,$AR$5:$AR$12,0),1))*($G315/INDEX($AV$5:$BA$12,MATCH($D315,$AR$5:$AR$12,0),1))^$I315)+(EXP(-$G315/INDEX($AV$5:$BA$12,MATCH($D315,$AR$5:$AR$12,0),2))*($G315/INDEX($AV$5:$BA$12,MATCH($D315,$AR$5:$AR$12,0),2))^$I315)+(EXP(-$G315/INDEX($AV$5:$BA$12,MATCH($D315,$AR$5:$AR$12,0),3))*($G315/INDEX($AV$5:$BA$12,MATCH($D315,$AR$5:$AR$12,0),3))^$I315)+(EXP(-$G315/INDEX($AV$5:$BA$12,MATCH($D315,$AR$5:$AR$12,0),4))*($G315/INDEX($AV$5:$BA$12,MATCH($D315,$AR$5:$AR$12,0),4))^$I315)+(EXP(-$G315/INDEX($AV$5:$BA$12,MATCH($D315,$AR$5:$AR$12,0),5))*($G315/INDEX($AV$5:$BA$12,MATCH($D315,$AR$5:$AR$12,0),5))^$I315)+(EXP(-$G315/INDEX($AV$5:$BA$12,MATCH($D315,$AR$5:$AR$12,0),6))*($G315/INDEX($AV$5:$BA$12,MATCH($D315,$AR$5:$AR$12,0),6))^$I315)),0)</x:f>
        <x:v>0</x:v>
      </x:c>
      <x:c r="AB315" s="145" t="n">
        <x:f>IFERROR((EXP(-$G315/INDEX($AV$5:$BA$12,MATCH($D315,$AR$5:$AR$12,0),4))*($G315/INDEX($AV$5:$BA$12,MATCH($D315,$AR$5:$AR$12,0),4))^$I315)/((EXP(-$G315/INDEX($AV$5:$BA$12,MATCH($D315,$AR$5:$AR$12,0),1))*($G315/INDEX($AV$5:$BA$12,MATCH($D315,$AR$5:$AR$12,0),1))^$I315)+(EXP(-$G315/INDEX($AV$5:$BA$12,MATCH($D315,$AR$5:$AR$12,0),2))*($G315/INDEX($AV$5:$BA$12,MATCH($D315,$AR$5:$AR$12,0),2))^$I315)+(EXP(-$G315/INDEX($AV$5:$BA$12,MATCH($D315,$AR$5:$AR$12,0),3))*($G315/INDEX($AV$5:$BA$12,MATCH($D315,$AR$5:$AR$12,0),3))^$I315)+(EXP(-$G315/INDEX($AV$5:$BA$12,MATCH($D315,$AR$5:$AR$12,0),4))*($G315/INDEX($AV$5:$BA$12,MATCH($D315,$AR$5:$AR$12,0),4))^$I315)+(EXP(-$G315/INDEX($AV$5:$BA$12,MATCH($D315,$AR$5:$AR$12,0),5))*($G315/INDEX($AV$5:$BA$12,MATCH($D315,$AR$5:$AR$12,0),5))^$I315)+(EXP(-$G315/INDEX($AV$5:$BA$12,MATCH($D315,$AR$5:$AR$12,0),6))*($G315/INDEX($AV$5:$BA$12,MATCH($D315,$AR$5:$AR$12,0),6))^$I315)),0)</x:f>
        <x:v>0</x:v>
      </x:c>
      <x:c r="AC315" s="145" t="n">
        <x:f>IFERROR((EXP(-$G315/INDEX($AV$5:$BA$12,MATCH($D315,$AR$5:$AR$12,0),5))*($G315/INDEX($AV$5:$BA$12,MATCH($D315,$AR$5:$AR$12,0),5))^$I315)/((EXP(-$G315/INDEX($AV$5:$BA$12,MATCH($D315,$AR$5:$AR$12,0),1))*($G315/INDEX($AV$5:$BA$12,MATCH($D315,$AR$5:$AR$12,0),1))^$I315)+(EXP(-$G315/INDEX($AV$5:$BA$12,MATCH($D315,$AR$5:$AR$12,0),2))*($G315/INDEX($AV$5:$BA$12,MATCH($D315,$AR$5:$AR$12,0),2))^$I315)+(EXP(-$G315/INDEX($AV$5:$BA$12,MATCH($D315,$AR$5:$AR$12,0),3))*($G315/INDEX($AV$5:$BA$12,MATCH($D315,$AR$5:$AR$12,0),3))^$I315)+(EXP(-$G315/INDEX($AV$5:$BA$12,MATCH($D315,$AR$5:$AR$12,0),4))*($G315/INDEX($AV$5:$BA$12,MATCH($D315,$AR$5:$AR$12,0),4))^$I315)+(EXP(-$G315/INDEX($AV$5:$BA$12,MATCH($D315,$AR$5:$AR$12,0),5))*($G315/INDEX($AV$5:$BA$12,MATCH($D315,$AR$5:$AR$12,0),5))^$I315)+(EXP(-$G315/INDEX($AV$5:$BA$12,MATCH($D315,$AR$5:$AR$12,0),6))*($G315/INDEX($AV$5:$BA$12,MATCH($D315,$AR$5:$AR$12,0),6))^$I315)),0)</x:f>
        <x:v>0</x:v>
      </x:c>
      <x:c r="AD315" s="145" t="n">
        <x:f>IFERROR((EXP(-$G315/INDEX($AV$5:$BA$12,MATCH($D315,$AR$5:$AR$12,0),6))*($G315/INDEX($AV$5:$BA$12,MATCH($D315,$AR$5:$AR$12,0),6))^$I315)/((EXP(-$G315/INDEX($AV$5:$BA$12,MATCH($D315,$AR$5:$AR$12,0),1))*($G315/INDEX($AV$5:$BA$12,MATCH($D315,$AR$5:$AR$12,0),1))^$I315)+(EXP(-$G315/INDEX($AV$5:$BA$12,MATCH($D315,$AR$5:$AR$12,0),2))*($G315/INDEX($AV$5:$BA$12,MATCH($D315,$AR$5:$AR$12,0),2))^$I315)+(EXP(-$G315/INDEX($AV$5:$BA$12,MATCH($D315,$AR$5:$AR$12,0),3))*($G315/INDEX($AV$5:$BA$12,MATCH($D315,$AR$5:$AR$12,0),3))^$I315)+(EXP(-$G315/INDEX($AV$5:$BA$12,MATCH($D315,$AR$5:$AR$12,0),4))*($G315/INDEX($AV$5:$BA$12,MATCH($D315,$AR$5:$AR$12,0),4))^$I315)+(EXP(-$G315/INDEX($AV$5:$BA$12,MATCH($D315,$AR$5:$AR$12,0),5))*($G315/INDEX($AV$5:$BA$12,MATCH($D315,$AR$5:$AR$12,0),5))^$I315)+(EXP(-$G315/INDEX($AV$5:$BA$12,MATCH($D315,$AR$5:$AR$12,0),6))*($G315/INDEX($AV$5:$BA$12,MATCH($D315,$AR$5:$AR$12,0),6))^$I315)),0)</x:f>
        <x:v>0</x:v>
      </x:c>
      <x:c r="AE315" s="145" t="n">
        <x:f>IFERROR((EXP(-$G315/INDEX($BB$5:$BG$12,MATCH($D315,$AR$5:$AR$12,0),1))*($G315/INDEX($BB$5:$BG$12,MATCH($D315,$AR$5:$AR$12,0),1))^$J315)/((EXP(-$G315/INDEX($BB$5:$BG$12,MATCH($D315,$AR$5:$AR$12,0),1))*($G315/INDEX($BB$5:$BG$12,MATCH($D315,$AR$5:$AR$12,0),1))^$J315)+(EXP(-$G315/INDEX($BB$5:$BG$12,MATCH($D315,$AR$5:$AR$12,0),2))*($G315/INDEX($BB$5:$BG$12,MATCH($D315,$AR$5:$AR$12,0),2))^$J315)+(EXP(-$G315/INDEX($BB$5:$BG$12,MATCH($D315,$AR$5:$AR$12,0),3))*($G315/INDEX($BB$5:$BG$12,MATCH($D315,$AR$5:$AR$12,0),3))^$J315)+(EXP(-$G315/INDEX($BB$5:$BG$12,MATCH($D315,$AR$5:$AR$12,0),4))*($G315/INDEX($BB$5:$BG$12,MATCH($D315,$AR$5:$AR$12,0),4))^$J315)+(EXP(-$G315/INDEX($BB$5:$BG$12,MATCH($D315,$AR$5:$AR$12,0),5))*($G315/INDEX($BB$5:$BG$12,MATCH($D315,$AR$5:$AR$12,0),5))^$J315)+(EXP(-$G315/INDEX($BB$5:$BG$12,MATCH($D315,$AR$5:$AR$12,0),6))*($G315/INDEX($BB$5:$BG$12,MATCH($D315,$AR$5:$AR$12,0),6))^$J315)),0)</x:f>
        <x:v>0</x:v>
      </x:c>
      <x:c r="AF315" s="145" t="n">
        <x:f>IFERROR((EXP(-$G315/INDEX($BB$5:$BG$12,MATCH($D315,$AR$5:$AR$12,0),2))*($G315/INDEX($BB$5:$BG$12,MATCH($D315,$AR$5:$AR$12,0),2))^$J315)/((EXP(-$G315/INDEX($BB$5:$BG$12,MATCH($D315,$AR$5:$AR$12,0),1))*($G315/INDEX($BB$5:$BG$12,MATCH($D315,$AR$5:$AR$12,0),1))^$J315)+(EXP(-$G315/INDEX($BB$5:$BG$12,MATCH($D315,$AR$5:$AR$12,0),2))*($G315/INDEX($BB$5:$BG$12,MATCH($D315,$AR$5:$AR$12,0),2))^$J315)+(EXP(-$G315/INDEX($BB$5:$BG$12,MATCH($D315,$AR$5:$AR$12,0),3))*($G315/INDEX($BB$5:$BG$12,MATCH($D315,$AR$5:$AR$12,0),3))^$J315)+(EXP(-$G315/INDEX($BB$5:$BG$12,MATCH($D315,$AR$5:$AR$12,0),4))*($G315/INDEX($BB$5:$BG$12,MATCH($D315,$AR$5:$AR$12,0),4))^$J315)+(EXP(-$G315/INDEX($BB$5:$BG$12,MATCH($D315,$AR$5:$AR$12,0),5))*($G315/INDEX($BB$5:$BG$12,MATCH($D315,$AR$5:$AR$12,0),5))^$J315)+(EXP(-$G315/INDEX($BB$5:$BG$12,MATCH($D315,$AR$5:$AR$12,0),6))*($G315/INDEX($BB$5:$BG$12,MATCH($D315,$AR$5:$AR$12,0),6))^$J315)),0)</x:f>
        <x:v>0</x:v>
      </x:c>
      <x:c r="AG315" s="145" t="n">
        <x:f>IFERROR((EXP(-$G315/INDEX($BB$5:$BG$12,MATCH($D315,$AR$5:$AR$12,0),3))*($G315/INDEX($BB$5:$BG$12,MATCH($D315,$AR$5:$AR$12,0),3))^$J315)/((EXP(-$G315/INDEX($BB$5:$BG$12,MATCH($D315,$AR$5:$AR$12,0),1))*($G315/INDEX($BB$5:$BG$12,MATCH($D315,$AR$5:$AR$12,0),1))^$J315)+(EXP(-$G315/INDEX($BB$5:$BG$12,MATCH($D315,$AR$5:$AR$12,0),2))*($G315/INDEX($BB$5:$BG$12,MATCH($D315,$AR$5:$AR$12,0),2))^$J315)+(EXP(-$G315/INDEX($BB$5:$BG$12,MATCH($D315,$AR$5:$AR$12,0),3))*($G315/INDEX($BB$5:$BG$12,MATCH($D315,$AR$5:$AR$12,0),3))^$J315)+(EXP(-$G315/INDEX($BB$5:$BG$12,MATCH($D315,$AR$5:$AR$12,0),4))*($G315/INDEX($BB$5:$BG$12,MATCH($D315,$AR$5:$AR$12,0),4))^$J315)+(EXP(-$G315/INDEX($BB$5:$BG$12,MATCH($D315,$AR$5:$AR$12,0),5))*($G315/INDEX($BB$5:$BG$12,MATCH($D315,$AR$5:$AR$12,0),5))^$J315)+(EXP(-$G315/INDEX($BB$5:$BG$12,MATCH($D315,$AR$5:$AR$12,0),6))*($G315/INDEX($BB$5:$BG$12,MATCH($D315,$AR$5:$AR$12,0),6))^$J315)),0)</x:f>
        <x:v>0</x:v>
      </x:c>
      <x:c r="AH315" s="145" t="n">
        <x:f>IFERROR((EXP(-$G315/INDEX($BB$5:$BG$12,MATCH($D315,$AR$5:$AR$12,0),4))*($G315/INDEX($BB$5:$BG$12,MATCH($D315,$AR$5:$AR$12,0),4))^$J315)/((EXP(-$G315/INDEX($BB$5:$BG$12,MATCH($D315,$AR$5:$AR$12,0),1))*($G315/INDEX($BB$5:$BG$12,MATCH($D315,$AR$5:$AR$12,0),1))^$J315)+(EXP(-$G315/INDEX($BB$5:$BG$12,MATCH($D315,$AR$5:$AR$12,0),2))*($G315/INDEX($BB$5:$BG$12,MATCH($D315,$AR$5:$AR$12,0),2))^$J315)+(EXP(-$G315/INDEX($BB$5:$BG$12,MATCH($D315,$AR$5:$AR$12,0),3))*($G315/INDEX($BB$5:$BG$12,MATCH($D315,$AR$5:$AR$12,0),3))^$J315)+(EXP(-$G315/INDEX($BB$5:$BG$12,MATCH($D315,$AR$5:$AR$12,0),4))*($G315/INDEX($BB$5:$BG$12,MATCH($D315,$AR$5:$AR$12,0),4))^$J315)+(EXP(-$G315/INDEX($BB$5:$BG$12,MATCH($D315,$AR$5:$AR$12,0),5))*($G315/INDEX($BB$5:$BG$12,MATCH($D315,$AR$5:$AR$12,0),5))^$J315)+(EXP(-$G315/INDEX($BB$5:$BG$12,MATCH($D315,$AR$5:$AR$12,0),6))*($G315/INDEX($BB$5:$BG$12,MATCH($D315,$AR$5:$AR$12,0),6))^$J315)),0)</x:f>
        <x:v>0</x:v>
      </x:c>
      <x:c r="AI315" s="145" t="n">
        <x:f>IFERROR((EXP(-$G315/INDEX($BB$5:$BG$12,MATCH($D315,$AR$5:$AR$12,0),5))*($G315/INDEX($BB$5:$BG$12,MATCH($D315,$AR$5:$AR$12,0),5))^$J315)/((EXP(-$G315/INDEX($BB$5:$BG$12,MATCH($D315,$AR$5:$AR$12,0),1))*($G315/INDEX($BB$5:$BG$12,MATCH($D315,$AR$5:$AR$12,0),1))^$J315)+(EXP(-$G315/INDEX($BB$5:$BG$12,MATCH($D315,$AR$5:$AR$12,0),2))*($G315/INDEX($BB$5:$BG$12,MATCH($D315,$AR$5:$AR$12,0),2))^$J315)+(EXP(-$G315/INDEX($BB$5:$BG$12,MATCH($D315,$AR$5:$AR$12,0),3))*($G315/INDEX($BB$5:$BG$12,MATCH($D315,$AR$5:$AR$12,0),3))^$J315)+(EXP(-$G315/INDEX($BB$5:$BG$12,MATCH($D315,$AR$5:$AR$12,0),4))*($G315/INDEX($BB$5:$BG$12,MATCH($D315,$AR$5:$AR$12,0),4))^$J315)+(EXP(-$G315/INDEX($BB$5:$BG$12,MATCH($D315,$AR$5:$AR$12,0),5))*($G315/INDEX($BB$5:$BG$12,MATCH($D315,$AR$5:$AR$12,0),5))^$J315)+(EXP(-$G315/INDEX($BB$5:$BG$12,MATCH($D315,$AR$5:$AR$12,0),6))*($G315/INDEX($BB$5:$BG$12,MATCH($D315,$AR$5:$AR$12,0),6))^$J315)),0)</x:f>
        <x:v>0</x:v>
      </x:c>
      <x:c r="AJ315" s="145" t="n">
        <x:f>IFERROR((EXP(-$G315/INDEX($BB$5:$BG$12,MATCH($D315,$AR$5:$AR$12,0),6))*($G315/INDEX($BB$5:$BG$12,MATCH($D315,$AR$5:$AR$12,0),6))^$J315)/((EXP(-$G315/INDEX($BB$5:$BG$12,MATCH($D315,$AR$5:$AR$12,0),1))*($G315/INDEX($BB$5:$BG$12,MATCH($D315,$AR$5:$AR$12,0),1))^$J315)+(EXP(-$G315/INDEX($BB$5:$BG$12,MATCH($D315,$AR$5:$AR$12,0),2))*($G315/INDEX($BB$5:$BG$12,MATCH($D315,$AR$5:$AR$12,0),2))^$J315)+(EXP(-$G315/INDEX($BB$5:$BG$12,MATCH($D315,$AR$5:$AR$12,0),3))*($G315/INDEX($BB$5:$BG$12,MATCH($D315,$AR$5:$AR$12,0),3))^$J315)+(EXP(-$G315/INDEX($BB$5:$BG$12,MATCH($D315,$AR$5:$AR$12,0),4))*($G315/INDEX($BB$5:$BG$12,MATCH($D315,$AR$5:$AR$12,0),4))^$J315)+(EXP(-$G315/INDEX($BB$5:$BG$12,MATCH($D315,$AR$5:$AR$12,0),5))*($G315/INDEX($BB$5:$BG$12,MATCH($D315,$AR$5:$AR$12,0),5))^$J315)+(EXP(-$G315/INDEX($BB$5:$BG$12,MATCH($D315,$AR$5:$AR$12,0),6))*($G315/INDEX($BB$5:$BG$12,MATCH($D315,$AR$5:$AR$12,0),6))^$J315)),0)</x:f>
        <x:v>0</x:v>
      </x:c>
      <x:c r="BJ315"/>
      <x:c r="BK315"/>
      <x:c r="BL315"/>
      <x:c r="BM315"/>
      <x:c r="BN315"/>
      <x:c r="BO315"/>
      <x:c r="BP315"/>
      <x:c r="BQ315"/>
      <x:c r="BR315"/>
      <x:c r="BS315"/>
      <x:c r="BT315"/>
      <x:c r="BU315"/>
      <x:c r="BV315"/>
      <x:c r="BW315"/>
      <x:c r="BX315"/>
      <x:c r="BY315"/>
      <x:c r="BZ315"/>
    </x:row>
    <x:row r="316">
      <x:c r="A316" s="30" t="n">
        <x:f>'対象台データ'!A314</x:f>
        <x:v>46135</x:v>
      </x:c>
      <x:c r="B316" s="1004" t="str">
        <x:f>'対象台データ'!B314</x:f>
        <x:v>木</x:v>
      </x:c>
      <x:c r="C316" s="1004" t="str">
        <x:f>'対象台データ'!C314</x:f>
        <x:v>4/23</x:v>
      </x:c>
      <x:c r="D316" t="str">
        <x:f>'対象台データ'!D314</x:f>
        <x:v>モンキーターンV</x:v>
      </x:c>
      <x:c r="E316" s="1015" t="n">
        <x:f>IF($X316="A",MIN(100,MAX(0,55+(V316-55)*(1+0.4*SQRT(MIN(G316/8000,1))))),MIN(100,MAX(0,V316)))</x:f>
        <x:v>63.71721915946526</x:v>
      </x:c>
      <x:c r="F316" s="1017" t="n">
        <x:f>'対象台データ'!E314</x:f>
        <x:v>595</x:v>
      </x:c>
      <x:c r="G316" s="644" t="n">
        <x:f>'対象台データ'!F314</x:f>
        <x:v>4109</x:v>
      </x:c>
      <x:c r="H316" s="644" t="n">
        <x:f>'対象台データ'!G314</x:f>
        <x:v>4094</x:v>
      </x:c>
      <x:c r="I316" s="644" t="n">
        <x:f>'対象台データ'!H314</x:f>
        <x:v>0</x:v>
      </x:c>
      <x:c r="J316" s="644" t="n">
        <x:f>'対象台データ'!I314</x:f>
        <x:v>0</x:v>
      </x:c>
      <x:c r="K316" s="145" t="n">
        <x:f>'対象台データ'!K314</x:f>
        <x:v>1.3321164922527784</x:v>
      </x:c>
      <x:c r="L316" s="28" t="n">
        <x:f>IF(G316&lt;=0,5,IF(G316&lt;1500,5+(G316-0)*(20-5)/(1500-0),IF(G316&lt;3000,20+(G316-1500)*(40-20)/(3000-1500),IF(G316&lt;4500,40+(G316-3000)*(58-40)/(4500-3000),IF(G316&lt;6000,58+(G316-4500)*(72-58)/(6000-4500),IF(G316&lt;7500,72+(G316-6000)*(84-72)/(7500-6000),IF(G316&lt;9000,84+(G316-7500)*(93-84)/(9000-7500),IF(G316&lt;11000,93+(G316-9000)*(100-93)/(11000-9000),100))))))))</x:f>
        <x:v>53.308</x:v>
      </x:c>
      <x:c r="M316" s="28" t="n">
        <x:v>1</x:v>
      </x:c>
      <x:c r="N316" s="28" t="n">
        <x:f>MIN(100,L316*M316)</x:f>
        <x:v>53.308</x:v>
      </x:c>
      <x:c r="O316" s="28" t="n">
        <x:f>IF(K316&lt;=0.8,0,IF(K316&lt;0.9,0+(K316-0.8)*(10-0)/(0.9-0.8),IF(K316&lt;1,10+(K316-0.9)*(35-10)/(1-0.9),IF(K316&lt;1.2,35+(K316-1)*(87-35)/(1.2-1),IF(K316&lt;1.3,87+(K316-1.2)*(96-87)/(1.3-1.2),IF(K316&lt;1.45,96+(K316-1.3)*(100-96)/(1.45-1.3),100))))))</x:f>
        <x:v>96.85643979340742</x:v>
      </x:c>
      <x:c r="P316" s="145" t="n">
        <x:f>MIN(1,SQRT(G316/8000))</x:f>
        <x:v>0.7166763565236404</x:v>
      </x:c>
      <x:c r="Q316" s="28" t="n">
        <x:f>35+(O316-35)*P316</x:f>
        <x:v>79.33104789866314</x:v>
      </x:c>
      <x:c r="R316" s="28" t="n">
        <x:f>IF(K316&lt;0.95,MIN(25,(0.95-K316)*250),0)</x:f>
        <x:v>0</x:v>
      </x:c>
      <x:c r="S316" s="28" t="n">
        <x:f>IF($X316="A",Y316*5+Z316*15+AA316*30+AB316*60+AC316*80+AD316*100,0)</x:f>
        <x:v>0</x:v>
      </x:c>
      <x:c r="T316" s="28" t="n">
        <x:f>IF($X316="A",AE316*5+AF316*15+AG316*30+AH316*60+AI316*80+AJ316*100,0)</x:f>
        <x:v>0</x:v>
      </x:c>
      <x:c r="U316" s="28" t="n">
        <x:f>IF($X316="A",S316*15%+T316*30%+Q316*55%,0)</x:f>
        <x:v>0</x:v>
      </x:c>
      <x:c r="V316" s="1019" t="n">
        <x:f>IF($X316="A",U316*80%+N316*20%,N316*IFERROR(INDEX($AT$5:$AT$60,MATCH($D316,$AR$5:$AR$60,0)),0.6)+Q316*IFERROR(INDEX($AU$5:$AU$60,MATCH($D316,$AR$5:$AR$60,0)),0.4)-R316)</x:f>
        <x:v>63.71721915946526</x:v>
      </x:c>
      <x:c r="W316" s="25" t="str">
        <x:f>IF(E316&gt;=90,"設定6級候補",IF(E316&gt;=75,"設定4以上強候補",IF(E316&gt;=60,"設定4以上を疑う","要観察")))</x:f>
        <x:v>設定4以上を疑う</x:v>
      </x:c>
      <x:c r="X316" s="1004" t="str">
        <x:f>IFERROR(INDEX($AS$5:$AS$60,MATCH($D316,$AR$5:$AR$60,0)),"AT")</x:f>
        <x:v>AT</x:v>
      </x:c>
      <x:c r="Y316" s="145" t="n">
        <x:f>IFERROR((EXP(-$G316/INDEX($AV$5:$BA$12,MATCH($D316,$AR$5:$AR$12,0),1))*($G316/INDEX($AV$5:$BA$12,MATCH($D316,$AR$5:$AR$12,0),1))^$I316)/((EXP(-$G316/INDEX($AV$5:$BA$12,MATCH($D316,$AR$5:$AR$12,0),1))*($G316/INDEX($AV$5:$BA$12,MATCH($D316,$AR$5:$AR$12,0),1))^$I316)+(EXP(-$G316/INDEX($AV$5:$BA$12,MATCH($D316,$AR$5:$AR$12,0),2))*($G316/INDEX($AV$5:$BA$12,MATCH($D316,$AR$5:$AR$12,0),2))^$I316)+(EXP(-$G316/INDEX($AV$5:$BA$12,MATCH($D316,$AR$5:$AR$12,0),3))*($G316/INDEX($AV$5:$BA$12,MATCH($D316,$AR$5:$AR$12,0),3))^$I316)+(EXP(-$G316/INDEX($AV$5:$BA$12,MATCH($D316,$AR$5:$AR$12,0),4))*($G316/INDEX($AV$5:$BA$12,MATCH($D316,$AR$5:$AR$12,0),4))^$I316)+(EXP(-$G316/INDEX($AV$5:$BA$12,MATCH($D316,$AR$5:$AR$12,0),5))*($G316/INDEX($AV$5:$BA$12,MATCH($D316,$AR$5:$AR$12,0),5))^$I316)+(EXP(-$G316/INDEX($AV$5:$BA$12,MATCH($D316,$AR$5:$AR$12,0),6))*($G316/INDEX($AV$5:$BA$12,MATCH($D316,$AR$5:$AR$12,0),6))^$I316)),0)</x:f>
        <x:v>0</x:v>
      </x:c>
      <x:c r="Z316" s="145" t="n">
        <x:f>IFERROR((EXP(-$G316/INDEX($AV$5:$BA$12,MATCH($D316,$AR$5:$AR$12,0),2))*($G316/INDEX($AV$5:$BA$12,MATCH($D316,$AR$5:$AR$12,0),2))^$I316)/((EXP(-$G316/INDEX($AV$5:$BA$12,MATCH($D316,$AR$5:$AR$12,0),1))*($G316/INDEX($AV$5:$BA$12,MATCH($D316,$AR$5:$AR$12,0),1))^$I316)+(EXP(-$G316/INDEX($AV$5:$BA$12,MATCH($D316,$AR$5:$AR$12,0),2))*($G316/INDEX($AV$5:$BA$12,MATCH($D316,$AR$5:$AR$12,0),2))^$I316)+(EXP(-$G316/INDEX($AV$5:$BA$12,MATCH($D316,$AR$5:$AR$12,0),3))*($G316/INDEX($AV$5:$BA$12,MATCH($D316,$AR$5:$AR$12,0),3))^$I316)+(EXP(-$G316/INDEX($AV$5:$BA$12,MATCH($D316,$AR$5:$AR$12,0),4))*($G316/INDEX($AV$5:$BA$12,MATCH($D316,$AR$5:$AR$12,0),4))^$I316)+(EXP(-$G316/INDEX($AV$5:$BA$12,MATCH($D316,$AR$5:$AR$12,0),5))*($G316/INDEX($AV$5:$BA$12,MATCH($D316,$AR$5:$AR$12,0),5))^$I316)+(EXP(-$G316/INDEX($AV$5:$BA$12,MATCH($D316,$AR$5:$AR$12,0),6))*($G316/INDEX($AV$5:$BA$12,MATCH($D316,$AR$5:$AR$12,0),6))^$I316)),0)</x:f>
        <x:v>0</x:v>
      </x:c>
      <x:c r="AA316" s="145" t="n">
        <x:f>IFERROR((EXP(-$G316/INDEX($AV$5:$BA$12,MATCH($D316,$AR$5:$AR$12,0),3))*($G316/INDEX($AV$5:$BA$12,MATCH($D316,$AR$5:$AR$12,0),3))^$I316)/((EXP(-$G316/INDEX($AV$5:$BA$12,MATCH($D316,$AR$5:$AR$12,0),1))*($G316/INDEX($AV$5:$BA$12,MATCH($D316,$AR$5:$AR$12,0),1))^$I316)+(EXP(-$G316/INDEX($AV$5:$BA$12,MATCH($D316,$AR$5:$AR$12,0),2))*($G316/INDEX($AV$5:$BA$12,MATCH($D316,$AR$5:$AR$12,0),2))^$I316)+(EXP(-$G316/INDEX($AV$5:$BA$12,MATCH($D316,$AR$5:$AR$12,0),3))*($G316/INDEX($AV$5:$BA$12,MATCH($D316,$AR$5:$AR$12,0),3))^$I316)+(EXP(-$G316/INDEX($AV$5:$BA$12,MATCH($D316,$AR$5:$AR$12,0),4))*($G316/INDEX($AV$5:$BA$12,MATCH($D316,$AR$5:$AR$12,0),4))^$I316)+(EXP(-$G316/INDEX($AV$5:$BA$12,MATCH($D316,$AR$5:$AR$12,0),5))*($G316/INDEX($AV$5:$BA$12,MATCH($D316,$AR$5:$AR$12,0),5))^$I316)+(EXP(-$G316/INDEX($AV$5:$BA$12,MATCH($D316,$AR$5:$AR$12,0),6))*($G316/INDEX($AV$5:$BA$12,MATCH($D316,$AR$5:$AR$12,0),6))^$I316)),0)</x:f>
        <x:v>0</x:v>
      </x:c>
      <x:c r="AB316" s="145" t="n">
        <x:f>IFERROR((EXP(-$G316/INDEX($AV$5:$BA$12,MATCH($D316,$AR$5:$AR$12,0),4))*($G316/INDEX($AV$5:$BA$12,MATCH($D316,$AR$5:$AR$12,0),4))^$I316)/((EXP(-$G316/INDEX($AV$5:$BA$12,MATCH($D316,$AR$5:$AR$12,0),1))*($G316/INDEX($AV$5:$BA$12,MATCH($D316,$AR$5:$AR$12,0),1))^$I316)+(EXP(-$G316/INDEX($AV$5:$BA$12,MATCH($D316,$AR$5:$AR$12,0),2))*($G316/INDEX($AV$5:$BA$12,MATCH($D316,$AR$5:$AR$12,0),2))^$I316)+(EXP(-$G316/INDEX($AV$5:$BA$12,MATCH($D316,$AR$5:$AR$12,0),3))*($G316/INDEX($AV$5:$BA$12,MATCH($D316,$AR$5:$AR$12,0),3))^$I316)+(EXP(-$G316/INDEX($AV$5:$BA$12,MATCH($D316,$AR$5:$AR$12,0),4))*($G316/INDEX($AV$5:$BA$12,MATCH($D316,$AR$5:$AR$12,0),4))^$I316)+(EXP(-$G316/INDEX($AV$5:$BA$12,MATCH($D316,$AR$5:$AR$12,0),5))*($G316/INDEX($AV$5:$BA$12,MATCH($D316,$AR$5:$AR$12,0),5))^$I316)+(EXP(-$G316/INDEX($AV$5:$BA$12,MATCH($D316,$AR$5:$AR$12,0),6))*($G316/INDEX($AV$5:$BA$12,MATCH($D316,$AR$5:$AR$12,0),6))^$I316)),0)</x:f>
        <x:v>0</x:v>
      </x:c>
      <x:c r="AC316" s="145" t="n">
        <x:f>IFERROR((EXP(-$G316/INDEX($AV$5:$BA$12,MATCH($D316,$AR$5:$AR$12,0),5))*($G316/INDEX($AV$5:$BA$12,MATCH($D316,$AR$5:$AR$12,0),5))^$I316)/((EXP(-$G316/INDEX($AV$5:$BA$12,MATCH($D316,$AR$5:$AR$12,0),1))*($G316/INDEX($AV$5:$BA$12,MATCH($D316,$AR$5:$AR$12,0),1))^$I316)+(EXP(-$G316/INDEX($AV$5:$BA$12,MATCH($D316,$AR$5:$AR$12,0),2))*($G316/INDEX($AV$5:$BA$12,MATCH($D316,$AR$5:$AR$12,0),2))^$I316)+(EXP(-$G316/INDEX($AV$5:$BA$12,MATCH($D316,$AR$5:$AR$12,0),3))*($G316/INDEX($AV$5:$BA$12,MATCH($D316,$AR$5:$AR$12,0),3))^$I316)+(EXP(-$G316/INDEX($AV$5:$BA$12,MATCH($D316,$AR$5:$AR$12,0),4))*($G316/INDEX($AV$5:$BA$12,MATCH($D316,$AR$5:$AR$12,0),4))^$I316)+(EXP(-$G316/INDEX($AV$5:$BA$12,MATCH($D316,$AR$5:$AR$12,0),5))*($G316/INDEX($AV$5:$BA$12,MATCH($D316,$AR$5:$AR$12,0),5))^$I316)+(EXP(-$G316/INDEX($AV$5:$BA$12,MATCH($D316,$AR$5:$AR$12,0),6))*($G316/INDEX($AV$5:$BA$12,MATCH($D316,$AR$5:$AR$12,0),6))^$I316)),0)</x:f>
        <x:v>0</x:v>
      </x:c>
      <x:c r="AD316" s="145" t="n">
        <x:f>IFERROR((EXP(-$G316/INDEX($AV$5:$BA$12,MATCH($D316,$AR$5:$AR$12,0),6))*($G316/INDEX($AV$5:$BA$12,MATCH($D316,$AR$5:$AR$12,0),6))^$I316)/((EXP(-$G316/INDEX($AV$5:$BA$12,MATCH($D316,$AR$5:$AR$12,0),1))*($G316/INDEX($AV$5:$BA$12,MATCH($D316,$AR$5:$AR$12,0),1))^$I316)+(EXP(-$G316/INDEX($AV$5:$BA$12,MATCH($D316,$AR$5:$AR$12,0),2))*($G316/INDEX($AV$5:$BA$12,MATCH($D316,$AR$5:$AR$12,0),2))^$I316)+(EXP(-$G316/INDEX($AV$5:$BA$12,MATCH($D316,$AR$5:$AR$12,0),3))*($G316/INDEX($AV$5:$BA$12,MATCH($D316,$AR$5:$AR$12,0),3))^$I316)+(EXP(-$G316/INDEX($AV$5:$BA$12,MATCH($D316,$AR$5:$AR$12,0),4))*($G316/INDEX($AV$5:$BA$12,MATCH($D316,$AR$5:$AR$12,0),4))^$I316)+(EXP(-$G316/INDEX($AV$5:$BA$12,MATCH($D316,$AR$5:$AR$12,0),5))*($G316/INDEX($AV$5:$BA$12,MATCH($D316,$AR$5:$AR$12,0),5))^$I316)+(EXP(-$G316/INDEX($AV$5:$BA$12,MATCH($D316,$AR$5:$AR$12,0),6))*($G316/INDEX($AV$5:$BA$12,MATCH($D316,$AR$5:$AR$12,0),6))^$I316)),0)</x:f>
        <x:v>0</x:v>
      </x:c>
      <x:c r="AE316" s="145" t="n">
        <x:f>IFERROR((EXP(-$G316/INDEX($BB$5:$BG$12,MATCH($D316,$AR$5:$AR$12,0),1))*($G316/INDEX($BB$5:$BG$12,MATCH($D316,$AR$5:$AR$12,0),1))^$J316)/((EXP(-$G316/INDEX($BB$5:$BG$12,MATCH($D316,$AR$5:$AR$12,0),1))*($G316/INDEX($BB$5:$BG$12,MATCH($D316,$AR$5:$AR$12,0),1))^$J316)+(EXP(-$G316/INDEX($BB$5:$BG$12,MATCH($D316,$AR$5:$AR$12,0),2))*($G316/INDEX($BB$5:$BG$12,MATCH($D316,$AR$5:$AR$12,0),2))^$J316)+(EXP(-$G316/INDEX($BB$5:$BG$12,MATCH($D316,$AR$5:$AR$12,0),3))*($G316/INDEX($BB$5:$BG$12,MATCH($D316,$AR$5:$AR$12,0),3))^$J316)+(EXP(-$G316/INDEX($BB$5:$BG$12,MATCH($D316,$AR$5:$AR$12,0),4))*($G316/INDEX($BB$5:$BG$12,MATCH($D316,$AR$5:$AR$12,0),4))^$J316)+(EXP(-$G316/INDEX($BB$5:$BG$12,MATCH($D316,$AR$5:$AR$12,0),5))*($G316/INDEX($BB$5:$BG$12,MATCH($D316,$AR$5:$AR$12,0),5))^$J316)+(EXP(-$G316/INDEX($BB$5:$BG$12,MATCH($D316,$AR$5:$AR$12,0),6))*($G316/INDEX($BB$5:$BG$12,MATCH($D316,$AR$5:$AR$12,0),6))^$J316)),0)</x:f>
        <x:v>0</x:v>
      </x:c>
      <x:c r="AF316" s="145" t="n">
        <x:f>IFERROR((EXP(-$G316/INDEX($BB$5:$BG$12,MATCH($D316,$AR$5:$AR$12,0),2))*($G316/INDEX($BB$5:$BG$12,MATCH($D316,$AR$5:$AR$12,0),2))^$J316)/((EXP(-$G316/INDEX($BB$5:$BG$12,MATCH($D316,$AR$5:$AR$12,0),1))*($G316/INDEX($BB$5:$BG$12,MATCH($D316,$AR$5:$AR$12,0),1))^$J316)+(EXP(-$G316/INDEX($BB$5:$BG$12,MATCH($D316,$AR$5:$AR$12,0),2))*($G316/INDEX($BB$5:$BG$12,MATCH($D316,$AR$5:$AR$12,0),2))^$J316)+(EXP(-$G316/INDEX($BB$5:$BG$12,MATCH($D316,$AR$5:$AR$12,0),3))*($G316/INDEX($BB$5:$BG$12,MATCH($D316,$AR$5:$AR$12,0),3))^$J316)+(EXP(-$G316/INDEX($BB$5:$BG$12,MATCH($D316,$AR$5:$AR$12,0),4))*($G316/INDEX($BB$5:$BG$12,MATCH($D316,$AR$5:$AR$12,0),4))^$J316)+(EXP(-$G316/INDEX($BB$5:$BG$12,MATCH($D316,$AR$5:$AR$12,0),5))*($G316/INDEX($BB$5:$BG$12,MATCH($D316,$AR$5:$AR$12,0),5))^$J316)+(EXP(-$G316/INDEX($BB$5:$BG$12,MATCH($D316,$AR$5:$AR$12,0),6))*($G316/INDEX($BB$5:$BG$12,MATCH($D316,$AR$5:$AR$12,0),6))^$J316)),0)</x:f>
        <x:v>0</x:v>
      </x:c>
      <x:c r="AG316" s="145" t="n">
        <x:f>IFERROR((EXP(-$G316/INDEX($BB$5:$BG$12,MATCH($D316,$AR$5:$AR$12,0),3))*($G316/INDEX($BB$5:$BG$12,MATCH($D316,$AR$5:$AR$12,0),3))^$J316)/((EXP(-$G316/INDEX($BB$5:$BG$12,MATCH($D316,$AR$5:$AR$12,0),1))*($G316/INDEX($BB$5:$BG$12,MATCH($D316,$AR$5:$AR$12,0),1))^$J316)+(EXP(-$G316/INDEX($BB$5:$BG$12,MATCH($D316,$AR$5:$AR$12,0),2))*($G316/INDEX($BB$5:$BG$12,MATCH($D316,$AR$5:$AR$12,0),2))^$J316)+(EXP(-$G316/INDEX($BB$5:$BG$12,MATCH($D316,$AR$5:$AR$12,0),3))*($G316/INDEX($BB$5:$BG$12,MATCH($D316,$AR$5:$AR$12,0),3))^$J316)+(EXP(-$G316/INDEX($BB$5:$BG$12,MATCH($D316,$AR$5:$AR$12,0),4))*($G316/INDEX($BB$5:$BG$12,MATCH($D316,$AR$5:$AR$12,0),4))^$J316)+(EXP(-$G316/INDEX($BB$5:$BG$12,MATCH($D316,$AR$5:$AR$12,0),5))*($G316/INDEX($BB$5:$BG$12,MATCH($D316,$AR$5:$AR$12,0),5))^$J316)+(EXP(-$G316/INDEX($BB$5:$BG$12,MATCH($D316,$AR$5:$AR$12,0),6))*($G316/INDEX($BB$5:$BG$12,MATCH($D316,$AR$5:$AR$12,0),6))^$J316)),0)</x:f>
        <x:v>0</x:v>
      </x:c>
      <x:c r="AH316" s="145" t="n">
        <x:f>IFERROR((EXP(-$G316/INDEX($BB$5:$BG$12,MATCH($D316,$AR$5:$AR$12,0),4))*($G316/INDEX($BB$5:$BG$12,MATCH($D316,$AR$5:$AR$12,0),4))^$J316)/((EXP(-$G316/INDEX($BB$5:$BG$12,MATCH($D316,$AR$5:$AR$12,0),1))*($G316/INDEX($BB$5:$BG$12,MATCH($D316,$AR$5:$AR$12,0),1))^$J316)+(EXP(-$G316/INDEX($BB$5:$BG$12,MATCH($D316,$AR$5:$AR$12,0),2))*($G316/INDEX($BB$5:$BG$12,MATCH($D316,$AR$5:$AR$12,0),2))^$J316)+(EXP(-$G316/INDEX($BB$5:$BG$12,MATCH($D316,$AR$5:$AR$12,0),3))*($G316/INDEX($BB$5:$BG$12,MATCH($D316,$AR$5:$AR$12,0),3))^$J316)+(EXP(-$G316/INDEX($BB$5:$BG$12,MATCH($D316,$AR$5:$AR$12,0),4))*($G316/INDEX($BB$5:$BG$12,MATCH($D316,$AR$5:$AR$12,0),4))^$J316)+(EXP(-$G316/INDEX($BB$5:$BG$12,MATCH($D316,$AR$5:$AR$12,0),5))*($G316/INDEX($BB$5:$BG$12,MATCH($D316,$AR$5:$AR$12,0),5))^$J316)+(EXP(-$G316/INDEX($BB$5:$BG$12,MATCH($D316,$AR$5:$AR$12,0),6))*($G316/INDEX($BB$5:$BG$12,MATCH($D316,$AR$5:$AR$12,0),6))^$J316)),0)</x:f>
        <x:v>0</x:v>
      </x:c>
      <x:c r="AI316" s="145" t="n">
        <x:f>IFERROR((EXP(-$G316/INDEX($BB$5:$BG$12,MATCH($D316,$AR$5:$AR$12,0),5))*($G316/INDEX($BB$5:$BG$12,MATCH($D316,$AR$5:$AR$12,0),5))^$J316)/((EXP(-$G316/INDEX($BB$5:$BG$12,MATCH($D316,$AR$5:$AR$12,0),1))*($G316/INDEX($BB$5:$BG$12,MATCH($D316,$AR$5:$AR$12,0),1))^$J316)+(EXP(-$G316/INDEX($BB$5:$BG$12,MATCH($D316,$AR$5:$AR$12,0),2))*($G316/INDEX($BB$5:$BG$12,MATCH($D316,$AR$5:$AR$12,0),2))^$J316)+(EXP(-$G316/INDEX($BB$5:$BG$12,MATCH($D316,$AR$5:$AR$12,0),3))*($G316/INDEX($BB$5:$BG$12,MATCH($D316,$AR$5:$AR$12,0),3))^$J316)+(EXP(-$G316/INDEX($BB$5:$BG$12,MATCH($D316,$AR$5:$AR$12,0),4))*($G316/INDEX($BB$5:$BG$12,MATCH($D316,$AR$5:$AR$12,0),4))^$J316)+(EXP(-$G316/INDEX($BB$5:$BG$12,MATCH($D316,$AR$5:$AR$12,0),5))*($G316/INDEX($BB$5:$BG$12,MATCH($D316,$AR$5:$AR$12,0),5))^$J316)+(EXP(-$G316/INDEX($BB$5:$BG$12,MATCH($D316,$AR$5:$AR$12,0),6))*($G316/INDEX($BB$5:$BG$12,MATCH($D316,$AR$5:$AR$12,0),6))^$J316)),0)</x:f>
        <x:v>0</x:v>
      </x:c>
      <x:c r="AJ316" s="145" t="n">
        <x:f>IFERROR((EXP(-$G316/INDEX($BB$5:$BG$12,MATCH($D316,$AR$5:$AR$12,0),6))*($G316/INDEX($BB$5:$BG$12,MATCH($D316,$AR$5:$AR$12,0),6))^$J316)/((EXP(-$G316/INDEX($BB$5:$BG$12,MATCH($D316,$AR$5:$AR$12,0),1))*($G316/INDEX($BB$5:$BG$12,MATCH($D316,$AR$5:$AR$12,0),1))^$J316)+(EXP(-$G316/INDEX($BB$5:$BG$12,MATCH($D316,$AR$5:$AR$12,0),2))*($G316/INDEX($BB$5:$BG$12,MATCH($D316,$AR$5:$AR$12,0),2))^$J316)+(EXP(-$G316/INDEX($BB$5:$BG$12,MATCH($D316,$AR$5:$AR$12,0),3))*($G316/INDEX($BB$5:$BG$12,MATCH($D316,$AR$5:$AR$12,0),3))^$J316)+(EXP(-$G316/INDEX($BB$5:$BG$12,MATCH($D316,$AR$5:$AR$12,0),4))*($G316/INDEX($BB$5:$BG$12,MATCH($D316,$AR$5:$AR$12,0),4))^$J316)+(EXP(-$G316/INDEX($BB$5:$BG$12,MATCH($D316,$AR$5:$AR$12,0),5))*($G316/INDEX($BB$5:$BG$12,MATCH($D316,$AR$5:$AR$12,0),5))^$J316)+(EXP(-$G316/INDEX($BB$5:$BG$12,MATCH($D316,$AR$5:$AR$12,0),6))*($G316/INDEX($BB$5:$BG$12,MATCH($D316,$AR$5:$AR$12,0),6))^$J316)),0)</x:f>
        <x:v>0</x:v>
      </x:c>
      <x:c r="BJ316"/>
      <x:c r="BK316"/>
      <x:c r="BL316"/>
      <x:c r="BM316"/>
      <x:c r="BN316"/>
      <x:c r="BO316"/>
      <x:c r="BP316"/>
      <x:c r="BQ316"/>
      <x:c r="BR316"/>
      <x:c r="BS316"/>
      <x:c r="BT316"/>
      <x:c r="BU316"/>
      <x:c r="BV316"/>
      <x:c r="BW316"/>
      <x:c r="BX316"/>
      <x:c r="BY316"/>
      <x:c r="BZ316"/>
    </x:row>
    <x:row r="317">
      <x:c r="A317" s="30" t="n">
        <x:f>'対象台データ'!A315</x:f>
        <x:v>46135</x:v>
      </x:c>
      <x:c r="B317" s="1004" t="str">
        <x:f>'対象台データ'!B315</x:f>
        <x:v>木</x:v>
      </x:c>
      <x:c r="C317" s="1004" t="str">
        <x:f>'対象台データ'!C315</x:f>
        <x:v>4/23</x:v>
      </x:c>
      <x:c r="D317" t="str">
        <x:f>'対象台データ'!D315</x:f>
        <x:v>モンキーターンV</x:v>
      </x:c>
      <x:c r="E317" s="1015" t="n">
        <x:f>IF($X317="A",MIN(100,MAX(0,55+(V317-55)*(1+0.4*SQRT(MIN(G317/8000,1))))),MIN(100,MAX(0,V317)))</x:f>
        <x:v>70.25348270794345</x:v>
      </x:c>
      <x:c r="F317" s="1017" t="n">
        <x:f>'対象台データ'!E315</x:f>
        <x:v>599</x:v>
      </x:c>
      <x:c r="G317" s="644" t="n">
        <x:f>'対象台データ'!F315</x:f>
        <x:v>6471</x:v>
      </x:c>
      <x:c r="H317" s="644" t="n">
        <x:f>'対象台データ'!G315</x:f>
        <x:v>2240</x:v>
      </x:c>
      <x:c r="I317" s="644" t="n">
        <x:f>'対象台データ'!H315</x:f>
        <x:v>0</x:v>
      </x:c>
      <x:c r="J317" s="644" t="n">
        <x:f>'対象台データ'!I315</x:f>
        <x:v>0</x:v>
      </x:c>
      <x:c r="K317" s="145" t="n">
        <x:f>'対象台データ'!K315</x:f>
        <x:v>1.1153865966105188</x:v>
      </x:c>
      <x:c r="L317" s="28" t="n">
        <x:f>IF(G317&lt;=0,5,IF(G317&lt;1500,5+(G317-0)*(20-5)/(1500-0),IF(G317&lt;3000,20+(G317-1500)*(40-20)/(3000-1500),IF(G317&lt;4500,40+(G317-3000)*(58-40)/(4500-3000),IF(G317&lt;6000,58+(G317-4500)*(72-58)/(6000-4500),IF(G317&lt;7500,72+(G317-6000)*(84-72)/(7500-6000),IF(G317&lt;9000,84+(G317-7500)*(93-84)/(9000-7500),IF(G317&lt;11000,93+(G317-9000)*(100-93)/(11000-9000),100))))))))</x:f>
        <x:v>75.768</x:v>
      </x:c>
      <x:c r="M317" s="28" t="n">
        <x:v>1</x:v>
      </x:c>
      <x:c r="N317" s="28" t="n">
        <x:f>MIN(100,L317*M317)</x:f>
        <x:v>75.768</x:v>
      </x:c>
      <x:c r="O317" s="28" t="n">
        <x:f>IF(K317&lt;=0.8,0,IF(K317&lt;0.9,0+(K317-0.8)*(10-0)/(0.9-0.8),IF(K317&lt;1,10+(K317-0.9)*(35-10)/(1-0.9),IF(K317&lt;1.2,35+(K317-1)*(87-35)/(1.2-1),IF(K317&lt;1.3,87+(K317-1.2)*(96-87)/(1.3-1.2),IF(K317&lt;1.45,96+(K317-1.3)*(100-96)/(1.45-1.3),100))))))</x:f>
        <x:v>65.00051511873488</x:v>
      </x:c>
      <x:c r="P317" s="145" t="n">
        <x:f>MIN(1,SQRT(G317/8000))</x:f>
        <x:v>0.899374782835276</x:v>
      </x:c>
      <x:c r="Q317" s="28" t="n">
        <x:f>35+(O317-35)*P317</x:f>
        <x:v>61.981706769858604</x:v>
      </x:c>
      <x:c r="R317" s="28" t="n">
        <x:f>IF(K317&lt;0.95,MIN(25,(0.95-K317)*250),0)</x:f>
        <x:v>0</x:v>
      </x:c>
      <x:c r="S317" s="28" t="n">
        <x:f>IF($X317="A",Y317*5+Z317*15+AA317*30+AB317*60+AC317*80+AD317*100,0)</x:f>
        <x:v>0</x:v>
      </x:c>
      <x:c r="T317" s="28" t="n">
        <x:f>IF($X317="A",AE317*5+AF317*15+AG317*30+AH317*60+AI317*80+AJ317*100,0)</x:f>
        <x:v>0</x:v>
      </x:c>
      <x:c r="U317" s="28" t="n">
        <x:f>IF($X317="A",S317*15%+T317*30%+Q317*55%,0)</x:f>
        <x:v>0</x:v>
      </x:c>
      <x:c r="V317" s="1019" t="n">
        <x:f>IF($X317="A",U317*80%+N317*20%,N317*IFERROR(INDEX($AT$5:$AT$60,MATCH($D317,$AR$5:$AR$60,0)),0.6)+Q317*IFERROR(INDEX($AU$5:$AU$60,MATCH($D317,$AR$5:$AR$60,0)),0.4)-R317)</x:f>
        <x:v>70.25348270794345</x:v>
      </x:c>
      <x:c r="W317" s="25" t="str">
        <x:f>IF(E317&gt;=90,"設定6級候補",IF(E317&gt;=75,"設定4以上強候補",IF(E317&gt;=60,"設定4以上を疑う","要観察")))</x:f>
        <x:v>設定4以上を疑う</x:v>
      </x:c>
      <x:c r="X317" s="1004" t="str">
        <x:f>IFERROR(INDEX($AS$5:$AS$60,MATCH($D317,$AR$5:$AR$60,0)),"AT")</x:f>
        <x:v>AT</x:v>
      </x:c>
      <x:c r="Y317" s="145" t="n">
        <x:f>IFERROR((EXP(-$G317/INDEX($AV$5:$BA$12,MATCH($D317,$AR$5:$AR$12,0),1))*($G317/INDEX($AV$5:$BA$12,MATCH($D317,$AR$5:$AR$12,0),1))^$I317)/((EXP(-$G317/INDEX($AV$5:$BA$12,MATCH($D317,$AR$5:$AR$12,0),1))*($G317/INDEX($AV$5:$BA$12,MATCH($D317,$AR$5:$AR$12,0),1))^$I317)+(EXP(-$G317/INDEX($AV$5:$BA$12,MATCH($D317,$AR$5:$AR$12,0),2))*($G317/INDEX($AV$5:$BA$12,MATCH($D317,$AR$5:$AR$12,0),2))^$I317)+(EXP(-$G317/INDEX($AV$5:$BA$12,MATCH($D317,$AR$5:$AR$12,0),3))*($G317/INDEX($AV$5:$BA$12,MATCH($D317,$AR$5:$AR$12,0),3))^$I317)+(EXP(-$G317/INDEX($AV$5:$BA$12,MATCH($D317,$AR$5:$AR$12,0),4))*($G317/INDEX($AV$5:$BA$12,MATCH($D317,$AR$5:$AR$12,0),4))^$I317)+(EXP(-$G317/INDEX($AV$5:$BA$12,MATCH($D317,$AR$5:$AR$12,0),5))*($G317/INDEX($AV$5:$BA$12,MATCH($D317,$AR$5:$AR$12,0),5))^$I317)+(EXP(-$G317/INDEX($AV$5:$BA$12,MATCH($D317,$AR$5:$AR$12,0),6))*($G317/INDEX($AV$5:$BA$12,MATCH($D317,$AR$5:$AR$12,0),6))^$I317)),0)</x:f>
        <x:v>0</x:v>
      </x:c>
      <x:c r="Z317" s="145" t="n">
        <x:f>IFERROR((EXP(-$G317/INDEX($AV$5:$BA$12,MATCH($D317,$AR$5:$AR$12,0),2))*($G317/INDEX($AV$5:$BA$12,MATCH($D317,$AR$5:$AR$12,0),2))^$I317)/((EXP(-$G317/INDEX($AV$5:$BA$12,MATCH($D317,$AR$5:$AR$12,0),1))*($G317/INDEX($AV$5:$BA$12,MATCH($D317,$AR$5:$AR$12,0),1))^$I317)+(EXP(-$G317/INDEX($AV$5:$BA$12,MATCH($D317,$AR$5:$AR$12,0),2))*($G317/INDEX($AV$5:$BA$12,MATCH($D317,$AR$5:$AR$12,0),2))^$I317)+(EXP(-$G317/INDEX($AV$5:$BA$12,MATCH($D317,$AR$5:$AR$12,0),3))*($G317/INDEX($AV$5:$BA$12,MATCH($D317,$AR$5:$AR$12,0),3))^$I317)+(EXP(-$G317/INDEX($AV$5:$BA$12,MATCH($D317,$AR$5:$AR$12,0),4))*($G317/INDEX($AV$5:$BA$12,MATCH($D317,$AR$5:$AR$12,0),4))^$I317)+(EXP(-$G317/INDEX($AV$5:$BA$12,MATCH($D317,$AR$5:$AR$12,0),5))*($G317/INDEX($AV$5:$BA$12,MATCH($D317,$AR$5:$AR$12,0),5))^$I317)+(EXP(-$G317/INDEX($AV$5:$BA$12,MATCH($D317,$AR$5:$AR$12,0),6))*($G317/INDEX($AV$5:$BA$12,MATCH($D317,$AR$5:$AR$12,0),6))^$I317)),0)</x:f>
        <x:v>0</x:v>
      </x:c>
      <x:c r="AA317" s="145" t="n">
        <x:f>IFERROR((EXP(-$G317/INDEX($AV$5:$BA$12,MATCH($D317,$AR$5:$AR$12,0),3))*($G317/INDEX($AV$5:$BA$12,MATCH($D317,$AR$5:$AR$12,0),3))^$I317)/((EXP(-$G317/INDEX($AV$5:$BA$12,MATCH($D317,$AR$5:$AR$12,0),1))*($G317/INDEX($AV$5:$BA$12,MATCH($D317,$AR$5:$AR$12,0),1))^$I317)+(EXP(-$G317/INDEX($AV$5:$BA$12,MATCH($D317,$AR$5:$AR$12,0),2))*($G317/INDEX($AV$5:$BA$12,MATCH($D317,$AR$5:$AR$12,0),2))^$I317)+(EXP(-$G317/INDEX($AV$5:$BA$12,MATCH($D317,$AR$5:$AR$12,0),3))*($G317/INDEX($AV$5:$BA$12,MATCH($D317,$AR$5:$AR$12,0),3))^$I317)+(EXP(-$G317/INDEX($AV$5:$BA$12,MATCH($D317,$AR$5:$AR$12,0),4))*($G317/INDEX($AV$5:$BA$12,MATCH($D317,$AR$5:$AR$12,0),4))^$I317)+(EXP(-$G317/INDEX($AV$5:$BA$12,MATCH($D317,$AR$5:$AR$12,0),5))*($G317/INDEX($AV$5:$BA$12,MATCH($D317,$AR$5:$AR$12,0),5))^$I317)+(EXP(-$G317/INDEX($AV$5:$BA$12,MATCH($D317,$AR$5:$AR$12,0),6))*($G317/INDEX($AV$5:$BA$12,MATCH($D317,$AR$5:$AR$12,0),6))^$I317)),0)</x:f>
        <x:v>0</x:v>
      </x:c>
      <x:c r="AB317" s="145" t="n">
        <x:f>IFERROR((EXP(-$G317/INDEX($AV$5:$BA$12,MATCH($D317,$AR$5:$AR$12,0),4))*($G317/INDEX($AV$5:$BA$12,MATCH($D317,$AR$5:$AR$12,0),4))^$I317)/((EXP(-$G317/INDEX($AV$5:$BA$12,MATCH($D317,$AR$5:$AR$12,0),1))*($G317/INDEX($AV$5:$BA$12,MATCH($D317,$AR$5:$AR$12,0),1))^$I317)+(EXP(-$G317/INDEX($AV$5:$BA$12,MATCH($D317,$AR$5:$AR$12,0),2))*($G317/INDEX($AV$5:$BA$12,MATCH($D317,$AR$5:$AR$12,0),2))^$I317)+(EXP(-$G317/INDEX($AV$5:$BA$12,MATCH($D317,$AR$5:$AR$12,0),3))*($G317/INDEX($AV$5:$BA$12,MATCH($D317,$AR$5:$AR$12,0),3))^$I317)+(EXP(-$G317/INDEX($AV$5:$BA$12,MATCH($D317,$AR$5:$AR$12,0),4))*($G317/INDEX($AV$5:$BA$12,MATCH($D317,$AR$5:$AR$12,0),4))^$I317)+(EXP(-$G317/INDEX($AV$5:$BA$12,MATCH($D317,$AR$5:$AR$12,0),5))*($G317/INDEX($AV$5:$BA$12,MATCH($D317,$AR$5:$AR$12,0),5))^$I317)+(EXP(-$G317/INDEX($AV$5:$BA$12,MATCH($D317,$AR$5:$AR$12,0),6))*($G317/INDEX($AV$5:$BA$12,MATCH($D317,$AR$5:$AR$12,0),6))^$I317)),0)</x:f>
        <x:v>0</x:v>
      </x:c>
      <x:c r="AC317" s="145" t="n">
        <x:f>IFERROR((EXP(-$G317/INDEX($AV$5:$BA$12,MATCH($D317,$AR$5:$AR$12,0),5))*($G317/INDEX($AV$5:$BA$12,MATCH($D317,$AR$5:$AR$12,0),5))^$I317)/((EXP(-$G317/INDEX($AV$5:$BA$12,MATCH($D317,$AR$5:$AR$12,0),1))*($G317/INDEX($AV$5:$BA$12,MATCH($D317,$AR$5:$AR$12,0),1))^$I317)+(EXP(-$G317/INDEX($AV$5:$BA$12,MATCH($D317,$AR$5:$AR$12,0),2))*($G317/INDEX($AV$5:$BA$12,MATCH($D317,$AR$5:$AR$12,0),2))^$I317)+(EXP(-$G317/INDEX($AV$5:$BA$12,MATCH($D317,$AR$5:$AR$12,0),3))*($G317/INDEX($AV$5:$BA$12,MATCH($D317,$AR$5:$AR$12,0),3))^$I317)+(EXP(-$G317/INDEX($AV$5:$BA$12,MATCH($D317,$AR$5:$AR$12,0),4))*($G317/INDEX($AV$5:$BA$12,MATCH($D317,$AR$5:$AR$12,0),4))^$I317)+(EXP(-$G317/INDEX($AV$5:$BA$12,MATCH($D317,$AR$5:$AR$12,0),5))*($G317/INDEX($AV$5:$BA$12,MATCH($D317,$AR$5:$AR$12,0),5))^$I317)+(EXP(-$G317/INDEX($AV$5:$BA$12,MATCH($D317,$AR$5:$AR$12,0),6))*($G317/INDEX($AV$5:$BA$12,MATCH($D317,$AR$5:$AR$12,0),6))^$I317)),0)</x:f>
        <x:v>0</x:v>
      </x:c>
      <x:c r="AD317" s="145" t="n">
        <x:f>IFERROR((EXP(-$G317/INDEX($AV$5:$BA$12,MATCH($D317,$AR$5:$AR$12,0),6))*($G317/INDEX($AV$5:$BA$12,MATCH($D317,$AR$5:$AR$12,0),6))^$I317)/((EXP(-$G317/INDEX($AV$5:$BA$12,MATCH($D317,$AR$5:$AR$12,0),1))*($G317/INDEX($AV$5:$BA$12,MATCH($D317,$AR$5:$AR$12,0),1))^$I317)+(EXP(-$G317/INDEX($AV$5:$BA$12,MATCH($D317,$AR$5:$AR$12,0),2))*($G317/INDEX($AV$5:$BA$12,MATCH($D317,$AR$5:$AR$12,0),2))^$I317)+(EXP(-$G317/INDEX($AV$5:$BA$12,MATCH($D317,$AR$5:$AR$12,0),3))*($G317/INDEX($AV$5:$BA$12,MATCH($D317,$AR$5:$AR$12,0),3))^$I317)+(EXP(-$G317/INDEX($AV$5:$BA$12,MATCH($D317,$AR$5:$AR$12,0),4))*($G317/INDEX($AV$5:$BA$12,MATCH($D317,$AR$5:$AR$12,0),4))^$I317)+(EXP(-$G317/INDEX($AV$5:$BA$12,MATCH($D317,$AR$5:$AR$12,0),5))*($G317/INDEX($AV$5:$BA$12,MATCH($D317,$AR$5:$AR$12,0),5))^$I317)+(EXP(-$G317/INDEX($AV$5:$BA$12,MATCH($D317,$AR$5:$AR$12,0),6))*($G317/INDEX($AV$5:$BA$12,MATCH($D317,$AR$5:$AR$12,0),6))^$I317)),0)</x:f>
        <x:v>0</x:v>
      </x:c>
      <x:c r="AE317" s="145" t="n">
        <x:f>IFERROR((EXP(-$G317/INDEX($BB$5:$BG$12,MATCH($D317,$AR$5:$AR$12,0),1))*($G317/INDEX($BB$5:$BG$12,MATCH($D317,$AR$5:$AR$12,0),1))^$J317)/((EXP(-$G317/INDEX($BB$5:$BG$12,MATCH($D317,$AR$5:$AR$12,0),1))*($G317/INDEX($BB$5:$BG$12,MATCH($D317,$AR$5:$AR$12,0),1))^$J317)+(EXP(-$G317/INDEX($BB$5:$BG$12,MATCH($D317,$AR$5:$AR$12,0),2))*($G317/INDEX($BB$5:$BG$12,MATCH($D317,$AR$5:$AR$12,0),2))^$J317)+(EXP(-$G317/INDEX($BB$5:$BG$12,MATCH($D317,$AR$5:$AR$12,0),3))*($G317/INDEX($BB$5:$BG$12,MATCH($D317,$AR$5:$AR$12,0),3))^$J317)+(EXP(-$G317/INDEX($BB$5:$BG$12,MATCH($D317,$AR$5:$AR$12,0),4))*($G317/INDEX($BB$5:$BG$12,MATCH($D317,$AR$5:$AR$12,0),4))^$J317)+(EXP(-$G317/INDEX($BB$5:$BG$12,MATCH($D317,$AR$5:$AR$12,0),5))*($G317/INDEX($BB$5:$BG$12,MATCH($D317,$AR$5:$AR$12,0),5))^$J317)+(EXP(-$G317/INDEX($BB$5:$BG$12,MATCH($D317,$AR$5:$AR$12,0),6))*($G317/INDEX($BB$5:$BG$12,MATCH($D317,$AR$5:$AR$12,0),6))^$J317)),0)</x:f>
        <x:v>0</x:v>
      </x:c>
      <x:c r="AF317" s="145" t="n">
        <x:f>IFERROR((EXP(-$G317/INDEX($BB$5:$BG$12,MATCH($D317,$AR$5:$AR$12,0),2))*($G317/INDEX($BB$5:$BG$12,MATCH($D317,$AR$5:$AR$12,0),2))^$J317)/((EXP(-$G317/INDEX($BB$5:$BG$12,MATCH($D317,$AR$5:$AR$12,0),1))*($G317/INDEX($BB$5:$BG$12,MATCH($D317,$AR$5:$AR$12,0),1))^$J317)+(EXP(-$G317/INDEX($BB$5:$BG$12,MATCH($D317,$AR$5:$AR$12,0),2))*($G317/INDEX($BB$5:$BG$12,MATCH($D317,$AR$5:$AR$12,0),2))^$J317)+(EXP(-$G317/INDEX($BB$5:$BG$12,MATCH($D317,$AR$5:$AR$12,0),3))*($G317/INDEX($BB$5:$BG$12,MATCH($D317,$AR$5:$AR$12,0),3))^$J317)+(EXP(-$G317/INDEX($BB$5:$BG$12,MATCH($D317,$AR$5:$AR$12,0),4))*($G317/INDEX($BB$5:$BG$12,MATCH($D317,$AR$5:$AR$12,0),4))^$J317)+(EXP(-$G317/INDEX($BB$5:$BG$12,MATCH($D317,$AR$5:$AR$12,0),5))*($G317/INDEX($BB$5:$BG$12,MATCH($D317,$AR$5:$AR$12,0),5))^$J317)+(EXP(-$G317/INDEX($BB$5:$BG$12,MATCH($D317,$AR$5:$AR$12,0),6))*($G317/INDEX($BB$5:$BG$12,MATCH($D317,$AR$5:$AR$12,0),6))^$J317)),0)</x:f>
        <x:v>0</x:v>
      </x:c>
      <x:c r="AG317" s="145" t="n">
        <x:f>IFERROR((EXP(-$G317/INDEX($BB$5:$BG$12,MATCH($D317,$AR$5:$AR$12,0),3))*($G317/INDEX($BB$5:$BG$12,MATCH($D317,$AR$5:$AR$12,0),3))^$J317)/((EXP(-$G317/INDEX($BB$5:$BG$12,MATCH($D317,$AR$5:$AR$12,0),1))*($G317/INDEX($BB$5:$BG$12,MATCH($D317,$AR$5:$AR$12,0),1))^$J317)+(EXP(-$G317/INDEX($BB$5:$BG$12,MATCH($D317,$AR$5:$AR$12,0),2))*($G317/INDEX($BB$5:$BG$12,MATCH($D317,$AR$5:$AR$12,0),2))^$J317)+(EXP(-$G317/INDEX($BB$5:$BG$12,MATCH($D317,$AR$5:$AR$12,0),3))*($G317/INDEX($BB$5:$BG$12,MATCH($D317,$AR$5:$AR$12,0),3))^$J317)+(EXP(-$G317/INDEX($BB$5:$BG$12,MATCH($D317,$AR$5:$AR$12,0),4))*($G317/INDEX($BB$5:$BG$12,MATCH($D317,$AR$5:$AR$12,0),4))^$J317)+(EXP(-$G317/INDEX($BB$5:$BG$12,MATCH($D317,$AR$5:$AR$12,0),5))*($G317/INDEX($BB$5:$BG$12,MATCH($D317,$AR$5:$AR$12,0),5))^$J317)+(EXP(-$G317/INDEX($BB$5:$BG$12,MATCH($D317,$AR$5:$AR$12,0),6))*($G317/INDEX($BB$5:$BG$12,MATCH($D317,$AR$5:$AR$12,0),6))^$J317)),0)</x:f>
        <x:v>0</x:v>
      </x:c>
      <x:c r="AH317" s="145" t="n">
        <x:f>IFERROR((EXP(-$G317/INDEX($BB$5:$BG$12,MATCH($D317,$AR$5:$AR$12,0),4))*($G317/INDEX($BB$5:$BG$12,MATCH($D317,$AR$5:$AR$12,0),4))^$J317)/((EXP(-$G317/INDEX($BB$5:$BG$12,MATCH($D317,$AR$5:$AR$12,0),1))*($G317/INDEX($BB$5:$BG$12,MATCH($D317,$AR$5:$AR$12,0),1))^$J317)+(EXP(-$G317/INDEX($BB$5:$BG$12,MATCH($D317,$AR$5:$AR$12,0),2))*($G317/INDEX($BB$5:$BG$12,MATCH($D317,$AR$5:$AR$12,0),2))^$J317)+(EXP(-$G317/INDEX($BB$5:$BG$12,MATCH($D317,$AR$5:$AR$12,0),3))*($G317/INDEX($BB$5:$BG$12,MATCH($D317,$AR$5:$AR$12,0),3))^$J317)+(EXP(-$G317/INDEX($BB$5:$BG$12,MATCH($D317,$AR$5:$AR$12,0),4))*($G317/INDEX($BB$5:$BG$12,MATCH($D317,$AR$5:$AR$12,0),4))^$J317)+(EXP(-$G317/INDEX($BB$5:$BG$12,MATCH($D317,$AR$5:$AR$12,0),5))*($G317/INDEX($BB$5:$BG$12,MATCH($D317,$AR$5:$AR$12,0),5))^$J317)+(EXP(-$G317/INDEX($BB$5:$BG$12,MATCH($D317,$AR$5:$AR$12,0),6))*($G317/INDEX($BB$5:$BG$12,MATCH($D317,$AR$5:$AR$12,0),6))^$J317)),0)</x:f>
        <x:v>0</x:v>
      </x:c>
      <x:c r="AI317" s="145" t="n">
        <x:f>IFERROR((EXP(-$G317/INDEX($BB$5:$BG$12,MATCH($D317,$AR$5:$AR$12,0),5))*($G317/INDEX($BB$5:$BG$12,MATCH($D317,$AR$5:$AR$12,0),5))^$J317)/((EXP(-$G317/INDEX($BB$5:$BG$12,MATCH($D317,$AR$5:$AR$12,0),1))*($G317/INDEX($BB$5:$BG$12,MATCH($D317,$AR$5:$AR$12,0),1))^$J317)+(EXP(-$G317/INDEX($BB$5:$BG$12,MATCH($D317,$AR$5:$AR$12,0),2))*($G317/INDEX($BB$5:$BG$12,MATCH($D317,$AR$5:$AR$12,0),2))^$J317)+(EXP(-$G317/INDEX($BB$5:$BG$12,MATCH($D317,$AR$5:$AR$12,0),3))*($G317/INDEX($BB$5:$BG$12,MATCH($D317,$AR$5:$AR$12,0),3))^$J317)+(EXP(-$G317/INDEX($BB$5:$BG$12,MATCH($D317,$AR$5:$AR$12,0),4))*($G317/INDEX($BB$5:$BG$12,MATCH($D317,$AR$5:$AR$12,0),4))^$J317)+(EXP(-$G317/INDEX($BB$5:$BG$12,MATCH($D317,$AR$5:$AR$12,0),5))*($G317/INDEX($BB$5:$BG$12,MATCH($D317,$AR$5:$AR$12,0),5))^$J317)+(EXP(-$G317/INDEX($BB$5:$BG$12,MATCH($D317,$AR$5:$AR$12,0),6))*($G317/INDEX($BB$5:$BG$12,MATCH($D317,$AR$5:$AR$12,0),6))^$J317)),0)</x:f>
        <x:v>0</x:v>
      </x:c>
      <x:c r="AJ317" s="145" t="n">
        <x:f>IFERROR((EXP(-$G317/INDEX($BB$5:$BG$12,MATCH($D317,$AR$5:$AR$12,0),6))*($G317/INDEX($BB$5:$BG$12,MATCH($D317,$AR$5:$AR$12,0),6))^$J317)/((EXP(-$G317/INDEX($BB$5:$BG$12,MATCH($D317,$AR$5:$AR$12,0),1))*($G317/INDEX($BB$5:$BG$12,MATCH($D317,$AR$5:$AR$12,0),1))^$J317)+(EXP(-$G317/INDEX($BB$5:$BG$12,MATCH($D317,$AR$5:$AR$12,0),2))*($G317/INDEX($BB$5:$BG$12,MATCH($D317,$AR$5:$AR$12,0),2))^$J317)+(EXP(-$G317/INDEX($BB$5:$BG$12,MATCH($D317,$AR$5:$AR$12,0),3))*($G317/INDEX($BB$5:$BG$12,MATCH($D317,$AR$5:$AR$12,0),3))^$J317)+(EXP(-$G317/INDEX($BB$5:$BG$12,MATCH($D317,$AR$5:$AR$12,0),4))*($G317/INDEX($BB$5:$BG$12,MATCH($D317,$AR$5:$AR$12,0),4))^$J317)+(EXP(-$G317/INDEX($BB$5:$BG$12,MATCH($D317,$AR$5:$AR$12,0),5))*($G317/INDEX($BB$5:$BG$12,MATCH($D317,$AR$5:$AR$12,0),5))^$J317)+(EXP(-$G317/INDEX($BB$5:$BG$12,MATCH($D317,$AR$5:$AR$12,0),6))*($G317/INDEX($BB$5:$BG$12,MATCH($D317,$AR$5:$AR$12,0),6))^$J317)),0)</x:f>
        <x:v>0</x:v>
      </x:c>
      <x:c r="BJ317"/>
      <x:c r="BK317"/>
      <x:c r="BL317"/>
      <x:c r="BM317"/>
      <x:c r="BN317"/>
      <x:c r="BO317"/>
      <x:c r="BP317"/>
      <x:c r="BQ317"/>
      <x:c r="BR317"/>
      <x:c r="BS317"/>
      <x:c r="BT317"/>
      <x:c r="BU317"/>
      <x:c r="BV317"/>
      <x:c r="BW317"/>
      <x:c r="BX317"/>
      <x:c r="BY317"/>
      <x:c r="BZ317"/>
    </x:row>
    <x:row r="318">
      <x:c r="A318" s="30" t="n">
        <x:f>'対象台データ'!A316</x:f>
        <x:v>46135</x:v>
      </x:c>
      <x:c r="B318" s="1004" t="str">
        <x:f>'対象台データ'!B316</x:f>
        <x:v>木</x:v>
      </x:c>
      <x:c r="C318" s="1004" t="str">
        <x:f>'対象台データ'!C316</x:f>
        <x:v>4/23</x:v>
      </x:c>
      <x:c r="D318" t="str">
        <x:f>'対象台データ'!D316</x:f>
        <x:v>モンキーターンV</x:v>
      </x:c>
      <x:c r="E318" s="1015" t="n">
        <x:f>IF($X318="A",MIN(100,MAX(0,55+(V318-55)*(1+0.4*SQRT(MIN(G318/8000,1))))),MIN(100,MAX(0,V318)))</x:f>
        <x:v>89.50918784835916</x:v>
      </x:c>
      <x:c r="F318" s="1017" t="n">
        <x:f>'対象台データ'!E316</x:f>
        <x:v>600</x:v>
      </x:c>
      <x:c r="G318" s="644" t="n">
        <x:f>'対象台データ'!F316</x:f>
        <x:v>9162</x:v>
      </x:c>
      <x:c r="H318" s="644" t="n">
        <x:f>'対象台データ'!G316</x:f>
        <x:v>5119</x:v>
      </x:c>
      <x:c r="I318" s="644" t="n">
        <x:f>'対象台データ'!H316</x:f>
        <x:v>0</x:v>
      </x:c>
      <x:c r="J318" s="644" t="n">
        <x:f>'対象台データ'!I316</x:f>
        <x:v>0</x:v>
      </x:c>
      <x:c r="K318" s="145" t="n">
        <x:f>'対象台データ'!K316</x:f>
        <x:v>1.1862402677726842</x:v>
      </x:c>
      <x:c r="L318" s="28" t="n">
        <x:f>IF(G318&lt;=0,5,IF(G318&lt;1500,5+(G318-0)*(20-5)/(1500-0),IF(G318&lt;3000,20+(G318-1500)*(40-20)/(3000-1500),IF(G318&lt;4500,40+(G318-3000)*(58-40)/(4500-3000),IF(G318&lt;6000,58+(G318-4500)*(72-58)/(6000-4500),IF(G318&lt;7500,72+(G318-6000)*(84-72)/(7500-6000),IF(G318&lt;9000,84+(G318-7500)*(93-84)/(9000-7500),IF(G318&lt;11000,93+(G318-9000)*(100-93)/(11000-9000),100))))))))</x:f>
        <x:v>93.567</x:v>
      </x:c>
      <x:c r="M318" s="28" t="n">
        <x:v>1</x:v>
      </x:c>
      <x:c r="N318" s="28" t="n">
        <x:f>MIN(100,L318*M318)</x:f>
        <x:v>93.567</x:v>
      </x:c>
      <x:c r="O318" s="28" t="n">
        <x:f>IF(K318&lt;=0.8,0,IF(K318&lt;0.9,0+(K318-0.8)*(10-0)/(0.9-0.8),IF(K318&lt;1,10+(K318-0.9)*(35-10)/(1-0.9),IF(K318&lt;1.2,35+(K318-1)*(87-35)/(1.2-1),IF(K318&lt;1.3,87+(K318-1.2)*(96-87)/(1.3-1.2),IF(K318&lt;1.45,96+(K318-1.3)*(100-96)/(1.45-1.3),100))))))</x:f>
        <x:v>83.42246962089791</x:v>
      </x:c>
      <x:c r="P318" s="145" t="n">
        <x:f>MIN(1,SQRT(G318/8000))</x:f>
        <x:v>1</x:v>
      </x:c>
      <x:c r="Q318" s="28" t="n">
        <x:f>35+(O318-35)*P318</x:f>
        <x:v>83.42246962089791</x:v>
      </x:c>
      <x:c r="R318" s="28" t="n">
        <x:f>IF(K318&lt;0.95,MIN(25,(0.95-K318)*250),0)</x:f>
        <x:v>0</x:v>
      </x:c>
      <x:c r="S318" s="28" t="n">
        <x:f>IF($X318="A",Y318*5+Z318*15+AA318*30+AB318*60+AC318*80+AD318*100,0)</x:f>
        <x:v>0</x:v>
      </x:c>
      <x:c r="T318" s="28" t="n">
        <x:f>IF($X318="A",AE318*5+AF318*15+AG318*30+AH318*60+AI318*80+AJ318*100,0)</x:f>
        <x:v>0</x:v>
      </x:c>
      <x:c r="U318" s="28" t="n">
        <x:f>IF($X318="A",S318*15%+T318*30%+Q318*55%,0)</x:f>
        <x:v>0</x:v>
      </x:c>
      <x:c r="V318" s="1019" t="n">
        <x:f>IF($X318="A",U318*80%+N318*20%,N318*IFERROR(INDEX($AT$5:$AT$60,MATCH($D318,$AR$5:$AR$60,0)),0.6)+Q318*IFERROR(INDEX($AU$5:$AU$60,MATCH($D318,$AR$5:$AR$60,0)),0.4)-R318)</x:f>
        <x:v>89.50918784835916</x:v>
      </x:c>
      <x:c r="W318" s="25" t="str">
        <x:f>IF(E318&gt;=90,"設定6級候補",IF(E318&gt;=75,"設定4以上強候補",IF(E318&gt;=60,"設定4以上を疑う","要観察")))</x:f>
        <x:v>設定4以上強候補</x:v>
      </x:c>
      <x:c r="X318" s="1004" t="str">
        <x:f>IFERROR(INDEX($AS$5:$AS$60,MATCH($D318,$AR$5:$AR$60,0)),"AT")</x:f>
        <x:v>AT</x:v>
      </x:c>
      <x:c r="Y318" s="145" t="n">
        <x:f>IFERROR((EXP(-$G318/INDEX($AV$5:$BA$12,MATCH($D318,$AR$5:$AR$12,0),1))*($G318/INDEX($AV$5:$BA$12,MATCH($D318,$AR$5:$AR$12,0),1))^$I318)/((EXP(-$G318/INDEX($AV$5:$BA$12,MATCH($D318,$AR$5:$AR$12,0),1))*($G318/INDEX($AV$5:$BA$12,MATCH($D318,$AR$5:$AR$12,0),1))^$I318)+(EXP(-$G318/INDEX($AV$5:$BA$12,MATCH($D318,$AR$5:$AR$12,0),2))*($G318/INDEX($AV$5:$BA$12,MATCH($D318,$AR$5:$AR$12,0),2))^$I318)+(EXP(-$G318/INDEX($AV$5:$BA$12,MATCH($D318,$AR$5:$AR$12,0),3))*($G318/INDEX($AV$5:$BA$12,MATCH($D318,$AR$5:$AR$12,0),3))^$I318)+(EXP(-$G318/INDEX($AV$5:$BA$12,MATCH($D318,$AR$5:$AR$12,0),4))*($G318/INDEX($AV$5:$BA$12,MATCH($D318,$AR$5:$AR$12,0),4))^$I318)+(EXP(-$G318/INDEX($AV$5:$BA$12,MATCH($D318,$AR$5:$AR$12,0),5))*($G318/INDEX($AV$5:$BA$12,MATCH($D318,$AR$5:$AR$12,0),5))^$I318)+(EXP(-$G318/INDEX($AV$5:$BA$12,MATCH($D318,$AR$5:$AR$12,0),6))*($G318/INDEX($AV$5:$BA$12,MATCH($D318,$AR$5:$AR$12,0),6))^$I318)),0)</x:f>
        <x:v>0</x:v>
      </x:c>
      <x:c r="Z318" s="145" t="n">
        <x:f>IFERROR((EXP(-$G318/INDEX($AV$5:$BA$12,MATCH($D318,$AR$5:$AR$12,0),2))*($G318/INDEX($AV$5:$BA$12,MATCH($D318,$AR$5:$AR$12,0),2))^$I318)/((EXP(-$G318/INDEX($AV$5:$BA$12,MATCH($D318,$AR$5:$AR$12,0),1))*($G318/INDEX($AV$5:$BA$12,MATCH($D318,$AR$5:$AR$12,0),1))^$I318)+(EXP(-$G318/INDEX($AV$5:$BA$12,MATCH($D318,$AR$5:$AR$12,0),2))*($G318/INDEX($AV$5:$BA$12,MATCH($D318,$AR$5:$AR$12,0),2))^$I318)+(EXP(-$G318/INDEX($AV$5:$BA$12,MATCH($D318,$AR$5:$AR$12,0),3))*($G318/INDEX($AV$5:$BA$12,MATCH($D318,$AR$5:$AR$12,0),3))^$I318)+(EXP(-$G318/INDEX($AV$5:$BA$12,MATCH($D318,$AR$5:$AR$12,0),4))*($G318/INDEX($AV$5:$BA$12,MATCH($D318,$AR$5:$AR$12,0),4))^$I318)+(EXP(-$G318/INDEX($AV$5:$BA$12,MATCH($D318,$AR$5:$AR$12,0),5))*($G318/INDEX($AV$5:$BA$12,MATCH($D318,$AR$5:$AR$12,0),5))^$I318)+(EXP(-$G318/INDEX($AV$5:$BA$12,MATCH($D318,$AR$5:$AR$12,0),6))*($G318/INDEX($AV$5:$BA$12,MATCH($D318,$AR$5:$AR$12,0),6))^$I318)),0)</x:f>
        <x:v>0</x:v>
      </x:c>
      <x:c r="AA318" s="145" t="n">
        <x:f>IFERROR((EXP(-$G318/INDEX($AV$5:$BA$12,MATCH($D318,$AR$5:$AR$12,0),3))*($G318/INDEX($AV$5:$BA$12,MATCH($D318,$AR$5:$AR$12,0),3))^$I318)/((EXP(-$G318/INDEX($AV$5:$BA$12,MATCH($D318,$AR$5:$AR$12,0),1))*($G318/INDEX($AV$5:$BA$12,MATCH($D318,$AR$5:$AR$12,0),1))^$I318)+(EXP(-$G318/INDEX($AV$5:$BA$12,MATCH($D318,$AR$5:$AR$12,0),2))*($G318/INDEX($AV$5:$BA$12,MATCH($D318,$AR$5:$AR$12,0),2))^$I318)+(EXP(-$G318/INDEX($AV$5:$BA$12,MATCH($D318,$AR$5:$AR$12,0),3))*($G318/INDEX($AV$5:$BA$12,MATCH($D318,$AR$5:$AR$12,0),3))^$I318)+(EXP(-$G318/INDEX($AV$5:$BA$12,MATCH($D318,$AR$5:$AR$12,0),4))*($G318/INDEX($AV$5:$BA$12,MATCH($D318,$AR$5:$AR$12,0),4))^$I318)+(EXP(-$G318/INDEX($AV$5:$BA$12,MATCH($D318,$AR$5:$AR$12,0),5))*($G318/INDEX($AV$5:$BA$12,MATCH($D318,$AR$5:$AR$12,0),5))^$I318)+(EXP(-$G318/INDEX($AV$5:$BA$12,MATCH($D318,$AR$5:$AR$12,0),6))*($G318/INDEX($AV$5:$BA$12,MATCH($D318,$AR$5:$AR$12,0),6))^$I318)),0)</x:f>
        <x:v>0</x:v>
      </x:c>
      <x:c r="AB318" s="145" t="n">
        <x:f>IFERROR((EXP(-$G318/INDEX($AV$5:$BA$12,MATCH($D318,$AR$5:$AR$12,0),4))*($G318/INDEX($AV$5:$BA$12,MATCH($D318,$AR$5:$AR$12,0),4))^$I318)/((EXP(-$G318/INDEX($AV$5:$BA$12,MATCH($D318,$AR$5:$AR$12,0),1))*($G318/INDEX($AV$5:$BA$12,MATCH($D318,$AR$5:$AR$12,0),1))^$I318)+(EXP(-$G318/INDEX($AV$5:$BA$12,MATCH($D318,$AR$5:$AR$12,0),2))*($G318/INDEX($AV$5:$BA$12,MATCH($D318,$AR$5:$AR$12,0),2))^$I318)+(EXP(-$G318/INDEX($AV$5:$BA$12,MATCH($D318,$AR$5:$AR$12,0),3))*($G318/INDEX($AV$5:$BA$12,MATCH($D318,$AR$5:$AR$12,0),3))^$I318)+(EXP(-$G318/INDEX($AV$5:$BA$12,MATCH($D318,$AR$5:$AR$12,0),4))*($G318/INDEX($AV$5:$BA$12,MATCH($D318,$AR$5:$AR$12,0),4))^$I318)+(EXP(-$G318/INDEX($AV$5:$BA$12,MATCH($D318,$AR$5:$AR$12,0),5))*($G318/INDEX($AV$5:$BA$12,MATCH($D318,$AR$5:$AR$12,0),5))^$I318)+(EXP(-$G318/INDEX($AV$5:$BA$12,MATCH($D318,$AR$5:$AR$12,0),6))*($G318/INDEX($AV$5:$BA$12,MATCH($D318,$AR$5:$AR$12,0),6))^$I318)),0)</x:f>
        <x:v>0</x:v>
      </x:c>
      <x:c r="AC318" s="145" t="n">
        <x:f>IFERROR((EXP(-$G318/INDEX($AV$5:$BA$12,MATCH($D318,$AR$5:$AR$12,0),5))*($G318/INDEX($AV$5:$BA$12,MATCH($D318,$AR$5:$AR$12,0),5))^$I318)/((EXP(-$G318/INDEX($AV$5:$BA$12,MATCH($D318,$AR$5:$AR$12,0),1))*($G318/INDEX($AV$5:$BA$12,MATCH($D318,$AR$5:$AR$12,0),1))^$I318)+(EXP(-$G318/INDEX($AV$5:$BA$12,MATCH($D318,$AR$5:$AR$12,0),2))*($G318/INDEX($AV$5:$BA$12,MATCH($D318,$AR$5:$AR$12,0),2))^$I318)+(EXP(-$G318/INDEX($AV$5:$BA$12,MATCH($D318,$AR$5:$AR$12,0),3))*($G318/INDEX($AV$5:$BA$12,MATCH($D318,$AR$5:$AR$12,0),3))^$I318)+(EXP(-$G318/INDEX($AV$5:$BA$12,MATCH($D318,$AR$5:$AR$12,0),4))*($G318/INDEX($AV$5:$BA$12,MATCH($D318,$AR$5:$AR$12,0),4))^$I318)+(EXP(-$G318/INDEX($AV$5:$BA$12,MATCH($D318,$AR$5:$AR$12,0),5))*($G318/INDEX($AV$5:$BA$12,MATCH($D318,$AR$5:$AR$12,0),5))^$I318)+(EXP(-$G318/INDEX($AV$5:$BA$12,MATCH($D318,$AR$5:$AR$12,0),6))*($G318/INDEX($AV$5:$BA$12,MATCH($D318,$AR$5:$AR$12,0),6))^$I318)),0)</x:f>
        <x:v>0</x:v>
      </x:c>
      <x:c r="AD318" s="145" t="n">
        <x:f>IFERROR((EXP(-$G318/INDEX($AV$5:$BA$12,MATCH($D318,$AR$5:$AR$12,0),6))*($G318/INDEX($AV$5:$BA$12,MATCH($D318,$AR$5:$AR$12,0),6))^$I318)/((EXP(-$G318/INDEX($AV$5:$BA$12,MATCH($D318,$AR$5:$AR$12,0),1))*($G318/INDEX($AV$5:$BA$12,MATCH($D318,$AR$5:$AR$12,0),1))^$I318)+(EXP(-$G318/INDEX($AV$5:$BA$12,MATCH($D318,$AR$5:$AR$12,0),2))*($G318/INDEX($AV$5:$BA$12,MATCH($D318,$AR$5:$AR$12,0),2))^$I318)+(EXP(-$G318/INDEX($AV$5:$BA$12,MATCH($D318,$AR$5:$AR$12,0),3))*($G318/INDEX($AV$5:$BA$12,MATCH($D318,$AR$5:$AR$12,0),3))^$I318)+(EXP(-$G318/INDEX($AV$5:$BA$12,MATCH($D318,$AR$5:$AR$12,0),4))*($G318/INDEX($AV$5:$BA$12,MATCH($D318,$AR$5:$AR$12,0),4))^$I318)+(EXP(-$G318/INDEX($AV$5:$BA$12,MATCH($D318,$AR$5:$AR$12,0),5))*($G318/INDEX($AV$5:$BA$12,MATCH($D318,$AR$5:$AR$12,0),5))^$I318)+(EXP(-$G318/INDEX($AV$5:$BA$12,MATCH($D318,$AR$5:$AR$12,0),6))*($G318/INDEX($AV$5:$BA$12,MATCH($D318,$AR$5:$AR$12,0),6))^$I318)),0)</x:f>
        <x:v>0</x:v>
      </x:c>
      <x:c r="AE318" s="145" t="n">
        <x:f>IFERROR((EXP(-$G318/INDEX($BB$5:$BG$12,MATCH($D318,$AR$5:$AR$12,0),1))*($G318/INDEX($BB$5:$BG$12,MATCH($D318,$AR$5:$AR$12,0),1))^$J318)/((EXP(-$G318/INDEX($BB$5:$BG$12,MATCH($D318,$AR$5:$AR$12,0),1))*($G318/INDEX($BB$5:$BG$12,MATCH($D318,$AR$5:$AR$12,0),1))^$J318)+(EXP(-$G318/INDEX($BB$5:$BG$12,MATCH($D318,$AR$5:$AR$12,0),2))*($G318/INDEX($BB$5:$BG$12,MATCH($D318,$AR$5:$AR$12,0),2))^$J318)+(EXP(-$G318/INDEX($BB$5:$BG$12,MATCH($D318,$AR$5:$AR$12,0),3))*($G318/INDEX($BB$5:$BG$12,MATCH($D318,$AR$5:$AR$12,0),3))^$J318)+(EXP(-$G318/INDEX($BB$5:$BG$12,MATCH($D318,$AR$5:$AR$12,0),4))*($G318/INDEX($BB$5:$BG$12,MATCH($D318,$AR$5:$AR$12,0),4))^$J318)+(EXP(-$G318/INDEX($BB$5:$BG$12,MATCH($D318,$AR$5:$AR$12,0),5))*($G318/INDEX($BB$5:$BG$12,MATCH($D318,$AR$5:$AR$12,0),5))^$J318)+(EXP(-$G318/INDEX($BB$5:$BG$12,MATCH($D318,$AR$5:$AR$12,0),6))*($G318/INDEX($BB$5:$BG$12,MATCH($D318,$AR$5:$AR$12,0),6))^$J318)),0)</x:f>
        <x:v>0</x:v>
      </x:c>
      <x:c r="AF318" s="145" t="n">
        <x:f>IFERROR((EXP(-$G318/INDEX($BB$5:$BG$12,MATCH($D318,$AR$5:$AR$12,0),2))*($G318/INDEX($BB$5:$BG$12,MATCH($D318,$AR$5:$AR$12,0),2))^$J318)/((EXP(-$G318/INDEX($BB$5:$BG$12,MATCH($D318,$AR$5:$AR$12,0),1))*($G318/INDEX($BB$5:$BG$12,MATCH($D318,$AR$5:$AR$12,0),1))^$J318)+(EXP(-$G318/INDEX($BB$5:$BG$12,MATCH($D318,$AR$5:$AR$12,0),2))*($G318/INDEX($BB$5:$BG$12,MATCH($D318,$AR$5:$AR$12,0),2))^$J318)+(EXP(-$G318/INDEX($BB$5:$BG$12,MATCH($D318,$AR$5:$AR$12,0),3))*($G318/INDEX($BB$5:$BG$12,MATCH($D318,$AR$5:$AR$12,0),3))^$J318)+(EXP(-$G318/INDEX($BB$5:$BG$12,MATCH($D318,$AR$5:$AR$12,0),4))*($G318/INDEX($BB$5:$BG$12,MATCH($D318,$AR$5:$AR$12,0),4))^$J318)+(EXP(-$G318/INDEX($BB$5:$BG$12,MATCH($D318,$AR$5:$AR$12,0),5))*($G318/INDEX($BB$5:$BG$12,MATCH($D318,$AR$5:$AR$12,0),5))^$J318)+(EXP(-$G318/INDEX($BB$5:$BG$12,MATCH($D318,$AR$5:$AR$12,0),6))*($G318/INDEX($BB$5:$BG$12,MATCH($D318,$AR$5:$AR$12,0),6))^$J318)),0)</x:f>
        <x:v>0</x:v>
      </x:c>
      <x:c r="AG318" s="145" t="n">
        <x:f>IFERROR((EXP(-$G318/INDEX($BB$5:$BG$12,MATCH($D318,$AR$5:$AR$12,0),3))*($G318/INDEX($BB$5:$BG$12,MATCH($D318,$AR$5:$AR$12,0),3))^$J318)/((EXP(-$G318/INDEX($BB$5:$BG$12,MATCH($D318,$AR$5:$AR$12,0),1))*($G318/INDEX($BB$5:$BG$12,MATCH($D318,$AR$5:$AR$12,0),1))^$J318)+(EXP(-$G318/INDEX($BB$5:$BG$12,MATCH($D318,$AR$5:$AR$12,0),2))*($G318/INDEX($BB$5:$BG$12,MATCH($D318,$AR$5:$AR$12,0),2))^$J318)+(EXP(-$G318/INDEX($BB$5:$BG$12,MATCH($D318,$AR$5:$AR$12,0),3))*($G318/INDEX($BB$5:$BG$12,MATCH($D318,$AR$5:$AR$12,0),3))^$J318)+(EXP(-$G318/INDEX($BB$5:$BG$12,MATCH($D318,$AR$5:$AR$12,0),4))*($G318/INDEX($BB$5:$BG$12,MATCH($D318,$AR$5:$AR$12,0),4))^$J318)+(EXP(-$G318/INDEX($BB$5:$BG$12,MATCH($D318,$AR$5:$AR$12,0),5))*($G318/INDEX($BB$5:$BG$12,MATCH($D318,$AR$5:$AR$12,0),5))^$J318)+(EXP(-$G318/INDEX($BB$5:$BG$12,MATCH($D318,$AR$5:$AR$12,0),6))*($G318/INDEX($BB$5:$BG$12,MATCH($D318,$AR$5:$AR$12,0),6))^$J318)),0)</x:f>
        <x:v>0</x:v>
      </x:c>
      <x:c r="AH318" s="145" t="n">
        <x:f>IFERROR((EXP(-$G318/INDEX($BB$5:$BG$12,MATCH($D318,$AR$5:$AR$12,0),4))*($G318/INDEX($BB$5:$BG$12,MATCH($D318,$AR$5:$AR$12,0),4))^$J318)/((EXP(-$G318/INDEX($BB$5:$BG$12,MATCH($D318,$AR$5:$AR$12,0),1))*($G318/INDEX($BB$5:$BG$12,MATCH($D318,$AR$5:$AR$12,0),1))^$J318)+(EXP(-$G318/INDEX($BB$5:$BG$12,MATCH($D318,$AR$5:$AR$12,0),2))*($G318/INDEX($BB$5:$BG$12,MATCH($D318,$AR$5:$AR$12,0),2))^$J318)+(EXP(-$G318/INDEX($BB$5:$BG$12,MATCH($D318,$AR$5:$AR$12,0),3))*($G318/INDEX($BB$5:$BG$12,MATCH($D318,$AR$5:$AR$12,0),3))^$J318)+(EXP(-$G318/INDEX($BB$5:$BG$12,MATCH($D318,$AR$5:$AR$12,0),4))*($G318/INDEX($BB$5:$BG$12,MATCH($D318,$AR$5:$AR$12,0),4))^$J318)+(EXP(-$G318/INDEX($BB$5:$BG$12,MATCH($D318,$AR$5:$AR$12,0),5))*($G318/INDEX($BB$5:$BG$12,MATCH($D318,$AR$5:$AR$12,0),5))^$J318)+(EXP(-$G318/INDEX($BB$5:$BG$12,MATCH($D318,$AR$5:$AR$12,0),6))*($G318/INDEX($BB$5:$BG$12,MATCH($D318,$AR$5:$AR$12,0),6))^$J318)),0)</x:f>
        <x:v>0</x:v>
      </x:c>
      <x:c r="AI318" s="145" t="n">
        <x:f>IFERROR((EXP(-$G318/INDEX($BB$5:$BG$12,MATCH($D318,$AR$5:$AR$12,0),5))*($G318/INDEX($BB$5:$BG$12,MATCH($D318,$AR$5:$AR$12,0),5))^$J318)/((EXP(-$G318/INDEX($BB$5:$BG$12,MATCH($D318,$AR$5:$AR$12,0),1))*($G318/INDEX($BB$5:$BG$12,MATCH($D318,$AR$5:$AR$12,0),1))^$J318)+(EXP(-$G318/INDEX($BB$5:$BG$12,MATCH($D318,$AR$5:$AR$12,0),2))*($G318/INDEX($BB$5:$BG$12,MATCH($D318,$AR$5:$AR$12,0),2))^$J318)+(EXP(-$G318/INDEX($BB$5:$BG$12,MATCH($D318,$AR$5:$AR$12,0),3))*($G318/INDEX($BB$5:$BG$12,MATCH($D318,$AR$5:$AR$12,0),3))^$J318)+(EXP(-$G318/INDEX($BB$5:$BG$12,MATCH($D318,$AR$5:$AR$12,0),4))*($G318/INDEX($BB$5:$BG$12,MATCH($D318,$AR$5:$AR$12,0),4))^$J318)+(EXP(-$G318/INDEX($BB$5:$BG$12,MATCH($D318,$AR$5:$AR$12,0),5))*($G318/INDEX($BB$5:$BG$12,MATCH($D318,$AR$5:$AR$12,0),5))^$J318)+(EXP(-$G318/INDEX($BB$5:$BG$12,MATCH($D318,$AR$5:$AR$12,0),6))*($G318/INDEX($BB$5:$BG$12,MATCH($D318,$AR$5:$AR$12,0),6))^$J318)),0)</x:f>
        <x:v>0</x:v>
      </x:c>
      <x:c r="AJ318" s="145" t="n">
        <x:f>IFERROR((EXP(-$G318/INDEX($BB$5:$BG$12,MATCH($D318,$AR$5:$AR$12,0),6))*($G318/INDEX($BB$5:$BG$12,MATCH($D318,$AR$5:$AR$12,0),6))^$J318)/((EXP(-$G318/INDEX($BB$5:$BG$12,MATCH($D318,$AR$5:$AR$12,0),1))*($G318/INDEX($BB$5:$BG$12,MATCH($D318,$AR$5:$AR$12,0),1))^$J318)+(EXP(-$G318/INDEX($BB$5:$BG$12,MATCH($D318,$AR$5:$AR$12,0),2))*($G318/INDEX($BB$5:$BG$12,MATCH($D318,$AR$5:$AR$12,0),2))^$J318)+(EXP(-$G318/INDEX($BB$5:$BG$12,MATCH($D318,$AR$5:$AR$12,0),3))*($G318/INDEX($BB$5:$BG$12,MATCH($D318,$AR$5:$AR$12,0),3))^$J318)+(EXP(-$G318/INDEX($BB$5:$BG$12,MATCH($D318,$AR$5:$AR$12,0),4))*($G318/INDEX($BB$5:$BG$12,MATCH($D318,$AR$5:$AR$12,0),4))^$J318)+(EXP(-$G318/INDEX($BB$5:$BG$12,MATCH($D318,$AR$5:$AR$12,0),5))*($G318/INDEX($BB$5:$BG$12,MATCH($D318,$AR$5:$AR$12,0),5))^$J318)+(EXP(-$G318/INDEX($BB$5:$BG$12,MATCH($D318,$AR$5:$AR$12,0),6))*($G318/INDEX($BB$5:$BG$12,MATCH($D318,$AR$5:$AR$12,0),6))^$J318)),0)</x:f>
        <x:v>0</x:v>
      </x:c>
      <x:c r="BJ318"/>
      <x:c r="BK318"/>
      <x:c r="BL318"/>
      <x:c r="BM318"/>
      <x:c r="BN318"/>
      <x:c r="BO318"/>
      <x:c r="BP318"/>
      <x:c r="BQ318"/>
      <x:c r="BR318"/>
      <x:c r="BS318"/>
      <x:c r="BT318"/>
      <x:c r="BU318"/>
      <x:c r="BV318"/>
      <x:c r="BW318"/>
      <x:c r="BX318"/>
      <x:c r="BY318"/>
      <x:c r="BZ318"/>
    </x:row>
    <x:row r="319">
      <x:c r="A319" s="30" t="n">
        <x:f>'対象台データ'!A317</x:f>
        <x:v>46135</x:v>
      </x:c>
      <x:c r="B319" s="1004" t="str">
        <x:f>'対象台データ'!B317</x:f>
        <x:v>木</x:v>
      </x:c>
      <x:c r="C319" s="1004" t="str">
        <x:f>'対象台データ'!C317</x:f>
        <x:v>4/23</x:v>
      </x:c>
      <x:c r="D319" t="str">
        <x:f>'対象台データ'!D317</x:f>
        <x:v>モンキーターンV</x:v>
      </x:c>
      <x:c r="E319" s="1015" t="n">
        <x:f>IF($X319="A",MIN(100,MAX(0,55+(V319-55)*(1+0.4*SQRT(MIN(G319/8000,1))))),MIN(100,MAX(0,V319)))</x:f>
        <x:v>95.45354214463839</x:v>
      </x:c>
      <x:c r="F319" s="1017" t="n">
        <x:f>'対象台データ'!E317</x:f>
        <x:v>603</x:v>
      </x:c>
      <x:c r="G319" s="644" t="n">
        <x:f>'対象台データ'!F317</x:f>
        <x:v>9624</x:v>
      </x:c>
      <x:c r="H319" s="644" t="n">
        <x:f>'対象台データ'!G317</x:f>
        <x:v>8616</x:v>
      </x:c>
      <x:c r="I319" s="644" t="n">
        <x:f>'対象台データ'!H317</x:f>
        <x:v>0</x:v>
      </x:c>
      <x:c r="J319" s="644" t="n">
        <x:f>'対象台データ'!I317</x:f>
        <x:v>0</x:v>
      </x:c>
      <x:c r="K319" s="145" t="n">
        <x:f>'対象台データ'!K317</x:f>
        <x:v>1.2984206151288444</x:v>
      </x:c>
      <x:c r="L319" s="28" t="n">
        <x:f>IF(G319&lt;=0,5,IF(G319&lt;1500,5+(G319-0)*(20-5)/(1500-0),IF(G319&lt;3000,20+(G319-1500)*(40-20)/(3000-1500),IF(G319&lt;4500,40+(G319-3000)*(58-40)/(4500-3000),IF(G319&lt;6000,58+(G319-4500)*(72-58)/(6000-4500),IF(G319&lt;7500,72+(G319-6000)*(84-72)/(7500-6000),IF(G319&lt;9000,84+(G319-7500)*(93-84)/(9000-7500),IF(G319&lt;11000,93+(G319-9000)*(100-93)/(11000-9000),100))))))))</x:f>
        <x:v>95.184</x:v>
      </x:c>
      <x:c r="M319" s="28" t="n">
        <x:v>1</x:v>
      </x:c>
      <x:c r="N319" s="28" t="n">
        <x:f>MIN(100,L319*M319)</x:f>
        <x:v>95.184</x:v>
      </x:c>
      <x:c r="O319" s="28" t="n">
        <x:f>IF(K319&lt;=0.8,0,IF(K319&lt;0.9,0+(K319-0.8)*(10-0)/(0.9-0.8),IF(K319&lt;1,10+(K319-0.9)*(35-10)/(1-0.9),IF(K319&lt;1.2,35+(K319-1)*(87-35)/(1.2-1),IF(K319&lt;1.3,87+(K319-1.2)*(96-87)/(1.3-1.2),IF(K319&lt;1.45,96+(K319-1.3)*(100-96)/(1.45-1.3),100))))))</x:f>
        <x:v>95.857855361596</x:v>
      </x:c>
      <x:c r="P319" s="145" t="n">
        <x:f>MIN(1,SQRT(G319/8000))</x:f>
        <x:v>1</x:v>
      </x:c>
      <x:c r="Q319" s="28" t="n">
        <x:f>35+(O319-35)*P319</x:f>
        <x:v>95.857855361596</x:v>
      </x:c>
      <x:c r="R319" s="28" t="n">
        <x:f>IF(K319&lt;0.95,MIN(25,(0.95-K319)*250),0)</x:f>
        <x:v>0</x:v>
      </x:c>
      <x:c r="S319" s="28" t="n">
        <x:f>IF($X319="A",Y319*5+Z319*15+AA319*30+AB319*60+AC319*80+AD319*100,0)</x:f>
        <x:v>0</x:v>
      </x:c>
      <x:c r="T319" s="28" t="n">
        <x:f>IF($X319="A",AE319*5+AF319*15+AG319*30+AH319*60+AI319*80+AJ319*100,0)</x:f>
        <x:v>0</x:v>
      </x:c>
      <x:c r="U319" s="28" t="n">
        <x:f>IF($X319="A",S319*15%+T319*30%+Q319*55%,0)</x:f>
        <x:v>0</x:v>
      </x:c>
      <x:c r="V319" s="1019" t="n">
        <x:f>IF($X319="A",U319*80%+N319*20%,N319*IFERROR(INDEX($AT$5:$AT$60,MATCH($D319,$AR$5:$AR$60,0)),0.6)+Q319*IFERROR(INDEX($AU$5:$AU$60,MATCH($D319,$AR$5:$AR$60,0)),0.4)-R319)</x:f>
        <x:v>95.45354214463839</x:v>
      </x:c>
      <x:c r="W319" s="25" t="str">
        <x:f>IF(E319&gt;=90,"設定6級候補",IF(E319&gt;=75,"設定4以上強候補",IF(E319&gt;=60,"設定4以上を疑う","要観察")))</x:f>
        <x:v>設定6級候補</x:v>
      </x:c>
      <x:c r="X319" s="1004" t="str">
        <x:f>IFERROR(INDEX($AS$5:$AS$60,MATCH($D319,$AR$5:$AR$60,0)),"AT")</x:f>
        <x:v>AT</x:v>
      </x:c>
      <x:c r="Y319" s="145" t="n">
        <x:f>IFERROR((EXP(-$G319/INDEX($AV$5:$BA$12,MATCH($D319,$AR$5:$AR$12,0),1))*($G319/INDEX($AV$5:$BA$12,MATCH($D319,$AR$5:$AR$12,0),1))^$I319)/((EXP(-$G319/INDEX($AV$5:$BA$12,MATCH($D319,$AR$5:$AR$12,0),1))*($G319/INDEX($AV$5:$BA$12,MATCH($D319,$AR$5:$AR$12,0),1))^$I319)+(EXP(-$G319/INDEX($AV$5:$BA$12,MATCH($D319,$AR$5:$AR$12,0),2))*($G319/INDEX($AV$5:$BA$12,MATCH($D319,$AR$5:$AR$12,0),2))^$I319)+(EXP(-$G319/INDEX($AV$5:$BA$12,MATCH($D319,$AR$5:$AR$12,0),3))*($G319/INDEX($AV$5:$BA$12,MATCH($D319,$AR$5:$AR$12,0),3))^$I319)+(EXP(-$G319/INDEX($AV$5:$BA$12,MATCH($D319,$AR$5:$AR$12,0),4))*($G319/INDEX($AV$5:$BA$12,MATCH($D319,$AR$5:$AR$12,0),4))^$I319)+(EXP(-$G319/INDEX($AV$5:$BA$12,MATCH($D319,$AR$5:$AR$12,0),5))*($G319/INDEX($AV$5:$BA$12,MATCH($D319,$AR$5:$AR$12,0),5))^$I319)+(EXP(-$G319/INDEX($AV$5:$BA$12,MATCH($D319,$AR$5:$AR$12,0),6))*($G319/INDEX($AV$5:$BA$12,MATCH($D319,$AR$5:$AR$12,0),6))^$I319)),0)</x:f>
        <x:v>0</x:v>
      </x:c>
      <x:c r="Z319" s="145" t="n">
        <x:f>IFERROR((EXP(-$G319/INDEX($AV$5:$BA$12,MATCH($D319,$AR$5:$AR$12,0),2))*($G319/INDEX($AV$5:$BA$12,MATCH($D319,$AR$5:$AR$12,0),2))^$I319)/((EXP(-$G319/INDEX($AV$5:$BA$12,MATCH($D319,$AR$5:$AR$12,0),1))*($G319/INDEX($AV$5:$BA$12,MATCH($D319,$AR$5:$AR$12,0),1))^$I319)+(EXP(-$G319/INDEX($AV$5:$BA$12,MATCH($D319,$AR$5:$AR$12,0),2))*($G319/INDEX($AV$5:$BA$12,MATCH($D319,$AR$5:$AR$12,0),2))^$I319)+(EXP(-$G319/INDEX($AV$5:$BA$12,MATCH($D319,$AR$5:$AR$12,0),3))*($G319/INDEX($AV$5:$BA$12,MATCH($D319,$AR$5:$AR$12,0),3))^$I319)+(EXP(-$G319/INDEX($AV$5:$BA$12,MATCH($D319,$AR$5:$AR$12,0),4))*($G319/INDEX($AV$5:$BA$12,MATCH($D319,$AR$5:$AR$12,0),4))^$I319)+(EXP(-$G319/INDEX($AV$5:$BA$12,MATCH($D319,$AR$5:$AR$12,0),5))*($G319/INDEX($AV$5:$BA$12,MATCH($D319,$AR$5:$AR$12,0),5))^$I319)+(EXP(-$G319/INDEX($AV$5:$BA$12,MATCH($D319,$AR$5:$AR$12,0),6))*($G319/INDEX($AV$5:$BA$12,MATCH($D319,$AR$5:$AR$12,0),6))^$I319)),0)</x:f>
        <x:v>0</x:v>
      </x:c>
      <x:c r="AA319" s="145" t="n">
        <x:f>IFERROR((EXP(-$G319/INDEX($AV$5:$BA$12,MATCH($D319,$AR$5:$AR$12,0),3))*($G319/INDEX($AV$5:$BA$12,MATCH($D319,$AR$5:$AR$12,0),3))^$I319)/((EXP(-$G319/INDEX($AV$5:$BA$12,MATCH($D319,$AR$5:$AR$12,0),1))*($G319/INDEX($AV$5:$BA$12,MATCH($D319,$AR$5:$AR$12,0),1))^$I319)+(EXP(-$G319/INDEX($AV$5:$BA$12,MATCH($D319,$AR$5:$AR$12,0),2))*($G319/INDEX($AV$5:$BA$12,MATCH($D319,$AR$5:$AR$12,0),2))^$I319)+(EXP(-$G319/INDEX($AV$5:$BA$12,MATCH($D319,$AR$5:$AR$12,0),3))*($G319/INDEX($AV$5:$BA$12,MATCH($D319,$AR$5:$AR$12,0),3))^$I319)+(EXP(-$G319/INDEX($AV$5:$BA$12,MATCH($D319,$AR$5:$AR$12,0),4))*($G319/INDEX($AV$5:$BA$12,MATCH($D319,$AR$5:$AR$12,0),4))^$I319)+(EXP(-$G319/INDEX($AV$5:$BA$12,MATCH($D319,$AR$5:$AR$12,0),5))*($G319/INDEX($AV$5:$BA$12,MATCH($D319,$AR$5:$AR$12,0),5))^$I319)+(EXP(-$G319/INDEX($AV$5:$BA$12,MATCH($D319,$AR$5:$AR$12,0),6))*($G319/INDEX($AV$5:$BA$12,MATCH($D319,$AR$5:$AR$12,0),6))^$I319)),0)</x:f>
        <x:v>0</x:v>
      </x:c>
      <x:c r="AB319" s="145" t="n">
        <x:f>IFERROR((EXP(-$G319/INDEX($AV$5:$BA$12,MATCH($D319,$AR$5:$AR$12,0),4))*($G319/INDEX($AV$5:$BA$12,MATCH($D319,$AR$5:$AR$12,0),4))^$I319)/((EXP(-$G319/INDEX($AV$5:$BA$12,MATCH($D319,$AR$5:$AR$12,0),1))*($G319/INDEX($AV$5:$BA$12,MATCH($D319,$AR$5:$AR$12,0),1))^$I319)+(EXP(-$G319/INDEX($AV$5:$BA$12,MATCH($D319,$AR$5:$AR$12,0),2))*($G319/INDEX($AV$5:$BA$12,MATCH($D319,$AR$5:$AR$12,0),2))^$I319)+(EXP(-$G319/INDEX($AV$5:$BA$12,MATCH($D319,$AR$5:$AR$12,0),3))*($G319/INDEX($AV$5:$BA$12,MATCH($D319,$AR$5:$AR$12,0),3))^$I319)+(EXP(-$G319/INDEX($AV$5:$BA$12,MATCH($D319,$AR$5:$AR$12,0),4))*($G319/INDEX($AV$5:$BA$12,MATCH($D319,$AR$5:$AR$12,0),4))^$I319)+(EXP(-$G319/INDEX($AV$5:$BA$12,MATCH($D319,$AR$5:$AR$12,0),5))*($G319/INDEX($AV$5:$BA$12,MATCH($D319,$AR$5:$AR$12,0),5))^$I319)+(EXP(-$G319/INDEX($AV$5:$BA$12,MATCH($D319,$AR$5:$AR$12,0),6))*($G319/INDEX($AV$5:$BA$12,MATCH($D319,$AR$5:$AR$12,0),6))^$I319)),0)</x:f>
        <x:v>0</x:v>
      </x:c>
      <x:c r="AC319" s="145" t="n">
        <x:f>IFERROR((EXP(-$G319/INDEX($AV$5:$BA$12,MATCH($D319,$AR$5:$AR$12,0),5))*($G319/INDEX($AV$5:$BA$12,MATCH($D319,$AR$5:$AR$12,0),5))^$I319)/((EXP(-$G319/INDEX($AV$5:$BA$12,MATCH($D319,$AR$5:$AR$12,0),1))*($G319/INDEX($AV$5:$BA$12,MATCH($D319,$AR$5:$AR$12,0),1))^$I319)+(EXP(-$G319/INDEX($AV$5:$BA$12,MATCH($D319,$AR$5:$AR$12,0),2))*($G319/INDEX($AV$5:$BA$12,MATCH($D319,$AR$5:$AR$12,0),2))^$I319)+(EXP(-$G319/INDEX($AV$5:$BA$12,MATCH($D319,$AR$5:$AR$12,0),3))*($G319/INDEX($AV$5:$BA$12,MATCH($D319,$AR$5:$AR$12,0),3))^$I319)+(EXP(-$G319/INDEX($AV$5:$BA$12,MATCH($D319,$AR$5:$AR$12,0),4))*($G319/INDEX($AV$5:$BA$12,MATCH($D319,$AR$5:$AR$12,0),4))^$I319)+(EXP(-$G319/INDEX($AV$5:$BA$12,MATCH($D319,$AR$5:$AR$12,0),5))*($G319/INDEX($AV$5:$BA$12,MATCH($D319,$AR$5:$AR$12,0),5))^$I319)+(EXP(-$G319/INDEX($AV$5:$BA$12,MATCH($D319,$AR$5:$AR$12,0),6))*($G319/INDEX($AV$5:$BA$12,MATCH($D319,$AR$5:$AR$12,0),6))^$I319)),0)</x:f>
        <x:v>0</x:v>
      </x:c>
      <x:c r="AD319" s="145" t="n">
        <x:f>IFERROR((EXP(-$G319/INDEX($AV$5:$BA$12,MATCH($D319,$AR$5:$AR$12,0),6))*($G319/INDEX($AV$5:$BA$12,MATCH($D319,$AR$5:$AR$12,0),6))^$I319)/((EXP(-$G319/INDEX($AV$5:$BA$12,MATCH($D319,$AR$5:$AR$12,0),1))*($G319/INDEX($AV$5:$BA$12,MATCH($D319,$AR$5:$AR$12,0),1))^$I319)+(EXP(-$G319/INDEX($AV$5:$BA$12,MATCH($D319,$AR$5:$AR$12,0),2))*($G319/INDEX($AV$5:$BA$12,MATCH($D319,$AR$5:$AR$12,0),2))^$I319)+(EXP(-$G319/INDEX($AV$5:$BA$12,MATCH($D319,$AR$5:$AR$12,0),3))*($G319/INDEX($AV$5:$BA$12,MATCH($D319,$AR$5:$AR$12,0),3))^$I319)+(EXP(-$G319/INDEX($AV$5:$BA$12,MATCH($D319,$AR$5:$AR$12,0),4))*($G319/INDEX($AV$5:$BA$12,MATCH($D319,$AR$5:$AR$12,0),4))^$I319)+(EXP(-$G319/INDEX($AV$5:$BA$12,MATCH($D319,$AR$5:$AR$12,0),5))*($G319/INDEX($AV$5:$BA$12,MATCH($D319,$AR$5:$AR$12,0),5))^$I319)+(EXP(-$G319/INDEX($AV$5:$BA$12,MATCH($D319,$AR$5:$AR$12,0),6))*($G319/INDEX($AV$5:$BA$12,MATCH($D319,$AR$5:$AR$12,0),6))^$I319)),0)</x:f>
        <x:v>0</x:v>
      </x:c>
      <x:c r="AE319" s="145" t="n">
        <x:f>IFERROR((EXP(-$G319/INDEX($BB$5:$BG$12,MATCH($D319,$AR$5:$AR$12,0),1))*($G319/INDEX($BB$5:$BG$12,MATCH($D319,$AR$5:$AR$12,0),1))^$J319)/((EXP(-$G319/INDEX($BB$5:$BG$12,MATCH($D319,$AR$5:$AR$12,0),1))*($G319/INDEX($BB$5:$BG$12,MATCH($D319,$AR$5:$AR$12,0),1))^$J319)+(EXP(-$G319/INDEX($BB$5:$BG$12,MATCH($D319,$AR$5:$AR$12,0),2))*($G319/INDEX($BB$5:$BG$12,MATCH($D319,$AR$5:$AR$12,0),2))^$J319)+(EXP(-$G319/INDEX($BB$5:$BG$12,MATCH($D319,$AR$5:$AR$12,0),3))*($G319/INDEX($BB$5:$BG$12,MATCH($D319,$AR$5:$AR$12,0),3))^$J319)+(EXP(-$G319/INDEX($BB$5:$BG$12,MATCH($D319,$AR$5:$AR$12,0),4))*($G319/INDEX($BB$5:$BG$12,MATCH($D319,$AR$5:$AR$12,0),4))^$J319)+(EXP(-$G319/INDEX($BB$5:$BG$12,MATCH($D319,$AR$5:$AR$12,0),5))*($G319/INDEX($BB$5:$BG$12,MATCH($D319,$AR$5:$AR$12,0),5))^$J319)+(EXP(-$G319/INDEX($BB$5:$BG$12,MATCH($D319,$AR$5:$AR$12,0),6))*($G319/INDEX($BB$5:$BG$12,MATCH($D319,$AR$5:$AR$12,0),6))^$J319)),0)</x:f>
        <x:v>0</x:v>
      </x:c>
      <x:c r="AF319" s="145" t="n">
        <x:f>IFERROR((EXP(-$G319/INDEX($BB$5:$BG$12,MATCH($D319,$AR$5:$AR$12,0),2))*($G319/INDEX($BB$5:$BG$12,MATCH($D319,$AR$5:$AR$12,0),2))^$J319)/((EXP(-$G319/INDEX($BB$5:$BG$12,MATCH($D319,$AR$5:$AR$12,0),1))*($G319/INDEX($BB$5:$BG$12,MATCH($D319,$AR$5:$AR$12,0),1))^$J319)+(EXP(-$G319/INDEX($BB$5:$BG$12,MATCH($D319,$AR$5:$AR$12,0),2))*($G319/INDEX($BB$5:$BG$12,MATCH($D319,$AR$5:$AR$12,0),2))^$J319)+(EXP(-$G319/INDEX($BB$5:$BG$12,MATCH($D319,$AR$5:$AR$12,0),3))*($G319/INDEX($BB$5:$BG$12,MATCH($D319,$AR$5:$AR$12,0),3))^$J319)+(EXP(-$G319/INDEX($BB$5:$BG$12,MATCH($D319,$AR$5:$AR$12,0),4))*($G319/INDEX($BB$5:$BG$12,MATCH($D319,$AR$5:$AR$12,0),4))^$J319)+(EXP(-$G319/INDEX($BB$5:$BG$12,MATCH($D319,$AR$5:$AR$12,0),5))*($G319/INDEX($BB$5:$BG$12,MATCH($D319,$AR$5:$AR$12,0),5))^$J319)+(EXP(-$G319/INDEX($BB$5:$BG$12,MATCH($D319,$AR$5:$AR$12,0),6))*($G319/INDEX($BB$5:$BG$12,MATCH($D319,$AR$5:$AR$12,0),6))^$J319)),0)</x:f>
        <x:v>0</x:v>
      </x:c>
      <x:c r="AG319" s="145" t="n">
        <x:f>IFERROR((EXP(-$G319/INDEX($BB$5:$BG$12,MATCH($D319,$AR$5:$AR$12,0),3))*($G319/INDEX($BB$5:$BG$12,MATCH($D319,$AR$5:$AR$12,0),3))^$J319)/((EXP(-$G319/INDEX($BB$5:$BG$12,MATCH($D319,$AR$5:$AR$12,0),1))*($G319/INDEX($BB$5:$BG$12,MATCH($D319,$AR$5:$AR$12,0),1))^$J319)+(EXP(-$G319/INDEX($BB$5:$BG$12,MATCH($D319,$AR$5:$AR$12,0),2))*($G319/INDEX($BB$5:$BG$12,MATCH($D319,$AR$5:$AR$12,0),2))^$J319)+(EXP(-$G319/INDEX($BB$5:$BG$12,MATCH($D319,$AR$5:$AR$12,0),3))*($G319/INDEX($BB$5:$BG$12,MATCH($D319,$AR$5:$AR$12,0),3))^$J319)+(EXP(-$G319/INDEX($BB$5:$BG$12,MATCH($D319,$AR$5:$AR$12,0),4))*($G319/INDEX($BB$5:$BG$12,MATCH($D319,$AR$5:$AR$12,0),4))^$J319)+(EXP(-$G319/INDEX($BB$5:$BG$12,MATCH($D319,$AR$5:$AR$12,0),5))*($G319/INDEX($BB$5:$BG$12,MATCH($D319,$AR$5:$AR$12,0),5))^$J319)+(EXP(-$G319/INDEX($BB$5:$BG$12,MATCH($D319,$AR$5:$AR$12,0),6))*($G319/INDEX($BB$5:$BG$12,MATCH($D319,$AR$5:$AR$12,0),6))^$J319)),0)</x:f>
        <x:v>0</x:v>
      </x:c>
      <x:c r="AH319" s="145" t="n">
        <x:f>IFERROR((EXP(-$G319/INDEX($BB$5:$BG$12,MATCH($D319,$AR$5:$AR$12,0),4))*($G319/INDEX($BB$5:$BG$12,MATCH($D319,$AR$5:$AR$12,0),4))^$J319)/((EXP(-$G319/INDEX($BB$5:$BG$12,MATCH($D319,$AR$5:$AR$12,0),1))*($G319/INDEX($BB$5:$BG$12,MATCH($D319,$AR$5:$AR$12,0),1))^$J319)+(EXP(-$G319/INDEX($BB$5:$BG$12,MATCH($D319,$AR$5:$AR$12,0),2))*($G319/INDEX($BB$5:$BG$12,MATCH($D319,$AR$5:$AR$12,0),2))^$J319)+(EXP(-$G319/INDEX($BB$5:$BG$12,MATCH($D319,$AR$5:$AR$12,0),3))*($G319/INDEX($BB$5:$BG$12,MATCH($D319,$AR$5:$AR$12,0),3))^$J319)+(EXP(-$G319/INDEX($BB$5:$BG$12,MATCH($D319,$AR$5:$AR$12,0),4))*($G319/INDEX($BB$5:$BG$12,MATCH($D319,$AR$5:$AR$12,0),4))^$J319)+(EXP(-$G319/INDEX($BB$5:$BG$12,MATCH($D319,$AR$5:$AR$12,0),5))*($G319/INDEX($BB$5:$BG$12,MATCH($D319,$AR$5:$AR$12,0),5))^$J319)+(EXP(-$G319/INDEX($BB$5:$BG$12,MATCH($D319,$AR$5:$AR$12,0),6))*($G319/INDEX($BB$5:$BG$12,MATCH($D319,$AR$5:$AR$12,0),6))^$J319)),0)</x:f>
        <x:v>0</x:v>
      </x:c>
      <x:c r="AI319" s="145" t="n">
        <x:f>IFERROR((EXP(-$G319/INDEX($BB$5:$BG$12,MATCH($D319,$AR$5:$AR$12,0),5))*($G319/INDEX($BB$5:$BG$12,MATCH($D319,$AR$5:$AR$12,0),5))^$J319)/((EXP(-$G319/INDEX($BB$5:$BG$12,MATCH($D319,$AR$5:$AR$12,0),1))*($G319/INDEX($BB$5:$BG$12,MATCH($D319,$AR$5:$AR$12,0),1))^$J319)+(EXP(-$G319/INDEX($BB$5:$BG$12,MATCH($D319,$AR$5:$AR$12,0),2))*($G319/INDEX($BB$5:$BG$12,MATCH($D319,$AR$5:$AR$12,0),2))^$J319)+(EXP(-$G319/INDEX($BB$5:$BG$12,MATCH($D319,$AR$5:$AR$12,0),3))*($G319/INDEX($BB$5:$BG$12,MATCH($D319,$AR$5:$AR$12,0),3))^$J319)+(EXP(-$G319/INDEX($BB$5:$BG$12,MATCH($D319,$AR$5:$AR$12,0),4))*($G319/INDEX($BB$5:$BG$12,MATCH($D319,$AR$5:$AR$12,0),4))^$J319)+(EXP(-$G319/INDEX($BB$5:$BG$12,MATCH($D319,$AR$5:$AR$12,0),5))*($G319/INDEX($BB$5:$BG$12,MATCH($D319,$AR$5:$AR$12,0),5))^$J319)+(EXP(-$G319/INDEX($BB$5:$BG$12,MATCH($D319,$AR$5:$AR$12,0),6))*($G319/INDEX($BB$5:$BG$12,MATCH($D319,$AR$5:$AR$12,0),6))^$J319)),0)</x:f>
        <x:v>0</x:v>
      </x:c>
      <x:c r="AJ319" s="145" t="n">
        <x:f>IFERROR((EXP(-$G319/INDEX($BB$5:$BG$12,MATCH($D319,$AR$5:$AR$12,0),6))*($G319/INDEX($BB$5:$BG$12,MATCH($D319,$AR$5:$AR$12,0),6))^$J319)/((EXP(-$G319/INDEX($BB$5:$BG$12,MATCH($D319,$AR$5:$AR$12,0),1))*($G319/INDEX($BB$5:$BG$12,MATCH($D319,$AR$5:$AR$12,0),1))^$J319)+(EXP(-$G319/INDEX($BB$5:$BG$12,MATCH($D319,$AR$5:$AR$12,0),2))*($G319/INDEX($BB$5:$BG$12,MATCH($D319,$AR$5:$AR$12,0),2))^$J319)+(EXP(-$G319/INDEX($BB$5:$BG$12,MATCH($D319,$AR$5:$AR$12,0),3))*($G319/INDEX($BB$5:$BG$12,MATCH($D319,$AR$5:$AR$12,0),3))^$J319)+(EXP(-$G319/INDEX($BB$5:$BG$12,MATCH($D319,$AR$5:$AR$12,0),4))*($G319/INDEX($BB$5:$BG$12,MATCH($D319,$AR$5:$AR$12,0),4))^$J319)+(EXP(-$G319/INDEX($BB$5:$BG$12,MATCH($D319,$AR$5:$AR$12,0),5))*($G319/INDEX($BB$5:$BG$12,MATCH($D319,$AR$5:$AR$12,0),5))^$J319)+(EXP(-$G319/INDEX($BB$5:$BG$12,MATCH($D319,$AR$5:$AR$12,0),6))*($G319/INDEX($BB$5:$BG$12,MATCH($D319,$AR$5:$AR$12,0),6))^$J319)),0)</x:f>
        <x:v>0</x:v>
      </x:c>
      <x:c r="BJ319"/>
      <x:c r="BK319"/>
      <x:c r="BL319"/>
      <x:c r="BM319"/>
      <x:c r="BN319"/>
      <x:c r="BO319"/>
      <x:c r="BP319"/>
      <x:c r="BQ319"/>
      <x:c r="BR319"/>
      <x:c r="BS319"/>
      <x:c r="BT319"/>
      <x:c r="BU319"/>
      <x:c r="BV319"/>
      <x:c r="BW319"/>
      <x:c r="BX319"/>
      <x:c r="BY319"/>
      <x:c r="BZ319"/>
    </x:row>
    <x:row r="320">
      <x:c r="A320" s="30" t="n">
        <x:f>'対象台データ'!A318</x:f>
        <x:v>46135</x:v>
      </x:c>
      <x:c r="B320" s="1004" t="str">
        <x:f>'対象台データ'!B318</x:f>
        <x:v>木</x:v>
      </x:c>
      <x:c r="C320" s="1004" t="str">
        <x:f>'対象台データ'!C318</x:f>
        <x:v>4/23</x:v>
      </x:c>
      <x:c r="D320" t="str">
        <x:f>'対象台データ'!D318</x:f>
        <x:v>モンキーターンV</x:v>
      </x:c>
      <x:c r="E320" s="1015" t="n">
        <x:f>IF($X320="A",MIN(100,MAX(0,55+(V320-55)*(1+0.4*SQRT(MIN(G320/8000,1))))),MIN(100,MAX(0,V320)))</x:f>
        <x:v>88.16952967008558</x:v>
      </x:c>
      <x:c r="F320" s="1017" t="n">
        <x:f>'対象台データ'!E318</x:f>
        <x:v>604</x:v>
      </x:c>
      <x:c r="G320" s="644" t="n">
        <x:f>'対象台データ'!F318</x:f>
        <x:v>7308</x:v>
      </x:c>
      <x:c r="H320" s="644" t="n">
        <x:f>'対象台データ'!G318</x:f>
        <x:v>9524</x:v>
      </x:c>
      <x:c r="I320" s="644" t="n">
        <x:f>'対象台データ'!H318</x:f>
        <x:v>0</x:v>
      </x:c>
      <x:c r="J320" s="644" t="n">
        <x:f>'対象台データ'!I318</x:f>
        <x:v>0</x:v>
      </x:c>
      <x:c r="K320" s="145" t="n">
        <x:f>'対象台データ'!K318</x:f>
        <x:v>1.4344097792373653</x:v>
      </x:c>
      <x:c r="L320" s="28" t="n">
        <x:f>IF(G320&lt;=0,5,IF(G320&lt;1500,5+(G320-0)*(20-5)/(1500-0),IF(G320&lt;3000,20+(G320-1500)*(40-20)/(3000-1500),IF(G320&lt;4500,40+(G320-3000)*(58-40)/(4500-3000),IF(G320&lt;6000,58+(G320-4500)*(72-58)/(6000-4500),IF(G320&lt;7500,72+(G320-6000)*(84-72)/(7500-6000),IF(G320&lt;9000,84+(G320-7500)*(93-84)/(9000-7500),IF(G320&lt;11000,93+(G320-9000)*(100-93)/(11000-9000),100))))))))</x:f>
        <x:v>82.464</x:v>
      </x:c>
      <x:c r="M320" s="28" t="n">
        <x:v>1</x:v>
      </x:c>
      <x:c r="N320" s="28" t="n">
        <x:f>MIN(100,L320*M320)</x:f>
        <x:v>82.464</x:v>
      </x:c>
      <x:c r="O320" s="28" t="n">
        <x:f>IF(K320&lt;=0.8,0,IF(K320&lt;0.9,0+(K320-0.8)*(10-0)/(0.9-0.8),IF(K320&lt;1,10+(K320-0.9)*(35-10)/(1-0.9),IF(K320&lt;1.2,35+(K320-1)*(87-35)/(1.2-1),IF(K320&lt;1.3,87+(K320-1.2)*(96-87)/(1.3-1.2),IF(K320&lt;1.45,96+(K320-1.3)*(100-96)/(1.45-1.3),100))))))</x:f>
        <x:v>99.58426077966308</x:v>
      </x:c>
      <x:c r="P320" s="145" t="n">
        <x:f>MIN(1,SQRT(G320/8000))</x:f>
        <x:v>0.9557719393244395</x:v>
      </x:c>
      <x:c r="Q320" s="28" t="n">
        <x:f>35+(O320-35)*P320</x:f>
        <x:v>96.72782417521393</x:v>
      </x:c>
      <x:c r="R320" s="28" t="n">
        <x:f>IF(K320&lt;0.95,MIN(25,(0.95-K320)*250),0)</x:f>
        <x:v>0</x:v>
      </x:c>
      <x:c r="S320" s="28" t="n">
        <x:f>IF($X320="A",Y320*5+Z320*15+AA320*30+AB320*60+AC320*80+AD320*100,0)</x:f>
        <x:v>0</x:v>
      </x:c>
      <x:c r="T320" s="28" t="n">
        <x:f>IF($X320="A",AE320*5+AF320*15+AG320*30+AH320*60+AI320*80+AJ320*100,0)</x:f>
        <x:v>0</x:v>
      </x:c>
      <x:c r="U320" s="28" t="n">
        <x:f>IF($X320="A",S320*15%+T320*30%+Q320*55%,0)</x:f>
        <x:v>0</x:v>
      </x:c>
      <x:c r="V320" s="1019" t="n">
        <x:f>IF($X320="A",U320*80%+N320*20%,N320*IFERROR(INDEX($AT$5:$AT$60,MATCH($D320,$AR$5:$AR$60,0)),0.6)+Q320*IFERROR(INDEX($AU$5:$AU$60,MATCH($D320,$AR$5:$AR$60,0)),0.4)-R320)</x:f>
        <x:v>88.16952967008558</x:v>
      </x:c>
      <x:c r="W320" s="25" t="str">
        <x:f>IF(E320&gt;=90,"設定6級候補",IF(E320&gt;=75,"設定4以上強候補",IF(E320&gt;=60,"設定4以上を疑う","要観察")))</x:f>
        <x:v>設定4以上強候補</x:v>
      </x:c>
      <x:c r="X320" s="1004" t="str">
        <x:f>IFERROR(INDEX($AS$5:$AS$60,MATCH($D320,$AR$5:$AR$60,0)),"AT")</x:f>
        <x:v>AT</x:v>
      </x:c>
      <x:c r="Y320" s="145" t="n">
        <x:f>IFERROR((EXP(-$G320/INDEX($AV$5:$BA$12,MATCH($D320,$AR$5:$AR$12,0),1))*($G320/INDEX($AV$5:$BA$12,MATCH($D320,$AR$5:$AR$12,0),1))^$I320)/((EXP(-$G320/INDEX($AV$5:$BA$12,MATCH($D320,$AR$5:$AR$12,0),1))*($G320/INDEX($AV$5:$BA$12,MATCH($D320,$AR$5:$AR$12,0),1))^$I320)+(EXP(-$G320/INDEX($AV$5:$BA$12,MATCH($D320,$AR$5:$AR$12,0),2))*($G320/INDEX($AV$5:$BA$12,MATCH($D320,$AR$5:$AR$12,0),2))^$I320)+(EXP(-$G320/INDEX($AV$5:$BA$12,MATCH($D320,$AR$5:$AR$12,0),3))*($G320/INDEX($AV$5:$BA$12,MATCH($D320,$AR$5:$AR$12,0),3))^$I320)+(EXP(-$G320/INDEX($AV$5:$BA$12,MATCH($D320,$AR$5:$AR$12,0),4))*($G320/INDEX($AV$5:$BA$12,MATCH($D320,$AR$5:$AR$12,0),4))^$I320)+(EXP(-$G320/INDEX($AV$5:$BA$12,MATCH($D320,$AR$5:$AR$12,0),5))*($G320/INDEX($AV$5:$BA$12,MATCH($D320,$AR$5:$AR$12,0),5))^$I320)+(EXP(-$G320/INDEX($AV$5:$BA$12,MATCH($D320,$AR$5:$AR$12,0),6))*($G320/INDEX($AV$5:$BA$12,MATCH($D320,$AR$5:$AR$12,0),6))^$I320)),0)</x:f>
        <x:v>0</x:v>
      </x:c>
      <x:c r="Z320" s="145" t="n">
        <x:f>IFERROR((EXP(-$G320/INDEX($AV$5:$BA$12,MATCH($D320,$AR$5:$AR$12,0),2))*($G320/INDEX($AV$5:$BA$12,MATCH($D320,$AR$5:$AR$12,0),2))^$I320)/((EXP(-$G320/INDEX($AV$5:$BA$12,MATCH($D320,$AR$5:$AR$12,0),1))*($G320/INDEX($AV$5:$BA$12,MATCH($D320,$AR$5:$AR$12,0),1))^$I320)+(EXP(-$G320/INDEX($AV$5:$BA$12,MATCH($D320,$AR$5:$AR$12,0),2))*($G320/INDEX($AV$5:$BA$12,MATCH($D320,$AR$5:$AR$12,0),2))^$I320)+(EXP(-$G320/INDEX($AV$5:$BA$12,MATCH($D320,$AR$5:$AR$12,0),3))*($G320/INDEX($AV$5:$BA$12,MATCH($D320,$AR$5:$AR$12,0),3))^$I320)+(EXP(-$G320/INDEX($AV$5:$BA$12,MATCH($D320,$AR$5:$AR$12,0),4))*($G320/INDEX($AV$5:$BA$12,MATCH($D320,$AR$5:$AR$12,0),4))^$I320)+(EXP(-$G320/INDEX($AV$5:$BA$12,MATCH($D320,$AR$5:$AR$12,0),5))*($G320/INDEX($AV$5:$BA$12,MATCH($D320,$AR$5:$AR$12,0),5))^$I320)+(EXP(-$G320/INDEX($AV$5:$BA$12,MATCH($D320,$AR$5:$AR$12,0),6))*($G320/INDEX($AV$5:$BA$12,MATCH($D320,$AR$5:$AR$12,0),6))^$I320)),0)</x:f>
        <x:v>0</x:v>
      </x:c>
      <x:c r="AA320" s="145" t="n">
        <x:f>IFERROR((EXP(-$G320/INDEX($AV$5:$BA$12,MATCH($D320,$AR$5:$AR$12,0),3))*($G320/INDEX($AV$5:$BA$12,MATCH($D320,$AR$5:$AR$12,0),3))^$I320)/((EXP(-$G320/INDEX($AV$5:$BA$12,MATCH($D320,$AR$5:$AR$12,0),1))*($G320/INDEX($AV$5:$BA$12,MATCH($D320,$AR$5:$AR$12,0),1))^$I320)+(EXP(-$G320/INDEX($AV$5:$BA$12,MATCH($D320,$AR$5:$AR$12,0),2))*($G320/INDEX($AV$5:$BA$12,MATCH($D320,$AR$5:$AR$12,0),2))^$I320)+(EXP(-$G320/INDEX($AV$5:$BA$12,MATCH($D320,$AR$5:$AR$12,0),3))*($G320/INDEX($AV$5:$BA$12,MATCH($D320,$AR$5:$AR$12,0),3))^$I320)+(EXP(-$G320/INDEX($AV$5:$BA$12,MATCH($D320,$AR$5:$AR$12,0),4))*($G320/INDEX($AV$5:$BA$12,MATCH($D320,$AR$5:$AR$12,0),4))^$I320)+(EXP(-$G320/INDEX($AV$5:$BA$12,MATCH($D320,$AR$5:$AR$12,0),5))*($G320/INDEX($AV$5:$BA$12,MATCH($D320,$AR$5:$AR$12,0),5))^$I320)+(EXP(-$G320/INDEX($AV$5:$BA$12,MATCH($D320,$AR$5:$AR$12,0),6))*($G320/INDEX($AV$5:$BA$12,MATCH($D320,$AR$5:$AR$12,0),6))^$I320)),0)</x:f>
        <x:v>0</x:v>
      </x:c>
      <x:c r="AB320" s="145" t="n">
        <x:f>IFERROR((EXP(-$G320/INDEX($AV$5:$BA$12,MATCH($D320,$AR$5:$AR$12,0),4))*($G320/INDEX($AV$5:$BA$12,MATCH($D320,$AR$5:$AR$12,0),4))^$I320)/((EXP(-$G320/INDEX($AV$5:$BA$12,MATCH($D320,$AR$5:$AR$12,0),1))*($G320/INDEX($AV$5:$BA$12,MATCH($D320,$AR$5:$AR$12,0),1))^$I320)+(EXP(-$G320/INDEX($AV$5:$BA$12,MATCH($D320,$AR$5:$AR$12,0),2))*($G320/INDEX($AV$5:$BA$12,MATCH($D320,$AR$5:$AR$12,0),2))^$I320)+(EXP(-$G320/INDEX($AV$5:$BA$12,MATCH($D320,$AR$5:$AR$12,0),3))*($G320/INDEX($AV$5:$BA$12,MATCH($D320,$AR$5:$AR$12,0),3))^$I320)+(EXP(-$G320/INDEX($AV$5:$BA$12,MATCH($D320,$AR$5:$AR$12,0),4))*($G320/INDEX($AV$5:$BA$12,MATCH($D320,$AR$5:$AR$12,0),4))^$I320)+(EXP(-$G320/INDEX($AV$5:$BA$12,MATCH($D320,$AR$5:$AR$12,0),5))*($G320/INDEX($AV$5:$BA$12,MATCH($D320,$AR$5:$AR$12,0),5))^$I320)+(EXP(-$G320/INDEX($AV$5:$BA$12,MATCH($D320,$AR$5:$AR$12,0),6))*($G320/INDEX($AV$5:$BA$12,MATCH($D320,$AR$5:$AR$12,0),6))^$I320)),0)</x:f>
        <x:v>0</x:v>
      </x:c>
      <x:c r="AC320" s="145" t="n">
        <x:f>IFERROR((EXP(-$G320/INDEX($AV$5:$BA$12,MATCH($D320,$AR$5:$AR$12,0),5))*($G320/INDEX($AV$5:$BA$12,MATCH($D320,$AR$5:$AR$12,0),5))^$I320)/((EXP(-$G320/INDEX($AV$5:$BA$12,MATCH($D320,$AR$5:$AR$12,0),1))*($G320/INDEX($AV$5:$BA$12,MATCH($D320,$AR$5:$AR$12,0),1))^$I320)+(EXP(-$G320/INDEX($AV$5:$BA$12,MATCH($D320,$AR$5:$AR$12,0),2))*($G320/INDEX($AV$5:$BA$12,MATCH($D320,$AR$5:$AR$12,0),2))^$I320)+(EXP(-$G320/INDEX($AV$5:$BA$12,MATCH($D320,$AR$5:$AR$12,0),3))*($G320/INDEX($AV$5:$BA$12,MATCH($D320,$AR$5:$AR$12,0),3))^$I320)+(EXP(-$G320/INDEX($AV$5:$BA$12,MATCH($D320,$AR$5:$AR$12,0),4))*($G320/INDEX($AV$5:$BA$12,MATCH($D320,$AR$5:$AR$12,0),4))^$I320)+(EXP(-$G320/INDEX($AV$5:$BA$12,MATCH($D320,$AR$5:$AR$12,0),5))*($G320/INDEX($AV$5:$BA$12,MATCH($D320,$AR$5:$AR$12,0),5))^$I320)+(EXP(-$G320/INDEX($AV$5:$BA$12,MATCH($D320,$AR$5:$AR$12,0),6))*($G320/INDEX($AV$5:$BA$12,MATCH($D320,$AR$5:$AR$12,0),6))^$I320)),0)</x:f>
        <x:v>0</x:v>
      </x:c>
      <x:c r="AD320" s="145" t="n">
        <x:f>IFERROR((EXP(-$G320/INDEX($AV$5:$BA$12,MATCH($D320,$AR$5:$AR$12,0),6))*($G320/INDEX($AV$5:$BA$12,MATCH($D320,$AR$5:$AR$12,0),6))^$I320)/((EXP(-$G320/INDEX($AV$5:$BA$12,MATCH($D320,$AR$5:$AR$12,0),1))*($G320/INDEX($AV$5:$BA$12,MATCH($D320,$AR$5:$AR$12,0),1))^$I320)+(EXP(-$G320/INDEX($AV$5:$BA$12,MATCH($D320,$AR$5:$AR$12,0),2))*($G320/INDEX($AV$5:$BA$12,MATCH($D320,$AR$5:$AR$12,0),2))^$I320)+(EXP(-$G320/INDEX($AV$5:$BA$12,MATCH($D320,$AR$5:$AR$12,0),3))*($G320/INDEX($AV$5:$BA$12,MATCH($D320,$AR$5:$AR$12,0),3))^$I320)+(EXP(-$G320/INDEX($AV$5:$BA$12,MATCH($D320,$AR$5:$AR$12,0),4))*($G320/INDEX($AV$5:$BA$12,MATCH($D320,$AR$5:$AR$12,0),4))^$I320)+(EXP(-$G320/INDEX($AV$5:$BA$12,MATCH($D320,$AR$5:$AR$12,0),5))*($G320/INDEX($AV$5:$BA$12,MATCH($D320,$AR$5:$AR$12,0),5))^$I320)+(EXP(-$G320/INDEX($AV$5:$BA$12,MATCH($D320,$AR$5:$AR$12,0),6))*($G320/INDEX($AV$5:$BA$12,MATCH($D320,$AR$5:$AR$12,0),6))^$I320)),0)</x:f>
        <x:v>0</x:v>
      </x:c>
      <x:c r="AE320" s="145" t="n">
        <x:f>IFERROR((EXP(-$G320/INDEX($BB$5:$BG$12,MATCH($D320,$AR$5:$AR$12,0),1))*($G320/INDEX($BB$5:$BG$12,MATCH($D320,$AR$5:$AR$12,0),1))^$J320)/((EXP(-$G320/INDEX($BB$5:$BG$12,MATCH($D320,$AR$5:$AR$12,0),1))*($G320/INDEX($BB$5:$BG$12,MATCH($D320,$AR$5:$AR$12,0),1))^$J320)+(EXP(-$G320/INDEX($BB$5:$BG$12,MATCH($D320,$AR$5:$AR$12,0),2))*($G320/INDEX($BB$5:$BG$12,MATCH($D320,$AR$5:$AR$12,0),2))^$J320)+(EXP(-$G320/INDEX($BB$5:$BG$12,MATCH($D320,$AR$5:$AR$12,0),3))*($G320/INDEX($BB$5:$BG$12,MATCH($D320,$AR$5:$AR$12,0),3))^$J320)+(EXP(-$G320/INDEX($BB$5:$BG$12,MATCH($D320,$AR$5:$AR$12,0),4))*($G320/INDEX($BB$5:$BG$12,MATCH($D320,$AR$5:$AR$12,0),4))^$J320)+(EXP(-$G320/INDEX($BB$5:$BG$12,MATCH($D320,$AR$5:$AR$12,0),5))*($G320/INDEX($BB$5:$BG$12,MATCH($D320,$AR$5:$AR$12,0),5))^$J320)+(EXP(-$G320/INDEX($BB$5:$BG$12,MATCH($D320,$AR$5:$AR$12,0),6))*($G320/INDEX($BB$5:$BG$12,MATCH($D320,$AR$5:$AR$12,0),6))^$J320)),0)</x:f>
        <x:v>0</x:v>
      </x:c>
      <x:c r="AF320" s="145" t="n">
        <x:f>IFERROR((EXP(-$G320/INDEX($BB$5:$BG$12,MATCH($D320,$AR$5:$AR$12,0),2))*($G320/INDEX($BB$5:$BG$12,MATCH($D320,$AR$5:$AR$12,0),2))^$J320)/((EXP(-$G320/INDEX($BB$5:$BG$12,MATCH($D320,$AR$5:$AR$12,0),1))*($G320/INDEX($BB$5:$BG$12,MATCH($D320,$AR$5:$AR$12,0),1))^$J320)+(EXP(-$G320/INDEX($BB$5:$BG$12,MATCH($D320,$AR$5:$AR$12,0),2))*($G320/INDEX($BB$5:$BG$12,MATCH($D320,$AR$5:$AR$12,0),2))^$J320)+(EXP(-$G320/INDEX($BB$5:$BG$12,MATCH($D320,$AR$5:$AR$12,0),3))*($G320/INDEX($BB$5:$BG$12,MATCH($D320,$AR$5:$AR$12,0),3))^$J320)+(EXP(-$G320/INDEX($BB$5:$BG$12,MATCH($D320,$AR$5:$AR$12,0),4))*($G320/INDEX($BB$5:$BG$12,MATCH($D320,$AR$5:$AR$12,0),4))^$J320)+(EXP(-$G320/INDEX($BB$5:$BG$12,MATCH($D320,$AR$5:$AR$12,0),5))*($G320/INDEX($BB$5:$BG$12,MATCH($D320,$AR$5:$AR$12,0),5))^$J320)+(EXP(-$G320/INDEX($BB$5:$BG$12,MATCH($D320,$AR$5:$AR$12,0),6))*($G320/INDEX($BB$5:$BG$12,MATCH($D320,$AR$5:$AR$12,0),6))^$J320)),0)</x:f>
        <x:v>0</x:v>
      </x:c>
      <x:c r="AG320" s="145" t="n">
        <x:f>IFERROR((EXP(-$G320/INDEX($BB$5:$BG$12,MATCH($D320,$AR$5:$AR$12,0),3))*($G320/INDEX($BB$5:$BG$12,MATCH($D320,$AR$5:$AR$12,0),3))^$J320)/((EXP(-$G320/INDEX($BB$5:$BG$12,MATCH($D320,$AR$5:$AR$12,0),1))*($G320/INDEX($BB$5:$BG$12,MATCH($D320,$AR$5:$AR$12,0),1))^$J320)+(EXP(-$G320/INDEX($BB$5:$BG$12,MATCH($D320,$AR$5:$AR$12,0),2))*($G320/INDEX($BB$5:$BG$12,MATCH($D320,$AR$5:$AR$12,0),2))^$J320)+(EXP(-$G320/INDEX($BB$5:$BG$12,MATCH($D320,$AR$5:$AR$12,0),3))*($G320/INDEX($BB$5:$BG$12,MATCH($D320,$AR$5:$AR$12,0),3))^$J320)+(EXP(-$G320/INDEX($BB$5:$BG$12,MATCH($D320,$AR$5:$AR$12,0),4))*($G320/INDEX($BB$5:$BG$12,MATCH($D320,$AR$5:$AR$12,0),4))^$J320)+(EXP(-$G320/INDEX($BB$5:$BG$12,MATCH($D320,$AR$5:$AR$12,0),5))*($G320/INDEX($BB$5:$BG$12,MATCH($D320,$AR$5:$AR$12,0),5))^$J320)+(EXP(-$G320/INDEX($BB$5:$BG$12,MATCH($D320,$AR$5:$AR$12,0),6))*($G320/INDEX($BB$5:$BG$12,MATCH($D320,$AR$5:$AR$12,0),6))^$J320)),0)</x:f>
        <x:v>0</x:v>
      </x:c>
      <x:c r="AH320" s="145" t="n">
        <x:f>IFERROR((EXP(-$G320/INDEX($BB$5:$BG$12,MATCH($D320,$AR$5:$AR$12,0),4))*($G320/INDEX($BB$5:$BG$12,MATCH($D320,$AR$5:$AR$12,0),4))^$J320)/((EXP(-$G320/INDEX($BB$5:$BG$12,MATCH($D320,$AR$5:$AR$12,0),1))*($G320/INDEX($BB$5:$BG$12,MATCH($D320,$AR$5:$AR$12,0),1))^$J320)+(EXP(-$G320/INDEX($BB$5:$BG$12,MATCH($D320,$AR$5:$AR$12,0),2))*($G320/INDEX($BB$5:$BG$12,MATCH($D320,$AR$5:$AR$12,0),2))^$J320)+(EXP(-$G320/INDEX($BB$5:$BG$12,MATCH($D320,$AR$5:$AR$12,0),3))*($G320/INDEX($BB$5:$BG$12,MATCH($D320,$AR$5:$AR$12,0),3))^$J320)+(EXP(-$G320/INDEX($BB$5:$BG$12,MATCH($D320,$AR$5:$AR$12,0),4))*($G320/INDEX($BB$5:$BG$12,MATCH($D320,$AR$5:$AR$12,0),4))^$J320)+(EXP(-$G320/INDEX($BB$5:$BG$12,MATCH($D320,$AR$5:$AR$12,0),5))*($G320/INDEX($BB$5:$BG$12,MATCH($D320,$AR$5:$AR$12,0),5))^$J320)+(EXP(-$G320/INDEX($BB$5:$BG$12,MATCH($D320,$AR$5:$AR$12,0),6))*($G320/INDEX($BB$5:$BG$12,MATCH($D320,$AR$5:$AR$12,0),6))^$J320)),0)</x:f>
        <x:v>0</x:v>
      </x:c>
      <x:c r="AI320" s="145" t="n">
        <x:f>IFERROR((EXP(-$G320/INDEX($BB$5:$BG$12,MATCH($D320,$AR$5:$AR$12,0),5))*($G320/INDEX($BB$5:$BG$12,MATCH($D320,$AR$5:$AR$12,0),5))^$J320)/((EXP(-$G320/INDEX($BB$5:$BG$12,MATCH($D320,$AR$5:$AR$12,0),1))*($G320/INDEX($BB$5:$BG$12,MATCH($D320,$AR$5:$AR$12,0),1))^$J320)+(EXP(-$G320/INDEX($BB$5:$BG$12,MATCH($D320,$AR$5:$AR$12,0),2))*($G320/INDEX($BB$5:$BG$12,MATCH($D320,$AR$5:$AR$12,0),2))^$J320)+(EXP(-$G320/INDEX($BB$5:$BG$12,MATCH($D320,$AR$5:$AR$12,0),3))*($G320/INDEX($BB$5:$BG$12,MATCH($D320,$AR$5:$AR$12,0),3))^$J320)+(EXP(-$G320/INDEX($BB$5:$BG$12,MATCH($D320,$AR$5:$AR$12,0),4))*($G320/INDEX($BB$5:$BG$12,MATCH($D320,$AR$5:$AR$12,0),4))^$J320)+(EXP(-$G320/INDEX($BB$5:$BG$12,MATCH($D320,$AR$5:$AR$12,0),5))*($G320/INDEX($BB$5:$BG$12,MATCH($D320,$AR$5:$AR$12,0),5))^$J320)+(EXP(-$G320/INDEX($BB$5:$BG$12,MATCH($D320,$AR$5:$AR$12,0),6))*($G320/INDEX($BB$5:$BG$12,MATCH($D320,$AR$5:$AR$12,0),6))^$J320)),0)</x:f>
        <x:v>0</x:v>
      </x:c>
      <x:c r="AJ320" s="145" t="n">
        <x:f>IFERROR((EXP(-$G320/INDEX($BB$5:$BG$12,MATCH($D320,$AR$5:$AR$12,0),6))*($G320/INDEX($BB$5:$BG$12,MATCH($D320,$AR$5:$AR$12,0),6))^$J320)/((EXP(-$G320/INDEX($BB$5:$BG$12,MATCH($D320,$AR$5:$AR$12,0),1))*($G320/INDEX($BB$5:$BG$12,MATCH($D320,$AR$5:$AR$12,0),1))^$J320)+(EXP(-$G320/INDEX($BB$5:$BG$12,MATCH($D320,$AR$5:$AR$12,0),2))*($G320/INDEX($BB$5:$BG$12,MATCH($D320,$AR$5:$AR$12,0),2))^$J320)+(EXP(-$G320/INDEX($BB$5:$BG$12,MATCH($D320,$AR$5:$AR$12,0),3))*($G320/INDEX($BB$5:$BG$12,MATCH($D320,$AR$5:$AR$12,0),3))^$J320)+(EXP(-$G320/INDEX($BB$5:$BG$12,MATCH($D320,$AR$5:$AR$12,0),4))*($G320/INDEX($BB$5:$BG$12,MATCH($D320,$AR$5:$AR$12,0),4))^$J320)+(EXP(-$G320/INDEX($BB$5:$BG$12,MATCH($D320,$AR$5:$AR$12,0),5))*($G320/INDEX($BB$5:$BG$12,MATCH($D320,$AR$5:$AR$12,0),5))^$J320)+(EXP(-$G320/INDEX($BB$5:$BG$12,MATCH($D320,$AR$5:$AR$12,0),6))*($G320/INDEX($BB$5:$BG$12,MATCH($D320,$AR$5:$AR$12,0),6))^$J320)),0)</x:f>
        <x:v>0</x:v>
      </x:c>
      <x:c r="BJ320"/>
      <x:c r="BK320"/>
      <x:c r="BL320"/>
      <x:c r="BM320"/>
      <x:c r="BN320"/>
      <x:c r="BO320"/>
      <x:c r="BP320"/>
      <x:c r="BQ320"/>
      <x:c r="BR320"/>
      <x:c r="BS320"/>
      <x:c r="BT320"/>
      <x:c r="BU320"/>
      <x:c r="BV320"/>
      <x:c r="BW320"/>
      <x:c r="BX320"/>
      <x:c r="BY320"/>
      <x:c r="BZ320"/>
    </x:row>
    <x:row r="321">
      <x:c r="A321" s="30" t="n">
        <x:f>'対象台データ'!A319</x:f>
        <x:v>46135</x:v>
      </x:c>
      <x:c r="B321" s="1004" t="str">
        <x:f>'対象台データ'!B319</x:f>
        <x:v>木</x:v>
      </x:c>
      <x:c r="C321" s="1004" t="str">
        <x:f>'対象台データ'!C319</x:f>
        <x:v>4/23</x:v>
      </x:c>
      <x:c r="D321" t="str">
        <x:f>'対象台データ'!D319</x:f>
        <x:v>モンキーターンV</x:v>
      </x:c>
      <x:c r="E321" s="1015" t="n">
        <x:f>IF($X321="A",MIN(100,MAX(0,55+(V321-55)*(1+0.4*SQRT(MIN(G321/8000,1))))),MIN(100,MAX(0,V321)))</x:f>
        <x:v>86.74973590206704</x:v>
      </x:c>
      <x:c r="F321" s="1017" t="n">
        <x:f>'対象台データ'!E319</x:f>
        <x:v>607</x:v>
      </x:c>
      <x:c r="G321" s="644" t="n">
        <x:f>'対象台データ'!F319</x:f>
        <x:v>8305</x:v>
      </x:c>
      <x:c r="H321" s="644" t="n">
        <x:f>'対象台データ'!G319</x:f>
        <x:v>4660</x:v>
      </x:c>
      <x:c r="I321" s="644" t="n">
        <x:f>'対象台データ'!H319</x:f>
        <x:v>0</x:v>
      </x:c>
      <x:c r="J321" s="644" t="n">
        <x:f>'対象台データ'!I319</x:f>
        <x:v>0</x:v>
      </x:c>
      <x:c r="K321" s="145" t="n">
        <x:f>'対象台データ'!K319</x:f>
        <x:v>1.18703592213526</x:v>
      </x:c>
      <x:c r="L321" s="28" t="n">
        <x:f>IF(G321&lt;=0,5,IF(G321&lt;1500,5+(G321-0)*(20-5)/(1500-0),IF(G321&lt;3000,20+(G321-1500)*(40-20)/(3000-1500),IF(G321&lt;4500,40+(G321-3000)*(58-40)/(4500-3000),IF(G321&lt;6000,58+(G321-4500)*(72-58)/(6000-4500),IF(G321&lt;7500,72+(G321-6000)*(84-72)/(7500-6000),IF(G321&lt;9000,84+(G321-7500)*(93-84)/(9000-7500),IF(G321&lt;11000,93+(G321-9000)*(100-93)/(11000-9000),100))))))))</x:f>
        <x:v>88.83</x:v>
      </x:c>
      <x:c r="M321" s="28" t="n">
        <x:v>1</x:v>
      </x:c>
      <x:c r="N321" s="28" t="n">
        <x:f>MIN(100,L321*M321)</x:f>
        <x:v>88.83</x:v>
      </x:c>
      <x:c r="O321" s="28" t="n">
        <x:f>IF(K321&lt;=0.8,0,IF(K321&lt;0.9,0+(K321-0.8)*(10-0)/(0.9-0.8),IF(K321&lt;1,10+(K321-0.9)*(35-10)/(1-0.9),IF(K321&lt;1.2,35+(K321-1)*(87-35)/(1.2-1),IF(K321&lt;1.3,87+(K321-1.2)*(96-87)/(1.3-1.2),IF(K321&lt;1.45,96+(K321-1.3)*(100-96)/(1.45-1.3),100))))))</x:f>
        <x:v>83.6293397551676</x:v>
      </x:c>
      <x:c r="P321" s="145" t="n">
        <x:f>MIN(1,SQRT(G321/8000))</x:f>
        <x:v>1</x:v>
      </x:c>
      <x:c r="Q321" s="28" t="n">
        <x:f>35+(O321-35)*P321</x:f>
        <x:v>83.6293397551676</x:v>
      </x:c>
      <x:c r="R321" s="28" t="n">
        <x:f>IF(K321&lt;0.95,MIN(25,(0.95-K321)*250),0)</x:f>
        <x:v>0</x:v>
      </x:c>
      <x:c r="S321" s="28" t="n">
        <x:f>IF($X321="A",Y321*5+Z321*15+AA321*30+AB321*60+AC321*80+AD321*100,0)</x:f>
        <x:v>0</x:v>
      </x:c>
      <x:c r="T321" s="28" t="n">
        <x:f>IF($X321="A",AE321*5+AF321*15+AG321*30+AH321*60+AI321*80+AJ321*100,0)</x:f>
        <x:v>0</x:v>
      </x:c>
      <x:c r="U321" s="28" t="n">
        <x:f>IF($X321="A",S321*15%+T321*30%+Q321*55%,0)</x:f>
        <x:v>0</x:v>
      </x:c>
      <x:c r="V321" s="1019" t="n">
        <x:f>IF($X321="A",U321*80%+N321*20%,N321*IFERROR(INDEX($AT$5:$AT$60,MATCH($D321,$AR$5:$AR$60,0)),0.6)+Q321*IFERROR(INDEX($AU$5:$AU$60,MATCH($D321,$AR$5:$AR$60,0)),0.4)-R321)</x:f>
        <x:v>86.74973590206704</x:v>
      </x:c>
      <x:c r="W321" s="25" t="str">
        <x:f>IF(E321&gt;=90,"設定6級候補",IF(E321&gt;=75,"設定4以上強候補",IF(E321&gt;=60,"設定4以上を疑う","要観察")))</x:f>
        <x:v>設定4以上強候補</x:v>
      </x:c>
      <x:c r="X321" s="1004" t="str">
        <x:f>IFERROR(INDEX($AS$5:$AS$60,MATCH($D321,$AR$5:$AR$60,0)),"AT")</x:f>
        <x:v>AT</x:v>
      </x:c>
      <x:c r="Y321" s="145" t="n">
        <x:f>IFERROR((EXP(-$G321/INDEX($AV$5:$BA$12,MATCH($D321,$AR$5:$AR$12,0),1))*($G321/INDEX($AV$5:$BA$12,MATCH($D321,$AR$5:$AR$12,0),1))^$I321)/((EXP(-$G321/INDEX($AV$5:$BA$12,MATCH($D321,$AR$5:$AR$12,0),1))*($G321/INDEX($AV$5:$BA$12,MATCH($D321,$AR$5:$AR$12,0),1))^$I321)+(EXP(-$G321/INDEX($AV$5:$BA$12,MATCH($D321,$AR$5:$AR$12,0),2))*($G321/INDEX($AV$5:$BA$12,MATCH($D321,$AR$5:$AR$12,0),2))^$I321)+(EXP(-$G321/INDEX($AV$5:$BA$12,MATCH($D321,$AR$5:$AR$12,0),3))*($G321/INDEX($AV$5:$BA$12,MATCH($D321,$AR$5:$AR$12,0),3))^$I321)+(EXP(-$G321/INDEX($AV$5:$BA$12,MATCH($D321,$AR$5:$AR$12,0),4))*($G321/INDEX($AV$5:$BA$12,MATCH($D321,$AR$5:$AR$12,0),4))^$I321)+(EXP(-$G321/INDEX($AV$5:$BA$12,MATCH($D321,$AR$5:$AR$12,0),5))*($G321/INDEX($AV$5:$BA$12,MATCH($D321,$AR$5:$AR$12,0),5))^$I321)+(EXP(-$G321/INDEX($AV$5:$BA$12,MATCH($D321,$AR$5:$AR$12,0),6))*($G321/INDEX($AV$5:$BA$12,MATCH($D321,$AR$5:$AR$12,0),6))^$I321)),0)</x:f>
        <x:v>0</x:v>
      </x:c>
      <x:c r="Z321" s="145" t="n">
        <x:f>IFERROR((EXP(-$G321/INDEX($AV$5:$BA$12,MATCH($D321,$AR$5:$AR$12,0),2))*($G321/INDEX($AV$5:$BA$12,MATCH($D321,$AR$5:$AR$12,0),2))^$I321)/((EXP(-$G321/INDEX($AV$5:$BA$12,MATCH($D321,$AR$5:$AR$12,0),1))*($G321/INDEX($AV$5:$BA$12,MATCH($D321,$AR$5:$AR$12,0),1))^$I321)+(EXP(-$G321/INDEX($AV$5:$BA$12,MATCH($D321,$AR$5:$AR$12,0),2))*($G321/INDEX($AV$5:$BA$12,MATCH($D321,$AR$5:$AR$12,0),2))^$I321)+(EXP(-$G321/INDEX($AV$5:$BA$12,MATCH($D321,$AR$5:$AR$12,0),3))*($G321/INDEX($AV$5:$BA$12,MATCH($D321,$AR$5:$AR$12,0),3))^$I321)+(EXP(-$G321/INDEX($AV$5:$BA$12,MATCH($D321,$AR$5:$AR$12,0),4))*($G321/INDEX($AV$5:$BA$12,MATCH($D321,$AR$5:$AR$12,0),4))^$I321)+(EXP(-$G321/INDEX($AV$5:$BA$12,MATCH($D321,$AR$5:$AR$12,0),5))*($G321/INDEX($AV$5:$BA$12,MATCH($D321,$AR$5:$AR$12,0),5))^$I321)+(EXP(-$G321/INDEX($AV$5:$BA$12,MATCH($D321,$AR$5:$AR$12,0),6))*($G321/INDEX($AV$5:$BA$12,MATCH($D321,$AR$5:$AR$12,0),6))^$I321)),0)</x:f>
        <x:v>0</x:v>
      </x:c>
      <x:c r="AA321" s="145" t="n">
        <x:f>IFERROR((EXP(-$G321/INDEX($AV$5:$BA$12,MATCH($D321,$AR$5:$AR$12,0),3))*($G321/INDEX($AV$5:$BA$12,MATCH($D321,$AR$5:$AR$12,0),3))^$I321)/((EXP(-$G321/INDEX($AV$5:$BA$12,MATCH($D321,$AR$5:$AR$12,0),1))*($G321/INDEX($AV$5:$BA$12,MATCH($D321,$AR$5:$AR$12,0),1))^$I321)+(EXP(-$G321/INDEX($AV$5:$BA$12,MATCH($D321,$AR$5:$AR$12,0),2))*($G321/INDEX($AV$5:$BA$12,MATCH($D321,$AR$5:$AR$12,0),2))^$I321)+(EXP(-$G321/INDEX($AV$5:$BA$12,MATCH($D321,$AR$5:$AR$12,0),3))*($G321/INDEX($AV$5:$BA$12,MATCH($D321,$AR$5:$AR$12,0),3))^$I321)+(EXP(-$G321/INDEX($AV$5:$BA$12,MATCH($D321,$AR$5:$AR$12,0),4))*($G321/INDEX($AV$5:$BA$12,MATCH($D321,$AR$5:$AR$12,0),4))^$I321)+(EXP(-$G321/INDEX($AV$5:$BA$12,MATCH($D321,$AR$5:$AR$12,0),5))*($G321/INDEX($AV$5:$BA$12,MATCH($D321,$AR$5:$AR$12,0),5))^$I321)+(EXP(-$G321/INDEX($AV$5:$BA$12,MATCH($D321,$AR$5:$AR$12,0),6))*($G321/INDEX($AV$5:$BA$12,MATCH($D321,$AR$5:$AR$12,0),6))^$I321)),0)</x:f>
        <x:v>0</x:v>
      </x:c>
      <x:c r="AB321" s="145" t="n">
        <x:f>IFERROR((EXP(-$G321/INDEX($AV$5:$BA$12,MATCH($D321,$AR$5:$AR$12,0),4))*($G321/INDEX($AV$5:$BA$12,MATCH($D321,$AR$5:$AR$12,0),4))^$I321)/((EXP(-$G321/INDEX($AV$5:$BA$12,MATCH($D321,$AR$5:$AR$12,0),1))*($G321/INDEX($AV$5:$BA$12,MATCH($D321,$AR$5:$AR$12,0),1))^$I321)+(EXP(-$G321/INDEX($AV$5:$BA$12,MATCH($D321,$AR$5:$AR$12,0),2))*($G321/INDEX($AV$5:$BA$12,MATCH($D321,$AR$5:$AR$12,0),2))^$I321)+(EXP(-$G321/INDEX($AV$5:$BA$12,MATCH($D321,$AR$5:$AR$12,0),3))*($G321/INDEX($AV$5:$BA$12,MATCH($D321,$AR$5:$AR$12,0),3))^$I321)+(EXP(-$G321/INDEX($AV$5:$BA$12,MATCH($D321,$AR$5:$AR$12,0),4))*($G321/INDEX($AV$5:$BA$12,MATCH($D321,$AR$5:$AR$12,0),4))^$I321)+(EXP(-$G321/INDEX($AV$5:$BA$12,MATCH($D321,$AR$5:$AR$12,0),5))*($G321/INDEX($AV$5:$BA$12,MATCH($D321,$AR$5:$AR$12,0),5))^$I321)+(EXP(-$G321/INDEX($AV$5:$BA$12,MATCH($D321,$AR$5:$AR$12,0),6))*($G321/INDEX($AV$5:$BA$12,MATCH($D321,$AR$5:$AR$12,0),6))^$I321)),0)</x:f>
        <x:v>0</x:v>
      </x:c>
      <x:c r="AC321" s="145" t="n">
        <x:f>IFERROR((EXP(-$G321/INDEX($AV$5:$BA$12,MATCH($D321,$AR$5:$AR$12,0),5))*($G321/INDEX($AV$5:$BA$12,MATCH($D321,$AR$5:$AR$12,0),5))^$I321)/((EXP(-$G321/INDEX($AV$5:$BA$12,MATCH($D321,$AR$5:$AR$12,0),1))*($G321/INDEX($AV$5:$BA$12,MATCH($D321,$AR$5:$AR$12,0),1))^$I321)+(EXP(-$G321/INDEX($AV$5:$BA$12,MATCH($D321,$AR$5:$AR$12,0),2))*($G321/INDEX($AV$5:$BA$12,MATCH($D321,$AR$5:$AR$12,0),2))^$I321)+(EXP(-$G321/INDEX($AV$5:$BA$12,MATCH($D321,$AR$5:$AR$12,0),3))*($G321/INDEX($AV$5:$BA$12,MATCH($D321,$AR$5:$AR$12,0),3))^$I321)+(EXP(-$G321/INDEX($AV$5:$BA$12,MATCH($D321,$AR$5:$AR$12,0),4))*($G321/INDEX($AV$5:$BA$12,MATCH($D321,$AR$5:$AR$12,0),4))^$I321)+(EXP(-$G321/INDEX($AV$5:$BA$12,MATCH($D321,$AR$5:$AR$12,0),5))*($G321/INDEX($AV$5:$BA$12,MATCH($D321,$AR$5:$AR$12,0),5))^$I321)+(EXP(-$G321/INDEX($AV$5:$BA$12,MATCH($D321,$AR$5:$AR$12,0),6))*($G321/INDEX($AV$5:$BA$12,MATCH($D321,$AR$5:$AR$12,0),6))^$I321)),0)</x:f>
        <x:v>0</x:v>
      </x:c>
      <x:c r="AD321" s="145" t="n">
        <x:f>IFERROR((EXP(-$G321/INDEX($AV$5:$BA$12,MATCH($D321,$AR$5:$AR$12,0),6))*($G321/INDEX($AV$5:$BA$12,MATCH($D321,$AR$5:$AR$12,0),6))^$I321)/((EXP(-$G321/INDEX($AV$5:$BA$12,MATCH($D321,$AR$5:$AR$12,0),1))*($G321/INDEX($AV$5:$BA$12,MATCH($D321,$AR$5:$AR$12,0),1))^$I321)+(EXP(-$G321/INDEX($AV$5:$BA$12,MATCH($D321,$AR$5:$AR$12,0),2))*($G321/INDEX($AV$5:$BA$12,MATCH($D321,$AR$5:$AR$12,0),2))^$I321)+(EXP(-$G321/INDEX($AV$5:$BA$12,MATCH($D321,$AR$5:$AR$12,0),3))*($G321/INDEX($AV$5:$BA$12,MATCH($D321,$AR$5:$AR$12,0),3))^$I321)+(EXP(-$G321/INDEX($AV$5:$BA$12,MATCH($D321,$AR$5:$AR$12,0),4))*($G321/INDEX($AV$5:$BA$12,MATCH($D321,$AR$5:$AR$12,0),4))^$I321)+(EXP(-$G321/INDEX($AV$5:$BA$12,MATCH($D321,$AR$5:$AR$12,0),5))*($G321/INDEX($AV$5:$BA$12,MATCH($D321,$AR$5:$AR$12,0),5))^$I321)+(EXP(-$G321/INDEX($AV$5:$BA$12,MATCH($D321,$AR$5:$AR$12,0),6))*($G321/INDEX($AV$5:$BA$12,MATCH($D321,$AR$5:$AR$12,0),6))^$I321)),0)</x:f>
        <x:v>0</x:v>
      </x:c>
      <x:c r="AE321" s="145" t="n">
        <x:f>IFERROR((EXP(-$G321/INDEX($BB$5:$BG$12,MATCH($D321,$AR$5:$AR$12,0),1))*($G321/INDEX($BB$5:$BG$12,MATCH($D321,$AR$5:$AR$12,0),1))^$J321)/((EXP(-$G321/INDEX($BB$5:$BG$12,MATCH($D321,$AR$5:$AR$12,0),1))*($G321/INDEX($BB$5:$BG$12,MATCH($D321,$AR$5:$AR$12,0),1))^$J321)+(EXP(-$G321/INDEX($BB$5:$BG$12,MATCH($D321,$AR$5:$AR$12,0),2))*($G321/INDEX($BB$5:$BG$12,MATCH($D321,$AR$5:$AR$12,0),2))^$J321)+(EXP(-$G321/INDEX($BB$5:$BG$12,MATCH($D321,$AR$5:$AR$12,0),3))*($G321/INDEX($BB$5:$BG$12,MATCH($D321,$AR$5:$AR$12,0),3))^$J321)+(EXP(-$G321/INDEX($BB$5:$BG$12,MATCH($D321,$AR$5:$AR$12,0),4))*($G321/INDEX($BB$5:$BG$12,MATCH($D321,$AR$5:$AR$12,0),4))^$J321)+(EXP(-$G321/INDEX($BB$5:$BG$12,MATCH($D321,$AR$5:$AR$12,0),5))*($G321/INDEX($BB$5:$BG$12,MATCH($D321,$AR$5:$AR$12,0),5))^$J321)+(EXP(-$G321/INDEX($BB$5:$BG$12,MATCH($D321,$AR$5:$AR$12,0),6))*($G321/INDEX($BB$5:$BG$12,MATCH($D321,$AR$5:$AR$12,0),6))^$J321)),0)</x:f>
        <x:v>0</x:v>
      </x:c>
      <x:c r="AF321" s="145" t="n">
        <x:f>IFERROR((EXP(-$G321/INDEX($BB$5:$BG$12,MATCH($D321,$AR$5:$AR$12,0),2))*($G321/INDEX($BB$5:$BG$12,MATCH($D321,$AR$5:$AR$12,0),2))^$J321)/((EXP(-$G321/INDEX($BB$5:$BG$12,MATCH($D321,$AR$5:$AR$12,0),1))*($G321/INDEX($BB$5:$BG$12,MATCH($D321,$AR$5:$AR$12,0),1))^$J321)+(EXP(-$G321/INDEX($BB$5:$BG$12,MATCH($D321,$AR$5:$AR$12,0),2))*($G321/INDEX($BB$5:$BG$12,MATCH($D321,$AR$5:$AR$12,0),2))^$J321)+(EXP(-$G321/INDEX($BB$5:$BG$12,MATCH($D321,$AR$5:$AR$12,0),3))*($G321/INDEX($BB$5:$BG$12,MATCH($D321,$AR$5:$AR$12,0),3))^$J321)+(EXP(-$G321/INDEX($BB$5:$BG$12,MATCH($D321,$AR$5:$AR$12,0),4))*($G321/INDEX($BB$5:$BG$12,MATCH($D321,$AR$5:$AR$12,0),4))^$J321)+(EXP(-$G321/INDEX($BB$5:$BG$12,MATCH($D321,$AR$5:$AR$12,0),5))*($G321/INDEX($BB$5:$BG$12,MATCH($D321,$AR$5:$AR$12,0),5))^$J321)+(EXP(-$G321/INDEX($BB$5:$BG$12,MATCH($D321,$AR$5:$AR$12,0),6))*($G321/INDEX($BB$5:$BG$12,MATCH($D321,$AR$5:$AR$12,0),6))^$J321)),0)</x:f>
        <x:v>0</x:v>
      </x:c>
      <x:c r="AG321" s="145" t="n">
        <x:f>IFERROR((EXP(-$G321/INDEX($BB$5:$BG$12,MATCH($D321,$AR$5:$AR$12,0),3))*($G321/INDEX($BB$5:$BG$12,MATCH($D321,$AR$5:$AR$12,0),3))^$J321)/((EXP(-$G321/INDEX($BB$5:$BG$12,MATCH($D321,$AR$5:$AR$12,0),1))*($G321/INDEX($BB$5:$BG$12,MATCH($D321,$AR$5:$AR$12,0),1))^$J321)+(EXP(-$G321/INDEX($BB$5:$BG$12,MATCH($D321,$AR$5:$AR$12,0),2))*($G321/INDEX($BB$5:$BG$12,MATCH($D321,$AR$5:$AR$12,0),2))^$J321)+(EXP(-$G321/INDEX($BB$5:$BG$12,MATCH($D321,$AR$5:$AR$12,0),3))*($G321/INDEX($BB$5:$BG$12,MATCH($D321,$AR$5:$AR$12,0),3))^$J321)+(EXP(-$G321/INDEX($BB$5:$BG$12,MATCH($D321,$AR$5:$AR$12,0),4))*($G321/INDEX($BB$5:$BG$12,MATCH($D321,$AR$5:$AR$12,0),4))^$J321)+(EXP(-$G321/INDEX($BB$5:$BG$12,MATCH($D321,$AR$5:$AR$12,0),5))*($G321/INDEX($BB$5:$BG$12,MATCH($D321,$AR$5:$AR$12,0),5))^$J321)+(EXP(-$G321/INDEX($BB$5:$BG$12,MATCH($D321,$AR$5:$AR$12,0),6))*($G321/INDEX($BB$5:$BG$12,MATCH($D321,$AR$5:$AR$12,0),6))^$J321)),0)</x:f>
        <x:v>0</x:v>
      </x:c>
      <x:c r="AH321" s="145" t="n">
        <x:f>IFERROR((EXP(-$G321/INDEX($BB$5:$BG$12,MATCH($D321,$AR$5:$AR$12,0),4))*($G321/INDEX($BB$5:$BG$12,MATCH($D321,$AR$5:$AR$12,0),4))^$J321)/((EXP(-$G321/INDEX($BB$5:$BG$12,MATCH($D321,$AR$5:$AR$12,0),1))*($G321/INDEX($BB$5:$BG$12,MATCH($D321,$AR$5:$AR$12,0),1))^$J321)+(EXP(-$G321/INDEX($BB$5:$BG$12,MATCH($D321,$AR$5:$AR$12,0),2))*($G321/INDEX($BB$5:$BG$12,MATCH($D321,$AR$5:$AR$12,0),2))^$J321)+(EXP(-$G321/INDEX($BB$5:$BG$12,MATCH($D321,$AR$5:$AR$12,0),3))*($G321/INDEX($BB$5:$BG$12,MATCH($D321,$AR$5:$AR$12,0),3))^$J321)+(EXP(-$G321/INDEX($BB$5:$BG$12,MATCH($D321,$AR$5:$AR$12,0),4))*($G321/INDEX($BB$5:$BG$12,MATCH($D321,$AR$5:$AR$12,0),4))^$J321)+(EXP(-$G321/INDEX($BB$5:$BG$12,MATCH($D321,$AR$5:$AR$12,0),5))*($G321/INDEX($BB$5:$BG$12,MATCH($D321,$AR$5:$AR$12,0),5))^$J321)+(EXP(-$G321/INDEX($BB$5:$BG$12,MATCH($D321,$AR$5:$AR$12,0),6))*($G321/INDEX($BB$5:$BG$12,MATCH($D321,$AR$5:$AR$12,0),6))^$J321)),0)</x:f>
        <x:v>0</x:v>
      </x:c>
      <x:c r="AI321" s="145" t="n">
        <x:f>IFERROR((EXP(-$G321/INDEX($BB$5:$BG$12,MATCH($D321,$AR$5:$AR$12,0),5))*($G321/INDEX($BB$5:$BG$12,MATCH($D321,$AR$5:$AR$12,0),5))^$J321)/((EXP(-$G321/INDEX($BB$5:$BG$12,MATCH($D321,$AR$5:$AR$12,0),1))*($G321/INDEX($BB$5:$BG$12,MATCH($D321,$AR$5:$AR$12,0),1))^$J321)+(EXP(-$G321/INDEX($BB$5:$BG$12,MATCH($D321,$AR$5:$AR$12,0),2))*($G321/INDEX($BB$5:$BG$12,MATCH($D321,$AR$5:$AR$12,0),2))^$J321)+(EXP(-$G321/INDEX($BB$5:$BG$12,MATCH($D321,$AR$5:$AR$12,0),3))*($G321/INDEX($BB$5:$BG$12,MATCH($D321,$AR$5:$AR$12,0),3))^$J321)+(EXP(-$G321/INDEX($BB$5:$BG$12,MATCH($D321,$AR$5:$AR$12,0),4))*($G321/INDEX($BB$5:$BG$12,MATCH($D321,$AR$5:$AR$12,0),4))^$J321)+(EXP(-$G321/INDEX($BB$5:$BG$12,MATCH($D321,$AR$5:$AR$12,0),5))*($G321/INDEX($BB$5:$BG$12,MATCH($D321,$AR$5:$AR$12,0),5))^$J321)+(EXP(-$G321/INDEX($BB$5:$BG$12,MATCH($D321,$AR$5:$AR$12,0),6))*($G321/INDEX($BB$5:$BG$12,MATCH($D321,$AR$5:$AR$12,0),6))^$J321)),0)</x:f>
        <x:v>0</x:v>
      </x:c>
      <x:c r="AJ321" s="145" t="n">
        <x:f>IFERROR((EXP(-$G321/INDEX($BB$5:$BG$12,MATCH($D321,$AR$5:$AR$12,0),6))*($G321/INDEX($BB$5:$BG$12,MATCH($D321,$AR$5:$AR$12,0),6))^$J321)/((EXP(-$G321/INDEX($BB$5:$BG$12,MATCH($D321,$AR$5:$AR$12,0),1))*($G321/INDEX($BB$5:$BG$12,MATCH($D321,$AR$5:$AR$12,0),1))^$J321)+(EXP(-$G321/INDEX($BB$5:$BG$12,MATCH($D321,$AR$5:$AR$12,0),2))*($G321/INDEX($BB$5:$BG$12,MATCH($D321,$AR$5:$AR$12,0),2))^$J321)+(EXP(-$G321/INDEX($BB$5:$BG$12,MATCH($D321,$AR$5:$AR$12,0),3))*($G321/INDEX($BB$5:$BG$12,MATCH($D321,$AR$5:$AR$12,0),3))^$J321)+(EXP(-$G321/INDEX($BB$5:$BG$12,MATCH($D321,$AR$5:$AR$12,0),4))*($G321/INDEX($BB$5:$BG$12,MATCH($D321,$AR$5:$AR$12,0),4))^$J321)+(EXP(-$G321/INDEX($BB$5:$BG$12,MATCH($D321,$AR$5:$AR$12,0),5))*($G321/INDEX($BB$5:$BG$12,MATCH($D321,$AR$5:$AR$12,0),5))^$J321)+(EXP(-$G321/INDEX($BB$5:$BG$12,MATCH($D321,$AR$5:$AR$12,0),6))*($G321/INDEX($BB$5:$BG$12,MATCH($D321,$AR$5:$AR$12,0),6))^$J321)),0)</x:f>
        <x:v>0</x:v>
      </x:c>
      <x:c r="BJ321"/>
      <x:c r="BK321"/>
      <x:c r="BL321"/>
      <x:c r="BM321"/>
      <x:c r="BN321"/>
      <x:c r="BO321"/>
      <x:c r="BP321"/>
      <x:c r="BQ321"/>
      <x:c r="BR321"/>
      <x:c r="BS321"/>
      <x:c r="BT321"/>
      <x:c r="BU321"/>
      <x:c r="BV321"/>
      <x:c r="BW321"/>
      <x:c r="BX321"/>
      <x:c r="BY321"/>
      <x:c r="BZ321"/>
    </x:row>
    <x:row r="322">
      <x:c r="A322" s="30" t="n">
        <x:f>'対象台データ'!A320</x:f>
        <x:v>46135</x:v>
      </x:c>
      <x:c r="B322" s="1004" t="str">
        <x:f>'対象台データ'!B320</x:f>
        <x:v>木</x:v>
      </x:c>
      <x:c r="C322" s="1004" t="str">
        <x:f>'対象台データ'!C320</x:f>
        <x:v>4/23</x:v>
      </x:c>
      <x:c r="D322" t="str">
        <x:f>'対象台データ'!D320</x:f>
        <x:v>モンキーターンV</x:v>
      </x:c>
      <x:c r="E322" s="1015" t="n">
        <x:f>IF($X322="A",MIN(100,MAX(0,55+(V322-55)*(1+0.4*SQRT(MIN(G322/8000,1))))),MIN(100,MAX(0,V322)))</x:f>
        <x:v>56.66412301732541</x:v>
      </x:c>
      <x:c r="F322" s="1017" t="n">
        <x:f>'対象台データ'!E320</x:f>
        <x:v>609</x:v>
      </x:c>
      <x:c r="G322" s="644" t="n">
        <x:f>'対象台データ'!F320</x:f>
        <x:v>3280</x:v>
      </x:c>
      <x:c r="H322" s="644" t="n">
        <x:f>'対象台データ'!G320</x:f>
        <x:v>5124</x:v>
      </x:c>
      <x:c r="I322" s="644" t="n">
        <x:f>'対象台データ'!H320</x:f>
        <x:v>0</x:v>
      </x:c>
      <x:c r="J322" s="644" t="n">
        <x:f>'対象台データ'!I320</x:f>
        <x:v>0</x:v>
      </x:c>
      <x:c r="K322" s="145" t="n">
        <x:f>'対象台データ'!K320</x:f>
        <x:v>1.5207317073170732</x:v>
      </x:c>
      <x:c r="L322" s="28" t="n">
        <x:f>IF(G322&lt;=0,5,IF(G322&lt;1500,5+(G322-0)*(20-5)/(1500-0),IF(G322&lt;3000,20+(G322-1500)*(40-20)/(3000-1500),IF(G322&lt;4500,40+(G322-3000)*(58-40)/(4500-3000),IF(G322&lt;6000,58+(G322-4500)*(72-58)/(6000-4500),IF(G322&lt;7500,72+(G322-6000)*(84-72)/(7500-6000),IF(G322&lt;9000,84+(G322-7500)*(93-84)/(9000-7500),IF(G322&lt;11000,93+(G322-9000)*(100-93)/(11000-9000),100))))))))</x:f>
        <x:v>43.36</x:v>
      </x:c>
      <x:c r="M322" s="28" t="n">
        <x:v>1</x:v>
      </x:c>
      <x:c r="N322" s="28" t="n">
        <x:f>MIN(100,L322*M322)</x:f>
        <x:v>43.36</x:v>
      </x:c>
      <x:c r="O322" s="28" t="n">
        <x:f>IF(K322&lt;=0.8,0,IF(K322&lt;0.9,0+(K322-0.8)*(10-0)/(0.9-0.8),IF(K322&lt;1,10+(K322-0.9)*(35-10)/(1-0.9),IF(K322&lt;1.2,35+(K322-1)*(87-35)/(1.2-1),IF(K322&lt;1.3,87+(K322-1.2)*(96-87)/(1.3-1.2),IF(K322&lt;1.45,96+(K322-1.3)*(100-96)/(1.45-1.3),100))))))</x:f>
        <x:v>100</x:v>
      </x:c>
      <x:c r="P322" s="145" t="n">
        <x:f>MIN(1,SQRT(G322/8000))</x:f>
        <x:v>0.6403124237432849</x:v>
      </x:c>
      <x:c r="Q322" s="28" t="n">
        <x:f>35+(O322-35)*P322</x:f>
        <x:v>76.62030754331352</x:v>
      </x:c>
      <x:c r="R322" s="28" t="n">
        <x:f>IF(K322&lt;0.95,MIN(25,(0.95-K322)*250),0)</x:f>
        <x:v>0</x:v>
      </x:c>
      <x:c r="S322" s="28" t="n">
        <x:f>IF($X322="A",Y322*5+Z322*15+AA322*30+AB322*60+AC322*80+AD322*100,0)</x:f>
        <x:v>0</x:v>
      </x:c>
      <x:c r="T322" s="28" t="n">
        <x:f>IF($X322="A",AE322*5+AF322*15+AG322*30+AH322*60+AI322*80+AJ322*100,0)</x:f>
        <x:v>0</x:v>
      </x:c>
      <x:c r="U322" s="28" t="n">
        <x:f>IF($X322="A",S322*15%+T322*30%+Q322*55%,0)</x:f>
        <x:v>0</x:v>
      </x:c>
      <x:c r="V322" s="1019" t="n">
        <x:f>IF($X322="A",U322*80%+N322*20%,N322*IFERROR(INDEX($AT$5:$AT$60,MATCH($D322,$AR$5:$AR$60,0)),0.6)+Q322*IFERROR(INDEX($AU$5:$AU$60,MATCH($D322,$AR$5:$AR$60,0)),0.4)-R322)</x:f>
        <x:v>56.66412301732541</x:v>
      </x:c>
      <x:c r="W322" s="25" t="str">
        <x:f>IF(E322&gt;=90,"設定6級候補",IF(E322&gt;=75,"設定4以上強候補",IF(E322&gt;=60,"設定4以上を疑う","要観察")))</x:f>
        <x:v>要観察</x:v>
      </x:c>
      <x:c r="X322" s="1004" t="str">
        <x:f>IFERROR(INDEX($AS$5:$AS$60,MATCH($D322,$AR$5:$AR$60,0)),"AT")</x:f>
        <x:v>AT</x:v>
      </x:c>
      <x:c r="Y322" s="145" t="n">
        <x:f>IFERROR((EXP(-$G322/INDEX($AV$5:$BA$12,MATCH($D322,$AR$5:$AR$12,0),1))*($G322/INDEX($AV$5:$BA$12,MATCH($D322,$AR$5:$AR$12,0),1))^$I322)/((EXP(-$G322/INDEX($AV$5:$BA$12,MATCH($D322,$AR$5:$AR$12,0),1))*($G322/INDEX($AV$5:$BA$12,MATCH($D322,$AR$5:$AR$12,0),1))^$I322)+(EXP(-$G322/INDEX($AV$5:$BA$12,MATCH($D322,$AR$5:$AR$12,0),2))*($G322/INDEX($AV$5:$BA$12,MATCH($D322,$AR$5:$AR$12,0),2))^$I322)+(EXP(-$G322/INDEX($AV$5:$BA$12,MATCH($D322,$AR$5:$AR$12,0),3))*($G322/INDEX($AV$5:$BA$12,MATCH($D322,$AR$5:$AR$12,0),3))^$I322)+(EXP(-$G322/INDEX($AV$5:$BA$12,MATCH($D322,$AR$5:$AR$12,0),4))*($G322/INDEX($AV$5:$BA$12,MATCH($D322,$AR$5:$AR$12,0),4))^$I322)+(EXP(-$G322/INDEX($AV$5:$BA$12,MATCH($D322,$AR$5:$AR$12,0),5))*($G322/INDEX($AV$5:$BA$12,MATCH($D322,$AR$5:$AR$12,0),5))^$I322)+(EXP(-$G322/INDEX($AV$5:$BA$12,MATCH($D322,$AR$5:$AR$12,0),6))*($G322/INDEX($AV$5:$BA$12,MATCH($D322,$AR$5:$AR$12,0),6))^$I322)),0)</x:f>
        <x:v>0</x:v>
      </x:c>
      <x:c r="Z322" s="145" t="n">
        <x:f>IFERROR((EXP(-$G322/INDEX($AV$5:$BA$12,MATCH($D322,$AR$5:$AR$12,0),2))*($G322/INDEX($AV$5:$BA$12,MATCH($D322,$AR$5:$AR$12,0),2))^$I322)/((EXP(-$G322/INDEX($AV$5:$BA$12,MATCH($D322,$AR$5:$AR$12,0),1))*($G322/INDEX($AV$5:$BA$12,MATCH($D322,$AR$5:$AR$12,0),1))^$I322)+(EXP(-$G322/INDEX($AV$5:$BA$12,MATCH($D322,$AR$5:$AR$12,0),2))*($G322/INDEX($AV$5:$BA$12,MATCH($D322,$AR$5:$AR$12,0),2))^$I322)+(EXP(-$G322/INDEX($AV$5:$BA$12,MATCH($D322,$AR$5:$AR$12,0),3))*($G322/INDEX($AV$5:$BA$12,MATCH($D322,$AR$5:$AR$12,0),3))^$I322)+(EXP(-$G322/INDEX($AV$5:$BA$12,MATCH($D322,$AR$5:$AR$12,0),4))*($G322/INDEX($AV$5:$BA$12,MATCH($D322,$AR$5:$AR$12,0),4))^$I322)+(EXP(-$G322/INDEX($AV$5:$BA$12,MATCH($D322,$AR$5:$AR$12,0),5))*($G322/INDEX($AV$5:$BA$12,MATCH($D322,$AR$5:$AR$12,0),5))^$I322)+(EXP(-$G322/INDEX($AV$5:$BA$12,MATCH($D322,$AR$5:$AR$12,0),6))*($G322/INDEX($AV$5:$BA$12,MATCH($D322,$AR$5:$AR$12,0),6))^$I322)),0)</x:f>
        <x:v>0</x:v>
      </x:c>
      <x:c r="AA322" s="145" t="n">
        <x:f>IFERROR((EXP(-$G322/INDEX($AV$5:$BA$12,MATCH($D322,$AR$5:$AR$12,0),3))*($G322/INDEX($AV$5:$BA$12,MATCH($D322,$AR$5:$AR$12,0),3))^$I322)/((EXP(-$G322/INDEX($AV$5:$BA$12,MATCH($D322,$AR$5:$AR$12,0),1))*($G322/INDEX($AV$5:$BA$12,MATCH($D322,$AR$5:$AR$12,0),1))^$I322)+(EXP(-$G322/INDEX($AV$5:$BA$12,MATCH($D322,$AR$5:$AR$12,0),2))*($G322/INDEX($AV$5:$BA$12,MATCH($D322,$AR$5:$AR$12,0),2))^$I322)+(EXP(-$G322/INDEX($AV$5:$BA$12,MATCH($D322,$AR$5:$AR$12,0),3))*($G322/INDEX($AV$5:$BA$12,MATCH($D322,$AR$5:$AR$12,0),3))^$I322)+(EXP(-$G322/INDEX($AV$5:$BA$12,MATCH($D322,$AR$5:$AR$12,0),4))*($G322/INDEX($AV$5:$BA$12,MATCH($D322,$AR$5:$AR$12,0),4))^$I322)+(EXP(-$G322/INDEX($AV$5:$BA$12,MATCH($D322,$AR$5:$AR$12,0),5))*($G322/INDEX($AV$5:$BA$12,MATCH($D322,$AR$5:$AR$12,0),5))^$I322)+(EXP(-$G322/INDEX($AV$5:$BA$12,MATCH($D322,$AR$5:$AR$12,0),6))*($G322/INDEX($AV$5:$BA$12,MATCH($D322,$AR$5:$AR$12,0),6))^$I322)),0)</x:f>
        <x:v>0</x:v>
      </x:c>
      <x:c r="AB322" s="145" t="n">
        <x:f>IFERROR((EXP(-$G322/INDEX($AV$5:$BA$12,MATCH($D322,$AR$5:$AR$12,0),4))*($G322/INDEX($AV$5:$BA$12,MATCH($D322,$AR$5:$AR$12,0),4))^$I322)/((EXP(-$G322/INDEX($AV$5:$BA$12,MATCH($D322,$AR$5:$AR$12,0),1))*($G322/INDEX($AV$5:$BA$12,MATCH($D322,$AR$5:$AR$12,0),1))^$I322)+(EXP(-$G322/INDEX($AV$5:$BA$12,MATCH($D322,$AR$5:$AR$12,0),2))*($G322/INDEX($AV$5:$BA$12,MATCH($D322,$AR$5:$AR$12,0),2))^$I322)+(EXP(-$G322/INDEX($AV$5:$BA$12,MATCH($D322,$AR$5:$AR$12,0),3))*($G322/INDEX($AV$5:$BA$12,MATCH($D322,$AR$5:$AR$12,0),3))^$I322)+(EXP(-$G322/INDEX($AV$5:$BA$12,MATCH($D322,$AR$5:$AR$12,0),4))*($G322/INDEX($AV$5:$BA$12,MATCH($D322,$AR$5:$AR$12,0),4))^$I322)+(EXP(-$G322/INDEX($AV$5:$BA$12,MATCH($D322,$AR$5:$AR$12,0),5))*($G322/INDEX($AV$5:$BA$12,MATCH($D322,$AR$5:$AR$12,0),5))^$I322)+(EXP(-$G322/INDEX($AV$5:$BA$12,MATCH($D322,$AR$5:$AR$12,0),6))*($G322/INDEX($AV$5:$BA$12,MATCH($D322,$AR$5:$AR$12,0),6))^$I322)),0)</x:f>
        <x:v>0</x:v>
      </x:c>
      <x:c r="AC322" s="145" t="n">
        <x:f>IFERROR((EXP(-$G322/INDEX($AV$5:$BA$12,MATCH($D322,$AR$5:$AR$12,0),5))*($G322/INDEX($AV$5:$BA$12,MATCH($D322,$AR$5:$AR$12,0),5))^$I322)/((EXP(-$G322/INDEX($AV$5:$BA$12,MATCH($D322,$AR$5:$AR$12,0),1))*($G322/INDEX($AV$5:$BA$12,MATCH($D322,$AR$5:$AR$12,0),1))^$I322)+(EXP(-$G322/INDEX($AV$5:$BA$12,MATCH($D322,$AR$5:$AR$12,0),2))*($G322/INDEX($AV$5:$BA$12,MATCH($D322,$AR$5:$AR$12,0),2))^$I322)+(EXP(-$G322/INDEX($AV$5:$BA$12,MATCH($D322,$AR$5:$AR$12,0),3))*($G322/INDEX($AV$5:$BA$12,MATCH($D322,$AR$5:$AR$12,0),3))^$I322)+(EXP(-$G322/INDEX($AV$5:$BA$12,MATCH($D322,$AR$5:$AR$12,0),4))*($G322/INDEX($AV$5:$BA$12,MATCH($D322,$AR$5:$AR$12,0),4))^$I322)+(EXP(-$G322/INDEX($AV$5:$BA$12,MATCH($D322,$AR$5:$AR$12,0),5))*($G322/INDEX($AV$5:$BA$12,MATCH($D322,$AR$5:$AR$12,0),5))^$I322)+(EXP(-$G322/INDEX($AV$5:$BA$12,MATCH($D322,$AR$5:$AR$12,0),6))*($G322/INDEX($AV$5:$BA$12,MATCH($D322,$AR$5:$AR$12,0),6))^$I322)),0)</x:f>
        <x:v>0</x:v>
      </x:c>
      <x:c r="AD322" s="145" t="n">
        <x:f>IFERROR((EXP(-$G322/INDEX($AV$5:$BA$12,MATCH($D322,$AR$5:$AR$12,0),6))*($G322/INDEX($AV$5:$BA$12,MATCH($D322,$AR$5:$AR$12,0),6))^$I322)/((EXP(-$G322/INDEX($AV$5:$BA$12,MATCH($D322,$AR$5:$AR$12,0),1))*($G322/INDEX($AV$5:$BA$12,MATCH($D322,$AR$5:$AR$12,0),1))^$I322)+(EXP(-$G322/INDEX($AV$5:$BA$12,MATCH($D322,$AR$5:$AR$12,0),2))*($G322/INDEX($AV$5:$BA$12,MATCH($D322,$AR$5:$AR$12,0),2))^$I322)+(EXP(-$G322/INDEX($AV$5:$BA$12,MATCH($D322,$AR$5:$AR$12,0),3))*($G322/INDEX($AV$5:$BA$12,MATCH($D322,$AR$5:$AR$12,0),3))^$I322)+(EXP(-$G322/INDEX($AV$5:$BA$12,MATCH($D322,$AR$5:$AR$12,0),4))*($G322/INDEX($AV$5:$BA$12,MATCH($D322,$AR$5:$AR$12,0),4))^$I322)+(EXP(-$G322/INDEX($AV$5:$BA$12,MATCH($D322,$AR$5:$AR$12,0),5))*($G322/INDEX($AV$5:$BA$12,MATCH($D322,$AR$5:$AR$12,0),5))^$I322)+(EXP(-$G322/INDEX($AV$5:$BA$12,MATCH($D322,$AR$5:$AR$12,0),6))*($G322/INDEX($AV$5:$BA$12,MATCH($D322,$AR$5:$AR$12,0),6))^$I322)),0)</x:f>
        <x:v>0</x:v>
      </x:c>
      <x:c r="AE322" s="145" t="n">
        <x:f>IFERROR((EXP(-$G322/INDEX($BB$5:$BG$12,MATCH($D322,$AR$5:$AR$12,0),1))*($G322/INDEX($BB$5:$BG$12,MATCH($D322,$AR$5:$AR$12,0),1))^$J322)/((EXP(-$G322/INDEX($BB$5:$BG$12,MATCH($D322,$AR$5:$AR$12,0),1))*($G322/INDEX($BB$5:$BG$12,MATCH($D322,$AR$5:$AR$12,0),1))^$J322)+(EXP(-$G322/INDEX($BB$5:$BG$12,MATCH($D322,$AR$5:$AR$12,0),2))*($G322/INDEX($BB$5:$BG$12,MATCH($D322,$AR$5:$AR$12,0),2))^$J322)+(EXP(-$G322/INDEX($BB$5:$BG$12,MATCH($D322,$AR$5:$AR$12,0),3))*($G322/INDEX($BB$5:$BG$12,MATCH($D322,$AR$5:$AR$12,0),3))^$J322)+(EXP(-$G322/INDEX($BB$5:$BG$12,MATCH($D322,$AR$5:$AR$12,0),4))*($G322/INDEX($BB$5:$BG$12,MATCH($D322,$AR$5:$AR$12,0),4))^$J322)+(EXP(-$G322/INDEX($BB$5:$BG$12,MATCH($D322,$AR$5:$AR$12,0),5))*($G322/INDEX($BB$5:$BG$12,MATCH($D322,$AR$5:$AR$12,0),5))^$J322)+(EXP(-$G322/INDEX($BB$5:$BG$12,MATCH($D322,$AR$5:$AR$12,0),6))*($G322/INDEX($BB$5:$BG$12,MATCH($D322,$AR$5:$AR$12,0),6))^$J322)),0)</x:f>
        <x:v>0</x:v>
      </x:c>
      <x:c r="AF322" s="145" t="n">
        <x:f>IFERROR((EXP(-$G322/INDEX($BB$5:$BG$12,MATCH($D322,$AR$5:$AR$12,0),2))*($G322/INDEX($BB$5:$BG$12,MATCH($D322,$AR$5:$AR$12,0),2))^$J322)/((EXP(-$G322/INDEX($BB$5:$BG$12,MATCH($D322,$AR$5:$AR$12,0),1))*($G322/INDEX($BB$5:$BG$12,MATCH($D322,$AR$5:$AR$12,0),1))^$J322)+(EXP(-$G322/INDEX($BB$5:$BG$12,MATCH($D322,$AR$5:$AR$12,0),2))*($G322/INDEX($BB$5:$BG$12,MATCH($D322,$AR$5:$AR$12,0),2))^$J322)+(EXP(-$G322/INDEX($BB$5:$BG$12,MATCH($D322,$AR$5:$AR$12,0),3))*($G322/INDEX($BB$5:$BG$12,MATCH($D322,$AR$5:$AR$12,0),3))^$J322)+(EXP(-$G322/INDEX($BB$5:$BG$12,MATCH($D322,$AR$5:$AR$12,0),4))*($G322/INDEX($BB$5:$BG$12,MATCH($D322,$AR$5:$AR$12,0),4))^$J322)+(EXP(-$G322/INDEX($BB$5:$BG$12,MATCH($D322,$AR$5:$AR$12,0),5))*($G322/INDEX($BB$5:$BG$12,MATCH($D322,$AR$5:$AR$12,0),5))^$J322)+(EXP(-$G322/INDEX($BB$5:$BG$12,MATCH($D322,$AR$5:$AR$12,0),6))*($G322/INDEX($BB$5:$BG$12,MATCH($D322,$AR$5:$AR$12,0),6))^$J322)),0)</x:f>
        <x:v>0</x:v>
      </x:c>
      <x:c r="AG322" s="145" t="n">
        <x:f>IFERROR((EXP(-$G322/INDEX($BB$5:$BG$12,MATCH($D322,$AR$5:$AR$12,0),3))*($G322/INDEX($BB$5:$BG$12,MATCH($D322,$AR$5:$AR$12,0),3))^$J322)/((EXP(-$G322/INDEX($BB$5:$BG$12,MATCH($D322,$AR$5:$AR$12,0),1))*($G322/INDEX($BB$5:$BG$12,MATCH($D322,$AR$5:$AR$12,0),1))^$J322)+(EXP(-$G322/INDEX($BB$5:$BG$12,MATCH($D322,$AR$5:$AR$12,0),2))*($G322/INDEX($BB$5:$BG$12,MATCH($D322,$AR$5:$AR$12,0),2))^$J322)+(EXP(-$G322/INDEX($BB$5:$BG$12,MATCH($D322,$AR$5:$AR$12,0),3))*($G322/INDEX($BB$5:$BG$12,MATCH($D322,$AR$5:$AR$12,0),3))^$J322)+(EXP(-$G322/INDEX($BB$5:$BG$12,MATCH($D322,$AR$5:$AR$12,0),4))*($G322/INDEX($BB$5:$BG$12,MATCH($D322,$AR$5:$AR$12,0),4))^$J322)+(EXP(-$G322/INDEX($BB$5:$BG$12,MATCH($D322,$AR$5:$AR$12,0),5))*($G322/INDEX($BB$5:$BG$12,MATCH($D322,$AR$5:$AR$12,0),5))^$J322)+(EXP(-$G322/INDEX($BB$5:$BG$12,MATCH($D322,$AR$5:$AR$12,0),6))*($G322/INDEX($BB$5:$BG$12,MATCH($D322,$AR$5:$AR$12,0),6))^$J322)),0)</x:f>
        <x:v>0</x:v>
      </x:c>
      <x:c r="AH322" s="145" t="n">
        <x:f>IFERROR((EXP(-$G322/INDEX($BB$5:$BG$12,MATCH($D322,$AR$5:$AR$12,0),4))*($G322/INDEX($BB$5:$BG$12,MATCH($D322,$AR$5:$AR$12,0),4))^$J322)/((EXP(-$G322/INDEX($BB$5:$BG$12,MATCH($D322,$AR$5:$AR$12,0),1))*($G322/INDEX($BB$5:$BG$12,MATCH($D322,$AR$5:$AR$12,0),1))^$J322)+(EXP(-$G322/INDEX($BB$5:$BG$12,MATCH($D322,$AR$5:$AR$12,0),2))*($G322/INDEX($BB$5:$BG$12,MATCH($D322,$AR$5:$AR$12,0),2))^$J322)+(EXP(-$G322/INDEX($BB$5:$BG$12,MATCH($D322,$AR$5:$AR$12,0),3))*($G322/INDEX($BB$5:$BG$12,MATCH($D322,$AR$5:$AR$12,0),3))^$J322)+(EXP(-$G322/INDEX($BB$5:$BG$12,MATCH($D322,$AR$5:$AR$12,0),4))*($G322/INDEX($BB$5:$BG$12,MATCH($D322,$AR$5:$AR$12,0),4))^$J322)+(EXP(-$G322/INDEX($BB$5:$BG$12,MATCH($D322,$AR$5:$AR$12,0),5))*($G322/INDEX($BB$5:$BG$12,MATCH($D322,$AR$5:$AR$12,0),5))^$J322)+(EXP(-$G322/INDEX($BB$5:$BG$12,MATCH($D322,$AR$5:$AR$12,0),6))*($G322/INDEX($BB$5:$BG$12,MATCH($D322,$AR$5:$AR$12,0),6))^$J322)),0)</x:f>
        <x:v>0</x:v>
      </x:c>
      <x:c r="AI322" s="145" t="n">
        <x:f>IFERROR((EXP(-$G322/INDEX($BB$5:$BG$12,MATCH($D322,$AR$5:$AR$12,0),5))*($G322/INDEX($BB$5:$BG$12,MATCH($D322,$AR$5:$AR$12,0),5))^$J322)/((EXP(-$G322/INDEX($BB$5:$BG$12,MATCH($D322,$AR$5:$AR$12,0),1))*($G322/INDEX($BB$5:$BG$12,MATCH($D322,$AR$5:$AR$12,0),1))^$J322)+(EXP(-$G322/INDEX($BB$5:$BG$12,MATCH($D322,$AR$5:$AR$12,0),2))*($G322/INDEX($BB$5:$BG$12,MATCH($D322,$AR$5:$AR$12,0),2))^$J322)+(EXP(-$G322/INDEX($BB$5:$BG$12,MATCH($D322,$AR$5:$AR$12,0),3))*($G322/INDEX($BB$5:$BG$12,MATCH($D322,$AR$5:$AR$12,0),3))^$J322)+(EXP(-$G322/INDEX($BB$5:$BG$12,MATCH($D322,$AR$5:$AR$12,0),4))*($G322/INDEX($BB$5:$BG$12,MATCH($D322,$AR$5:$AR$12,0),4))^$J322)+(EXP(-$G322/INDEX($BB$5:$BG$12,MATCH($D322,$AR$5:$AR$12,0),5))*($G322/INDEX($BB$5:$BG$12,MATCH($D322,$AR$5:$AR$12,0),5))^$J322)+(EXP(-$G322/INDEX($BB$5:$BG$12,MATCH($D322,$AR$5:$AR$12,0),6))*($G322/INDEX($BB$5:$BG$12,MATCH($D322,$AR$5:$AR$12,0),6))^$J322)),0)</x:f>
        <x:v>0</x:v>
      </x:c>
      <x:c r="AJ322" s="145" t="n">
        <x:f>IFERROR((EXP(-$G322/INDEX($BB$5:$BG$12,MATCH($D322,$AR$5:$AR$12,0),6))*($G322/INDEX($BB$5:$BG$12,MATCH($D322,$AR$5:$AR$12,0),6))^$J322)/((EXP(-$G322/INDEX($BB$5:$BG$12,MATCH($D322,$AR$5:$AR$12,0),1))*($G322/INDEX($BB$5:$BG$12,MATCH($D322,$AR$5:$AR$12,0),1))^$J322)+(EXP(-$G322/INDEX($BB$5:$BG$12,MATCH($D322,$AR$5:$AR$12,0),2))*($G322/INDEX($BB$5:$BG$12,MATCH($D322,$AR$5:$AR$12,0),2))^$J322)+(EXP(-$G322/INDEX($BB$5:$BG$12,MATCH($D322,$AR$5:$AR$12,0),3))*($G322/INDEX($BB$5:$BG$12,MATCH($D322,$AR$5:$AR$12,0),3))^$J322)+(EXP(-$G322/INDEX($BB$5:$BG$12,MATCH($D322,$AR$5:$AR$12,0),4))*($G322/INDEX($BB$5:$BG$12,MATCH($D322,$AR$5:$AR$12,0),4))^$J322)+(EXP(-$G322/INDEX($BB$5:$BG$12,MATCH($D322,$AR$5:$AR$12,0),5))*($G322/INDEX($BB$5:$BG$12,MATCH($D322,$AR$5:$AR$12,0),5))^$J322)+(EXP(-$G322/INDEX($BB$5:$BG$12,MATCH($D322,$AR$5:$AR$12,0),6))*($G322/INDEX($BB$5:$BG$12,MATCH($D322,$AR$5:$AR$12,0),6))^$J322)),0)</x:f>
        <x:v>0</x:v>
      </x:c>
      <x:c r="BJ322"/>
      <x:c r="BK322"/>
      <x:c r="BL322"/>
      <x:c r="BM322"/>
      <x:c r="BN322"/>
      <x:c r="BO322"/>
      <x:c r="BP322"/>
      <x:c r="BQ322"/>
      <x:c r="BR322"/>
      <x:c r="BS322"/>
      <x:c r="BT322"/>
      <x:c r="BU322"/>
      <x:c r="BV322"/>
      <x:c r="BW322"/>
      <x:c r="BX322"/>
      <x:c r="BY322"/>
      <x:c r="BZ322"/>
    </x:row>
    <x:row r="323">
      <x:c r="A323" s="30" t="n">
        <x:f>'対象台データ'!A321</x:f>
        <x:v>46135</x:v>
      </x:c>
      <x:c r="B323" s="1004" t="str">
        <x:f>'対象台データ'!B321</x:f>
        <x:v>木</x:v>
      </x:c>
      <x:c r="C323" s="1004" t="str">
        <x:f>'対象台データ'!C321</x:f>
        <x:v>4/23</x:v>
      </x:c>
      <x:c r="D323" t="str">
        <x:f>'対象台データ'!D321</x:f>
        <x:v>モンキーターンV</x:v>
      </x:c>
      <x:c r="E323" s="1015" t="n">
        <x:f>IF($X323="A",MIN(100,MAX(0,55+(V323-55)*(1+0.4*SQRT(MIN(G323/8000,1))))),MIN(100,MAX(0,V323)))</x:f>
        <x:v>85.50864239916501</x:v>
      </x:c>
      <x:c r="F323" s="1017" t="n">
        <x:f>'対象台データ'!E321</x:f>
        <x:v>610</x:v>
      </x:c>
      <x:c r="G323" s="644" t="n">
        <x:f>'対象台データ'!F321</x:f>
        <x:v>6980</x:v>
      </x:c>
      <x:c r="H323" s="644" t="n">
        <x:f>'対象台データ'!G321</x:f>
        <x:v>7991</x:v>
      </x:c>
      <x:c r="I323" s="644" t="n">
        <x:f>'対象台データ'!H321</x:f>
        <x:v>0</x:v>
      </x:c>
      <x:c r="J323" s="644" t="n">
        <x:f>'対象台データ'!I321</x:f>
        <x:v>0</x:v>
      </x:c>
      <x:c r="K323" s="145" t="n">
        <x:f>'対象台データ'!K321</x:f>
        <x:v>1.3816141356255969</x:v>
      </x:c>
      <x:c r="L323" s="28" t="n">
        <x:f>IF(G323&lt;=0,5,IF(G323&lt;1500,5+(G323-0)*(20-5)/(1500-0),IF(G323&lt;3000,20+(G323-1500)*(40-20)/(3000-1500),IF(G323&lt;4500,40+(G323-3000)*(58-40)/(4500-3000),IF(G323&lt;6000,58+(G323-4500)*(72-58)/(6000-4500),IF(G323&lt;7500,72+(G323-6000)*(84-72)/(7500-6000),IF(G323&lt;9000,84+(G323-7500)*(93-84)/(9000-7500),IF(G323&lt;11000,93+(G323-9000)*(100-93)/(11000-9000),100))))))))</x:f>
        <x:v>79.84</x:v>
      </x:c>
      <x:c r="M323" s="28" t="n">
        <x:v>1</x:v>
      </x:c>
      <x:c r="N323" s="28" t="n">
        <x:f>MIN(100,L323*M323)</x:f>
        <x:v>79.84</x:v>
      </x:c>
      <x:c r="O323" s="28" t="n">
        <x:f>IF(K323&lt;=0.8,0,IF(K323&lt;0.9,0+(K323-0.8)*(10-0)/(0.9-0.8),IF(K323&lt;1,10+(K323-0.9)*(35-10)/(1-0.9),IF(K323&lt;1.2,35+(K323-1)*(87-35)/(1.2-1),IF(K323&lt;1.3,87+(K323-1.2)*(96-87)/(1.3-1.2),IF(K323&lt;1.45,96+(K323-1.3)*(100-96)/(1.45-1.3),100))))))</x:f>
        <x:v>98.17637695001592</x:v>
      </x:c>
      <x:c r="P323" s="145" t="n">
        <x:f>MIN(1,SQRT(G323/8000))</x:f>
        <x:v>0.9340770846134703</x:v>
      </x:c>
      <x:c r="Q323" s="28" t="n">
        <x:f>35+(O323-35)*P323</x:f>
        <x:v>94.01160599791251</x:v>
      </x:c>
      <x:c r="R323" s="28" t="n">
        <x:f>IF(K323&lt;0.95,MIN(25,(0.95-K323)*250),0)</x:f>
        <x:v>0</x:v>
      </x:c>
      <x:c r="S323" s="28" t="n">
        <x:f>IF($X323="A",Y323*5+Z323*15+AA323*30+AB323*60+AC323*80+AD323*100,0)</x:f>
        <x:v>0</x:v>
      </x:c>
      <x:c r="T323" s="28" t="n">
        <x:f>IF($X323="A",AE323*5+AF323*15+AG323*30+AH323*60+AI323*80+AJ323*100,0)</x:f>
        <x:v>0</x:v>
      </x:c>
      <x:c r="U323" s="28" t="n">
        <x:f>IF($X323="A",S323*15%+T323*30%+Q323*55%,0)</x:f>
        <x:v>0</x:v>
      </x:c>
      <x:c r="V323" s="1019" t="n">
        <x:f>IF($X323="A",U323*80%+N323*20%,N323*IFERROR(INDEX($AT$5:$AT$60,MATCH($D323,$AR$5:$AR$60,0)),0.6)+Q323*IFERROR(INDEX($AU$5:$AU$60,MATCH($D323,$AR$5:$AR$60,0)),0.4)-R323)</x:f>
        <x:v>85.50864239916501</x:v>
      </x:c>
      <x:c r="W323" s="25" t="str">
        <x:f>IF(E323&gt;=90,"設定6級候補",IF(E323&gt;=75,"設定4以上強候補",IF(E323&gt;=60,"設定4以上を疑う","要観察")))</x:f>
        <x:v>設定4以上強候補</x:v>
      </x:c>
      <x:c r="X323" s="1004" t="str">
        <x:f>IFERROR(INDEX($AS$5:$AS$60,MATCH($D323,$AR$5:$AR$60,0)),"AT")</x:f>
        <x:v>AT</x:v>
      </x:c>
      <x:c r="Y323" s="145" t="n">
        <x:f>IFERROR((EXP(-$G323/INDEX($AV$5:$BA$12,MATCH($D323,$AR$5:$AR$12,0),1))*($G323/INDEX($AV$5:$BA$12,MATCH($D323,$AR$5:$AR$12,0),1))^$I323)/((EXP(-$G323/INDEX($AV$5:$BA$12,MATCH($D323,$AR$5:$AR$12,0),1))*($G323/INDEX($AV$5:$BA$12,MATCH($D323,$AR$5:$AR$12,0),1))^$I323)+(EXP(-$G323/INDEX($AV$5:$BA$12,MATCH($D323,$AR$5:$AR$12,0),2))*($G323/INDEX($AV$5:$BA$12,MATCH($D323,$AR$5:$AR$12,0),2))^$I323)+(EXP(-$G323/INDEX($AV$5:$BA$12,MATCH($D323,$AR$5:$AR$12,0),3))*($G323/INDEX($AV$5:$BA$12,MATCH($D323,$AR$5:$AR$12,0),3))^$I323)+(EXP(-$G323/INDEX($AV$5:$BA$12,MATCH($D323,$AR$5:$AR$12,0),4))*($G323/INDEX($AV$5:$BA$12,MATCH($D323,$AR$5:$AR$12,0),4))^$I323)+(EXP(-$G323/INDEX($AV$5:$BA$12,MATCH($D323,$AR$5:$AR$12,0),5))*($G323/INDEX($AV$5:$BA$12,MATCH($D323,$AR$5:$AR$12,0),5))^$I323)+(EXP(-$G323/INDEX($AV$5:$BA$12,MATCH($D323,$AR$5:$AR$12,0),6))*($G323/INDEX($AV$5:$BA$12,MATCH($D323,$AR$5:$AR$12,0),6))^$I323)),0)</x:f>
        <x:v>0</x:v>
      </x:c>
      <x:c r="Z323" s="145" t="n">
        <x:f>IFERROR((EXP(-$G323/INDEX($AV$5:$BA$12,MATCH($D323,$AR$5:$AR$12,0),2))*($G323/INDEX($AV$5:$BA$12,MATCH($D323,$AR$5:$AR$12,0),2))^$I323)/((EXP(-$G323/INDEX($AV$5:$BA$12,MATCH($D323,$AR$5:$AR$12,0),1))*($G323/INDEX($AV$5:$BA$12,MATCH($D323,$AR$5:$AR$12,0),1))^$I323)+(EXP(-$G323/INDEX($AV$5:$BA$12,MATCH($D323,$AR$5:$AR$12,0),2))*($G323/INDEX($AV$5:$BA$12,MATCH($D323,$AR$5:$AR$12,0),2))^$I323)+(EXP(-$G323/INDEX($AV$5:$BA$12,MATCH($D323,$AR$5:$AR$12,0),3))*($G323/INDEX($AV$5:$BA$12,MATCH($D323,$AR$5:$AR$12,0),3))^$I323)+(EXP(-$G323/INDEX($AV$5:$BA$12,MATCH($D323,$AR$5:$AR$12,0),4))*($G323/INDEX($AV$5:$BA$12,MATCH($D323,$AR$5:$AR$12,0),4))^$I323)+(EXP(-$G323/INDEX($AV$5:$BA$12,MATCH($D323,$AR$5:$AR$12,0),5))*($G323/INDEX($AV$5:$BA$12,MATCH($D323,$AR$5:$AR$12,0),5))^$I323)+(EXP(-$G323/INDEX($AV$5:$BA$12,MATCH($D323,$AR$5:$AR$12,0),6))*($G323/INDEX($AV$5:$BA$12,MATCH($D323,$AR$5:$AR$12,0),6))^$I323)),0)</x:f>
        <x:v>0</x:v>
      </x:c>
      <x:c r="AA323" s="145" t="n">
        <x:f>IFERROR((EXP(-$G323/INDEX($AV$5:$BA$12,MATCH($D323,$AR$5:$AR$12,0),3))*($G323/INDEX($AV$5:$BA$12,MATCH($D323,$AR$5:$AR$12,0),3))^$I323)/((EXP(-$G323/INDEX($AV$5:$BA$12,MATCH($D323,$AR$5:$AR$12,0),1))*($G323/INDEX($AV$5:$BA$12,MATCH($D323,$AR$5:$AR$12,0),1))^$I323)+(EXP(-$G323/INDEX($AV$5:$BA$12,MATCH($D323,$AR$5:$AR$12,0),2))*($G323/INDEX($AV$5:$BA$12,MATCH($D323,$AR$5:$AR$12,0),2))^$I323)+(EXP(-$G323/INDEX($AV$5:$BA$12,MATCH($D323,$AR$5:$AR$12,0),3))*($G323/INDEX($AV$5:$BA$12,MATCH($D323,$AR$5:$AR$12,0),3))^$I323)+(EXP(-$G323/INDEX($AV$5:$BA$12,MATCH($D323,$AR$5:$AR$12,0),4))*($G323/INDEX($AV$5:$BA$12,MATCH($D323,$AR$5:$AR$12,0),4))^$I323)+(EXP(-$G323/INDEX($AV$5:$BA$12,MATCH($D323,$AR$5:$AR$12,0),5))*($G323/INDEX($AV$5:$BA$12,MATCH($D323,$AR$5:$AR$12,0),5))^$I323)+(EXP(-$G323/INDEX($AV$5:$BA$12,MATCH($D323,$AR$5:$AR$12,0),6))*($G323/INDEX($AV$5:$BA$12,MATCH($D323,$AR$5:$AR$12,0),6))^$I323)),0)</x:f>
        <x:v>0</x:v>
      </x:c>
      <x:c r="AB323" s="145" t="n">
        <x:f>IFERROR((EXP(-$G323/INDEX($AV$5:$BA$12,MATCH($D323,$AR$5:$AR$12,0),4))*($G323/INDEX($AV$5:$BA$12,MATCH($D323,$AR$5:$AR$12,0),4))^$I323)/((EXP(-$G323/INDEX($AV$5:$BA$12,MATCH($D323,$AR$5:$AR$12,0),1))*($G323/INDEX($AV$5:$BA$12,MATCH($D323,$AR$5:$AR$12,0),1))^$I323)+(EXP(-$G323/INDEX($AV$5:$BA$12,MATCH($D323,$AR$5:$AR$12,0),2))*($G323/INDEX($AV$5:$BA$12,MATCH($D323,$AR$5:$AR$12,0),2))^$I323)+(EXP(-$G323/INDEX($AV$5:$BA$12,MATCH($D323,$AR$5:$AR$12,0),3))*($G323/INDEX($AV$5:$BA$12,MATCH($D323,$AR$5:$AR$12,0),3))^$I323)+(EXP(-$G323/INDEX($AV$5:$BA$12,MATCH($D323,$AR$5:$AR$12,0),4))*($G323/INDEX($AV$5:$BA$12,MATCH($D323,$AR$5:$AR$12,0),4))^$I323)+(EXP(-$G323/INDEX($AV$5:$BA$12,MATCH($D323,$AR$5:$AR$12,0),5))*($G323/INDEX($AV$5:$BA$12,MATCH($D323,$AR$5:$AR$12,0),5))^$I323)+(EXP(-$G323/INDEX($AV$5:$BA$12,MATCH($D323,$AR$5:$AR$12,0),6))*($G323/INDEX($AV$5:$BA$12,MATCH($D323,$AR$5:$AR$12,0),6))^$I323)),0)</x:f>
        <x:v>0</x:v>
      </x:c>
      <x:c r="AC323" s="145" t="n">
        <x:f>IFERROR((EXP(-$G323/INDEX($AV$5:$BA$12,MATCH($D323,$AR$5:$AR$12,0),5))*($G323/INDEX($AV$5:$BA$12,MATCH($D323,$AR$5:$AR$12,0),5))^$I323)/((EXP(-$G323/INDEX($AV$5:$BA$12,MATCH($D323,$AR$5:$AR$12,0),1))*($G323/INDEX($AV$5:$BA$12,MATCH($D323,$AR$5:$AR$12,0),1))^$I323)+(EXP(-$G323/INDEX($AV$5:$BA$12,MATCH($D323,$AR$5:$AR$12,0),2))*($G323/INDEX($AV$5:$BA$12,MATCH($D323,$AR$5:$AR$12,0),2))^$I323)+(EXP(-$G323/INDEX($AV$5:$BA$12,MATCH($D323,$AR$5:$AR$12,0),3))*($G323/INDEX($AV$5:$BA$12,MATCH($D323,$AR$5:$AR$12,0),3))^$I323)+(EXP(-$G323/INDEX($AV$5:$BA$12,MATCH($D323,$AR$5:$AR$12,0),4))*($G323/INDEX($AV$5:$BA$12,MATCH($D323,$AR$5:$AR$12,0),4))^$I323)+(EXP(-$G323/INDEX($AV$5:$BA$12,MATCH($D323,$AR$5:$AR$12,0),5))*($G323/INDEX($AV$5:$BA$12,MATCH($D323,$AR$5:$AR$12,0),5))^$I323)+(EXP(-$G323/INDEX($AV$5:$BA$12,MATCH($D323,$AR$5:$AR$12,0),6))*($G323/INDEX($AV$5:$BA$12,MATCH($D323,$AR$5:$AR$12,0),6))^$I323)),0)</x:f>
        <x:v>0</x:v>
      </x:c>
      <x:c r="AD323" s="145" t="n">
        <x:f>IFERROR((EXP(-$G323/INDEX($AV$5:$BA$12,MATCH($D323,$AR$5:$AR$12,0),6))*($G323/INDEX($AV$5:$BA$12,MATCH($D323,$AR$5:$AR$12,0),6))^$I323)/((EXP(-$G323/INDEX($AV$5:$BA$12,MATCH($D323,$AR$5:$AR$12,0),1))*($G323/INDEX($AV$5:$BA$12,MATCH($D323,$AR$5:$AR$12,0),1))^$I323)+(EXP(-$G323/INDEX($AV$5:$BA$12,MATCH($D323,$AR$5:$AR$12,0),2))*($G323/INDEX($AV$5:$BA$12,MATCH($D323,$AR$5:$AR$12,0),2))^$I323)+(EXP(-$G323/INDEX($AV$5:$BA$12,MATCH($D323,$AR$5:$AR$12,0),3))*($G323/INDEX($AV$5:$BA$12,MATCH($D323,$AR$5:$AR$12,0),3))^$I323)+(EXP(-$G323/INDEX($AV$5:$BA$12,MATCH($D323,$AR$5:$AR$12,0),4))*($G323/INDEX($AV$5:$BA$12,MATCH($D323,$AR$5:$AR$12,0),4))^$I323)+(EXP(-$G323/INDEX($AV$5:$BA$12,MATCH($D323,$AR$5:$AR$12,0),5))*($G323/INDEX($AV$5:$BA$12,MATCH($D323,$AR$5:$AR$12,0),5))^$I323)+(EXP(-$G323/INDEX($AV$5:$BA$12,MATCH($D323,$AR$5:$AR$12,0),6))*($G323/INDEX($AV$5:$BA$12,MATCH($D323,$AR$5:$AR$12,0),6))^$I323)),0)</x:f>
        <x:v>0</x:v>
      </x:c>
      <x:c r="AE323" s="145" t="n">
        <x:f>IFERROR((EXP(-$G323/INDEX($BB$5:$BG$12,MATCH($D323,$AR$5:$AR$12,0),1))*($G323/INDEX($BB$5:$BG$12,MATCH($D323,$AR$5:$AR$12,0),1))^$J323)/((EXP(-$G323/INDEX($BB$5:$BG$12,MATCH($D323,$AR$5:$AR$12,0),1))*($G323/INDEX($BB$5:$BG$12,MATCH($D323,$AR$5:$AR$12,0),1))^$J323)+(EXP(-$G323/INDEX($BB$5:$BG$12,MATCH($D323,$AR$5:$AR$12,0),2))*($G323/INDEX($BB$5:$BG$12,MATCH($D323,$AR$5:$AR$12,0),2))^$J323)+(EXP(-$G323/INDEX($BB$5:$BG$12,MATCH($D323,$AR$5:$AR$12,0),3))*($G323/INDEX($BB$5:$BG$12,MATCH($D323,$AR$5:$AR$12,0),3))^$J323)+(EXP(-$G323/INDEX($BB$5:$BG$12,MATCH($D323,$AR$5:$AR$12,0),4))*($G323/INDEX($BB$5:$BG$12,MATCH($D323,$AR$5:$AR$12,0),4))^$J323)+(EXP(-$G323/INDEX($BB$5:$BG$12,MATCH($D323,$AR$5:$AR$12,0),5))*($G323/INDEX($BB$5:$BG$12,MATCH($D323,$AR$5:$AR$12,0),5))^$J323)+(EXP(-$G323/INDEX($BB$5:$BG$12,MATCH($D323,$AR$5:$AR$12,0),6))*($G323/INDEX($BB$5:$BG$12,MATCH($D323,$AR$5:$AR$12,0),6))^$J323)),0)</x:f>
        <x:v>0</x:v>
      </x:c>
      <x:c r="AF323" s="145" t="n">
        <x:f>IFERROR((EXP(-$G323/INDEX($BB$5:$BG$12,MATCH($D323,$AR$5:$AR$12,0),2))*($G323/INDEX($BB$5:$BG$12,MATCH($D323,$AR$5:$AR$12,0),2))^$J323)/((EXP(-$G323/INDEX($BB$5:$BG$12,MATCH($D323,$AR$5:$AR$12,0),1))*($G323/INDEX($BB$5:$BG$12,MATCH($D323,$AR$5:$AR$12,0),1))^$J323)+(EXP(-$G323/INDEX($BB$5:$BG$12,MATCH($D323,$AR$5:$AR$12,0),2))*($G323/INDEX($BB$5:$BG$12,MATCH($D323,$AR$5:$AR$12,0),2))^$J323)+(EXP(-$G323/INDEX($BB$5:$BG$12,MATCH($D323,$AR$5:$AR$12,0),3))*($G323/INDEX($BB$5:$BG$12,MATCH($D323,$AR$5:$AR$12,0),3))^$J323)+(EXP(-$G323/INDEX($BB$5:$BG$12,MATCH($D323,$AR$5:$AR$12,0),4))*($G323/INDEX($BB$5:$BG$12,MATCH($D323,$AR$5:$AR$12,0),4))^$J323)+(EXP(-$G323/INDEX($BB$5:$BG$12,MATCH($D323,$AR$5:$AR$12,0),5))*($G323/INDEX($BB$5:$BG$12,MATCH($D323,$AR$5:$AR$12,0),5))^$J323)+(EXP(-$G323/INDEX($BB$5:$BG$12,MATCH($D323,$AR$5:$AR$12,0),6))*($G323/INDEX($BB$5:$BG$12,MATCH($D323,$AR$5:$AR$12,0),6))^$J323)),0)</x:f>
        <x:v>0</x:v>
      </x:c>
      <x:c r="AG323" s="145" t="n">
        <x:f>IFERROR((EXP(-$G323/INDEX($BB$5:$BG$12,MATCH($D323,$AR$5:$AR$12,0),3))*($G323/INDEX($BB$5:$BG$12,MATCH($D323,$AR$5:$AR$12,0),3))^$J323)/((EXP(-$G323/INDEX($BB$5:$BG$12,MATCH($D323,$AR$5:$AR$12,0),1))*($G323/INDEX($BB$5:$BG$12,MATCH($D323,$AR$5:$AR$12,0),1))^$J323)+(EXP(-$G323/INDEX($BB$5:$BG$12,MATCH($D323,$AR$5:$AR$12,0),2))*($G323/INDEX($BB$5:$BG$12,MATCH($D323,$AR$5:$AR$12,0),2))^$J323)+(EXP(-$G323/INDEX($BB$5:$BG$12,MATCH($D323,$AR$5:$AR$12,0),3))*($G323/INDEX($BB$5:$BG$12,MATCH($D323,$AR$5:$AR$12,0),3))^$J323)+(EXP(-$G323/INDEX($BB$5:$BG$12,MATCH($D323,$AR$5:$AR$12,0),4))*($G323/INDEX($BB$5:$BG$12,MATCH($D323,$AR$5:$AR$12,0),4))^$J323)+(EXP(-$G323/INDEX($BB$5:$BG$12,MATCH($D323,$AR$5:$AR$12,0),5))*($G323/INDEX($BB$5:$BG$12,MATCH($D323,$AR$5:$AR$12,0),5))^$J323)+(EXP(-$G323/INDEX($BB$5:$BG$12,MATCH($D323,$AR$5:$AR$12,0),6))*($G323/INDEX($BB$5:$BG$12,MATCH($D323,$AR$5:$AR$12,0),6))^$J323)),0)</x:f>
        <x:v>0</x:v>
      </x:c>
      <x:c r="AH323" s="145" t="n">
        <x:f>IFERROR((EXP(-$G323/INDEX($BB$5:$BG$12,MATCH($D323,$AR$5:$AR$12,0),4))*($G323/INDEX($BB$5:$BG$12,MATCH($D323,$AR$5:$AR$12,0),4))^$J323)/((EXP(-$G323/INDEX($BB$5:$BG$12,MATCH($D323,$AR$5:$AR$12,0),1))*($G323/INDEX($BB$5:$BG$12,MATCH($D323,$AR$5:$AR$12,0),1))^$J323)+(EXP(-$G323/INDEX($BB$5:$BG$12,MATCH($D323,$AR$5:$AR$12,0),2))*($G323/INDEX($BB$5:$BG$12,MATCH($D323,$AR$5:$AR$12,0),2))^$J323)+(EXP(-$G323/INDEX($BB$5:$BG$12,MATCH($D323,$AR$5:$AR$12,0),3))*($G323/INDEX($BB$5:$BG$12,MATCH($D323,$AR$5:$AR$12,0),3))^$J323)+(EXP(-$G323/INDEX($BB$5:$BG$12,MATCH($D323,$AR$5:$AR$12,0),4))*($G323/INDEX($BB$5:$BG$12,MATCH($D323,$AR$5:$AR$12,0),4))^$J323)+(EXP(-$G323/INDEX($BB$5:$BG$12,MATCH($D323,$AR$5:$AR$12,0),5))*($G323/INDEX($BB$5:$BG$12,MATCH($D323,$AR$5:$AR$12,0),5))^$J323)+(EXP(-$G323/INDEX($BB$5:$BG$12,MATCH($D323,$AR$5:$AR$12,0),6))*($G323/INDEX($BB$5:$BG$12,MATCH($D323,$AR$5:$AR$12,0),6))^$J323)),0)</x:f>
        <x:v>0</x:v>
      </x:c>
      <x:c r="AI323" s="145" t="n">
        <x:f>IFERROR((EXP(-$G323/INDEX($BB$5:$BG$12,MATCH($D323,$AR$5:$AR$12,0),5))*($G323/INDEX($BB$5:$BG$12,MATCH($D323,$AR$5:$AR$12,0),5))^$J323)/((EXP(-$G323/INDEX($BB$5:$BG$12,MATCH($D323,$AR$5:$AR$12,0),1))*($G323/INDEX($BB$5:$BG$12,MATCH($D323,$AR$5:$AR$12,0),1))^$J323)+(EXP(-$G323/INDEX($BB$5:$BG$12,MATCH($D323,$AR$5:$AR$12,0),2))*($G323/INDEX($BB$5:$BG$12,MATCH($D323,$AR$5:$AR$12,0),2))^$J323)+(EXP(-$G323/INDEX($BB$5:$BG$12,MATCH($D323,$AR$5:$AR$12,0),3))*($G323/INDEX($BB$5:$BG$12,MATCH($D323,$AR$5:$AR$12,0),3))^$J323)+(EXP(-$G323/INDEX($BB$5:$BG$12,MATCH($D323,$AR$5:$AR$12,0),4))*($G323/INDEX($BB$5:$BG$12,MATCH($D323,$AR$5:$AR$12,0),4))^$J323)+(EXP(-$G323/INDEX($BB$5:$BG$12,MATCH($D323,$AR$5:$AR$12,0),5))*($G323/INDEX($BB$5:$BG$12,MATCH($D323,$AR$5:$AR$12,0),5))^$J323)+(EXP(-$G323/INDEX($BB$5:$BG$12,MATCH($D323,$AR$5:$AR$12,0),6))*($G323/INDEX($BB$5:$BG$12,MATCH($D323,$AR$5:$AR$12,0),6))^$J323)),0)</x:f>
        <x:v>0</x:v>
      </x:c>
      <x:c r="AJ323" s="145" t="n">
        <x:f>IFERROR((EXP(-$G323/INDEX($BB$5:$BG$12,MATCH($D323,$AR$5:$AR$12,0),6))*($G323/INDEX($BB$5:$BG$12,MATCH($D323,$AR$5:$AR$12,0),6))^$J323)/((EXP(-$G323/INDEX($BB$5:$BG$12,MATCH($D323,$AR$5:$AR$12,0),1))*($G323/INDEX($BB$5:$BG$12,MATCH($D323,$AR$5:$AR$12,0),1))^$J323)+(EXP(-$G323/INDEX($BB$5:$BG$12,MATCH($D323,$AR$5:$AR$12,0),2))*($G323/INDEX($BB$5:$BG$12,MATCH($D323,$AR$5:$AR$12,0),2))^$J323)+(EXP(-$G323/INDEX($BB$5:$BG$12,MATCH($D323,$AR$5:$AR$12,0),3))*($G323/INDEX($BB$5:$BG$12,MATCH($D323,$AR$5:$AR$12,0),3))^$J323)+(EXP(-$G323/INDEX($BB$5:$BG$12,MATCH($D323,$AR$5:$AR$12,0),4))*($G323/INDEX($BB$5:$BG$12,MATCH($D323,$AR$5:$AR$12,0),4))^$J323)+(EXP(-$G323/INDEX($BB$5:$BG$12,MATCH($D323,$AR$5:$AR$12,0),5))*($G323/INDEX($BB$5:$BG$12,MATCH($D323,$AR$5:$AR$12,0),5))^$J323)+(EXP(-$G323/INDEX($BB$5:$BG$12,MATCH($D323,$AR$5:$AR$12,0),6))*($G323/INDEX($BB$5:$BG$12,MATCH($D323,$AR$5:$AR$12,0),6))^$J323)),0)</x:f>
        <x:v>0</x:v>
      </x:c>
      <x:c r="BJ323"/>
      <x:c r="BK323"/>
      <x:c r="BL323"/>
      <x:c r="BM323"/>
      <x:c r="BN323"/>
      <x:c r="BO323"/>
      <x:c r="BP323"/>
      <x:c r="BQ323"/>
      <x:c r="BR323"/>
      <x:c r="BS323"/>
      <x:c r="BT323"/>
      <x:c r="BU323"/>
      <x:c r="BV323"/>
      <x:c r="BW323"/>
      <x:c r="BX323"/>
      <x:c r="BY323"/>
      <x:c r="BZ323"/>
    </x:row>
    <x:row r="324">
      <x:c r="A324" s="30" t="n">
        <x:f>'対象台データ'!A322</x:f>
        <x:v>46135</x:v>
      </x:c>
      <x:c r="B324" s="1004" t="str">
        <x:f>'対象台データ'!B322</x:f>
        <x:v>木</x:v>
      </x:c>
      <x:c r="C324" s="1004" t="str">
        <x:f>'対象台データ'!C322</x:f>
        <x:v>4/23</x:v>
      </x:c>
      <x:c r="D324" t="str">
        <x:f>'対象台データ'!D322</x:f>
        <x:v>モンキーターンV</x:v>
      </x:c>
      <x:c r="E324" s="1015" t="n">
        <x:f>IF($X324="A",MIN(100,MAX(0,55+(V324-55)*(1+0.4*SQRT(MIN(G324/8000,1))))),MIN(100,MAX(0,V324)))</x:f>
        <x:v>73.47065207642797</x:v>
      </x:c>
      <x:c r="F324" s="1017" t="n">
        <x:f>'対象台データ'!E322</x:f>
        <x:v>614</x:v>
      </x:c>
      <x:c r="G324" s="644" t="n">
        <x:f>'対象台データ'!F322</x:f>
        <x:v>7089</x:v>
      </x:c>
      <x:c r="H324" s="644" t="n">
        <x:f>'対象台データ'!G322</x:f>
        <x:v>2399</x:v>
      </x:c>
      <x:c r="I324" s="644" t="n">
        <x:f>'対象台データ'!H322</x:f>
        <x:v>0</x:v>
      </x:c>
      <x:c r="J324" s="644" t="n">
        <x:f>'対象台データ'!I322</x:f>
        <x:v>0</x:v>
      </x:c>
      <x:c r="K324" s="145" t="n">
        <x:f>'対象台データ'!K322</x:f>
        <x:v>1.112803874547421</x:v>
      </x:c>
      <x:c r="L324" s="28" t="n">
        <x:f>IF(G324&lt;=0,5,IF(G324&lt;1500,5+(G324-0)*(20-5)/(1500-0),IF(G324&lt;3000,20+(G324-1500)*(40-20)/(3000-1500),IF(G324&lt;4500,40+(G324-3000)*(58-40)/(4500-3000),IF(G324&lt;6000,58+(G324-4500)*(72-58)/(6000-4500),IF(G324&lt;7500,72+(G324-6000)*(84-72)/(7500-6000),IF(G324&lt;9000,84+(G324-7500)*(93-84)/(9000-7500),IF(G324&lt;11000,93+(G324-9000)*(100-93)/(11000-9000),100))))))))</x:f>
        <x:v>80.712</x:v>
      </x:c>
      <x:c r="M324" s="28" t="n">
        <x:v>1</x:v>
      </x:c>
      <x:c r="N324" s="28" t="n">
        <x:f>MIN(100,L324*M324)</x:f>
        <x:v>80.712</x:v>
      </x:c>
      <x:c r="O324" s="28" t="n">
        <x:f>IF(K324&lt;=0.8,0,IF(K324&lt;0.9,0+(K324-0.8)*(10-0)/(0.9-0.8),IF(K324&lt;1,10+(K324-0.9)*(35-10)/(1-0.9),IF(K324&lt;1.2,35+(K324-1)*(87-35)/(1.2-1),IF(K324&lt;1.3,87+(K324-1.2)*(96-87)/(1.3-1.2),IF(K324&lt;1.45,96+(K324-1.3)*(100-96)/(1.45-1.3),100))))))</x:f>
        <x:v>64.32900738232945</x:v>
      </x:c>
      <x:c r="P324" s="145" t="n">
        <x:f>MIN(1,SQRT(G324/8000))</x:f>
        <x:v>0.9413421269655364</x:v>
      </x:c>
      <x:c r="Q324" s="28" t="n">
        <x:f>35+(O324-35)*P324</x:f>
        <x:v>62.60863019106992</x:v>
      </x:c>
      <x:c r="R324" s="28" t="n">
        <x:f>IF(K324&lt;0.95,MIN(25,(0.95-K324)*250),0)</x:f>
        <x:v>0</x:v>
      </x:c>
      <x:c r="S324" s="28" t="n">
        <x:f>IF($X324="A",Y324*5+Z324*15+AA324*30+AB324*60+AC324*80+AD324*100,0)</x:f>
        <x:v>0</x:v>
      </x:c>
      <x:c r="T324" s="28" t="n">
        <x:f>IF($X324="A",AE324*5+AF324*15+AG324*30+AH324*60+AI324*80+AJ324*100,0)</x:f>
        <x:v>0</x:v>
      </x:c>
      <x:c r="U324" s="28" t="n">
        <x:f>IF($X324="A",S324*15%+T324*30%+Q324*55%,0)</x:f>
        <x:v>0</x:v>
      </x:c>
      <x:c r="V324" s="1019" t="n">
        <x:f>IF($X324="A",U324*80%+N324*20%,N324*IFERROR(INDEX($AT$5:$AT$60,MATCH($D324,$AR$5:$AR$60,0)),0.6)+Q324*IFERROR(INDEX($AU$5:$AU$60,MATCH($D324,$AR$5:$AR$60,0)),0.4)-R324)</x:f>
        <x:v>73.47065207642797</x:v>
      </x:c>
      <x:c r="W324" s="25" t="str">
        <x:f>IF(E324&gt;=90,"設定6級候補",IF(E324&gt;=75,"設定4以上強候補",IF(E324&gt;=60,"設定4以上を疑う","要観察")))</x:f>
        <x:v>設定4以上を疑う</x:v>
      </x:c>
      <x:c r="X324" s="1004" t="str">
        <x:f>IFERROR(INDEX($AS$5:$AS$60,MATCH($D324,$AR$5:$AR$60,0)),"AT")</x:f>
        <x:v>AT</x:v>
      </x:c>
      <x:c r="Y324" s="145" t="n">
        <x:f>IFERROR((EXP(-$G324/INDEX($AV$5:$BA$12,MATCH($D324,$AR$5:$AR$12,0),1))*($G324/INDEX($AV$5:$BA$12,MATCH($D324,$AR$5:$AR$12,0),1))^$I324)/((EXP(-$G324/INDEX($AV$5:$BA$12,MATCH($D324,$AR$5:$AR$12,0),1))*($G324/INDEX($AV$5:$BA$12,MATCH($D324,$AR$5:$AR$12,0),1))^$I324)+(EXP(-$G324/INDEX($AV$5:$BA$12,MATCH($D324,$AR$5:$AR$12,0),2))*($G324/INDEX($AV$5:$BA$12,MATCH($D324,$AR$5:$AR$12,0),2))^$I324)+(EXP(-$G324/INDEX($AV$5:$BA$12,MATCH($D324,$AR$5:$AR$12,0),3))*($G324/INDEX($AV$5:$BA$12,MATCH($D324,$AR$5:$AR$12,0),3))^$I324)+(EXP(-$G324/INDEX($AV$5:$BA$12,MATCH($D324,$AR$5:$AR$12,0),4))*($G324/INDEX($AV$5:$BA$12,MATCH($D324,$AR$5:$AR$12,0),4))^$I324)+(EXP(-$G324/INDEX($AV$5:$BA$12,MATCH($D324,$AR$5:$AR$12,0),5))*($G324/INDEX($AV$5:$BA$12,MATCH($D324,$AR$5:$AR$12,0),5))^$I324)+(EXP(-$G324/INDEX($AV$5:$BA$12,MATCH($D324,$AR$5:$AR$12,0),6))*($G324/INDEX($AV$5:$BA$12,MATCH($D324,$AR$5:$AR$12,0),6))^$I324)),0)</x:f>
        <x:v>0</x:v>
      </x:c>
      <x:c r="Z324" s="145" t="n">
        <x:f>IFERROR((EXP(-$G324/INDEX($AV$5:$BA$12,MATCH($D324,$AR$5:$AR$12,0),2))*($G324/INDEX($AV$5:$BA$12,MATCH($D324,$AR$5:$AR$12,0),2))^$I324)/((EXP(-$G324/INDEX($AV$5:$BA$12,MATCH($D324,$AR$5:$AR$12,0),1))*($G324/INDEX($AV$5:$BA$12,MATCH($D324,$AR$5:$AR$12,0),1))^$I324)+(EXP(-$G324/INDEX($AV$5:$BA$12,MATCH($D324,$AR$5:$AR$12,0),2))*($G324/INDEX($AV$5:$BA$12,MATCH($D324,$AR$5:$AR$12,0),2))^$I324)+(EXP(-$G324/INDEX($AV$5:$BA$12,MATCH($D324,$AR$5:$AR$12,0),3))*($G324/INDEX($AV$5:$BA$12,MATCH($D324,$AR$5:$AR$12,0),3))^$I324)+(EXP(-$G324/INDEX($AV$5:$BA$12,MATCH($D324,$AR$5:$AR$12,0),4))*($G324/INDEX($AV$5:$BA$12,MATCH($D324,$AR$5:$AR$12,0),4))^$I324)+(EXP(-$G324/INDEX($AV$5:$BA$12,MATCH($D324,$AR$5:$AR$12,0),5))*($G324/INDEX($AV$5:$BA$12,MATCH($D324,$AR$5:$AR$12,0),5))^$I324)+(EXP(-$G324/INDEX($AV$5:$BA$12,MATCH($D324,$AR$5:$AR$12,0),6))*($G324/INDEX($AV$5:$BA$12,MATCH($D324,$AR$5:$AR$12,0),6))^$I324)),0)</x:f>
        <x:v>0</x:v>
      </x:c>
      <x:c r="AA324" s="145" t="n">
        <x:f>IFERROR((EXP(-$G324/INDEX($AV$5:$BA$12,MATCH($D324,$AR$5:$AR$12,0),3))*($G324/INDEX($AV$5:$BA$12,MATCH($D324,$AR$5:$AR$12,0),3))^$I324)/((EXP(-$G324/INDEX($AV$5:$BA$12,MATCH($D324,$AR$5:$AR$12,0),1))*($G324/INDEX($AV$5:$BA$12,MATCH($D324,$AR$5:$AR$12,0),1))^$I324)+(EXP(-$G324/INDEX($AV$5:$BA$12,MATCH($D324,$AR$5:$AR$12,0),2))*($G324/INDEX($AV$5:$BA$12,MATCH($D324,$AR$5:$AR$12,0),2))^$I324)+(EXP(-$G324/INDEX($AV$5:$BA$12,MATCH($D324,$AR$5:$AR$12,0),3))*($G324/INDEX($AV$5:$BA$12,MATCH($D324,$AR$5:$AR$12,0),3))^$I324)+(EXP(-$G324/INDEX($AV$5:$BA$12,MATCH($D324,$AR$5:$AR$12,0),4))*($G324/INDEX($AV$5:$BA$12,MATCH($D324,$AR$5:$AR$12,0),4))^$I324)+(EXP(-$G324/INDEX($AV$5:$BA$12,MATCH($D324,$AR$5:$AR$12,0),5))*($G324/INDEX($AV$5:$BA$12,MATCH($D324,$AR$5:$AR$12,0),5))^$I324)+(EXP(-$G324/INDEX($AV$5:$BA$12,MATCH($D324,$AR$5:$AR$12,0),6))*($G324/INDEX($AV$5:$BA$12,MATCH($D324,$AR$5:$AR$12,0),6))^$I324)),0)</x:f>
        <x:v>0</x:v>
      </x:c>
      <x:c r="AB324" s="145" t="n">
        <x:f>IFERROR((EXP(-$G324/INDEX($AV$5:$BA$12,MATCH($D324,$AR$5:$AR$12,0),4))*($G324/INDEX($AV$5:$BA$12,MATCH($D324,$AR$5:$AR$12,0),4))^$I324)/((EXP(-$G324/INDEX($AV$5:$BA$12,MATCH($D324,$AR$5:$AR$12,0),1))*($G324/INDEX($AV$5:$BA$12,MATCH($D324,$AR$5:$AR$12,0),1))^$I324)+(EXP(-$G324/INDEX($AV$5:$BA$12,MATCH($D324,$AR$5:$AR$12,0),2))*($G324/INDEX($AV$5:$BA$12,MATCH($D324,$AR$5:$AR$12,0),2))^$I324)+(EXP(-$G324/INDEX($AV$5:$BA$12,MATCH($D324,$AR$5:$AR$12,0),3))*($G324/INDEX($AV$5:$BA$12,MATCH($D324,$AR$5:$AR$12,0),3))^$I324)+(EXP(-$G324/INDEX($AV$5:$BA$12,MATCH($D324,$AR$5:$AR$12,0),4))*($G324/INDEX($AV$5:$BA$12,MATCH($D324,$AR$5:$AR$12,0),4))^$I324)+(EXP(-$G324/INDEX($AV$5:$BA$12,MATCH($D324,$AR$5:$AR$12,0),5))*($G324/INDEX($AV$5:$BA$12,MATCH($D324,$AR$5:$AR$12,0),5))^$I324)+(EXP(-$G324/INDEX($AV$5:$BA$12,MATCH($D324,$AR$5:$AR$12,0),6))*($G324/INDEX($AV$5:$BA$12,MATCH($D324,$AR$5:$AR$12,0),6))^$I324)),0)</x:f>
        <x:v>0</x:v>
      </x:c>
      <x:c r="AC324" s="145" t="n">
        <x:f>IFERROR((EXP(-$G324/INDEX($AV$5:$BA$12,MATCH($D324,$AR$5:$AR$12,0),5))*($G324/INDEX($AV$5:$BA$12,MATCH($D324,$AR$5:$AR$12,0),5))^$I324)/((EXP(-$G324/INDEX($AV$5:$BA$12,MATCH($D324,$AR$5:$AR$12,0),1))*($G324/INDEX($AV$5:$BA$12,MATCH($D324,$AR$5:$AR$12,0),1))^$I324)+(EXP(-$G324/INDEX($AV$5:$BA$12,MATCH($D324,$AR$5:$AR$12,0),2))*($G324/INDEX($AV$5:$BA$12,MATCH($D324,$AR$5:$AR$12,0),2))^$I324)+(EXP(-$G324/INDEX($AV$5:$BA$12,MATCH($D324,$AR$5:$AR$12,0),3))*($G324/INDEX($AV$5:$BA$12,MATCH($D324,$AR$5:$AR$12,0),3))^$I324)+(EXP(-$G324/INDEX($AV$5:$BA$12,MATCH($D324,$AR$5:$AR$12,0),4))*($G324/INDEX($AV$5:$BA$12,MATCH($D324,$AR$5:$AR$12,0),4))^$I324)+(EXP(-$G324/INDEX($AV$5:$BA$12,MATCH($D324,$AR$5:$AR$12,0),5))*($G324/INDEX($AV$5:$BA$12,MATCH($D324,$AR$5:$AR$12,0),5))^$I324)+(EXP(-$G324/INDEX($AV$5:$BA$12,MATCH($D324,$AR$5:$AR$12,0),6))*($G324/INDEX($AV$5:$BA$12,MATCH($D324,$AR$5:$AR$12,0),6))^$I324)),0)</x:f>
        <x:v>0</x:v>
      </x:c>
      <x:c r="AD324" s="145" t="n">
        <x:f>IFERROR((EXP(-$G324/INDEX($AV$5:$BA$12,MATCH($D324,$AR$5:$AR$12,0),6))*($G324/INDEX($AV$5:$BA$12,MATCH($D324,$AR$5:$AR$12,0),6))^$I324)/((EXP(-$G324/INDEX($AV$5:$BA$12,MATCH($D324,$AR$5:$AR$12,0),1))*($G324/INDEX($AV$5:$BA$12,MATCH($D324,$AR$5:$AR$12,0),1))^$I324)+(EXP(-$G324/INDEX($AV$5:$BA$12,MATCH($D324,$AR$5:$AR$12,0),2))*($G324/INDEX($AV$5:$BA$12,MATCH($D324,$AR$5:$AR$12,0),2))^$I324)+(EXP(-$G324/INDEX($AV$5:$BA$12,MATCH($D324,$AR$5:$AR$12,0),3))*($G324/INDEX($AV$5:$BA$12,MATCH($D324,$AR$5:$AR$12,0),3))^$I324)+(EXP(-$G324/INDEX($AV$5:$BA$12,MATCH($D324,$AR$5:$AR$12,0),4))*($G324/INDEX($AV$5:$BA$12,MATCH($D324,$AR$5:$AR$12,0),4))^$I324)+(EXP(-$G324/INDEX($AV$5:$BA$12,MATCH($D324,$AR$5:$AR$12,0),5))*($G324/INDEX($AV$5:$BA$12,MATCH($D324,$AR$5:$AR$12,0),5))^$I324)+(EXP(-$G324/INDEX($AV$5:$BA$12,MATCH($D324,$AR$5:$AR$12,0),6))*($G324/INDEX($AV$5:$BA$12,MATCH($D324,$AR$5:$AR$12,0),6))^$I324)),0)</x:f>
        <x:v>0</x:v>
      </x:c>
      <x:c r="AE324" s="145" t="n">
        <x:f>IFERROR((EXP(-$G324/INDEX($BB$5:$BG$12,MATCH($D324,$AR$5:$AR$12,0),1))*($G324/INDEX($BB$5:$BG$12,MATCH($D324,$AR$5:$AR$12,0),1))^$J324)/((EXP(-$G324/INDEX($BB$5:$BG$12,MATCH($D324,$AR$5:$AR$12,0),1))*($G324/INDEX($BB$5:$BG$12,MATCH($D324,$AR$5:$AR$12,0),1))^$J324)+(EXP(-$G324/INDEX($BB$5:$BG$12,MATCH($D324,$AR$5:$AR$12,0),2))*($G324/INDEX($BB$5:$BG$12,MATCH($D324,$AR$5:$AR$12,0),2))^$J324)+(EXP(-$G324/INDEX($BB$5:$BG$12,MATCH($D324,$AR$5:$AR$12,0),3))*($G324/INDEX($BB$5:$BG$12,MATCH($D324,$AR$5:$AR$12,0),3))^$J324)+(EXP(-$G324/INDEX($BB$5:$BG$12,MATCH($D324,$AR$5:$AR$12,0),4))*($G324/INDEX($BB$5:$BG$12,MATCH($D324,$AR$5:$AR$12,0),4))^$J324)+(EXP(-$G324/INDEX($BB$5:$BG$12,MATCH($D324,$AR$5:$AR$12,0),5))*($G324/INDEX($BB$5:$BG$12,MATCH($D324,$AR$5:$AR$12,0),5))^$J324)+(EXP(-$G324/INDEX($BB$5:$BG$12,MATCH($D324,$AR$5:$AR$12,0),6))*($G324/INDEX($BB$5:$BG$12,MATCH($D324,$AR$5:$AR$12,0),6))^$J324)),0)</x:f>
        <x:v>0</x:v>
      </x:c>
      <x:c r="AF324" s="145" t="n">
        <x:f>IFERROR((EXP(-$G324/INDEX($BB$5:$BG$12,MATCH($D324,$AR$5:$AR$12,0),2))*($G324/INDEX($BB$5:$BG$12,MATCH($D324,$AR$5:$AR$12,0),2))^$J324)/((EXP(-$G324/INDEX($BB$5:$BG$12,MATCH($D324,$AR$5:$AR$12,0),1))*($G324/INDEX($BB$5:$BG$12,MATCH($D324,$AR$5:$AR$12,0),1))^$J324)+(EXP(-$G324/INDEX($BB$5:$BG$12,MATCH($D324,$AR$5:$AR$12,0),2))*($G324/INDEX($BB$5:$BG$12,MATCH($D324,$AR$5:$AR$12,0),2))^$J324)+(EXP(-$G324/INDEX($BB$5:$BG$12,MATCH($D324,$AR$5:$AR$12,0),3))*($G324/INDEX($BB$5:$BG$12,MATCH($D324,$AR$5:$AR$12,0),3))^$J324)+(EXP(-$G324/INDEX($BB$5:$BG$12,MATCH($D324,$AR$5:$AR$12,0),4))*($G324/INDEX($BB$5:$BG$12,MATCH($D324,$AR$5:$AR$12,0),4))^$J324)+(EXP(-$G324/INDEX($BB$5:$BG$12,MATCH($D324,$AR$5:$AR$12,0),5))*($G324/INDEX($BB$5:$BG$12,MATCH($D324,$AR$5:$AR$12,0),5))^$J324)+(EXP(-$G324/INDEX($BB$5:$BG$12,MATCH($D324,$AR$5:$AR$12,0),6))*($G324/INDEX($BB$5:$BG$12,MATCH($D324,$AR$5:$AR$12,0),6))^$J324)),0)</x:f>
        <x:v>0</x:v>
      </x:c>
      <x:c r="AG324" s="145" t="n">
        <x:f>IFERROR((EXP(-$G324/INDEX($BB$5:$BG$12,MATCH($D324,$AR$5:$AR$12,0),3))*($G324/INDEX($BB$5:$BG$12,MATCH($D324,$AR$5:$AR$12,0),3))^$J324)/((EXP(-$G324/INDEX($BB$5:$BG$12,MATCH($D324,$AR$5:$AR$12,0),1))*($G324/INDEX($BB$5:$BG$12,MATCH($D324,$AR$5:$AR$12,0),1))^$J324)+(EXP(-$G324/INDEX($BB$5:$BG$12,MATCH($D324,$AR$5:$AR$12,0),2))*($G324/INDEX($BB$5:$BG$12,MATCH($D324,$AR$5:$AR$12,0),2))^$J324)+(EXP(-$G324/INDEX($BB$5:$BG$12,MATCH($D324,$AR$5:$AR$12,0),3))*($G324/INDEX($BB$5:$BG$12,MATCH($D324,$AR$5:$AR$12,0),3))^$J324)+(EXP(-$G324/INDEX($BB$5:$BG$12,MATCH($D324,$AR$5:$AR$12,0),4))*($G324/INDEX($BB$5:$BG$12,MATCH($D324,$AR$5:$AR$12,0),4))^$J324)+(EXP(-$G324/INDEX($BB$5:$BG$12,MATCH($D324,$AR$5:$AR$12,0),5))*($G324/INDEX($BB$5:$BG$12,MATCH($D324,$AR$5:$AR$12,0),5))^$J324)+(EXP(-$G324/INDEX($BB$5:$BG$12,MATCH($D324,$AR$5:$AR$12,0),6))*($G324/INDEX($BB$5:$BG$12,MATCH($D324,$AR$5:$AR$12,0),6))^$J324)),0)</x:f>
        <x:v>0</x:v>
      </x:c>
      <x:c r="AH324" s="145" t="n">
        <x:f>IFERROR((EXP(-$G324/INDEX($BB$5:$BG$12,MATCH($D324,$AR$5:$AR$12,0),4))*($G324/INDEX($BB$5:$BG$12,MATCH($D324,$AR$5:$AR$12,0),4))^$J324)/((EXP(-$G324/INDEX($BB$5:$BG$12,MATCH($D324,$AR$5:$AR$12,0),1))*($G324/INDEX($BB$5:$BG$12,MATCH($D324,$AR$5:$AR$12,0),1))^$J324)+(EXP(-$G324/INDEX($BB$5:$BG$12,MATCH($D324,$AR$5:$AR$12,0),2))*($G324/INDEX($BB$5:$BG$12,MATCH($D324,$AR$5:$AR$12,0),2))^$J324)+(EXP(-$G324/INDEX($BB$5:$BG$12,MATCH($D324,$AR$5:$AR$12,0),3))*($G324/INDEX($BB$5:$BG$12,MATCH($D324,$AR$5:$AR$12,0),3))^$J324)+(EXP(-$G324/INDEX($BB$5:$BG$12,MATCH($D324,$AR$5:$AR$12,0),4))*($G324/INDEX($BB$5:$BG$12,MATCH($D324,$AR$5:$AR$12,0),4))^$J324)+(EXP(-$G324/INDEX($BB$5:$BG$12,MATCH($D324,$AR$5:$AR$12,0),5))*($G324/INDEX($BB$5:$BG$12,MATCH($D324,$AR$5:$AR$12,0),5))^$J324)+(EXP(-$G324/INDEX($BB$5:$BG$12,MATCH($D324,$AR$5:$AR$12,0),6))*($G324/INDEX($BB$5:$BG$12,MATCH($D324,$AR$5:$AR$12,0),6))^$J324)),0)</x:f>
        <x:v>0</x:v>
      </x:c>
      <x:c r="AI324" s="145" t="n">
        <x:f>IFERROR((EXP(-$G324/INDEX($BB$5:$BG$12,MATCH($D324,$AR$5:$AR$12,0),5))*($G324/INDEX($BB$5:$BG$12,MATCH($D324,$AR$5:$AR$12,0),5))^$J324)/((EXP(-$G324/INDEX($BB$5:$BG$12,MATCH($D324,$AR$5:$AR$12,0),1))*($G324/INDEX($BB$5:$BG$12,MATCH($D324,$AR$5:$AR$12,0),1))^$J324)+(EXP(-$G324/INDEX($BB$5:$BG$12,MATCH($D324,$AR$5:$AR$12,0),2))*($G324/INDEX($BB$5:$BG$12,MATCH($D324,$AR$5:$AR$12,0),2))^$J324)+(EXP(-$G324/INDEX($BB$5:$BG$12,MATCH($D324,$AR$5:$AR$12,0),3))*($G324/INDEX($BB$5:$BG$12,MATCH($D324,$AR$5:$AR$12,0),3))^$J324)+(EXP(-$G324/INDEX($BB$5:$BG$12,MATCH($D324,$AR$5:$AR$12,0),4))*($G324/INDEX($BB$5:$BG$12,MATCH($D324,$AR$5:$AR$12,0),4))^$J324)+(EXP(-$G324/INDEX($BB$5:$BG$12,MATCH($D324,$AR$5:$AR$12,0),5))*($G324/INDEX($BB$5:$BG$12,MATCH($D324,$AR$5:$AR$12,0),5))^$J324)+(EXP(-$G324/INDEX($BB$5:$BG$12,MATCH($D324,$AR$5:$AR$12,0),6))*($G324/INDEX($BB$5:$BG$12,MATCH($D324,$AR$5:$AR$12,0),6))^$J324)),0)</x:f>
        <x:v>0</x:v>
      </x:c>
      <x:c r="AJ324" s="145" t="n">
        <x:f>IFERROR((EXP(-$G324/INDEX($BB$5:$BG$12,MATCH($D324,$AR$5:$AR$12,0),6))*($G324/INDEX($BB$5:$BG$12,MATCH($D324,$AR$5:$AR$12,0),6))^$J324)/((EXP(-$G324/INDEX($BB$5:$BG$12,MATCH($D324,$AR$5:$AR$12,0),1))*($G324/INDEX($BB$5:$BG$12,MATCH($D324,$AR$5:$AR$12,0),1))^$J324)+(EXP(-$G324/INDEX($BB$5:$BG$12,MATCH($D324,$AR$5:$AR$12,0),2))*($G324/INDEX($BB$5:$BG$12,MATCH($D324,$AR$5:$AR$12,0),2))^$J324)+(EXP(-$G324/INDEX($BB$5:$BG$12,MATCH($D324,$AR$5:$AR$12,0),3))*($G324/INDEX($BB$5:$BG$12,MATCH($D324,$AR$5:$AR$12,0),3))^$J324)+(EXP(-$G324/INDEX($BB$5:$BG$12,MATCH($D324,$AR$5:$AR$12,0),4))*($G324/INDEX($BB$5:$BG$12,MATCH($D324,$AR$5:$AR$12,0),4))^$J324)+(EXP(-$G324/INDEX($BB$5:$BG$12,MATCH($D324,$AR$5:$AR$12,0),5))*($G324/INDEX($BB$5:$BG$12,MATCH($D324,$AR$5:$AR$12,0),5))^$J324)+(EXP(-$G324/INDEX($BB$5:$BG$12,MATCH($D324,$AR$5:$AR$12,0),6))*($G324/INDEX($BB$5:$BG$12,MATCH($D324,$AR$5:$AR$12,0),6))^$J324)),0)</x:f>
        <x:v>0</x:v>
      </x:c>
      <x:c r="BJ324"/>
      <x:c r="BK324"/>
      <x:c r="BL324"/>
      <x:c r="BM324"/>
      <x:c r="BN324"/>
      <x:c r="BO324"/>
      <x:c r="BP324"/>
      <x:c r="BQ324"/>
      <x:c r="BR324"/>
      <x:c r="BS324"/>
      <x:c r="BT324"/>
      <x:c r="BU324"/>
      <x:c r="BV324"/>
      <x:c r="BW324"/>
      <x:c r="BX324"/>
      <x:c r="BY324"/>
      <x:c r="BZ324"/>
    </x:row>
    <x:row r="325">
      <x:c r="A325" s="30" t="n">
        <x:f>'対象台データ'!A323</x:f>
        <x:v>46135</x:v>
      </x:c>
      <x:c r="B325" s="1004" t="str">
        <x:f>'対象台データ'!B323</x:f>
        <x:v>木</x:v>
      </x:c>
      <x:c r="C325" s="1004" t="str">
        <x:f>'対象台データ'!C323</x:f>
        <x:v>4/23</x:v>
      </x:c>
      <x:c r="D325" t="str">
        <x:f>'対象台データ'!D323</x:f>
        <x:v>モンキーターンV</x:v>
      </x:c>
      <x:c r="E325" s="1015" t="n">
        <x:f>IF($X325="A",MIN(100,MAX(0,55+(V325-55)*(1+0.4*SQRT(MIN(G325/8000,1))))),MIN(100,MAX(0,V325)))</x:f>
        <x:v>67.90272930964824</x:v>
      </x:c>
      <x:c r="F325" s="1017" t="n">
        <x:f>'対象台データ'!E323</x:f>
        <x:v>627</x:v>
      </x:c>
      <x:c r="G325" s="644" t="n">
        <x:f>'対象台データ'!F323</x:f>
        <x:v>6456</x:v>
      </x:c>
      <x:c r="H325" s="644" t="n">
        <x:f>'対象台データ'!G323</x:f>
        <x:v>1765</x:v>
      </x:c>
      <x:c r="I325" s="644" t="n">
        <x:f>'対象台データ'!H323</x:f>
        <x:v>0</x:v>
      </x:c>
      <x:c r="J325" s="644" t="n">
        <x:f>'対象台データ'!I323</x:f>
        <x:v>0</x:v>
      </x:c>
      <x:c r="K325" s="145" t="n">
        <x:f>'対象台データ'!K323</x:f>
        <x:v>1.0911296984717058</x:v>
      </x:c>
      <x:c r="L325" s="28" t="n">
        <x:f>IF(G325&lt;=0,5,IF(G325&lt;1500,5+(G325-0)*(20-5)/(1500-0),IF(G325&lt;3000,20+(G325-1500)*(40-20)/(3000-1500),IF(G325&lt;4500,40+(G325-3000)*(58-40)/(4500-3000),IF(G325&lt;6000,58+(G325-4500)*(72-58)/(6000-4500),IF(G325&lt;7500,72+(G325-6000)*(84-72)/(7500-6000),IF(G325&lt;9000,84+(G325-7500)*(93-84)/(9000-7500),IF(G325&lt;11000,93+(G325-9000)*(100-93)/(11000-9000),100))))))))</x:f>
        <x:v>75.648</x:v>
      </x:c>
      <x:c r="M325" s="28" t="n">
        <x:v>1</x:v>
      </x:c>
      <x:c r="N325" s="28" t="n">
        <x:f>MIN(100,L325*M325)</x:f>
        <x:v>75.648</x:v>
      </x:c>
      <x:c r="O325" s="28" t="n">
        <x:f>IF(K325&lt;=0.8,0,IF(K325&lt;0.9,0+(K325-0.8)*(10-0)/(0.9-0.8),IF(K325&lt;1,10+(K325-0.9)*(35-10)/(1-0.9),IF(K325&lt;1.2,35+(K325-1)*(87-35)/(1.2-1),IF(K325&lt;1.3,87+(K325-1.2)*(96-87)/(1.3-1.2),IF(K325&lt;1.45,96+(K325-1.3)*(100-96)/(1.45-1.3),100))))))</x:f>
        <x:v>58.69372160264352</x:v>
      </x:c>
      <x:c r="P325" s="145" t="n">
        <x:f>MIN(1,SQRT(G325/8000))</x:f>
        <x:v>0.8983317872590283</x:v>
      </x:c>
      <x:c r="Q325" s="28" t="n">
        <x:f>35+(O325-35)*P325</x:f>
        <x:v>56.2848232741206</x:v>
      </x:c>
      <x:c r="R325" s="28" t="n">
        <x:f>IF(K325&lt;0.95,MIN(25,(0.95-K325)*250),0)</x:f>
        <x:v>0</x:v>
      </x:c>
      <x:c r="S325" s="28" t="n">
        <x:f>IF($X325="A",Y325*5+Z325*15+AA325*30+AB325*60+AC325*80+AD325*100,0)</x:f>
        <x:v>0</x:v>
      </x:c>
      <x:c r="T325" s="28" t="n">
        <x:f>IF($X325="A",AE325*5+AF325*15+AG325*30+AH325*60+AI325*80+AJ325*100,0)</x:f>
        <x:v>0</x:v>
      </x:c>
      <x:c r="U325" s="28" t="n">
        <x:f>IF($X325="A",S325*15%+T325*30%+Q325*55%,0)</x:f>
        <x:v>0</x:v>
      </x:c>
      <x:c r="V325" s="1019" t="n">
        <x:f>IF($X325="A",U325*80%+N325*20%,N325*IFERROR(INDEX($AT$5:$AT$60,MATCH($D325,$AR$5:$AR$60,0)),0.6)+Q325*IFERROR(INDEX($AU$5:$AU$60,MATCH($D325,$AR$5:$AR$60,0)),0.4)-R325)</x:f>
        <x:v>67.90272930964824</x:v>
      </x:c>
      <x:c r="W325" s="25" t="str">
        <x:f>IF(E325&gt;=90,"設定6級候補",IF(E325&gt;=75,"設定4以上強候補",IF(E325&gt;=60,"設定4以上を疑う","要観察")))</x:f>
        <x:v>設定4以上を疑う</x:v>
      </x:c>
      <x:c r="X325" s="1004" t="str">
        <x:f>IFERROR(INDEX($AS$5:$AS$60,MATCH($D325,$AR$5:$AR$60,0)),"AT")</x:f>
        <x:v>AT</x:v>
      </x:c>
      <x:c r="Y325" s="145" t="n">
        <x:f>IFERROR((EXP(-$G325/INDEX($AV$5:$BA$12,MATCH($D325,$AR$5:$AR$12,0),1))*($G325/INDEX($AV$5:$BA$12,MATCH($D325,$AR$5:$AR$12,0),1))^$I325)/((EXP(-$G325/INDEX($AV$5:$BA$12,MATCH($D325,$AR$5:$AR$12,0),1))*($G325/INDEX($AV$5:$BA$12,MATCH($D325,$AR$5:$AR$12,0),1))^$I325)+(EXP(-$G325/INDEX($AV$5:$BA$12,MATCH($D325,$AR$5:$AR$12,0),2))*($G325/INDEX($AV$5:$BA$12,MATCH($D325,$AR$5:$AR$12,0),2))^$I325)+(EXP(-$G325/INDEX($AV$5:$BA$12,MATCH($D325,$AR$5:$AR$12,0),3))*($G325/INDEX($AV$5:$BA$12,MATCH($D325,$AR$5:$AR$12,0),3))^$I325)+(EXP(-$G325/INDEX($AV$5:$BA$12,MATCH($D325,$AR$5:$AR$12,0),4))*($G325/INDEX($AV$5:$BA$12,MATCH($D325,$AR$5:$AR$12,0),4))^$I325)+(EXP(-$G325/INDEX($AV$5:$BA$12,MATCH($D325,$AR$5:$AR$12,0),5))*($G325/INDEX($AV$5:$BA$12,MATCH($D325,$AR$5:$AR$12,0),5))^$I325)+(EXP(-$G325/INDEX($AV$5:$BA$12,MATCH($D325,$AR$5:$AR$12,0),6))*($G325/INDEX($AV$5:$BA$12,MATCH($D325,$AR$5:$AR$12,0),6))^$I325)),0)</x:f>
        <x:v>0</x:v>
      </x:c>
      <x:c r="Z325" s="145" t="n">
        <x:f>IFERROR((EXP(-$G325/INDEX($AV$5:$BA$12,MATCH($D325,$AR$5:$AR$12,0),2))*($G325/INDEX($AV$5:$BA$12,MATCH($D325,$AR$5:$AR$12,0),2))^$I325)/((EXP(-$G325/INDEX($AV$5:$BA$12,MATCH($D325,$AR$5:$AR$12,0),1))*($G325/INDEX($AV$5:$BA$12,MATCH($D325,$AR$5:$AR$12,0),1))^$I325)+(EXP(-$G325/INDEX($AV$5:$BA$12,MATCH($D325,$AR$5:$AR$12,0),2))*($G325/INDEX($AV$5:$BA$12,MATCH($D325,$AR$5:$AR$12,0),2))^$I325)+(EXP(-$G325/INDEX($AV$5:$BA$12,MATCH($D325,$AR$5:$AR$12,0),3))*($G325/INDEX($AV$5:$BA$12,MATCH($D325,$AR$5:$AR$12,0),3))^$I325)+(EXP(-$G325/INDEX($AV$5:$BA$12,MATCH($D325,$AR$5:$AR$12,0),4))*($G325/INDEX($AV$5:$BA$12,MATCH($D325,$AR$5:$AR$12,0),4))^$I325)+(EXP(-$G325/INDEX($AV$5:$BA$12,MATCH($D325,$AR$5:$AR$12,0),5))*($G325/INDEX($AV$5:$BA$12,MATCH($D325,$AR$5:$AR$12,0),5))^$I325)+(EXP(-$G325/INDEX($AV$5:$BA$12,MATCH($D325,$AR$5:$AR$12,0),6))*($G325/INDEX($AV$5:$BA$12,MATCH($D325,$AR$5:$AR$12,0),6))^$I325)),0)</x:f>
        <x:v>0</x:v>
      </x:c>
      <x:c r="AA325" s="145" t="n">
        <x:f>IFERROR((EXP(-$G325/INDEX($AV$5:$BA$12,MATCH($D325,$AR$5:$AR$12,0),3))*($G325/INDEX($AV$5:$BA$12,MATCH($D325,$AR$5:$AR$12,0),3))^$I325)/((EXP(-$G325/INDEX($AV$5:$BA$12,MATCH($D325,$AR$5:$AR$12,0),1))*($G325/INDEX($AV$5:$BA$12,MATCH($D325,$AR$5:$AR$12,0),1))^$I325)+(EXP(-$G325/INDEX($AV$5:$BA$12,MATCH($D325,$AR$5:$AR$12,0),2))*($G325/INDEX($AV$5:$BA$12,MATCH($D325,$AR$5:$AR$12,0),2))^$I325)+(EXP(-$G325/INDEX($AV$5:$BA$12,MATCH($D325,$AR$5:$AR$12,0),3))*($G325/INDEX($AV$5:$BA$12,MATCH($D325,$AR$5:$AR$12,0),3))^$I325)+(EXP(-$G325/INDEX($AV$5:$BA$12,MATCH($D325,$AR$5:$AR$12,0),4))*($G325/INDEX($AV$5:$BA$12,MATCH($D325,$AR$5:$AR$12,0),4))^$I325)+(EXP(-$G325/INDEX($AV$5:$BA$12,MATCH($D325,$AR$5:$AR$12,0),5))*($G325/INDEX($AV$5:$BA$12,MATCH($D325,$AR$5:$AR$12,0),5))^$I325)+(EXP(-$G325/INDEX($AV$5:$BA$12,MATCH($D325,$AR$5:$AR$12,0),6))*($G325/INDEX($AV$5:$BA$12,MATCH($D325,$AR$5:$AR$12,0),6))^$I325)),0)</x:f>
        <x:v>0</x:v>
      </x:c>
      <x:c r="AB325" s="145" t="n">
        <x:f>IFERROR((EXP(-$G325/INDEX($AV$5:$BA$12,MATCH($D325,$AR$5:$AR$12,0),4))*($G325/INDEX($AV$5:$BA$12,MATCH($D325,$AR$5:$AR$12,0),4))^$I325)/((EXP(-$G325/INDEX($AV$5:$BA$12,MATCH($D325,$AR$5:$AR$12,0),1))*($G325/INDEX($AV$5:$BA$12,MATCH($D325,$AR$5:$AR$12,0),1))^$I325)+(EXP(-$G325/INDEX($AV$5:$BA$12,MATCH($D325,$AR$5:$AR$12,0),2))*($G325/INDEX($AV$5:$BA$12,MATCH($D325,$AR$5:$AR$12,0),2))^$I325)+(EXP(-$G325/INDEX($AV$5:$BA$12,MATCH($D325,$AR$5:$AR$12,0),3))*($G325/INDEX($AV$5:$BA$12,MATCH($D325,$AR$5:$AR$12,0),3))^$I325)+(EXP(-$G325/INDEX($AV$5:$BA$12,MATCH($D325,$AR$5:$AR$12,0),4))*($G325/INDEX($AV$5:$BA$12,MATCH($D325,$AR$5:$AR$12,0),4))^$I325)+(EXP(-$G325/INDEX($AV$5:$BA$12,MATCH($D325,$AR$5:$AR$12,0),5))*($G325/INDEX($AV$5:$BA$12,MATCH($D325,$AR$5:$AR$12,0),5))^$I325)+(EXP(-$G325/INDEX($AV$5:$BA$12,MATCH($D325,$AR$5:$AR$12,0),6))*($G325/INDEX($AV$5:$BA$12,MATCH($D325,$AR$5:$AR$12,0),6))^$I325)),0)</x:f>
        <x:v>0</x:v>
      </x:c>
      <x:c r="AC325" s="145" t="n">
        <x:f>IFERROR((EXP(-$G325/INDEX($AV$5:$BA$12,MATCH($D325,$AR$5:$AR$12,0),5))*($G325/INDEX($AV$5:$BA$12,MATCH($D325,$AR$5:$AR$12,0),5))^$I325)/((EXP(-$G325/INDEX($AV$5:$BA$12,MATCH($D325,$AR$5:$AR$12,0),1))*($G325/INDEX($AV$5:$BA$12,MATCH($D325,$AR$5:$AR$12,0),1))^$I325)+(EXP(-$G325/INDEX($AV$5:$BA$12,MATCH($D325,$AR$5:$AR$12,0),2))*($G325/INDEX($AV$5:$BA$12,MATCH($D325,$AR$5:$AR$12,0),2))^$I325)+(EXP(-$G325/INDEX($AV$5:$BA$12,MATCH($D325,$AR$5:$AR$12,0),3))*($G325/INDEX($AV$5:$BA$12,MATCH($D325,$AR$5:$AR$12,0),3))^$I325)+(EXP(-$G325/INDEX($AV$5:$BA$12,MATCH($D325,$AR$5:$AR$12,0),4))*($G325/INDEX($AV$5:$BA$12,MATCH($D325,$AR$5:$AR$12,0),4))^$I325)+(EXP(-$G325/INDEX($AV$5:$BA$12,MATCH($D325,$AR$5:$AR$12,0),5))*($G325/INDEX($AV$5:$BA$12,MATCH($D325,$AR$5:$AR$12,0),5))^$I325)+(EXP(-$G325/INDEX($AV$5:$BA$12,MATCH($D325,$AR$5:$AR$12,0),6))*($G325/INDEX($AV$5:$BA$12,MATCH($D325,$AR$5:$AR$12,0),6))^$I325)),0)</x:f>
        <x:v>0</x:v>
      </x:c>
      <x:c r="AD325" s="145" t="n">
        <x:f>IFERROR((EXP(-$G325/INDEX($AV$5:$BA$12,MATCH($D325,$AR$5:$AR$12,0),6))*($G325/INDEX($AV$5:$BA$12,MATCH($D325,$AR$5:$AR$12,0),6))^$I325)/((EXP(-$G325/INDEX($AV$5:$BA$12,MATCH($D325,$AR$5:$AR$12,0),1))*($G325/INDEX($AV$5:$BA$12,MATCH($D325,$AR$5:$AR$12,0),1))^$I325)+(EXP(-$G325/INDEX($AV$5:$BA$12,MATCH($D325,$AR$5:$AR$12,0),2))*($G325/INDEX($AV$5:$BA$12,MATCH($D325,$AR$5:$AR$12,0),2))^$I325)+(EXP(-$G325/INDEX($AV$5:$BA$12,MATCH($D325,$AR$5:$AR$12,0),3))*($G325/INDEX($AV$5:$BA$12,MATCH($D325,$AR$5:$AR$12,0),3))^$I325)+(EXP(-$G325/INDEX($AV$5:$BA$12,MATCH($D325,$AR$5:$AR$12,0),4))*($G325/INDEX($AV$5:$BA$12,MATCH($D325,$AR$5:$AR$12,0),4))^$I325)+(EXP(-$G325/INDEX($AV$5:$BA$12,MATCH($D325,$AR$5:$AR$12,0),5))*($G325/INDEX($AV$5:$BA$12,MATCH($D325,$AR$5:$AR$12,0),5))^$I325)+(EXP(-$G325/INDEX($AV$5:$BA$12,MATCH($D325,$AR$5:$AR$12,0),6))*($G325/INDEX($AV$5:$BA$12,MATCH($D325,$AR$5:$AR$12,0),6))^$I325)),0)</x:f>
        <x:v>0</x:v>
      </x:c>
      <x:c r="AE325" s="145" t="n">
        <x:f>IFERROR((EXP(-$G325/INDEX($BB$5:$BG$12,MATCH($D325,$AR$5:$AR$12,0),1))*($G325/INDEX($BB$5:$BG$12,MATCH($D325,$AR$5:$AR$12,0),1))^$J325)/((EXP(-$G325/INDEX($BB$5:$BG$12,MATCH($D325,$AR$5:$AR$12,0),1))*($G325/INDEX($BB$5:$BG$12,MATCH($D325,$AR$5:$AR$12,0),1))^$J325)+(EXP(-$G325/INDEX($BB$5:$BG$12,MATCH($D325,$AR$5:$AR$12,0),2))*($G325/INDEX($BB$5:$BG$12,MATCH($D325,$AR$5:$AR$12,0),2))^$J325)+(EXP(-$G325/INDEX($BB$5:$BG$12,MATCH($D325,$AR$5:$AR$12,0),3))*($G325/INDEX($BB$5:$BG$12,MATCH($D325,$AR$5:$AR$12,0),3))^$J325)+(EXP(-$G325/INDEX($BB$5:$BG$12,MATCH($D325,$AR$5:$AR$12,0),4))*($G325/INDEX($BB$5:$BG$12,MATCH($D325,$AR$5:$AR$12,0),4))^$J325)+(EXP(-$G325/INDEX($BB$5:$BG$12,MATCH($D325,$AR$5:$AR$12,0),5))*($G325/INDEX($BB$5:$BG$12,MATCH($D325,$AR$5:$AR$12,0),5))^$J325)+(EXP(-$G325/INDEX($BB$5:$BG$12,MATCH($D325,$AR$5:$AR$12,0),6))*($G325/INDEX($BB$5:$BG$12,MATCH($D325,$AR$5:$AR$12,0),6))^$J325)),0)</x:f>
        <x:v>0</x:v>
      </x:c>
      <x:c r="AF325" s="145" t="n">
        <x:f>IFERROR((EXP(-$G325/INDEX($BB$5:$BG$12,MATCH($D325,$AR$5:$AR$12,0),2))*($G325/INDEX($BB$5:$BG$12,MATCH($D325,$AR$5:$AR$12,0),2))^$J325)/((EXP(-$G325/INDEX($BB$5:$BG$12,MATCH($D325,$AR$5:$AR$12,0),1))*($G325/INDEX($BB$5:$BG$12,MATCH($D325,$AR$5:$AR$12,0),1))^$J325)+(EXP(-$G325/INDEX($BB$5:$BG$12,MATCH($D325,$AR$5:$AR$12,0),2))*($G325/INDEX($BB$5:$BG$12,MATCH($D325,$AR$5:$AR$12,0),2))^$J325)+(EXP(-$G325/INDEX($BB$5:$BG$12,MATCH($D325,$AR$5:$AR$12,0),3))*($G325/INDEX($BB$5:$BG$12,MATCH($D325,$AR$5:$AR$12,0),3))^$J325)+(EXP(-$G325/INDEX($BB$5:$BG$12,MATCH($D325,$AR$5:$AR$12,0),4))*($G325/INDEX($BB$5:$BG$12,MATCH($D325,$AR$5:$AR$12,0),4))^$J325)+(EXP(-$G325/INDEX($BB$5:$BG$12,MATCH($D325,$AR$5:$AR$12,0),5))*($G325/INDEX($BB$5:$BG$12,MATCH($D325,$AR$5:$AR$12,0),5))^$J325)+(EXP(-$G325/INDEX($BB$5:$BG$12,MATCH($D325,$AR$5:$AR$12,0),6))*($G325/INDEX($BB$5:$BG$12,MATCH($D325,$AR$5:$AR$12,0),6))^$J325)),0)</x:f>
        <x:v>0</x:v>
      </x:c>
      <x:c r="AG325" s="145" t="n">
        <x:f>IFERROR((EXP(-$G325/INDEX($BB$5:$BG$12,MATCH($D325,$AR$5:$AR$12,0),3))*($G325/INDEX($BB$5:$BG$12,MATCH($D325,$AR$5:$AR$12,0),3))^$J325)/((EXP(-$G325/INDEX($BB$5:$BG$12,MATCH($D325,$AR$5:$AR$12,0),1))*($G325/INDEX($BB$5:$BG$12,MATCH($D325,$AR$5:$AR$12,0),1))^$J325)+(EXP(-$G325/INDEX($BB$5:$BG$12,MATCH($D325,$AR$5:$AR$12,0),2))*($G325/INDEX($BB$5:$BG$12,MATCH($D325,$AR$5:$AR$12,0),2))^$J325)+(EXP(-$G325/INDEX($BB$5:$BG$12,MATCH($D325,$AR$5:$AR$12,0),3))*($G325/INDEX($BB$5:$BG$12,MATCH($D325,$AR$5:$AR$12,0),3))^$J325)+(EXP(-$G325/INDEX($BB$5:$BG$12,MATCH($D325,$AR$5:$AR$12,0),4))*($G325/INDEX($BB$5:$BG$12,MATCH($D325,$AR$5:$AR$12,0),4))^$J325)+(EXP(-$G325/INDEX($BB$5:$BG$12,MATCH($D325,$AR$5:$AR$12,0),5))*($G325/INDEX($BB$5:$BG$12,MATCH($D325,$AR$5:$AR$12,0),5))^$J325)+(EXP(-$G325/INDEX($BB$5:$BG$12,MATCH($D325,$AR$5:$AR$12,0),6))*($G325/INDEX($BB$5:$BG$12,MATCH($D325,$AR$5:$AR$12,0),6))^$J325)),0)</x:f>
        <x:v>0</x:v>
      </x:c>
      <x:c r="AH325" s="145" t="n">
        <x:f>IFERROR((EXP(-$G325/INDEX($BB$5:$BG$12,MATCH($D325,$AR$5:$AR$12,0),4))*($G325/INDEX($BB$5:$BG$12,MATCH($D325,$AR$5:$AR$12,0),4))^$J325)/((EXP(-$G325/INDEX($BB$5:$BG$12,MATCH($D325,$AR$5:$AR$12,0),1))*($G325/INDEX($BB$5:$BG$12,MATCH($D325,$AR$5:$AR$12,0),1))^$J325)+(EXP(-$G325/INDEX($BB$5:$BG$12,MATCH($D325,$AR$5:$AR$12,0),2))*($G325/INDEX($BB$5:$BG$12,MATCH($D325,$AR$5:$AR$12,0),2))^$J325)+(EXP(-$G325/INDEX($BB$5:$BG$12,MATCH($D325,$AR$5:$AR$12,0),3))*($G325/INDEX($BB$5:$BG$12,MATCH($D325,$AR$5:$AR$12,0),3))^$J325)+(EXP(-$G325/INDEX($BB$5:$BG$12,MATCH($D325,$AR$5:$AR$12,0),4))*($G325/INDEX($BB$5:$BG$12,MATCH($D325,$AR$5:$AR$12,0),4))^$J325)+(EXP(-$G325/INDEX($BB$5:$BG$12,MATCH($D325,$AR$5:$AR$12,0),5))*($G325/INDEX($BB$5:$BG$12,MATCH($D325,$AR$5:$AR$12,0),5))^$J325)+(EXP(-$G325/INDEX($BB$5:$BG$12,MATCH($D325,$AR$5:$AR$12,0),6))*($G325/INDEX($BB$5:$BG$12,MATCH($D325,$AR$5:$AR$12,0),6))^$J325)),0)</x:f>
        <x:v>0</x:v>
      </x:c>
      <x:c r="AI325" s="145" t="n">
        <x:f>IFERROR((EXP(-$G325/INDEX($BB$5:$BG$12,MATCH($D325,$AR$5:$AR$12,0),5))*($G325/INDEX($BB$5:$BG$12,MATCH($D325,$AR$5:$AR$12,0),5))^$J325)/((EXP(-$G325/INDEX($BB$5:$BG$12,MATCH($D325,$AR$5:$AR$12,0),1))*($G325/INDEX($BB$5:$BG$12,MATCH($D325,$AR$5:$AR$12,0),1))^$J325)+(EXP(-$G325/INDEX($BB$5:$BG$12,MATCH($D325,$AR$5:$AR$12,0),2))*($G325/INDEX($BB$5:$BG$12,MATCH($D325,$AR$5:$AR$12,0),2))^$J325)+(EXP(-$G325/INDEX($BB$5:$BG$12,MATCH($D325,$AR$5:$AR$12,0),3))*($G325/INDEX($BB$5:$BG$12,MATCH($D325,$AR$5:$AR$12,0),3))^$J325)+(EXP(-$G325/INDEX($BB$5:$BG$12,MATCH($D325,$AR$5:$AR$12,0),4))*($G325/INDEX($BB$5:$BG$12,MATCH($D325,$AR$5:$AR$12,0),4))^$J325)+(EXP(-$G325/INDEX($BB$5:$BG$12,MATCH($D325,$AR$5:$AR$12,0),5))*($G325/INDEX($BB$5:$BG$12,MATCH($D325,$AR$5:$AR$12,0),5))^$J325)+(EXP(-$G325/INDEX($BB$5:$BG$12,MATCH($D325,$AR$5:$AR$12,0),6))*($G325/INDEX($BB$5:$BG$12,MATCH($D325,$AR$5:$AR$12,0),6))^$J325)),0)</x:f>
        <x:v>0</x:v>
      </x:c>
      <x:c r="AJ325" s="145" t="n">
        <x:f>IFERROR((EXP(-$G325/INDEX($BB$5:$BG$12,MATCH($D325,$AR$5:$AR$12,0),6))*($G325/INDEX($BB$5:$BG$12,MATCH($D325,$AR$5:$AR$12,0),6))^$J325)/((EXP(-$G325/INDEX($BB$5:$BG$12,MATCH($D325,$AR$5:$AR$12,0),1))*($G325/INDEX($BB$5:$BG$12,MATCH($D325,$AR$5:$AR$12,0),1))^$J325)+(EXP(-$G325/INDEX($BB$5:$BG$12,MATCH($D325,$AR$5:$AR$12,0),2))*($G325/INDEX($BB$5:$BG$12,MATCH($D325,$AR$5:$AR$12,0),2))^$J325)+(EXP(-$G325/INDEX($BB$5:$BG$12,MATCH($D325,$AR$5:$AR$12,0),3))*($G325/INDEX($BB$5:$BG$12,MATCH($D325,$AR$5:$AR$12,0),3))^$J325)+(EXP(-$G325/INDEX($BB$5:$BG$12,MATCH($D325,$AR$5:$AR$12,0),4))*($G325/INDEX($BB$5:$BG$12,MATCH($D325,$AR$5:$AR$12,0),4))^$J325)+(EXP(-$G325/INDEX($BB$5:$BG$12,MATCH($D325,$AR$5:$AR$12,0),5))*($G325/INDEX($BB$5:$BG$12,MATCH($D325,$AR$5:$AR$12,0),5))^$J325)+(EXP(-$G325/INDEX($BB$5:$BG$12,MATCH($D325,$AR$5:$AR$12,0),6))*($G325/INDEX($BB$5:$BG$12,MATCH($D325,$AR$5:$AR$12,0),6))^$J325)),0)</x:f>
        <x:v>0</x:v>
      </x:c>
      <x:c r="BJ325"/>
      <x:c r="BK325"/>
      <x:c r="BL325"/>
      <x:c r="BM325"/>
      <x:c r="BN325"/>
      <x:c r="BO325"/>
      <x:c r="BP325"/>
      <x:c r="BQ325"/>
      <x:c r="BR325"/>
      <x:c r="BS325"/>
      <x:c r="BT325"/>
      <x:c r="BU325"/>
      <x:c r="BV325"/>
      <x:c r="BW325"/>
      <x:c r="BX325"/>
      <x:c r="BY325"/>
      <x:c r="BZ325"/>
    </x:row>
    <x:row r="326">
      <x:c r="A326" s="30" t="n">
        <x:f>'対象台データ'!A324</x:f>
        <x:v>46139</x:v>
      </x:c>
      <x:c r="B326" s="1004" t="str">
        <x:f>'対象台データ'!B324</x:f>
        <x:v>月</x:v>
      </x:c>
      <x:c r="C326" s="1004" t="str">
        <x:f>'対象台データ'!C324</x:f>
        <x:v>4/27</x:v>
      </x:c>
      <x:c r="D326" t="str">
        <x:f>'対象台データ'!D324</x:f>
        <x:v>パチスロ かぐや様は告らせたい</x:v>
      </x:c>
      <x:c r="E326" s="1015" t="n">
        <x:f>IF($X326="A",MIN(100,MAX(0,55+(V326-55)*(1+0.4*SQRT(MIN(G326/8000,1))))),MIN(100,MAX(0,V326)))</x:f>
        <x:v>92.45787969328397</x:v>
      </x:c>
      <x:c r="F326" s="1017" t="n">
        <x:f>'対象台データ'!E324</x:f>
        <x:v>578</x:v>
      </x:c>
      <x:c r="G326" s="644" t="n">
        <x:f>'対象台データ'!F324</x:f>
        <x:v>9455</x:v>
      </x:c>
      <x:c r="H326" s="644" t="n">
        <x:f>'対象台データ'!G324</x:f>
        <x:v>6384</x:v>
      </x:c>
      <x:c r="I326" s="644" t="n">
        <x:f>'対象台データ'!H324</x:f>
        <x:v>0</x:v>
      </x:c>
      <x:c r="J326" s="644" t="n">
        <x:f>'対象台データ'!I324</x:f>
        <x:v>0</x:v>
      </x:c>
      <x:c r="K326" s="145" t="n">
        <x:f>'対象台データ'!K324</x:f>
        <x:v>1.2250661025912215</x:v>
      </x:c>
      <x:c r="L326" s="28" t="n">
        <x:f>IF(G326&lt;=0,5,IF(G326&lt;1500,5+(G326-0)*(20-5)/(1500-0),IF(G326&lt;3000,20+(G326-1500)*(40-20)/(3000-1500),IF(G326&lt;4500,40+(G326-3000)*(58-40)/(4500-3000),IF(G326&lt;6000,58+(G326-4500)*(72-58)/(6000-4500),IF(G326&lt;7500,72+(G326-6000)*(84-72)/(7500-6000),IF(G326&lt;9000,84+(G326-7500)*(93-84)/(9000-7500),IF(G326&lt;11000,93+(G326-9000)*(100-93)/(11000-9000),100))))))))</x:f>
        <x:v>94.5925</x:v>
      </x:c>
      <x:c r="M326" s="28" t="n">
        <x:v>1</x:v>
      </x:c>
      <x:c r="N326" s="28" t="n">
        <x:f>MIN(100,L326*M326)</x:f>
        <x:v>94.5925</x:v>
      </x:c>
      <x:c r="O326" s="28" t="n">
        <x:f>IF(K326&lt;=0.8,0,IF(K326&lt;0.9,0+(K326-0.8)*(10-0)/(0.9-0.8),IF(K326&lt;1,10+(K326-0.9)*(35-10)/(1-0.9),IF(K326&lt;1.2,35+(K326-1)*(87-35)/(1.2-1),IF(K326&lt;1.3,87+(K326-1.2)*(96-87)/(1.3-1.2),IF(K326&lt;1.45,96+(K326-1.3)*(100-96)/(1.45-1.3),100))))))</x:f>
        <x:v>89.25594923320993</x:v>
      </x:c>
      <x:c r="P326" s="145" t="n">
        <x:f>MIN(1,SQRT(G326/8000))</x:f>
        <x:v>1</x:v>
      </x:c>
      <x:c r="Q326" s="28" t="n">
        <x:f>35+(O326-35)*P326</x:f>
        <x:v>89.25594923320993</x:v>
      </x:c>
      <x:c r="R326" s="28" t="n">
        <x:f>IF(K326&lt;0.95,MIN(25,(0.95-K326)*250),0)</x:f>
        <x:v>0</x:v>
      </x:c>
      <x:c r="S326" s="28" t="n">
        <x:f>IF($X326="A",Y326*5+Z326*15+AA326*30+AB326*60+AC326*80+AD326*100,0)</x:f>
        <x:v>0</x:v>
      </x:c>
      <x:c r="T326" s="28" t="n">
        <x:f>IF($X326="A",AE326*5+AF326*15+AG326*30+AH326*60+AI326*80+AJ326*100,0)</x:f>
        <x:v>0</x:v>
      </x:c>
      <x:c r="U326" s="28" t="n">
        <x:f>IF($X326="A",S326*15%+T326*30%+Q326*55%,0)</x:f>
        <x:v>0</x:v>
      </x:c>
      <x:c r="V326" s="1019" t="n">
        <x:f>IF($X326="A",U326*80%+N326*20%,N326*IFERROR(INDEX($AT$5:$AT$60,MATCH($D326,$AR$5:$AR$60,0)),0.6)+Q326*IFERROR(INDEX($AU$5:$AU$60,MATCH($D326,$AR$5:$AR$60,0)),0.4)-R326)</x:f>
        <x:v>92.45787969328397</x:v>
      </x:c>
      <x:c r="W326" s="25" t="str">
        <x:f>IF(E326&gt;=90,"設定6級候補",IF(E326&gt;=75,"設定4以上強候補",IF(E326&gt;=60,"設定4以上を疑う","要観察")))</x:f>
        <x:v>設定6級候補</x:v>
      </x:c>
      <x:c r="X326" s="1004" t="str">
        <x:f>IFERROR(INDEX($AS$5:$AS$60,MATCH($D326,$AR$5:$AR$60,0)),"AT")</x:f>
        <x:v>AT</x:v>
      </x:c>
      <x:c r="Y326" s="145" t="n">
        <x:f>IFERROR((EXP(-$G326/INDEX($AV$5:$BA$12,MATCH($D326,$AR$5:$AR$12,0),1))*($G326/INDEX($AV$5:$BA$12,MATCH($D326,$AR$5:$AR$12,0),1))^$I326)/((EXP(-$G326/INDEX($AV$5:$BA$12,MATCH($D326,$AR$5:$AR$12,0),1))*($G326/INDEX($AV$5:$BA$12,MATCH($D326,$AR$5:$AR$12,0),1))^$I326)+(EXP(-$G326/INDEX($AV$5:$BA$12,MATCH($D326,$AR$5:$AR$12,0),2))*($G326/INDEX($AV$5:$BA$12,MATCH($D326,$AR$5:$AR$12,0),2))^$I326)+(EXP(-$G326/INDEX($AV$5:$BA$12,MATCH($D326,$AR$5:$AR$12,0),3))*($G326/INDEX($AV$5:$BA$12,MATCH($D326,$AR$5:$AR$12,0),3))^$I326)+(EXP(-$G326/INDEX($AV$5:$BA$12,MATCH($D326,$AR$5:$AR$12,0),4))*($G326/INDEX($AV$5:$BA$12,MATCH($D326,$AR$5:$AR$12,0),4))^$I326)+(EXP(-$G326/INDEX($AV$5:$BA$12,MATCH($D326,$AR$5:$AR$12,0),5))*($G326/INDEX($AV$5:$BA$12,MATCH($D326,$AR$5:$AR$12,0),5))^$I326)+(EXP(-$G326/INDEX($AV$5:$BA$12,MATCH($D326,$AR$5:$AR$12,0),6))*($G326/INDEX($AV$5:$BA$12,MATCH($D326,$AR$5:$AR$12,0),6))^$I326)),0)</x:f>
        <x:v>0</x:v>
      </x:c>
      <x:c r="Z326" s="145" t="n">
        <x:f>IFERROR((EXP(-$G326/INDEX($AV$5:$BA$12,MATCH($D326,$AR$5:$AR$12,0),2))*($G326/INDEX($AV$5:$BA$12,MATCH($D326,$AR$5:$AR$12,0),2))^$I326)/((EXP(-$G326/INDEX($AV$5:$BA$12,MATCH($D326,$AR$5:$AR$12,0),1))*($G326/INDEX($AV$5:$BA$12,MATCH($D326,$AR$5:$AR$12,0),1))^$I326)+(EXP(-$G326/INDEX($AV$5:$BA$12,MATCH($D326,$AR$5:$AR$12,0),2))*($G326/INDEX($AV$5:$BA$12,MATCH($D326,$AR$5:$AR$12,0),2))^$I326)+(EXP(-$G326/INDEX($AV$5:$BA$12,MATCH($D326,$AR$5:$AR$12,0),3))*($G326/INDEX($AV$5:$BA$12,MATCH($D326,$AR$5:$AR$12,0),3))^$I326)+(EXP(-$G326/INDEX($AV$5:$BA$12,MATCH($D326,$AR$5:$AR$12,0),4))*($G326/INDEX($AV$5:$BA$12,MATCH($D326,$AR$5:$AR$12,0),4))^$I326)+(EXP(-$G326/INDEX($AV$5:$BA$12,MATCH($D326,$AR$5:$AR$12,0),5))*($G326/INDEX($AV$5:$BA$12,MATCH($D326,$AR$5:$AR$12,0),5))^$I326)+(EXP(-$G326/INDEX($AV$5:$BA$12,MATCH($D326,$AR$5:$AR$12,0),6))*($G326/INDEX($AV$5:$BA$12,MATCH($D326,$AR$5:$AR$12,0),6))^$I326)),0)</x:f>
        <x:v>0</x:v>
      </x:c>
      <x:c r="AA326" s="145" t="n">
        <x:f>IFERROR((EXP(-$G326/INDEX($AV$5:$BA$12,MATCH($D326,$AR$5:$AR$12,0),3))*($G326/INDEX($AV$5:$BA$12,MATCH($D326,$AR$5:$AR$12,0),3))^$I326)/((EXP(-$G326/INDEX($AV$5:$BA$12,MATCH($D326,$AR$5:$AR$12,0),1))*($G326/INDEX($AV$5:$BA$12,MATCH($D326,$AR$5:$AR$12,0),1))^$I326)+(EXP(-$G326/INDEX($AV$5:$BA$12,MATCH($D326,$AR$5:$AR$12,0),2))*($G326/INDEX($AV$5:$BA$12,MATCH($D326,$AR$5:$AR$12,0),2))^$I326)+(EXP(-$G326/INDEX($AV$5:$BA$12,MATCH($D326,$AR$5:$AR$12,0),3))*($G326/INDEX($AV$5:$BA$12,MATCH($D326,$AR$5:$AR$12,0),3))^$I326)+(EXP(-$G326/INDEX($AV$5:$BA$12,MATCH($D326,$AR$5:$AR$12,0),4))*($G326/INDEX($AV$5:$BA$12,MATCH($D326,$AR$5:$AR$12,0),4))^$I326)+(EXP(-$G326/INDEX($AV$5:$BA$12,MATCH($D326,$AR$5:$AR$12,0),5))*($G326/INDEX($AV$5:$BA$12,MATCH($D326,$AR$5:$AR$12,0),5))^$I326)+(EXP(-$G326/INDEX($AV$5:$BA$12,MATCH($D326,$AR$5:$AR$12,0),6))*($G326/INDEX($AV$5:$BA$12,MATCH($D326,$AR$5:$AR$12,0),6))^$I326)),0)</x:f>
        <x:v>0</x:v>
      </x:c>
      <x:c r="AB326" s="145" t="n">
        <x:f>IFERROR((EXP(-$G326/INDEX($AV$5:$BA$12,MATCH($D326,$AR$5:$AR$12,0),4))*($G326/INDEX($AV$5:$BA$12,MATCH($D326,$AR$5:$AR$12,0),4))^$I326)/((EXP(-$G326/INDEX($AV$5:$BA$12,MATCH($D326,$AR$5:$AR$12,0),1))*($G326/INDEX($AV$5:$BA$12,MATCH($D326,$AR$5:$AR$12,0),1))^$I326)+(EXP(-$G326/INDEX($AV$5:$BA$12,MATCH($D326,$AR$5:$AR$12,0),2))*($G326/INDEX($AV$5:$BA$12,MATCH($D326,$AR$5:$AR$12,0),2))^$I326)+(EXP(-$G326/INDEX($AV$5:$BA$12,MATCH($D326,$AR$5:$AR$12,0),3))*($G326/INDEX($AV$5:$BA$12,MATCH($D326,$AR$5:$AR$12,0),3))^$I326)+(EXP(-$G326/INDEX($AV$5:$BA$12,MATCH($D326,$AR$5:$AR$12,0),4))*($G326/INDEX($AV$5:$BA$12,MATCH($D326,$AR$5:$AR$12,0),4))^$I326)+(EXP(-$G326/INDEX($AV$5:$BA$12,MATCH($D326,$AR$5:$AR$12,0),5))*($G326/INDEX($AV$5:$BA$12,MATCH($D326,$AR$5:$AR$12,0),5))^$I326)+(EXP(-$G326/INDEX($AV$5:$BA$12,MATCH($D326,$AR$5:$AR$12,0),6))*($G326/INDEX($AV$5:$BA$12,MATCH($D326,$AR$5:$AR$12,0),6))^$I326)),0)</x:f>
        <x:v>0</x:v>
      </x:c>
      <x:c r="AC326" s="145" t="n">
        <x:f>IFERROR((EXP(-$G326/INDEX($AV$5:$BA$12,MATCH($D326,$AR$5:$AR$12,0),5))*($G326/INDEX($AV$5:$BA$12,MATCH($D326,$AR$5:$AR$12,0),5))^$I326)/((EXP(-$G326/INDEX($AV$5:$BA$12,MATCH($D326,$AR$5:$AR$12,0),1))*($G326/INDEX($AV$5:$BA$12,MATCH($D326,$AR$5:$AR$12,0),1))^$I326)+(EXP(-$G326/INDEX($AV$5:$BA$12,MATCH($D326,$AR$5:$AR$12,0),2))*($G326/INDEX($AV$5:$BA$12,MATCH($D326,$AR$5:$AR$12,0),2))^$I326)+(EXP(-$G326/INDEX($AV$5:$BA$12,MATCH($D326,$AR$5:$AR$12,0),3))*($G326/INDEX($AV$5:$BA$12,MATCH($D326,$AR$5:$AR$12,0),3))^$I326)+(EXP(-$G326/INDEX($AV$5:$BA$12,MATCH($D326,$AR$5:$AR$12,0),4))*($G326/INDEX($AV$5:$BA$12,MATCH($D326,$AR$5:$AR$12,0),4))^$I326)+(EXP(-$G326/INDEX($AV$5:$BA$12,MATCH($D326,$AR$5:$AR$12,0),5))*($G326/INDEX($AV$5:$BA$12,MATCH($D326,$AR$5:$AR$12,0),5))^$I326)+(EXP(-$G326/INDEX($AV$5:$BA$12,MATCH($D326,$AR$5:$AR$12,0),6))*($G326/INDEX($AV$5:$BA$12,MATCH($D326,$AR$5:$AR$12,0),6))^$I326)),0)</x:f>
        <x:v>0</x:v>
      </x:c>
      <x:c r="AD326" s="145" t="n">
        <x:f>IFERROR((EXP(-$G326/INDEX($AV$5:$BA$12,MATCH($D326,$AR$5:$AR$12,0),6))*($G326/INDEX($AV$5:$BA$12,MATCH($D326,$AR$5:$AR$12,0),6))^$I326)/((EXP(-$G326/INDEX($AV$5:$BA$12,MATCH($D326,$AR$5:$AR$12,0),1))*($G326/INDEX($AV$5:$BA$12,MATCH($D326,$AR$5:$AR$12,0),1))^$I326)+(EXP(-$G326/INDEX($AV$5:$BA$12,MATCH($D326,$AR$5:$AR$12,0),2))*($G326/INDEX($AV$5:$BA$12,MATCH($D326,$AR$5:$AR$12,0),2))^$I326)+(EXP(-$G326/INDEX($AV$5:$BA$12,MATCH($D326,$AR$5:$AR$12,0),3))*($G326/INDEX($AV$5:$BA$12,MATCH($D326,$AR$5:$AR$12,0),3))^$I326)+(EXP(-$G326/INDEX($AV$5:$BA$12,MATCH($D326,$AR$5:$AR$12,0),4))*($G326/INDEX($AV$5:$BA$12,MATCH($D326,$AR$5:$AR$12,0),4))^$I326)+(EXP(-$G326/INDEX($AV$5:$BA$12,MATCH($D326,$AR$5:$AR$12,0),5))*($G326/INDEX($AV$5:$BA$12,MATCH($D326,$AR$5:$AR$12,0),5))^$I326)+(EXP(-$G326/INDEX($AV$5:$BA$12,MATCH($D326,$AR$5:$AR$12,0),6))*($G326/INDEX($AV$5:$BA$12,MATCH($D326,$AR$5:$AR$12,0),6))^$I326)),0)</x:f>
        <x:v>0</x:v>
      </x:c>
      <x:c r="AE326" s="145" t="n">
        <x:f>IFERROR((EXP(-$G326/INDEX($BB$5:$BG$12,MATCH($D326,$AR$5:$AR$12,0),1))*($G326/INDEX($BB$5:$BG$12,MATCH($D326,$AR$5:$AR$12,0),1))^$J326)/((EXP(-$G326/INDEX($BB$5:$BG$12,MATCH($D326,$AR$5:$AR$12,0),1))*($G326/INDEX($BB$5:$BG$12,MATCH($D326,$AR$5:$AR$12,0),1))^$J326)+(EXP(-$G326/INDEX($BB$5:$BG$12,MATCH($D326,$AR$5:$AR$12,0),2))*($G326/INDEX($BB$5:$BG$12,MATCH($D326,$AR$5:$AR$12,0),2))^$J326)+(EXP(-$G326/INDEX($BB$5:$BG$12,MATCH($D326,$AR$5:$AR$12,0),3))*($G326/INDEX($BB$5:$BG$12,MATCH($D326,$AR$5:$AR$12,0),3))^$J326)+(EXP(-$G326/INDEX($BB$5:$BG$12,MATCH($D326,$AR$5:$AR$12,0),4))*($G326/INDEX($BB$5:$BG$12,MATCH($D326,$AR$5:$AR$12,0),4))^$J326)+(EXP(-$G326/INDEX($BB$5:$BG$12,MATCH($D326,$AR$5:$AR$12,0),5))*($G326/INDEX($BB$5:$BG$12,MATCH($D326,$AR$5:$AR$12,0),5))^$J326)+(EXP(-$G326/INDEX($BB$5:$BG$12,MATCH($D326,$AR$5:$AR$12,0),6))*($G326/INDEX($BB$5:$BG$12,MATCH($D326,$AR$5:$AR$12,0),6))^$J326)),0)</x:f>
        <x:v>0</x:v>
      </x:c>
      <x:c r="AF326" s="145" t="n">
        <x:f>IFERROR((EXP(-$G326/INDEX($BB$5:$BG$12,MATCH($D326,$AR$5:$AR$12,0),2))*($G326/INDEX($BB$5:$BG$12,MATCH($D326,$AR$5:$AR$12,0),2))^$J326)/((EXP(-$G326/INDEX($BB$5:$BG$12,MATCH($D326,$AR$5:$AR$12,0),1))*($G326/INDEX($BB$5:$BG$12,MATCH($D326,$AR$5:$AR$12,0),1))^$J326)+(EXP(-$G326/INDEX($BB$5:$BG$12,MATCH($D326,$AR$5:$AR$12,0),2))*($G326/INDEX($BB$5:$BG$12,MATCH($D326,$AR$5:$AR$12,0),2))^$J326)+(EXP(-$G326/INDEX($BB$5:$BG$12,MATCH($D326,$AR$5:$AR$12,0),3))*($G326/INDEX($BB$5:$BG$12,MATCH($D326,$AR$5:$AR$12,0),3))^$J326)+(EXP(-$G326/INDEX($BB$5:$BG$12,MATCH($D326,$AR$5:$AR$12,0),4))*($G326/INDEX($BB$5:$BG$12,MATCH($D326,$AR$5:$AR$12,0),4))^$J326)+(EXP(-$G326/INDEX($BB$5:$BG$12,MATCH($D326,$AR$5:$AR$12,0),5))*($G326/INDEX($BB$5:$BG$12,MATCH($D326,$AR$5:$AR$12,0),5))^$J326)+(EXP(-$G326/INDEX($BB$5:$BG$12,MATCH($D326,$AR$5:$AR$12,0),6))*($G326/INDEX($BB$5:$BG$12,MATCH($D326,$AR$5:$AR$12,0),6))^$J326)),0)</x:f>
        <x:v>0</x:v>
      </x:c>
      <x:c r="AG326" s="145" t="n">
        <x:f>IFERROR((EXP(-$G326/INDEX($BB$5:$BG$12,MATCH($D326,$AR$5:$AR$12,0),3))*($G326/INDEX($BB$5:$BG$12,MATCH($D326,$AR$5:$AR$12,0),3))^$J326)/((EXP(-$G326/INDEX($BB$5:$BG$12,MATCH($D326,$AR$5:$AR$12,0),1))*($G326/INDEX($BB$5:$BG$12,MATCH($D326,$AR$5:$AR$12,0),1))^$J326)+(EXP(-$G326/INDEX($BB$5:$BG$12,MATCH($D326,$AR$5:$AR$12,0),2))*($G326/INDEX($BB$5:$BG$12,MATCH($D326,$AR$5:$AR$12,0),2))^$J326)+(EXP(-$G326/INDEX($BB$5:$BG$12,MATCH($D326,$AR$5:$AR$12,0),3))*($G326/INDEX($BB$5:$BG$12,MATCH($D326,$AR$5:$AR$12,0),3))^$J326)+(EXP(-$G326/INDEX($BB$5:$BG$12,MATCH($D326,$AR$5:$AR$12,0),4))*($G326/INDEX($BB$5:$BG$12,MATCH($D326,$AR$5:$AR$12,0),4))^$J326)+(EXP(-$G326/INDEX($BB$5:$BG$12,MATCH($D326,$AR$5:$AR$12,0),5))*($G326/INDEX($BB$5:$BG$12,MATCH($D326,$AR$5:$AR$12,0),5))^$J326)+(EXP(-$G326/INDEX($BB$5:$BG$12,MATCH($D326,$AR$5:$AR$12,0),6))*($G326/INDEX($BB$5:$BG$12,MATCH($D326,$AR$5:$AR$12,0),6))^$J326)),0)</x:f>
        <x:v>0</x:v>
      </x:c>
      <x:c r="AH326" s="145" t="n">
        <x:f>IFERROR((EXP(-$G326/INDEX($BB$5:$BG$12,MATCH($D326,$AR$5:$AR$12,0),4))*($G326/INDEX($BB$5:$BG$12,MATCH($D326,$AR$5:$AR$12,0),4))^$J326)/((EXP(-$G326/INDEX($BB$5:$BG$12,MATCH($D326,$AR$5:$AR$12,0),1))*($G326/INDEX($BB$5:$BG$12,MATCH($D326,$AR$5:$AR$12,0),1))^$J326)+(EXP(-$G326/INDEX($BB$5:$BG$12,MATCH($D326,$AR$5:$AR$12,0),2))*($G326/INDEX($BB$5:$BG$12,MATCH($D326,$AR$5:$AR$12,0),2))^$J326)+(EXP(-$G326/INDEX($BB$5:$BG$12,MATCH($D326,$AR$5:$AR$12,0),3))*($G326/INDEX($BB$5:$BG$12,MATCH($D326,$AR$5:$AR$12,0),3))^$J326)+(EXP(-$G326/INDEX($BB$5:$BG$12,MATCH($D326,$AR$5:$AR$12,0),4))*($G326/INDEX($BB$5:$BG$12,MATCH($D326,$AR$5:$AR$12,0),4))^$J326)+(EXP(-$G326/INDEX($BB$5:$BG$12,MATCH($D326,$AR$5:$AR$12,0),5))*($G326/INDEX($BB$5:$BG$12,MATCH($D326,$AR$5:$AR$12,0),5))^$J326)+(EXP(-$G326/INDEX($BB$5:$BG$12,MATCH($D326,$AR$5:$AR$12,0),6))*($G326/INDEX($BB$5:$BG$12,MATCH($D326,$AR$5:$AR$12,0),6))^$J326)),0)</x:f>
        <x:v>0</x:v>
      </x:c>
      <x:c r="AI326" s="145" t="n">
        <x:f>IFERROR((EXP(-$G326/INDEX($BB$5:$BG$12,MATCH($D326,$AR$5:$AR$12,0),5))*($G326/INDEX($BB$5:$BG$12,MATCH($D326,$AR$5:$AR$12,0),5))^$J326)/((EXP(-$G326/INDEX($BB$5:$BG$12,MATCH($D326,$AR$5:$AR$12,0),1))*($G326/INDEX($BB$5:$BG$12,MATCH($D326,$AR$5:$AR$12,0),1))^$J326)+(EXP(-$G326/INDEX($BB$5:$BG$12,MATCH($D326,$AR$5:$AR$12,0),2))*($G326/INDEX($BB$5:$BG$12,MATCH($D326,$AR$5:$AR$12,0),2))^$J326)+(EXP(-$G326/INDEX($BB$5:$BG$12,MATCH($D326,$AR$5:$AR$12,0),3))*($G326/INDEX($BB$5:$BG$12,MATCH($D326,$AR$5:$AR$12,0),3))^$J326)+(EXP(-$G326/INDEX($BB$5:$BG$12,MATCH($D326,$AR$5:$AR$12,0),4))*($G326/INDEX($BB$5:$BG$12,MATCH($D326,$AR$5:$AR$12,0),4))^$J326)+(EXP(-$G326/INDEX($BB$5:$BG$12,MATCH($D326,$AR$5:$AR$12,0),5))*($G326/INDEX($BB$5:$BG$12,MATCH($D326,$AR$5:$AR$12,0),5))^$J326)+(EXP(-$G326/INDEX($BB$5:$BG$12,MATCH($D326,$AR$5:$AR$12,0),6))*($G326/INDEX($BB$5:$BG$12,MATCH($D326,$AR$5:$AR$12,0),6))^$J326)),0)</x:f>
        <x:v>0</x:v>
      </x:c>
      <x:c r="AJ326" s="145" t="n">
        <x:f>IFERROR((EXP(-$G326/INDEX($BB$5:$BG$12,MATCH($D326,$AR$5:$AR$12,0),6))*($G326/INDEX($BB$5:$BG$12,MATCH($D326,$AR$5:$AR$12,0),6))^$J326)/((EXP(-$G326/INDEX($BB$5:$BG$12,MATCH($D326,$AR$5:$AR$12,0),1))*($G326/INDEX($BB$5:$BG$12,MATCH($D326,$AR$5:$AR$12,0),1))^$J326)+(EXP(-$G326/INDEX($BB$5:$BG$12,MATCH($D326,$AR$5:$AR$12,0),2))*($G326/INDEX($BB$5:$BG$12,MATCH($D326,$AR$5:$AR$12,0),2))^$J326)+(EXP(-$G326/INDEX($BB$5:$BG$12,MATCH($D326,$AR$5:$AR$12,0),3))*($G326/INDEX($BB$5:$BG$12,MATCH($D326,$AR$5:$AR$12,0),3))^$J326)+(EXP(-$G326/INDEX($BB$5:$BG$12,MATCH($D326,$AR$5:$AR$12,0),4))*($G326/INDEX($BB$5:$BG$12,MATCH($D326,$AR$5:$AR$12,0),4))^$J326)+(EXP(-$G326/INDEX($BB$5:$BG$12,MATCH($D326,$AR$5:$AR$12,0),5))*($G326/INDEX($BB$5:$BG$12,MATCH($D326,$AR$5:$AR$12,0),5))^$J326)+(EXP(-$G326/INDEX($BB$5:$BG$12,MATCH($D326,$AR$5:$AR$12,0),6))*($G326/INDEX($BB$5:$BG$12,MATCH($D326,$AR$5:$AR$12,0),6))^$J326)),0)</x:f>
        <x:v>0</x:v>
      </x:c>
      <x:c r="BJ326"/>
      <x:c r="BK326"/>
      <x:c r="BL326"/>
      <x:c r="BM326"/>
      <x:c r="BN326"/>
      <x:c r="BO326"/>
      <x:c r="BP326"/>
      <x:c r="BQ326"/>
      <x:c r="BR326"/>
      <x:c r="BS326"/>
      <x:c r="BT326"/>
      <x:c r="BU326"/>
      <x:c r="BV326"/>
      <x:c r="BW326"/>
      <x:c r="BX326"/>
      <x:c r="BY326"/>
      <x:c r="BZ326"/>
    </x:row>
    <x:row r="327">
      <x:c r="A327" s="30" t="n">
        <x:f>'対象台データ'!A325</x:f>
        <x:v>46139</x:v>
      </x:c>
      <x:c r="B327" s="1004" t="str">
        <x:f>'対象台データ'!B325</x:f>
        <x:v>月</x:v>
      </x:c>
      <x:c r="C327" s="1004" t="str">
        <x:f>'対象台データ'!C325</x:f>
        <x:v>4/27</x:v>
      </x:c>
      <x:c r="D327" t="str">
        <x:f>'対象台データ'!D325</x:f>
        <x:v>パチスロ かぐや様は告らせたい</x:v>
      </x:c>
      <x:c r="E327" s="1015" t="n">
        <x:f>IF($X327="A",MIN(100,MAX(0,55+(V327-55)*(1+0.4*SQRT(MIN(G327/8000,1))))),MIN(100,MAX(0,V327)))</x:f>
        <x:v>90.92346025804623</x:v>
      </x:c>
      <x:c r="F327" s="1017" t="n">
        <x:f>'対象台データ'!E325</x:f>
        <x:v>580</x:v>
      </x:c>
      <x:c r="G327" s="644" t="n">
        <x:f>'対象台データ'!F325</x:f>
        <x:v>9404</x:v>
      </x:c>
      <x:c r="H327" s="644" t="n">
        <x:f>'対象台データ'!G325</x:f>
        <x:v>5500</x:v>
      </x:c>
      <x:c r="I327" s="644" t="n">
        <x:f>'対象台データ'!H325</x:f>
        <x:v>0</x:v>
      </x:c>
      <x:c r="J327" s="644" t="n">
        <x:f>'対象台データ'!I325</x:f>
        <x:v>0</x:v>
      </x:c>
      <x:c r="K327" s="145" t="n">
        <x:f>'対象台データ'!K325</x:f>
        <x:v>1.1949525024812138</x:v>
      </x:c>
      <x:c r="L327" s="28" t="n">
        <x:f>IF(G327&lt;=0,5,IF(G327&lt;1500,5+(G327-0)*(20-5)/(1500-0),IF(G327&lt;3000,20+(G327-1500)*(40-20)/(3000-1500),IF(G327&lt;4500,40+(G327-3000)*(58-40)/(4500-3000),IF(G327&lt;6000,58+(G327-4500)*(72-58)/(6000-4500),IF(G327&lt;7500,72+(G327-6000)*(84-72)/(7500-6000),IF(G327&lt;9000,84+(G327-7500)*(93-84)/(9000-7500),IF(G327&lt;11000,93+(G327-9000)*(100-93)/(11000-9000),100))))))))</x:f>
        <x:v>94.414</x:v>
      </x:c>
      <x:c r="M327" s="28" t="n">
        <x:v>1</x:v>
      </x:c>
      <x:c r="N327" s="28" t="n">
        <x:f>MIN(100,L327*M327)</x:f>
        <x:v>94.414</x:v>
      </x:c>
      <x:c r="O327" s="28" t="n">
        <x:f>IF(K327&lt;=0.8,0,IF(K327&lt;0.9,0+(K327-0.8)*(10-0)/(0.9-0.8),IF(K327&lt;1,10+(K327-0.9)*(35-10)/(1-0.9),IF(K327&lt;1.2,35+(K327-1)*(87-35)/(1.2-1),IF(K327&lt;1.3,87+(K327-1.2)*(96-87)/(1.3-1.2),IF(K327&lt;1.45,96+(K327-1.3)*(100-96)/(1.45-1.3),100))))))</x:f>
        <x:v>85.68765064511558</x:v>
      </x:c>
      <x:c r="P327" s="145" t="n">
        <x:f>MIN(1,SQRT(G327/8000))</x:f>
        <x:v>1</x:v>
      </x:c>
      <x:c r="Q327" s="28" t="n">
        <x:f>35+(O327-35)*P327</x:f>
        <x:v>85.68765064511558</x:v>
      </x:c>
      <x:c r="R327" s="28" t="n">
        <x:f>IF(K327&lt;0.95,MIN(25,(0.95-K327)*250),0)</x:f>
        <x:v>0</x:v>
      </x:c>
      <x:c r="S327" s="28" t="n">
        <x:f>IF($X327="A",Y327*5+Z327*15+AA327*30+AB327*60+AC327*80+AD327*100,0)</x:f>
        <x:v>0</x:v>
      </x:c>
      <x:c r="T327" s="28" t="n">
        <x:f>IF($X327="A",AE327*5+AF327*15+AG327*30+AH327*60+AI327*80+AJ327*100,0)</x:f>
        <x:v>0</x:v>
      </x:c>
      <x:c r="U327" s="28" t="n">
        <x:f>IF($X327="A",S327*15%+T327*30%+Q327*55%,0)</x:f>
        <x:v>0</x:v>
      </x:c>
      <x:c r="V327" s="1019" t="n">
        <x:f>IF($X327="A",U327*80%+N327*20%,N327*IFERROR(INDEX($AT$5:$AT$60,MATCH($D327,$AR$5:$AR$60,0)),0.6)+Q327*IFERROR(INDEX($AU$5:$AU$60,MATCH($D327,$AR$5:$AR$60,0)),0.4)-R327)</x:f>
        <x:v>90.92346025804623</x:v>
      </x:c>
      <x:c r="W327" s="25" t="str">
        <x:f>IF(E327&gt;=90,"設定6級候補",IF(E327&gt;=75,"設定4以上強候補",IF(E327&gt;=60,"設定4以上を疑う","要観察")))</x:f>
        <x:v>設定6級候補</x:v>
      </x:c>
      <x:c r="X327" s="1004" t="str">
        <x:f>IFERROR(INDEX($AS$5:$AS$60,MATCH($D327,$AR$5:$AR$60,0)),"AT")</x:f>
        <x:v>AT</x:v>
      </x:c>
      <x:c r="Y327" s="145" t="n">
        <x:f>IFERROR((EXP(-$G327/INDEX($AV$5:$BA$12,MATCH($D327,$AR$5:$AR$12,0),1))*($G327/INDEX($AV$5:$BA$12,MATCH($D327,$AR$5:$AR$12,0),1))^$I327)/((EXP(-$G327/INDEX($AV$5:$BA$12,MATCH($D327,$AR$5:$AR$12,0),1))*($G327/INDEX($AV$5:$BA$12,MATCH($D327,$AR$5:$AR$12,0),1))^$I327)+(EXP(-$G327/INDEX($AV$5:$BA$12,MATCH($D327,$AR$5:$AR$12,0),2))*($G327/INDEX($AV$5:$BA$12,MATCH($D327,$AR$5:$AR$12,0),2))^$I327)+(EXP(-$G327/INDEX($AV$5:$BA$12,MATCH($D327,$AR$5:$AR$12,0),3))*($G327/INDEX($AV$5:$BA$12,MATCH($D327,$AR$5:$AR$12,0),3))^$I327)+(EXP(-$G327/INDEX($AV$5:$BA$12,MATCH($D327,$AR$5:$AR$12,0),4))*($G327/INDEX($AV$5:$BA$12,MATCH($D327,$AR$5:$AR$12,0),4))^$I327)+(EXP(-$G327/INDEX($AV$5:$BA$12,MATCH($D327,$AR$5:$AR$12,0),5))*($G327/INDEX($AV$5:$BA$12,MATCH($D327,$AR$5:$AR$12,0),5))^$I327)+(EXP(-$G327/INDEX($AV$5:$BA$12,MATCH($D327,$AR$5:$AR$12,0),6))*($G327/INDEX($AV$5:$BA$12,MATCH($D327,$AR$5:$AR$12,0),6))^$I327)),0)</x:f>
        <x:v>0</x:v>
      </x:c>
      <x:c r="Z327" s="145" t="n">
        <x:f>IFERROR((EXP(-$G327/INDEX($AV$5:$BA$12,MATCH($D327,$AR$5:$AR$12,0),2))*($G327/INDEX($AV$5:$BA$12,MATCH($D327,$AR$5:$AR$12,0),2))^$I327)/((EXP(-$G327/INDEX($AV$5:$BA$12,MATCH($D327,$AR$5:$AR$12,0),1))*($G327/INDEX($AV$5:$BA$12,MATCH($D327,$AR$5:$AR$12,0),1))^$I327)+(EXP(-$G327/INDEX($AV$5:$BA$12,MATCH($D327,$AR$5:$AR$12,0),2))*($G327/INDEX($AV$5:$BA$12,MATCH($D327,$AR$5:$AR$12,0),2))^$I327)+(EXP(-$G327/INDEX($AV$5:$BA$12,MATCH($D327,$AR$5:$AR$12,0),3))*($G327/INDEX($AV$5:$BA$12,MATCH($D327,$AR$5:$AR$12,0),3))^$I327)+(EXP(-$G327/INDEX($AV$5:$BA$12,MATCH($D327,$AR$5:$AR$12,0),4))*($G327/INDEX($AV$5:$BA$12,MATCH($D327,$AR$5:$AR$12,0),4))^$I327)+(EXP(-$G327/INDEX($AV$5:$BA$12,MATCH($D327,$AR$5:$AR$12,0),5))*($G327/INDEX($AV$5:$BA$12,MATCH($D327,$AR$5:$AR$12,0),5))^$I327)+(EXP(-$G327/INDEX($AV$5:$BA$12,MATCH($D327,$AR$5:$AR$12,0),6))*($G327/INDEX($AV$5:$BA$12,MATCH($D327,$AR$5:$AR$12,0),6))^$I327)),0)</x:f>
        <x:v>0</x:v>
      </x:c>
      <x:c r="AA327" s="145" t="n">
        <x:f>IFERROR((EXP(-$G327/INDEX($AV$5:$BA$12,MATCH($D327,$AR$5:$AR$12,0),3))*($G327/INDEX($AV$5:$BA$12,MATCH($D327,$AR$5:$AR$12,0),3))^$I327)/((EXP(-$G327/INDEX($AV$5:$BA$12,MATCH($D327,$AR$5:$AR$12,0),1))*($G327/INDEX($AV$5:$BA$12,MATCH($D327,$AR$5:$AR$12,0),1))^$I327)+(EXP(-$G327/INDEX($AV$5:$BA$12,MATCH($D327,$AR$5:$AR$12,0),2))*($G327/INDEX($AV$5:$BA$12,MATCH($D327,$AR$5:$AR$12,0),2))^$I327)+(EXP(-$G327/INDEX($AV$5:$BA$12,MATCH($D327,$AR$5:$AR$12,0),3))*($G327/INDEX($AV$5:$BA$12,MATCH($D327,$AR$5:$AR$12,0),3))^$I327)+(EXP(-$G327/INDEX($AV$5:$BA$12,MATCH($D327,$AR$5:$AR$12,0),4))*($G327/INDEX($AV$5:$BA$12,MATCH($D327,$AR$5:$AR$12,0),4))^$I327)+(EXP(-$G327/INDEX($AV$5:$BA$12,MATCH($D327,$AR$5:$AR$12,0),5))*($G327/INDEX($AV$5:$BA$12,MATCH($D327,$AR$5:$AR$12,0),5))^$I327)+(EXP(-$G327/INDEX($AV$5:$BA$12,MATCH($D327,$AR$5:$AR$12,0),6))*($G327/INDEX($AV$5:$BA$12,MATCH($D327,$AR$5:$AR$12,0),6))^$I327)),0)</x:f>
        <x:v>0</x:v>
      </x:c>
      <x:c r="AB327" s="145" t="n">
        <x:f>IFERROR((EXP(-$G327/INDEX($AV$5:$BA$12,MATCH($D327,$AR$5:$AR$12,0),4))*($G327/INDEX($AV$5:$BA$12,MATCH($D327,$AR$5:$AR$12,0),4))^$I327)/((EXP(-$G327/INDEX($AV$5:$BA$12,MATCH($D327,$AR$5:$AR$12,0),1))*($G327/INDEX($AV$5:$BA$12,MATCH($D327,$AR$5:$AR$12,0),1))^$I327)+(EXP(-$G327/INDEX($AV$5:$BA$12,MATCH($D327,$AR$5:$AR$12,0),2))*($G327/INDEX($AV$5:$BA$12,MATCH($D327,$AR$5:$AR$12,0),2))^$I327)+(EXP(-$G327/INDEX($AV$5:$BA$12,MATCH($D327,$AR$5:$AR$12,0),3))*($G327/INDEX($AV$5:$BA$12,MATCH($D327,$AR$5:$AR$12,0),3))^$I327)+(EXP(-$G327/INDEX($AV$5:$BA$12,MATCH($D327,$AR$5:$AR$12,0),4))*($G327/INDEX($AV$5:$BA$12,MATCH($D327,$AR$5:$AR$12,0),4))^$I327)+(EXP(-$G327/INDEX($AV$5:$BA$12,MATCH($D327,$AR$5:$AR$12,0),5))*($G327/INDEX($AV$5:$BA$12,MATCH($D327,$AR$5:$AR$12,0),5))^$I327)+(EXP(-$G327/INDEX($AV$5:$BA$12,MATCH($D327,$AR$5:$AR$12,0),6))*($G327/INDEX($AV$5:$BA$12,MATCH($D327,$AR$5:$AR$12,0),6))^$I327)),0)</x:f>
        <x:v>0</x:v>
      </x:c>
      <x:c r="AC327" s="145" t="n">
        <x:f>IFERROR((EXP(-$G327/INDEX($AV$5:$BA$12,MATCH($D327,$AR$5:$AR$12,0),5))*($G327/INDEX($AV$5:$BA$12,MATCH($D327,$AR$5:$AR$12,0),5))^$I327)/((EXP(-$G327/INDEX($AV$5:$BA$12,MATCH($D327,$AR$5:$AR$12,0),1))*($G327/INDEX($AV$5:$BA$12,MATCH($D327,$AR$5:$AR$12,0),1))^$I327)+(EXP(-$G327/INDEX($AV$5:$BA$12,MATCH($D327,$AR$5:$AR$12,0),2))*($G327/INDEX($AV$5:$BA$12,MATCH($D327,$AR$5:$AR$12,0),2))^$I327)+(EXP(-$G327/INDEX($AV$5:$BA$12,MATCH($D327,$AR$5:$AR$12,0),3))*($G327/INDEX($AV$5:$BA$12,MATCH($D327,$AR$5:$AR$12,0),3))^$I327)+(EXP(-$G327/INDEX($AV$5:$BA$12,MATCH($D327,$AR$5:$AR$12,0),4))*($G327/INDEX($AV$5:$BA$12,MATCH($D327,$AR$5:$AR$12,0),4))^$I327)+(EXP(-$G327/INDEX($AV$5:$BA$12,MATCH($D327,$AR$5:$AR$12,0),5))*($G327/INDEX($AV$5:$BA$12,MATCH($D327,$AR$5:$AR$12,0),5))^$I327)+(EXP(-$G327/INDEX($AV$5:$BA$12,MATCH($D327,$AR$5:$AR$12,0),6))*($G327/INDEX($AV$5:$BA$12,MATCH($D327,$AR$5:$AR$12,0),6))^$I327)),0)</x:f>
        <x:v>0</x:v>
      </x:c>
      <x:c r="AD327" s="145" t="n">
        <x:f>IFERROR((EXP(-$G327/INDEX($AV$5:$BA$12,MATCH($D327,$AR$5:$AR$12,0),6))*($G327/INDEX($AV$5:$BA$12,MATCH($D327,$AR$5:$AR$12,0),6))^$I327)/((EXP(-$G327/INDEX($AV$5:$BA$12,MATCH($D327,$AR$5:$AR$12,0),1))*($G327/INDEX($AV$5:$BA$12,MATCH($D327,$AR$5:$AR$12,0),1))^$I327)+(EXP(-$G327/INDEX($AV$5:$BA$12,MATCH($D327,$AR$5:$AR$12,0),2))*($G327/INDEX($AV$5:$BA$12,MATCH($D327,$AR$5:$AR$12,0),2))^$I327)+(EXP(-$G327/INDEX($AV$5:$BA$12,MATCH($D327,$AR$5:$AR$12,0),3))*($G327/INDEX($AV$5:$BA$12,MATCH($D327,$AR$5:$AR$12,0),3))^$I327)+(EXP(-$G327/INDEX($AV$5:$BA$12,MATCH($D327,$AR$5:$AR$12,0),4))*($G327/INDEX($AV$5:$BA$12,MATCH($D327,$AR$5:$AR$12,0),4))^$I327)+(EXP(-$G327/INDEX($AV$5:$BA$12,MATCH($D327,$AR$5:$AR$12,0),5))*($G327/INDEX($AV$5:$BA$12,MATCH($D327,$AR$5:$AR$12,0),5))^$I327)+(EXP(-$G327/INDEX($AV$5:$BA$12,MATCH($D327,$AR$5:$AR$12,0),6))*($G327/INDEX($AV$5:$BA$12,MATCH($D327,$AR$5:$AR$12,0),6))^$I327)),0)</x:f>
        <x:v>0</x:v>
      </x:c>
      <x:c r="AE327" s="145" t="n">
        <x:f>IFERROR((EXP(-$G327/INDEX($BB$5:$BG$12,MATCH($D327,$AR$5:$AR$12,0),1))*($G327/INDEX($BB$5:$BG$12,MATCH($D327,$AR$5:$AR$12,0),1))^$J327)/((EXP(-$G327/INDEX($BB$5:$BG$12,MATCH($D327,$AR$5:$AR$12,0),1))*($G327/INDEX($BB$5:$BG$12,MATCH($D327,$AR$5:$AR$12,0),1))^$J327)+(EXP(-$G327/INDEX($BB$5:$BG$12,MATCH($D327,$AR$5:$AR$12,0),2))*($G327/INDEX($BB$5:$BG$12,MATCH($D327,$AR$5:$AR$12,0),2))^$J327)+(EXP(-$G327/INDEX($BB$5:$BG$12,MATCH($D327,$AR$5:$AR$12,0),3))*($G327/INDEX($BB$5:$BG$12,MATCH($D327,$AR$5:$AR$12,0),3))^$J327)+(EXP(-$G327/INDEX($BB$5:$BG$12,MATCH($D327,$AR$5:$AR$12,0),4))*($G327/INDEX($BB$5:$BG$12,MATCH($D327,$AR$5:$AR$12,0),4))^$J327)+(EXP(-$G327/INDEX($BB$5:$BG$12,MATCH($D327,$AR$5:$AR$12,0),5))*($G327/INDEX($BB$5:$BG$12,MATCH($D327,$AR$5:$AR$12,0),5))^$J327)+(EXP(-$G327/INDEX($BB$5:$BG$12,MATCH($D327,$AR$5:$AR$12,0),6))*($G327/INDEX($BB$5:$BG$12,MATCH($D327,$AR$5:$AR$12,0),6))^$J327)),0)</x:f>
        <x:v>0</x:v>
      </x:c>
      <x:c r="AF327" s="145" t="n">
        <x:f>IFERROR((EXP(-$G327/INDEX($BB$5:$BG$12,MATCH($D327,$AR$5:$AR$12,0),2))*($G327/INDEX($BB$5:$BG$12,MATCH($D327,$AR$5:$AR$12,0),2))^$J327)/((EXP(-$G327/INDEX($BB$5:$BG$12,MATCH($D327,$AR$5:$AR$12,0),1))*($G327/INDEX($BB$5:$BG$12,MATCH($D327,$AR$5:$AR$12,0),1))^$J327)+(EXP(-$G327/INDEX($BB$5:$BG$12,MATCH($D327,$AR$5:$AR$12,0),2))*($G327/INDEX($BB$5:$BG$12,MATCH($D327,$AR$5:$AR$12,0),2))^$J327)+(EXP(-$G327/INDEX($BB$5:$BG$12,MATCH($D327,$AR$5:$AR$12,0),3))*($G327/INDEX($BB$5:$BG$12,MATCH($D327,$AR$5:$AR$12,0),3))^$J327)+(EXP(-$G327/INDEX($BB$5:$BG$12,MATCH($D327,$AR$5:$AR$12,0),4))*($G327/INDEX($BB$5:$BG$12,MATCH($D327,$AR$5:$AR$12,0),4))^$J327)+(EXP(-$G327/INDEX($BB$5:$BG$12,MATCH($D327,$AR$5:$AR$12,0),5))*($G327/INDEX($BB$5:$BG$12,MATCH($D327,$AR$5:$AR$12,0),5))^$J327)+(EXP(-$G327/INDEX($BB$5:$BG$12,MATCH($D327,$AR$5:$AR$12,0),6))*($G327/INDEX($BB$5:$BG$12,MATCH($D327,$AR$5:$AR$12,0),6))^$J327)),0)</x:f>
        <x:v>0</x:v>
      </x:c>
      <x:c r="AG327" s="145" t="n">
        <x:f>IFERROR((EXP(-$G327/INDEX($BB$5:$BG$12,MATCH($D327,$AR$5:$AR$12,0),3))*($G327/INDEX($BB$5:$BG$12,MATCH($D327,$AR$5:$AR$12,0),3))^$J327)/((EXP(-$G327/INDEX($BB$5:$BG$12,MATCH($D327,$AR$5:$AR$12,0),1))*($G327/INDEX($BB$5:$BG$12,MATCH($D327,$AR$5:$AR$12,0),1))^$J327)+(EXP(-$G327/INDEX($BB$5:$BG$12,MATCH($D327,$AR$5:$AR$12,0),2))*($G327/INDEX($BB$5:$BG$12,MATCH($D327,$AR$5:$AR$12,0),2))^$J327)+(EXP(-$G327/INDEX($BB$5:$BG$12,MATCH($D327,$AR$5:$AR$12,0),3))*($G327/INDEX($BB$5:$BG$12,MATCH($D327,$AR$5:$AR$12,0),3))^$J327)+(EXP(-$G327/INDEX($BB$5:$BG$12,MATCH($D327,$AR$5:$AR$12,0),4))*($G327/INDEX($BB$5:$BG$12,MATCH($D327,$AR$5:$AR$12,0),4))^$J327)+(EXP(-$G327/INDEX($BB$5:$BG$12,MATCH($D327,$AR$5:$AR$12,0),5))*($G327/INDEX($BB$5:$BG$12,MATCH($D327,$AR$5:$AR$12,0),5))^$J327)+(EXP(-$G327/INDEX($BB$5:$BG$12,MATCH($D327,$AR$5:$AR$12,0),6))*($G327/INDEX($BB$5:$BG$12,MATCH($D327,$AR$5:$AR$12,0),6))^$J327)),0)</x:f>
        <x:v>0</x:v>
      </x:c>
      <x:c r="AH327" s="145" t="n">
        <x:f>IFERROR((EXP(-$G327/INDEX($BB$5:$BG$12,MATCH($D327,$AR$5:$AR$12,0),4))*($G327/INDEX($BB$5:$BG$12,MATCH($D327,$AR$5:$AR$12,0),4))^$J327)/((EXP(-$G327/INDEX($BB$5:$BG$12,MATCH($D327,$AR$5:$AR$12,0),1))*($G327/INDEX($BB$5:$BG$12,MATCH($D327,$AR$5:$AR$12,0),1))^$J327)+(EXP(-$G327/INDEX($BB$5:$BG$12,MATCH($D327,$AR$5:$AR$12,0),2))*($G327/INDEX($BB$5:$BG$12,MATCH($D327,$AR$5:$AR$12,0),2))^$J327)+(EXP(-$G327/INDEX($BB$5:$BG$12,MATCH($D327,$AR$5:$AR$12,0),3))*($G327/INDEX($BB$5:$BG$12,MATCH($D327,$AR$5:$AR$12,0),3))^$J327)+(EXP(-$G327/INDEX($BB$5:$BG$12,MATCH($D327,$AR$5:$AR$12,0),4))*($G327/INDEX($BB$5:$BG$12,MATCH($D327,$AR$5:$AR$12,0),4))^$J327)+(EXP(-$G327/INDEX($BB$5:$BG$12,MATCH($D327,$AR$5:$AR$12,0),5))*($G327/INDEX($BB$5:$BG$12,MATCH($D327,$AR$5:$AR$12,0),5))^$J327)+(EXP(-$G327/INDEX($BB$5:$BG$12,MATCH($D327,$AR$5:$AR$12,0),6))*($G327/INDEX($BB$5:$BG$12,MATCH($D327,$AR$5:$AR$12,0),6))^$J327)),0)</x:f>
        <x:v>0</x:v>
      </x:c>
      <x:c r="AI327" s="145" t="n">
        <x:f>IFERROR((EXP(-$G327/INDEX($BB$5:$BG$12,MATCH($D327,$AR$5:$AR$12,0),5))*($G327/INDEX($BB$5:$BG$12,MATCH($D327,$AR$5:$AR$12,0),5))^$J327)/((EXP(-$G327/INDEX($BB$5:$BG$12,MATCH($D327,$AR$5:$AR$12,0),1))*($G327/INDEX($BB$5:$BG$12,MATCH($D327,$AR$5:$AR$12,0),1))^$J327)+(EXP(-$G327/INDEX($BB$5:$BG$12,MATCH($D327,$AR$5:$AR$12,0),2))*($G327/INDEX($BB$5:$BG$12,MATCH($D327,$AR$5:$AR$12,0),2))^$J327)+(EXP(-$G327/INDEX($BB$5:$BG$12,MATCH($D327,$AR$5:$AR$12,0),3))*($G327/INDEX($BB$5:$BG$12,MATCH($D327,$AR$5:$AR$12,0),3))^$J327)+(EXP(-$G327/INDEX($BB$5:$BG$12,MATCH($D327,$AR$5:$AR$12,0),4))*($G327/INDEX($BB$5:$BG$12,MATCH($D327,$AR$5:$AR$12,0),4))^$J327)+(EXP(-$G327/INDEX($BB$5:$BG$12,MATCH($D327,$AR$5:$AR$12,0),5))*($G327/INDEX($BB$5:$BG$12,MATCH($D327,$AR$5:$AR$12,0),5))^$J327)+(EXP(-$G327/INDEX($BB$5:$BG$12,MATCH($D327,$AR$5:$AR$12,0),6))*($G327/INDEX($BB$5:$BG$12,MATCH($D327,$AR$5:$AR$12,0),6))^$J327)),0)</x:f>
        <x:v>0</x:v>
      </x:c>
      <x:c r="AJ327" s="145" t="n">
        <x:f>IFERROR((EXP(-$G327/INDEX($BB$5:$BG$12,MATCH($D327,$AR$5:$AR$12,0),6))*($G327/INDEX($BB$5:$BG$12,MATCH($D327,$AR$5:$AR$12,0),6))^$J327)/((EXP(-$G327/INDEX($BB$5:$BG$12,MATCH($D327,$AR$5:$AR$12,0),1))*($G327/INDEX($BB$5:$BG$12,MATCH($D327,$AR$5:$AR$12,0),1))^$J327)+(EXP(-$G327/INDEX($BB$5:$BG$12,MATCH($D327,$AR$5:$AR$12,0),2))*($G327/INDEX($BB$5:$BG$12,MATCH($D327,$AR$5:$AR$12,0),2))^$J327)+(EXP(-$G327/INDEX($BB$5:$BG$12,MATCH($D327,$AR$5:$AR$12,0),3))*($G327/INDEX($BB$5:$BG$12,MATCH($D327,$AR$5:$AR$12,0),3))^$J327)+(EXP(-$G327/INDEX($BB$5:$BG$12,MATCH($D327,$AR$5:$AR$12,0),4))*($G327/INDEX($BB$5:$BG$12,MATCH($D327,$AR$5:$AR$12,0),4))^$J327)+(EXP(-$G327/INDEX($BB$5:$BG$12,MATCH($D327,$AR$5:$AR$12,0),5))*($G327/INDEX($BB$5:$BG$12,MATCH($D327,$AR$5:$AR$12,0),5))^$J327)+(EXP(-$G327/INDEX($BB$5:$BG$12,MATCH($D327,$AR$5:$AR$12,0),6))*($G327/INDEX($BB$5:$BG$12,MATCH($D327,$AR$5:$AR$12,0),6))^$J327)),0)</x:f>
        <x:v>0</x:v>
      </x:c>
      <x:c r="BJ327"/>
      <x:c r="BK327"/>
      <x:c r="BL327"/>
      <x:c r="BM327"/>
      <x:c r="BN327"/>
      <x:c r="BO327"/>
      <x:c r="BP327"/>
      <x:c r="BQ327"/>
      <x:c r="BR327"/>
      <x:c r="BS327"/>
      <x:c r="BT327"/>
      <x:c r="BU327"/>
      <x:c r="BV327"/>
      <x:c r="BW327"/>
      <x:c r="BX327"/>
      <x:c r="BY327"/>
      <x:c r="BZ327"/>
    </x:row>
    <x:row r="328">
      <x:c r="A328" s="30" t="n">
        <x:f>'対象台データ'!A326</x:f>
        <x:v>46139</x:v>
      </x:c>
      <x:c r="B328" s="1004" t="str">
        <x:f>'対象台データ'!B326</x:f>
        <x:v>月</x:v>
      </x:c>
      <x:c r="C328" s="1004" t="str">
        <x:f>'対象台データ'!C326</x:f>
        <x:v>4/27</x:v>
      </x:c>
      <x:c r="D328" t="str">
        <x:f>'対象台データ'!D326</x:f>
        <x:v>パチスロ かぐや様は告らせたい</x:v>
      </x:c>
      <x:c r="E328" s="1015" t="n">
        <x:f>IF($X328="A",MIN(100,MAX(0,55+(V328-55)*(1+0.4*SQRT(MIN(G328/8000,1))))),MIN(100,MAX(0,V328)))</x:f>
        <x:v>74.66706217228463</x:v>
      </x:c>
      <x:c r="F328" s="1017" t="n">
        <x:f>'対象台データ'!E326</x:f>
        <x:v>581</x:v>
      </x:c>
      <x:c r="G328" s="644" t="n">
        <x:f>'対象台データ'!F326</x:f>
        <x:v>8188</x:v>
      </x:c>
      <x:c r="H328" s="644" t="n">
        <x:f>'対象台データ'!G326</x:f>
        <x:v>1840</x:v>
      </x:c>
      <x:c r="I328" s="644" t="n">
        <x:f>'対象台データ'!H326</x:f>
        <x:v>0</x:v>
      </x:c>
      <x:c r="J328" s="644" t="n">
        <x:f>'対象台データ'!I326</x:f>
        <x:v>0</x:v>
      </x:c>
      <x:c r="K328" s="145" t="n">
        <x:f>'対象台データ'!K326</x:f>
        <x:v>1.0749063670411985</x:v>
      </x:c>
      <x:c r="L328" s="28" t="n">
        <x:f>IF(G328&lt;=0,5,IF(G328&lt;1500,5+(G328-0)*(20-5)/(1500-0),IF(G328&lt;3000,20+(G328-1500)*(40-20)/(3000-1500),IF(G328&lt;4500,40+(G328-3000)*(58-40)/(4500-3000),IF(G328&lt;6000,58+(G328-4500)*(72-58)/(6000-4500),IF(G328&lt;7500,72+(G328-6000)*(84-72)/(7500-6000),IF(G328&lt;9000,84+(G328-7500)*(93-84)/(9000-7500),IF(G328&lt;11000,93+(G328-9000)*(100-93)/(11000-9000),100))))))))</x:f>
        <x:v>88.128</x:v>
      </x:c>
      <x:c r="M328" s="28" t="n">
        <x:v>1</x:v>
      </x:c>
      <x:c r="N328" s="28" t="n">
        <x:f>MIN(100,L328*M328)</x:f>
        <x:v>88.128</x:v>
      </x:c>
      <x:c r="O328" s="28" t="n">
        <x:f>IF(K328&lt;=0.8,0,IF(K328&lt;0.9,0+(K328-0.8)*(10-0)/(0.9-0.8),IF(K328&lt;1,10+(K328-0.9)*(35-10)/(1-0.9),IF(K328&lt;1.2,35+(K328-1)*(87-35)/(1.2-1),IF(K328&lt;1.3,87+(K328-1.2)*(96-87)/(1.3-1.2),IF(K328&lt;1.45,96+(K328-1.3)*(100-96)/(1.45-1.3),100))))))</x:f>
        <x:v>54.475655430711605</x:v>
      </x:c>
      <x:c r="P328" s="145" t="n">
        <x:f>MIN(1,SQRT(G328/8000))</x:f>
        <x:v>1</x:v>
      </x:c>
      <x:c r="Q328" s="28" t="n">
        <x:f>35+(O328-35)*P328</x:f>
        <x:v>54.475655430711605</x:v>
      </x:c>
      <x:c r="R328" s="28" t="n">
        <x:f>IF(K328&lt;0.95,MIN(25,(0.95-K328)*250),0)</x:f>
        <x:v>0</x:v>
      </x:c>
      <x:c r="S328" s="28" t="n">
        <x:f>IF($X328="A",Y328*5+Z328*15+AA328*30+AB328*60+AC328*80+AD328*100,0)</x:f>
        <x:v>0</x:v>
      </x:c>
      <x:c r="T328" s="28" t="n">
        <x:f>IF($X328="A",AE328*5+AF328*15+AG328*30+AH328*60+AI328*80+AJ328*100,0)</x:f>
        <x:v>0</x:v>
      </x:c>
      <x:c r="U328" s="28" t="n">
        <x:f>IF($X328="A",S328*15%+T328*30%+Q328*55%,0)</x:f>
        <x:v>0</x:v>
      </x:c>
      <x:c r="V328" s="1019" t="n">
        <x:f>IF($X328="A",U328*80%+N328*20%,N328*IFERROR(INDEX($AT$5:$AT$60,MATCH($D328,$AR$5:$AR$60,0)),0.6)+Q328*IFERROR(INDEX($AU$5:$AU$60,MATCH($D328,$AR$5:$AR$60,0)),0.4)-R328)</x:f>
        <x:v>74.66706217228463</x:v>
      </x:c>
      <x:c r="W328" s="25" t="str">
        <x:f>IF(E328&gt;=90,"設定6級候補",IF(E328&gt;=75,"設定4以上強候補",IF(E328&gt;=60,"設定4以上を疑う","要観察")))</x:f>
        <x:v>設定4以上を疑う</x:v>
      </x:c>
      <x:c r="X328" s="1004" t="str">
        <x:f>IFERROR(INDEX($AS$5:$AS$60,MATCH($D328,$AR$5:$AR$60,0)),"AT")</x:f>
        <x:v>AT</x:v>
      </x:c>
      <x:c r="Y328" s="145" t="n">
        <x:f>IFERROR((EXP(-$G328/INDEX($AV$5:$BA$12,MATCH($D328,$AR$5:$AR$12,0),1))*($G328/INDEX($AV$5:$BA$12,MATCH($D328,$AR$5:$AR$12,0),1))^$I328)/((EXP(-$G328/INDEX($AV$5:$BA$12,MATCH($D328,$AR$5:$AR$12,0),1))*($G328/INDEX($AV$5:$BA$12,MATCH($D328,$AR$5:$AR$12,0),1))^$I328)+(EXP(-$G328/INDEX($AV$5:$BA$12,MATCH($D328,$AR$5:$AR$12,0),2))*($G328/INDEX($AV$5:$BA$12,MATCH($D328,$AR$5:$AR$12,0),2))^$I328)+(EXP(-$G328/INDEX($AV$5:$BA$12,MATCH($D328,$AR$5:$AR$12,0),3))*($G328/INDEX($AV$5:$BA$12,MATCH($D328,$AR$5:$AR$12,0),3))^$I328)+(EXP(-$G328/INDEX($AV$5:$BA$12,MATCH($D328,$AR$5:$AR$12,0),4))*($G328/INDEX($AV$5:$BA$12,MATCH($D328,$AR$5:$AR$12,0),4))^$I328)+(EXP(-$G328/INDEX($AV$5:$BA$12,MATCH($D328,$AR$5:$AR$12,0),5))*($G328/INDEX($AV$5:$BA$12,MATCH($D328,$AR$5:$AR$12,0),5))^$I328)+(EXP(-$G328/INDEX($AV$5:$BA$12,MATCH($D328,$AR$5:$AR$12,0),6))*($G328/INDEX($AV$5:$BA$12,MATCH($D328,$AR$5:$AR$12,0),6))^$I328)),0)</x:f>
        <x:v>0</x:v>
      </x:c>
      <x:c r="Z328" s="145" t="n">
        <x:f>IFERROR((EXP(-$G328/INDEX($AV$5:$BA$12,MATCH($D328,$AR$5:$AR$12,0),2))*($G328/INDEX($AV$5:$BA$12,MATCH($D328,$AR$5:$AR$12,0),2))^$I328)/((EXP(-$G328/INDEX($AV$5:$BA$12,MATCH($D328,$AR$5:$AR$12,0),1))*($G328/INDEX($AV$5:$BA$12,MATCH($D328,$AR$5:$AR$12,0),1))^$I328)+(EXP(-$G328/INDEX($AV$5:$BA$12,MATCH($D328,$AR$5:$AR$12,0),2))*($G328/INDEX($AV$5:$BA$12,MATCH($D328,$AR$5:$AR$12,0),2))^$I328)+(EXP(-$G328/INDEX($AV$5:$BA$12,MATCH($D328,$AR$5:$AR$12,0),3))*($G328/INDEX($AV$5:$BA$12,MATCH($D328,$AR$5:$AR$12,0),3))^$I328)+(EXP(-$G328/INDEX($AV$5:$BA$12,MATCH($D328,$AR$5:$AR$12,0),4))*($G328/INDEX($AV$5:$BA$12,MATCH($D328,$AR$5:$AR$12,0),4))^$I328)+(EXP(-$G328/INDEX($AV$5:$BA$12,MATCH($D328,$AR$5:$AR$12,0),5))*($G328/INDEX($AV$5:$BA$12,MATCH($D328,$AR$5:$AR$12,0),5))^$I328)+(EXP(-$G328/INDEX($AV$5:$BA$12,MATCH($D328,$AR$5:$AR$12,0),6))*($G328/INDEX($AV$5:$BA$12,MATCH($D328,$AR$5:$AR$12,0),6))^$I328)),0)</x:f>
        <x:v>0</x:v>
      </x:c>
      <x:c r="AA328" s="145" t="n">
        <x:f>IFERROR((EXP(-$G328/INDEX($AV$5:$BA$12,MATCH($D328,$AR$5:$AR$12,0),3))*($G328/INDEX($AV$5:$BA$12,MATCH($D328,$AR$5:$AR$12,0),3))^$I328)/((EXP(-$G328/INDEX($AV$5:$BA$12,MATCH($D328,$AR$5:$AR$12,0),1))*($G328/INDEX($AV$5:$BA$12,MATCH($D328,$AR$5:$AR$12,0),1))^$I328)+(EXP(-$G328/INDEX($AV$5:$BA$12,MATCH($D328,$AR$5:$AR$12,0),2))*($G328/INDEX($AV$5:$BA$12,MATCH($D328,$AR$5:$AR$12,0),2))^$I328)+(EXP(-$G328/INDEX($AV$5:$BA$12,MATCH($D328,$AR$5:$AR$12,0),3))*($G328/INDEX($AV$5:$BA$12,MATCH($D328,$AR$5:$AR$12,0),3))^$I328)+(EXP(-$G328/INDEX($AV$5:$BA$12,MATCH($D328,$AR$5:$AR$12,0),4))*($G328/INDEX($AV$5:$BA$12,MATCH($D328,$AR$5:$AR$12,0),4))^$I328)+(EXP(-$G328/INDEX($AV$5:$BA$12,MATCH($D328,$AR$5:$AR$12,0),5))*($G328/INDEX($AV$5:$BA$12,MATCH($D328,$AR$5:$AR$12,0),5))^$I328)+(EXP(-$G328/INDEX($AV$5:$BA$12,MATCH($D328,$AR$5:$AR$12,0),6))*($G328/INDEX($AV$5:$BA$12,MATCH($D328,$AR$5:$AR$12,0),6))^$I328)),0)</x:f>
        <x:v>0</x:v>
      </x:c>
      <x:c r="AB328" s="145" t="n">
        <x:f>IFERROR((EXP(-$G328/INDEX($AV$5:$BA$12,MATCH($D328,$AR$5:$AR$12,0),4))*($G328/INDEX($AV$5:$BA$12,MATCH($D328,$AR$5:$AR$12,0),4))^$I328)/((EXP(-$G328/INDEX($AV$5:$BA$12,MATCH($D328,$AR$5:$AR$12,0),1))*($G328/INDEX($AV$5:$BA$12,MATCH($D328,$AR$5:$AR$12,0),1))^$I328)+(EXP(-$G328/INDEX($AV$5:$BA$12,MATCH($D328,$AR$5:$AR$12,0),2))*($G328/INDEX($AV$5:$BA$12,MATCH($D328,$AR$5:$AR$12,0),2))^$I328)+(EXP(-$G328/INDEX($AV$5:$BA$12,MATCH($D328,$AR$5:$AR$12,0),3))*($G328/INDEX($AV$5:$BA$12,MATCH($D328,$AR$5:$AR$12,0),3))^$I328)+(EXP(-$G328/INDEX($AV$5:$BA$12,MATCH($D328,$AR$5:$AR$12,0),4))*($G328/INDEX($AV$5:$BA$12,MATCH($D328,$AR$5:$AR$12,0),4))^$I328)+(EXP(-$G328/INDEX($AV$5:$BA$12,MATCH($D328,$AR$5:$AR$12,0),5))*($G328/INDEX($AV$5:$BA$12,MATCH($D328,$AR$5:$AR$12,0),5))^$I328)+(EXP(-$G328/INDEX($AV$5:$BA$12,MATCH($D328,$AR$5:$AR$12,0),6))*($G328/INDEX($AV$5:$BA$12,MATCH($D328,$AR$5:$AR$12,0),6))^$I328)),0)</x:f>
        <x:v>0</x:v>
      </x:c>
      <x:c r="AC328" s="145" t="n">
        <x:f>IFERROR((EXP(-$G328/INDEX($AV$5:$BA$12,MATCH($D328,$AR$5:$AR$12,0),5))*($G328/INDEX($AV$5:$BA$12,MATCH($D328,$AR$5:$AR$12,0),5))^$I328)/((EXP(-$G328/INDEX($AV$5:$BA$12,MATCH($D328,$AR$5:$AR$12,0),1))*($G328/INDEX($AV$5:$BA$12,MATCH($D328,$AR$5:$AR$12,0),1))^$I328)+(EXP(-$G328/INDEX($AV$5:$BA$12,MATCH($D328,$AR$5:$AR$12,0),2))*($G328/INDEX($AV$5:$BA$12,MATCH($D328,$AR$5:$AR$12,0),2))^$I328)+(EXP(-$G328/INDEX($AV$5:$BA$12,MATCH($D328,$AR$5:$AR$12,0),3))*($G328/INDEX($AV$5:$BA$12,MATCH($D328,$AR$5:$AR$12,0),3))^$I328)+(EXP(-$G328/INDEX($AV$5:$BA$12,MATCH($D328,$AR$5:$AR$12,0),4))*($G328/INDEX($AV$5:$BA$12,MATCH($D328,$AR$5:$AR$12,0),4))^$I328)+(EXP(-$G328/INDEX($AV$5:$BA$12,MATCH($D328,$AR$5:$AR$12,0),5))*($G328/INDEX($AV$5:$BA$12,MATCH($D328,$AR$5:$AR$12,0),5))^$I328)+(EXP(-$G328/INDEX($AV$5:$BA$12,MATCH($D328,$AR$5:$AR$12,0),6))*($G328/INDEX($AV$5:$BA$12,MATCH($D328,$AR$5:$AR$12,0),6))^$I328)),0)</x:f>
        <x:v>0</x:v>
      </x:c>
      <x:c r="AD328" s="145" t="n">
        <x:f>IFERROR((EXP(-$G328/INDEX($AV$5:$BA$12,MATCH($D328,$AR$5:$AR$12,0),6))*($G328/INDEX($AV$5:$BA$12,MATCH($D328,$AR$5:$AR$12,0),6))^$I328)/((EXP(-$G328/INDEX($AV$5:$BA$12,MATCH($D328,$AR$5:$AR$12,0),1))*($G328/INDEX($AV$5:$BA$12,MATCH($D328,$AR$5:$AR$12,0),1))^$I328)+(EXP(-$G328/INDEX($AV$5:$BA$12,MATCH($D328,$AR$5:$AR$12,0),2))*($G328/INDEX($AV$5:$BA$12,MATCH($D328,$AR$5:$AR$12,0),2))^$I328)+(EXP(-$G328/INDEX($AV$5:$BA$12,MATCH($D328,$AR$5:$AR$12,0),3))*($G328/INDEX($AV$5:$BA$12,MATCH($D328,$AR$5:$AR$12,0),3))^$I328)+(EXP(-$G328/INDEX($AV$5:$BA$12,MATCH($D328,$AR$5:$AR$12,0),4))*($G328/INDEX($AV$5:$BA$12,MATCH($D328,$AR$5:$AR$12,0),4))^$I328)+(EXP(-$G328/INDEX($AV$5:$BA$12,MATCH($D328,$AR$5:$AR$12,0),5))*($G328/INDEX($AV$5:$BA$12,MATCH($D328,$AR$5:$AR$12,0),5))^$I328)+(EXP(-$G328/INDEX($AV$5:$BA$12,MATCH($D328,$AR$5:$AR$12,0),6))*($G328/INDEX($AV$5:$BA$12,MATCH($D328,$AR$5:$AR$12,0),6))^$I328)),0)</x:f>
        <x:v>0</x:v>
      </x:c>
      <x:c r="AE328" s="145" t="n">
        <x:f>IFERROR((EXP(-$G328/INDEX($BB$5:$BG$12,MATCH($D328,$AR$5:$AR$12,0),1))*($G328/INDEX($BB$5:$BG$12,MATCH($D328,$AR$5:$AR$12,0),1))^$J328)/((EXP(-$G328/INDEX($BB$5:$BG$12,MATCH($D328,$AR$5:$AR$12,0),1))*($G328/INDEX($BB$5:$BG$12,MATCH($D328,$AR$5:$AR$12,0),1))^$J328)+(EXP(-$G328/INDEX($BB$5:$BG$12,MATCH($D328,$AR$5:$AR$12,0),2))*($G328/INDEX($BB$5:$BG$12,MATCH($D328,$AR$5:$AR$12,0),2))^$J328)+(EXP(-$G328/INDEX($BB$5:$BG$12,MATCH($D328,$AR$5:$AR$12,0),3))*($G328/INDEX($BB$5:$BG$12,MATCH($D328,$AR$5:$AR$12,0),3))^$J328)+(EXP(-$G328/INDEX($BB$5:$BG$12,MATCH($D328,$AR$5:$AR$12,0),4))*($G328/INDEX($BB$5:$BG$12,MATCH($D328,$AR$5:$AR$12,0),4))^$J328)+(EXP(-$G328/INDEX($BB$5:$BG$12,MATCH($D328,$AR$5:$AR$12,0),5))*($G328/INDEX($BB$5:$BG$12,MATCH($D328,$AR$5:$AR$12,0),5))^$J328)+(EXP(-$G328/INDEX($BB$5:$BG$12,MATCH($D328,$AR$5:$AR$12,0),6))*($G328/INDEX($BB$5:$BG$12,MATCH($D328,$AR$5:$AR$12,0),6))^$J328)),0)</x:f>
        <x:v>0</x:v>
      </x:c>
      <x:c r="AF328" s="145" t="n">
        <x:f>IFERROR((EXP(-$G328/INDEX($BB$5:$BG$12,MATCH($D328,$AR$5:$AR$12,0),2))*($G328/INDEX($BB$5:$BG$12,MATCH($D328,$AR$5:$AR$12,0),2))^$J328)/((EXP(-$G328/INDEX($BB$5:$BG$12,MATCH($D328,$AR$5:$AR$12,0),1))*($G328/INDEX($BB$5:$BG$12,MATCH($D328,$AR$5:$AR$12,0),1))^$J328)+(EXP(-$G328/INDEX($BB$5:$BG$12,MATCH($D328,$AR$5:$AR$12,0),2))*($G328/INDEX($BB$5:$BG$12,MATCH($D328,$AR$5:$AR$12,0),2))^$J328)+(EXP(-$G328/INDEX($BB$5:$BG$12,MATCH($D328,$AR$5:$AR$12,0),3))*($G328/INDEX($BB$5:$BG$12,MATCH($D328,$AR$5:$AR$12,0),3))^$J328)+(EXP(-$G328/INDEX($BB$5:$BG$12,MATCH($D328,$AR$5:$AR$12,0),4))*($G328/INDEX($BB$5:$BG$12,MATCH($D328,$AR$5:$AR$12,0),4))^$J328)+(EXP(-$G328/INDEX($BB$5:$BG$12,MATCH($D328,$AR$5:$AR$12,0),5))*($G328/INDEX($BB$5:$BG$12,MATCH($D328,$AR$5:$AR$12,0),5))^$J328)+(EXP(-$G328/INDEX($BB$5:$BG$12,MATCH($D328,$AR$5:$AR$12,0),6))*($G328/INDEX($BB$5:$BG$12,MATCH($D328,$AR$5:$AR$12,0),6))^$J328)),0)</x:f>
        <x:v>0</x:v>
      </x:c>
      <x:c r="AG328" s="145" t="n">
        <x:f>IFERROR((EXP(-$G328/INDEX($BB$5:$BG$12,MATCH($D328,$AR$5:$AR$12,0),3))*($G328/INDEX($BB$5:$BG$12,MATCH($D328,$AR$5:$AR$12,0),3))^$J328)/((EXP(-$G328/INDEX($BB$5:$BG$12,MATCH($D328,$AR$5:$AR$12,0),1))*($G328/INDEX($BB$5:$BG$12,MATCH($D328,$AR$5:$AR$12,0),1))^$J328)+(EXP(-$G328/INDEX($BB$5:$BG$12,MATCH($D328,$AR$5:$AR$12,0),2))*($G328/INDEX($BB$5:$BG$12,MATCH($D328,$AR$5:$AR$12,0),2))^$J328)+(EXP(-$G328/INDEX($BB$5:$BG$12,MATCH($D328,$AR$5:$AR$12,0),3))*($G328/INDEX($BB$5:$BG$12,MATCH($D328,$AR$5:$AR$12,0),3))^$J328)+(EXP(-$G328/INDEX($BB$5:$BG$12,MATCH($D328,$AR$5:$AR$12,0),4))*($G328/INDEX($BB$5:$BG$12,MATCH($D328,$AR$5:$AR$12,0),4))^$J328)+(EXP(-$G328/INDEX($BB$5:$BG$12,MATCH($D328,$AR$5:$AR$12,0),5))*($G328/INDEX($BB$5:$BG$12,MATCH($D328,$AR$5:$AR$12,0),5))^$J328)+(EXP(-$G328/INDEX($BB$5:$BG$12,MATCH($D328,$AR$5:$AR$12,0),6))*($G328/INDEX($BB$5:$BG$12,MATCH($D328,$AR$5:$AR$12,0),6))^$J328)),0)</x:f>
        <x:v>0</x:v>
      </x:c>
      <x:c r="AH328" s="145" t="n">
        <x:f>IFERROR((EXP(-$G328/INDEX($BB$5:$BG$12,MATCH($D328,$AR$5:$AR$12,0),4))*($G328/INDEX($BB$5:$BG$12,MATCH($D328,$AR$5:$AR$12,0),4))^$J328)/((EXP(-$G328/INDEX($BB$5:$BG$12,MATCH($D328,$AR$5:$AR$12,0),1))*($G328/INDEX($BB$5:$BG$12,MATCH($D328,$AR$5:$AR$12,0),1))^$J328)+(EXP(-$G328/INDEX($BB$5:$BG$12,MATCH($D328,$AR$5:$AR$12,0),2))*($G328/INDEX($BB$5:$BG$12,MATCH($D328,$AR$5:$AR$12,0),2))^$J328)+(EXP(-$G328/INDEX($BB$5:$BG$12,MATCH($D328,$AR$5:$AR$12,0),3))*($G328/INDEX($BB$5:$BG$12,MATCH($D328,$AR$5:$AR$12,0),3))^$J328)+(EXP(-$G328/INDEX($BB$5:$BG$12,MATCH($D328,$AR$5:$AR$12,0),4))*($G328/INDEX($BB$5:$BG$12,MATCH($D328,$AR$5:$AR$12,0),4))^$J328)+(EXP(-$G328/INDEX($BB$5:$BG$12,MATCH($D328,$AR$5:$AR$12,0),5))*($G328/INDEX($BB$5:$BG$12,MATCH($D328,$AR$5:$AR$12,0),5))^$J328)+(EXP(-$G328/INDEX($BB$5:$BG$12,MATCH($D328,$AR$5:$AR$12,0),6))*($G328/INDEX($BB$5:$BG$12,MATCH($D328,$AR$5:$AR$12,0),6))^$J328)),0)</x:f>
        <x:v>0</x:v>
      </x:c>
      <x:c r="AI328" s="145" t="n">
        <x:f>IFERROR((EXP(-$G328/INDEX($BB$5:$BG$12,MATCH($D328,$AR$5:$AR$12,0),5))*($G328/INDEX($BB$5:$BG$12,MATCH($D328,$AR$5:$AR$12,0),5))^$J328)/((EXP(-$G328/INDEX($BB$5:$BG$12,MATCH($D328,$AR$5:$AR$12,0),1))*($G328/INDEX($BB$5:$BG$12,MATCH($D328,$AR$5:$AR$12,0),1))^$J328)+(EXP(-$G328/INDEX($BB$5:$BG$12,MATCH($D328,$AR$5:$AR$12,0),2))*($G328/INDEX($BB$5:$BG$12,MATCH($D328,$AR$5:$AR$12,0),2))^$J328)+(EXP(-$G328/INDEX($BB$5:$BG$12,MATCH($D328,$AR$5:$AR$12,0),3))*($G328/INDEX($BB$5:$BG$12,MATCH($D328,$AR$5:$AR$12,0),3))^$J328)+(EXP(-$G328/INDEX($BB$5:$BG$12,MATCH($D328,$AR$5:$AR$12,0),4))*($G328/INDEX($BB$5:$BG$12,MATCH($D328,$AR$5:$AR$12,0),4))^$J328)+(EXP(-$G328/INDEX($BB$5:$BG$12,MATCH($D328,$AR$5:$AR$12,0),5))*($G328/INDEX($BB$5:$BG$12,MATCH($D328,$AR$5:$AR$12,0),5))^$J328)+(EXP(-$G328/INDEX($BB$5:$BG$12,MATCH($D328,$AR$5:$AR$12,0),6))*($G328/INDEX($BB$5:$BG$12,MATCH($D328,$AR$5:$AR$12,0),6))^$J328)),0)</x:f>
        <x:v>0</x:v>
      </x:c>
      <x:c r="AJ328" s="145" t="n">
        <x:f>IFERROR((EXP(-$G328/INDEX($BB$5:$BG$12,MATCH($D328,$AR$5:$AR$12,0),6))*($G328/INDEX($BB$5:$BG$12,MATCH($D328,$AR$5:$AR$12,0),6))^$J328)/((EXP(-$G328/INDEX($BB$5:$BG$12,MATCH($D328,$AR$5:$AR$12,0),1))*($G328/INDEX($BB$5:$BG$12,MATCH($D328,$AR$5:$AR$12,0),1))^$J328)+(EXP(-$G328/INDEX($BB$5:$BG$12,MATCH($D328,$AR$5:$AR$12,0),2))*($G328/INDEX($BB$5:$BG$12,MATCH($D328,$AR$5:$AR$12,0),2))^$J328)+(EXP(-$G328/INDEX($BB$5:$BG$12,MATCH($D328,$AR$5:$AR$12,0),3))*($G328/INDEX($BB$5:$BG$12,MATCH($D328,$AR$5:$AR$12,0),3))^$J328)+(EXP(-$G328/INDEX($BB$5:$BG$12,MATCH($D328,$AR$5:$AR$12,0),4))*($G328/INDEX($BB$5:$BG$12,MATCH($D328,$AR$5:$AR$12,0),4))^$J328)+(EXP(-$G328/INDEX($BB$5:$BG$12,MATCH($D328,$AR$5:$AR$12,0),5))*($G328/INDEX($BB$5:$BG$12,MATCH($D328,$AR$5:$AR$12,0),5))^$J328)+(EXP(-$G328/INDEX($BB$5:$BG$12,MATCH($D328,$AR$5:$AR$12,0),6))*($G328/INDEX($BB$5:$BG$12,MATCH($D328,$AR$5:$AR$12,0),6))^$J328)),0)</x:f>
        <x:v>0</x:v>
      </x:c>
      <x:c r="BJ328"/>
      <x:c r="BK328"/>
      <x:c r="BL328"/>
      <x:c r="BM328"/>
      <x:c r="BN328"/>
      <x:c r="BO328"/>
      <x:c r="BP328"/>
      <x:c r="BQ328"/>
      <x:c r="BR328"/>
      <x:c r="BS328"/>
      <x:c r="BT328"/>
      <x:c r="BU328"/>
      <x:c r="BV328"/>
      <x:c r="BW328"/>
      <x:c r="BX328"/>
      <x:c r="BY328"/>
      <x:c r="BZ328"/>
    </x:row>
    <x:row r="329">
      <x:c r="A329" s="30" t="n">
        <x:f>'対象台データ'!A327</x:f>
        <x:v>46139</x:v>
      </x:c>
      <x:c r="B329" s="1004" t="str">
        <x:f>'対象台データ'!B327</x:f>
        <x:v>月</x:v>
      </x:c>
      <x:c r="C329" s="1004" t="str">
        <x:f>'対象台データ'!C327</x:f>
        <x:v>4/27</x:v>
      </x:c>
      <x:c r="D329" t="str">
        <x:f>'対象台データ'!D327</x:f>
        <x:v>パチスロ かぐや様は告らせたい</x:v>
      </x:c>
      <x:c r="E329" s="1015" t="n">
        <x:f>IF($X329="A",MIN(100,MAX(0,55+(V329-55)*(1+0.4*SQRT(MIN(G329/8000,1))))),MIN(100,MAX(0,V329)))</x:f>
        <x:v>87.99474034336376</x:v>
      </x:c>
      <x:c r="F329" s="1017" t="n">
        <x:f>'対象台データ'!E327</x:f>
        <x:v>582</x:v>
      </x:c>
      <x:c r="G329" s="644" t="n">
        <x:f>'対象台データ'!F327</x:f>
        <x:v>8873</x:v>
      </x:c>
      <x:c r="H329" s="644" t="n">
        <x:f>'対象台データ'!G327</x:f>
        <x:v>4774</x:v>
      </x:c>
      <x:c r="I329" s="644" t="n">
        <x:f>'対象台データ'!H327</x:f>
        <x:v>0</x:v>
      </x:c>
      <x:c r="J329" s="644" t="n">
        <x:f>'対象台データ'!I327</x:f>
        <x:v>0</x:v>
      </x:c>
      <x:c r="K329" s="145" t="n">
        <x:f>'対象台データ'!K327</x:f>
        <x:v>1.1793455802246515</x:v>
      </x:c>
      <x:c r="L329" s="28" t="n">
        <x:f>IF(G329&lt;=0,5,IF(G329&lt;1500,5+(G329-0)*(20-5)/(1500-0),IF(G329&lt;3000,20+(G329-1500)*(40-20)/(3000-1500),IF(G329&lt;4500,40+(G329-3000)*(58-40)/(4500-3000),IF(G329&lt;6000,58+(G329-4500)*(72-58)/(6000-4500),IF(G329&lt;7500,72+(G329-6000)*(84-72)/(7500-6000),IF(G329&lt;9000,84+(G329-7500)*(93-84)/(9000-7500),IF(G329&lt;11000,93+(G329-9000)*(100-93)/(11000-9000),100))))))))</x:f>
        <x:v>92.238</x:v>
      </x:c>
      <x:c r="M329" s="28" t="n">
        <x:v>1</x:v>
      </x:c>
      <x:c r="N329" s="28" t="n">
        <x:f>MIN(100,L329*M329)</x:f>
        <x:v>92.238</x:v>
      </x:c>
      <x:c r="O329" s="28" t="n">
        <x:f>IF(K329&lt;=0.8,0,IF(K329&lt;0.9,0+(K329-0.8)*(10-0)/(0.9-0.8),IF(K329&lt;1,10+(K329-0.9)*(35-10)/(1-0.9),IF(K329&lt;1.2,35+(K329-1)*(87-35)/(1.2-1),IF(K329&lt;1.3,87+(K329-1.2)*(96-87)/(1.3-1.2),IF(K329&lt;1.45,96+(K329-1.3)*(100-96)/(1.45-1.3),100))))))</x:f>
        <x:v>81.62985085840941</x:v>
      </x:c>
      <x:c r="P329" s="145" t="n">
        <x:f>MIN(1,SQRT(G329/8000))</x:f>
        <x:v>1</x:v>
      </x:c>
      <x:c r="Q329" s="28" t="n">
        <x:f>35+(O329-35)*P329</x:f>
        <x:v>81.62985085840941</x:v>
      </x:c>
      <x:c r="R329" s="28" t="n">
        <x:f>IF(K329&lt;0.95,MIN(25,(0.95-K329)*250),0)</x:f>
        <x:v>0</x:v>
      </x:c>
      <x:c r="S329" s="28" t="n">
        <x:f>IF($X329="A",Y329*5+Z329*15+AA329*30+AB329*60+AC329*80+AD329*100,0)</x:f>
        <x:v>0</x:v>
      </x:c>
      <x:c r="T329" s="28" t="n">
        <x:f>IF($X329="A",AE329*5+AF329*15+AG329*30+AH329*60+AI329*80+AJ329*100,0)</x:f>
        <x:v>0</x:v>
      </x:c>
      <x:c r="U329" s="28" t="n">
        <x:f>IF($X329="A",S329*15%+T329*30%+Q329*55%,0)</x:f>
        <x:v>0</x:v>
      </x:c>
      <x:c r="V329" s="1019" t="n">
        <x:f>IF($X329="A",U329*80%+N329*20%,N329*IFERROR(INDEX($AT$5:$AT$60,MATCH($D329,$AR$5:$AR$60,0)),0.6)+Q329*IFERROR(INDEX($AU$5:$AU$60,MATCH($D329,$AR$5:$AR$60,0)),0.4)-R329)</x:f>
        <x:v>87.99474034336376</x:v>
      </x:c>
      <x:c r="W329" s="25" t="str">
        <x:f>IF(E329&gt;=90,"設定6級候補",IF(E329&gt;=75,"設定4以上強候補",IF(E329&gt;=60,"設定4以上を疑う","要観察")))</x:f>
        <x:v>設定4以上強候補</x:v>
      </x:c>
      <x:c r="X329" s="1004" t="str">
        <x:f>IFERROR(INDEX($AS$5:$AS$60,MATCH($D329,$AR$5:$AR$60,0)),"AT")</x:f>
        <x:v>AT</x:v>
      </x:c>
      <x:c r="Y329" s="145" t="n">
        <x:f>IFERROR((EXP(-$G329/INDEX($AV$5:$BA$12,MATCH($D329,$AR$5:$AR$12,0),1))*($G329/INDEX($AV$5:$BA$12,MATCH($D329,$AR$5:$AR$12,0),1))^$I329)/((EXP(-$G329/INDEX($AV$5:$BA$12,MATCH($D329,$AR$5:$AR$12,0),1))*($G329/INDEX($AV$5:$BA$12,MATCH($D329,$AR$5:$AR$12,0),1))^$I329)+(EXP(-$G329/INDEX($AV$5:$BA$12,MATCH($D329,$AR$5:$AR$12,0),2))*($G329/INDEX($AV$5:$BA$12,MATCH($D329,$AR$5:$AR$12,0),2))^$I329)+(EXP(-$G329/INDEX($AV$5:$BA$12,MATCH($D329,$AR$5:$AR$12,0),3))*($G329/INDEX($AV$5:$BA$12,MATCH($D329,$AR$5:$AR$12,0),3))^$I329)+(EXP(-$G329/INDEX($AV$5:$BA$12,MATCH($D329,$AR$5:$AR$12,0),4))*($G329/INDEX($AV$5:$BA$12,MATCH($D329,$AR$5:$AR$12,0),4))^$I329)+(EXP(-$G329/INDEX($AV$5:$BA$12,MATCH($D329,$AR$5:$AR$12,0),5))*($G329/INDEX($AV$5:$BA$12,MATCH($D329,$AR$5:$AR$12,0),5))^$I329)+(EXP(-$G329/INDEX($AV$5:$BA$12,MATCH($D329,$AR$5:$AR$12,0),6))*($G329/INDEX($AV$5:$BA$12,MATCH($D329,$AR$5:$AR$12,0),6))^$I329)),0)</x:f>
        <x:v>0</x:v>
      </x:c>
      <x:c r="Z329" s="145" t="n">
        <x:f>IFERROR((EXP(-$G329/INDEX($AV$5:$BA$12,MATCH($D329,$AR$5:$AR$12,0),2))*($G329/INDEX($AV$5:$BA$12,MATCH($D329,$AR$5:$AR$12,0),2))^$I329)/((EXP(-$G329/INDEX($AV$5:$BA$12,MATCH($D329,$AR$5:$AR$12,0),1))*($G329/INDEX($AV$5:$BA$12,MATCH($D329,$AR$5:$AR$12,0),1))^$I329)+(EXP(-$G329/INDEX($AV$5:$BA$12,MATCH($D329,$AR$5:$AR$12,0),2))*($G329/INDEX($AV$5:$BA$12,MATCH($D329,$AR$5:$AR$12,0),2))^$I329)+(EXP(-$G329/INDEX($AV$5:$BA$12,MATCH($D329,$AR$5:$AR$12,0),3))*($G329/INDEX($AV$5:$BA$12,MATCH($D329,$AR$5:$AR$12,0),3))^$I329)+(EXP(-$G329/INDEX($AV$5:$BA$12,MATCH($D329,$AR$5:$AR$12,0),4))*($G329/INDEX($AV$5:$BA$12,MATCH($D329,$AR$5:$AR$12,0),4))^$I329)+(EXP(-$G329/INDEX($AV$5:$BA$12,MATCH($D329,$AR$5:$AR$12,0),5))*($G329/INDEX($AV$5:$BA$12,MATCH($D329,$AR$5:$AR$12,0),5))^$I329)+(EXP(-$G329/INDEX($AV$5:$BA$12,MATCH($D329,$AR$5:$AR$12,0),6))*($G329/INDEX($AV$5:$BA$12,MATCH($D329,$AR$5:$AR$12,0),6))^$I329)),0)</x:f>
        <x:v>0</x:v>
      </x:c>
      <x:c r="AA329" s="145" t="n">
        <x:f>IFERROR((EXP(-$G329/INDEX($AV$5:$BA$12,MATCH($D329,$AR$5:$AR$12,0),3))*($G329/INDEX($AV$5:$BA$12,MATCH($D329,$AR$5:$AR$12,0),3))^$I329)/((EXP(-$G329/INDEX($AV$5:$BA$12,MATCH($D329,$AR$5:$AR$12,0),1))*($G329/INDEX($AV$5:$BA$12,MATCH($D329,$AR$5:$AR$12,0),1))^$I329)+(EXP(-$G329/INDEX($AV$5:$BA$12,MATCH($D329,$AR$5:$AR$12,0),2))*($G329/INDEX($AV$5:$BA$12,MATCH($D329,$AR$5:$AR$12,0),2))^$I329)+(EXP(-$G329/INDEX($AV$5:$BA$12,MATCH($D329,$AR$5:$AR$12,0),3))*($G329/INDEX($AV$5:$BA$12,MATCH($D329,$AR$5:$AR$12,0),3))^$I329)+(EXP(-$G329/INDEX($AV$5:$BA$12,MATCH($D329,$AR$5:$AR$12,0),4))*($G329/INDEX($AV$5:$BA$12,MATCH($D329,$AR$5:$AR$12,0),4))^$I329)+(EXP(-$G329/INDEX($AV$5:$BA$12,MATCH($D329,$AR$5:$AR$12,0),5))*($G329/INDEX($AV$5:$BA$12,MATCH($D329,$AR$5:$AR$12,0),5))^$I329)+(EXP(-$G329/INDEX($AV$5:$BA$12,MATCH($D329,$AR$5:$AR$12,0),6))*($G329/INDEX($AV$5:$BA$12,MATCH($D329,$AR$5:$AR$12,0),6))^$I329)),0)</x:f>
        <x:v>0</x:v>
      </x:c>
      <x:c r="AB329" s="145" t="n">
        <x:f>IFERROR((EXP(-$G329/INDEX($AV$5:$BA$12,MATCH($D329,$AR$5:$AR$12,0),4))*($G329/INDEX($AV$5:$BA$12,MATCH($D329,$AR$5:$AR$12,0),4))^$I329)/((EXP(-$G329/INDEX($AV$5:$BA$12,MATCH($D329,$AR$5:$AR$12,0),1))*($G329/INDEX($AV$5:$BA$12,MATCH($D329,$AR$5:$AR$12,0),1))^$I329)+(EXP(-$G329/INDEX($AV$5:$BA$12,MATCH($D329,$AR$5:$AR$12,0),2))*($G329/INDEX($AV$5:$BA$12,MATCH($D329,$AR$5:$AR$12,0),2))^$I329)+(EXP(-$G329/INDEX($AV$5:$BA$12,MATCH($D329,$AR$5:$AR$12,0),3))*($G329/INDEX($AV$5:$BA$12,MATCH($D329,$AR$5:$AR$12,0),3))^$I329)+(EXP(-$G329/INDEX($AV$5:$BA$12,MATCH($D329,$AR$5:$AR$12,0),4))*($G329/INDEX($AV$5:$BA$12,MATCH($D329,$AR$5:$AR$12,0),4))^$I329)+(EXP(-$G329/INDEX($AV$5:$BA$12,MATCH($D329,$AR$5:$AR$12,0),5))*($G329/INDEX($AV$5:$BA$12,MATCH($D329,$AR$5:$AR$12,0),5))^$I329)+(EXP(-$G329/INDEX($AV$5:$BA$12,MATCH($D329,$AR$5:$AR$12,0),6))*($G329/INDEX($AV$5:$BA$12,MATCH($D329,$AR$5:$AR$12,0),6))^$I329)),0)</x:f>
        <x:v>0</x:v>
      </x:c>
      <x:c r="AC329" s="145" t="n">
        <x:f>IFERROR((EXP(-$G329/INDEX($AV$5:$BA$12,MATCH($D329,$AR$5:$AR$12,0),5))*($G329/INDEX($AV$5:$BA$12,MATCH($D329,$AR$5:$AR$12,0),5))^$I329)/((EXP(-$G329/INDEX($AV$5:$BA$12,MATCH($D329,$AR$5:$AR$12,0),1))*($G329/INDEX($AV$5:$BA$12,MATCH($D329,$AR$5:$AR$12,0),1))^$I329)+(EXP(-$G329/INDEX($AV$5:$BA$12,MATCH($D329,$AR$5:$AR$12,0),2))*($G329/INDEX($AV$5:$BA$12,MATCH($D329,$AR$5:$AR$12,0),2))^$I329)+(EXP(-$G329/INDEX($AV$5:$BA$12,MATCH($D329,$AR$5:$AR$12,0),3))*($G329/INDEX($AV$5:$BA$12,MATCH($D329,$AR$5:$AR$12,0),3))^$I329)+(EXP(-$G329/INDEX($AV$5:$BA$12,MATCH($D329,$AR$5:$AR$12,0),4))*($G329/INDEX($AV$5:$BA$12,MATCH($D329,$AR$5:$AR$12,0),4))^$I329)+(EXP(-$G329/INDEX($AV$5:$BA$12,MATCH($D329,$AR$5:$AR$12,0),5))*($G329/INDEX($AV$5:$BA$12,MATCH($D329,$AR$5:$AR$12,0),5))^$I329)+(EXP(-$G329/INDEX($AV$5:$BA$12,MATCH($D329,$AR$5:$AR$12,0),6))*($G329/INDEX($AV$5:$BA$12,MATCH($D329,$AR$5:$AR$12,0),6))^$I329)),0)</x:f>
        <x:v>0</x:v>
      </x:c>
      <x:c r="AD329" s="145" t="n">
        <x:f>IFERROR((EXP(-$G329/INDEX($AV$5:$BA$12,MATCH($D329,$AR$5:$AR$12,0),6))*($G329/INDEX($AV$5:$BA$12,MATCH($D329,$AR$5:$AR$12,0),6))^$I329)/((EXP(-$G329/INDEX($AV$5:$BA$12,MATCH($D329,$AR$5:$AR$12,0),1))*($G329/INDEX($AV$5:$BA$12,MATCH($D329,$AR$5:$AR$12,0),1))^$I329)+(EXP(-$G329/INDEX($AV$5:$BA$12,MATCH($D329,$AR$5:$AR$12,0),2))*($G329/INDEX($AV$5:$BA$12,MATCH($D329,$AR$5:$AR$12,0),2))^$I329)+(EXP(-$G329/INDEX($AV$5:$BA$12,MATCH($D329,$AR$5:$AR$12,0),3))*($G329/INDEX($AV$5:$BA$12,MATCH($D329,$AR$5:$AR$12,0),3))^$I329)+(EXP(-$G329/INDEX($AV$5:$BA$12,MATCH($D329,$AR$5:$AR$12,0),4))*($G329/INDEX($AV$5:$BA$12,MATCH($D329,$AR$5:$AR$12,0),4))^$I329)+(EXP(-$G329/INDEX($AV$5:$BA$12,MATCH($D329,$AR$5:$AR$12,0),5))*($G329/INDEX($AV$5:$BA$12,MATCH($D329,$AR$5:$AR$12,0),5))^$I329)+(EXP(-$G329/INDEX($AV$5:$BA$12,MATCH($D329,$AR$5:$AR$12,0),6))*($G329/INDEX($AV$5:$BA$12,MATCH($D329,$AR$5:$AR$12,0),6))^$I329)),0)</x:f>
        <x:v>0</x:v>
      </x:c>
      <x:c r="AE329" s="145" t="n">
        <x:f>IFERROR((EXP(-$G329/INDEX($BB$5:$BG$12,MATCH($D329,$AR$5:$AR$12,0),1))*($G329/INDEX($BB$5:$BG$12,MATCH($D329,$AR$5:$AR$12,0),1))^$J329)/((EXP(-$G329/INDEX($BB$5:$BG$12,MATCH($D329,$AR$5:$AR$12,0),1))*($G329/INDEX($BB$5:$BG$12,MATCH($D329,$AR$5:$AR$12,0),1))^$J329)+(EXP(-$G329/INDEX($BB$5:$BG$12,MATCH($D329,$AR$5:$AR$12,0),2))*($G329/INDEX($BB$5:$BG$12,MATCH($D329,$AR$5:$AR$12,0),2))^$J329)+(EXP(-$G329/INDEX($BB$5:$BG$12,MATCH($D329,$AR$5:$AR$12,0),3))*($G329/INDEX($BB$5:$BG$12,MATCH($D329,$AR$5:$AR$12,0),3))^$J329)+(EXP(-$G329/INDEX($BB$5:$BG$12,MATCH($D329,$AR$5:$AR$12,0),4))*($G329/INDEX($BB$5:$BG$12,MATCH($D329,$AR$5:$AR$12,0),4))^$J329)+(EXP(-$G329/INDEX($BB$5:$BG$12,MATCH($D329,$AR$5:$AR$12,0),5))*($G329/INDEX($BB$5:$BG$12,MATCH($D329,$AR$5:$AR$12,0),5))^$J329)+(EXP(-$G329/INDEX($BB$5:$BG$12,MATCH($D329,$AR$5:$AR$12,0),6))*($G329/INDEX($BB$5:$BG$12,MATCH($D329,$AR$5:$AR$12,0),6))^$J329)),0)</x:f>
        <x:v>0</x:v>
      </x:c>
      <x:c r="AF329" s="145" t="n">
        <x:f>IFERROR((EXP(-$G329/INDEX($BB$5:$BG$12,MATCH($D329,$AR$5:$AR$12,0),2))*($G329/INDEX($BB$5:$BG$12,MATCH($D329,$AR$5:$AR$12,0),2))^$J329)/((EXP(-$G329/INDEX($BB$5:$BG$12,MATCH($D329,$AR$5:$AR$12,0),1))*($G329/INDEX($BB$5:$BG$12,MATCH($D329,$AR$5:$AR$12,0),1))^$J329)+(EXP(-$G329/INDEX($BB$5:$BG$12,MATCH($D329,$AR$5:$AR$12,0),2))*($G329/INDEX($BB$5:$BG$12,MATCH($D329,$AR$5:$AR$12,0),2))^$J329)+(EXP(-$G329/INDEX($BB$5:$BG$12,MATCH($D329,$AR$5:$AR$12,0),3))*($G329/INDEX($BB$5:$BG$12,MATCH($D329,$AR$5:$AR$12,0),3))^$J329)+(EXP(-$G329/INDEX($BB$5:$BG$12,MATCH($D329,$AR$5:$AR$12,0),4))*($G329/INDEX($BB$5:$BG$12,MATCH($D329,$AR$5:$AR$12,0),4))^$J329)+(EXP(-$G329/INDEX($BB$5:$BG$12,MATCH($D329,$AR$5:$AR$12,0),5))*($G329/INDEX($BB$5:$BG$12,MATCH($D329,$AR$5:$AR$12,0),5))^$J329)+(EXP(-$G329/INDEX($BB$5:$BG$12,MATCH($D329,$AR$5:$AR$12,0),6))*($G329/INDEX($BB$5:$BG$12,MATCH($D329,$AR$5:$AR$12,0),6))^$J329)),0)</x:f>
        <x:v>0</x:v>
      </x:c>
      <x:c r="AG329" s="145" t="n">
        <x:f>IFERROR((EXP(-$G329/INDEX($BB$5:$BG$12,MATCH($D329,$AR$5:$AR$12,0),3))*($G329/INDEX($BB$5:$BG$12,MATCH($D329,$AR$5:$AR$12,0),3))^$J329)/((EXP(-$G329/INDEX($BB$5:$BG$12,MATCH($D329,$AR$5:$AR$12,0),1))*($G329/INDEX($BB$5:$BG$12,MATCH($D329,$AR$5:$AR$12,0),1))^$J329)+(EXP(-$G329/INDEX($BB$5:$BG$12,MATCH($D329,$AR$5:$AR$12,0),2))*($G329/INDEX($BB$5:$BG$12,MATCH($D329,$AR$5:$AR$12,0),2))^$J329)+(EXP(-$G329/INDEX($BB$5:$BG$12,MATCH($D329,$AR$5:$AR$12,0),3))*($G329/INDEX($BB$5:$BG$12,MATCH($D329,$AR$5:$AR$12,0),3))^$J329)+(EXP(-$G329/INDEX($BB$5:$BG$12,MATCH($D329,$AR$5:$AR$12,0),4))*($G329/INDEX($BB$5:$BG$12,MATCH($D329,$AR$5:$AR$12,0),4))^$J329)+(EXP(-$G329/INDEX($BB$5:$BG$12,MATCH($D329,$AR$5:$AR$12,0),5))*($G329/INDEX($BB$5:$BG$12,MATCH($D329,$AR$5:$AR$12,0),5))^$J329)+(EXP(-$G329/INDEX($BB$5:$BG$12,MATCH($D329,$AR$5:$AR$12,0),6))*($G329/INDEX($BB$5:$BG$12,MATCH($D329,$AR$5:$AR$12,0),6))^$J329)),0)</x:f>
        <x:v>0</x:v>
      </x:c>
      <x:c r="AH329" s="145" t="n">
        <x:f>IFERROR((EXP(-$G329/INDEX($BB$5:$BG$12,MATCH($D329,$AR$5:$AR$12,0),4))*($G329/INDEX($BB$5:$BG$12,MATCH($D329,$AR$5:$AR$12,0),4))^$J329)/((EXP(-$G329/INDEX($BB$5:$BG$12,MATCH($D329,$AR$5:$AR$12,0),1))*($G329/INDEX($BB$5:$BG$12,MATCH($D329,$AR$5:$AR$12,0),1))^$J329)+(EXP(-$G329/INDEX($BB$5:$BG$12,MATCH($D329,$AR$5:$AR$12,0),2))*($G329/INDEX($BB$5:$BG$12,MATCH($D329,$AR$5:$AR$12,0),2))^$J329)+(EXP(-$G329/INDEX($BB$5:$BG$12,MATCH($D329,$AR$5:$AR$12,0),3))*($G329/INDEX($BB$5:$BG$12,MATCH($D329,$AR$5:$AR$12,0),3))^$J329)+(EXP(-$G329/INDEX($BB$5:$BG$12,MATCH($D329,$AR$5:$AR$12,0),4))*($G329/INDEX($BB$5:$BG$12,MATCH($D329,$AR$5:$AR$12,0),4))^$J329)+(EXP(-$G329/INDEX($BB$5:$BG$12,MATCH($D329,$AR$5:$AR$12,0),5))*($G329/INDEX($BB$5:$BG$12,MATCH($D329,$AR$5:$AR$12,0),5))^$J329)+(EXP(-$G329/INDEX($BB$5:$BG$12,MATCH($D329,$AR$5:$AR$12,0),6))*($G329/INDEX($BB$5:$BG$12,MATCH($D329,$AR$5:$AR$12,0),6))^$J329)),0)</x:f>
        <x:v>0</x:v>
      </x:c>
      <x:c r="AI329" s="145" t="n">
        <x:f>IFERROR((EXP(-$G329/INDEX($BB$5:$BG$12,MATCH($D329,$AR$5:$AR$12,0),5))*($G329/INDEX($BB$5:$BG$12,MATCH($D329,$AR$5:$AR$12,0),5))^$J329)/((EXP(-$G329/INDEX($BB$5:$BG$12,MATCH($D329,$AR$5:$AR$12,0),1))*($G329/INDEX($BB$5:$BG$12,MATCH($D329,$AR$5:$AR$12,0),1))^$J329)+(EXP(-$G329/INDEX($BB$5:$BG$12,MATCH($D329,$AR$5:$AR$12,0),2))*($G329/INDEX($BB$5:$BG$12,MATCH($D329,$AR$5:$AR$12,0),2))^$J329)+(EXP(-$G329/INDEX($BB$5:$BG$12,MATCH($D329,$AR$5:$AR$12,0),3))*($G329/INDEX($BB$5:$BG$12,MATCH($D329,$AR$5:$AR$12,0),3))^$J329)+(EXP(-$G329/INDEX($BB$5:$BG$12,MATCH($D329,$AR$5:$AR$12,0),4))*($G329/INDEX($BB$5:$BG$12,MATCH($D329,$AR$5:$AR$12,0),4))^$J329)+(EXP(-$G329/INDEX($BB$5:$BG$12,MATCH($D329,$AR$5:$AR$12,0),5))*($G329/INDEX($BB$5:$BG$12,MATCH($D329,$AR$5:$AR$12,0),5))^$J329)+(EXP(-$G329/INDEX($BB$5:$BG$12,MATCH($D329,$AR$5:$AR$12,0),6))*($G329/INDEX($BB$5:$BG$12,MATCH($D329,$AR$5:$AR$12,0),6))^$J329)),0)</x:f>
        <x:v>0</x:v>
      </x:c>
      <x:c r="AJ329" s="145" t="n">
        <x:f>IFERROR((EXP(-$G329/INDEX($BB$5:$BG$12,MATCH($D329,$AR$5:$AR$12,0),6))*($G329/INDEX($BB$5:$BG$12,MATCH($D329,$AR$5:$AR$12,0),6))^$J329)/((EXP(-$G329/INDEX($BB$5:$BG$12,MATCH($D329,$AR$5:$AR$12,0),1))*($G329/INDEX($BB$5:$BG$12,MATCH($D329,$AR$5:$AR$12,0),1))^$J329)+(EXP(-$G329/INDEX($BB$5:$BG$12,MATCH($D329,$AR$5:$AR$12,0),2))*($G329/INDEX($BB$5:$BG$12,MATCH($D329,$AR$5:$AR$12,0),2))^$J329)+(EXP(-$G329/INDEX($BB$5:$BG$12,MATCH($D329,$AR$5:$AR$12,0),3))*($G329/INDEX($BB$5:$BG$12,MATCH($D329,$AR$5:$AR$12,0),3))^$J329)+(EXP(-$G329/INDEX($BB$5:$BG$12,MATCH($D329,$AR$5:$AR$12,0),4))*($G329/INDEX($BB$5:$BG$12,MATCH($D329,$AR$5:$AR$12,0),4))^$J329)+(EXP(-$G329/INDEX($BB$5:$BG$12,MATCH($D329,$AR$5:$AR$12,0),5))*($G329/INDEX($BB$5:$BG$12,MATCH($D329,$AR$5:$AR$12,0),5))^$J329)+(EXP(-$G329/INDEX($BB$5:$BG$12,MATCH($D329,$AR$5:$AR$12,0),6))*($G329/INDEX($BB$5:$BG$12,MATCH($D329,$AR$5:$AR$12,0),6))^$J329)),0)</x:f>
        <x:v>0</x:v>
      </x:c>
      <x:c r="BJ329"/>
      <x:c r="BK329"/>
      <x:c r="BL329"/>
      <x:c r="BM329"/>
      <x:c r="BN329"/>
      <x:c r="BO329"/>
      <x:c r="BP329"/>
      <x:c r="BQ329"/>
      <x:c r="BR329"/>
      <x:c r="BS329"/>
      <x:c r="BT329"/>
      <x:c r="BU329"/>
      <x:c r="BV329"/>
      <x:c r="BW329"/>
      <x:c r="BX329"/>
      <x:c r="BY329"/>
      <x:c r="BZ329"/>
    </x:row>
    <x:row r="330">
      <x:c r="A330" s="30" t="n">
        <x:f>'対象台データ'!A328</x:f>
        <x:v>46139</x:v>
      </x:c>
      <x:c r="B330" s="1004" t="str">
        <x:f>'対象台データ'!B328</x:f>
        <x:v>月</x:v>
      </x:c>
      <x:c r="C330" s="1004" t="str">
        <x:f>'対象台データ'!C328</x:f>
        <x:v>4/27</x:v>
      </x:c>
      <x:c r="D330" t="str">
        <x:f>'対象台データ'!D328</x:f>
        <x:v>パチスロ かぐや様は告らせたい</x:v>
      </x:c>
      <x:c r="E330" s="1015" t="n">
        <x:f>IF($X330="A",MIN(100,MAX(0,55+(V330-55)*(1+0.4*SQRT(MIN(G330/8000,1))))),MIN(100,MAX(0,V330)))</x:f>
        <x:v>95.86502666280529</x:v>
      </x:c>
      <x:c r="F330" s="1017" t="n">
        <x:f>'対象台データ'!E328</x:f>
        <x:v>587</x:v>
      </x:c>
      <x:c r="G330" s="644" t="n">
        <x:f>'対象台データ'!F328</x:f>
        <x:v>9208</x:v>
      </x:c>
      <x:c r="H330" s="644" t="n">
        <x:f>'対象台データ'!G328</x:f>
        <x:v>11468</x:v>
      </x:c>
      <x:c r="I330" s="644" t="n">
        <x:f>'対象台データ'!H328</x:f>
        <x:v>0</x:v>
      </x:c>
      <x:c r="J330" s="644" t="n">
        <x:f>'対象台データ'!I328</x:f>
        <x:v>0</x:v>
      </x:c>
      <x:c r="K330" s="145" t="n">
        <x:f>'対象台データ'!K328</x:f>
        <x:v>1.415146249637996</x:v>
      </x:c>
      <x:c r="L330" s="28" t="n">
        <x:f>IF(G330&lt;=0,5,IF(G330&lt;1500,5+(G330-0)*(20-5)/(1500-0),IF(G330&lt;3000,20+(G330-1500)*(40-20)/(3000-1500),IF(G330&lt;4500,40+(G330-3000)*(58-40)/(4500-3000),IF(G330&lt;6000,58+(G330-4500)*(72-58)/(6000-4500),IF(G330&lt;7500,72+(G330-6000)*(84-72)/(7500-6000),IF(G330&lt;9000,84+(G330-7500)*(93-84)/(9000-7500),IF(G330&lt;11000,93+(G330-9000)*(100-93)/(11000-9000),100))))))))</x:f>
        <x:v>93.728</x:v>
      </x:c>
      <x:c r="M330" s="28" t="n">
        <x:v>1</x:v>
      </x:c>
      <x:c r="N330" s="28" t="n">
        <x:f>MIN(100,L330*M330)</x:f>
        <x:v>93.728</x:v>
      </x:c>
      <x:c r="O330" s="28" t="n">
        <x:f>IF(K330&lt;=0.8,0,IF(K330&lt;0.9,0+(K330-0.8)*(10-0)/(0.9-0.8),IF(K330&lt;1,10+(K330-0.9)*(35-10)/(1-0.9),IF(K330&lt;1.2,35+(K330-1)*(87-35)/(1.2-1),IF(K330&lt;1.3,87+(K330-1.2)*(96-87)/(1.3-1.2),IF(K330&lt;1.45,96+(K330-1.3)*(100-96)/(1.45-1.3),100))))))</x:f>
        <x:v>99.07056665701323</x:v>
      </x:c>
      <x:c r="P330" s="145" t="n">
        <x:f>MIN(1,SQRT(G330/8000))</x:f>
        <x:v>1</x:v>
      </x:c>
      <x:c r="Q330" s="28" t="n">
        <x:f>35+(O330-35)*P330</x:f>
        <x:v>99.07056665701323</x:v>
      </x:c>
      <x:c r="R330" s="28" t="n">
        <x:f>IF(K330&lt;0.95,MIN(25,(0.95-K330)*250),0)</x:f>
        <x:v>0</x:v>
      </x:c>
      <x:c r="S330" s="28" t="n">
        <x:f>IF($X330="A",Y330*5+Z330*15+AA330*30+AB330*60+AC330*80+AD330*100,0)</x:f>
        <x:v>0</x:v>
      </x:c>
      <x:c r="T330" s="28" t="n">
        <x:f>IF($X330="A",AE330*5+AF330*15+AG330*30+AH330*60+AI330*80+AJ330*100,0)</x:f>
        <x:v>0</x:v>
      </x:c>
      <x:c r="U330" s="28" t="n">
        <x:f>IF($X330="A",S330*15%+T330*30%+Q330*55%,0)</x:f>
        <x:v>0</x:v>
      </x:c>
      <x:c r="V330" s="1019" t="n">
        <x:f>IF($X330="A",U330*80%+N330*20%,N330*IFERROR(INDEX($AT$5:$AT$60,MATCH($D330,$AR$5:$AR$60,0)),0.6)+Q330*IFERROR(INDEX($AU$5:$AU$60,MATCH($D330,$AR$5:$AR$60,0)),0.4)-R330)</x:f>
        <x:v>95.86502666280529</x:v>
      </x:c>
      <x:c r="W330" s="25" t="str">
        <x:f>IF(E330&gt;=90,"設定6級候補",IF(E330&gt;=75,"設定4以上強候補",IF(E330&gt;=60,"設定4以上を疑う","要観察")))</x:f>
        <x:v>設定6級候補</x:v>
      </x:c>
      <x:c r="X330" s="1004" t="str">
        <x:f>IFERROR(INDEX($AS$5:$AS$60,MATCH($D330,$AR$5:$AR$60,0)),"AT")</x:f>
        <x:v>AT</x:v>
      </x:c>
      <x:c r="Y330" s="145" t="n">
        <x:f>IFERROR((EXP(-$G330/INDEX($AV$5:$BA$12,MATCH($D330,$AR$5:$AR$12,0),1))*($G330/INDEX($AV$5:$BA$12,MATCH($D330,$AR$5:$AR$12,0),1))^$I330)/((EXP(-$G330/INDEX($AV$5:$BA$12,MATCH($D330,$AR$5:$AR$12,0),1))*($G330/INDEX($AV$5:$BA$12,MATCH($D330,$AR$5:$AR$12,0),1))^$I330)+(EXP(-$G330/INDEX($AV$5:$BA$12,MATCH($D330,$AR$5:$AR$12,0),2))*($G330/INDEX($AV$5:$BA$12,MATCH($D330,$AR$5:$AR$12,0),2))^$I330)+(EXP(-$G330/INDEX($AV$5:$BA$12,MATCH($D330,$AR$5:$AR$12,0),3))*($G330/INDEX($AV$5:$BA$12,MATCH($D330,$AR$5:$AR$12,0),3))^$I330)+(EXP(-$G330/INDEX($AV$5:$BA$12,MATCH($D330,$AR$5:$AR$12,0),4))*($G330/INDEX($AV$5:$BA$12,MATCH($D330,$AR$5:$AR$12,0),4))^$I330)+(EXP(-$G330/INDEX($AV$5:$BA$12,MATCH($D330,$AR$5:$AR$12,0),5))*($G330/INDEX($AV$5:$BA$12,MATCH($D330,$AR$5:$AR$12,0),5))^$I330)+(EXP(-$G330/INDEX($AV$5:$BA$12,MATCH($D330,$AR$5:$AR$12,0),6))*($G330/INDEX($AV$5:$BA$12,MATCH($D330,$AR$5:$AR$12,0),6))^$I330)),0)</x:f>
        <x:v>0</x:v>
      </x:c>
      <x:c r="Z330" s="145" t="n">
        <x:f>IFERROR((EXP(-$G330/INDEX($AV$5:$BA$12,MATCH($D330,$AR$5:$AR$12,0),2))*($G330/INDEX($AV$5:$BA$12,MATCH($D330,$AR$5:$AR$12,0),2))^$I330)/((EXP(-$G330/INDEX($AV$5:$BA$12,MATCH($D330,$AR$5:$AR$12,0),1))*($G330/INDEX($AV$5:$BA$12,MATCH($D330,$AR$5:$AR$12,0),1))^$I330)+(EXP(-$G330/INDEX($AV$5:$BA$12,MATCH($D330,$AR$5:$AR$12,0),2))*($G330/INDEX($AV$5:$BA$12,MATCH($D330,$AR$5:$AR$12,0),2))^$I330)+(EXP(-$G330/INDEX($AV$5:$BA$12,MATCH($D330,$AR$5:$AR$12,0),3))*($G330/INDEX($AV$5:$BA$12,MATCH($D330,$AR$5:$AR$12,0),3))^$I330)+(EXP(-$G330/INDEX($AV$5:$BA$12,MATCH($D330,$AR$5:$AR$12,0),4))*($G330/INDEX($AV$5:$BA$12,MATCH($D330,$AR$5:$AR$12,0),4))^$I330)+(EXP(-$G330/INDEX($AV$5:$BA$12,MATCH($D330,$AR$5:$AR$12,0),5))*($G330/INDEX($AV$5:$BA$12,MATCH($D330,$AR$5:$AR$12,0),5))^$I330)+(EXP(-$G330/INDEX($AV$5:$BA$12,MATCH($D330,$AR$5:$AR$12,0),6))*($G330/INDEX($AV$5:$BA$12,MATCH($D330,$AR$5:$AR$12,0),6))^$I330)),0)</x:f>
        <x:v>0</x:v>
      </x:c>
      <x:c r="AA330" s="145" t="n">
        <x:f>IFERROR((EXP(-$G330/INDEX($AV$5:$BA$12,MATCH($D330,$AR$5:$AR$12,0),3))*($G330/INDEX($AV$5:$BA$12,MATCH($D330,$AR$5:$AR$12,0),3))^$I330)/((EXP(-$G330/INDEX($AV$5:$BA$12,MATCH($D330,$AR$5:$AR$12,0),1))*($G330/INDEX($AV$5:$BA$12,MATCH($D330,$AR$5:$AR$12,0),1))^$I330)+(EXP(-$G330/INDEX($AV$5:$BA$12,MATCH($D330,$AR$5:$AR$12,0),2))*($G330/INDEX($AV$5:$BA$12,MATCH($D330,$AR$5:$AR$12,0),2))^$I330)+(EXP(-$G330/INDEX($AV$5:$BA$12,MATCH($D330,$AR$5:$AR$12,0),3))*($G330/INDEX($AV$5:$BA$12,MATCH($D330,$AR$5:$AR$12,0),3))^$I330)+(EXP(-$G330/INDEX($AV$5:$BA$12,MATCH($D330,$AR$5:$AR$12,0),4))*($G330/INDEX($AV$5:$BA$12,MATCH($D330,$AR$5:$AR$12,0),4))^$I330)+(EXP(-$G330/INDEX($AV$5:$BA$12,MATCH($D330,$AR$5:$AR$12,0),5))*($G330/INDEX($AV$5:$BA$12,MATCH($D330,$AR$5:$AR$12,0),5))^$I330)+(EXP(-$G330/INDEX($AV$5:$BA$12,MATCH($D330,$AR$5:$AR$12,0),6))*($G330/INDEX($AV$5:$BA$12,MATCH($D330,$AR$5:$AR$12,0),6))^$I330)),0)</x:f>
        <x:v>0</x:v>
      </x:c>
      <x:c r="AB330" s="145" t="n">
        <x:f>IFERROR((EXP(-$G330/INDEX($AV$5:$BA$12,MATCH($D330,$AR$5:$AR$12,0),4))*($G330/INDEX($AV$5:$BA$12,MATCH($D330,$AR$5:$AR$12,0),4))^$I330)/((EXP(-$G330/INDEX($AV$5:$BA$12,MATCH($D330,$AR$5:$AR$12,0),1))*($G330/INDEX($AV$5:$BA$12,MATCH($D330,$AR$5:$AR$12,0),1))^$I330)+(EXP(-$G330/INDEX($AV$5:$BA$12,MATCH($D330,$AR$5:$AR$12,0),2))*($G330/INDEX($AV$5:$BA$12,MATCH($D330,$AR$5:$AR$12,0),2))^$I330)+(EXP(-$G330/INDEX($AV$5:$BA$12,MATCH($D330,$AR$5:$AR$12,0),3))*($G330/INDEX($AV$5:$BA$12,MATCH($D330,$AR$5:$AR$12,0),3))^$I330)+(EXP(-$G330/INDEX($AV$5:$BA$12,MATCH($D330,$AR$5:$AR$12,0),4))*($G330/INDEX($AV$5:$BA$12,MATCH($D330,$AR$5:$AR$12,0),4))^$I330)+(EXP(-$G330/INDEX($AV$5:$BA$12,MATCH($D330,$AR$5:$AR$12,0),5))*($G330/INDEX($AV$5:$BA$12,MATCH($D330,$AR$5:$AR$12,0),5))^$I330)+(EXP(-$G330/INDEX($AV$5:$BA$12,MATCH($D330,$AR$5:$AR$12,0),6))*($G330/INDEX($AV$5:$BA$12,MATCH($D330,$AR$5:$AR$12,0),6))^$I330)),0)</x:f>
        <x:v>0</x:v>
      </x:c>
      <x:c r="AC330" s="145" t="n">
        <x:f>IFERROR((EXP(-$G330/INDEX($AV$5:$BA$12,MATCH($D330,$AR$5:$AR$12,0),5))*($G330/INDEX($AV$5:$BA$12,MATCH($D330,$AR$5:$AR$12,0),5))^$I330)/((EXP(-$G330/INDEX($AV$5:$BA$12,MATCH($D330,$AR$5:$AR$12,0),1))*($G330/INDEX($AV$5:$BA$12,MATCH($D330,$AR$5:$AR$12,0),1))^$I330)+(EXP(-$G330/INDEX($AV$5:$BA$12,MATCH($D330,$AR$5:$AR$12,0),2))*($G330/INDEX($AV$5:$BA$12,MATCH($D330,$AR$5:$AR$12,0),2))^$I330)+(EXP(-$G330/INDEX($AV$5:$BA$12,MATCH($D330,$AR$5:$AR$12,0),3))*($G330/INDEX($AV$5:$BA$12,MATCH($D330,$AR$5:$AR$12,0),3))^$I330)+(EXP(-$G330/INDEX($AV$5:$BA$12,MATCH($D330,$AR$5:$AR$12,0),4))*($G330/INDEX($AV$5:$BA$12,MATCH($D330,$AR$5:$AR$12,0),4))^$I330)+(EXP(-$G330/INDEX($AV$5:$BA$12,MATCH($D330,$AR$5:$AR$12,0),5))*($G330/INDEX($AV$5:$BA$12,MATCH($D330,$AR$5:$AR$12,0),5))^$I330)+(EXP(-$G330/INDEX($AV$5:$BA$12,MATCH($D330,$AR$5:$AR$12,0),6))*($G330/INDEX($AV$5:$BA$12,MATCH($D330,$AR$5:$AR$12,0),6))^$I330)),0)</x:f>
        <x:v>0</x:v>
      </x:c>
      <x:c r="AD330" s="145" t="n">
        <x:f>IFERROR((EXP(-$G330/INDEX($AV$5:$BA$12,MATCH($D330,$AR$5:$AR$12,0),6))*($G330/INDEX($AV$5:$BA$12,MATCH($D330,$AR$5:$AR$12,0),6))^$I330)/((EXP(-$G330/INDEX($AV$5:$BA$12,MATCH($D330,$AR$5:$AR$12,0),1))*($G330/INDEX($AV$5:$BA$12,MATCH($D330,$AR$5:$AR$12,0),1))^$I330)+(EXP(-$G330/INDEX($AV$5:$BA$12,MATCH($D330,$AR$5:$AR$12,0),2))*($G330/INDEX($AV$5:$BA$12,MATCH($D330,$AR$5:$AR$12,0),2))^$I330)+(EXP(-$G330/INDEX($AV$5:$BA$12,MATCH($D330,$AR$5:$AR$12,0),3))*($G330/INDEX($AV$5:$BA$12,MATCH($D330,$AR$5:$AR$12,0),3))^$I330)+(EXP(-$G330/INDEX($AV$5:$BA$12,MATCH($D330,$AR$5:$AR$12,0),4))*($G330/INDEX($AV$5:$BA$12,MATCH($D330,$AR$5:$AR$12,0),4))^$I330)+(EXP(-$G330/INDEX($AV$5:$BA$12,MATCH($D330,$AR$5:$AR$12,0),5))*($G330/INDEX($AV$5:$BA$12,MATCH($D330,$AR$5:$AR$12,0),5))^$I330)+(EXP(-$G330/INDEX($AV$5:$BA$12,MATCH($D330,$AR$5:$AR$12,0),6))*($G330/INDEX($AV$5:$BA$12,MATCH($D330,$AR$5:$AR$12,0),6))^$I330)),0)</x:f>
        <x:v>0</x:v>
      </x:c>
      <x:c r="AE330" s="145" t="n">
        <x:f>IFERROR((EXP(-$G330/INDEX($BB$5:$BG$12,MATCH($D330,$AR$5:$AR$12,0),1))*($G330/INDEX($BB$5:$BG$12,MATCH($D330,$AR$5:$AR$12,0),1))^$J330)/((EXP(-$G330/INDEX($BB$5:$BG$12,MATCH($D330,$AR$5:$AR$12,0),1))*($G330/INDEX($BB$5:$BG$12,MATCH($D330,$AR$5:$AR$12,0),1))^$J330)+(EXP(-$G330/INDEX($BB$5:$BG$12,MATCH($D330,$AR$5:$AR$12,0),2))*($G330/INDEX($BB$5:$BG$12,MATCH($D330,$AR$5:$AR$12,0),2))^$J330)+(EXP(-$G330/INDEX($BB$5:$BG$12,MATCH($D330,$AR$5:$AR$12,0),3))*($G330/INDEX($BB$5:$BG$12,MATCH($D330,$AR$5:$AR$12,0),3))^$J330)+(EXP(-$G330/INDEX($BB$5:$BG$12,MATCH($D330,$AR$5:$AR$12,0),4))*($G330/INDEX($BB$5:$BG$12,MATCH($D330,$AR$5:$AR$12,0),4))^$J330)+(EXP(-$G330/INDEX($BB$5:$BG$12,MATCH($D330,$AR$5:$AR$12,0),5))*($G330/INDEX($BB$5:$BG$12,MATCH($D330,$AR$5:$AR$12,0),5))^$J330)+(EXP(-$G330/INDEX($BB$5:$BG$12,MATCH($D330,$AR$5:$AR$12,0),6))*($G330/INDEX($BB$5:$BG$12,MATCH($D330,$AR$5:$AR$12,0),6))^$J330)),0)</x:f>
        <x:v>0</x:v>
      </x:c>
      <x:c r="AF330" s="145" t="n">
        <x:f>IFERROR((EXP(-$G330/INDEX($BB$5:$BG$12,MATCH($D330,$AR$5:$AR$12,0),2))*($G330/INDEX($BB$5:$BG$12,MATCH($D330,$AR$5:$AR$12,0),2))^$J330)/((EXP(-$G330/INDEX($BB$5:$BG$12,MATCH($D330,$AR$5:$AR$12,0),1))*($G330/INDEX($BB$5:$BG$12,MATCH($D330,$AR$5:$AR$12,0),1))^$J330)+(EXP(-$G330/INDEX($BB$5:$BG$12,MATCH($D330,$AR$5:$AR$12,0),2))*($G330/INDEX($BB$5:$BG$12,MATCH($D330,$AR$5:$AR$12,0),2))^$J330)+(EXP(-$G330/INDEX($BB$5:$BG$12,MATCH($D330,$AR$5:$AR$12,0),3))*($G330/INDEX($BB$5:$BG$12,MATCH($D330,$AR$5:$AR$12,0),3))^$J330)+(EXP(-$G330/INDEX($BB$5:$BG$12,MATCH($D330,$AR$5:$AR$12,0),4))*($G330/INDEX($BB$5:$BG$12,MATCH($D330,$AR$5:$AR$12,0),4))^$J330)+(EXP(-$G330/INDEX($BB$5:$BG$12,MATCH($D330,$AR$5:$AR$12,0),5))*($G330/INDEX($BB$5:$BG$12,MATCH($D330,$AR$5:$AR$12,0),5))^$J330)+(EXP(-$G330/INDEX($BB$5:$BG$12,MATCH($D330,$AR$5:$AR$12,0),6))*($G330/INDEX($BB$5:$BG$12,MATCH($D330,$AR$5:$AR$12,0),6))^$J330)),0)</x:f>
        <x:v>0</x:v>
      </x:c>
      <x:c r="AG330" s="145" t="n">
        <x:f>IFERROR((EXP(-$G330/INDEX($BB$5:$BG$12,MATCH($D330,$AR$5:$AR$12,0),3))*($G330/INDEX($BB$5:$BG$12,MATCH($D330,$AR$5:$AR$12,0),3))^$J330)/((EXP(-$G330/INDEX($BB$5:$BG$12,MATCH($D330,$AR$5:$AR$12,0),1))*($G330/INDEX($BB$5:$BG$12,MATCH($D330,$AR$5:$AR$12,0),1))^$J330)+(EXP(-$G330/INDEX($BB$5:$BG$12,MATCH($D330,$AR$5:$AR$12,0),2))*($G330/INDEX($BB$5:$BG$12,MATCH($D330,$AR$5:$AR$12,0),2))^$J330)+(EXP(-$G330/INDEX($BB$5:$BG$12,MATCH($D330,$AR$5:$AR$12,0),3))*($G330/INDEX($BB$5:$BG$12,MATCH($D330,$AR$5:$AR$12,0),3))^$J330)+(EXP(-$G330/INDEX($BB$5:$BG$12,MATCH($D330,$AR$5:$AR$12,0),4))*($G330/INDEX($BB$5:$BG$12,MATCH($D330,$AR$5:$AR$12,0),4))^$J330)+(EXP(-$G330/INDEX($BB$5:$BG$12,MATCH($D330,$AR$5:$AR$12,0),5))*($G330/INDEX($BB$5:$BG$12,MATCH($D330,$AR$5:$AR$12,0),5))^$J330)+(EXP(-$G330/INDEX($BB$5:$BG$12,MATCH($D330,$AR$5:$AR$12,0),6))*($G330/INDEX($BB$5:$BG$12,MATCH($D330,$AR$5:$AR$12,0),6))^$J330)),0)</x:f>
        <x:v>0</x:v>
      </x:c>
      <x:c r="AH330" s="145" t="n">
        <x:f>IFERROR((EXP(-$G330/INDEX($BB$5:$BG$12,MATCH($D330,$AR$5:$AR$12,0),4))*($G330/INDEX($BB$5:$BG$12,MATCH($D330,$AR$5:$AR$12,0),4))^$J330)/((EXP(-$G330/INDEX($BB$5:$BG$12,MATCH($D330,$AR$5:$AR$12,0),1))*($G330/INDEX($BB$5:$BG$12,MATCH($D330,$AR$5:$AR$12,0),1))^$J330)+(EXP(-$G330/INDEX($BB$5:$BG$12,MATCH($D330,$AR$5:$AR$12,0),2))*($G330/INDEX($BB$5:$BG$12,MATCH($D330,$AR$5:$AR$12,0),2))^$J330)+(EXP(-$G330/INDEX($BB$5:$BG$12,MATCH($D330,$AR$5:$AR$12,0),3))*($G330/INDEX($BB$5:$BG$12,MATCH($D330,$AR$5:$AR$12,0),3))^$J330)+(EXP(-$G330/INDEX($BB$5:$BG$12,MATCH($D330,$AR$5:$AR$12,0),4))*($G330/INDEX($BB$5:$BG$12,MATCH($D330,$AR$5:$AR$12,0),4))^$J330)+(EXP(-$G330/INDEX($BB$5:$BG$12,MATCH($D330,$AR$5:$AR$12,0),5))*($G330/INDEX($BB$5:$BG$12,MATCH($D330,$AR$5:$AR$12,0),5))^$J330)+(EXP(-$G330/INDEX($BB$5:$BG$12,MATCH($D330,$AR$5:$AR$12,0),6))*($G330/INDEX($BB$5:$BG$12,MATCH($D330,$AR$5:$AR$12,0),6))^$J330)),0)</x:f>
        <x:v>0</x:v>
      </x:c>
      <x:c r="AI330" s="145" t="n">
        <x:f>IFERROR((EXP(-$G330/INDEX($BB$5:$BG$12,MATCH($D330,$AR$5:$AR$12,0),5))*($G330/INDEX($BB$5:$BG$12,MATCH($D330,$AR$5:$AR$12,0),5))^$J330)/((EXP(-$G330/INDEX($BB$5:$BG$12,MATCH($D330,$AR$5:$AR$12,0),1))*($G330/INDEX($BB$5:$BG$12,MATCH($D330,$AR$5:$AR$12,0),1))^$J330)+(EXP(-$G330/INDEX($BB$5:$BG$12,MATCH($D330,$AR$5:$AR$12,0),2))*($G330/INDEX($BB$5:$BG$12,MATCH($D330,$AR$5:$AR$12,0),2))^$J330)+(EXP(-$G330/INDEX($BB$5:$BG$12,MATCH($D330,$AR$5:$AR$12,0),3))*($G330/INDEX($BB$5:$BG$12,MATCH($D330,$AR$5:$AR$12,0),3))^$J330)+(EXP(-$G330/INDEX($BB$5:$BG$12,MATCH($D330,$AR$5:$AR$12,0),4))*($G330/INDEX($BB$5:$BG$12,MATCH($D330,$AR$5:$AR$12,0),4))^$J330)+(EXP(-$G330/INDEX($BB$5:$BG$12,MATCH($D330,$AR$5:$AR$12,0),5))*($G330/INDEX($BB$5:$BG$12,MATCH($D330,$AR$5:$AR$12,0),5))^$J330)+(EXP(-$G330/INDEX($BB$5:$BG$12,MATCH($D330,$AR$5:$AR$12,0),6))*($G330/INDEX($BB$5:$BG$12,MATCH($D330,$AR$5:$AR$12,0),6))^$J330)),0)</x:f>
        <x:v>0</x:v>
      </x:c>
      <x:c r="AJ330" s="145" t="n">
        <x:f>IFERROR((EXP(-$G330/INDEX($BB$5:$BG$12,MATCH($D330,$AR$5:$AR$12,0),6))*($G330/INDEX($BB$5:$BG$12,MATCH($D330,$AR$5:$AR$12,0),6))^$J330)/((EXP(-$G330/INDEX($BB$5:$BG$12,MATCH($D330,$AR$5:$AR$12,0),1))*($G330/INDEX($BB$5:$BG$12,MATCH($D330,$AR$5:$AR$12,0),1))^$J330)+(EXP(-$G330/INDEX($BB$5:$BG$12,MATCH($D330,$AR$5:$AR$12,0),2))*($G330/INDEX($BB$5:$BG$12,MATCH($D330,$AR$5:$AR$12,0),2))^$J330)+(EXP(-$G330/INDEX($BB$5:$BG$12,MATCH($D330,$AR$5:$AR$12,0),3))*($G330/INDEX($BB$5:$BG$12,MATCH($D330,$AR$5:$AR$12,0),3))^$J330)+(EXP(-$G330/INDEX($BB$5:$BG$12,MATCH($D330,$AR$5:$AR$12,0),4))*($G330/INDEX($BB$5:$BG$12,MATCH($D330,$AR$5:$AR$12,0),4))^$J330)+(EXP(-$G330/INDEX($BB$5:$BG$12,MATCH($D330,$AR$5:$AR$12,0),5))*($G330/INDEX($BB$5:$BG$12,MATCH($D330,$AR$5:$AR$12,0),5))^$J330)+(EXP(-$G330/INDEX($BB$5:$BG$12,MATCH($D330,$AR$5:$AR$12,0),6))*($G330/INDEX($BB$5:$BG$12,MATCH($D330,$AR$5:$AR$12,0),6))^$J330)),0)</x:f>
        <x:v>0</x:v>
      </x:c>
      <x:c r="BJ330"/>
      <x:c r="BK330"/>
      <x:c r="BL330"/>
      <x:c r="BM330"/>
      <x:c r="BN330"/>
      <x:c r="BO330"/>
      <x:c r="BP330"/>
      <x:c r="BQ330"/>
      <x:c r="BR330"/>
      <x:c r="BS330"/>
      <x:c r="BT330"/>
      <x:c r="BU330"/>
      <x:c r="BV330"/>
      <x:c r="BW330"/>
      <x:c r="BX330"/>
      <x:c r="BY330"/>
      <x:c r="BZ330"/>
    </x:row>
    <x:row r="331">
      <x:c r="A331" s="30" t="n">
        <x:f>'対象台データ'!A329</x:f>
        <x:v>46139</x:v>
      </x:c>
      <x:c r="B331" s="1004" t="str">
        <x:f>'対象台データ'!B329</x:f>
        <x:v>月</x:v>
      </x:c>
      <x:c r="C331" s="1004" t="str">
        <x:f>'対象台データ'!C329</x:f>
        <x:v>4/27</x:v>
      </x:c>
      <x:c r="D331" t="str">
        <x:f>'対象台データ'!D329</x:f>
        <x:v>パチスロ かぐや様は告らせたい</x:v>
      </x:c>
      <x:c r="E331" s="1015" t="n">
        <x:f>IF($X331="A",MIN(100,MAX(0,55+(V331-55)*(1+0.4*SQRT(MIN(G331/8000,1))))),MIN(100,MAX(0,V331)))</x:f>
        <x:v>84.09327866383131</x:v>
      </x:c>
      <x:c r="F331" s="1017" t="n">
        <x:f>'対象台データ'!E329</x:f>
        <x:v>588</x:v>
      </x:c>
      <x:c r="G331" s="644" t="n">
        <x:f>'対象台データ'!F329</x:f>
        <x:v>9405</x:v>
      </x:c>
      <x:c r="H331" s="644" t="n">
        <x:f>'対象台データ'!G329</x:f>
        <x:v>3647</x:v>
      </x:c>
      <x:c r="I331" s="644" t="n">
        <x:f>'対象台データ'!H329</x:f>
        <x:v>0</x:v>
      </x:c>
      <x:c r="J331" s="644" t="n">
        <x:f>'対象台データ'!I329</x:f>
        <x:v>0</x:v>
      </x:c>
      <x:c r="K331" s="145" t="n">
        <x:f>'対象台データ'!K329</x:f>
        <x:v>1.129257487152224</x:v>
      </x:c>
      <x:c r="L331" s="28" t="n">
        <x:f>IF(G331&lt;=0,5,IF(G331&lt;1500,5+(G331-0)*(20-5)/(1500-0),IF(G331&lt;3000,20+(G331-1500)*(40-20)/(3000-1500),IF(G331&lt;4500,40+(G331-3000)*(58-40)/(4500-3000),IF(G331&lt;6000,58+(G331-4500)*(72-58)/(6000-4500),IF(G331&lt;7500,72+(G331-6000)*(84-72)/(7500-6000),IF(G331&lt;9000,84+(G331-7500)*(93-84)/(9000-7500),IF(G331&lt;11000,93+(G331-9000)*(100-93)/(11000-9000),100))))))))</x:f>
        <x:v>94.4175</x:v>
      </x:c>
      <x:c r="M331" s="28" t="n">
        <x:v>1</x:v>
      </x:c>
      <x:c r="N331" s="28" t="n">
        <x:f>MIN(100,L331*M331)</x:f>
        <x:v>94.4175</x:v>
      </x:c>
      <x:c r="O331" s="28" t="n">
        <x:f>IF(K331&lt;=0.8,0,IF(K331&lt;0.9,0+(K331-0.8)*(10-0)/(0.9-0.8),IF(K331&lt;1,10+(K331-0.9)*(35-10)/(1-0.9),IF(K331&lt;1.2,35+(K331-1)*(87-35)/(1.2-1),IF(K331&lt;1.3,87+(K331-1.2)*(96-87)/(1.3-1.2),IF(K331&lt;1.45,96+(K331-1.3)*(100-96)/(1.45-1.3),100))))))</x:f>
        <x:v>68.60694665957826</x:v>
      </x:c>
      <x:c r="P331" s="145" t="n">
        <x:f>MIN(1,SQRT(G331/8000))</x:f>
        <x:v>1</x:v>
      </x:c>
      <x:c r="Q331" s="28" t="n">
        <x:f>35+(O331-35)*P331</x:f>
        <x:v>68.60694665957826</x:v>
      </x:c>
      <x:c r="R331" s="28" t="n">
        <x:f>IF(K331&lt;0.95,MIN(25,(0.95-K331)*250),0)</x:f>
        <x:v>0</x:v>
      </x:c>
      <x:c r="S331" s="28" t="n">
        <x:f>IF($X331="A",Y331*5+Z331*15+AA331*30+AB331*60+AC331*80+AD331*100,0)</x:f>
        <x:v>0</x:v>
      </x:c>
      <x:c r="T331" s="28" t="n">
        <x:f>IF($X331="A",AE331*5+AF331*15+AG331*30+AH331*60+AI331*80+AJ331*100,0)</x:f>
        <x:v>0</x:v>
      </x:c>
      <x:c r="U331" s="28" t="n">
        <x:f>IF($X331="A",S331*15%+T331*30%+Q331*55%,0)</x:f>
        <x:v>0</x:v>
      </x:c>
      <x:c r="V331" s="1019" t="n">
        <x:f>IF($X331="A",U331*80%+N331*20%,N331*IFERROR(INDEX($AT$5:$AT$60,MATCH($D331,$AR$5:$AR$60,0)),0.6)+Q331*IFERROR(INDEX($AU$5:$AU$60,MATCH($D331,$AR$5:$AR$60,0)),0.4)-R331)</x:f>
        <x:v>84.09327866383131</x:v>
      </x:c>
      <x:c r="W331" s="25" t="str">
        <x:f>IF(E331&gt;=90,"設定6級候補",IF(E331&gt;=75,"設定4以上強候補",IF(E331&gt;=60,"設定4以上を疑う","要観察")))</x:f>
        <x:v>設定4以上強候補</x:v>
      </x:c>
      <x:c r="X331" s="1004" t="str">
        <x:f>IFERROR(INDEX($AS$5:$AS$60,MATCH($D331,$AR$5:$AR$60,0)),"AT")</x:f>
        <x:v>AT</x:v>
      </x:c>
      <x:c r="Y331" s="145" t="n">
        <x:f>IFERROR((EXP(-$G331/INDEX($AV$5:$BA$12,MATCH($D331,$AR$5:$AR$12,0),1))*($G331/INDEX($AV$5:$BA$12,MATCH($D331,$AR$5:$AR$12,0),1))^$I331)/((EXP(-$G331/INDEX($AV$5:$BA$12,MATCH($D331,$AR$5:$AR$12,0),1))*($G331/INDEX($AV$5:$BA$12,MATCH($D331,$AR$5:$AR$12,0),1))^$I331)+(EXP(-$G331/INDEX($AV$5:$BA$12,MATCH($D331,$AR$5:$AR$12,0),2))*($G331/INDEX($AV$5:$BA$12,MATCH($D331,$AR$5:$AR$12,0),2))^$I331)+(EXP(-$G331/INDEX($AV$5:$BA$12,MATCH($D331,$AR$5:$AR$12,0),3))*($G331/INDEX($AV$5:$BA$12,MATCH($D331,$AR$5:$AR$12,0),3))^$I331)+(EXP(-$G331/INDEX($AV$5:$BA$12,MATCH($D331,$AR$5:$AR$12,0),4))*($G331/INDEX($AV$5:$BA$12,MATCH($D331,$AR$5:$AR$12,0),4))^$I331)+(EXP(-$G331/INDEX($AV$5:$BA$12,MATCH($D331,$AR$5:$AR$12,0),5))*($G331/INDEX($AV$5:$BA$12,MATCH($D331,$AR$5:$AR$12,0),5))^$I331)+(EXP(-$G331/INDEX($AV$5:$BA$12,MATCH($D331,$AR$5:$AR$12,0),6))*($G331/INDEX($AV$5:$BA$12,MATCH($D331,$AR$5:$AR$12,0),6))^$I331)),0)</x:f>
        <x:v>0</x:v>
      </x:c>
      <x:c r="Z331" s="145" t="n">
        <x:f>IFERROR((EXP(-$G331/INDEX($AV$5:$BA$12,MATCH($D331,$AR$5:$AR$12,0),2))*($G331/INDEX($AV$5:$BA$12,MATCH($D331,$AR$5:$AR$12,0),2))^$I331)/((EXP(-$G331/INDEX($AV$5:$BA$12,MATCH($D331,$AR$5:$AR$12,0),1))*($G331/INDEX($AV$5:$BA$12,MATCH($D331,$AR$5:$AR$12,0),1))^$I331)+(EXP(-$G331/INDEX($AV$5:$BA$12,MATCH($D331,$AR$5:$AR$12,0),2))*($G331/INDEX($AV$5:$BA$12,MATCH($D331,$AR$5:$AR$12,0),2))^$I331)+(EXP(-$G331/INDEX($AV$5:$BA$12,MATCH($D331,$AR$5:$AR$12,0),3))*($G331/INDEX($AV$5:$BA$12,MATCH($D331,$AR$5:$AR$12,0),3))^$I331)+(EXP(-$G331/INDEX($AV$5:$BA$12,MATCH($D331,$AR$5:$AR$12,0),4))*($G331/INDEX($AV$5:$BA$12,MATCH($D331,$AR$5:$AR$12,0),4))^$I331)+(EXP(-$G331/INDEX($AV$5:$BA$12,MATCH($D331,$AR$5:$AR$12,0),5))*($G331/INDEX($AV$5:$BA$12,MATCH($D331,$AR$5:$AR$12,0),5))^$I331)+(EXP(-$G331/INDEX($AV$5:$BA$12,MATCH($D331,$AR$5:$AR$12,0),6))*($G331/INDEX($AV$5:$BA$12,MATCH($D331,$AR$5:$AR$12,0),6))^$I331)),0)</x:f>
        <x:v>0</x:v>
      </x:c>
      <x:c r="AA331" s="145" t="n">
        <x:f>IFERROR((EXP(-$G331/INDEX($AV$5:$BA$12,MATCH($D331,$AR$5:$AR$12,0),3))*($G331/INDEX($AV$5:$BA$12,MATCH($D331,$AR$5:$AR$12,0),3))^$I331)/((EXP(-$G331/INDEX($AV$5:$BA$12,MATCH($D331,$AR$5:$AR$12,0),1))*($G331/INDEX($AV$5:$BA$12,MATCH($D331,$AR$5:$AR$12,0),1))^$I331)+(EXP(-$G331/INDEX($AV$5:$BA$12,MATCH($D331,$AR$5:$AR$12,0),2))*($G331/INDEX($AV$5:$BA$12,MATCH($D331,$AR$5:$AR$12,0),2))^$I331)+(EXP(-$G331/INDEX($AV$5:$BA$12,MATCH($D331,$AR$5:$AR$12,0),3))*($G331/INDEX($AV$5:$BA$12,MATCH($D331,$AR$5:$AR$12,0),3))^$I331)+(EXP(-$G331/INDEX($AV$5:$BA$12,MATCH($D331,$AR$5:$AR$12,0),4))*($G331/INDEX($AV$5:$BA$12,MATCH($D331,$AR$5:$AR$12,0),4))^$I331)+(EXP(-$G331/INDEX($AV$5:$BA$12,MATCH($D331,$AR$5:$AR$12,0),5))*($G331/INDEX($AV$5:$BA$12,MATCH($D331,$AR$5:$AR$12,0),5))^$I331)+(EXP(-$G331/INDEX($AV$5:$BA$12,MATCH($D331,$AR$5:$AR$12,0),6))*($G331/INDEX($AV$5:$BA$12,MATCH($D331,$AR$5:$AR$12,0),6))^$I331)),0)</x:f>
        <x:v>0</x:v>
      </x:c>
      <x:c r="AB331" s="145" t="n">
        <x:f>IFERROR((EXP(-$G331/INDEX($AV$5:$BA$12,MATCH($D331,$AR$5:$AR$12,0),4))*($G331/INDEX($AV$5:$BA$12,MATCH($D331,$AR$5:$AR$12,0),4))^$I331)/((EXP(-$G331/INDEX($AV$5:$BA$12,MATCH($D331,$AR$5:$AR$12,0),1))*($G331/INDEX($AV$5:$BA$12,MATCH($D331,$AR$5:$AR$12,0),1))^$I331)+(EXP(-$G331/INDEX($AV$5:$BA$12,MATCH($D331,$AR$5:$AR$12,0),2))*($G331/INDEX($AV$5:$BA$12,MATCH($D331,$AR$5:$AR$12,0),2))^$I331)+(EXP(-$G331/INDEX($AV$5:$BA$12,MATCH($D331,$AR$5:$AR$12,0),3))*($G331/INDEX($AV$5:$BA$12,MATCH($D331,$AR$5:$AR$12,0),3))^$I331)+(EXP(-$G331/INDEX($AV$5:$BA$12,MATCH($D331,$AR$5:$AR$12,0),4))*($G331/INDEX($AV$5:$BA$12,MATCH($D331,$AR$5:$AR$12,0),4))^$I331)+(EXP(-$G331/INDEX($AV$5:$BA$12,MATCH($D331,$AR$5:$AR$12,0),5))*($G331/INDEX($AV$5:$BA$12,MATCH($D331,$AR$5:$AR$12,0),5))^$I331)+(EXP(-$G331/INDEX($AV$5:$BA$12,MATCH($D331,$AR$5:$AR$12,0),6))*($G331/INDEX($AV$5:$BA$12,MATCH($D331,$AR$5:$AR$12,0),6))^$I331)),0)</x:f>
        <x:v>0</x:v>
      </x:c>
      <x:c r="AC331" s="145" t="n">
        <x:f>IFERROR((EXP(-$G331/INDEX($AV$5:$BA$12,MATCH($D331,$AR$5:$AR$12,0),5))*($G331/INDEX($AV$5:$BA$12,MATCH($D331,$AR$5:$AR$12,0),5))^$I331)/((EXP(-$G331/INDEX($AV$5:$BA$12,MATCH($D331,$AR$5:$AR$12,0),1))*($G331/INDEX($AV$5:$BA$12,MATCH($D331,$AR$5:$AR$12,0),1))^$I331)+(EXP(-$G331/INDEX($AV$5:$BA$12,MATCH($D331,$AR$5:$AR$12,0),2))*($G331/INDEX($AV$5:$BA$12,MATCH($D331,$AR$5:$AR$12,0),2))^$I331)+(EXP(-$G331/INDEX($AV$5:$BA$12,MATCH($D331,$AR$5:$AR$12,0),3))*($G331/INDEX($AV$5:$BA$12,MATCH($D331,$AR$5:$AR$12,0),3))^$I331)+(EXP(-$G331/INDEX($AV$5:$BA$12,MATCH($D331,$AR$5:$AR$12,0),4))*($G331/INDEX($AV$5:$BA$12,MATCH($D331,$AR$5:$AR$12,0),4))^$I331)+(EXP(-$G331/INDEX($AV$5:$BA$12,MATCH($D331,$AR$5:$AR$12,0),5))*($G331/INDEX($AV$5:$BA$12,MATCH($D331,$AR$5:$AR$12,0),5))^$I331)+(EXP(-$G331/INDEX($AV$5:$BA$12,MATCH($D331,$AR$5:$AR$12,0),6))*($G331/INDEX($AV$5:$BA$12,MATCH($D331,$AR$5:$AR$12,0),6))^$I331)),0)</x:f>
        <x:v>0</x:v>
      </x:c>
      <x:c r="AD331" s="145" t="n">
        <x:f>IFERROR((EXP(-$G331/INDEX($AV$5:$BA$12,MATCH($D331,$AR$5:$AR$12,0),6))*($G331/INDEX($AV$5:$BA$12,MATCH($D331,$AR$5:$AR$12,0),6))^$I331)/((EXP(-$G331/INDEX($AV$5:$BA$12,MATCH($D331,$AR$5:$AR$12,0),1))*($G331/INDEX($AV$5:$BA$12,MATCH($D331,$AR$5:$AR$12,0),1))^$I331)+(EXP(-$G331/INDEX($AV$5:$BA$12,MATCH($D331,$AR$5:$AR$12,0),2))*($G331/INDEX($AV$5:$BA$12,MATCH($D331,$AR$5:$AR$12,0),2))^$I331)+(EXP(-$G331/INDEX($AV$5:$BA$12,MATCH($D331,$AR$5:$AR$12,0),3))*($G331/INDEX($AV$5:$BA$12,MATCH($D331,$AR$5:$AR$12,0),3))^$I331)+(EXP(-$G331/INDEX($AV$5:$BA$12,MATCH($D331,$AR$5:$AR$12,0),4))*($G331/INDEX($AV$5:$BA$12,MATCH($D331,$AR$5:$AR$12,0),4))^$I331)+(EXP(-$G331/INDEX($AV$5:$BA$12,MATCH($D331,$AR$5:$AR$12,0),5))*($G331/INDEX($AV$5:$BA$12,MATCH($D331,$AR$5:$AR$12,0),5))^$I331)+(EXP(-$G331/INDEX($AV$5:$BA$12,MATCH($D331,$AR$5:$AR$12,0),6))*($G331/INDEX($AV$5:$BA$12,MATCH($D331,$AR$5:$AR$12,0),6))^$I331)),0)</x:f>
        <x:v>0</x:v>
      </x:c>
      <x:c r="AE331" s="145" t="n">
        <x:f>IFERROR((EXP(-$G331/INDEX($BB$5:$BG$12,MATCH($D331,$AR$5:$AR$12,0),1))*($G331/INDEX($BB$5:$BG$12,MATCH($D331,$AR$5:$AR$12,0),1))^$J331)/((EXP(-$G331/INDEX($BB$5:$BG$12,MATCH($D331,$AR$5:$AR$12,0),1))*($G331/INDEX($BB$5:$BG$12,MATCH($D331,$AR$5:$AR$12,0),1))^$J331)+(EXP(-$G331/INDEX($BB$5:$BG$12,MATCH($D331,$AR$5:$AR$12,0),2))*($G331/INDEX($BB$5:$BG$12,MATCH($D331,$AR$5:$AR$12,0),2))^$J331)+(EXP(-$G331/INDEX($BB$5:$BG$12,MATCH($D331,$AR$5:$AR$12,0),3))*($G331/INDEX($BB$5:$BG$12,MATCH($D331,$AR$5:$AR$12,0),3))^$J331)+(EXP(-$G331/INDEX($BB$5:$BG$12,MATCH($D331,$AR$5:$AR$12,0),4))*($G331/INDEX($BB$5:$BG$12,MATCH($D331,$AR$5:$AR$12,0),4))^$J331)+(EXP(-$G331/INDEX($BB$5:$BG$12,MATCH($D331,$AR$5:$AR$12,0),5))*($G331/INDEX($BB$5:$BG$12,MATCH($D331,$AR$5:$AR$12,0),5))^$J331)+(EXP(-$G331/INDEX($BB$5:$BG$12,MATCH($D331,$AR$5:$AR$12,0),6))*($G331/INDEX($BB$5:$BG$12,MATCH($D331,$AR$5:$AR$12,0),6))^$J331)),0)</x:f>
        <x:v>0</x:v>
      </x:c>
      <x:c r="AF331" s="145" t="n">
        <x:f>IFERROR((EXP(-$G331/INDEX($BB$5:$BG$12,MATCH($D331,$AR$5:$AR$12,0),2))*($G331/INDEX($BB$5:$BG$12,MATCH($D331,$AR$5:$AR$12,0),2))^$J331)/((EXP(-$G331/INDEX($BB$5:$BG$12,MATCH($D331,$AR$5:$AR$12,0),1))*($G331/INDEX($BB$5:$BG$12,MATCH($D331,$AR$5:$AR$12,0),1))^$J331)+(EXP(-$G331/INDEX($BB$5:$BG$12,MATCH($D331,$AR$5:$AR$12,0),2))*($G331/INDEX($BB$5:$BG$12,MATCH($D331,$AR$5:$AR$12,0),2))^$J331)+(EXP(-$G331/INDEX($BB$5:$BG$12,MATCH($D331,$AR$5:$AR$12,0),3))*($G331/INDEX($BB$5:$BG$12,MATCH($D331,$AR$5:$AR$12,0),3))^$J331)+(EXP(-$G331/INDEX($BB$5:$BG$12,MATCH($D331,$AR$5:$AR$12,0),4))*($G331/INDEX($BB$5:$BG$12,MATCH($D331,$AR$5:$AR$12,0),4))^$J331)+(EXP(-$G331/INDEX($BB$5:$BG$12,MATCH($D331,$AR$5:$AR$12,0),5))*($G331/INDEX($BB$5:$BG$12,MATCH($D331,$AR$5:$AR$12,0),5))^$J331)+(EXP(-$G331/INDEX($BB$5:$BG$12,MATCH($D331,$AR$5:$AR$12,0),6))*($G331/INDEX($BB$5:$BG$12,MATCH($D331,$AR$5:$AR$12,0),6))^$J331)),0)</x:f>
        <x:v>0</x:v>
      </x:c>
      <x:c r="AG331" s="145" t="n">
        <x:f>IFERROR((EXP(-$G331/INDEX($BB$5:$BG$12,MATCH($D331,$AR$5:$AR$12,0),3))*($G331/INDEX($BB$5:$BG$12,MATCH($D331,$AR$5:$AR$12,0),3))^$J331)/((EXP(-$G331/INDEX($BB$5:$BG$12,MATCH($D331,$AR$5:$AR$12,0),1))*($G331/INDEX($BB$5:$BG$12,MATCH($D331,$AR$5:$AR$12,0),1))^$J331)+(EXP(-$G331/INDEX($BB$5:$BG$12,MATCH($D331,$AR$5:$AR$12,0),2))*($G331/INDEX($BB$5:$BG$12,MATCH($D331,$AR$5:$AR$12,0),2))^$J331)+(EXP(-$G331/INDEX($BB$5:$BG$12,MATCH($D331,$AR$5:$AR$12,0),3))*($G331/INDEX($BB$5:$BG$12,MATCH($D331,$AR$5:$AR$12,0),3))^$J331)+(EXP(-$G331/INDEX($BB$5:$BG$12,MATCH($D331,$AR$5:$AR$12,0),4))*($G331/INDEX($BB$5:$BG$12,MATCH($D331,$AR$5:$AR$12,0),4))^$J331)+(EXP(-$G331/INDEX($BB$5:$BG$12,MATCH($D331,$AR$5:$AR$12,0),5))*($G331/INDEX($BB$5:$BG$12,MATCH($D331,$AR$5:$AR$12,0),5))^$J331)+(EXP(-$G331/INDEX($BB$5:$BG$12,MATCH($D331,$AR$5:$AR$12,0),6))*($G331/INDEX($BB$5:$BG$12,MATCH($D331,$AR$5:$AR$12,0),6))^$J331)),0)</x:f>
        <x:v>0</x:v>
      </x:c>
      <x:c r="AH331" s="145" t="n">
        <x:f>IFERROR((EXP(-$G331/INDEX($BB$5:$BG$12,MATCH($D331,$AR$5:$AR$12,0),4))*($G331/INDEX($BB$5:$BG$12,MATCH($D331,$AR$5:$AR$12,0),4))^$J331)/((EXP(-$G331/INDEX($BB$5:$BG$12,MATCH($D331,$AR$5:$AR$12,0),1))*($G331/INDEX($BB$5:$BG$12,MATCH($D331,$AR$5:$AR$12,0),1))^$J331)+(EXP(-$G331/INDEX($BB$5:$BG$12,MATCH($D331,$AR$5:$AR$12,0),2))*($G331/INDEX($BB$5:$BG$12,MATCH($D331,$AR$5:$AR$12,0),2))^$J331)+(EXP(-$G331/INDEX($BB$5:$BG$12,MATCH($D331,$AR$5:$AR$12,0),3))*($G331/INDEX($BB$5:$BG$12,MATCH($D331,$AR$5:$AR$12,0),3))^$J331)+(EXP(-$G331/INDEX($BB$5:$BG$12,MATCH($D331,$AR$5:$AR$12,0),4))*($G331/INDEX($BB$5:$BG$12,MATCH($D331,$AR$5:$AR$12,0),4))^$J331)+(EXP(-$G331/INDEX($BB$5:$BG$12,MATCH($D331,$AR$5:$AR$12,0),5))*($G331/INDEX($BB$5:$BG$12,MATCH($D331,$AR$5:$AR$12,0),5))^$J331)+(EXP(-$G331/INDEX($BB$5:$BG$12,MATCH($D331,$AR$5:$AR$12,0),6))*($G331/INDEX($BB$5:$BG$12,MATCH($D331,$AR$5:$AR$12,0),6))^$J331)),0)</x:f>
        <x:v>0</x:v>
      </x:c>
      <x:c r="AI331" s="145" t="n">
        <x:f>IFERROR((EXP(-$G331/INDEX($BB$5:$BG$12,MATCH($D331,$AR$5:$AR$12,0),5))*($G331/INDEX($BB$5:$BG$12,MATCH($D331,$AR$5:$AR$12,0),5))^$J331)/((EXP(-$G331/INDEX($BB$5:$BG$12,MATCH($D331,$AR$5:$AR$12,0),1))*($G331/INDEX($BB$5:$BG$12,MATCH($D331,$AR$5:$AR$12,0),1))^$J331)+(EXP(-$G331/INDEX($BB$5:$BG$12,MATCH($D331,$AR$5:$AR$12,0),2))*($G331/INDEX($BB$5:$BG$12,MATCH($D331,$AR$5:$AR$12,0),2))^$J331)+(EXP(-$G331/INDEX($BB$5:$BG$12,MATCH($D331,$AR$5:$AR$12,0),3))*($G331/INDEX($BB$5:$BG$12,MATCH($D331,$AR$5:$AR$12,0),3))^$J331)+(EXP(-$G331/INDEX($BB$5:$BG$12,MATCH($D331,$AR$5:$AR$12,0),4))*($G331/INDEX($BB$5:$BG$12,MATCH($D331,$AR$5:$AR$12,0),4))^$J331)+(EXP(-$G331/INDEX($BB$5:$BG$12,MATCH($D331,$AR$5:$AR$12,0),5))*($G331/INDEX($BB$5:$BG$12,MATCH($D331,$AR$5:$AR$12,0),5))^$J331)+(EXP(-$G331/INDEX($BB$5:$BG$12,MATCH($D331,$AR$5:$AR$12,0),6))*($G331/INDEX($BB$5:$BG$12,MATCH($D331,$AR$5:$AR$12,0),6))^$J331)),0)</x:f>
        <x:v>0</x:v>
      </x:c>
      <x:c r="AJ331" s="145" t="n">
        <x:f>IFERROR((EXP(-$G331/INDEX($BB$5:$BG$12,MATCH($D331,$AR$5:$AR$12,0),6))*($G331/INDEX($BB$5:$BG$12,MATCH($D331,$AR$5:$AR$12,0),6))^$J331)/((EXP(-$G331/INDEX($BB$5:$BG$12,MATCH($D331,$AR$5:$AR$12,0),1))*($G331/INDEX($BB$5:$BG$12,MATCH($D331,$AR$5:$AR$12,0),1))^$J331)+(EXP(-$G331/INDEX($BB$5:$BG$12,MATCH($D331,$AR$5:$AR$12,0),2))*($G331/INDEX($BB$5:$BG$12,MATCH($D331,$AR$5:$AR$12,0),2))^$J331)+(EXP(-$G331/INDEX($BB$5:$BG$12,MATCH($D331,$AR$5:$AR$12,0),3))*($G331/INDEX($BB$5:$BG$12,MATCH($D331,$AR$5:$AR$12,0),3))^$J331)+(EXP(-$G331/INDEX($BB$5:$BG$12,MATCH($D331,$AR$5:$AR$12,0),4))*($G331/INDEX($BB$5:$BG$12,MATCH($D331,$AR$5:$AR$12,0),4))^$J331)+(EXP(-$G331/INDEX($BB$5:$BG$12,MATCH($D331,$AR$5:$AR$12,0),5))*($G331/INDEX($BB$5:$BG$12,MATCH($D331,$AR$5:$AR$12,0),5))^$J331)+(EXP(-$G331/INDEX($BB$5:$BG$12,MATCH($D331,$AR$5:$AR$12,0),6))*($G331/INDEX($BB$5:$BG$12,MATCH($D331,$AR$5:$AR$12,0),6))^$J331)),0)</x:f>
        <x:v>0</x:v>
      </x:c>
      <x:c r="BJ331"/>
      <x:c r="BK331"/>
      <x:c r="BL331"/>
      <x:c r="BM331"/>
      <x:c r="BN331"/>
      <x:c r="BO331"/>
      <x:c r="BP331"/>
      <x:c r="BQ331"/>
      <x:c r="BR331"/>
      <x:c r="BS331"/>
      <x:c r="BT331"/>
      <x:c r="BU331"/>
      <x:c r="BV331"/>
      <x:c r="BW331"/>
      <x:c r="BX331"/>
      <x:c r="BY331"/>
      <x:c r="BZ331"/>
    </x:row>
    <x:row r="332">
      <x:c r="A332" s="30" t="n">
        <x:f>'対象台データ'!A330</x:f>
        <x:v>46139</x:v>
      </x:c>
      <x:c r="B332" s="1004" t="str">
        <x:f>'対象台データ'!B330</x:f>
        <x:v>月</x:v>
      </x:c>
      <x:c r="C332" s="1004" t="str">
        <x:f>'対象台データ'!C330</x:f>
        <x:v>4/27</x:v>
      </x:c>
      <x:c r="D332" t="str">
        <x:f>'対象台データ'!D330</x:f>
        <x:v>パチスロ かぐや様は告らせたい</x:v>
      </x:c>
      <x:c r="E332" s="1015" t="n">
        <x:f>IF($X332="A",MIN(100,MAX(0,55+(V332-55)*(1+0.4*SQRT(MIN(G332/8000,1))))),MIN(100,MAX(0,V332)))</x:f>
        <x:v>70.30410637832586</x:v>
      </x:c>
      <x:c r="F332" s="1017" t="n">
        <x:f>'対象台データ'!E330</x:f>
        <x:v>589</x:v>
      </x:c>
      <x:c r="G332" s="644" t="n">
        <x:f>'対象台データ'!F330</x:f>
        <x:v>8231</x:v>
      </x:c>
      <x:c r="H332" s="644" t="n">
        <x:f>'対象台データ'!G330</x:f>
        <x:v>777</x:v>
      </x:c>
      <x:c r="I332" s="644" t="n">
        <x:f>'対象台データ'!H330</x:f>
        <x:v>0</x:v>
      </x:c>
      <x:c r="J332" s="644" t="n">
        <x:f>'対象台データ'!I330</x:f>
        <x:v>0</x:v>
      </x:c>
      <x:c r="K332" s="145" t="n">
        <x:f>'対象台データ'!K330</x:f>
        <x:v>1.0314664074839024</x:v>
      </x:c>
      <x:c r="L332" s="28" t="n">
        <x:f>IF(G332&lt;=0,5,IF(G332&lt;1500,5+(G332-0)*(20-5)/(1500-0),IF(G332&lt;3000,20+(G332-1500)*(40-20)/(3000-1500),IF(G332&lt;4500,40+(G332-3000)*(58-40)/(4500-3000),IF(G332&lt;6000,58+(G332-4500)*(72-58)/(6000-4500),IF(G332&lt;7500,72+(G332-6000)*(84-72)/(7500-6000),IF(G332&lt;9000,84+(G332-7500)*(93-84)/(9000-7500),IF(G332&lt;11000,93+(G332-9000)*(100-93)/(11000-9000),100))))))))</x:f>
        <x:v>88.386</x:v>
      </x:c>
      <x:c r="M332" s="28" t="n">
        <x:v>1</x:v>
      </x:c>
      <x:c r="N332" s="28" t="n">
        <x:f>MIN(100,L332*M332)</x:f>
        <x:v>88.386</x:v>
      </x:c>
      <x:c r="O332" s="28" t="n">
        <x:f>IF(K332&lt;=0.8,0,IF(K332&lt;0.9,0+(K332-0.8)*(10-0)/(0.9-0.8),IF(K332&lt;1,10+(K332-0.9)*(35-10)/(1-0.9),IF(K332&lt;1.2,35+(K332-1)*(87-35)/(1.2-1),IF(K332&lt;1.3,87+(K332-1.2)*(96-87)/(1.3-1.2),IF(K332&lt;1.45,96+(K332-1.3)*(100-96)/(1.45-1.3),100))))))</x:f>
        <x:v>43.18126594581462</x:v>
      </x:c>
      <x:c r="P332" s="145" t="n">
        <x:f>MIN(1,SQRT(G332/8000))</x:f>
        <x:v>1</x:v>
      </x:c>
      <x:c r="Q332" s="28" t="n">
        <x:f>35+(O332-35)*P332</x:f>
        <x:v>43.18126594581462</x:v>
      </x:c>
      <x:c r="R332" s="28" t="n">
        <x:f>IF(K332&lt;0.95,MIN(25,(0.95-K332)*250),0)</x:f>
        <x:v>0</x:v>
      </x:c>
      <x:c r="S332" s="28" t="n">
        <x:f>IF($X332="A",Y332*5+Z332*15+AA332*30+AB332*60+AC332*80+AD332*100,0)</x:f>
        <x:v>0</x:v>
      </x:c>
      <x:c r="T332" s="28" t="n">
        <x:f>IF($X332="A",AE332*5+AF332*15+AG332*30+AH332*60+AI332*80+AJ332*100,0)</x:f>
        <x:v>0</x:v>
      </x:c>
      <x:c r="U332" s="28" t="n">
        <x:f>IF($X332="A",S332*15%+T332*30%+Q332*55%,0)</x:f>
        <x:v>0</x:v>
      </x:c>
      <x:c r="V332" s="1019" t="n">
        <x:f>IF($X332="A",U332*80%+N332*20%,N332*IFERROR(INDEX($AT$5:$AT$60,MATCH($D332,$AR$5:$AR$60,0)),0.6)+Q332*IFERROR(INDEX($AU$5:$AU$60,MATCH($D332,$AR$5:$AR$60,0)),0.4)-R332)</x:f>
        <x:v>70.30410637832586</x:v>
      </x:c>
      <x:c r="W332" s="25" t="str">
        <x:f>IF(E332&gt;=90,"設定6級候補",IF(E332&gt;=75,"設定4以上強候補",IF(E332&gt;=60,"設定4以上を疑う","要観察")))</x:f>
        <x:v>設定4以上を疑う</x:v>
      </x:c>
      <x:c r="X332" s="1004" t="str">
        <x:f>IFERROR(INDEX($AS$5:$AS$60,MATCH($D332,$AR$5:$AR$60,0)),"AT")</x:f>
        <x:v>AT</x:v>
      </x:c>
      <x:c r="Y332" s="145" t="n">
        <x:f>IFERROR((EXP(-$G332/INDEX($AV$5:$BA$12,MATCH($D332,$AR$5:$AR$12,0),1))*($G332/INDEX($AV$5:$BA$12,MATCH($D332,$AR$5:$AR$12,0),1))^$I332)/((EXP(-$G332/INDEX($AV$5:$BA$12,MATCH($D332,$AR$5:$AR$12,0),1))*($G332/INDEX($AV$5:$BA$12,MATCH($D332,$AR$5:$AR$12,0),1))^$I332)+(EXP(-$G332/INDEX($AV$5:$BA$12,MATCH($D332,$AR$5:$AR$12,0),2))*($G332/INDEX($AV$5:$BA$12,MATCH($D332,$AR$5:$AR$12,0),2))^$I332)+(EXP(-$G332/INDEX($AV$5:$BA$12,MATCH($D332,$AR$5:$AR$12,0),3))*($G332/INDEX($AV$5:$BA$12,MATCH($D332,$AR$5:$AR$12,0),3))^$I332)+(EXP(-$G332/INDEX($AV$5:$BA$12,MATCH($D332,$AR$5:$AR$12,0),4))*($G332/INDEX($AV$5:$BA$12,MATCH($D332,$AR$5:$AR$12,0),4))^$I332)+(EXP(-$G332/INDEX($AV$5:$BA$12,MATCH($D332,$AR$5:$AR$12,0),5))*($G332/INDEX($AV$5:$BA$12,MATCH($D332,$AR$5:$AR$12,0),5))^$I332)+(EXP(-$G332/INDEX($AV$5:$BA$12,MATCH($D332,$AR$5:$AR$12,0),6))*($G332/INDEX($AV$5:$BA$12,MATCH($D332,$AR$5:$AR$12,0),6))^$I332)),0)</x:f>
        <x:v>0</x:v>
      </x:c>
      <x:c r="Z332" s="145" t="n">
        <x:f>IFERROR((EXP(-$G332/INDEX($AV$5:$BA$12,MATCH($D332,$AR$5:$AR$12,0),2))*($G332/INDEX($AV$5:$BA$12,MATCH($D332,$AR$5:$AR$12,0),2))^$I332)/((EXP(-$G332/INDEX($AV$5:$BA$12,MATCH($D332,$AR$5:$AR$12,0),1))*($G332/INDEX($AV$5:$BA$12,MATCH($D332,$AR$5:$AR$12,0),1))^$I332)+(EXP(-$G332/INDEX($AV$5:$BA$12,MATCH($D332,$AR$5:$AR$12,0),2))*($G332/INDEX($AV$5:$BA$12,MATCH($D332,$AR$5:$AR$12,0),2))^$I332)+(EXP(-$G332/INDEX($AV$5:$BA$12,MATCH($D332,$AR$5:$AR$12,0),3))*($G332/INDEX($AV$5:$BA$12,MATCH($D332,$AR$5:$AR$12,0),3))^$I332)+(EXP(-$G332/INDEX($AV$5:$BA$12,MATCH($D332,$AR$5:$AR$12,0),4))*($G332/INDEX($AV$5:$BA$12,MATCH($D332,$AR$5:$AR$12,0),4))^$I332)+(EXP(-$G332/INDEX($AV$5:$BA$12,MATCH($D332,$AR$5:$AR$12,0),5))*($G332/INDEX($AV$5:$BA$12,MATCH($D332,$AR$5:$AR$12,0),5))^$I332)+(EXP(-$G332/INDEX($AV$5:$BA$12,MATCH($D332,$AR$5:$AR$12,0),6))*($G332/INDEX($AV$5:$BA$12,MATCH($D332,$AR$5:$AR$12,0),6))^$I332)),0)</x:f>
        <x:v>0</x:v>
      </x:c>
      <x:c r="AA332" s="145" t="n">
        <x:f>IFERROR((EXP(-$G332/INDEX($AV$5:$BA$12,MATCH($D332,$AR$5:$AR$12,0),3))*($G332/INDEX($AV$5:$BA$12,MATCH($D332,$AR$5:$AR$12,0),3))^$I332)/((EXP(-$G332/INDEX($AV$5:$BA$12,MATCH($D332,$AR$5:$AR$12,0),1))*($G332/INDEX($AV$5:$BA$12,MATCH($D332,$AR$5:$AR$12,0),1))^$I332)+(EXP(-$G332/INDEX($AV$5:$BA$12,MATCH($D332,$AR$5:$AR$12,0),2))*($G332/INDEX($AV$5:$BA$12,MATCH($D332,$AR$5:$AR$12,0),2))^$I332)+(EXP(-$G332/INDEX($AV$5:$BA$12,MATCH($D332,$AR$5:$AR$12,0),3))*($G332/INDEX($AV$5:$BA$12,MATCH($D332,$AR$5:$AR$12,0),3))^$I332)+(EXP(-$G332/INDEX($AV$5:$BA$12,MATCH($D332,$AR$5:$AR$12,0),4))*($G332/INDEX($AV$5:$BA$12,MATCH($D332,$AR$5:$AR$12,0),4))^$I332)+(EXP(-$G332/INDEX($AV$5:$BA$12,MATCH($D332,$AR$5:$AR$12,0),5))*($G332/INDEX($AV$5:$BA$12,MATCH($D332,$AR$5:$AR$12,0),5))^$I332)+(EXP(-$G332/INDEX($AV$5:$BA$12,MATCH($D332,$AR$5:$AR$12,0),6))*($G332/INDEX($AV$5:$BA$12,MATCH($D332,$AR$5:$AR$12,0),6))^$I332)),0)</x:f>
        <x:v>0</x:v>
      </x:c>
      <x:c r="AB332" s="145" t="n">
        <x:f>IFERROR((EXP(-$G332/INDEX($AV$5:$BA$12,MATCH($D332,$AR$5:$AR$12,0),4))*($G332/INDEX($AV$5:$BA$12,MATCH($D332,$AR$5:$AR$12,0),4))^$I332)/((EXP(-$G332/INDEX($AV$5:$BA$12,MATCH($D332,$AR$5:$AR$12,0),1))*($G332/INDEX($AV$5:$BA$12,MATCH($D332,$AR$5:$AR$12,0),1))^$I332)+(EXP(-$G332/INDEX($AV$5:$BA$12,MATCH($D332,$AR$5:$AR$12,0),2))*($G332/INDEX($AV$5:$BA$12,MATCH($D332,$AR$5:$AR$12,0),2))^$I332)+(EXP(-$G332/INDEX($AV$5:$BA$12,MATCH($D332,$AR$5:$AR$12,0),3))*($G332/INDEX($AV$5:$BA$12,MATCH($D332,$AR$5:$AR$12,0),3))^$I332)+(EXP(-$G332/INDEX($AV$5:$BA$12,MATCH($D332,$AR$5:$AR$12,0),4))*($G332/INDEX($AV$5:$BA$12,MATCH($D332,$AR$5:$AR$12,0),4))^$I332)+(EXP(-$G332/INDEX($AV$5:$BA$12,MATCH($D332,$AR$5:$AR$12,0),5))*($G332/INDEX($AV$5:$BA$12,MATCH($D332,$AR$5:$AR$12,0),5))^$I332)+(EXP(-$G332/INDEX($AV$5:$BA$12,MATCH($D332,$AR$5:$AR$12,0),6))*($G332/INDEX($AV$5:$BA$12,MATCH($D332,$AR$5:$AR$12,0),6))^$I332)),0)</x:f>
        <x:v>0</x:v>
      </x:c>
      <x:c r="AC332" s="145" t="n">
        <x:f>IFERROR((EXP(-$G332/INDEX($AV$5:$BA$12,MATCH($D332,$AR$5:$AR$12,0),5))*($G332/INDEX($AV$5:$BA$12,MATCH($D332,$AR$5:$AR$12,0),5))^$I332)/((EXP(-$G332/INDEX($AV$5:$BA$12,MATCH($D332,$AR$5:$AR$12,0),1))*($G332/INDEX($AV$5:$BA$12,MATCH($D332,$AR$5:$AR$12,0),1))^$I332)+(EXP(-$G332/INDEX($AV$5:$BA$12,MATCH($D332,$AR$5:$AR$12,0),2))*($G332/INDEX($AV$5:$BA$12,MATCH($D332,$AR$5:$AR$12,0),2))^$I332)+(EXP(-$G332/INDEX($AV$5:$BA$12,MATCH($D332,$AR$5:$AR$12,0),3))*($G332/INDEX($AV$5:$BA$12,MATCH($D332,$AR$5:$AR$12,0),3))^$I332)+(EXP(-$G332/INDEX($AV$5:$BA$12,MATCH($D332,$AR$5:$AR$12,0),4))*($G332/INDEX($AV$5:$BA$12,MATCH($D332,$AR$5:$AR$12,0),4))^$I332)+(EXP(-$G332/INDEX($AV$5:$BA$12,MATCH($D332,$AR$5:$AR$12,0),5))*($G332/INDEX($AV$5:$BA$12,MATCH($D332,$AR$5:$AR$12,0),5))^$I332)+(EXP(-$G332/INDEX($AV$5:$BA$12,MATCH($D332,$AR$5:$AR$12,0),6))*($G332/INDEX($AV$5:$BA$12,MATCH($D332,$AR$5:$AR$12,0),6))^$I332)),0)</x:f>
        <x:v>0</x:v>
      </x:c>
      <x:c r="AD332" s="145" t="n">
        <x:f>IFERROR((EXP(-$G332/INDEX($AV$5:$BA$12,MATCH($D332,$AR$5:$AR$12,0),6))*($G332/INDEX($AV$5:$BA$12,MATCH($D332,$AR$5:$AR$12,0),6))^$I332)/((EXP(-$G332/INDEX($AV$5:$BA$12,MATCH($D332,$AR$5:$AR$12,0),1))*($G332/INDEX($AV$5:$BA$12,MATCH($D332,$AR$5:$AR$12,0),1))^$I332)+(EXP(-$G332/INDEX($AV$5:$BA$12,MATCH($D332,$AR$5:$AR$12,0),2))*($G332/INDEX($AV$5:$BA$12,MATCH($D332,$AR$5:$AR$12,0),2))^$I332)+(EXP(-$G332/INDEX($AV$5:$BA$12,MATCH($D332,$AR$5:$AR$12,0),3))*($G332/INDEX($AV$5:$BA$12,MATCH($D332,$AR$5:$AR$12,0),3))^$I332)+(EXP(-$G332/INDEX($AV$5:$BA$12,MATCH($D332,$AR$5:$AR$12,0),4))*($G332/INDEX($AV$5:$BA$12,MATCH($D332,$AR$5:$AR$12,0),4))^$I332)+(EXP(-$G332/INDEX($AV$5:$BA$12,MATCH($D332,$AR$5:$AR$12,0),5))*($G332/INDEX($AV$5:$BA$12,MATCH($D332,$AR$5:$AR$12,0),5))^$I332)+(EXP(-$G332/INDEX($AV$5:$BA$12,MATCH($D332,$AR$5:$AR$12,0),6))*($G332/INDEX($AV$5:$BA$12,MATCH($D332,$AR$5:$AR$12,0),6))^$I332)),0)</x:f>
        <x:v>0</x:v>
      </x:c>
      <x:c r="AE332" s="145" t="n">
        <x:f>IFERROR((EXP(-$G332/INDEX($BB$5:$BG$12,MATCH($D332,$AR$5:$AR$12,0),1))*($G332/INDEX($BB$5:$BG$12,MATCH($D332,$AR$5:$AR$12,0),1))^$J332)/((EXP(-$G332/INDEX($BB$5:$BG$12,MATCH($D332,$AR$5:$AR$12,0),1))*($G332/INDEX($BB$5:$BG$12,MATCH($D332,$AR$5:$AR$12,0),1))^$J332)+(EXP(-$G332/INDEX($BB$5:$BG$12,MATCH($D332,$AR$5:$AR$12,0),2))*($G332/INDEX($BB$5:$BG$12,MATCH($D332,$AR$5:$AR$12,0),2))^$J332)+(EXP(-$G332/INDEX($BB$5:$BG$12,MATCH($D332,$AR$5:$AR$12,0),3))*($G332/INDEX($BB$5:$BG$12,MATCH($D332,$AR$5:$AR$12,0),3))^$J332)+(EXP(-$G332/INDEX($BB$5:$BG$12,MATCH($D332,$AR$5:$AR$12,0),4))*($G332/INDEX($BB$5:$BG$12,MATCH($D332,$AR$5:$AR$12,0),4))^$J332)+(EXP(-$G332/INDEX($BB$5:$BG$12,MATCH($D332,$AR$5:$AR$12,0),5))*($G332/INDEX($BB$5:$BG$12,MATCH($D332,$AR$5:$AR$12,0),5))^$J332)+(EXP(-$G332/INDEX($BB$5:$BG$12,MATCH($D332,$AR$5:$AR$12,0),6))*($G332/INDEX($BB$5:$BG$12,MATCH($D332,$AR$5:$AR$12,0),6))^$J332)),0)</x:f>
        <x:v>0</x:v>
      </x:c>
      <x:c r="AF332" s="145" t="n">
        <x:f>IFERROR((EXP(-$G332/INDEX($BB$5:$BG$12,MATCH($D332,$AR$5:$AR$12,0),2))*($G332/INDEX($BB$5:$BG$12,MATCH($D332,$AR$5:$AR$12,0),2))^$J332)/((EXP(-$G332/INDEX($BB$5:$BG$12,MATCH($D332,$AR$5:$AR$12,0),1))*($G332/INDEX($BB$5:$BG$12,MATCH($D332,$AR$5:$AR$12,0),1))^$J332)+(EXP(-$G332/INDEX($BB$5:$BG$12,MATCH($D332,$AR$5:$AR$12,0),2))*($G332/INDEX($BB$5:$BG$12,MATCH($D332,$AR$5:$AR$12,0),2))^$J332)+(EXP(-$G332/INDEX($BB$5:$BG$12,MATCH($D332,$AR$5:$AR$12,0),3))*($G332/INDEX($BB$5:$BG$12,MATCH($D332,$AR$5:$AR$12,0),3))^$J332)+(EXP(-$G332/INDEX($BB$5:$BG$12,MATCH($D332,$AR$5:$AR$12,0),4))*($G332/INDEX($BB$5:$BG$12,MATCH($D332,$AR$5:$AR$12,0),4))^$J332)+(EXP(-$G332/INDEX($BB$5:$BG$12,MATCH($D332,$AR$5:$AR$12,0),5))*($G332/INDEX($BB$5:$BG$12,MATCH($D332,$AR$5:$AR$12,0),5))^$J332)+(EXP(-$G332/INDEX($BB$5:$BG$12,MATCH($D332,$AR$5:$AR$12,0),6))*($G332/INDEX($BB$5:$BG$12,MATCH($D332,$AR$5:$AR$12,0),6))^$J332)),0)</x:f>
        <x:v>0</x:v>
      </x:c>
      <x:c r="AG332" s="145" t="n">
        <x:f>IFERROR((EXP(-$G332/INDEX($BB$5:$BG$12,MATCH($D332,$AR$5:$AR$12,0),3))*($G332/INDEX($BB$5:$BG$12,MATCH($D332,$AR$5:$AR$12,0),3))^$J332)/((EXP(-$G332/INDEX($BB$5:$BG$12,MATCH($D332,$AR$5:$AR$12,0),1))*($G332/INDEX($BB$5:$BG$12,MATCH($D332,$AR$5:$AR$12,0),1))^$J332)+(EXP(-$G332/INDEX($BB$5:$BG$12,MATCH($D332,$AR$5:$AR$12,0),2))*($G332/INDEX($BB$5:$BG$12,MATCH($D332,$AR$5:$AR$12,0),2))^$J332)+(EXP(-$G332/INDEX($BB$5:$BG$12,MATCH($D332,$AR$5:$AR$12,0),3))*($G332/INDEX($BB$5:$BG$12,MATCH($D332,$AR$5:$AR$12,0),3))^$J332)+(EXP(-$G332/INDEX($BB$5:$BG$12,MATCH($D332,$AR$5:$AR$12,0),4))*($G332/INDEX($BB$5:$BG$12,MATCH($D332,$AR$5:$AR$12,0),4))^$J332)+(EXP(-$G332/INDEX($BB$5:$BG$12,MATCH($D332,$AR$5:$AR$12,0),5))*($G332/INDEX($BB$5:$BG$12,MATCH($D332,$AR$5:$AR$12,0),5))^$J332)+(EXP(-$G332/INDEX($BB$5:$BG$12,MATCH($D332,$AR$5:$AR$12,0),6))*($G332/INDEX($BB$5:$BG$12,MATCH($D332,$AR$5:$AR$12,0),6))^$J332)),0)</x:f>
        <x:v>0</x:v>
      </x:c>
      <x:c r="AH332" s="145" t="n">
        <x:f>IFERROR((EXP(-$G332/INDEX($BB$5:$BG$12,MATCH($D332,$AR$5:$AR$12,0),4))*($G332/INDEX($BB$5:$BG$12,MATCH($D332,$AR$5:$AR$12,0),4))^$J332)/((EXP(-$G332/INDEX($BB$5:$BG$12,MATCH($D332,$AR$5:$AR$12,0),1))*($G332/INDEX($BB$5:$BG$12,MATCH($D332,$AR$5:$AR$12,0),1))^$J332)+(EXP(-$G332/INDEX($BB$5:$BG$12,MATCH($D332,$AR$5:$AR$12,0),2))*($G332/INDEX($BB$5:$BG$12,MATCH($D332,$AR$5:$AR$12,0),2))^$J332)+(EXP(-$G332/INDEX($BB$5:$BG$12,MATCH($D332,$AR$5:$AR$12,0),3))*($G332/INDEX($BB$5:$BG$12,MATCH($D332,$AR$5:$AR$12,0),3))^$J332)+(EXP(-$G332/INDEX($BB$5:$BG$12,MATCH($D332,$AR$5:$AR$12,0),4))*($G332/INDEX($BB$5:$BG$12,MATCH($D332,$AR$5:$AR$12,0),4))^$J332)+(EXP(-$G332/INDEX($BB$5:$BG$12,MATCH($D332,$AR$5:$AR$12,0),5))*($G332/INDEX($BB$5:$BG$12,MATCH($D332,$AR$5:$AR$12,0),5))^$J332)+(EXP(-$G332/INDEX($BB$5:$BG$12,MATCH($D332,$AR$5:$AR$12,0),6))*($G332/INDEX($BB$5:$BG$12,MATCH($D332,$AR$5:$AR$12,0),6))^$J332)),0)</x:f>
        <x:v>0</x:v>
      </x:c>
      <x:c r="AI332" s="145" t="n">
        <x:f>IFERROR((EXP(-$G332/INDEX($BB$5:$BG$12,MATCH($D332,$AR$5:$AR$12,0),5))*($G332/INDEX($BB$5:$BG$12,MATCH($D332,$AR$5:$AR$12,0),5))^$J332)/((EXP(-$G332/INDEX($BB$5:$BG$12,MATCH($D332,$AR$5:$AR$12,0),1))*($G332/INDEX($BB$5:$BG$12,MATCH($D332,$AR$5:$AR$12,0),1))^$J332)+(EXP(-$G332/INDEX($BB$5:$BG$12,MATCH($D332,$AR$5:$AR$12,0),2))*($G332/INDEX($BB$5:$BG$12,MATCH($D332,$AR$5:$AR$12,0),2))^$J332)+(EXP(-$G332/INDEX($BB$5:$BG$12,MATCH($D332,$AR$5:$AR$12,0),3))*($G332/INDEX($BB$5:$BG$12,MATCH($D332,$AR$5:$AR$12,0),3))^$J332)+(EXP(-$G332/INDEX($BB$5:$BG$12,MATCH($D332,$AR$5:$AR$12,0),4))*($G332/INDEX($BB$5:$BG$12,MATCH($D332,$AR$5:$AR$12,0),4))^$J332)+(EXP(-$G332/INDEX($BB$5:$BG$12,MATCH($D332,$AR$5:$AR$12,0),5))*($G332/INDEX($BB$5:$BG$12,MATCH($D332,$AR$5:$AR$12,0),5))^$J332)+(EXP(-$G332/INDEX($BB$5:$BG$12,MATCH($D332,$AR$5:$AR$12,0),6))*($G332/INDEX($BB$5:$BG$12,MATCH($D332,$AR$5:$AR$12,0),6))^$J332)),0)</x:f>
        <x:v>0</x:v>
      </x:c>
      <x:c r="AJ332" s="145" t="n">
        <x:f>IFERROR((EXP(-$G332/INDEX($BB$5:$BG$12,MATCH($D332,$AR$5:$AR$12,0),6))*($G332/INDEX($BB$5:$BG$12,MATCH($D332,$AR$5:$AR$12,0),6))^$J332)/((EXP(-$G332/INDEX($BB$5:$BG$12,MATCH($D332,$AR$5:$AR$12,0),1))*($G332/INDEX($BB$5:$BG$12,MATCH($D332,$AR$5:$AR$12,0),1))^$J332)+(EXP(-$G332/INDEX($BB$5:$BG$12,MATCH($D332,$AR$5:$AR$12,0),2))*($G332/INDEX($BB$5:$BG$12,MATCH($D332,$AR$5:$AR$12,0),2))^$J332)+(EXP(-$G332/INDEX($BB$5:$BG$12,MATCH($D332,$AR$5:$AR$12,0),3))*($G332/INDEX($BB$5:$BG$12,MATCH($D332,$AR$5:$AR$12,0),3))^$J332)+(EXP(-$G332/INDEX($BB$5:$BG$12,MATCH($D332,$AR$5:$AR$12,0),4))*($G332/INDEX($BB$5:$BG$12,MATCH($D332,$AR$5:$AR$12,0),4))^$J332)+(EXP(-$G332/INDEX($BB$5:$BG$12,MATCH($D332,$AR$5:$AR$12,0),5))*($G332/INDEX($BB$5:$BG$12,MATCH($D332,$AR$5:$AR$12,0),5))^$J332)+(EXP(-$G332/INDEX($BB$5:$BG$12,MATCH($D332,$AR$5:$AR$12,0),6))*($G332/INDEX($BB$5:$BG$12,MATCH($D332,$AR$5:$AR$12,0),6))^$J332)),0)</x:f>
        <x:v>0</x:v>
      </x:c>
      <x:c r="BJ332"/>
      <x:c r="BK332"/>
      <x:c r="BL332"/>
      <x:c r="BM332"/>
      <x:c r="BN332"/>
      <x:c r="BO332"/>
      <x:c r="BP332"/>
      <x:c r="BQ332"/>
      <x:c r="BR332"/>
      <x:c r="BS332"/>
      <x:c r="BT332"/>
      <x:c r="BU332"/>
      <x:c r="BV332"/>
      <x:c r="BW332"/>
      <x:c r="BX332"/>
      <x:c r="BY332"/>
      <x:c r="BZ332"/>
    </x:row>
    <x:row r="333">
      <x:c r="A333" s="30" t="n">
        <x:f>'対象台データ'!A331</x:f>
        <x:v>46139</x:v>
      </x:c>
      <x:c r="B333" s="1004" t="str">
        <x:f>'対象台データ'!B331</x:f>
        <x:v>月</x:v>
      </x:c>
      <x:c r="C333" s="1004" t="str">
        <x:f>'対象台データ'!C331</x:f>
        <x:v>4/27</x:v>
      </x:c>
      <x:c r="D333" t="str">
        <x:f>'対象台データ'!D331</x:f>
        <x:v>パチスロ かぐや様は告らせたい</x:v>
      </x:c>
      <x:c r="E333" s="1015" t="n">
        <x:f>IF($X333="A",MIN(100,MAX(0,55+(V333-55)*(1+0.4*SQRT(MIN(G333/8000,1))))),MIN(100,MAX(0,V333)))</x:f>
        <x:v>95.95474167838725</x:v>
      </x:c>
      <x:c r="F333" s="1017" t="n">
        <x:f>'対象台データ'!E331</x:f>
        <x:v>590</x:v>
      </x:c>
      <x:c r="G333" s="644" t="n">
        <x:f>'対象台データ'!F331</x:f>
        <x:v>9480</x:v>
      </x:c>
      <x:c r="H333" s="644" t="n">
        <x:f>'対象台データ'!G331</x:f>
        <x:v>10523</x:v>
      </x:c>
      <x:c r="I333" s="644" t="n">
        <x:f>'対象台データ'!H331</x:f>
        <x:v>0</x:v>
      </x:c>
      <x:c r="J333" s="644" t="n">
        <x:f>'対象台データ'!I331</x:f>
        <x:v>0</x:v>
      </x:c>
      <x:c r="K333" s="145" t="n">
        <x:f>'対象台データ'!K331</x:f>
        <x:v>1.3700070323488045</x:v>
      </x:c>
      <x:c r="L333" s="28" t="n">
        <x:f>IF(G333&lt;=0,5,IF(G333&lt;1500,5+(G333-0)*(20-5)/(1500-0),IF(G333&lt;3000,20+(G333-1500)*(40-20)/(3000-1500),IF(G333&lt;4500,40+(G333-3000)*(58-40)/(4500-3000),IF(G333&lt;6000,58+(G333-4500)*(72-58)/(6000-4500),IF(G333&lt;7500,72+(G333-6000)*(84-72)/(7500-6000),IF(G333&lt;9000,84+(G333-7500)*(93-84)/(9000-7500),IF(G333&lt;11000,93+(G333-9000)*(100-93)/(11000-9000),100))))))))</x:f>
        <x:v>94.68</x:v>
      </x:c>
      <x:c r="M333" s="28" t="n">
        <x:v>1</x:v>
      </x:c>
      <x:c r="N333" s="28" t="n">
        <x:f>MIN(100,L333*M333)</x:f>
        <x:v>94.68</x:v>
      </x:c>
      <x:c r="O333" s="28" t="n">
        <x:f>IF(K333&lt;=0.8,0,IF(K333&lt;0.9,0+(K333-0.8)*(10-0)/(0.9-0.8),IF(K333&lt;1,10+(K333-0.9)*(35-10)/(1-0.9),IF(K333&lt;1.2,35+(K333-1)*(87-35)/(1.2-1),IF(K333&lt;1.3,87+(K333-1.2)*(96-87)/(1.3-1.2),IF(K333&lt;1.45,96+(K333-1.3)*(100-96)/(1.45-1.3),100))))))</x:f>
        <x:v>97.86685419596812</x:v>
      </x:c>
      <x:c r="P333" s="145" t="n">
        <x:f>MIN(1,SQRT(G333/8000))</x:f>
        <x:v>1</x:v>
      </x:c>
      <x:c r="Q333" s="28" t="n">
        <x:f>35+(O333-35)*P333</x:f>
        <x:v>97.86685419596812</x:v>
      </x:c>
      <x:c r="R333" s="28" t="n">
        <x:f>IF(K333&lt;0.95,MIN(25,(0.95-K333)*250),0)</x:f>
        <x:v>0</x:v>
      </x:c>
      <x:c r="S333" s="28" t="n">
        <x:f>IF($X333="A",Y333*5+Z333*15+AA333*30+AB333*60+AC333*80+AD333*100,0)</x:f>
        <x:v>0</x:v>
      </x:c>
      <x:c r="T333" s="28" t="n">
        <x:f>IF($X333="A",AE333*5+AF333*15+AG333*30+AH333*60+AI333*80+AJ333*100,0)</x:f>
        <x:v>0</x:v>
      </x:c>
      <x:c r="U333" s="28" t="n">
        <x:f>IF($X333="A",S333*15%+T333*30%+Q333*55%,0)</x:f>
        <x:v>0</x:v>
      </x:c>
      <x:c r="V333" s="1019" t="n">
        <x:f>IF($X333="A",U333*80%+N333*20%,N333*IFERROR(INDEX($AT$5:$AT$60,MATCH($D333,$AR$5:$AR$60,0)),0.6)+Q333*IFERROR(INDEX($AU$5:$AU$60,MATCH($D333,$AR$5:$AR$60,0)),0.4)-R333)</x:f>
        <x:v>95.95474167838725</x:v>
      </x:c>
      <x:c r="W333" s="25" t="str">
        <x:f>IF(E333&gt;=90,"設定6級候補",IF(E333&gt;=75,"設定4以上強候補",IF(E333&gt;=60,"設定4以上を疑う","要観察")))</x:f>
        <x:v>設定6級候補</x:v>
      </x:c>
      <x:c r="X333" s="1004" t="str">
        <x:f>IFERROR(INDEX($AS$5:$AS$60,MATCH($D333,$AR$5:$AR$60,0)),"AT")</x:f>
        <x:v>AT</x:v>
      </x:c>
      <x:c r="Y333" s="145" t="n">
        <x:f>IFERROR((EXP(-$G333/INDEX($AV$5:$BA$12,MATCH($D333,$AR$5:$AR$12,0),1))*($G333/INDEX($AV$5:$BA$12,MATCH($D333,$AR$5:$AR$12,0),1))^$I333)/((EXP(-$G333/INDEX($AV$5:$BA$12,MATCH($D333,$AR$5:$AR$12,0),1))*($G333/INDEX($AV$5:$BA$12,MATCH($D333,$AR$5:$AR$12,0),1))^$I333)+(EXP(-$G333/INDEX($AV$5:$BA$12,MATCH($D333,$AR$5:$AR$12,0),2))*($G333/INDEX($AV$5:$BA$12,MATCH($D333,$AR$5:$AR$12,0),2))^$I333)+(EXP(-$G333/INDEX($AV$5:$BA$12,MATCH($D333,$AR$5:$AR$12,0),3))*($G333/INDEX($AV$5:$BA$12,MATCH($D333,$AR$5:$AR$12,0),3))^$I333)+(EXP(-$G333/INDEX($AV$5:$BA$12,MATCH($D333,$AR$5:$AR$12,0),4))*($G333/INDEX($AV$5:$BA$12,MATCH($D333,$AR$5:$AR$12,0),4))^$I333)+(EXP(-$G333/INDEX($AV$5:$BA$12,MATCH($D333,$AR$5:$AR$12,0),5))*($G333/INDEX($AV$5:$BA$12,MATCH($D333,$AR$5:$AR$12,0),5))^$I333)+(EXP(-$G333/INDEX($AV$5:$BA$12,MATCH($D333,$AR$5:$AR$12,0),6))*($G333/INDEX($AV$5:$BA$12,MATCH($D333,$AR$5:$AR$12,0),6))^$I333)),0)</x:f>
        <x:v>0</x:v>
      </x:c>
      <x:c r="Z333" s="145" t="n">
        <x:f>IFERROR((EXP(-$G333/INDEX($AV$5:$BA$12,MATCH($D333,$AR$5:$AR$12,0),2))*($G333/INDEX($AV$5:$BA$12,MATCH($D333,$AR$5:$AR$12,0),2))^$I333)/((EXP(-$G333/INDEX($AV$5:$BA$12,MATCH($D333,$AR$5:$AR$12,0),1))*($G333/INDEX($AV$5:$BA$12,MATCH($D333,$AR$5:$AR$12,0),1))^$I333)+(EXP(-$G333/INDEX($AV$5:$BA$12,MATCH($D333,$AR$5:$AR$12,0),2))*($G333/INDEX($AV$5:$BA$12,MATCH($D333,$AR$5:$AR$12,0),2))^$I333)+(EXP(-$G333/INDEX($AV$5:$BA$12,MATCH($D333,$AR$5:$AR$12,0),3))*($G333/INDEX($AV$5:$BA$12,MATCH($D333,$AR$5:$AR$12,0),3))^$I333)+(EXP(-$G333/INDEX($AV$5:$BA$12,MATCH($D333,$AR$5:$AR$12,0),4))*($G333/INDEX($AV$5:$BA$12,MATCH($D333,$AR$5:$AR$12,0),4))^$I333)+(EXP(-$G333/INDEX($AV$5:$BA$12,MATCH($D333,$AR$5:$AR$12,0),5))*($G333/INDEX($AV$5:$BA$12,MATCH($D333,$AR$5:$AR$12,0),5))^$I333)+(EXP(-$G333/INDEX($AV$5:$BA$12,MATCH($D333,$AR$5:$AR$12,0),6))*($G333/INDEX($AV$5:$BA$12,MATCH($D333,$AR$5:$AR$12,0),6))^$I333)),0)</x:f>
        <x:v>0</x:v>
      </x:c>
      <x:c r="AA333" s="145" t="n">
        <x:f>IFERROR((EXP(-$G333/INDEX($AV$5:$BA$12,MATCH($D333,$AR$5:$AR$12,0),3))*($G333/INDEX($AV$5:$BA$12,MATCH($D333,$AR$5:$AR$12,0),3))^$I333)/((EXP(-$G333/INDEX($AV$5:$BA$12,MATCH($D333,$AR$5:$AR$12,0),1))*($G333/INDEX($AV$5:$BA$12,MATCH($D333,$AR$5:$AR$12,0),1))^$I333)+(EXP(-$G333/INDEX($AV$5:$BA$12,MATCH($D333,$AR$5:$AR$12,0),2))*($G333/INDEX($AV$5:$BA$12,MATCH($D333,$AR$5:$AR$12,0),2))^$I333)+(EXP(-$G333/INDEX($AV$5:$BA$12,MATCH($D333,$AR$5:$AR$12,0),3))*($G333/INDEX($AV$5:$BA$12,MATCH($D333,$AR$5:$AR$12,0),3))^$I333)+(EXP(-$G333/INDEX($AV$5:$BA$12,MATCH($D333,$AR$5:$AR$12,0),4))*($G333/INDEX($AV$5:$BA$12,MATCH($D333,$AR$5:$AR$12,0),4))^$I333)+(EXP(-$G333/INDEX($AV$5:$BA$12,MATCH($D333,$AR$5:$AR$12,0),5))*($G333/INDEX($AV$5:$BA$12,MATCH($D333,$AR$5:$AR$12,0),5))^$I333)+(EXP(-$G333/INDEX($AV$5:$BA$12,MATCH($D333,$AR$5:$AR$12,0),6))*($G333/INDEX($AV$5:$BA$12,MATCH($D333,$AR$5:$AR$12,0),6))^$I333)),0)</x:f>
        <x:v>0</x:v>
      </x:c>
      <x:c r="AB333" s="145" t="n">
        <x:f>IFERROR((EXP(-$G333/INDEX($AV$5:$BA$12,MATCH($D333,$AR$5:$AR$12,0),4))*($G333/INDEX($AV$5:$BA$12,MATCH($D333,$AR$5:$AR$12,0),4))^$I333)/((EXP(-$G333/INDEX($AV$5:$BA$12,MATCH($D333,$AR$5:$AR$12,0),1))*($G333/INDEX($AV$5:$BA$12,MATCH($D333,$AR$5:$AR$12,0),1))^$I333)+(EXP(-$G333/INDEX($AV$5:$BA$12,MATCH($D333,$AR$5:$AR$12,0),2))*($G333/INDEX($AV$5:$BA$12,MATCH($D333,$AR$5:$AR$12,0),2))^$I333)+(EXP(-$G333/INDEX($AV$5:$BA$12,MATCH($D333,$AR$5:$AR$12,0),3))*($G333/INDEX($AV$5:$BA$12,MATCH($D333,$AR$5:$AR$12,0),3))^$I333)+(EXP(-$G333/INDEX($AV$5:$BA$12,MATCH($D333,$AR$5:$AR$12,0),4))*($G333/INDEX($AV$5:$BA$12,MATCH($D333,$AR$5:$AR$12,0),4))^$I333)+(EXP(-$G333/INDEX($AV$5:$BA$12,MATCH($D333,$AR$5:$AR$12,0),5))*($G333/INDEX($AV$5:$BA$12,MATCH($D333,$AR$5:$AR$12,0),5))^$I333)+(EXP(-$G333/INDEX($AV$5:$BA$12,MATCH($D333,$AR$5:$AR$12,0),6))*($G333/INDEX($AV$5:$BA$12,MATCH($D333,$AR$5:$AR$12,0),6))^$I333)),0)</x:f>
        <x:v>0</x:v>
      </x:c>
      <x:c r="AC333" s="145" t="n">
        <x:f>IFERROR((EXP(-$G333/INDEX($AV$5:$BA$12,MATCH($D333,$AR$5:$AR$12,0),5))*($G333/INDEX($AV$5:$BA$12,MATCH($D333,$AR$5:$AR$12,0),5))^$I333)/((EXP(-$G333/INDEX($AV$5:$BA$12,MATCH($D333,$AR$5:$AR$12,0),1))*($G333/INDEX($AV$5:$BA$12,MATCH($D333,$AR$5:$AR$12,0),1))^$I333)+(EXP(-$G333/INDEX($AV$5:$BA$12,MATCH($D333,$AR$5:$AR$12,0),2))*($G333/INDEX($AV$5:$BA$12,MATCH($D333,$AR$5:$AR$12,0),2))^$I333)+(EXP(-$G333/INDEX($AV$5:$BA$12,MATCH($D333,$AR$5:$AR$12,0),3))*($G333/INDEX($AV$5:$BA$12,MATCH($D333,$AR$5:$AR$12,0),3))^$I333)+(EXP(-$G333/INDEX($AV$5:$BA$12,MATCH($D333,$AR$5:$AR$12,0),4))*($G333/INDEX($AV$5:$BA$12,MATCH($D333,$AR$5:$AR$12,0),4))^$I333)+(EXP(-$G333/INDEX($AV$5:$BA$12,MATCH($D333,$AR$5:$AR$12,0),5))*($G333/INDEX($AV$5:$BA$12,MATCH($D333,$AR$5:$AR$12,0),5))^$I333)+(EXP(-$G333/INDEX($AV$5:$BA$12,MATCH($D333,$AR$5:$AR$12,0),6))*($G333/INDEX($AV$5:$BA$12,MATCH($D333,$AR$5:$AR$12,0),6))^$I333)),0)</x:f>
        <x:v>0</x:v>
      </x:c>
      <x:c r="AD333" s="145" t="n">
        <x:f>IFERROR((EXP(-$G333/INDEX($AV$5:$BA$12,MATCH($D333,$AR$5:$AR$12,0),6))*($G333/INDEX($AV$5:$BA$12,MATCH($D333,$AR$5:$AR$12,0),6))^$I333)/((EXP(-$G333/INDEX($AV$5:$BA$12,MATCH($D333,$AR$5:$AR$12,0),1))*($G333/INDEX($AV$5:$BA$12,MATCH($D333,$AR$5:$AR$12,0),1))^$I333)+(EXP(-$G333/INDEX($AV$5:$BA$12,MATCH($D333,$AR$5:$AR$12,0),2))*($G333/INDEX($AV$5:$BA$12,MATCH($D333,$AR$5:$AR$12,0),2))^$I333)+(EXP(-$G333/INDEX($AV$5:$BA$12,MATCH($D333,$AR$5:$AR$12,0),3))*($G333/INDEX($AV$5:$BA$12,MATCH($D333,$AR$5:$AR$12,0),3))^$I333)+(EXP(-$G333/INDEX($AV$5:$BA$12,MATCH($D333,$AR$5:$AR$12,0),4))*($G333/INDEX($AV$5:$BA$12,MATCH($D333,$AR$5:$AR$12,0),4))^$I333)+(EXP(-$G333/INDEX($AV$5:$BA$12,MATCH($D333,$AR$5:$AR$12,0),5))*($G333/INDEX($AV$5:$BA$12,MATCH($D333,$AR$5:$AR$12,0),5))^$I333)+(EXP(-$G333/INDEX($AV$5:$BA$12,MATCH($D333,$AR$5:$AR$12,0),6))*($G333/INDEX($AV$5:$BA$12,MATCH($D333,$AR$5:$AR$12,0),6))^$I333)),0)</x:f>
        <x:v>0</x:v>
      </x:c>
      <x:c r="AE333" s="145" t="n">
        <x:f>IFERROR((EXP(-$G333/INDEX($BB$5:$BG$12,MATCH($D333,$AR$5:$AR$12,0),1))*($G333/INDEX($BB$5:$BG$12,MATCH($D333,$AR$5:$AR$12,0),1))^$J333)/((EXP(-$G333/INDEX($BB$5:$BG$12,MATCH($D333,$AR$5:$AR$12,0),1))*($G333/INDEX($BB$5:$BG$12,MATCH($D333,$AR$5:$AR$12,0),1))^$J333)+(EXP(-$G333/INDEX($BB$5:$BG$12,MATCH($D333,$AR$5:$AR$12,0),2))*($G333/INDEX($BB$5:$BG$12,MATCH($D333,$AR$5:$AR$12,0),2))^$J333)+(EXP(-$G333/INDEX($BB$5:$BG$12,MATCH($D333,$AR$5:$AR$12,0),3))*($G333/INDEX($BB$5:$BG$12,MATCH($D333,$AR$5:$AR$12,0),3))^$J333)+(EXP(-$G333/INDEX($BB$5:$BG$12,MATCH($D333,$AR$5:$AR$12,0),4))*($G333/INDEX($BB$5:$BG$12,MATCH($D333,$AR$5:$AR$12,0),4))^$J333)+(EXP(-$G333/INDEX($BB$5:$BG$12,MATCH($D333,$AR$5:$AR$12,0),5))*($G333/INDEX($BB$5:$BG$12,MATCH($D333,$AR$5:$AR$12,0),5))^$J333)+(EXP(-$G333/INDEX($BB$5:$BG$12,MATCH($D333,$AR$5:$AR$12,0),6))*($G333/INDEX($BB$5:$BG$12,MATCH($D333,$AR$5:$AR$12,0),6))^$J333)),0)</x:f>
        <x:v>0</x:v>
      </x:c>
      <x:c r="AF333" s="145" t="n">
        <x:f>IFERROR((EXP(-$G333/INDEX($BB$5:$BG$12,MATCH($D333,$AR$5:$AR$12,0),2))*($G333/INDEX($BB$5:$BG$12,MATCH($D333,$AR$5:$AR$12,0),2))^$J333)/((EXP(-$G333/INDEX($BB$5:$BG$12,MATCH($D333,$AR$5:$AR$12,0),1))*($G333/INDEX($BB$5:$BG$12,MATCH($D333,$AR$5:$AR$12,0),1))^$J333)+(EXP(-$G333/INDEX($BB$5:$BG$12,MATCH($D333,$AR$5:$AR$12,0),2))*($G333/INDEX($BB$5:$BG$12,MATCH($D333,$AR$5:$AR$12,0),2))^$J333)+(EXP(-$G333/INDEX($BB$5:$BG$12,MATCH($D333,$AR$5:$AR$12,0),3))*($G333/INDEX($BB$5:$BG$12,MATCH($D333,$AR$5:$AR$12,0),3))^$J333)+(EXP(-$G333/INDEX($BB$5:$BG$12,MATCH($D333,$AR$5:$AR$12,0),4))*($G333/INDEX($BB$5:$BG$12,MATCH($D333,$AR$5:$AR$12,0),4))^$J333)+(EXP(-$G333/INDEX($BB$5:$BG$12,MATCH($D333,$AR$5:$AR$12,0),5))*($G333/INDEX($BB$5:$BG$12,MATCH($D333,$AR$5:$AR$12,0),5))^$J333)+(EXP(-$G333/INDEX($BB$5:$BG$12,MATCH($D333,$AR$5:$AR$12,0),6))*($G333/INDEX($BB$5:$BG$12,MATCH($D333,$AR$5:$AR$12,0),6))^$J333)),0)</x:f>
        <x:v>0</x:v>
      </x:c>
      <x:c r="AG333" s="145" t="n">
        <x:f>IFERROR((EXP(-$G333/INDEX($BB$5:$BG$12,MATCH($D333,$AR$5:$AR$12,0),3))*($G333/INDEX($BB$5:$BG$12,MATCH($D333,$AR$5:$AR$12,0),3))^$J333)/((EXP(-$G333/INDEX($BB$5:$BG$12,MATCH($D333,$AR$5:$AR$12,0),1))*($G333/INDEX($BB$5:$BG$12,MATCH($D333,$AR$5:$AR$12,0),1))^$J333)+(EXP(-$G333/INDEX($BB$5:$BG$12,MATCH($D333,$AR$5:$AR$12,0),2))*($G333/INDEX($BB$5:$BG$12,MATCH($D333,$AR$5:$AR$12,0),2))^$J333)+(EXP(-$G333/INDEX($BB$5:$BG$12,MATCH($D333,$AR$5:$AR$12,0),3))*($G333/INDEX($BB$5:$BG$12,MATCH($D333,$AR$5:$AR$12,0),3))^$J333)+(EXP(-$G333/INDEX($BB$5:$BG$12,MATCH($D333,$AR$5:$AR$12,0),4))*($G333/INDEX($BB$5:$BG$12,MATCH($D333,$AR$5:$AR$12,0),4))^$J333)+(EXP(-$G333/INDEX($BB$5:$BG$12,MATCH($D333,$AR$5:$AR$12,0),5))*($G333/INDEX($BB$5:$BG$12,MATCH($D333,$AR$5:$AR$12,0),5))^$J333)+(EXP(-$G333/INDEX($BB$5:$BG$12,MATCH($D333,$AR$5:$AR$12,0),6))*($G333/INDEX($BB$5:$BG$12,MATCH($D333,$AR$5:$AR$12,0),6))^$J333)),0)</x:f>
        <x:v>0</x:v>
      </x:c>
      <x:c r="AH333" s="145" t="n">
        <x:f>IFERROR((EXP(-$G333/INDEX($BB$5:$BG$12,MATCH($D333,$AR$5:$AR$12,0),4))*($G333/INDEX($BB$5:$BG$12,MATCH($D333,$AR$5:$AR$12,0),4))^$J333)/((EXP(-$G333/INDEX($BB$5:$BG$12,MATCH($D333,$AR$5:$AR$12,0),1))*($G333/INDEX($BB$5:$BG$12,MATCH($D333,$AR$5:$AR$12,0),1))^$J333)+(EXP(-$G333/INDEX($BB$5:$BG$12,MATCH($D333,$AR$5:$AR$12,0),2))*($G333/INDEX($BB$5:$BG$12,MATCH($D333,$AR$5:$AR$12,0),2))^$J333)+(EXP(-$G333/INDEX($BB$5:$BG$12,MATCH($D333,$AR$5:$AR$12,0),3))*($G333/INDEX($BB$5:$BG$12,MATCH($D333,$AR$5:$AR$12,0),3))^$J333)+(EXP(-$G333/INDEX($BB$5:$BG$12,MATCH($D333,$AR$5:$AR$12,0),4))*($G333/INDEX($BB$5:$BG$12,MATCH($D333,$AR$5:$AR$12,0),4))^$J333)+(EXP(-$G333/INDEX($BB$5:$BG$12,MATCH($D333,$AR$5:$AR$12,0),5))*($G333/INDEX($BB$5:$BG$12,MATCH($D333,$AR$5:$AR$12,0),5))^$J333)+(EXP(-$G333/INDEX($BB$5:$BG$12,MATCH($D333,$AR$5:$AR$12,0),6))*($G333/INDEX($BB$5:$BG$12,MATCH($D333,$AR$5:$AR$12,0),6))^$J333)),0)</x:f>
        <x:v>0</x:v>
      </x:c>
      <x:c r="AI333" s="145" t="n">
        <x:f>IFERROR((EXP(-$G333/INDEX($BB$5:$BG$12,MATCH($D333,$AR$5:$AR$12,0),5))*($G333/INDEX($BB$5:$BG$12,MATCH($D333,$AR$5:$AR$12,0),5))^$J333)/((EXP(-$G333/INDEX($BB$5:$BG$12,MATCH($D333,$AR$5:$AR$12,0),1))*($G333/INDEX($BB$5:$BG$12,MATCH($D333,$AR$5:$AR$12,0),1))^$J333)+(EXP(-$G333/INDEX($BB$5:$BG$12,MATCH($D333,$AR$5:$AR$12,0),2))*($G333/INDEX($BB$5:$BG$12,MATCH($D333,$AR$5:$AR$12,0),2))^$J333)+(EXP(-$G333/INDEX($BB$5:$BG$12,MATCH($D333,$AR$5:$AR$12,0),3))*($G333/INDEX($BB$5:$BG$12,MATCH($D333,$AR$5:$AR$12,0),3))^$J333)+(EXP(-$G333/INDEX($BB$5:$BG$12,MATCH($D333,$AR$5:$AR$12,0),4))*($G333/INDEX($BB$5:$BG$12,MATCH($D333,$AR$5:$AR$12,0),4))^$J333)+(EXP(-$G333/INDEX($BB$5:$BG$12,MATCH($D333,$AR$5:$AR$12,0),5))*($G333/INDEX($BB$5:$BG$12,MATCH($D333,$AR$5:$AR$12,0),5))^$J333)+(EXP(-$G333/INDEX($BB$5:$BG$12,MATCH($D333,$AR$5:$AR$12,0),6))*($G333/INDEX($BB$5:$BG$12,MATCH($D333,$AR$5:$AR$12,0),6))^$J333)),0)</x:f>
        <x:v>0</x:v>
      </x:c>
      <x:c r="AJ333" s="145" t="n">
        <x:f>IFERROR((EXP(-$G333/INDEX($BB$5:$BG$12,MATCH($D333,$AR$5:$AR$12,0),6))*($G333/INDEX($BB$5:$BG$12,MATCH($D333,$AR$5:$AR$12,0),6))^$J333)/((EXP(-$G333/INDEX($BB$5:$BG$12,MATCH($D333,$AR$5:$AR$12,0),1))*($G333/INDEX($BB$5:$BG$12,MATCH($D333,$AR$5:$AR$12,0),1))^$J333)+(EXP(-$G333/INDEX($BB$5:$BG$12,MATCH($D333,$AR$5:$AR$12,0),2))*($G333/INDEX($BB$5:$BG$12,MATCH($D333,$AR$5:$AR$12,0),2))^$J333)+(EXP(-$G333/INDEX($BB$5:$BG$12,MATCH($D333,$AR$5:$AR$12,0),3))*($G333/INDEX($BB$5:$BG$12,MATCH($D333,$AR$5:$AR$12,0),3))^$J333)+(EXP(-$G333/INDEX($BB$5:$BG$12,MATCH($D333,$AR$5:$AR$12,0),4))*($G333/INDEX($BB$5:$BG$12,MATCH($D333,$AR$5:$AR$12,0),4))^$J333)+(EXP(-$G333/INDEX($BB$5:$BG$12,MATCH($D333,$AR$5:$AR$12,0),5))*($G333/INDEX($BB$5:$BG$12,MATCH($D333,$AR$5:$AR$12,0),5))^$J333)+(EXP(-$G333/INDEX($BB$5:$BG$12,MATCH($D333,$AR$5:$AR$12,0),6))*($G333/INDEX($BB$5:$BG$12,MATCH($D333,$AR$5:$AR$12,0),6))^$J333)),0)</x:f>
        <x:v>0</x:v>
      </x:c>
      <x:c r="BJ333"/>
      <x:c r="BK333"/>
      <x:c r="BL333"/>
      <x:c r="BM333"/>
      <x:c r="BN333"/>
      <x:c r="BO333"/>
      <x:c r="BP333"/>
      <x:c r="BQ333"/>
      <x:c r="BR333"/>
      <x:c r="BS333"/>
      <x:c r="BT333"/>
      <x:c r="BU333"/>
      <x:c r="BV333"/>
      <x:c r="BW333"/>
      <x:c r="BX333"/>
      <x:c r="BY333"/>
      <x:c r="BZ333"/>
    </x:row>
    <x:row r="334">
      <x:c r="A334" s="30" t="n">
        <x:f>'対象台データ'!A332</x:f>
        <x:v>46139</x:v>
      </x:c>
      <x:c r="B334" s="1004" t="str">
        <x:f>'対象台データ'!B332</x:f>
        <x:v>月</x:v>
      </x:c>
      <x:c r="C334" s="1004" t="str">
        <x:f>'対象台データ'!C332</x:f>
        <x:v>4/27</x:v>
      </x:c>
      <x:c r="D334" t="str">
        <x:f>'対象台データ'!D332</x:f>
        <x:v>パチスロ かぐや様は告らせたい</x:v>
      </x:c>
      <x:c r="E334" s="1015" t="n">
        <x:f>IF($X334="A",MIN(100,MAX(0,55+(V334-55)*(1+0.4*SQRT(MIN(G334/8000,1))))),MIN(100,MAX(0,V334)))</x:f>
        <x:v>96.53519955201706</x:v>
      </x:c>
      <x:c r="F334" s="1017" t="n">
        <x:f>'対象台データ'!E332</x:f>
        <x:v>592</x:v>
      </x:c>
      <x:c r="G334" s="644" t="n">
        <x:f>'対象台データ'!F332</x:f>
        <x:v>9797</x:v>
      </x:c>
      <x:c r="H334" s="644" t="n">
        <x:f>'対象台データ'!G332</x:f>
        <x:v>10640</x:v>
      </x:c>
      <x:c r="I334" s="644" t="n">
        <x:f>'対象台データ'!H332</x:f>
        <x:v>0</x:v>
      </x:c>
      <x:c r="J334" s="644" t="n">
        <x:f>'対象台データ'!I332</x:f>
        <x:v>0</x:v>
      </x:c>
      <x:c r="K334" s="145" t="n">
        <x:f>'対象台データ'!K332</x:f>
        <x:v>1.3620155830015992</x:v>
      </x:c>
      <x:c r="L334" s="28" t="n">
        <x:f>IF(G334&lt;=0,5,IF(G334&lt;1500,5+(G334-0)*(20-5)/(1500-0),IF(G334&lt;3000,20+(G334-1500)*(40-20)/(3000-1500),IF(G334&lt;4500,40+(G334-3000)*(58-40)/(4500-3000),IF(G334&lt;6000,58+(G334-4500)*(72-58)/(6000-4500),IF(G334&lt;7500,72+(G334-6000)*(84-72)/(7500-6000),IF(G334&lt;9000,84+(G334-7500)*(93-84)/(9000-7500),IF(G334&lt;11000,93+(G334-9000)*(100-93)/(11000-9000),100))))))))</x:f>
        <x:v>95.7895</x:v>
      </x:c>
      <x:c r="M334" s="28" t="n">
        <x:v>1</x:v>
      </x:c>
      <x:c r="N334" s="28" t="n">
        <x:f>MIN(100,L334*M334)</x:f>
        <x:v>95.7895</x:v>
      </x:c>
      <x:c r="O334" s="28" t="n">
        <x:f>IF(K334&lt;=0.8,0,IF(K334&lt;0.9,0+(K334-0.8)*(10-0)/(0.9-0.8),IF(K334&lt;1,10+(K334-0.9)*(35-10)/(1-0.9),IF(K334&lt;1.2,35+(K334-1)*(87-35)/(1.2-1),IF(K334&lt;1.3,87+(K334-1.2)*(96-87)/(1.3-1.2),IF(K334&lt;1.45,96+(K334-1.3)*(100-96)/(1.45-1.3),100))))))</x:f>
        <x:v>97.65374888004264</x:v>
      </x:c>
      <x:c r="P334" s="145" t="n">
        <x:f>MIN(1,SQRT(G334/8000))</x:f>
        <x:v>1</x:v>
      </x:c>
      <x:c r="Q334" s="28" t="n">
        <x:f>35+(O334-35)*P334</x:f>
        <x:v>97.65374888004264</x:v>
      </x:c>
      <x:c r="R334" s="28" t="n">
        <x:f>IF(K334&lt;0.95,MIN(25,(0.95-K334)*250),0)</x:f>
        <x:v>0</x:v>
      </x:c>
      <x:c r="S334" s="28" t="n">
        <x:f>IF($X334="A",Y334*5+Z334*15+AA334*30+AB334*60+AC334*80+AD334*100,0)</x:f>
        <x:v>0</x:v>
      </x:c>
      <x:c r="T334" s="28" t="n">
        <x:f>IF($X334="A",AE334*5+AF334*15+AG334*30+AH334*60+AI334*80+AJ334*100,0)</x:f>
        <x:v>0</x:v>
      </x:c>
      <x:c r="U334" s="28" t="n">
        <x:f>IF($X334="A",S334*15%+T334*30%+Q334*55%,0)</x:f>
        <x:v>0</x:v>
      </x:c>
      <x:c r="V334" s="1019" t="n">
        <x:f>IF($X334="A",U334*80%+N334*20%,N334*IFERROR(INDEX($AT$5:$AT$60,MATCH($D334,$AR$5:$AR$60,0)),0.6)+Q334*IFERROR(INDEX($AU$5:$AU$60,MATCH($D334,$AR$5:$AR$60,0)),0.4)-R334)</x:f>
        <x:v>96.53519955201706</x:v>
      </x:c>
      <x:c r="W334" s="25" t="str">
        <x:f>IF(E334&gt;=90,"設定6級候補",IF(E334&gt;=75,"設定4以上強候補",IF(E334&gt;=60,"設定4以上を疑う","要観察")))</x:f>
        <x:v>設定6級候補</x:v>
      </x:c>
      <x:c r="X334" s="1004" t="str">
        <x:f>IFERROR(INDEX($AS$5:$AS$60,MATCH($D334,$AR$5:$AR$60,0)),"AT")</x:f>
        <x:v>AT</x:v>
      </x:c>
      <x:c r="Y334" s="145" t="n">
        <x:f>IFERROR((EXP(-$G334/INDEX($AV$5:$BA$12,MATCH($D334,$AR$5:$AR$12,0),1))*($G334/INDEX($AV$5:$BA$12,MATCH($D334,$AR$5:$AR$12,0),1))^$I334)/((EXP(-$G334/INDEX($AV$5:$BA$12,MATCH($D334,$AR$5:$AR$12,0),1))*($G334/INDEX($AV$5:$BA$12,MATCH($D334,$AR$5:$AR$12,0),1))^$I334)+(EXP(-$G334/INDEX($AV$5:$BA$12,MATCH($D334,$AR$5:$AR$12,0),2))*($G334/INDEX($AV$5:$BA$12,MATCH($D334,$AR$5:$AR$12,0),2))^$I334)+(EXP(-$G334/INDEX($AV$5:$BA$12,MATCH($D334,$AR$5:$AR$12,0),3))*($G334/INDEX($AV$5:$BA$12,MATCH($D334,$AR$5:$AR$12,0),3))^$I334)+(EXP(-$G334/INDEX($AV$5:$BA$12,MATCH($D334,$AR$5:$AR$12,0),4))*($G334/INDEX($AV$5:$BA$12,MATCH($D334,$AR$5:$AR$12,0),4))^$I334)+(EXP(-$G334/INDEX($AV$5:$BA$12,MATCH($D334,$AR$5:$AR$12,0),5))*($G334/INDEX($AV$5:$BA$12,MATCH($D334,$AR$5:$AR$12,0),5))^$I334)+(EXP(-$G334/INDEX($AV$5:$BA$12,MATCH($D334,$AR$5:$AR$12,0),6))*($G334/INDEX($AV$5:$BA$12,MATCH($D334,$AR$5:$AR$12,0),6))^$I334)),0)</x:f>
        <x:v>0</x:v>
      </x:c>
      <x:c r="Z334" s="145" t="n">
        <x:f>IFERROR((EXP(-$G334/INDEX($AV$5:$BA$12,MATCH($D334,$AR$5:$AR$12,0),2))*($G334/INDEX($AV$5:$BA$12,MATCH($D334,$AR$5:$AR$12,0),2))^$I334)/((EXP(-$G334/INDEX($AV$5:$BA$12,MATCH($D334,$AR$5:$AR$12,0),1))*($G334/INDEX($AV$5:$BA$12,MATCH($D334,$AR$5:$AR$12,0),1))^$I334)+(EXP(-$G334/INDEX($AV$5:$BA$12,MATCH($D334,$AR$5:$AR$12,0),2))*($G334/INDEX($AV$5:$BA$12,MATCH($D334,$AR$5:$AR$12,0),2))^$I334)+(EXP(-$G334/INDEX($AV$5:$BA$12,MATCH($D334,$AR$5:$AR$12,0),3))*($G334/INDEX($AV$5:$BA$12,MATCH($D334,$AR$5:$AR$12,0),3))^$I334)+(EXP(-$G334/INDEX($AV$5:$BA$12,MATCH($D334,$AR$5:$AR$12,0),4))*($G334/INDEX($AV$5:$BA$12,MATCH($D334,$AR$5:$AR$12,0),4))^$I334)+(EXP(-$G334/INDEX($AV$5:$BA$12,MATCH($D334,$AR$5:$AR$12,0),5))*($G334/INDEX($AV$5:$BA$12,MATCH($D334,$AR$5:$AR$12,0),5))^$I334)+(EXP(-$G334/INDEX($AV$5:$BA$12,MATCH($D334,$AR$5:$AR$12,0),6))*($G334/INDEX($AV$5:$BA$12,MATCH($D334,$AR$5:$AR$12,0),6))^$I334)),0)</x:f>
        <x:v>0</x:v>
      </x:c>
      <x:c r="AA334" s="145" t="n">
        <x:f>IFERROR((EXP(-$G334/INDEX($AV$5:$BA$12,MATCH($D334,$AR$5:$AR$12,0),3))*($G334/INDEX($AV$5:$BA$12,MATCH($D334,$AR$5:$AR$12,0),3))^$I334)/((EXP(-$G334/INDEX($AV$5:$BA$12,MATCH($D334,$AR$5:$AR$12,0),1))*($G334/INDEX($AV$5:$BA$12,MATCH($D334,$AR$5:$AR$12,0),1))^$I334)+(EXP(-$G334/INDEX($AV$5:$BA$12,MATCH($D334,$AR$5:$AR$12,0),2))*($G334/INDEX($AV$5:$BA$12,MATCH($D334,$AR$5:$AR$12,0),2))^$I334)+(EXP(-$G334/INDEX($AV$5:$BA$12,MATCH($D334,$AR$5:$AR$12,0),3))*($G334/INDEX($AV$5:$BA$12,MATCH($D334,$AR$5:$AR$12,0),3))^$I334)+(EXP(-$G334/INDEX($AV$5:$BA$12,MATCH($D334,$AR$5:$AR$12,0),4))*($G334/INDEX($AV$5:$BA$12,MATCH($D334,$AR$5:$AR$12,0),4))^$I334)+(EXP(-$G334/INDEX($AV$5:$BA$12,MATCH($D334,$AR$5:$AR$12,0),5))*($G334/INDEX($AV$5:$BA$12,MATCH($D334,$AR$5:$AR$12,0),5))^$I334)+(EXP(-$G334/INDEX($AV$5:$BA$12,MATCH($D334,$AR$5:$AR$12,0),6))*($G334/INDEX($AV$5:$BA$12,MATCH($D334,$AR$5:$AR$12,0),6))^$I334)),0)</x:f>
        <x:v>0</x:v>
      </x:c>
      <x:c r="AB334" s="145" t="n">
        <x:f>IFERROR((EXP(-$G334/INDEX($AV$5:$BA$12,MATCH($D334,$AR$5:$AR$12,0),4))*($G334/INDEX($AV$5:$BA$12,MATCH($D334,$AR$5:$AR$12,0),4))^$I334)/((EXP(-$G334/INDEX($AV$5:$BA$12,MATCH($D334,$AR$5:$AR$12,0),1))*($G334/INDEX($AV$5:$BA$12,MATCH($D334,$AR$5:$AR$12,0),1))^$I334)+(EXP(-$G334/INDEX($AV$5:$BA$12,MATCH($D334,$AR$5:$AR$12,0),2))*($G334/INDEX($AV$5:$BA$12,MATCH($D334,$AR$5:$AR$12,0),2))^$I334)+(EXP(-$G334/INDEX($AV$5:$BA$12,MATCH($D334,$AR$5:$AR$12,0),3))*($G334/INDEX($AV$5:$BA$12,MATCH($D334,$AR$5:$AR$12,0),3))^$I334)+(EXP(-$G334/INDEX($AV$5:$BA$12,MATCH($D334,$AR$5:$AR$12,0),4))*($G334/INDEX($AV$5:$BA$12,MATCH($D334,$AR$5:$AR$12,0),4))^$I334)+(EXP(-$G334/INDEX($AV$5:$BA$12,MATCH($D334,$AR$5:$AR$12,0),5))*($G334/INDEX($AV$5:$BA$12,MATCH($D334,$AR$5:$AR$12,0),5))^$I334)+(EXP(-$G334/INDEX($AV$5:$BA$12,MATCH($D334,$AR$5:$AR$12,0),6))*($G334/INDEX($AV$5:$BA$12,MATCH($D334,$AR$5:$AR$12,0),6))^$I334)),0)</x:f>
        <x:v>0</x:v>
      </x:c>
      <x:c r="AC334" s="145" t="n">
        <x:f>IFERROR((EXP(-$G334/INDEX($AV$5:$BA$12,MATCH($D334,$AR$5:$AR$12,0),5))*($G334/INDEX($AV$5:$BA$12,MATCH($D334,$AR$5:$AR$12,0),5))^$I334)/((EXP(-$G334/INDEX($AV$5:$BA$12,MATCH($D334,$AR$5:$AR$12,0),1))*($G334/INDEX($AV$5:$BA$12,MATCH($D334,$AR$5:$AR$12,0),1))^$I334)+(EXP(-$G334/INDEX($AV$5:$BA$12,MATCH($D334,$AR$5:$AR$12,0),2))*($G334/INDEX($AV$5:$BA$12,MATCH($D334,$AR$5:$AR$12,0),2))^$I334)+(EXP(-$G334/INDEX($AV$5:$BA$12,MATCH($D334,$AR$5:$AR$12,0),3))*($G334/INDEX($AV$5:$BA$12,MATCH($D334,$AR$5:$AR$12,0),3))^$I334)+(EXP(-$G334/INDEX($AV$5:$BA$12,MATCH($D334,$AR$5:$AR$12,0),4))*($G334/INDEX($AV$5:$BA$12,MATCH($D334,$AR$5:$AR$12,0),4))^$I334)+(EXP(-$G334/INDEX($AV$5:$BA$12,MATCH($D334,$AR$5:$AR$12,0),5))*($G334/INDEX($AV$5:$BA$12,MATCH($D334,$AR$5:$AR$12,0),5))^$I334)+(EXP(-$G334/INDEX($AV$5:$BA$12,MATCH($D334,$AR$5:$AR$12,0),6))*($G334/INDEX($AV$5:$BA$12,MATCH($D334,$AR$5:$AR$12,0),6))^$I334)),0)</x:f>
        <x:v>0</x:v>
      </x:c>
      <x:c r="AD334" s="145" t="n">
        <x:f>IFERROR((EXP(-$G334/INDEX($AV$5:$BA$12,MATCH($D334,$AR$5:$AR$12,0),6))*($G334/INDEX($AV$5:$BA$12,MATCH($D334,$AR$5:$AR$12,0),6))^$I334)/((EXP(-$G334/INDEX($AV$5:$BA$12,MATCH($D334,$AR$5:$AR$12,0),1))*($G334/INDEX($AV$5:$BA$12,MATCH($D334,$AR$5:$AR$12,0),1))^$I334)+(EXP(-$G334/INDEX($AV$5:$BA$12,MATCH($D334,$AR$5:$AR$12,0),2))*($G334/INDEX($AV$5:$BA$12,MATCH($D334,$AR$5:$AR$12,0),2))^$I334)+(EXP(-$G334/INDEX($AV$5:$BA$12,MATCH($D334,$AR$5:$AR$12,0),3))*($G334/INDEX($AV$5:$BA$12,MATCH($D334,$AR$5:$AR$12,0),3))^$I334)+(EXP(-$G334/INDEX($AV$5:$BA$12,MATCH($D334,$AR$5:$AR$12,0),4))*($G334/INDEX($AV$5:$BA$12,MATCH($D334,$AR$5:$AR$12,0),4))^$I334)+(EXP(-$G334/INDEX($AV$5:$BA$12,MATCH($D334,$AR$5:$AR$12,0),5))*($G334/INDEX($AV$5:$BA$12,MATCH($D334,$AR$5:$AR$12,0),5))^$I334)+(EXP(-$G334/INDEX($AV$5:$BA$12,MATCH($D334,$AR$5:$AR$12,0),6))*($G334/INDEX($AV$5:$BA$12,MATCH($D334,$AR$5:$AR$12,0),6))^$I334)),0)</x:f>
        <x:v>0</x:v>
      </x:c>
      <x:c r="AE334" s="145" t="n">
        <x:f>IFERROR((EXP(-$G334/INDEX($BB$5:$BG$12,MATCH($D334,$AR$5:$AR$12,0),1))*($G334/INDEX($BB$5:$BG$12,MATCH($D334,$AR$5:$AR$12,0),1))^$J334)/((EXP(-$G334/INDEX($BB$5:$BG$12,MATCH($D334,$AR$5:$AR$12,0),1))*($G334/INDEX($BB$5:$BG$12,MATCH($D334,$AR$5:$AR$12,0),1))^$J334)+(EXP(-$G334/INDEX($BB$5:$BG$12,MATCH($D334,$AR$5:$AR$12,0),2))*($G334/INDEX($BB$5:$BG$12,MATCH($D334,$AR$5:$AR$12,0),2))^$J334)+(EXP(-$G334/INDEX($BB$5:$BG$12,MATCH($D334,$AR$5:$AR$12,0),3))*($G334/INDEX($BB$5:$BG$12,MATCH($D334,$AR$5:$AR$12,0),3))^$J334)+(EXP(-$G334/INDEX($BB$5:$BG$12,MATCH($D334,$AR$5:$AR$12,0),4))*($G334/INDEX($BB$5:$BG$12,MATCH($D334,$AR$5:$AR$12,0),4))^$J334)+(EXP(-$G334/INDEX($BB$5:$BG$12,MATCH($D334,$AR$5:$AR$12,0),5))*($G334/INDEX($BB$5:$BG$12,MATCH($D334,$AR$5:$AR$12,0),5))^$J334)+(EXP(-$G334/INDEX($BB$5:$BG$12,MATCH($D334,$AR$5:$AR$12,0),6))*($G334/INDEX($BB$5:$BG$12,MATCH($D334,$AR$5:$AR$12,0),6))^$J334)),0)</x:f>
        <x:v>0</x:v>
      </x:c>
      <x:c r="AF334" s="145" t="n">
        <x:f>IFERROR((EXP(-$G334/INDEX($BB$5:$BG$12,MATCH($D334,$AR$5:$AR$12,0),2))*($G334/INDEX($BB$5:$BG$12,MATCH($D334,$AR$5:$AR$12,0),2))^$J334)/((EXP(-$G334/INDEX($BB$5:$BG$12,MATCH($D334,$AR$5:$AR$12,0),1))*($G334/INDEX($BB$5:$BG$12,MATCH($D334,$AR$5:$AR$12,0),1))^$J334)+(EXP(-$G334/INDEX($BB$5:$BG$12,MATCH($D334,$AR$5:$AR$12,0),2))*($G334/INDEX($BB$5:$BG$12,MATCH($D334,$AR$5:$AR$12,0),2))^$J334)+(EXP(-$G334/INDEX($BB$5:$BG$12,MATCH($D334,$AR$5:$AR$12,0),3))*($G334/INDEX($BB$5:$BG$12,MATCH($D334,$AR$5:$AR$12,0),3))^$J334)+(EXP(-$G334/INDEX($BB$5:$BG$12,MATCH($D334,$AR$5:$AR$12,0),4))*($G334/INDEX($BB$5:$BG$12,MATCH($D334,$AR$5:$AR$12,0),4))^$J334)+(EXP(-$G334/INDEX($BB$5:$BG$12,MATCH($D334,$AR$5:$AR$12,0),5))*($G334/INDEX($BB$5:$BG$12,MATCH($D334,$AR$5:$AR$12,0),5))^$J334)+(EXP(-$G334/INDEX($BB$5:$BG$12,MATCH($D334,$AR$5:$AR$12,0),6))*($G334/INDEX($BB$5:$BG$12,MATCH($D334,$AR$5:$AR$12,0),6))^$J334)),0)</x:f>
        <x:v>0</x:v>
      </x:c>
      <x:c r="AG334" s="145" t="n">
        <x:f>IFERROR((EXP(-$G334/INDEX($BB$5:$BG$12,MATCH($D334,$AR$5:$AR$12,0),3))*($G334/INDEX($BB$5:$BG$12,MATCH($D334,$AR$5:$AR$12,0),3))^$J334)/((EXP(-$G334/INDEX($BB$5:$BG$12,MATCH($D334,$AR$5:$AR$12,0),1))*($G334/INDEX($BB$5:$BG$12,MATCH($D334,$AR$5:$AR$12,0),1))^$J334)+(EXP(-$G334/INDEX($BB$5:$BG$12,MATCH($D334,$AR$5:$AR$12,0),2))*($G334/INDEX($BB$5:$BG$12,MATCH($D334,$AR$5:$AR$12,0),2))^$J334)+(EXP(-$G334/INDEX($BB$5:$BG$12,MATCH($D334,$AR$5:$AR$12,0),3))*($G334/INDEX($BB$5:$BG$12,MATCH($D334,$AR$5:$AR$12,0),3))^$J334)+(EXP(-$G334/INDEX($BB$5:$BG$12,MATCH($D334,$AR$5:$AR$12,0),4))*($G334/INDEX($BB$5:$BG$12,MATCH($D334,$AR$5:$AR$12,0),4))^$J334)+(EXP(-$G334/INDEX($BB$5:$BG$12,MATCH($D334,$AR$5:$AR$12,0),5))*($G334/INDEX($BB$5:$BG$12,MATCH($D334,$AR$5:$AR$12,0),5))^$J334)+(EXP(-$G334/INDEX($BB$5:$BG$12,MATCH($D334,$AR$5:$AR$12,0),6))*($G334/INDEX($BB$5:$BG$12,MATCH($D334,$AR$5:$AR$12,0),6))^$J334)),0)</x:f>
        <x:v>0</x:v>
      </x:c>
      <x:c r="AH334" s="145" t="n">
        <x:f>IFERROR((EXP(-$G334/INDEX($BB$5:$BG$12,MATCH($D334,$AR$5:$AR$12,0),4))*($G334/INDEX($BB$5:$BG$12,MATCH($D334,$AR$5:$AR$12,0),4))^$J334)/((EXP(-$G334/INDEX($BB$5:$BG$12,MATCH($D334,$AR$5:$AR$12,0),1))*($G334/INDEX($BB$5:$BG$12,MATCH($D334,$AR$5:$AR$12,0),1))^$J334)+(EXP(-$G334/INDEX($BB$5:$BG$12,MATCH($D334,$AR$5:$AR$12,0),2))*($G334/INDEX($BB$5:$BG$12,MATCH($D334,$AR$5:$AR$12,0),2))^$J334)+(EXP(-$G334/INDEX($BB$5:$BG$12,MATCH($D334,$AR$5:$AR$12,0),3))*($G334/INDEX($BB$5:$BG$12,MATCH($D334,$AR$5:$AR$12,0),3))^$J334)+(EXP(-$G334/INDEX($BB$5:$BG$12,MATCH($D334,$AR$5:$AR$12,0),4))*($G334/INDEX($BB$5:$BG$12,MATCH($D334,$AR$5:$AR$12,0),4))^$J334)+(EXP(-$G334/INDEX($BB$5:$BG$12,MATCH($D334,$AR$5:$AR$12,0),5))*($G334/INDEX($BB$5:$BG$12,MATCH($D334,$AR$5:$AR$12,0),5))^$J334)+(EXP(-$G334/INDEX($BB$5:$BG$12,MATCH($D334,$AR$5:$AR$12,0),6))*($G334/INDEX($BB$5:$BG$12,MATCH($D334,$AR$5:$AR$12,0),6))^$J334)),0)</x:f>
        <x:v>0</x:v>
      </x:c>
      <x:c r="AI334" s="145" t="n">
        <x:f>IFERROR((EXP(-$G334/INDEX($BB$5:$BG$12,MATCH($D334,$AR$5:$AR$12,0),5))*($G334/INDEX($BB$5:$BG$12,MATCH($D334,$AR$5:$AR$12,0),5))^$J334)/((EXP(-$G334/INDEX($BB$5:$BG$12,MATCH($D334,$AR$5:$AR$12,0),1))*($G334/INDEX($BB$5:$BG$12,MATCH($D334,$AR$5:$AR$12,0),1))^$J334)+(EXP(-$G334/INDEX($BB$5:$BG$12,MATCH($D334,$AR$5:$AR$12,0),2))*($G334/INDEX($BB$5:$BG$12,MATCH($D334,$AR$5:$AR$12,0),2))^$J334)+(EXP(-$G334/INDEX($BB$5:$BG$12,MATCH($D334,$AR$5:$AR$12,0),3))*($G334/INDEX($BB$5:$BG$12,MATCH($D334,$AR$5:$AR$12,0),3))^$J334)+(EXP(-$G334/INDEX($BB$5:$BG$12,MATCH($D334,$AR$5:$AR$12,0),4))*($G334/INDEX($BB$5:$BG$12,MATCH($D334,$AR$5:$AR$12,0),4))^$J334)+(EXP(-$G334/INDEX($BB$5:$BG$12,MATCH($D334,$AR$5:$AR$12,0),5))*($G334/INDEX($BB$5:$BG$12,MATCH($D334,$AR$5:$AR$12,0),5))^$J334)+(EXP(-$G334/INDEX($BB$5:$BG$12,MATCH($D334,$AR$5:$AR$12,0),6))*($G334/INDEX($BB$5:$BG$12,MATCH($D334,$AR$5:$AR$12,0),6))^$J334)),0)</x:f>
        <x:v>0</x:v>
      </x:c>
      <x:c r="AJ334" s="145" t="n">
        <x:f>IFERROR((EXP(-$G334/INDEX($BB$5:$BG$12,MATCH($D334,$AR$5:$AR$12,0),6))*($G334/INDEX($BB$5:$BG$12,MATCH($D334,$AR$5:$AR$12,0),6))^$J334)/((EXP(-$G334/INDEX($BB$5:$BG$12,MATCH($D334,$AR$5:$AR$12,0),1))*($G334/INDEX($BB$5:$BG$12,MATCH($D334,$AR$5:$AR$12,0),1))^$J334)+(EXP(-$G334/INDEX($BB$5:$BG$12,MATCH($D334,$AR$5:$AR$12,0),2))*($G334/INDEX($BB$5:$BG$12,MATCH($D334,$AR$5:$AR$12,0),2))^$J334)+(EXP(-$G334/INDEX($BB$5:$BG$12,MATCH($D334,$AR$5:$AR$12,0),3))*($G334/INDEX($BB$5:$BG$12,MATCH($D334,$AR$5:$AR$12,0),3))^$J334)+(EXP(-$G334/INDEX($BB$5:$BG$12,MATCH($D334,$AR$5:$AR$12,0),4))*($G334/INDEX($BB$5:$BG$12,MATCH($D334,$AR$5:$AR$12,0),4))^$J334)+(EXP(-$G334/INDEX($BB$5:$BG$12,MATCH($D334,$AR$5:$AR$12,0),5))*($G334/INDEX($BB$5:$BG$12,MATCH($D334,$AR$5:$AR$12,0),5))^$J334)+(EXP(-$G334/INDEX($BB$5:$BG$12,MATCH($D334,$AR$5:$AR$12,0),6))*($G334/INDEX($BB$5:$BG$12,MATCH($D334,$AR$5:$AR$12,0),6))^$J334)),0)</x:f>
        <x:v>0</x:v>
      </x:c>
      <x:c r="BJ334"/>
      <x:c r="BK334"/>
      <x:c r="BL334"/>
      <x:c r="BM334"/>
      <x:c r="BN334"/>
      <x:c r="BO334"/>
      <x:c r="BP334"/>
      <x:c r="BQ334"/>
      <x:c r="BR334"/>
      <x:c r="BS334"/>
      <x:c r="BT334"/>
      <x:c r="BU334"/>
      <x:c r="BV334"/>
      <x:c r="BW334"/>
      <x:c r="BX334"/>
      <x:c r="BY334"/>
      <x:c r="BZ334"/>
    </x:row>
    <x:row r="335">
      <x:c r="A335" s="30" t="n">
        <x:f>'対象台データ'!A333</x:f>
        <x:v>46139</x:v>
      </x:c>
      <x:c r="B335" s="1004" t="str">
        <x:f>'対象台データ'!B333</x:f>
        <x:v>月</x:v>
      </x:c>
      <x:c r="C335" s="1004" t="str">
        <x:f>'対象台データ'!C333</x:f>
        <x:v>4/27</x:v>
      </x:c>
      <x:c r="D335" t="str">
        <x:f>'対象台データ'!D333</x:f>
        <x:v>パチスロ かぐや様は告らせたい</x:v>
      </x:c>
      <x:c r="E335" s="1015" t="n">
        <x:f>IF($X335="A",MIN(100,MAX(0,55+(V335-55)*(1+0.4*SQRT(MIN(G335/8000,1))))),MIN(100,MAX(0,V335)))</x:f>
        <x:v>96.1717</x:v>
      </x:c>
      <x:c r="F335" s="1017" t="n">
        <x:f>'対象台データ'!E333</x:f>
        <x:v>593</x:v>
      </x:c>
      <x:c r="G335" s="644" t="n">
        <x:f>'対象台データ'!F333</x:f>
        <x:v>9177</x:v>
      </x:c>
      <x:c r="H335" s="644" t="n">
        <x:f>'対象台データ'!G333</x:f>
        <x:v>17631</x:v>
      </x:c>
      <x:c r="I335" s="644" t="n">
        <x:f>'対象台データ'!H333</x:f>
        <x:v>0</x:v>
      </x:c>
      <x:c r="J335" s="644" t="n">
        <x:f>'対象台データ'!I333</x:f>
        <x:v>0</x:v>
      </x:c>
      <x:c r="K335" s="145" t="n">
        <x:f>'対象台データ'!K333</x:f>
        <x:v>1.6404053612291598</x:v>
      </x:c>
      <x:c r="L335" s="28" t="n">
        <x:f>IF(G335&lt;=0,5,IF(G335&lt;1500,5+(G335-0)*(20-5)/(1500-0),IF(G335&lt;3000,20+(G335-1500)*(40-20)/(3000-1500),IF(G335&lt;4500,40+(G335-3000)*(58-40)/(4500-3000),IF(G335&lt;6000,58+(G335-4500)*(72-58)/(6000-4500),IF(G335&lt;7500,72+(G335-6000)*(84-72)/(7500-6000),IF(G335&lt;9000,84+(G335-7500)*(93-84)/(9000-7500),IF(G335&lt;11000,93+(G335-9000)*(100-93)/(11000-9000),100))))))))</x:f>
        <x:v>93.6195</x:v>
      </x:c>
      <x:c r="M335" s="28" t="n">
        <x:v>1</x:v>
      </x:c>
      <x:c r="N335" s="28" t="n">
        <x:f>MIN(100,L335*M335)</x:f>
        <x:v>93.6195</x:v>
      </x:c>
      <x:c r="O335" s="28" t="n">
        <x:f>IF(K335&lt;=0.8,0,IF(K335&lt;0.9,0+(K335-0.8)*(10-0)/(0.9-0.8),IF(K335&lt;1,10+(K335-0.9)*(35-10)/(1-0.9),IF(K335&lt;1.2,35+(K335-1)*(87-35)/(1.2-1),IF(K335&lt;1.3,87+(K335-1.2)*(96-87)/(1.3-1.2),IF(K335&lt;1.45,96+(K335-1.3)*(100-96)/(1.45-1.3),100))))))</x:f>
        <x:v>100</x:v>
      </x:c>
      <x:c r="P335" s="145" t="n">
        <x:f>MIN(1,SQRT(G335/8000))</x:f>
        <x:v>1</x:v>
      </x:c>
      <x:c r="Q335" s="28" t="n">
        <x:f>35+(O335-35)*P335</x:f>
        <x:v>100</x:v>
      </x:c>
      <x:c r="R335" s="28" t="n">
        <x:f>IF(K335&lt;0.95,MIN(25,(0.95-K335)*250),0)</x:f>
        <x:v>0</x:v>
      </x:c>
      <x:c r="S335" s="28" t="n">
        <x:f>IF($X335="A",Y335*5+Z335*15+AA335*30+AB335*60+AC335*80+AD335*100,0)</x:f>
        <x:v>0</x:v>
      </x:c>
      <x:c r="T335" s="28" t="n">
        <x:f>IF($X335="A",AE335*5+AF335*15+AG335*30+AH335*60+AI335*80+AJ335*100,0)</x:f>
        <x:v>0</x:v>
      </x:c>
      <x:c r="U335" s="28" t="n">
        <x:f>IF($X335="A",S335*15%+T335*30%+Q335*55%,0)</x:f>
        <x:v>0</x:v>
      </x:c>
      <x:c r="V335" s="1019" t="n">
        <x:f>IF($X335="A",U335*80%+N335*20%,N335*IFERROR(INDEX($AT$5:$AT$60,MATCH($D335,$AR$5:$AR$60,0)),0.6)+Q335*IFERROR(INDEX($AU$5:$AU$60,MATCH($D335,$AR$5:$AR$60,0)),0.4)-R335)</x:f>
        <x:v>96.1717</x:v>
      </x:c>
      <x:c r="W335" s="25" t="str">
        <x:f>IF(E335&gt;=90,"設定6級候補",IF(E335&gt;=75,"設定4以上強候補",IF(E335&gt;=60,"設定4以上を疑う","要観察")))</x:f>
        <x:v>設定6級候補</x:v>
      </x:c>
      <x:c r="X335" s="1004" t="str">
        <x:f>IFERROR(INDEX($AS$5:$AS$60,MATCH($D335,$AR$5:$AR$60,0)),"AT")</x:f>
        <x:v>AT</x:v>
      </x:c>
      <x:c r="Y335" s="145" t="n">
        <x:f>IFERROR((EXP(-$G335/INDEX($AV$5:$BA$12,MATCH($D335,$AR$5:$AR$12,0),1))*($G335/INDEX($AV$5:$BA$12,MATCH($D335,$AR$5:$AR$12,0),1))^$I335)/((EXP(-$G335/INDEX($AV$5:$BA$12,MATCH($D335,$AR$5:$AR$12,0),1))*($G335/INDEX($AV$5:$BA$12,MATCH($D335,$AR$5:$AR$12,0),1))^$I335)+(EXP(-$G335/INDEX($AV$5:$BA$12,MATCH($D335,$AR$5:$AR$12,0),2))*($G335/INDEX($AV$5:$BA$12,MATCH($D335,$AR$5:$AR$12,0),2))^$I335)+(EXP(-$G335/INDEX($AV$5:$BA$12,MATCH($D335,$AR$5:$AR$12,0),3))*($G335/INDEX($AV$5:$BA$12,MATCH($D335,$AR$5:$AR$12,0),3))^$I335)+(EXP(-$G335/INDEX($AV$5:$BA$12,MATCH($D335,$AR$5:$AR$12,0),4))*($G335/INDEX($AV$5:$BA$12,MATCH($D335,$AR$5:$AR$12,0),4))^$I335)+(EXP(-$G335/INDEX($AV$5:$BA$12,MATCH($D335,$AR$5:$AR$12,0),5))*($G335/INDEX($AV$5:$BA$12,MATCH($D335,$AR$5:$AR$12,0),5))^$I335)+(EXP(-$G335/INDEX($AV$5:$BA$12,MATCH($D335,$AR$5:$AR$12,0),6))*($G335/INDEX($AV$5:$BA$12,MATCH($D335,$AR$5:$AR$12,0),6))^$I335)),0)</x:f>
        <x:v>0</x:v>
      </x:c>
      <x:c r="Z335" s="145" t="n">
        <x:f>IFERROR((EXP(-$G335/INDEX($AV$5:$BA$12,MATCH($D335,$AR$5:$AR$12,0),2))*($G335/INDEX($AV$5:$BA$12,MATCH($D335,$AR$5:$AR$12,0),2))^$I335)/((EXP(-$G335/INDEX($AV$5:$BA$12,MATCH($D335,$AR$5:$AR$12,0),1))*($G335/INDEX($AV$5:$BA$12,MATCH($D335,$AR$5:$AR$12,0),1))^$I335)+(EXP(-$G335/INDEX($AV$5:$BA$12,MATCH($D335,$AR$5:$AR$12,0),2))*($G335/INDEX($AV$5:$BA$12,MATCH($D335,$AR$5:$AR$12,0),2))^$I335)+(EXP(-$G335/INDEX($AV$5:$BA$12,MATCH($D335,$AR$5:$AR$12,0),3))*($G335/INDEX($AV$5:$BA$12,MATCH($D335,$AR$5:$AR$12,0),3))^$I335)+(EXP(-$G335/INDEX($AV$5:$BA$12,MATCH($D335,$AR$5:$AR$12,0),4))*($G335/INDEX($AV$5:$BA$12,MATCH($D335,$AR$5:$AR$12,0),4))^$I335)+(EXP(-$G335/INDEX($AV$5:$BA$12,MATCH($D335,$AR$5:$AR$12,0),5))*($G335/INDEX($AV$5:$BA$12,MATCH($D335,$AR$5:$AR$12,0),5))^$I335)+(EXP(-$G335/INDEX($AV$5:$BA$12,MATCH($D335,$AR$5:$AR$12,0),6))*($G335/INDEX($AV$5:$BA$12,MATCH($D335,$AR$5:$AR$12,0),6))^$I335)),0)</x:f>
        <x:v>0</x:v>
      </x:c>
      <x:c r="AA335" s="145" t="n">
        <x:f>IFERROR((EXP(-$G335/INDEX($AV$5:$BA$12,MATCH($D335,$AR$5:$AR$12,0),3))*($G335/INDEX($AV$5:$BA$12,MATCH($D335,$AR$5:$AR$12,0),3))^$I335)/((EXP(-$G335/INDEX($AV$5:$BA$12,MATCH($D335,$AR$5:$AR$12,0),1))*($G335/INDEX($AV$5:$BA$12,MATCH($D335,$AR$5:$AR$12,0),1))^$I335)+(EXP(-$G335/INDEX($AV$5:$BA$12,MATCH($D335,$AR$5:$AR$12,0),2))*($G335/INDEX($AV$5:$BA$12,MATCH($D335,$AR$5:$AR$12,0),2))^$I335)+(EXP(-$G335/INDEX($AV$5:$BA$12,MATCH($D335,$AR$5:$AR$12,0),3))*($G335/INDEX($AV$5:$BA$12,MATCH($D335,$AR$5:$AR$12,0),3))^$I335)+(EXP(-$G335/INDEX($AV$5:$BA$12,MATCH($D335,$AR$5:$AR$12,0),4))*($G335/INDEX($AV$5:$BA$12,MATCH($D335,$AR$5:$AR$12,0),4))^$I335)+(EXP(-$G335/INDEX($AV$5:$BA$12,MATCH($D335,$AR$5:$AR$12,0),5))*($G335/INDEX($AV$5:$BA$12,MATCH($D335,$AR$5:$AR$12,0),5))^$I335)+(EXP(-$G335/INDEX($AV$5:$BA$12,MATCH($D335,$AR$5:$AR$12,0),6))*($G335/INDEX($AV$5:$BA$12,MATCH($D335,$AR$5:$AR$12,0),6))^$I335)),0)</x:f>
        <x:v>0</x:v>
      </x:c>
      <x:c r="AB335" s="145" t="n">
        <x:f>IFERROR((EXP(-$G335/INDEX($AV$5:$BA$12,MATCH($D335,$AR$5:$AR$12,0),4))*($G335/INDEX($AV$5:$BA$12,MATCH($D335,$AR$5:$AR$12,0),4))^$I335)/((EXP(-$G335/INDEX($AV$5:$BA$12,MATCH($D335,$AR$5:$AR$12,0),1))*($G335/INDEX($AV$5:$BA$12,MATCH($D335,$AR$5:$AR$12,0),1))^$I335)+(EXP(-$G335/INDEX($AV$5:$BA$12,MATCH($D335,$AR$5:$AR$12,0),2))*($G335/INDEX($AV$5:$BA$12,MATCH($D335,$AR$5:$AR$12,0),2))^$I335)+(EXP(-$G335/INDEX($AV$5:$BA$12,MATCH($D335,$AR$5:$AR$12,0),3))*($G335/INDEX($AV$5:$BA$12,MATCH($D335,$AR$5:$AR$12,0),3))^$I335)+(EXP(-$G335/INDEX($AV$5:$BA$12,MATCH($D335,$AR$5:$AR$12,0),4))*($G335/INDEX($AV$5:$BA$12,MATCH($D335,$AR$5:$AR$12,0),4))^$I335)+(EXP(-$G335/INDEX($AV$5:$BA$12,MATCH($D335,$AR$5:$AR$12,0),5))*($G335/INDEX($AV$5:$BA$12,MATCH($D335,$AR$5:$AR$12,0),5))^$I335)+(EXP(-$G335/INDEX($AV$5:$BA$12,MATCH($D335,$AR$5:$AR$12,0),6))*($G335/INDEX($AV$5:$BA$12,MATCH($D335,$AR$5:$AR$12,0),6))^$I335)),0)</x:f>
        <x:v>0</x:v>
      </x:c>
      <x:c r="AC335" s="145" t="n">
        <x:f>IFERROR((EXP(-$G335/INDEX($AV$5:$BA$12,MATCH($D335,$AR$5:$AR$12,0),5))*($G335/INDEX($AV$5:$BA$12,MATCH($D335,$AR$5:$AR$12,0),5))^$I335)/((EXP(-$G335/INDEX($AV$5:$BA$12,MATCH($D335,$AR$5:$AR$12,0),1))*($G335/INDEX($AV$5:$BA$12,MATCH($D335,$AR$5:$AR$12,0),1))^$I335)+(EXP(-$G335/INDEX($AV$5:$BA$12,MATCH($D335,$AR$5:$AR$12,0),2))*($G335/INDEX($AV$5:$BA$12,MATCH($D335,$AR$5:$AR$12,0),2))^$I335)+(EXP(-$G335/INDEX($AV$5:$BA$12,MATCH($D335,$AR$5:$AR$12,0),3))*($G335/INDEX($AV$5:$BA$12,MATCH($D335,$AR$5:$AR$12,0),3))^$I335)+(EXP(-$G335/INDEX($AV$5:$BA$12,MATCH($D335,$AR$5:$AR$12,0),4))*($G335/INDEX($AV$5:$BA$12,MATCH($D335,$AR$5:$AR$12,0),4))^$I335)+(EXP(-$G335/INDEX($AV$5:$BA$12,MATCH($D335,$AR$5:$AR$12,0),5))*($G335/INDEX($AV$5:$BA$12,MATCH($D335,$AR$5:$AR$12,0),5))^$I335)+(EXP(-$G335/INDEX($AV$5:$BA$12,MATCH($D335,$AR$5:$AR$12,0),6))*($G335/INDEX($AV$5:$BA$12,MATCH($D335,$AR$5:$AR$12,0),6))^$I335)),0)</x:f>
        <x:v>0</x:v>
      </x:c>
      <x:c r="AD335" s="145" t="n">
        <x:f>IFERROR((EXP(-$G335/INDEX($AV$5:$BA$12,MATCH($D335,$AR$5:$AR$12,0),6))*($G335/INDEX($AV$5:$BA$12,MATCH($D335,$AR$5:$AR$12,0),6))^$I335)/((EXP(-$G335/INDEX($AV$5:$BA$12,MATCH($D335,$AR$5:$AR$12,0),1))*($G335/INDEX($AV$5:$BA$12,MATCH($D335,$AR$5:$AR$12,0),1))^$I335)+(EXP(-$G335/INDEX($AV$5:$BA$12,MATCH($D335,$AR$5:$AR$12,0),2))*($G335/INDEX($AV$5:$BA$12,MATCH($D335,$AR$5:$AR$12,0),2))^$I335)+(EXP(-$G335/INDEX($AV$5:$BA$12,MATCH($D335,$AR$5:$AR$12,0),3))*($G335/INDEX($AV$5:$BA$12,MATCH($D335,$AR$5:$AR$12,0),3))^$I335)+(EXP(-$G335/INDEX($AV$5:$BA$12,MATCH($D335,$AR$5:$AR$12,0),4))*($G335/INDEX($AV$5:$BA$12,MATCH($D335,$AR$5:$AR$12,0),4))^$I335)+(EXP(-$G335/INDEX($AV$5:$BA$12,MATCH($D335,$AR$5:$AR$12,0),5))*($G335/INDEX($AV$5:$BA$12,MATCH($D335,$AR$5:$AR$12,0),5))^$I335)+(EXP(-$G335/INDEX($AV$5:$BA$12,MATCH($D335,$AR$5:$AR$12,0),6))*($G335/INDEX($AV$5:$BA$12,MATCH($D335,$AR$5:$AR$12,0),6))^$I335)),0)</x:f>
        <x:v>0</x:v>
      </x:c>
      <x:c r="AE335" s="145" t="n">
        <x:f>IFERROR((EXP(-$G335/INDEX($BB$5:$BG$12,MATCH($D335,$AR$5:$AR$12,0),1))*($G335/INDEX($BB$5:$BG$12,MATCH($D335,$AR$5:$AR$12,0),1))^$J335)/((EXP(-$G335/INDEX($BB$5:$BG$12,MATCH($D335,$AR$5:$AR$12,0),1))*($G335/INDEX($BB$5:$BG$12,MATCH($D335,$AR$5:$AR$12,0),1))^$J335)+(EXP(-$G335/INDEX($BB$5:$BG$12,MATCH($D335,$AR$5:$AR$12,0),2))*($G335/INDEX($BB$5:$BG$12,MATCH($D335,$AR$5:$AR$12,0),2))^$J335)+(EXP(-$G335/INDEX($BB$5:$BG$12,MATCH($D335,$AR$5:$AR$12,0),3))*($G335/INDEX($BB$5:$BG$12,MATCH($D335,$AR$5:$AR$12,0),3))^$J335)+(EXP(-$G335/INDEX($BB$5:$BG$12,MATCH($D335,$AR$5:$AR$12,0),4))*($G335/INDEX($BB$5:$BG$12,MATCH($D335,$AR$5:$AR$12,0),4))^$J335)+(EXP(-$G335/INDEX($BB$5:$BG$12,MATCH($D335,$AR$5:$AR$12,0),5))*($G335/INDEX($BB$5:$BG$12,MATCH($D335,$AR$5:$AR$12,0),5))^$J335)+(EXP(-$G335/INDEX($BB$5:$BG$12,MATCH($D335,$AR$5:$AR$12,0),6))*($G335/INDEX($BB$5:$BG$12,MATCH($D335,$AR$5:$AR$12,0),6))^$J335)),0)</x:f>
        <x:v>0</x:v>
      </x:c>
      <x:c r="AF335" s="145" t="n">
        <x:f>IFERROR((EXP(-$G335/INDEX($BB$5:$BG$12,MATCH($D335,$AR$5:$AR$12,0),2))*($G335/INDEX($BB$5:$BG$12,MATCH($D335,$AR$5:$AR$12,0),2))^$J335)/((EXP(-$G335/INDEX($BB$5:$BG$12,MATCH($D335,$AR$5:$AR$12,0),1))*($G335/INDEX($BB$5:$BG$12,MATCH($D335,$AR$5:$AR$12,0),1))^$J335)+(EXP(-$G335/INDEX($BB$5:$BG$12,MATCH($D335,$AR$5:$AR$12,0),2))*($G335/INDEX($BB$5:$BG$12,MATCH($D335,$AR$5:$AR$12,0),2))^$J335)+(EXP(-$G335/INDEX($BB$5:$BG$12,MATCH($D335,$AR$5:$AR$12,0),3))*($G335/INDEX($BB$5:$BG$12,MATCH($D335,$AR$5:$AR$12,0),3))^$J335)+(EXP(-$G335/INDEX($BB$5:$BG$12,MATCH($D335,$AR$5:$AR$12,0),4))*($G335/INDEX($BB$5:$BG$12,MATCH($D335,$AR$5:$AR$12,0),4))^$J335)+(EXP(-$G335/INDEX($BB$5:$BG$12,MATCH($D335,$AR$5:$AR$12,0),5))*($G335/INDEX($BB$5:$BG$12,MATCH($D335,$AR$5:$AR$12,0),5))^$J335)+(EXP(-$G335/INDEX($BB$5:$BG$12,MATCH($D335,$AR$5:$AR$12,0),6))*($G335/INDEX($BB$5:$BG$12,MATCH($D335,$AR$5:$AR$12,0),6))^$J335)),0)</x:f>
        <x:v>0</x:v>
      </x:c>
      <x:c r="AG335" s="145" t="n">
        <x:f>IFERROR((EXP(-$G335/INDEX($BB$5:$BG$12,MATCH($D335,$AR$5:$AR$12,0),3))*($G335/INDEX($BB$5:$BG$12,MATCH($D335,$AR$5:$AR$12,0),3))^$J335)/((EXP(-$G335/INDEX($BB$5:$BG$12,MATCH($D335,$AR$5:$AR$12,0),1))*($G335/INDEX($BB$5:$BG$12,MATCH($D335,$AR$5:$AR$12,0),1))^$J335)+(EXP(-$G335/INDEX($BB$5:$BG$12,MATCH($D335,$AR$5:$AR$12,0),2))*($G335/INDEX($BB$5:$BG$12,MATCH($D335,$AR$5:$AR$12,0),2))^$J335)+(EXP(-$G335/INDEX($BB$5:$BG$12,MATCH($D335,$AR$5:$AR$12,0),3))*($G335/INDEX($BB$5:$BG$12,MATCH($D335,$AR$5:$AR$12,0),3))^$J335)+(EXP(-$G335/INDEX($BB$5:$BG$12,MATCH($D335,$AR$5:$AR$12,0),4))*($G335/INDEX($BB$5:$BG$12,MATCH($D335,$AR$5:$AR$12,0),4))^$J335)+(EXP(-$G335/INDEX($BB$5:$BG$12,MATCH($D335,$AR$5:$AR$12,0),5))*($G335/INDEX($BB$5:$BG$12,MATCH($D335,$AR$5:$AR$12,0),5))^$J335)+(EXP(-$G335/INDEX($BB$5:$BG$12,MATCH($D335,$AR$5:$AR$12,0),6))*($G335/INDEX($BB$5:$BG$12,MATCH($D335,$AR$5:$AR$12,0),6))^$J335)),0)</x:f>
        <x:v>0</x:v>
      </x:c>
      <x:c r="AH335" s="145" t="n">
        <x:f>IFERROR((EXP(-$G335/INDEX($BB$5:$BG$12,MATCH($D335,$AR$5:$AR$12,0),4))*($G335/INDEX($BB$5:$BG$12,MATCH($D335,$AR$5:$AR$12,0),4))^$J335)/((EXP(-$G335/INDEX($BB$5:$BG$12,MATCH($D335,$AR$5:$AR$12,0),1))*($G335/INDEX($BB$5:$BG$12,MATCH($D335,$AR$5:$AR$12,0),1))^$J335)+(EXP(-$G335/INDEX($BB$5:$BG$12,MATCH($D335,$AR$5:$AR$12,0),2))*($G335/INDEX($BB$5:$BG$12,MATCH($D335,$AR$5:$AR$12,0),2))^$J335)+(EXP(-$G335/INDEX($BB$5:$BG$12,MATCH($D335,$AR$5:$AR$12,0),3))*($G335/INDEX($BB$5:$BG$12,MATCH($D335,$AR$5:$AR$12,0),3))^$J335)+(EXP(-$G335/INDEX($BB$5:$BG$12,MATCH($D335,$AR$5:$AR$12,0),4))*($G335/INDEX($BB$5:$BG$12,MATCH($D335,$AR$5:$AR$12,0),4))^$J335)+(EXP(-$G335/INDEX($BB$5:$BG$12,MATCH($D335,$AR$5:$AR$12,0),5))*($G335/INDEX($BB$5:$BG$12,MATCH($D335,$AR$5:$AR$12,0),5))^$J335)+(EXP(-$G335/INDEX($BB$5:$BG$12,MATCH($D335,$AR$5:$AR$12,0),6))*($G335/INDEX($BB$5:$BG$12,MATCH($D335,$AR$5:$AR$12,0),6))^$J335)),0)</x:f>
        <x:v>0</x:v>
      </x:c>
      <x:c r="AI335" s="145" t="n">
        <x:f>IFERROR((EXP(-$G335/INDEX($BB$5:$BG$12,MATCH($D335,$AR$5:$AR$12,0),5))*($G335/INDEX($BB$5:$BG$12,MATCH($D335,$AR$5:$AR$12,0),5))^$J335)/((EXP(-$G335/INDEX($BB$5:$BG$12,MATCH($D335,$AR$5:$AR$12,0),1))*($G335/INDEX($BB$5:$BG$12,MATCH($D335,$AR$5:$AR$12,0),1))^$J335)+(EXP(-$G335/INDEX($BB$5:$BG$12,MATCH($D335,$AR$5:$AR$12,0),2))*($G335/INDEX($BB$5:$BG$12,MATCH($D335,$AR$5:$AR$12,0),2))^$J335)+(EXP(-$G335/INDEX($BB$5:$BG$12,MATCH($D335,$AR$5:$AR$12,0),3))*($G335/INDEX($BB$5:$BG$12,MATCH($D335,$AR$5:$AR$12,0),3))^$J335)+(EXP(-$G335/INDEX($BB$5:$BG$12,MATCH($D335,$AR$5:$AR$12,0),4))*($G335/INDEX($BB$5:$BG$12,MATCH($D335,$AR$5:$AR$12,0),4))^$J335)+(EXP(-$G335/INDEX($BB$5:$BG$12,MATCH($D335,$AR$5:$AR$12,0),5))*($G335/INDEX($BB$5:$BG$12,MATCH($D335,$AR$5:$AR$12,0),5))^$J335)+(EXP(-$G335/INDEX($BB$5:$BG$12,MATCH($D335,$AR$5:$AR$12,0),6))*($G335/INDEX($BB$5:$BG$12,MATCH($D335,$AR$5:$AR$12,0),6))^$J335)),0)</x:f>
        <x:v>0</x:v>
      </x:c>
      <x:c r="AJ335" s="145" t="n">
        <x:f>IFERROR((EXP(-$G335/INDEX($BB$5:$BG$12,MATCH($D335,$AR$5:$AR$12,0),6))*($G335/INDEX($BB$5:$BG$12,MATCH($D335,$AR$5:$AR$12,0),6))^$J335)/((EXP(-$G335/INDEX($BB$5:$BG$12,MATCH($D335,$AR$5:$AR$12,0),1))*($G335/INDEX($BB$5:$BG$12,MATCH($D335,$AR$5:$AR$12,0),1))^$J335)+(EXP(-$G335/INDEX($BB$5:$BG$12,MATCH($D335,$AR$5:$AR$12,0),2))*($G335/INDEX($BB$5:$BG$12,MATCH($D335,$AR$5:$AR$12,0),2))^$J335)+(EXP(-$G335/INDEX($BB$5:$BG$12,MATCH($D335,$AR$5:$AR$12,0),3))*($G335/INDEX($BB$5:$BG$12,MATCH($D335,$AR$5:$AR$12,0),3))^$J335)+(EXP(-$G335/INDEX($BB$5:$BG$12,MATCH($D335,$AR$5:$AR$12,0),4))*($G335/INDEX($BB$5:$BG$12,MATCH($D335,$AR$5:$AR$12,0),4))^$J335)+(EXP(-$G335/INDEX($BB$5:$BG$12,MATCH($D335,$AR$5:$AR$12,0),5))*($G335/INDEX($BB$5:$BG$12,MATCH($D335,$AR$5:$AR$12,0),5))^$J335)+(EXP(-$G335/INDEX($BB$5:$BG$12,MATCH($D335,$AR$5:$AR$12,0),6))*($G335/INDEX($BB$5:$BG$12,MATCH($D335,$AR$5:$AR$12,0),6))^$J335)),0)</x:f>
        <x:v>0</x:v>
      </x:c>
      <x:c r="BJ335"/>
      <x:c r="BK335"/>
      <x:c r="BL335"/>
      <x:c r="BM335"/>
      <x:c r="BN335"/>
      <x:c r="BO335"/>
      <x:c r="BP335"/>
      <x:c r="BQ335"/>
      <x:c r="BR335"/>
      <x:c r="BS335"/>
      <x:c r="BT335"/>
      <x:c r="BU335"/>
      <x:c r="BV335"/>
      <x:c r="BW335"/>
      <x:c r="BX335"/>
      <x:c r="BY335"/>
      <x:c r="BZ335"/>
    </x:row>
    <x:row r="336">
      <x:c r="A336" s="30" t="n">
        <x:f>'対象台データ'!A334</x:f>
        <x:v>46139</x:v>
      </x:c>
      <x:c r="B336" s="1004" t="str">
        <x:f>'対象台データ'!B334</x:f>
        <x:v>月</x:v>
      </x:c>
      <x:c r="C336" s="1004" t="str">
        <x:f>'対象台データ'!C334</x:f>
        <x:v>4/27</x:v>
      </x:c>
      <x:c r="D336" t="str">
        <x:f>'対象台データ'!D334</x:f>
        <x:v>パチスロ かぐや様は告らせたい</x:v>
      </x:c>
      <x:c r="E336" s="1015" t="n">
        <x:f>IF($X336="A",MIN(100,MAX(0,55+(V336-55)*(1+0.4*SQRT(MIN(G336/8000,1))))),MIN(100,MAX(0,V336)))</x:f>
        <x:v>93.65478610616688</x:v>
      </x:c>
      <x:c r="F336" s="1017" t="n">
        <x:f>'対象台データ'!E334</x:f>
        <x:v>594</x:v>
      </x:c>
      <x:c r="G336" s="644" t="n">
        <x:f>'対象台データ'!F334</x:f>
        <x:v>9551</x:v>
      </x:c>
      <x:c r="H336" s="644" t="n">
        <x:f>'対象台データ'!G334</x:f>
        <x:v>7241</x:v>
      </x:c>
      <x:c r="I336" s="644" t="n">
        <x:f>'対象台データ'!H334</x:f>
        <x:v>0</x:v>
      </x:c>
      <x:c r="J336" s="644" t="n">
        <x:f>'対象台データ'!I334</x:f>
        <x:v>0</x:v>
      </x:c>
      <x:c r="K336" s="145" t="n">
        <x:f>'対象台データ'!K334</x:f>
        <x:v>1.2527135029490803</x:v>
      </x:c>
      <x:c r="L336" s="28" t="n">
        <x:f>IF(G336&lt;=0,5,IF(G336&lt;1500,5+(G336-0)*(20-5)/(1500-0),IF(G336&lt;3000,20+(G336-1500)*(40-20)/(3000-1500),IF(G336&lt;4500,40+(G336-3000)*(58-40)/(4500-3000),IF(G336&lt;6000,58+(G336-4500)*(72-58)/(6000-4500),IF(G336&lt;7500,72+(G336-6000)*(84-72)/(7500-6000),IF(G336&lt;9000,84+(G336-7500)*(93-84)/(9000-7500),IF(G336&lt;11000,93+(G336-9000)*(100-93)/(11000-9000),100))))))))</x:f>
        <x:v>94.9285</x:v>
      </x:c>
      <x:c r="M336" s="28" t="n">
        <x:v>1</x:v>
      </x:c>
      <x:c r="N336" s="28" t="n">
        <x:f>MIN(100,L336*M336)</x:f>
        <x:v>94.9285</x:v>
      </x:c>
      <x:c r="O336" s="28" t="n">
        <x:f>IF(K336&lt;=0.8,0,IF(K336&lt;0.9,0+(K336-0.8)*(10-0)/(0.9-0.8),IF(K336&lt;1,10+(K336-0.9)*(35-10)/(1-0.9),IF(K336&lt;1.2,35+(K336-1)*(87-35)/(1.2-1),IF(K336&lt;1.3,87+(K336-1.2)*(96-87)/(1.3-1.2),IF(K336&lt;1.45,96+(K336-1.3)*(100-96)/(1.45-1.3),100))))))</x:f>
        <x:v>91.74421526541722</x:v>
      </x:c>
      <x:c r="P336" s="145" t="n">
        <x:f>MIN(1,SQRT(G336/8000))</x:f>
        <x:v>1</x:v>
      </x:c>
      <x:c r="Q336" s="28" t="n">
        <x:f>35+(O336-35)*P336</x:f>
        <x:v>91.74421526541722</x:v>
      </x:c>
      <x:c r="R336" s="28" t="n">
        <x:f>IF(K336&lt;0.95,MIN(25,(0.95-K336)*250),0)</x:f>
        <x:v>0</x:v>
      </x:c>
      <x:c r="S336" s="28" t="n">
        <x:f>IF($X336="A",Y336*5+Z336*15+AA336*30+AB336*60+AC336*80+AD336*100,0)</x:f>
        <x:v>0</x:v>
      </x:c>
      <x:c r="T336" s="28" t="n">
        <x:f>IF($X336="A",AE336*5+AF336*15+AG336*30+AH336*60+AI336*80+AJ336*100,0)</x:f>
        <x:v>0</x:v>
      </x:c>
      <x:c r="U336" s="28" t="n">
        <x:f>IF($X336="A",S336*15%+T336*30%+Q336*55%,0)</x:f>
        <x:v>0</x:v>
      </x:c>
      <x:c r="V336" s="1019" t="n">
        <x:f>IF($X336="A",U336*80%+N336*20%,N336*IFERROR(INDEX($AT$5:$AT$60,MATCH($D336,$AR$5:$AR$60,0)),0.6)+Q336*IFERROR(INDEX($AU$5:$AU$60,MATCH($D336,$AR$5:$AR$60,0)),0.4)-R336)</x:f>
        <x:v>93.65478610616688</x:v>
      </x:c>
      <x:c r="W336" s="25" t="str">
        <x:f>IF(E336&gt;=90,"設定6級候補",IF(E336&gt;=75,"設定4以上強候補",IF(E336&gt;=60,"設定4以上を疑う","要観察")))</x:f>
        <x:v>設定6級候補</x:v>
      </x:c>
      <x:c r="X336" s="1004" t="str">
        <x:f>IFERROR(INDEX($AS$5:$AS$60,MATCH($D336,$AR$5:$AR$60,0)),"AT")</x:f>
        <x:v>AT</x:v>
      </x:c>
      <x:c r="Y336" s="145" t="n">
        <x:f>IFERROR((EXP(-$G336/INDEX($AV$5:$BA$12,MATCH($D336,$AR$5:$AR$12,0),1))*($G336/INDEX($AV$5:$BA$12,MATCH($D336,$AR$5:$AR$12,0),1))^$I336)/((EXP(-$G336/INDEX($AV$5:$BA$12,MATCH($D336,$AR$5:$AR$12,0),1))*($G336/INDEX($AV$5:$BA$12,MATCH($D336,$AR$5:$AR$12,0),1))^$I336)+(EXP(-$G336/INDEX($AV$5:$BA$12,MATCH($D336,$AR$5:$AR$12,0),2))*($G336/INDEX($AV$5:$BA$12,MATCH($D336,$AR$5:$AR$12,0),2))^$I336)+(EXP(-$G336/INDEX($AV$5:$BA$12,MATCH($D336,$AR$5:$AR$12,0),3))*($G336/INDEX($AV$5:$BA$12,MATCH($D336,$AR$5:$AR$12,0),3))^$I336)+(EXP(-$G336/INDEX($AV$5:$BA$12,MATCH($D336,$AR$5:$AR$12,0),4))*($G336/INDEX($AV$5:$BA$12,MATCH($D336,$AR$5:$AR$12,0),4))^$I336)+(EXP(-$G336/INDEX($AV$5:$BA$12,MATCH($D336,$AR$5:$AR$12,0),5))*($G336/INDEX($AV$5:$BA$12,MATCH($D336,$AR$5:$AR$12,0),5))^$I336)+(EXP(-$G336/INDEX($AV$5:$BA$12,MATCH($D336,$AR$5:$AR$12,0),6))*($G336/INDEX($AV$5:$BA$12,MATCH($D336,$AR$5:$AR$12,0),6))^$I336)),0)</x:f>
        <x:v>0</x:v>
      </x:c>
      <x:c r="Z336" s="145" t="n">
        <x:f>IFERROR((EXP(-$G336/INDEX($AV$5:$BA$12,MATCH($D336,$AR$5:$AR$12,0),2))*($G336/INDEX($AV$5:$BA$12,MATCH($D336,$AR$5:$AR$12,0),2))^$I336)/((EXP(-$G336/INDEX($AV$5:$BA$12,MATCH($D336,$AR$5:$AR$12,0),1))*($G336/INDEX($AV$5:$BA$12,MATCH($D336,$AR$5:$AR$12,0),1))^$I336)+(EXP(-$G336/INDEX($AV$5:$BA$12,MATCH($D336,$AR$5:$AR$12,0),2))*($G336/INDEX($AV$5:$BA$12,MATCH($D336,$AR$5:$AR$12,0),2))^$I336)+(EXP(-$G336/INDEX($AV$5:$BA$12,MATCH($D336,$AR$5:$AR$12,0),3))*($G336/INDEX($AV$5:$BA$12,MATCH($D336,$AR$5:$AR$12,0),3))^$I336)+(EXP(-$G336/INDEX($AV$5:$BA$12,MATCH($D336,$AR$5:$AR$12,0),4))*($G336/INDEX($AV$5:$BA$12,MATCH($D336,$AR$5:$AR$12,0),4))^$I336)+(EXP(-$G336/INDEX($AV$5:$BA$12,MATCH($D336,$AR$5:$AR$12,0),5))*($G336/INDEX($AV$5:$BA$12,MATCH($D336,$AR$5:$AR$12,0),5))^$I336)+(EXP(-$G336/INDEX($AV$5:$BA$12,MATCH($D336,$AR$5:$AR$12,0),6))*($G336/INDEX($AV$5:$BA$12,MATCH($D336,$AR$5:$AR$12,0),6))^$I336)),0)</x:f>
        <x:v>0</x:v>
      </x:c>
      <x:c r="AA336" s="145" t="n">
        <x:f>IFERROR((EXP(-$G336/INDEX($AV$5:$BA$12,MATCH($D336,$AR$5:$AR$12,0),3))*($G336/INDEX($AV$5:$BA$12,MATCH($D336,$AR$5:$AR$12,0),3))^$I336)/((EXP(-$G336/INDEX($AV$5:$BA$12,MATCH($D336,$AR$5:$AR$12,0),1))*($G336/INDEX($AV$5:$BA$12,MATCH($D336,$AR$5:$AR$12,0),1))^$I336)+(EXP(-$G336/INDEX($AV$5:$BA$12,MATCH($D336,$AR$5:$AR$12,0),2))*($G336/INDEX($AV$5:$BA$12,MATCH($D336,$AR$5:$AR$12,0),2))^$I336)+(EXP(-$G336/INDEX($AV$5:$BA$12,MATCH($D336,$AR$5:$AR$12,0),3))*($G336/INDEX($AV$5:$BA$12,MATCH($D336,$AR$5:$AR$12,0),3))^$I336)+(EXP(-$G336/INDEX($AV$5:$BA$12,MATCH($D336,$AR$5:$AR$12,0),4))*($G336/INDEX($AV$5:$BA$12,MATCH($D336,$AR$5:$AR$12,0),4))^$I336)+(EXP(-$G336/INDEX($AV$5:$BA$12,MATCH($D336,$AR$5:$AR$12,0),5))*($G336/INDEX($AV$5:$BA$12,MATCH($D336,$AR$5:$AR$12,0),5))^$I336)+(EXP(-$G336/INDEX($AV$5:$BA$12,MATCH($D336,$AR$5:$AR$12,0),6))*($G336/INDEX($AV$5:$BA$12,MATCH($D336,$AR$5:$AR$12,0),6))^$I336)),0)</x:f>
        <x:v>0</x:v>
      </x:c>
      <x:c r="AB336" s="145" t="n">
        <x:f>IFERROR((EXP(-$G336/INDEX($AV$5:$BA$12,MATCH($D336,$AR$5:$AR$12,0),4))*($G336/INDEX($AV$5:$BA$12,MATCH($D336,$AR$5:$AR$12,0),4))^$I336)/((EXP(-$G336/INDEX($AV$5:$BA$12,MATCH($D336,$AR$5:$AR$12,0),1))*($G336/INDEX($AV$5:$BA$12,MATCH($D336,$AR$5:$AR$12,0),1))^$I336)+(EXP(-$G336/INDEX($AV$5:$BA$12,MATCH($D336,$AR$5:$AR$12,0),2))*($G336/INDEX($AV$5:$BA$12,MATCH($D336,$AR$5:$AR$12,0),2))^$I336)+(EXP(-$G336/INDEX($AV$5:$BA$12,MATCH($D336,$AR$5:$AR$12,0),3))*($G336/INDEX($AV$5:$BA$12,MATCH($D336,$AR$5:$AR$12,0),3))^$I336)+(EXP(-$G336/INDEX($AV$5:$BA$12,MATCH($D336,$AR$5:$AR$12,0),4))*($G336/INDEX($AV$5:$BA$12,MATCH($D336,$AR$5:$AR$12,0),4))^$I336)+(EXP(-$G336/INDEX($AV$5:$BA$12,MATCH($D336,$AR$5:$AR$12,0),5))*($G336/INDEX($AV$5:$BA$12,MATCH($D336,$AR$5:$AR$12,0),5))^$I336)+(EXP(-$G336/INDEX($AV$5:$BA$12,MATCH($D336,$AR$5:$AR$12,0),6))*($G336/INDEX($AV$5:$BA$12,MATCH($D336,$AR$5:$AR$12,0),6))^$I336)),0)</x:f>
        <x:v>0</x:v>
      </x:c>
      <x:c r="AC336" s="145" t="n">
        <x:f>IFERROR((EXP(-$G336/INDEX($AV$5:$BA$12,MATCH($D336,$AR$5:$AR$12,0),5))*($G336/INDEX($AV$5:$BA$12,MATCH($D336,$AR$5:$AR$12,0),5))^$I336)/((EXP(-$G336/INDEX($AV$5:$BA$12,MATCH($D336,$AR$5:$AR$12,0),1))*($G336/INDEX($AV$5:$BA$12,MATCH($D336,$AR$5:$AR$12,0),1))^$I336)+(EXP(-$G336/INDEX($AV$5:$BA$12,MATCH($D336,$AR$5:$AR$12,0),2))*($G336/INDEX($AV$5:$BA$12,MATCH($D336,$AR$5:$AR$12,0),2))^$I336)+(EXP(-$G336/INDEX($AV$5:$BA$12,MATCH($D336,$AR$5:$AR$12,0),3))*($G336/INDEX($AV$5:$BA$12,MATCH($D336,$AR$5:$AR$12,0),3))^$I336)+(EXP(-$G336/INDEX($AV$5:$BA$12,MATCH($D336,$AR$5:$AR$12,0),4))*($G336/INDEX($AV$5:$BA$12,MATCH($D336,$AR$5:$AR$12,0),4))^$I336)+(EXP(-$G336/INDEX($AV$5:$BA$12,MATCH($D336,$AR$5:$AR$12,0),5))*($G336/INDEX($AV$5:$BA$12,MATCH($D336,$AR$5:$AR$12,0),5))^$I336)+(EXP(-$G336/INDEX($AV$5:$BA$12,MATCH($D336,$AR$5:$AR$12,0),6))*($G336/INDEX($AV$5:$BA$12,MATCH($D336,$AR$5:$AR$12,0),6))^$I336)),0)</x:f>
        <x:v>0</x:v>
      </x:c>
      <x:c r="AD336" s="145" t="n">
        <x:f>IFERROR((EXP(-$G336/INDEX($AV$5:$BA$12,MATCH($D336,$AR$5:$AR$12,0),6))*($G336/INDEX($AV$5:$BA$12,MATCH($D336,$AR$5:$AR$12,0),6))^$I336)/((EXP(-$G336/INDEX($AV$5:$BA$12,MATCH($D336,$AR$5:$AR$12,0),1))*($G336/INDEX($AV$5:$BA$12,MATCH($D336,$AR$5:$AR$12,0),1))^$I336)+(EXP(-$G336/INDEX($AV$5:$BA$12,MATCH($D336,$AR$5:$AR$12,0),2))*($G336/INDEX($AV$5:$BA$12,MATCH($D336,$AR$5:$AR$12,0),2))^$I336)+(EXP(-$G336/INDEX($AV$5:$BA$12,MATCH($D336,$AR$5:$AR$12,0),3))*($G336/INDEX($AV$5:$BA$12,MATCH($D336,$AR$5:$AR$12,0),3))^$I336)+(EXP(-$G336/INDEX($AV$5:$BA$12,MATCH($D336,$AR$5:$AR$12,0),4))*($G336/INDEX($AV$5:$BA$12,MATCH($D336,$AR$5:$AR$12,0),4))^$I336)+(EXP(-$G336/INDEX($AV$5:$BA$12,MATCH($D336,$AR$5:$AR$12,0),5))*($G336/INDEX($AV$5:$BA$12,MATCH($D336,$AR$5:$AR$12,0),5))^$I336)+(EXP(-$G336/INDEX($AV$5:$BA$12,MATCH($D336,$AR$5:$AR$12,0),6))*($G336/INDEX($AV$5:$BA$12,MATCH($D336,$AR$5:$AR$12,0),6))^$I336)),0)</x:f>
        <x:v>0</x:v>
      </x:c>
      <x:c r="AE336" s="145" t="n">
        <x:f>IFERROR((EXP(-$G336/INDEX($BB$5:$BG$12,MATCH($D336,$AR$5:$AR$12,0),1))*($G336/INDEX($BB$5:$BG$12,MATCH($D336,$AR$5:$AR$12,0),1))^$J336)/((EXP(-$G336/INDEX($BB$5:$BG$12,MATCH($D336,$AR$5:$AR$12,0),1))*($G336/INDEX($BB$5:$BG$12,MATCH($D336,$AR$5:$AR$12,0),1))^$J336)+(EXP(-$G336/INDEX($BB$5:$BG$12,MATCH($D336,$AR$5:$AR$12,0),2))*($G336/INDEX($BB$5:$BG$12,MATCH($D336,$AR$5:$AR$12,0),2))^$J336)+(EXP(-$G336/INDEX($BB$5:$BG$12,MATCH($D336,$AR$5:$AR$12,0),3))*($G336/INDEX($BB$5:$BG$12,MATCH($D336,$AR$5:$AR$12,0),3))^$J336)+(EXP(-$G336/INDEX($BB$5:$BG$12,MATCH($D336,$AR$5:$AR$12,0),4))*($G336/INDEX($BB$5:$BG$12,MATCH($D336,$AR$5:$AR$12,0),4))^$J336)+(EXP(-$G336/INDEX($BB$5:$BG$12,MATCH($D336,$AR$5:$AR$12,0),5))*($G336/INDEX($BB$5:$BG$12,MATCH($D336,$AR$5:$AR$12,0),5))^$J336)+(EXP(-$G336/INDEX($BB$5:$BG$12,MATCH($D336,$AR$5:$AR$12,0),6))*($G336/INDEX($BB$5:$BG$12,MATCH($D336,$AR$5:$AR$12,0),6))^$J336)),0)</x:f>
        <x:v>0</x:v>
      </x:c>
      <x:c r="AF336" s="145" t="n">
        <x:f>IFERROR((EXP(-$G336/INDEX($BB$5:$BG$12,MATCH($D336,$AR$5:$AR$12,0),2))*($G336/INDEX($BB$5:$BG$12,MATCH($D336,$AR$5:$AR$12,0),2))^$J336)/((EXP(-$G336/INDEX($BB$5:$BG$12,MATCH($D336,$AR$5:$AR$12,0),1))*($G336/INDEX($BB$5:$BG$12,MATCH($D336,$AR$5:$AR$12,0),1))^$J336)+(EXP(-$G336/INDEX($BB$5:$BG$12,MATCH($D336,$AR$5:$AR$12,0),2))*($G336/INDEX($BB$5:$BG$12,MATCH($D336,$AR$5:$AR$12,0),2))^$J336)+(EXP(-$G336/INDEX($BB$5:$BG$12,MATCH($D336,$AR$5:$AR$12,0),3))*($G336/INDEX($BB$5:$BG$12,MATCH($D336,$AR$5:$AR$12,0),3))^$J336)+(EXP(-$G336/INDEX($BB$5:$BG$12,MATCH($D336,$AR$5:$AR$12,0),4))*($G336/INDEX($BB$5:$BG$12,MATCH($D336,$AR$5:$AR$12,0),4))^$J336)+(EXP(-$G336/INDEX($BB$5:$BG$12,MATCH($D336,$AR$5:$AR$12,0),5))*($G336/INDEX($BB$5:$BG$12,MATCH($D336,$AR$5:$AR$12,0),5))^$J336)+(EXP(-$G336/INDEX($BB$5:$BG$12,MATCH($D336,$AR$5:$AR$12,0),6))*($G336/INDEX($BB$5:$BG$12,MATCH($D336,$AR$5:$AR$12,0),6))^$J336)),0)</x:f>
        <x:v>0</x:v>
      </x:c>
      <x:c r="AG336" s="145" t="n">
        <x:f>IFERROR((EXP(-$G336/INDEX($BB$5:$BG$12,MATCH($D336,$AR$5:$AR$12,0),3))*($G336/INDEX($BB$5:$BG$12,MATCH($D336,$AR$5:$AR$12,0),3))^$J336)/((EXP(-$G336/INDEX($BB$5:$BG$12,MATCH($D336,$AR$5:$AR$12,0),1))*($G336/INDEX($BB$5:$BG$12,MATCH($D336,$AR$5:$AR$12,0),1))^$J336)+(EXP(-$G336/INDEX($BB$5:$BG$12,MATCH($D336,$AR$5:$AR$12,0),2))*($G336/INDEX($BB$5:$BG$12,MATCH($D336,$AR$5:$AR$12,0),2))^$J336)+(EXP(-$G336/INDEX($BB$5:$BG$12,MATCH($D336,$AR$5:$AR$12,0),3))*($G336/INDEX($BB$5:$BG$12,MATCH($D336,$AR$5:$AR$12,0),3))^$J336)+(EXP(-$G336/INDEX($BB$5:$BG$12,MATCH($D336,$AR$5:$AR$12,0),4))*($G336/INDEX($BB$5:$BG$12,MATCH($D336,$AR$5:$AR$12,0),4))^$J336)+(EXP(-$G336/INDEX($BB$5:$BG$12,MATCH($D336,$AR$5:$AR$12,0),5))*($G336/INDEX($BB$5:$BG$12,MATCH($D336,$AR$5:$AR$12,0),5))^$J336)+(EXP(-$G336/INDEX($BB$5:$BG$12,MATCH($D336,$AR$5:$AR$12,0),6))*($G336/INDEX($BB$5:$BG$12,MATCH($D336,$AR$5:$AR$12,0),6))^$J336)),0)</x:f>
        <x:v>0</x:v>
      </x:c>
      <x:c r="AH336" s="145" t="n">
        <x:f>IFERROR((EXP(-$G336/INDEX($BB$5:$BG$12,MATCH($D336,$AR$5:$AR$12,0),4))*($G336/INDEX($BB$5:$BG$12,MATCH($D336,$AR$5:$AR$12,0),4))^$J336)/((EXP(-$G336/INDEX($BB$5:$BG$12,MATCH($D336,$AR$5:$AR$12,0),1))*($G336/INDEX($BB$5:$BG$12,MATCH($D336,$AR$5:$AR$12,0),1))^$J336)+(EXP(-$G336/INDEX($BB$5:$BG$12,MATCH($D336,$AR$5:$AR$12,0),2))*($G336/INDEX($BB$5:$BG$12,MATCH($D336,$AR$5:$AR$12,0),2))^$J336)+(EXP(-$G336/INDEX($BB$5:$BG$12,MATCH($D336,$AR$5:$AR$12,0),3))*($G336/INDEX($BB$5:$BG$12,MATCH($D336,$AR$5:$AR$12,0),3))^$J336)+(EXP(-$G336/INDEX($BB$5:$BG$12,MATCH($D336,$AR$5:$AR$12,0),4))*($G336/INDEX($BB$5:$BG$12,MATCH($D336,$AR$5:$AR$12,0),4))^$J336)+(EXP(-$G336/INDEX($BB$5:$BG$12,MATCH($D336,$AR$5:$AR$12,0),5))*($G336/INDEX($BB$5:$BG$12,MATCH($D336,$AR$5:$AR$12,0),5))^$J336)+(EXP(-$G336/INDEX($BB$5:$BG$12,MATCH($D336,$AR$5:$AR$12,0),6))*($G336/INDEX($BB$5:$BG$12,MATCH($D336,$AR$5:$AR$12,0),6))^$J336)),0)</x:f>
        <x:v>0</x:v>
      </x:c>
      <x:c r="AI336" s="145" t="n">
        <x:f>IFERROR((EXP(-$G336/INDEX($BB$5:$BG$12,MATCH($D336,$AR$5:$AR$12,0),5))*($G336/INDEX($BB$5:$BG$12,MATCH($D336,$AR$5:$AR$12,0),5))^$J336)/((EXP(-$G336/INDEX($BB$5:$BG$12,MATCH($D336,$AR$5:$AR$12,0),1))*($G336/INDEX($BB$5:$BG$12,MATCH($D336,$AR$5:$AR$12,0),1))^$J336)+(EXP(-$G336/INDEX($BB$5:$BG$12,MATCH($D336,$AR$5:$AR$12,0),2))*($G336/INDEX($BB$5:$BG$12,MATCH($D336,$AR$5:$AR$12,0),2))^$J336)+(EXP(-$G336/INDEX($BB$5:$BG$12,MATCH($D336,$AR$5:$AR$12,0),3))*($G336/INDEX($BB$5:$BG$12,MATCH($D336,$AR$5:$AR$12,0),3))^$J336)+(EXP(-$G336/INDEX($BB$5:$BG$12,MATCH($D336,$AR$5:$AR$12,0),4))*($G336/INDEX($BB$5:$BG$12,MATCH($D336,$AR$5:$AR$12,0),4))^$J336)+(EXP(-$G336/INDEX($BB$5:$BG$12,MATCH($D336,$AR$5:$AR$12,0),5))*($G336/INDEX($BB$5:$BG$12,MATCH($D336,$AR$5:$AR$12,0),5))^$J336)+(EXP(-$G336/INDEX($BB$5:$BG$12,MATCH($D336,$AR$5:$AR$12,0),6))*($G336/INDEX($BB$5:$BG$12,MATCH($D336,$AR$5:$AR$12,0),6))^$J336)),0)</x:f>
        <x:v>0</x:v>
      </x:c>
      <x:c r="AJ336" s="145" t="n">
        <x:f>IFERROR((EXP(-$G336/INDEX($BB$5:$BG$12,MATCH($D336,$AR$5:$AR$12,0),6))*($G336/INDEX($BB$5:$BG$12,MATCH($D336,$AR$5:$AR$12,0),6))^$J336)/((EXP(-$G336/INDEX($BB$5:$BG$12,MATCH($D336,$AR$5:$AR$12,0),1))*($G336/INDEX($BB$5:$BG$12,MATCH($D336,$AR$5:$AR$12,0),1))^$J336)+(EXP(-$G336/INDEX($BB$5:$BG$12,MATCH($D336,$AR$5:$AR$12,0),2))*($G336/INDEX($BB$5:$BG$12,MATCH($D336,$AR$5:$AR$12,0),2))^$J336)+(EXP(-$G336/INDEX($BB$5:$BG$12,MATCH($D336,$AR$5:$AR$12,0),3))*($G336/INDEX($BB$5:$BG$12,MATCH($D336,$AR$5:$AR$12,0),3))^$J336)+(EXP(-$G336/INDEX($BB$5:$BG$12,MATCH($D336,$AR$5:$AR$12,0),4))*($G336/INDEX($BB$5:$BG$12,MATCH($D336,$AR$5:$AR$12,0),4))^$J336)+(EXP(-$G336/INDEX($BB$5:$BG$12,MATCH($D336,$AR$5:$AR$12,0),5))*($G336/INDEX($BB$5:$BG$12,MATCH($D336,$AR$5:$AR$12,0),5))^$J336)+(EXP(-$G336/INDEX($BB$5:$BG$12,MATCH($D336,$AR$5:$AR$12,0),6))*($G336/INDEX($BB$5:$BG$12,MATCH($D336,$AR$5:$AR$12,0),6))^$J336)),0)</x:f>
        <x:v>0</x:v>
      </x:c>
      <x:c r="BJ336"/>
      <x:c r="BK336"/>
      <x:c r="BL336"/>
      <x:c r="BM336"/>
      <x:c r="BN336"/>
      <x:c r="BO336"/>
      <x:c r="BP336"/>
      <x:c r="BQ336"/>
      <x:c r="BR336"/>
      <x:c r="BS336"/>
      <x:c r="BT336"/>
      <x:c r="BU336"/>
      <x:c r="BV336"/>
      <x:c r="BW336"/>
      <x:c r="BX336"/>
      <x:c r="BY336"/>
      <x:c r="BZ336"/>
    </x:row>
    <x:row r="337">
      <x:c r="A337" s="30" t="n">
        <x:f>'対象台データ'!A335</x:f>
        <x:v>46139</x:v>
      </x:c>
      <x:c r="B337" s="1004" t="str">
        <x:f>'対象台データ'!B335</x:f>
        <x:v>月</x:v>
      </x:c>
      <x:c r="C337" s="1004" t="str">
        <x:f>'対象台データ'!C335</x:f>
        <x:v>4/27</x:v>
      </x:c>
      <x:c r="D337" t="str">
        <x:f>'対象台データ'!D335</x:f>
        <x:v>鉄拳6</x:v>
      </x:c>
      <x:c r="E337" s="1015" t="n">
        <x:f>IF($X337="A",MIN(100,MAX(0,55+(V337-55)*(1+0.4*SQRT(MIN(G337/8000,1))))),MIN(100,MAX(0,V337)))</x:f>
        <x:v>89.40591825475747</x:v>
      </x:c>
      <x:c r="F337" s="1017" t="n">
        <x:f>'対象台データ'!E335</x:f>
        <x:v>759</x:v>
      </x:c>
      <x:c r="G337" s="644" t="n">
        <x:f>'対象台データ'!F335</x:f>
        <x:v>7474</x:v>
      </x:c>
      <x:c r="H337" s="644" t="n">
        <x:f>'対象台データ'!G335</x:f>
        <x:v>10311</x:v>
      </x:c>
      <x:c r="I337" s="644" t="n">
        <x:f>'対象台データ'!H335</x:f>
        <x:v>0</x:v>
      </x:c>
      <x:c r="J337" s="644" t="n">
        <x:f>'対象台データ'!I335</x:f>
        <x:v>0</x:v>
      </x:c>
      <x:c r="K337" s="145" t="n">
        <x:f>'対象台データ'!K335</x:f>
        <x:v>1.4598608509499598</x:v>
      </x:c>
      <x:c r="L337" s="28" t="n">
        <x:f>IF(G337&lt;=0,5,IF(G337&lt;1500,5+(G337-0)*(20-5)/(1500-0),IF(G337&lt;3000,20+(G337-1500)*(40-20)/(3000-1500),IF(G337&lt;4500,40+(G337-3000)*(58-40)/(4500-3000),IF(G337&lt;6000,58+(G337-4500)*(72-58)/(6000-4500),IF(G337&lt;7500,72+(G337-6000)*(84-72)/(7500-6000),IF(G337&lt;9000,84+(G337-7500)*(93-84)/(9000-7500),IF(G337&lt;11000,93+(G337-9000)*(100-93)/(11000-9000),100))))))))</x:f>
        <x:v>83.792</x:v>
      </x:c>
      <x:c r="M337" s="28" t="n">
        <x:v>1</x:v>
      </x:c>
      <x:c r="N337" s="28" t="n">
        <x:f>MIN(100,L337*M337)</x:f>
        <x:v>83.792</x:v>
      </x:c>
      <x:c r="O337" s="28" t="n">
        <x:f>IF(K337&lt;=0.8,0,IF(K337&lt;0.9,0+(K337-0.8)*(10-0)/(0.9-0.8),IF(K337&lt;1,10+(K337-0.9)*(35-10)/(1-0.9),IF(K337&lt;1.2,35+(K337-1)*(87-35)/(1.2-1),IF(K337&lt;1.3,87+(K337-1.2)*(96-87)/(1.3-1.2),IF(K337&lt;1.45,96+(K337-1.3)*(100-96)/(1.45-1.3),100))))))</x:f>
        <x:v>100</x:v>
      </x:c>
      <x:c r="P337" s="145" t="n">
        <x:f>MIN(1,SQRT(G337/8000))</x:f>
        <x:v>0.966566086721441</x:v>
      </x:c>
      <x:c r="Q337" s="28" t="n">
        <x:f>35+(O337-35)*P337</x:f>
        <x:v>97.82679563689366</x:v>
      </x:c>
      <x:c r="R337" s="28" t="n">
        <x:f>IF(K337&lt;0.95,MIN(25,(0.95-K337)*250),0)</x:f>
        <x:v>0</x:v>
      </x:c>
      <x:c r="S337" s="28" t="n">
        <x:f>IF($X337="A",Y337*5+Z337*15+AA337*30+AB337*60+AC337*80+AD337*100,0)</x:f>
        <x:v>0</x:v>
      </x:c>
      <x:c r="T337" s="28" t="n">
        <x:f>IF($X337="A",AE337*5+AF337*15+AG337*30+AH337*60+AI337*80+AJ337*100,0)</x:f>
        <x:v>0</x:v>
      </x:c>
      <x:c r="U337" s="28" t="n">
        <x:f>IF($X337="A",S337*15%+T337*30%+Q337*55%,0)</x:f>
        <x:v>0</x:v>
      </x:c>
      <x:c r="V337" s="1019" t="n">
        <x:f>IF($X337="A",U337*80%+N337*20%,N337*IFERROR(INDEX($AT$5:$AT$60,MATCH($D337,$AR$5:$AR$60,0)),0.6)+Q337*IFERROR(INDEX($AU$5:$AU$60,MATCH($D337,$AR$5:$AR$60,0)),0.4)-R337)</x:f>
        <x:v>89.40591825475747</x:v>
      </x:c>
      <x:c r="W337" s="25" t="str">
        <x:f>IF(E337&gt;=90,"設定6級候補",IF(E337&gt;=75,"設定4以上強候補",IF(E337&gt;=60,"設定4以上を疑う","要観察")))</x:f>
        <x:v>設定4以上強候補</x:v>
      </x:c>
      <x:c r="X337" s="1004" t="str">
        <x:f>IFERROR(INDEX($AS$5:$AS$60,MATCH($D337,$AR$5:$AR$60,0)),"AT")</x:f>
        <x:v>AT</x:v>
      </x:c>
      <x:c r="Y337" s="145" t="n">
        <x:f>IFERROR((EXP(-$G337/INDEX($AV$5:$BA$12,MATCH($D337,$AR$5:$AR$12,0),1))*($G337/INDEX($AV$5:$BA$12,MATCH($D337,$AR$5:$AR$12,0),1))^$I337)/((EXP(-$G337/INDEX($AV$5:$BA$12,MATCH($D337,$AR$5:$AR$12,0),1))*($G337/INDEX($AV$5:$BA$12,MATCH($D337,$AR$5:$AR$12,0),1))^$I337)+(EXP(-$G337/INDEX($AV$5:$BA$12,MATCH($D337,$AR$5:$AR$12,0),2))*($G337/INDEX($AV$5:$BA$12,MATCH($D337,$AR$5:$AR$12,0),2))^$I337)+(EXP(-$G337/INDEX($AV$5:$BA$12,MATCH($D337,$AR$5:$AR$12,0),3))*($G337/INDEX($AV$5:$BA$12,MATCH($D337,$AR$5:$AR$12,0),3))^$I337)+(EXP(-$G337/INDEX($AV$5:$BA$12,MATCH($D337,$AR$5:$AR$12,0),4))*($G337/INDEX($AV$5:$BA$12,MATCH($D337,$AR$5:$AR$12,0),4))^$I337)+(EXP(-$G337/INDEX($AV$5:$BA$12,MATCH($D337,$AR$5:$AR$12,0),5))*($G337/INDEX($AV$5:$BA$12,MATCH($D337,$AR$5:$AR$12,0),5))^$I337)+(EXP(-$G337/INDEX($AV$5:$BA$12,MATCH($D337,$AR$5:$AR$12,0),6))*($G337/INDEX($AV$5:$BA$12,MATCH($D337,$AR$5:$AR$12,0),6))^$I337)),0)</x:f>
        <x:v>0</x:v>
      </x:c>
      <x:c r="Z337" s="145" t="n">
        <x:f>IFERROR((EXP(-$G337/INDEX($AV$5:$BA$12,MATCH($D337,$AR$5:$AR$12,0),2))*($G337/INDEX($AV$5:$BA$12,MATCH($D337,$AR$5:$AR$12,0),2))^$I337)/((EXP(-$G337/INDEX($AV$5:$BA$12,MATCH($D337,$AR$5:$AR$12,0),1))*($G337/INDEX($AV$5:$BA$12,MATCH($D337,$AR$5:$AR$12,0),1))^$I337)+(EXP(-$G337/INDEX($AV$5:$BA$12,MATCH($D337,$AR$5:$AR$12,0),2))*($G337/INDEX($AV$5:$BA$12,MATCH($D337,$AR$5:$AR$12,0),2))^$I337)+(EXP(-$G337/INDEX($AV$5:$BA$12,MATCH($D337,$AR$5:$AR$12,0),3))*($G337/INDEX($AV$5:$BA$12,MATCH($D337,$AR$5:$AR$12,0),3))^$I337)+(EXP(-$G337/INDEX($AV$5:$BA$12,MATCH($D337,$AR$5:$AR$12,0),4))*($G337/INDEX($AV$5:$BA$12,MATCH($D337,$AR$5:$AR$12,0),4))^$I337)+(EXP(-$G337/INDEX($AV$5:$BA$12,MATCH($D337,$AR$5:$AR$12,0),5))*($G337/INDEX($AV$5:$BA$12,MATCH($D337,$AR$5:$AR$12,0),5))^$I337)+(EXP(-$G337/INDEX($AV$5:$BA$12,MATCH($D337,$AR$5:$AR$12,0),6))*($G337/INDEX($AV$5:$BA$12,MATCH($D337,$AR$5:$AR$12,0),6))^$I337)),0)</x:f>
        <x:v>0</x:v>
      </x:c>
      <x:c r="AA337" s="145" t="n">
        <x:f>IFERROR((EXP(-$G337/INDEX($AV$5:$BA$12,MATCH($D337,$AR$5:$AR$12,0),3))*($G337/INDEX($AV$5:$BA$12,MATCH($D337,$AR$5:$AR$12,0),3))^$I337)/((EXP(-$G337/INDEX($AV$5:$BA$12,MATCH($D337,$AR$5:$AR$12,0),1))*($G337/INDEX($AV$5:$BA$12,MATCH($D337,$AR$5:$AR$12,0),1))^$I337)+(EXP(-$G337/INDEX($AV$5:$BA$12,MATCH($D337,$AR$5:$AR$12,0),2))*($G337/INDEX($AV$5:$BA$12,MATCH($D337,$AR$5:$AR$12,0),2))^$I337)+(EXP(-$G337/INDEX($AV$5:$BA$12,MATCH($D337,$AR$5:$AR$12,0),3))*($G337/INDEX($AV$5:$BA$12,MATCH($D337,$AR$5:$AR$12,0),3))^$I337)+(EXP(-$G337/INDEX($AV$5:$BA$12,MATCH($D337,$AR$5:$AR$12,0),4))*($G337/INDEX($AV$5:$BA$12,MATCH($D337,$AR$5:$AR$12,0),4))^$I337)+(EXP(-$G337/INDEX($AV$5:$BA$12,MATCH($D337,$AR$5:$AR$12,0),5))*($G337/INDEX($AV$5:$BA$12,MATCH($D337,$AR$5:$AR$12,0),5))^$I337)+(EXP(-$G337/INDEX($AV$5:$BA$12,MATCH($D337,$AR$5:$AR$12,0),6))*($G337/INDEX($AV$5:$BA$12,MATCH($D337,$AR$5:$AR$12,0),6))^$I337)),0)</x:f>
        <x:v>0</x:v>
      </x:c>
      <x:c r="AB337" s="145" t="n">
        <x:f>IFERROR((EXP(-$G337/INDEX($AV$5:$BA$12,MATCH($D337,$AR$5:$AR$12,0),4))*($G337/INDEX($AV$5:$BA$12,MATCH($D337,$AR$5:$AR$12,0),4))^$I337)/((EXP(-$G337/INDEX($AV$5:$BA$12,MATCH($D337,$AR$5:$AR$12,0),1))*($G337/INDEX($AV$5:$BA$12,MATCH($D337,$AR$5:$AR$12,0),1))^$I337)+(EXP(-$G337/INDEX($AV$5:$BA$12,MATCH($D337,$AR$5:$AR$12,0),2))*($G337/INDEX($AV$5:$BA$12,MATCH($D337,$AR$5:$AR$12,0),2))^$I337)+(EXP(-$G337/INDEX($AV$5:$BA$12,MATCH($D337,$AR$5:$AR$12,0),3))*($G337/INDEX($AV$5:$BA$12,MATCH($D337,$AR$5:$AR$12,0),3))^$I337)+(EXP(-$G337/INDEX($AV$5:$BA$12,MATCH($D337,$AR$5:$AR$12,0),4))*($G337/INDEX($AV$5:$BA$12,MATCH($D337,$AR$5:$AR$12,0),4))^$I337)+(EXP(-$G337/INDEX($AV$5:$BA$12,MATCH($D337,$AR$5:$AR$12,0),5))*($G337/INDEX($AV$5:$BA$12,MATCH($D337,$AR$5:$AR$12,0),5))^$I337)+(EXP(-$G337/INDEX($AV$5:$BA$12,MATCH($D337,$AR$5:$AR$12,0),6))*($G337/INDEX($AV$5:$BA$12,MATCH($D337,$AR$5:$AR$12,0),6))^$I337)),0)</x:f>
        <x:v>0</x:v>
      </x:c>
      <x:c r="AC337" s="145" t="n">
        <x:f>IFERROR((EXP(-$G337/INDEX($AV$5:$BA$12,MATCH($D337,$AR$5:$AR$12,0),5))*($G337/INDEX($AV$5:$BA$12,MATCH($D337,$AR$5:$AR$12,0),5))^$I337)/((EXP(-$G337/INDEX($AV$5:$BA$12,MATCH($D337,$AR$5:$AR$12,0),1))*($G337/INDEX($AV$5:$BA$12,MATCH($D337,$AR$5:$AR$12,0),1))^$I337)+(EXP(-$G337/INDEX($AV$5:$BA$12,MATCH($D337,$AR$5:$AR$12,0),2))*($G337/INDEX($AV$5:$BA$12,MATCH($D337,$AR$5:$AR$12,0),2))^$I337)+(EXP(-$G337/INDEX($AV$5:$BA$12,MATCH($D337,$AR$5:$AR$12,0),3))*($G337/INDEX($AV$5:$BA$12,MATCH($D337,$AR$5:$AR$12,0),3))^$I337)+(EXP(-$G337/INDEX($AV$5:$BA$12,MATCH($D337,$AR$5:$AR$12,0),4))*($G337/INDEX($AV$5:$BA$12,MATCH($D337,$AR$5:$AR$12,0),4))^$I337)+(EXP(-$G337/INDEX($AV$5:$BA$12,MATCH($D337,$AR$5:$AR$12,0),5))*($G337/INDEX($AV$5:$BA$12,MATCH($D337,$AR$5:$AR$12,0),5))^$I337)+(EXP(-$G337/INDEX($AV$5:$BA$12,MATCH($D337,$AR$5:$AR$12,0),6))*($G337/INDEX($AV$5:$BA$12,MATCH($D337,$AR$5:$AR$12,0),6))^$I337)),0)</x:f>
        <x:v>0</x:v>
      </x:c>
      <x:c r="AD337" s="145" t="n">
        <x:f>IFERROR((EXP(-$G337/INDEX($AV$5:$BA$12,MATCH($D337,$AR$5:$AR$12,0),6))*($G337/INDEX($AV$5:$BA$12,MATCH($D337,$AR$5:$AR$12,0),6))^$I337)/((EXP(-$G337/INDEX($AV$5:$BA$12,MATCH($D337,$AR$5:$AR$12,0),1))*($G337/INDEX($AV$5:$BA$12,MATCH($D337,$AR$5:$AR$12,0),1))^$I337)+(EXP(-$G337/INDEX($AV$5:$BA$12,MATCH($D337,$AR$5:$AR$12,0),2))*($G337/INDEX($AV$5:$BA$12,MATCH($D337,$AR$5:$AR$12,0),2))^$I337)+(EXP(-$G337/INDEX($AV$5:$BA$12,MATCH($D337,$AR$5:$AR$12,0),3))*($G337/INDEX($AV$5:$BA$12,MATCH($D337,$AR$5:$AR$12,0),3))^$I337)+(EXP(-$G337/INDEX($AV$5:$BA$12,MATCH($D337,$AR$5:$AR$12,0),4))*($G337/INDEX($AV$5:$BA$12,MATCH($D337,$AR$5:$AR$12,0),4))^$I337)+(EXP(-$G337/INDEX($AV$5:$BA$12,MATCH($D337,$AR$5:$AR$12,0),5))*($G337/INDEX($AV$5:$BA$12,MATCH($D337,$AR$5:$AR$12,0),5))^$I337)+(EXP(-$G337/INDEX($AV$5:$BA$12,MATCH($D337,$AR$5:$AR$12,0),6))*($G337/INDEX($AV$5:$BA$12,MATCH($D337,$AR$5:$AR$12,0),6))^$I337)),0)</x:f>
        <x:v>0</x:v>
      </x:c>
      <x:c r="AE337" s="145" t="n">
        <x:f>IFERROR((EXP(-$G337/INDEX($BB$5:$BG$12,MATCH($D337,$AR$5:$AR$12,0),1))*($G337/INDEX($BB$5:$BG$12,MATCH($D337,$AR$5:$AR$12,0),1))^$J337)/((EXP(-$G337/INDEX($BB$5:$BG$12,MATCH($D337,$AR$5:$AR$12,0),1))*($G337/INDEX($BB$5:$BG$12,MATCH($D337,$AR$5:$AR$12,0),1))^$J337)+(EXP(-$G337/INDEX($BB$5:$BG$12,MATCH($D337,$AR$5:$AR$12,0),2))*($G337/INDEX($BB$5:$BG$12,MATCH($D337,$AR$5:$AR$12,0),2))^$J337)+(EXP(-$G337/INDEX($BB$5:$BG$12,MATCH($D337,$AR$5:$AR$12,0),3))*($G337/INDEX($BB$5:$BG$12,MATCH($D337,$AR$5:$AR$12,0),3))^$J337)+(EXP(-$G337/INDEX($BB$5:$BG$12,MATCH($D337,$AR$5:$AR$12,0),4))*($G337/INDEX($BB$5:$BG$12,MATCH($D337,$AR$5:$AR$12,0),4))^$J337)+(EXP(-$G337/INDEX($BB$5:$BG$12,MATCH($D337,$AR$5:$AR$12,0),5))*($G337/INDEX($BB$5:$BG$12,MATCH($D337,$AR$5:$AR$12,0),5))^$J337)+(EXP(-$G337/INDEX($BB$5:$BG$12,MATCH($D337,$AR$5:$AR$12,0),6))*($G337/INDEX($BB$5:$BG$12,MATCH($D337,$AR$5:$AR$12,0),6))^$J337)),0)</x:f>
        <x:v>0</x:v>
      </x:c>
      <x:c r="AF337" s="145" t="n">
        <x:f>IFERROR((EXP(-$G337/INDEX($BB$5:$BG$12,MATCH($D337,$AR$5:$AR$12,0),2))*($G337/INDEX($BB$5:$BG$12,MATCH($D337,$AR$5:$AR$12,0),2))^$J337)/((EXP(-$G337/INDEX($BB$5:$BG$12,MATCH($D337,$AR$5:$AR$12,0),1))*($G337/INDEX($BB$5:$BG$12,MATCH($D337,$AR$5:$AR$12,0),1))^$J337)+(EXP(-$G337/INDEX($BB$5:$BG$12,MATCH($D337,$AR$5:$AR$12,0),2))*($G337/INDEX($BB$5:$BG$12,MATCH($D337,$AR$5:$AR$12,0),2))^$J337)+(EXP(-$G337/INDEX($BB$5:$BG$12,MATCH($D337,$AR$5:$AR$12,0),3))*($G337/INDEX($BB$5:$BG$12,MATCH($D337,$AR$5:$AR$12,0),3))^$J337)+(EXP(-$G337/INDEX($BB$5:$BG$12,MATCH($D337,$AR$5:$AR$12,0),4))*($G337/INDEX($BB$5:$BG$12,MATCH($D337,$AR$5:$AR$12,0),4))^$J337)+(EXP(-$G337/INDEX($BB$5:$BG$12,MATCH($D337,$AR$5:$AR$12,0),5))*($G337/INDEX($BB$5:$BG$12,MATCH($D337,$AR$5:$AR$12,0),5))^$J337)+(EXP(-$G337/INDEX($BB$5:$BG$12,MATCH($D337,$AR$5:$AR$12,0),6))*($G337/INDEX($BB$5:$BG$12,MATCH($D337,$AR$5:$AR$12,0),6))^$J337)),0)</x:f>
        <x:v>0</x:v>
      </x:c>
      <x:c r="AG337" s="145" t="n">
        <x:f>IFERROR((EXP(-$G337/INDEX($BB$5:$BG$12,MATCH($D337,$AR$5:$AR$12,0),3))*($G337/INDEX($BB$5:$BG$12,MATCH($D337,$AR$5:$AR$12,0),3))^$J337)/((EXP(-$G337/INDEX($BB$5:$BG$12,MATCH($D337,$AR$5:$AR$12,0),1))*($G337/INDEX($BB$5:$BG$12,MATCH($D337,$AR$5:$AR$12,0),1))^$J337)+(EXP(-$G337/INDEX($BB$5:$BG$12,MATCH($D337,$AR$5:$AR$12,0),2))*($G337/INDEX($BB$5:$BG$12,MATCH($D337,$AR$5:$AR$12,0),2))^$J337)+(EXP(-$G337/INDEX($BB$5:$BG$12,MATCH($D337,$AR$5:$AR$12,0),3))*($G337/INDEX($BB$5:$BG$12,MATCH($D337,$AR$5:$AR$12,0),3))^$J337)+(EXP(-$G337/INDEX($BB$5:$BG$12,MATCH($D337,$AR$5:$AR$12,0),4))*($G337/INDEX($BB$5:$BG$12,MATCH($D337,$AR$5:$AR$12,0),4))^$J337)+(EXP(-$G337/INDEX($BB$5:$BG$12,MATCH($D337,$AR$5:$AR$12,0),5))*($G337/INDEX($BB$5:$BG$12,MATCH($D337,$AR$5:$AR$12,0),5))^$J337)+(EXP(-$G337/INDEX($BB$5:$BG$12,MATCH($D337,$AR$5:$AR$12,0),6))*($G337/INDEX($BB$5:$BG$12,MATCH($D337,$AR$5:$AR$12,0),6))^$J337)),0)</x:f>
        <x:v>0</x:v>
      </x:c>
      <x:c r="AH337" s="145" t="n">
        <x:f>IFERROR((EXP(-$G337/INDEX($BB$5:$BG$12,MATCH($D337,$AR$5:$AR$12,0),4))*($G337/INDEX($BB$5:$BG$12,MATCH($D337,$AR$5:$AR$12,0),4))^$J337)/((EXP(-$G337/INDEX($BB$5:$BG$12,MATCH($D337,$AR$5:$AR$12,0),1))*($G337/INDEX($BB$5:$BG$12,MATCH($D337,$AR$5:$AR$12,0),1))^$J337)+(EXP(-$G337/INDEX($BB$5:$BG$12,MATCH($D337,$AR$5:$AR$12,0),2))*($G337/INDEX($BB$5:$BG$12,MATCH($D337,$AR$5:$AR$12,0),2))^$J337)+(EXP(-$G337/INDEX($BB$5:$BG$12,MATCH($D337,$AR$5:$AR$12,0),3))*($G337/INDEX($BB$5:$BG$12,MATCH($D337,$AR$5:$AR$12,0),3))^$J337)+(EXP(-$G337/INDEX($BB$5:$BG$12,MATCH($D337,$AR$5:$AR$12,0),4))*($G337/INDEX($BB$5:$BG$12,MATCH($D337,$AR$5:$AR$12,0),4))^$J337)+(EXP(-$G337/INDEX($BB$5:$BG$12,MATCH($D337,$AR$5:$AR$12,0),5))*($G337/INDEX($BB$5:$BG$12,MATCH($D337,$AR$5:$AR$12,0),5))^$J337)+(EXP(-$G337/INDEX($BB$5:$BG$12,MATCH($D337,$AR$5:$AR$12,0),6))*($G337/INDEX($BB$5:$BG$12,MATCH($D337,$AR$5:$AR$12,0),6))^$J337)),0)</x:f>
        <x:v>0</x:v>
      </x:c>
      <x:c r="AI337" s="145" t="n">
        <x:f>IFERROR((EXP(-$G337/INDEX($BB$5:$BG$12,MATCH($D337,$AR$5:$AR$12,0),5))*($G337/INDEX($BB$5:$BG$12,MATCH($D337,$AR$5:$AR$12,0),5))^$J337)/((EXP(-$G337/INDEX($BB$5:$BG$12,MATCH($D337,$AR$5:$AR$12,0),1))*($G337/INDEX($BB$5:$BG$12,MATCH($D337,$AR$5:$AR$12,0),1))^$J337)+(EXP(-$G337/INDEX($BB$5:$BG$12,MATCH($D337,$AR$5:$AR$12,0),2))*($G337/INDEX($BB$5:$BG$12,MATCH($D337,$AR$5:$AR$12,0),2))^$J337)+(EXP(-$G337/INDEX($BB$5:$BG$12,MATCH($D337,$AR$5:$AR$12,0),3))*($G337/INDEX($BB$5:$BG$12,MATCH($D337,$AR$5:$AR$12,0),3))^$J337)+(EXP(-$G337/INDEX($BB$5:$BG$12,MATCH($D337,$AR$5:$AR$12,0),4))*($G337/INDEX($BB$5:$BG$12,MATCH($D337,$AR$5:$AR$12,0),4))^$J337)+(EXP(-$G337/INDEX($BB$5:$BG$12,MATCH($D337,$AR$5:$AR$12,0),5))*($G337/INDEX($BB$5:$BG$12,MATCH($D337,$AR$5:$AR$12,0),5))^$J337)+(EXP(-$G337/INDEX($BB$5:$BG$12,MATCH($D337,$AR$5:$AR$12,0),6))*($G337/INDEX($BB$5:$BG$12,MATCH($D337,$AR$5:$AR$12,0),6))^$J337)),0)</x:f>
        <x:v>0</x:v>
      </x:c>
      <x:c r="AJ337" s="145" t="n">
        <x:f>IFERROR((EXP(-$G337/INDEX($BB$5:$BG$12,MATCH($D337,$AR$5:$AR$12,0),6))*($G337/INDEX($BB$5:$BG$12,MATCH($D337,$AR$5:$AR$12,0),6))^$J337)/((EXP(-$G337/INDEX($BB$5:$BG$12,MATCH($D337,$AR$5:$AR$12,0),1))*($G337/INDEX($BB$5:$BG$12,MATCH($D337,$AR$5:$AR$12,0),1))^$J337)+(EXP(-$G337/INDEX($BB$5:$BG$12,MATCH($D337,$AR$5:$AR$12,0),2))*($G337/INDEX($BB$5:$BG$12,MATCH($D337,$AR$5:$AR$12,0),2))^$J337)+(EXP(-$G337/INDEX($BB$5:$BG$12,MATCH($D337,$AR$5:$AR$12,0),3))*($G337/INDEX($BB$5:$BG$12,MATCH($D337,$AR$5:$AR$12,0),3))^$J337)+(EXP(-$G337/INDEX($BB$5:$BG$12,MATCH($D337,$AR$5:$AR$12,0),4))*($G337/INDEX($BB$5:$BG$12,MATCH($D337,$AR$5:$AR$12,0),4))^$J337)+(EXP(-$G337/INDEX($BB$5:$BG$12,MATCH($D337,$AR$5:$AR$12,0),5))*($G337/INDEX($BB$5:$BG$12,MATCH($D337,$AR$5:$AR$12,0),5))^$J337)+(EXP(-$G337/INDEX($BB$5:$BG$12,MATCH($D337,$AR$5:$AR$12,0),6))*($G337/INDEX($BB$5:$BG$12,MATCH($D337,$AR$5:$AR$12,0),6))^$J337)),0)</x:f>
        <x:v>0</x:v>
      </x:c>
      <x:c r="BJ337"/>
      <x:c r="BK337"/>
      <x:c r="BL337"/>
      <x:c r="BM337"/>
      <x:c r="BN337"/>
      <x:c r="BO337"/>
      <x:c r="BP337"/>
      <x:c r="BQ337"/>
      <x:c r="BR337"/>
      <x:c r="BS337"/>
      <x:c r="BT337"/>
      <x:c r="BU337"/>
      <x:c r="BV337"/>
      <x:c r="BW337"/>
      <x:c r="BX337"/>
      <x:c r="BY337"/>
      <x:c r="BZ337"/>
    </x:row>
    <x:row r="338">
      <x:c r="A338" s="30" t="n">
        <x:f>'対象台データ'!A336</x:f>
        <x:v>46139</x:v>
      </x:c>
      <x:c r="B338" s="1004" t="str">
        <x:f>'対象台データ'!B336</x:f>
        <x:v>月</x:v>
      </x:c>
      <x:c r="C338" s="1004" t="str">
        <x:f>'対象台データ'!C336</x:f>
        <x:v>4/27</x:v>
      </x:c>
      <x:c r="D338" t="str">
        <x:f>'対象台データ'!D336</x:f>
        <x:v>鉄拳6</x:v>
      </x:c>
      <x:c r="E338" s="1015" t="n">
        <x:f>IF($X338="A",MIN(100,MAX(0,55+(V338-55)*(1+0.4*SQRT(MIN(G338/8000,1))))),MIN(100,MAX(0,V338)))</x:f>
        <x:v>94.4032</x:v>
      </x:c>
      <x:c r="F338" s="1017" t="n">
        <x:f>'対象台データ'!E336</x:f>
        <x:v>760</x:v>
      </x:c>
      <x:c r="G338" s="644" t="n">
        <x:f>'対象台データ'!F336</x:f>
        <x:v>8612</x:v>
      </x:c>
      <x:c r="H338" s="644" t="n">
        <x:f>'対象台データ'!G336</x:f>
        <x:v>12993</x:v>
      </x:c>
      <x:c r="I338" s="644" t="n">
        <x:f>'対象台データ'!H336</x:f>
        <x:v>0</x:v>
      </x:c>
      <x:c r="J338" s="644" t="n">
        <x:f>'対象台データ'!I336</x:f>
        <x:v>0</x:v>
      </x:c>
      <x:c r="K338" s="145" t="n">
        <x:f>'対象台データ'!K336</x:f>
        <x:v>1.5029029261495588</x:v>
      </x:c>
      <x:c r="L338" s="28" t="n">
        <x:f>IF(G338&lt;=0,5,IF(G338&lt;1500,5+(G338-0)*(20-5)/(1500-0),IF(G338&lt;3000,20+(G338-1500)*(40-20)/(3000-1500),IF(G338&lt;4500,40+(G338-3000)*(58-40)/(4500-3000),IF(G338&lt;6000,58+(G338-4500)*(72-58)/(6000-4500),IF(G338&lt;7500,72+(G338-6000)*(84-72)/(7500-6000),IF(G338&lt;9000,84+(G338-7500)*(93-84)/(9000-7500),IF(G338&lt;11000,93+(G338-9000)*(100-93)/(11000-9000),100))))))))</x:f>
        <x:v>90.672</x:v>
      </x:c>
      <x:c r="M338" s="28" t="n">
        <x:v>1</x:v>
      </x:c>
      <x:c r="N338" s="28" t="n">
        <x:f>MIN(100,L338*M338)</x:f>
        <x:v>90.672</x:v>
      </x:c>
      <x:c r="O338" s="28" t="n">
        <x:f>IF(K338&lt;=0.8,0,IF(K338&lt;0.9,0+(K338-0.8)*(10-0)/(0.9-0.8),IF(K338&lt;1,10+(K338-0.9)*(35-10)/(1-0.9),IF(K338&lt;1.2,35+(K338-1)*(87-35)/(1.2-1),IF(K338&lt;1.3,87+(K338-1.2)*(96-87)/(1.3-1.2),IF(K338&lt;1.45,96+(K338-1.3)*(100-96)/(1.45-1.3),100))))))</x:f>
        <x:v>100</x:v>
      </x:c>
      <x:c r="P338" s="145" t="n">
        <x:f>MIN(1,SQRT(G338/8000))</x:f>
        <x:v>1</x:v>
      </x:c>
      <x:c r="Q338" s="28" t="n">
        <x:f>35+(O338-35)*P338</x:f>
        <x:v>100</x:v>
      </x:c>
      <x:c r="R338" s="28" t="n">
        <x:f>IF(K338&lt;0.95,MIN(25,(0.95-K338)*250),0)</x:f>
        <x:v>0</x:v>
      </x:c>
      <x:c r="S338" s="28" t="n">
        <x:f>IF($X338="A",Y338*5+Z338*15+AA338*30+AB338*60+AC338*80+AD338*100,0)</x:f>
        <x:v>0</x:v>
      </x:c>
      <x:c r="T338" s="28" t="n">
        <x:f>IF($X338="A",AE338*5+AF338*15+AG338*30+AH338*60+AI338*80+AJ338*100,0)</x:f>
        <x:v>0</x:v>
      </x:c>
      <x:c r="U338" s="28" t="n">
        <x:f>IF($X338="A",S338*15%+T338*30%+Q338*55%,0)</x:f>
        <x:v>0</x:v>
      </x:c>
      <x:c r="V338" s="1019" t="n">
        <x:f>IF($X338="A",U338*80%+N338*20%,N338*IFERROR(INDEX($AT$5:$AT$60,MATCH($D338,$AR$5:$AR$60,0)),0.6)+Q338*IFERROR(INDEX($AU$5:$AU$60,MATCH($D338,$AR$5:$AR$60,0)),0.4)-R338)</x:f>
        <x:v>94.4032</x:v>
      </x:c>
      <x:c r="W338" s="25" t="str">
        <x:f>IF(E338&gt;=90,"設定6級候補",IF(E338&gt;=75,"設定4以上強候補",IF(E338&gt;=60,"設定4以上を疑う","要観察")))</x:f>
        <x:v>設定6級候補</x:v>
      </x:c>
      <x:c r="X338" s="1004" t="str">
        <x:f>IFERROR(INDEX($AS$5:$AS$60,MATCH($D338,$AR$5:$AR$60,0)),"AT")</x:f>
        <x:v>AT</x:v>
      </x:c>
      <x:c r="Y338" s="145" t="n">
        <x:f>IFERROR((EXP(-$G338/INDEX($AV$5:$BA$12,MATCH($D338,$AR$5:$AR$12,0),1))*($G338/INDEX($AV$5:$BA$12,MATCH($D338,$AR$5:$AR$12,0),1))^$I338)/((EXP(-$G338/INDEX($AV$5:$BA$12,MATCH($D338,$AR$5:$AR$12,0),1))*($G338/INDEX($AV$5:$BA$12,MATCH($D338,$AR$5:$AR$12,0),1))^$I338)+(EXP(-$G338/INDEX($AV$5:$BA$12,MATCH($D338,$AR$5:$AR$12,0),2))*($G338/INDEX($AV$5:$BA$12,MATCH($D338,$AR$5:$AR$12,0),2))^$I338)+(EXP(-$G338/INDEX($AV$5:$BA$12,MATCH($D338,$AR$5:$AR$12,0),3))*($G338/INDEX($AV$5:$BA$12,MATCH($D338,$AR$5:$AR$12,0),3))^$I338)+(EXP(-$G338/INDEX($AV$5:$BA$12,MATCH($D338,$AR$5:$AR$12,0),4))*($G338/INDEX($AV$5:$BA$12,MATCH($D338,$AR$5:$AR$12,0),4))^$I338)+(EXP(-$G338/INDEX($AV$5:$BA$12,MATCH($D338,$AR$5:$AR$12,0),5))*($G338/INDEX($AV$5:$BA$12,MATCH($D338,$AR$5:$AR$12,0),5))^$I338)+(EXP(-$G338/INDEX($AV$5:$BA$12,MATCH($D338,$AR$5:$AR$12,0),6))*($G338/INDEX($AV$5:$BA$12,MATCH($D338,$AR$5:$AR$12,0),6))^$I338)),0)</x:f>
        <x:v>0</x:v>
      </x:c>
      <x:c r="Z338" s="145" t="n">
        <x:f>IFERROR((EXP(-$G338/INDEX($AV$5:$BA$12,MATCH($D338,$AR$5:$AR$12,0),2))*($G338/INDEX($AV$5:$BA$12,MATCH($D338,$AR$5:$AR$12,0),2))^$I338)/((EXP(-$G338/INDEX($AV$5:$BA$12,MATCH($D338,$AR$5:$AR$12,0),1))*($G338/INDEX($AV$5:$BA$12,MATCH($D338,$AR$5:$AR$12,0),1))^$I338)+(EXP(-$G338/INDEX($AV$5:$BA$12,MATCH($D338,$AR$5:$AR$12,0),2))*($G338/INDEX($AV$5:$BA$12,MATCH($D338,$AR$5:$AR$12,0),2))^$I338)+(EXP(-$G338/INDEX($AV$5:$BA$12,MATCH($D338,$AR$5:$AR$12,0),3))*($G338/INDEX($AV$5:$BA$12,MATCH($D338,$AR$5:$AR$12,0),3))^$I338)+(EXP(-$G338/INDEX($AV$5:$BA$12,MATCH($D338,$AR$5:$AR$12,0),4))*($G338/INDEX($AV$5:$BA$12,MATCH($D338,$AR$5:$AR$12,0),4))^$I338)+(EXP(-$G338/INDEX($AV$5:$BA$12,MATCH($D338,$AR$5:$AR$12,0),5))*($G338/INDEX($AV$5:$BA$12,MATCH($D338,$AR$5:$AR$12,0),5))^$I338)+(EXP(-$G338/INDEX($AV$5:$BA$12,MATCH($D338,$AR$5:$AR$12,0),6))*($G338/INDEX($AV$5:$BA$12,MATCH($D338,$AR$5:$AR$12,0),6))^$I338)),0)</x:f>
        <x:v>0</x:v>
      </x:c>
      <x:c r="AA338" s="145" t="n">
        <x:f>IFERROR((EXP(-$G338/INDEX($AV$5:$BA$12,MATCH($D338,$AR$5:$AR$12,0),3))*($G338/INDEX($AV$5:$BA$12,MATCH($D338,$AR$5:$AR$12,0),3))^$I338)/((EXP(-$G338/INDEX($AV$5:$BA$12,MATCH($D338,$AR$5:$AR$12,0),1))*($G338/INDEX($AV$5:$BA$12,MATCH($D338,$AR$5:$AR$12,0),1))^$I338)+(EXP(-$G338/INDEX($AV$5:$BA$12,MATCH($D338,$AR$5:$AR$12,0),2))*($G338/INDEX($AV$5:$BA$12,MATCH($D338,$AR$5:$AR$12,0),2))^$I338)+(EXP(-$G338/INDEX($AV$5:$BA$12,MATCH($D338,$AR$5:$AR$12,0),3))*($G338/INDEX($AV$5:$BA$12,MATCH($D338,$AR$5:$AR$12,0),3))^$I338)+(EXP(-$G338/INDEX($AV$5:$BA$12,MATCH($D338,$AR$5:$AR$12,0),4))*($G338/INDEX($AV$5:$BA$12,MATCH($D338,$AR$5:$AR$12,0),4))^$I338)+(EXP(-$G338/INDEX($AV$5:$BA$12,MATCH($D338,$AR$5:$AR$12,0),5))*($G338/INDEX($AV$5:$BA$12,MATCH($D338,$AR$5:$AR$12,0),5))^$I338)+(EXP(-$G338/INDEX($AV$5:$BA$12,MATCH($D338,$AR$5:$AR$12,0),6))*($G338/INDEX($AV$5:$BA$12,MATCH($D338,$AR$5:$AR$12,0),6))^$I338)),0)</x:f>
        <x:v>0</x:v>
      </x:c>
      <x:c r="AB338" s="145" t="n">
        <x:f>IFERROR((EXP(-$G338/INDEX($AV$5:$BA$12,MATCH($D338,$AR$5:$AR$12,0),4))*($G338/INDEX($AV$5:$BA$12,MATCH($D338,$AR$5:$AR$12,0),4))^$I338)/((EXP(-$G338/INDEX($AV$5:$BA$12,MATCH($D338,$AR$5:$AR$12,0),1))*($G338/INDEX($AV$5:$BA$12,MATCH($D338,$AR$5:$AR$12,0),1))^$I338)+(EXP(-$G338/INDEX($AV$5:$BA$12,MATCH($D338,$AR$5:$AR$12,0),2))*($G338/INDEX($AV$5:$BA$12,MATCH($D338,$AR$5:$AR$12,0),2))^$I338)+(EXP(-$G338/INDEX($AV$5:$BA$12,MATCH($D338,$AR$5:$AR$12,0),3))*($G338/INDEX($AV$5:$BA$12,MATCH($D338,$AR$5:$AR$12,0),3))^$I338)+(EXP(-$G338/INDEX($AV$5:$BA$12,MATCH($D338,$AR$5:$AR$12,0),4))*($G338/INDEX($AV$5:$BA$12,MATCH($D338,$AR$5:$AR$12,0),4))^$I338)+(EXP(-$G338/INDEX($AV$5:$BA$12,MATCH($D338,$AR$5:$AR$12,0),5))*($G338/INDEX($AV$5:$BA$12,MATCH($D338,$AR$5:$AR$12,0),5))^$I338)+(EXP(-$G338/INDEX($AV$5:$BA$12,MATCH($D338,$AR$5:$AR$12,0),6))*($G338/INDEX($AV$5:$BA$12,MATCH($D338,$AR$5:$AR$12,0),6))^$I338)),0)</x:f>
        <x:v>0</x:v>
      </x:c>
      <x:c r="AC338" s="145" t="n">
        <x:f>IFERROR((EXP(-$G338/INDEX($AV$5:$BA$12,MATCH($D338,$AR$5:$AR$12,0),5))*($G338/INDEX($AV$5:$BA$12,MATCH($D338,$AR$5:$AR$12,0),5))^$I338)/((EXP(-$G338/INDEX($AV$5:$BA$12,MATCH($D338,$AR$5:$AR$12,0),1))*($G338/INDEX($AV$5:$BA$12,MATCH($D338,$AR$5:$AR$12,0),1))^$I338)+(EXP(-$G338/INDEX($AV$5:$BA$12,MATCH($D338,$AR$5:$AR$12,0),2))*($G338/INDEX($AV$5:$BA$12,MATCH($D338,$AR$5:$AR$12,0),2))^$I338)+(EXP(-$G338/INDEX($AV$5:$BA$12,MATCH($D338,$AR$5:$AR$12,0),3))*($G338/INDEX($AV$5:$BA$12,MATCH($D338,$AR$5:$AR$12,0),3))^$I338)+(EXP(-$G338/INDEX($AV$5:$BA$12,MATCH($D338,$AR$5:$AR$12,0),4))*($G338/INDEX($AV$5:$BA$12,MATCH($D338,$AR$5:$AR$12,0),4))^$I338)+(EXP(-$G338/INDEX($AV$5:$BA$12,MATCH($D338,$AR$5:$AR$12,0),5))*($G338/INDEX($AV$5:$BA$12,MATCH($D338,$AR$5:$AR$12,0),5))^$I338)+(EXP(-$G338/INDEX($AV$5:$BA$12,MATCH($D338,$AR$5:$AR$12,0),6))*($G338/INDEX($AV$5:$BA$12,MATCH($D338,$AR$5:$AR$12,0),6))^$I338)),0)</x:f>
        <x:v>0</x:v>
      </x:c>
      <x:c r="AD338" s="145" t="n">
        <x:f>IFERROR((EXP(-$G338/INDEX($AV$5:$BA$12,MATCH($D338,$AR$5:$AR$12,0),6))*($G338/INDEX($AV$5:$BA$12,MATCH($D338,$AR$5:$AR$12,0),6))^$I338)/((EXP(-$G338/INDEX($AV$5:$BA$12,MATCH($D338,$AR$5:$AR$12,0),1))*($G338/INDEX($AV$5:$BA$12,MATCH($D338,$AR$5:$AR$12,0),1))^$I338)+(EXP(-$G338/INDEX($AV$5:$BA$12,MATCH($D338,$AR$5:$AR$12,0),2))*($G338/INDEX($AV$5:$BA$12,MATCH($D338,$AR$5:$AR$12,0),2))^$I338)+(EXP(-$G338/INDEX($AV$5:$BA$12,MATCH($D338,$AR$5:$AR$12,0),3))*($G338/INDEX($AV$5:$BA$12,MATCH($D338,$AR$5:$AR$12,0),3))^$I338)+(EXP(-$G338/INDEX($AV$5:$BA$12,MATCH($D338,$AR$5:$AR$12,0),4))*($G338/INDEX($AV$5:$BA$12,MATCH($D338,$AR$5:$AR$12,0),4))^$I338)+(EXP(-$G338/INDEX($AV$5:$BA$12,MATCH($D338,$AR$5:$AR$12,0),5))*($G338/INDEX($AV$5:$BA$12,MATCH($D338,$AR$5:$AR$12,0),5))^$I338)+(EXP(-$G338/INDEX($AV$5:$BA$12,MATCH($D338,$AR$5:$AR$12,0),6))*($G338/INDEX($AV$5:$BA$12,MATCH($D338,$AR$5:$AR$12,0),6))^$I338)),0)</x:f>
        <x:v>0</x:v>
      </x:c>
      <x:c r="AE338" s="145" t="n">
        <x:f>IFERROR((EXP(-$G338/INDEX($BB$5:$BG$12,MATCH($D338,$AR$5:$AR$12,0),1))*($G338/INDEX($BB$5:$BG$12,MATCH($D338,$AR$5:$AR$12,0),1))^$J338)/((EXP(-$G338/INDEX($BB$5:$BG$12,MATCH($D338,$AR$5:$AR$12,0),1))*($G338/INDEX($BB$5:$BG$12,MATCH($D338,$AR$5:$AR$12,0),1))^$J338)+(EXP(-$G338/INDEX($BB$5:$BG$12,MATCH($D338,$AR$5:$AR$12,0),2))*($G338/INDEX($BB$5:$BG$12,MATCH($D338,$AR$5:$AR$12,0),2))^$J338)+(EXP(-$G338/INDEX($BB$5:$BG$12,MATCH($D338,$AR$5:$AR$12,0),3))*($G338/INDEX($BB$5:$BG$12,MATCH($D338,$AR$5:$AR$12,0),3))^$J338)+(EXP(-$G338/INDEX($BB$5:$BG$12,MATCH($D338,$AR$5:$AR$12,0),4))*($G338/INDEX($BB$5:$BG$12,MATCH($D338,$AR$5:$AR$12,0),4))^$J338)+(EXP(-$G338/INDEX($BB$5:$BG$12,MATCH($D338,$AR$5:$AR$12,0),5))*($G338/INDEX($BB$5:$BG$12,MATCH($D338,$AR$5:$AR$12,0),5))^$J338)+(EXP(-$G338/INDEX($BB$5:$BG$12,MATCH($D338,$AR$5:$AR$12,0),6))*($G338/INDEX($BB$5:$BG$12,MATCH($D338,$AR$5:$AR$12,0),6))^$J338)),0)</x:f>
        <x:v>0</x:v>
      </x:c>
      <x:c r="AF338" s="145" t="n">
        <x:f>IFERROR((EXP(-$G338/INDEX($BB$5:$BG$12,MATCH($D338,$AR$5:$AR$12,0),2))*($G338/INDEX($BB$5:$BG$12,MATCH($D338,$AR$5:$AR$12,0),2))^$J338)/((EXP(-$G338/INDEX($BB$5:$BG$12,MATCH($D338,$AR$5:$AR$12,0),1))*($G338/INDEX($BB$5:$BG$12,MATCH($D338,$AR$5:$AR$12,0),1))^$J338)+(EXP(-$G338/INDEX($BB$5:$BG$12,MATCH($D338,$AR$5:$AR$12,0),2))*($G338/INDEX($BB$5:$BG$12,MATCH($D338,$AR$5:$AR$12,0),2))^$J338)+(EXP(-$G338/INDEX($BB$5:$BG$12,MATCH($D338,$AR$5:$AR$12,0),3))*($G338/INDEX($BB$5:$BG$12,MATCH($D338,$AR$5:$AR$12,0),3))^$J338)+(EXP(-$G338/INDEX($BB$5:$BG$12,MATCH($D338,$AR$5:$AR$12,0),4))*($G338/INDEX($BB$5:$BG$12,MATCH($D338,$AR$5:$AR$12,0),4))^$J338)+(EXP(-$G338/INDEX($BB$5:$BG$12,MATCH($D338,$AR$5:$AR$12,0),5))*($G338/INDEX($BB$5:$BG$12,MATCH($D338,$AR$5:$AR$12,0),5))^$J338)+(EXP(-$G338/INDEX($BB$5:$BG$12,MATCH($D338,$AR$5:$AR$12,0),6))*($G338/INDEX($BB$5:$BG$12,MATCH($D338,$AR$5:$AR$12,0),6))^$J338)),0)</x:f>
        <x:v>0</x:v>
      </x:c>
      <x:c r="AG338" s="145" t="n">
        <x:f>IFERROR((EXP(-$G338/INDEX($BB$5:$BG$12,MATCH($D338,$AR$5:$AR$12,0),3))*($G338/INDEX($BB$5:$BG$12,MATCH($D338,$AR$5:$AR$12,0),3))^$J338)/((EXP(-$G338/INDEX($BB$5:$BG$12,MATCH($D338,$AR$5:$AR$12,0),1))*($G338/INDEX($BB$5:$BG$12,MATCH($D338,$AR$5:$AR$12,0),1))^$J338)+(EXP(-$G338/INDEX($BB$5:$BG$12,MATCH($D338,$AR$5:$AR$12,0),2))*($G338/INDEX($BB$5:$BG$12,MATCH($D338,$AR$5:$AR$12,0),2))^$J338)+(EXP(-$G338/INDEX($BB$5:$BG$12,MATCH($D338,$AR$5:$AR$12,0),3))*($G338/INDEX($BB$5:$BG$12,MATCH($D338,$AR$5:$AR$12,0),3))^$J338)+(EXP(-$G338/INDEX($BB$5:$BG$12,MATCH($D338,$AR$5:$AR$12,0),4))*($G338/INDEX($BB$5:$BG$12,MATCH($D338,$AR$5:$AR$12,0),4))^$J338)+(EXP(-$G338/INDEX($BB$5:$BG$12,MATCH($D338,$AR$5:$AR$12,0),5))*($G338/INDEX($BB$5:$BG$12,MATCH($D338,$AR$5:$AR$12,0),5))^$J338)+(EXP(-$G338/INDEX($BB$5:$BG$12,MATCH($D338,$AR$5:$AR$12,0),6))*($G338/INDEX($BB$5:$BG$12,MATCH($D338,$AR$5:$AR$12,0),6))^$J338)),0)</x:f>
        <x:v>0</x:v>
      </x:c>
      <x:c r="AH338" s="145" t="n">
        <x:f>IFERROR((EXP(-$G338/INDEX($BB$5:$BG$12,MATCH($D338,$AR$5:$AR$12,0),4))*($G338/INDEX($BB$5:$BG$12,MATCH($D338,$AR$5:$AR$12,0),4))^$J338)/((EXP(-$G338/INDEX($BB$5:$BG$12,MATCH($D338,$AR$5:$AR$12,0),1))*($G338/INDEX($BB$5:$BG$12,MATCH($D338,$AR$5:$AR$12,0),1))^$J338)+(EXP(-$G338/INDEX($BB$5:$BG$12,MATCH($D338,$AR$5:$AR$12,0),2))*($G338/INDEX($BB$5:$BG$12,MATCH($D338,$AR$5:$AR$12,0),2))^$J338)+(EXP(-$G338/INDEX($BB$5:$BG$12,MATCH($D338,$AR$5:$AR$12,0),3))*($G338/INDEX($BB$5:$BG$12,MATCH($D338,$AR$5:$AR$12,0),3))^$J338)+(EXP(-$G338/INDEX($BB$5:$BG$12,MATCH($D338,$AR$5:$AR$12,0),4))*($G338/INDEX($BB$5:$BG$12,MATCH($D338,$AR$5:$AR$12,0),4))^$J338)+(EXP(-$G338/INDEX($BB$5:$BG$12,MATCH($D338,$AR$5:$AR$12,0),5))*($G338/INDEX($BB$5:$BG$12,MATCH($D338,$AR$5:$AR$12,0),5))^$J338)+(EXP(-$G338/INDEX($BB$5:$BG$12,MATCH($D338,$AR$5:$AR$12,0),6))*($G338/INDEX($BB$5:$BG$12,MATCH($D338,$AR$5:$AR$12,0),6))^$J338)),0)</x:f>
        <x:v>0</x:v>
      </x:c>
      <x:c r="AI338" s="145" t="n">
        <x:f>IFERROR((EXP(-$G338/INDEX($BB$5:$BG$12,MATCH($D338,$AR$5:$AR$12,0),5))*($G338/INDEX($BB$5:$BG$12,MATCH($D338,$AR$5:$AR$12,0),5))^$J338)/((EXP(-$G338/INDEX($BB$5:$BG$12,MATCH($D338,$AR$5:$AR$12,0),1))*($G338/INDEX($BB$5:$BG$12,MATCH($D338,$AR$5:$AR$12,0),1))^$J338)+(EXP(-$G338/INDEX($BB$5:$BG$12,MATCH($D338,$AR$5:$AR$12,0),2))*($G338/INDEX($BB$5:$BG$12,MATCH($D338,$AR$5:$AR$12,0),2))^$J338)+(EXP(-$G338/INDEX($BB$5:$BG$12,MATCH($D338,$AR$5:$AR$12,0),3))*($G338/INDEX($BB$5:$BG$12,MATCH($D338,$AR$5:$AR$12,0),3))^$J338)+(EXP(-$G338/INDEX($BB$5:$BG$12,MATCH($D338,$AR$5:$AR$12,0),4))*($G338/INDEX($BB$5:$BG$12,MATCH($D338,$AR$5:$AR$12,0),4))^$J338)+(EXP(-$G338/INDEX($BB$5:$BG$12,MATCH($D338,$AR$5:$AR$12,0),5))*($G338/INDEX($BB$5:$BG$12,MATCH($D338,$AR$5:$AR$12,0),5))^$J338)+(EXP(-$G338/INDEX($BB$5:$BG$12,MATCH($D338,$AR$5:$AR$12,0),6))*($G338/INDEX($BB$5:$BG$12,MATCH($D338,$AR$5:$AR$12,0),6))^$J338)),0)</x:f>
        <x:v>0</x:v>
      </x:c>
      <x:c r="AJ338" s="145" t="n">
        <x:f>IFERROR((EXP(-$G338/INDEX($BB$5:$BG$12,MATCH($D338,$AR$5:$AR$12,0),6))*($G338/INDEX($BB$5:$BG$12,MATCH($D338,$AR$5:$AR$12,0),6))^$J338)/((EXP(-$G338/INDEX($BB$5:$BG$12,MATCH($D338,$AR$5:$AR$12,0),1))*($G338/INDEX($BB$5:$BG$12,MATCH($D338,$AR$5:$AR$12,0),1))^$J338)+(EXP(-$G338/INDEX($BB$5:$BG$12,MATCH($D338,$AR$5:$AR$12,0),2))*($G338/INDEX($BB$5:$BG$12,MATCH($D338,$AR$5:$AR$12,0),2))^$J338)+(EXP(-$G338/INDEX($BB$5:$BG$12,MATCH($D338,$AR$5:$AR$12,0),3))*($G338/INDEX($BB$5:$BG$12,MATCH($D338,$AR$5:$AR$12,0),3))^$J338)+(EXP(-$G338/INDEX($BB$5:$BG$12,MATCH($D338,$AR$5:$AR$12,0),4))*($G338/INDEX($BB$5:$BG$12,MATCH($D338,$AR$5:$AR$12,0),4))^$J338)+(EXP(-$G338/INDEX($BB$5:$BG$12,MATCH($D338,$AR$5:$AR$12,0),5))*($G338/INDEX($BB$5:$BG$12,MATCH($D338,$AR$5:$AR$12,0),5))^$J338)+(EXP(-$G338/INDEX($BB$5:$BG$12,MATCH($D338,$AR$5:$AR$12,0),6))*($G338/INDEX($BB$5:$BG$12,MATCH($D338,$AR$5:$AR$12,0),6))^$J338)),0)</x:f>
        <x:v>0</x:v>
      </x:c>
      <x:c r="BJ338"/>
      <x:c r="BK338"/>
      <x:c r="BL338"/>
      <x:c r="BM338"/>
      <x:c r="BN338"/>
      <x:c r="BO338"/>
      <x:c r="BP338"/>
      <x:c r="BQ338"/>
      <x:c r="BR338"/>
      <x:c r="BS338"/>
      <x:c r="BT338"/>
      <x:c r="BU338"/>
      <x:c r="BV338"/>
      <x:c r="BW338"/>
      <x:c r="BX338"/>
      <x:c r="BY338"/>
      <x:c r="BZ338"/>
    </x:row>
    <x:row r="339">
      <x:c r="A339" s="30" t="n">
        <x:f>'対象台データ'!A337</x:f>
        <x:v>46139</x:v>
      </x:c>
      <x:c r="B339" s="1004" t="str">
        <x:f>'対象台データ'!B337</x:f>
        <x:v>月</x:v>
      </x:c>
      <x:c r="C339" s="1004" t="str">
        <x:f>'対象台データ'!C337</x:f>
        <x:v>4/27</x:v>
      </x:c>
      <x:c r="D339" t="str">
        <x:f>'対象台データ'!D337</x:f>
        <x:v>鉄拳6</x:v>
      </x:c>
      <x:c r="E339" s="1015" t="n">
        <x:f>IF($X339="A",MIN(100,MAX(0,55+(V339-55)*(1+0.4*SQRT(MIN(G339/8000,1))))),MIN(100,MAX(0,V339)))</x:f>
        <x:v>92.09314285714285</x:v>
      </x:c>
      <x:c r="F339" s="1017" t="n">
        <x:f>'対象台データ'!E337</x:f>
        <x:v>761</x:v>
      </x:c>
      <x:c r="G339" s="644" t="n">
        <x:f>'対象台データ'!F337</x:f>
        <x:v>8750</x:v>
      </x:c>
      <x:c r="H339" s="644" t="n">
        <x:f>'対象台データ'!G337</x:f>
        <x:v>6995</x:v>
      </x:c>
      <x:c r="I339" s="644" t="n">
        <x:f>'対象台データ'!H337</x:f>
        <x:v>0</x:v>
      </x:c>
      <x:c r="J339" s="644" t="n">
        <x:f>'対象台データ'!I337</x:f>
        <x:v>0</x:v>
      </x:c>
      <x:c r="K339" s="145" t="n">
        <x:f>'対象台データ'!K337</x:f>
        <x:v>1.2664761904761905</x:v>
      </x:c>
      <x:c r="L339" s="28" t="n">
        <x:f>IF(G339&lt;=0,5,IF(G339&lt;1500,5+(G339-0)*(20-5)/(1500-0),IF(G339&lt;3000,20+(G339-1500)*(40-20)/(3000-1500),IF(G339&lt;4500,40+(G339-3000)*(58-40)/(4500-3000),IF(G339&lt;6000,58+(G339-4500)*(72-58)/(6000-4500),IF(G339&lt;7500,72+(G339-6000)*(84-72)/(7500-6000),IF(G339&lt;9000,84+(G339-7500)*(93-84)/(9000-7500),IF(G339&lt;11000,93+(G339-9000)*(100-93)/(11000-9000),100))))))))</x:f>
        <x:v>91.5</x:v>
      </x:c>
      <x:c r="M339" s="28" t="n">
        <x:v>1</x:v>
      </x:c>
      <x:c r="N339" s="28" t="n">
        <x:f>MIN(100,L339*M339)</x:f>
        <x:v>91.5</x:v>
      </x:c>
      <x:c r="O339" s="28" t="n">
        <x:f>IF(K339&lt;=0.8,0,IF(K339&lt;0.9,0+(K339-0.8)*(10-0)/(0.9-0.8),IF(K339&lt;1,10+(K339-0.9)*(35-10)/(1-0.9),IF(K339&lt;1.2,35+(K339-1)*(87-35)/(1.2-1),IF(K339&lt;1.3,87+(K339-1.2)*(96-87)/(1.3-1.2),IF(K339&lt;1.45,96+(K339-1.3)*(100-96)/(1.45-1.3),100))))))</x:f>
        <x:v>92.98285714285714</x:v>
      </x:c>
      <x:c r="P339" s="145" t="n">
        <x:f>MIN(1,SQRT(G339/8000))</x:f>
        <x:v>1</x:v>
      </x:c>
      <x:c r="Q339" s="28" t="n">
        <x:f>35+(O339-35)*P339</x:f>
        <x:v>92.98285714285714</x:v>
      </x:c>
      <x:c r="R339" s="28" t="n">
        <x:f>IF(K339&lt;0.95,MIN(25,(0.95-K339)*250),0)</x:f>
        <x:v>0</x:v>
      </x:c>
      <x:c r="S339" s="28" t="n">
        <x:f>IF($X339="A",Y339*5+Z339*15+AA339*30+AB339*60+AC339*80+AD339*100,0)</x:f>
        <x:v>0</x:v>
      </x:c>
      <x:c r="T339" s="28" t="n">
        <x:f>IF($X339="A",AE339*5+AF339*15+AG339*30+AH339*60+AI339*80+AJ339*100,0)</x:f>
        <x:v>0</x:v>
      </x:c>
      <x:c r="U339" s="28" t="n">
        <x:f>IF($X339="A",S339*15%+T339*30%+Q339*55%,0)</x:f>
        <x:v>0</x:v>
      </x:c>
      <x:c r="V339" s="1019" t="n">
        <x:f>IF($X339="A",U339*80%+N339*20%,N339*IFERROR(INDEX($AT$5:$AT$60,MATCH($D339,$AR$5:$AR$60,0)),0.6)+Q339*IFERROR(INDEX($AU$5:$AU$60,MATCH($D339,$AR$5:$AR$60,0)),0.4)-R339)</x:f>
        <x:v>92.09314285714285</x:v>
      </x:c>
      <x:c r="W339" s="25" t="str">
        <x:f>IF(E339&gt;=90,"設定6級候補",IF(E339&gt;=75,"設定4以上強候補",IF(E339&gt;=60,"設定4以上を疑う","要観察")))</x:f>
        <x:v>設定6級候補</x:v>
      </x:c>
      <x:c r="X339" s="1004" t="str">
        <x:f>IFERROR(INDEX($AS$5:$AS$60,MATCH($D339,$AR$5:$AR$60,0)),"AT")</x:f>
        <x:v>AT</x:v>
      </x:c>
      <x:c r="Y339" s="145" t="n">
        <x:f>IFERROR((EXP(-$G339/INDEX($AV$5:$BA$12,MATCH($D339,$AR$5:$AR$12,0),1))*($G339/INDEX($AV$5:$BA$12,MATCH($D339,$AR$5:$AR$12,0),1))^$I339)/((EXP(-$G339/INDEX($AV$5:$BA$12,MATCH($D339,$AR$5:$AR$12,0),1))*($G339/INDEX($AV$5:$BA$12,MATCH($D339,$AR$5:$AR$12,0),1))^$I339)+(EXP(-$G339/INDEX($AV$5:$BA$12,MATCH($D339,$AR$5:$AR$12,0),2))*($G339/INDEX($AV$5:$BA$12,MATCH($D339,$AR$5:$AR$12,0),2))^$I339)+(EXP(-$G339/INDEX($AV$5:$BA$12,MATCH($D339,$AR$5:$AR$12,0),3))*($G339/INDEX($AV$5:$BA$12,MATCH($D339,$AR$5:$AR$12,0),3))^$I339)+(EXP(-$G339/INDEX($AV$5:$BA$12,MATCH($D339,$AR$5:$AR$12,0),4))*($G339/INDEX($AV$5:$BA$12,MATCH($D339,$AR$5:$AR$12,0),4))^$I339)+(EXP(-$G339/INDEX($AV$5:$BA$12,MATCH($D339,$AR$5:$AR$12,0),5))*($G339/INDEX($AV$5:$BA$12,MATCH($D339,$AR$5:$AR$12,0),5))^$I339)+(EXP(-$G339/INDEX($AV$5:$BA$12,MATCH($D339,$AR$5:$AR$12,0),6))*($G339/INDEX($AV$5:$BA$12,MATCH($D339,$AR$5:$AR$12,0),6))^$I339)),0)</x:f>
        <x:v>0</x:v>
      </x:c>
      <x:c r="Z339" s="145" t="n">
        <x:f>IFERROR((EXP(-$G339/INDEX($AV$5:$BA$12,MATCH($D339,$AR$5:$AR$12,0),2))*($G339/INDEX($AV$5:$BA$12,MATCH($D339,$AR$5:$AR$12,0),2))^$I339)/((EXP(-$G339/INDEX($AV$5:$BA$12,MATCH($D339,$AR$5:$AR$12,0),1))*($G339/INDEX($AV$5:$BA$12,MATCH($D339,$AR$5:$AR$12,0),1))^$I339)+(EXP(-$G339/INDEX($AV$5:$BA$12,MATCH($D339,$AR$5:$AR$12,0),2))*($G339/INDEX($AV$5:$BA$12,MATCH($D339,$AR$5:$AR$12,0),2))^$I339)+(EXP(-$G339/INDEX($AV$5:$BA$12,MATCH($D339,$AR$5:$AR$12,0),3))*($G339/INDEX($AV$5:$BA$12,MATCH($D339,$AR$5:$AR$12,0),3))^$I339)+(EXP(-$G339/INDEX($AV$5:$BA$12,MATCH($D339,$AR$5:$AR$12,0),4))*($G339/INDEX($AV$5:$BA$12,MATCH($D339,$AR$5:$AR$12,0),4))^$I339)+(EXP(-$G339/INDEX($AV$5:$BA$12,MATCH($D339,$AR$5:$AR$12,0),5))*($G339/INDEX($AV$5:$BA$12,MATCH($D339,$AR$5:$AR$12,0),5))^$I339)+(EXP(-$G339/INDEX($AV$5:$BA$12,MATCH($D339,$AR$5:$AR$12,0),6))*($G339/INDEX($AV$5:$BA$12,MATCH($D339,$AR$5:$AR$12,0),6))^$I339)),0)</x:f>
        <x:v>0</x:v>
      </x:c>
      <x:c r="AA339" s="145" t="n">
        <x:f>IFERROR((EXP(-$G339/INDEX($AV$5:$BA$12,MATCH($D339,$AR$5:$AR$12,0),3))*($G339/INDEX($AV$5:$BA$12,MATCH($D339,$AR$5:$AR$12,0),3))^$I339)/((EXP(-$G339/INDEX($AV$5:$BA$12,MATCH($D339,$AR$5:$AR$12,0),1))*($G339/INDEX($AV$5:$BA$12,MATCH($D339,$AR$5:$AR$12,0),1))^$I339)+(EXP(-$G339/INDEX($AV$5:$BA$12,MATCH($D339,$AR$5:$AR$12,0),2))*($G339/INDEX($AV$5:$BA$12,MATCH($D339,$AR$5:$AR$12,0),2))^$I339)+(EXP(-$G339/INDEX($AV$5:$BA$12,MATCH($D339,$AR$5:$AR$12,0),3))*($G339/INDEX($AV$5:$BA$12,MATCH($D339,$AR$5:$AR$12,0),3))^$I339)+(EXP(-$G339/INDEX($AV$5:$BA$12,MATCH($D339,$AR$5:$AR$12,0),4))*($G339/INDEX($AV$5:$BA$12,MATCH($D339,$AR$5:$AR$12,0),4))^$I339)+(EXP(-$G339/INDEX($AV$5:$BA$12,MATCH($D339,$AR$5:$AR$12,0),5))*($G339/INDEX($AV$5:$BA$12,MATCH($D339,$AR$5:$AR$12,0),5))^$I339)+(EXP(-$G339/INDEX($AV$5:$BA$12,MATCH($D339,$AR$5:$AR$12,0),6))*($G339/INDEX($AV$5:$BA$12,MATCH($D339,$AR$5:$AR$12,0),6))^$I339)),0)</x:f>
        <x:v>0</x:v>
      </x:c>
      <x:c r="AB339" s="145" t="n">
        <x:f>IFERROR((EXP(-$G339/INDEX($AV$5:$BA$12,MATCH($D339,$AR$5:$AR$12,0),4))*($G339/INDEX($AV$5:$BA$12,MATCH($D339,$AR$5:$AR$12,0),4))^$I339)/((EXP(-$G339/INDEX($AV$5:$BA$12,MATCH($D339,$AR$5:$AR$12,0),1))*($G339/INDEX($AV$5:$BA$12,MATCH($D339,$AR$5:$AR$12,0),1))^$I339)+(EXP(-$G339/INDEX($AV$5:$BA$12,MATCH($D339,$AR$5:$AR$12,0),2))*($G339/INDEX($AV$5:$BA$12,MATCH($D339,$AR$5:$AR$12,0),2))^$I339)+(EXP(-$G339/INDEX($AV$5:$BA$12,MATCH($D339,$AR$5:$AR$12,0),3))*($G339/INDEX($AV$5:$BA$12,MATCH($D339,$AR$5:$AR$12,0),3))^$I339)+(EXP(-$G339/INDEX($AV$5:$BA$12,MATCH($D339,$AR$5:$AR$12,0),4))*($G339/INDEX($AV$5:$BA$12,MATCH($D339,$AR$5:$AR$12,0),4))^$I339)+(EXP(-$G339/INDEX($AV$5:$BA$12,MATCH($D339,$AR$5:$AR$12,0),5))*($G339/INDEX($AV$5:$BA$12,MATCH($D339,$AR$5:$AR$12,0),5))^$I339)+(EXP(-$G339/INDEX($AV$5:$BA$12,MATCH($D339,$AR$5:$AR$12,0),6))*($G339/INDEX($AV$5:$BA$12,MATCH($D339,$AR$5:$AR$12,0),6))^$I339)),0)</x:f>
        <x:v>0</x:v>
      </x:c>
      <x:c r="AC339" s="145" t="n">
        <x:f>IFERROR((EXP(-$G339/INDEX($AV$5:$BA$12,MATCH($D339,$AR$5:$AR$12,0),5))*($G339/INDEX($AV$5:$BA$12,MATCH($D339,$AR$5:$AR$12,0),5))^$I339)/((EXP(-$G339/INDEX($AV$5:$BA$12,MATCH($D339,$AR$5:$AR$12,0),1))*($G339/INDEX($AV$5:$BA$12,MATCH($D339,$AR$5:$AR$12,0),1))^$I339)+(EXP(-$G339/INDEX($AV$5:$BA$12,MATCH($D339,$AR$5:$AR$12,0),2))*($G339/INDEX($AV$5:$BA$12,MATCH($D339,$AR$5:$AR$12,0),2))^$I339)+(EXP(-$G339/INDEX($AV$5:$BA$12,MATCH($D339,$AR$5:$AR$12,0),3))*($G339/INDEX($AV$5:$BA$12,MATCH($D339,$AR$5:$AR$12,0),3))^$I339)+(EXP(-$G339/INDEX($AV$5:$BA$12,MATCH($D339,$AR$5:$AR$12,0),4))*($G339/INDEX($AV$5:$BA$12,MATCH($D339,$AR$5:$AR$12,0),4))^$I339)+(EXP(-$G339/INDEX($AV$5:$BA$12,MATCH($D339,$AR$5:$AR$12,0),5))*($G339/INDEX($AV$5:$BA$12,MATCH($D339,$AR$5:$AR$12,0),5))^$I339)+(EXP(-$G339/INDEX($AV$5:$BA$12,MATCH($D339,$AR$5:$AR$12,0),6))*($G339/INDEX($AV$5:$BA$12,MATCH($D339,$AR$5:$AR$12,0),6))^$I339)),0)</x:f>
        <x:v>0</x:v>
      </x:c>
      <x:c r="AD339" s="145" t="n">
        <x:f>IFERROR((EXP(-$G339/INDEX($AV$5:$BA$12,MATCH($D339,$AR$5:$AR$12,0),6))*($G339/INDEX($AV$5:$BA$12,MATCH($D339,$AR$5:$AR$12,0),6))^$I339)/((EXP(-$G339/INDEX($AV$5:$BA$12,MATCH($D339,$AR$5:$AR$12,0),1))*($G339/INDEX($AV$5:$BA$12,MATCH($D339,$AR$5:$AR$12,0),1))^$I339)+(EXP(-$G339/INDEX($AV$5:$BA$12,MATCH($D339,$AR$5:$AR$12,0),2))*($G339/INDEX($AV$5:$BA$12,MATCH($D339,$AR$5:$AR$12,0),2))^$I339)+(EXP(-$G339/INDEX($AV$5:$BA$12,MATCH($D339,$AR$5:$AR$12,0),3))*($G339/INDEX($AV$5:$BA$12,MATCH($D339,$AR$5:$AR$12,0),3))^$I339)+(EXP(-$G339/INDEX($AV$5:$BA$12,MATCH($D339,$AR$5:$AR$12,0),4))*($G339/INDEX($AV$5:$BA$12,MATCH($D339,$AR$5:$AR$12,0),4))^$I339)+(EXP(-$G339/INDEX($AV$5:$BA$12,MATCH($D339,$AR$5:$AR$12,0),5))*($G339/INDEX($AV$5:$BA$12,MATCH($D339,$AR$5:$AR$12,0),5))^$I339)+(EXP(-$G339/INDEX($AV$5:$BA$12,MATCH($D339,$AR$5:$AR$12,0),6))*($G339/INDEX($AV$5:$BA$12,MATCH($D339,$AR$5:$AR$12,0),6))^$I339)),0)</x:f>
        <x:v>0</x:v>
      </x:c>
      <x:c r="AE339" s="145" t="n">
        <x:f>IFERROR((EXP(-$G339/INDEX($BB$5:$BG$12,MATCH($D339,$AR$5:$AR$12,0),1))*($G339/INDEX($BB$5:$BG$12,MATCH($D339,$AR$5:$AR$12,0),1))^$J339)/((EXP(-$G339/INDEX($BB$5:$BG$12,MATCH($D339,$AR$5:$AR$12,0),1))*($G339/INDEX($BB$5:$BG$12,MATCH($D339,$AR$5:$AR$12,0),1))^$J339)+(EXP(-$G339/INDEX($BB$5:$BG$12,MATCH($D339,$AR$5:$AR$12,0),2))*($G339/INDEX($BB$5:$BG$12,MATCH($D339,$AR$5:$AR$12,0),2))^$J339)+(EXP(-$G339/INDEX($BB$5:$BG$12,MATCH($D339,$AR$5:$AR$12,0),3))*($G339/INDEX($BB$5:$BG$12,MATCH($D339,$AR$5:$AR$12,0),3))^$J339)+(EXP(-$G339/INDEX($BB$5:$BG$12,MATCH($D339,$AR$5:$AR$12,0),4))*($G339/INDEX($BB$5:$BG$12,MATCH($D339,$AR$5:$AR$12,0),4))^$J339)+(EXP(-$G339/INDEX($BB$5:$BG$12,MATCH($D339,$AR$5:$AR$12,0),5))*($G339/INDEX($BB$5:$BG$12,MATCH($D339,$AR$5:$AR$12,0),5))^$J339)+(EXP(-$G339/INDEX($BB$5:$BG$12,MATCH($D339,$AR$5:$AR$12,0),6))*($G339/INDEX($BB$5:$BG$12,MATCH($D339,$AR$5:$AR$12,0),6))^$J339)),0)</x:f>
        <x:v>0</x:v>
      </x:c>
      <x:c r="AF339" s="145" t="n">
        <x:f>IFERROR((EXP(-$G339/INDEX($BB$5:$BG$12,MATCH($D339,$AR$5:$AR$12,0),2))*($G339/INDEX($BB$5:$BG$12,MATCH($D339,$AR$5:$AR$12,0),2))^$J339)/((EXP(-$G339/INDEX($BB$5:$BG$12,MATCH($D339,$AR$5:$AR$12,0),1))*($G339/INDEX($BB$5:$BG$12,MATCH($D339,$AR$5:$AR$12,0),1))^$J339)+(EXP(-$G339/INDEX($BB$5:$BG$12,MATCH($D339,$AR$5:$AR$12,0),2))*($G339/INDEX($BB$5:$BG$12,MATCH($D339,$AR$5:$AR$12,0),2))^$J339)+(EXP(-$G339/INDEX($BB$5:$BG$12,MATCH($D339,$AR$5:$AR$12,0),3))*($G339/INDEX($BB$5:$BG$12,MATCH($D339,$AR$5:$AR$12,0),3))^$J339)+(EXP(-$G339/INDEX($BB$5:$BG$12,MATCH($D339,$AR$5:$AR$12,0),4))*($G339/INDEX($BB$5:$BG$12,MATCH($D339,$AR$5:$AR$12,0),4))^$J339)+(EXP(-$G339/INDEX($BB$5:$BG$12,MATCH($D339,$AR$5:$AR$12,0),5))*($G339/INDEX($BB$5:$BG$12,MATCH($D339,$AR$5:$AR$12,0),5))^$J339)+(EXP(-$G339/INDEX($BB$5:$BG$12,MATCH($D339,$AR$5:$AR$12,0),6))*($G339/INDEX($BB$5:$BG$12,MATCH($D339,$AR$5:$AR$12,0),6))^$J339)),0)</x:f>
        <x:v>0</x:v>
      </x:c>
      <x:c r="AG339" s="145" t="n">
        <x:f>IFERROR((EXP(-$G339/INDEX($BB$5:$BG$12,MATCH($D339,$AR$5:$AR$12,0),3))*($G339/INDEX($BB$5:$BG$12,MATCH($D339,$AR$5:$AR$12,0),3))^$J339)/((EXP(-$G339/INDEX($BB$5:$BG$12,MATCH($D339,$AR$5:$AR$12,0),1))*($G339/INDEX($BB$5:$BG$12,MATCH($D339,$AR$5:$AR$12,0),1))^$J339)+(EXP(-$G339/INDEX($BB$5:$BG$12,MATCH($D339,$AR$5:$AR$12,0),2))*($G339/INDEX($BB$5:$BG$12,MATCH($D339,$AR$5:$AR$12,0),2))^$J339)+(EXP(-$G339/INDEX($BB$5:$BG$12,MATCH($D339,$AR$5:$AR$12,0),3))*($G339/INDEX($BB$5:$BG$12,MATCH($D339,$AR$5:$AR$12,0),3))^$J339)+(EXP(-$G339/INDEX($BB$5:$BG$12,MATCH($D339,$AR$5:$AR$12,0),4))*($G339/INDEX($BB$5:$BG$12,MATCH($D339,$AR$5:$AR$12,0),4))^$J339)+(EXP(-$G339/INDEX($BB$5:$BG$12,MATCH($D339,$AR$5:$AR$12,0),5))*($G339/INDEX($BB$5:$BG$12,MATCH($D339,$AR$5:$AR$12,0),5))^$J339)+(EXP(-$G339/INDEX($BB$5:$BG$12,MATCH($D339,$AR$5:$AR$12,0),6))*($G339/INDEX($BB$5:$BG$12,MATCH($D339,$AR$5:$AR$12,0),6))^$J339)),0)</x:f>
        <x:v>0</x:v>
      </x:c>
      <x:c r="AH339" s="145" t="n">
        <x:f>IFERROR((EXP(-$G339/INDEX($BB$5:$BG$12,MATCH($D339,$AR$5:$AR$12,0),4))*($G339/INDEX($BB$5:$BG$12,MATCH($D339,$AR$5:$AR$12,0),4))^$J339)/((EXP(-$G339/INDEX($BB$5:$BG$12,MATCH($D339,$AR$5:$AR$12,0),1))*($G339/INDEX($BB$5:$BG$12,MATCH($D339,$AR$5:$AR$12,0),1))^$J339)+(EXP(-$G339/INDEX($BB$5:$BG$12,MATCH($D339,$AR$5:$AR$12,0),2))*($G339/INDEX($BB$5:$BG$12,MATCH($D339,$AR$5:$AR$12,0),2))^$J339)+(EXP(-$G339/INDEX($BB$5:$BG$12,MATCH($D339,$AR$5:$AR$12,0),3))*($G339/INDEX($BB$5:$BG$12,MATCH($D339,$AR$5:$AR$12,0),3))^$J339)+(EXP(-$G339/INDEX($BB$5:$BG$12,MATCH($D339,$AR$5:$AR$12,0),4))*($G339/INDEX($BB$5:$BG$12,MATCH($D339,$AR$5:$AR$12,0),4))^$J339)+(EXP(-$G339/INDEX($BB$5:$BG$12,MATCH($D339,$AR$5:$AR$12,0),5))*($G339/INDEX($BB$5:$BG$12,MATCH($D339,$AR$5:$AR$12,0),5))^$J339)+(EXP(-$G339/INDEX($BB$5:$BG$12,MATCH($D339,$AR$5:$AR$12,0),6))*($G339/INDEX($BB$5:$BG$12,MATCH($D339,$AR$5:$AR$12,0),6))^$J339)),0)</x:f>
        <x:v>0</x:v>
      </x:c>
      <x:c r="AI339" s="145" t="n">
        <x:f>IFERROR((EXP(-$G339/INDEX($BB$5:$BG$12,MATCH($D339,$AR$5:$AR$12,0),5))*($G339/INDEX($BB$5:$BG$12,MATCH($D339,$AR$5:$AR$12,0),5))^$J339)/((EXP(-$G339/INDEX($BB$5:$BG$12,MATCH($D339,$AR$5:$AR$12,0),1))*($G339/INDEX($BB$5:$BG$12,MATCH($D339,$AR$5:$AR$12,0),1))^$J339)+(EXP(-$G339/INDEX($BB$5:$BG$12,MATCH($D339,$AR$5:$AR$12,0),2))*($G339/INDEX($BB$5:$BG$12,MATCH($D339,$AR$5:$AR$12,0),2))^$J339)+(EXP(-$G339/INDEX($BB$5:$BG$12,MATCH($D339,$AR$5:$AR$12,0),3))*($G339/INDEX($BB$5:$BG$12,MATCH($D339,$AR$5:$AR$12,0),3))^$J339)+(EXP(-$G339/INDEX($BB$5:$BG$12,MATCH($D339,$AR$5:$AR$12,0),4))*($G339/INDEX($BB$5:$BG$12,MATCH($D339,$AR$5:$AR$12,0),4))^$J339)+(EXP(-$G339/INDEX($BB$5:$BG$12,MATCH($D339,$AR$5:$AR$12,0),5))*($G339/INDEX($BB$5:$BG$12,MATCH($D339,$AR$5:$AR$12,0),5))^$J339)+(EXP(-$G339/INDEX($BB$5:$BG$12,MATCH($D339,$AR$5:$AR$12,0),6))*($G339/INDEX($BB$5:$BG$12,MATCH($D339,$AR$5:$AR$12,0),6))^$J339)),0)</x:f>
        <x:v>0</x:v>
      </x:c>
      <x:c r="AJ339" s="145" t="n">
        <x:f>IFERROR((EXP(-$G339/INDEX($BB$5:$BG$12,MATCH($D339,$AR$5:$AR$12,0),6))*($G339/INDEX($BB$5:$BG$12,MATCH($D339,$AR$5:$AR$12,0),6))^$J339)/((EXP(-$G339/INDEX($BB$5:$BG$12,MATCH($D339,$AR$5:$AR$12,0),1))*($G339/INDEX($BB$5:$BG$12,MATCH($D339,$AR$5:$AR$12,0),1))^$J339)+(EXP(-$G339/INDEX($BB$5:$BG$12,MATCH($D339,$AR$5:$AR$12,0),2))*($G339/INDEX($BB$5:$BG$12,MATCH($D339,$AR$5:$AR$12,0),2))^$J339)+(EXP(-$G339/INDEX($BB$5:$BG$12,MATCH($D339,$AR$5:$AR$12,0),3))*($G339/INDEX($BB$5:$BG$12,MATCH($D339,$AR$5:$AR$12,0),3))^$J339)+(EXP(-$G339/INDEX($BB$5:$BG$12,MATCH($D339,$AR$5:$AR$12,0),4))*($G339/INDEX($BB$5:$BG$12,MATCH($D339,$AR$5:$AR$12,0),4))^$J339)+(EXP(-$G339/INDEX($BB$5:$BG$12,MATCH($D339,$AR$5:$AR$12,0),5))*($G339/INDEX($BB$5:$BG$12,MATCH($D339,$AR$5:$AR$12,0),5))^$J339)+(EXP(-$G339/INDEX($BB$5:$BG$12,MATCH($D339,$AR$5:$AR$12,0),6))*($G339/INDEX($BB$5:$BG$12,MATCH($D339,$AR$5:$AR$12,0),6))^$J339)),0)</x:f>
        <x:v>0</x:v>
      </x:c>
      <x:c r="BJ339"/>
      <x:c r="BK339"/>
      <x:c r="BL339"/>
      <x:c r="BM339"/>
      <x:c r="BN339"/>
      <x:c r="BO339"/>
      <x:c r="BP339"/>
      <x:c r="BQ339"/>
      <x:c r="BR339"/>
      <x:c r="BS339"/>
      <x:c r="BT339"/>
      <x:c r="BU339"/>
      <x:c r="BV339"/>
      <x:c r="BW339"/>
      <x:c r="BX339"/>
      <x:c r="BY339"/>
      <x:c r="BZ339"/>
    </x:row>
    <x:row r="340">
      <x:c r="A340" s="30" t="n">
        <x:f>'対象台データ'!A338</x:f>
        <x:v>46139</x:v>
      </x:c>
      <x:c r="B340" s="1004" t="str">
        <x:f>'対象台データ'!B338</x:f>
        <x:v>月</x:v>
      </x:c>
      <x:c r="C340" s="1004" t="str">
        <x:f>'対象台データ'!C338</x:f>
        <x:v>4/27</x:v>
      </x:c>
      <x:c r="D340" t="str">
        <x:f>'対象台データ'!D338</x:f>
        <x:v>鉄拳6</x:v>
      </x:c>
      <x:c r="E340" s="1015" t="n">
        <x:f>IF($X340="A",MIN(100,MAX(0,55+(V340-55)*(1+0.4*SQRT(MIN(G340/8000,1))))),MIN(100,MAX(0,V340)))</x:f>
        <x:v>90.78999147148711</x:v>
      </x:c>
      <x:c r="F340" s="1017" t="n">
        <x:f>'対象台データ'!E338</x:f>
        <x:v>762</x:v>
      </x:c>
      <x:c r="G340" s="644" t="n">
        <x:f>'対象台データ'!F338</x:f>
        <x:v>7853</x:v>
      </x:c>
      <x:c r="H340" s="644" t="n">
        <x:f>'対象台データ'!G338</x:f>
        <x:v>9173</x:v>
      </x:c>
      <x:c r="I340" s="644" t="n">
        <x:f>'対象台データ'!H338</x:f>
        <x:v>0</x:v>
      </x:c>
      <x:c r="J340" s="644" t="n">
        <x:f>'対象台データ'!I338</x:f>
        <x:v>0</x:v>
      </x:c>
      <x:c r="K340" s="145" t="n">
        <x:f>'対象台データ'!K338</x:f>
        <x:v>1.3893628761831995</x:v>
      </x:c>
      <x:c r="L340" s="28" t="n">
        <x:f>IF(G340&lt;=0,5,IF(G340&lt;1500,5+(G340-0)*(20-5)/(1500-0),IF(G340&lt;3000,20+(G340-1500)*(40-20)/(3000-1500),IF(G340&lt;4500,40+(G340-3000)*(58-40)/(4500-3000),IF(G340&lt;6000,58+(G340-4500)*(72-58)/(6000-4500),IF(G340&lt;7500,72+(G340-6000)*(84-72)/(7500-6000),IF(G340&lt;9000,84+(G340-7500)*(93-84)/(9000-7500),IF(G340&lt;11000,93+(G340-9000)*(100-93)/(11000-9000),100))))))))</x:f>
        <x:v>86.118</x:v>
      </x:c>
      <x:c r="M340" s="28" t="n">
        <x:v>1</x:v>
      </x:c>
      <x:c r="N340" s="28" t="n">
        <x:f>MIN(100,L340*M340)</x:f>
        <x:v>86.118</x:v>
      </x:c>
      <x:c r="O340" s="28" t="n">
        <x:f>IF(K340&lt;=0.8,0,IF(K340&lt;0.9,0+(K340-0.8)*(10-0)/(0.9-0.8),IF(K340&lt;1,10+(K340-0.9)*(35-10)/(1-0.9),IF(K340&lt;1.2,35+(K340-1)*(87-35)/(1.2-1),IF(K340&lt;1.3,87+(K340-1.2)*(96-87)/(1.3-1.2),IF(K340&lt;1.45,96+(K340-1.3)*(100-96)/(1.45-1.3),100))))))</x:f>
        <x:v>98.38301003155199</x:v>
      </x:c>
      <x:c r="P340" s="145" t="n">
        <x:f>MIN(1,SQRT(G340/8000))</x:f>
        <x:v>0.9907699026514682</x:v>
      </x:c>
      <x:c r="Q340" s="28" t="n">
        <x:f>35+(O340-35)*P340</x:f>
        <x:v>97.7979786787178</x:v>
      </x:c>
      <x:c r="R340" s="28" t="n">
        <x:f>IF(K340&lt;0.95,MIN(25,(0.95-K340)*250),0)</x:f>
        <x:v>0</x:v>
      </x:c>
      <x:c r="S340" s="28" t="n">
        <x:f>IF($X340="A",Y340*5+Z340*15+AA340*30+AB340*60+AC340*80+AD340*100,0)</x:f>
        <x:v>0</x:v>
      </x:c>
      <x:c r="T340" s="28" t="n">
        <x:f>IF($X340="A",AE340*5+AF340*15+AG340*30+AH340*60+AI340*80+AJ340*100,0)</x:f>
        <x:v>0</x:v>
      </x:c>
      <x:c r="U340" s="28" t="n">
        <x:f>IF($X340="A",S340*15%+T340*30%+Q340*55%,0)</x:f>
        <x:v>0</x:v>
      </x:c>
      <x:c r="V340" s="1019" t="n">
        <x:f>IF($X340="A",U340*80%+N340*20%,N340*IFERROR(INDEX($AT$5:$AT$60,MATCH($D340,$AR$5:$AR$60,0)),0.6)+Q340*IFERROR(INDEX($AU$5:$AU$60,MATCH($D340,$AR$5:$AR$60,0)),0.4)-R340)</x:f>
        <x:v>90.78999147148711</x:v>
      </x:c>
      <x:c r="W340" s="25" t="str">
        <x:f>IF(E340&gt;=90,"設定6級候補",IF(E340&gt;=75,"設定4以上強候補",IF(E340&gt;=60,"設定4以上を疑う","要観察")))</x:f>
        <x:v>設定6級候補</x:v>
      </x:c>
      <x:c r="X340" s="1004" t="str">
        <x:f>IFERROR(INDEX($AS$5:$AS$60,MATCH($D340,$AR$5:$AR$60,0)),"AT")</x:f>
        <x:v>AT</x:v>
      </x:c>
      <x:c r="Y340" s="145" t="n">
        <x:f>IFERROR((EXP(-$G340/INDEX($AV$5:$BA$12,MATCH($D340,$AR$5:$AR$12,0),1))*($G340/INDEX($AV$5:$BA$12,MATCH($D340,$AR$5:$AR$12,0),1))^$I340)/((EXP(-$G340/INDEX($AV$5:$BA$12,MATCH($D340,$AR$5:$AR$12,0),1))*($G340/INDEX($AV$5:$BA$12,MATCH($D340,$AR$5:$AR$12,0),1))^$I340)+(EXP(-$G340/INDEX($AV$5:$BA$12,MATCH($D340,$AR$5:$AR$12,0),2))*($G340/INDEX($AV$5:$BA$12,MATCH($D340,$AR$5:$AR$12,0),2))^$I340)+(EXP(-$G340/INDEX($AV$5:$BA$12,MATCH($D340,$AR$5:$AR$12,0),3))*($G340/INDEX($AV$5:$BA$12,MATCH($D340,$AR$5:$AR$12,0),3))^$I340)+(EXP(-$G340/INDEX($AV$5:$BA$12,MATCH($D340,$AR$5:$AR$12,0),4))*($G340/INDEX($AV$5:$BA$12,MATCH($D340,$AR$5:$AR$12,0),4))^$I340)+(EXP(-$G340/INDEX($AV$5:$BA$12,MATCH($D340,$AR$5:$AR$12,0),5))*($G340/INDEX($AV$5:$BA$12,MATCH($D340,$AR$5:$AR$12,0),5))^$I340)+(EXP(-$G340/INDEX($AV$5:$BA$12,MATCH($D340,$AR$5:$AR$12,0),6))*($G340/INDEX($AV$5:$BA$12,MATCH($D340,$AR$5:$AR$12,0),6))^$I340)),0)</x:f>
        <x:v>0</x:v>
      </x:c>
      <x:c r="Z340" s="145" t="n">
        <x:f>IFERROR((EXP(-$G340/INDEX($AV$5:$BA$12,MATCH($D340,$AR$5:$AR$12,0),2))*($G340/INDEX($AV$5:$BA$12,MATCH($D340,$AR$5:$AR$12,0),2))^$I340)/((EXP(-$G340/INDEX($AV$5:$BA$12,MATCH($D340,$AR$5:$AR$12,0),1))*($G340/INDEX($AV$5:$BA$12,MATCH($D340,$AR$5:$AR$12,0),1))^$I340)+(EXP(-$G340/INDEX($AV$5:$BA$12,MATCH($D340,$AR$5:$AR$12,0),2))*($G340/INDEX($AV$5:$BA$12,MATCH($D340,$AR$5:$AR$12,0),2))^$I340)+(EXP(-$G340/INDEX($AV$5:$BA$12,MATCH($D340,$AR$5:$AR$12,0),3))*($G340/INDEX($AV$5:$BA$12,MATCH($D340,$AR$5:$AR$12,0),3))^$I340)+(EXP(-$G340/INDEX($AV$5:$BA$12,MATCH($D340,$AR$5:$AR$12,0),4))*($G340/INDEX($AV$5:$BA$12,MATCH($D340,$AR$5:$AR$12,0),4))^$I340)+(EXP(-$G340/INDEX($AV$5:$BA$12,MATCH($D340,$AR$5:$AR$12,0),5))*($G340/INDEX($AV$5:$BA$12,MATCH($D340,$AR$5:$AR$12,0),5))^$I340)+(EXP(-$G340/INDEX($AV$5:$BA$12,MATCH($D340,$AR$5:$AR$12,0),6))*($G340/INDEX($AV$5:$BA$12,MATCH($D340,$AR$5:$AR$12,0),6))^$I340)),0)</x:f>
        <x:v>0</x:v>
      </x:c>
      <x:c r="AA340" s="145" t="n">
        <x:f>IFERROR((EXP(-$G340/INDEX($AV$5:$BA$12,MATCH($D340,$AR$5:$AR$12,0),3))*($G340/INDEX($AV$5:$BA$12,MATCH($D340,$AR$5:$AR$12,0),3))^$I340)/((EXP(-$G340/INDEX($AV$5:$BA$12,MATCH($D340,$AR$5:$AR$12,0),1))*($G340/INDEX($AV$5:$BA$12,MATCH($D340,$AR$5:$AR$12,0),1))^$I340)+(EXP(-$G340/INDEX($AV$5:$BA$12,MATCH($D340,$AR$5:$AR$12,0),2))*($G340/INDEX($AV$5:$BA$12,MATCH($D340,$AR$5:$AR$12,0),2))^$I340)+(EXP(-$G340/INDEX($AV$5:$BA$12,MATCH($D340,$AR$5:$AR$12,0),3))*($G340/INDEX($AV$5:$BA$12,MATCH($D340,$AR$5:$AR$12,0),3))^$I340)+(EXP(-$G340/INDEX($AV$5:$BA$12,MATCH($D340,$AR$5:$AR$12,0),4))*($G340/INDEX($AV$5:$BA$12,MATCH($D340,$AR$5:$AR$12,0),4))^$I340)+(EXP(-$G340/INDEX($AV$5:$BA$12,MATCH($D340,$AR$5:$AR$12,0),5))*($G340/INDEX($AV$5:$BA$12,MATCH($D340,$AR$5:$AR$12,0),5))^$I340)+(EXP(-$G340/INDEX($AV$5:$BA$12,MATCH($D340,$AR$5:$AR$12,0),6))*($G340/INDEX($AV$5:$BA$12,MATCH($D340,$AR$5:$AR$12,0),6))^$I340)),0)</x:f>
        <x:v>0</x:v>
      </x:c>
      <x:c r="AB340" s="145" t="n">
        <x:f>IFERROR((EXP(-$G340/INDEX($AV$5:$BA$12,MATCH($D340,$AR$5:$AR$12,0),4))*($G340/INDEX($AV$5:$BA$12,MATCH($D340,$AR$5:$AR$12,0),4))^$I340)/((EXP(-$G340/INDEX($AV$5:$BA$12,MATCH($D340,$AR$5:$AR$12,0),1))*($G340/INDEX($AV$5:$BA$12,MATCH($D340,$AR$5:$AR$12,0),1))^$I340)+(EXP(-$G340/INDEX($AV$5:$BA$12,MATCH($D340,$AR$5:$AR$12,0),2))*($G340/INDEX($AV$5:$BA$12,MATCH($D340,$AR$5:$AR$12,0),2))^$I340)+(EXP(-$G340/INDEX($AV$5:$BA$12,MATCH($D340,$AR$5:$AR$12,0),3))*($G340/INDEX($AV$5:$BA$12,MATCH($D340,$AR$5:$AR$12,0),3))^$I340)+(EXP(-$G340/INDEX($AV$5:$BA$12,MATCH($D340,$AR$5:$AR$12,0),4))*($G340/INDEX($AV$5:$BA$12,MATCH($D340,$AR$5:$AR$12,0),4))^$I340)+(EXP(-$G340/INDEX($AV$5:$BA$12,MATCH($D340,$AR$5:$AR$12,0),5))*($G340/INDEX($AV$5:$BA$12,MATCH($D340,$AR$5:$AR$12,0),5))^$I340)+(EXP(-$G340/INDEX($AV$5:$BA$12,MATCH($D340,$AR$5:$AR$12,0),6))*($G340/INDEX($AV$5:$BA$12,MATCH($D340,$AR$5:$AR$12,0),6))^$I340)),0)</x:f>
        <x:v>0</x:v>
      </x:c>
      <x:c r="AC340" s="145" t="n">
        <x:f>IFERROR((EXP(-$G340/INDEX($AV$5:$BA$12,MATCH($D340,$AR$5:$AR$12,0),5))*($G340/INDEX($AV$5:$BA$12,MATCH($D340,$AR$5:$AR$12,0),5))^$I340)/((EXP(-$G340/INDEX($AV$5:$BA$12,MATCH($D340,$AR$5:$AR$12,0),1))*($G340/INDEX($AV$5:$BA$12,MATCH($D340,$AR$5:$AR$12,0),1))^$I340)+(EXP(-$G340/INDEX($AV$5:$BA$12,MATCH($D340,$AR$5:$AR$12,0),2))*($G340/INDEX($AV$5:$BA$12,MATCH($D340,$AR$5:$AR$12,0),2))^$I340)+(EXP(-$G340/INDEX($AV$5:$BA$12,MATCH($D340,$AR$5:$AR$12,0),3))*($G340/INDEX($AV$5:$BA$12,MATCH($D340,$AR$5:$AR$12,0),3))^$I340)+(EXP(-$G340/INDEX($AV$5:$BA$12,MATCH($D340,$AR$5:$AR$12,0),4))*($G340/INDEX($AV$5:$BA$12,MATCH($D340,$AR$5:$AR$12,0),4))^$I340)+(EXP(-$G340/INDEX($AV$5:$BA$12,MATCH($D340,$AR$5:$AR$12,0),5))*($G340/INDEX($AV$5:$BA$12,MATCH($D340,$AR$5:$AR$12,0),5))^$I340)+(EXP(-$G340/INDEX($AV$5:$BA$12,MATCH($D340,$AR$5:$AR$12,0),6))*($G340/INDEX($AV$5:$BA$12,MATCH($D340,$AR$5:$AR$12,0),6))^$I340)),0)</x:f>
        <x:v>0</x:v>
      </x:c>
      <x:c r="AD340" s="145" t="n">
        <x:f>IFERROR((EXP(-$G340/INDEX($AV$5:$BA$12,MATCH($D340,$AR$5:$AR$12,0),6))*($G340/INDEX($AV$5:$BA$12,MATCH($D340,$AR$5:$AR$12,0),6))^$I340)/((EXP(-$G340/INDEX($AV$5:$BA$12,MATCH($D340,$AR$5:$AR$12,0),1))*($G340/INDEX($AV$5:$BA$12,MATCH($D340,$AR$5:$AR$12,0),1))^$I340)+(EXP(-$G340/INDEX($AV$5:$BA$12,MATCH($D340,$AR$5:$AR$12,0),2))*($G340/INDEX($AV$5:$BA$12,MATCH($D340,$AR$5:$AR$12,0),2))^$I340)+(EXP(-$G340/INDEX($AV$5:$BA$12,MATCH($D340,$AR$5:$AR$12,0),3))*($G340/INDEX($AV$5:$BA$12,MATCH($D340,$AR$5:$AR$12,0),3))^$I340)+(EXP(-$G340/INDEX($AV$5:$BA$12,MATCH($D340,$AR$5:$AR$12,0),4))*($G340/INDEX($AV$5:$BA$12,MATCH($D340,$AR$5:$AR$12,0),4))^$I340)+(EXP(-$G340/INDEX($AV$5:$BA$12,MATCH($D340,$AR$5:$AR$12,0),5))*($G340/INDEX($AV$5:$BA$12,MATCH($D340,$AR$5:$AR$12,0),5))^$I340)+(EXP(-$G340/INDEX($AV$5:$BA$12,MATCH($D340,$AR$5:$AR$12,0),6))*($G340/INDEX($AV$5:$BA$12,MATCH($D340,$AR$5:$AR$12,0),6))^$I340)),0)</x:f>
        <x:v>0</x:v>
      </x:c>
      <x:c r="AE340" s="145" t="n">
        <x:f>IFERROR((EXP(-$G340/INDEX($BB$5:$BG$12,MATCH($D340,$AR$5:$AR$12,0),1))*($G340/INDEX($BB$5:$BG$12,MATCH($D340,$AR$5:$AR$12,0),1))^$J340)/((EXP(-$G340/INDEX($BB$5:$BG$12,MATCH($D340,$AR$5:$AR$12,0),1))*($G340/INDEX($BB$5:$BG$12,MATCH($D340,$AR$5:$AR$12,0),1))^$J340)+(EXP(-$G340/INDEX($BB$5:$BG$12,MATCH($D340,$AR$5:$AR$12,0),2))*($G340/INDEX($BB$5:$BG$12,MATCH($D340,$AR$5:$AR$12,0),2))^$J340)+(EXP(-$G340/INDEX($BB$5:$BG$12,MATCH($D340,$AR$5:$AR$12,0),3))*($G340/INDEX($BB$5:$BG$12,MATCH($D340,$AR$5:$AR$12,0),3))^$J340)+(EXP(-$G340/INDEX($BB$5:$BG$12,MATCH($D340,$AR$5:$AR$12,0),4))*($G340/INDEX($BB$5:$BG$12,MATCH($D340,$AR$5:$AR$12,0),4))^$J340)+(EXP(-$G340/INDEX($BB$5:$BG$12,MATCH($D340,$AR$5:$AR$12,0),5))*($G340/INDEX($BB$5:$BG$12,MATCH($D340,$AR$5:$AR$12,0),5))^$J340)+(EXP(-$G340/INDEX($BB$5:$BG$12,MATCH($D340,$AR$5:$AR$12,0),6))*($G340/INDEX($BB$5:$BG$12,MATCH($D340,$AR$5:$AR$12,0),6))^$J340)),0)</x:f>
        <x:v>0</x:v>
      </x:c>
      <x:c r="AF340" s="145" t="n">
        <x:f>IFERROR((EXP(-$G340/INDEX($BB$5:$BG$12,MATCH($D340,$AR$5:$AR$12,0),2))*($G340/INDEX($BB$5:$BG$12,MATCH($D340,$AR$5:$AR$12,0),2))^$J340)/((EXP(-$G340/INDEX($BB$5:$BG$12,MATCH($D340,$AR$5:$AR$12,0),1))*($G340/INDEX($BB$5:$BG$12,MATCH($D340,$AR$5:$AR$12,0),1))^$J340)+(EXP(-$G340/INDEX($BB$5:$BG$12,MATCH($D340,$AR$5:$AR$12,0),2))*($G340/INDEX($BB$5:$BG$12,MATCH($D340,$AR$5:$AR$12,0),2))^$J340)+(EXP(-$G340/INDEX($BB$5:$BG$12,MATCH($D340,$AR$5:$AR$12,0),3))*($G340/INDEX($BB$5:$BG$12,MATCH($D340,$AR$5:$AR$12,0),3))^$J340)+(EXP(-$G340/INDEX($BB$5:$BG$12,MATCH($D340,$AR$5:$AR$12,0),4))*($G340/INDEX($BB$5:$BG$12,MATCH($D340,$AR$5:$AR$12,0),4))^$J340)+(EXP(-$G340/INDEX($BB$5:$BG$12,MATCH($D340,$AR$5:$AR$12,0),5))*($G340/INDEX($BB$5:$BG$12,MATCH($D340,$AR$5:$AR$12,0),5))^$J340)+(EXP(-$G340/INDEX($BB$5:$BG$12,MATCH($D340,$AR$5:$AR$12,0),6))*($G340/INDEX($BB$5:$BG$12,MATCH($D340,$AR$5:$AR$12,0),6))^$J340)),0)</x:f>
        <x:v>0</x:v>
      </x:c>
      <x:c r="AG340" s="145" t="n">
        <x:f>IFERROR((EXP(-$G340/INDEX($BB$5:$BG$12,MATCH($D340,$AR$5:$AR$12,0),3))*($G340/INDEX($BB$5:$BG$12,MATCH($D340,$AR$5:$AR$12,0),3))^$J340)/((EXP(-$G340/INDEX($BB$5:$BG$12,MATCH($D340,$AR$5:$AR$12,0),1))*($G340/INDEX($BB$5:$BG$12,MATCH($D340,$AR$5:$AR$12,0),1))^$J340)+(EXP(-$G340/INDEX($BB$5:$BG$12,MATCH($D340,$AR$5:$AR$12,0),2))*($G340/INDEX($BB$5:$BG$12,MATCH($D340,$AR$5:$AR$12,0),2))^$J340)+(EXP(-$G340/INDEX($BB$5:$BG$12,MATCH($D340,$AR$5:$AR$12,0),3))*($G340/INDEX($BB$5:$BG$12,MATCH($D340,$AR$5:$AR$12,0),3))^$J340)+(EXP(-$G340/INDEX($BB$5:$BG$12,MATCH($D340,$AR$5:$AR$12,0),4))*($G340/INDEX($BB$5:$BG$12,MATCH($D340,$AR$5:$AR$12,0),4))^$J340)+(EXP(-$G340/INDEX($BB$5:$BG$12,MATCH($D340,$AR$5:$AR$12,0),5))*($G340/INDEX($BB$5:$BG$12,MATCH($D340,$AR$5:$AR$12,0),5))^$J340)+(EXP(-$G340/INDEX($BB$5:$BG$12,MATCH($D340,$AR$5:$AR$12,0),6))*($G340/INDEX($BB$5:$BG$12,MATCH($D340,$AR$5:$AR$12,0),6))^$J340)),0)</x:f>
        <x:v>0</x:v>
      </x:c>
      <x:c r="AH340" s="145" t="n">
        <x:f>IFERROR((EXP(-$G340/INDEX($BB$5:$BG$12,MATCH($D340,$AR$5:$AR$12,0),4))*($G340/INDEX($BB$5:$BG$12,MATCH($D340,$AR$5:$AR$12,0),4))^$J340)/((EXP(-$G340/INDEX($BB$5:$BG$12,MATCH($D340,$AR$5:$AR$12,0),1))*($G340/INDEX($BB$5:$BG$12,MATCH($D340,$AR$5:$AR$12,0),1))^$J340)+(EXP(-$G340/INDEX($BB$5:$BG$12,MATCH($D340,$AR$5:$AR$12,0),2))*($G340/INDEX($BB$5:$BG$12,MATCH($D340,$AR$5:$AR$12,0),2))^$J340)+(EXP(-$G340/INDEX($BB$5:$BG$12,MATCH($D340,$AR$5:$AR$12,0),3))*($G340/INDEX($BB$5:$BG$12,MATCH($D340,$AR$5:$AR$12,0),3))^$J340)+(EXP(-$G340/INDEX($BB$5:$BG$12,MATCH($D340,$AR$5:$AR$12,0),4))*($G340/INDEX($BB$5:$BG$12,MATCH($D340,$AR$5:$AR$12,0),4))^$J340)+(EXP(-$G340/INDEX($BB$5:$BG$12,MATCH($D340,$AR$5:$AR$12,0),5))*($G340/INDEX($BB$5:$BG$12,MATCH($D340,$AR$5:$AR$12,0),5))^$J340)+(EXP(-$G340/INDEX($BB$5:$BG$12,MATCH($D340,$AR$5:$AR$12,0),6))*($G340/INDEX($BB$5:$BG$12,MATCH($D340,$AR$5:$AR$12,0),6))^$J340)),0)</x:f>
        <x:v>0</x:v>
      </x:c>
      <x:c r="AI340" s="145" t="n">
        <x:f>IFERROR((EXP(-$G340/INDEX($BB$5:$BG$12,MATCH($D340,$AR$5:$AR$12,0),5))*($G340/INDEX($BB$5:$BG$12,MATCH($D340,$AR$5:$AR$12,0),5))^$J340)/((EXP(-$G340/INDEX($BB$5:$BG$12,MATCH($D340,$AR$5:$AR$12,0),1))*($G340/INDEX($BB$5:$BG$12,MATCH($D340,$AR$5:$AR$12,0),1))^$J340)+(EXP(-$G340/INDEX($BB$5:$BG$12,MATCH($D340,$AR$5:$AR$12,0),2))*($G340/INDEX($BB$5:$BG$12,MATCH($D340,$AR$5:$AR$12,0),2))^$J340)+(EXP(-$G340/INDEX($BB$5:$BG$12,MATCH($D340,$AR$5:$AR$12,0),3))*($G340/INDEX($BB$5:$BG$12,MATCH($D340,$AR$5:$AR$12,0),3))^$J340)+(EXP(-$G340/INDEX($BB$5:$BG$12,MATCH($D340,$AR$5:$AR$12,0),4))*($G340/INDEX($BB$5:$BG$12,MATCH($D340,$AR$5:$AR$12,0),4))^$J340)+(EXP(-$G340/INDEX($BB$5:$BG$12,MATCH($D340,$AR$5:$AR$12,0),5))*($G340/INDEX($BB$5:$BG$12,MATCH($D340,$AR$5:$AR$12,0),5))^$J340)+(EXP(-$G340/INDEX($BB$5:$BG$12,MATCH($D340,$AR$5:$AR$12,0),6))*($G340/INDEX($BB$5:$BG$12,MATCH($D340,$AR$5:$AR$12,0),6))^$J340)),0)</x:f>
        <x:v>0</x:v>
      </x:c>
      <x:c r="AJ340" s="145" t="n">
        <x:f>IFERROR((EXP(-$G340/INDEX($BB$5:$BG$12,MATCH($D340,$AR$5:$AR$12,0),6))*($G340/INDEX($BB$5:$BG$12,MATCH($D340,$AR$5:$AR$12,0),6))^$J340)/((EXP(-$G340/INDEX($BB$5:$BG$12,MATCH($D340,$AR$5:$AR$12,0),1))*($G340/INDEX($BB$5:$BG$12,MATCH($D340,$AR$5:$AR$12,0),1))^$J340)+(EXP(-$G340/INDEX($BB$5:$BG$12,MATCH($D340,$AR$5:$AR$12,0),2))*($G340/INDEX($BB$5:$BG$12,MATCH($D340,$AR$5:$AR$12,0),2))^$J340)+(EXP(-$G340/INDEX($BB$5:$BG$12,MATCH($D340,$AR$5:$AR$12,0),3))*($G340/INDEX($BB$5:$BG$12,MATCH($D340,$AR$5:$AR$12,0),3))^$J340)+(EXP(-$G340/INDEX($BB$5:$BG$12,MATCH($D340,$AR$5:$AR$12,0),4))*($G340/INDEX($BB$5:$BG$12,MATCH($D340,$AR$5:$AR$12,0),4))^$J340)+(EXP(-$G340/INDEX($BB$5:$BG$12,MATCH($D340,$AR$5:$AR$12,0),5))*($G340/INDEX($BB$5:$BG$12,MATCH($D340,$AR$5:$AR$12,0),5))^$J340)+(EXP(-$G340/INDEX($BB$5:$BG$12,MATCH($D340,$AR$5:$AR$12,0),6))*($G340/INDEX($BB$5:$BG$12,MATCH($D340,$AR$5:$AR$12,0),6))^$J340)),0)</x:f>
        <x:v>0</x:v>
      </x:c>
      <x:c r="BJ340"/>
      <x:c r="BK340"/>
      <x:c r="BL340"/>
      <x:c r="BM340"/>
      <x:c r="BN340"/>
      <x:c r="BO340"/>
      <x:c r="BP340"/>
      <x:c r="BQ340"/>
      <x:c r="BR340"/>
      <x:c r="BS340"/>
      <x:c r="BT340"/>
      <x:c r="BU340"/>
      <x:c r="BV340"/>
      <x:c r="BW340"/>
      <x:c r="BX340"/>
      <x:c r="BY340"/>
      <x:c r="BZ340"/>
    </x:row>
    <x:row r="341">
      <x:c r="A341" s="30" t="n">
        <x:f>'対象台データ'!A339</x:f>
        <x:v>46139</x:v>
      </x:c>
      <x:c r="B341" s="1004" t="str">
        <x:f>'対象台データ'!B339</x:f>
        <x:v>月</x:v>
      </x:c>
      <x:c r="C341" s="1004" t="str">
        <x:f>'対象台データ'!C339</x:f>
        <x:v>4/27</x:v>
      </x:c>
      <x:c r="D341" t="str">
        <x:f>'対象台データ'!D339</x:f>
        <x:v>鉄拳6</x:v>
      </x:c>
      <x:c r="E341" s="1015" t="n">
        <x:f>IF($X341="A",MIN(100,MAX(0,55+(V341-55)*(1+0.4*SQRT(MIN(G341/8000,1))))),MIN(100,MAX(0,V341)))</x:f>
        <x:v>89.07570984087981</x:v>
      </x:c>
      <x:c r="F341" s="1017" t="n">
        <x:f>'対象台データ'!E339</x:f>
        <x:v>764</x:v>
      </x:c>
      <x:c r="G341" s="644" t="n">
        <x:f>'対象台データ'!F339</x:f>
        <x:v>7560</x:v>
      </x:c>
      <x:c r="H341" s="644" t="n">
        <x:f>'対象台データ'!G339</x:f>
        <x:v>8423</x:v>
      </x:c>
      <x:c r="I341" s="644" t="n">
        <x:f>'対象台データ'!H339</x:f>
        <x:v>0</x:v>
      </x:c>
      <x:c r="J341" s="644" t="n">
        <x:f>'対象台データ'!I339</x:f>
        <x:v>0</x:v>
      </x:c>
      <x:c r="K341" s="145" t="n">
        <x:f>'対象台データ'!K339</x:f>
        <x:v>1.371384479717813</x:v>
      </x:c>
      <x:c r="L341" s="28" t="n">
        <x:f>IF(G341&lt;=0,5,IF(G341&lt;1500,5+(G341-0)*(20-5)/(1500-0),IF(G341&lt;3000,20+(G341-1500)*(40-20)/(3000-1500),IF(G341&lt;4500,40+(G341-3000)*(58-40)/(4500-3000),IF(G341&lt;6000,58+(G341-4500)*(72-58)/(6000-4500),IF(G341&lt;7500,72+(G341-6000)*(84-72)/(7500-6000),IF(G341&lt;9000,84+(G341-7500)*(93-84)/(9000-7500),IF(G341&lt;11000,93+(G341-9000)*(100-93)/(11000-9000),100))))))))</x:f>
        <x:v>84.36</x:v>
      </x:c>
      <x:c r="M341" s="28" t="n">
        <x:v>1</x:v>
      </x:c>
      <x:c r="N341" s="28" t="n">
        <x:f>MIN(100,L341*M341)</x:f>
        <x:v>84.36</x:v>
      </x:c>
      <x:c r="O341" s="28" t="n">
        <x:f>IF(K341&lt;=0.8,0,IF(K341&lt;0.9,0+(K341-0.8)*(10-0)/(0.9-0.8),IF(K341&lt;1,10+(K341-0.9)*(35-10)/(1-0.9),IF(K341&lt;1.2,35+(K341-1)*(87-35)/(1.2-1),IF(K341&lt;1.3,87+(K341-1.2)*(96-87)/(1.3-1.2),IF(K341&lt;1.45,96+(K341-1.3)*(100-96)/(1.45-1.3),100))))))</x:f>
        <x:v>97.90358612580835</x:v>
      </x:c>
      <x:c r="P341" s="145" t="n">
        <x:f>MIN(1,SQRT(G341/8000))</x:f>
        <x:v>0.972111104761179</x:v>
      </x:c>
      <x:c r="Q341" s="28" t="n">
        <x:f>35+(O341-35)*P341</x:f>
        <x:v>96.14927460219953</x:v>
      </x:c>
      <x:c r="R341" s="28" t="n">
        <x:f>IF(K341&lt;0.95,MIN(25,(0.95-K341)*250),0)</x:f>
        <x:v>0</x:v>
      </x:c>
      <x:c r="S341" s="28" t="n">
        <x:f>IF($X341="A",Y341*5+Z341*15+AA341*30+AB341*60+AC341*80+AD341*100,0)</x:f>
        <x:v>0</x:v>
      </x:c>
      <x:c r="T341" s="28" t="n">
        <x:f>IF($X341="A",AE341*5+AF341*15+AG341*30+AH341*60+AI341*80+AJ341*100,0)</x:f>
        <x:v>0</x:v>
      </x:c>
      <x:c r="U341" s="28" t="n">
        <x:f>IF($X341="A",S341*15%+T341*30%+Q341*55%,0)</x:f>
        <x:v>0</x:v>
      </x:c>
      <x:c r="V341" s="1019" t="n">
        <x:f>IF($X341="A",U341*80%+N341*20%,N341*IFERROR(INDEX($AT$5:$AT$60,MATCH($D341,$AR$5:$AR$60,0)),0.6)+Q341*IFERROR(INDEX($AU$5:$AU$60,MATCH($D341,$AR$5:$AR$60,0)),0.4)-R341)</x:f>
        <x:v>89.07570984087981</x:v>
      </x:c>
      <x:c r="W341" s="25" t="str">
        <x:f>IF(E341&gt;=90,"設定6級候補",IF(E341&gt;=75,"設定4以上強候補",IF(E341&gt;=60,"設定4以上を疑う","要観察")))</x:f>
        <x:v>設定4以上強候補</x:v>
      </x:c>
      <x:c r="X341" s="1004" t="str">
        <x:f>IFERROR(INDEX($AS$5:$AS$60,MATCH($D341,$AR$5:$AR$60,0)),"AT")</x:f>
        <x:v>AT</x:v>
      </x:c>
      <x:c r="Y341" s="145" t="n">
        <x:f>IFERROR((EXP(-$G341/INDEX($AV$5:$BA$12,MATCH($D341,$AR$5:$AR$12,0),1))*($G341/INDEX($AV$5:$BA$12,MATCH($D341,$AR$5:$AR$12,0),1))^$I341)/((EXP(-$G341/INDEX($AV$5:$BA$12,MATCH($D341,$AR$5:$AR$12,0),1))*($G341/INDEX($AV$5:$BA$12,MATCH($D341,$AR$5:$AR$12,0),1))^$I341)+(EXP(-$G341/INDEX($AV$5:$BA$12,MATCH($D341,$AR$5:$AR$12,0),2))*($G341/INDEX($AV$5:$BA$12,MATCH($D341,$AR$5:$AR$12,0),2))^$I341)+(EXP(-$G341/INDEX($AV$5:$BA$12,MATCH($D341,$AR$5:$AR$12,0),3))*($G341/INDEX($AV$5:$BA$12,MATCH($D341,$AR$5:$AR$12,0),3))^$I341)+(EXP(-$G341/INDEX($AV$5:$BA$12,MATCH($D341,$AR$5:$AR$12,0),4))*($G341/INDEX($AV$5:$BA$12,MATCH($D341,$AR$5:$AR$12,0),4))^$I341)+(EXP(-$G341/INDEX($AV$5:$BA$12,MATCH($D341,$AR$5:$AR$12,0),5))*($G341/INDEX($AV$5:$BA$12,MATCH($D341,$AR$5:$AR$12,0),5))^$I341)+(EXP(-$G341/INDEX($AV$5:$BA$12,MATCH($D341,$AR$5:$AR$12,0),6))*($G341/INDEX($AV$5:$BA$12,MATCH($D341,$AR$5:$AR$12,0),6))^$I341)),0)</x:f>
        <x:v>0</x:v>
      </x:c>
      <x:c r="Z341" s="145" t="n">
        <x:f>IFERROR((EXP(-$G341/INDEX($AV$5:$BA$12,MATCH($D341,$AR$5:$AR$12,0),2))*($G341/INDEX($AV$5:$BA$12,MATCH($D341,$AR$5:$AR$12,0),2))^$I341)/((EXP(-$G341/INDEX($AV$5:$BA$12,MATCH($D341,$AR$5:$AR$12,0),1))*($G341/INDEX($AV$5:$BA$12,MATCH($D341,$AR$5:$AR$12,0),1))^$I341)+(EXP(-$G341/INDEX($AV$5:$BA$12,MATCH($D341,$AR$5:$AR$12,0),2))*($G341/INDEX($AV$5:$BA$12,MATCH($D341,$AR$5:$AR$12,0),2))^$I341)+(EXP(-$G341/INDEX($AV$5:$BA$12,MATCH($D341,$AR$5:$AR$12,0),3))*($G341/INDEX($AV$5:$BA$12,MATCH($D341,$AR$5:$AR$12,0),3))^$I341)+(EXP(-$G341/INDEX($AV$5:$BA$12,MATCH($D341,$AR$5:$AR$12,0),4))*($G341/INDEX($AV$5:$BA$12,MATCH($D341,$AR$5:$AR$12,0),4))^$I341)+(EXP(-$G341/INDEX($AV$5:$BA$12,MATCH($D341,$AR$5:$AR$12,0),5))*($G341/INDEX($AV$5:$BA$12,MATCH($D341,$AR$5:$AR$12,0),5))^$I341)+(EXP(-$G341/INDEX($AV$5:$BA$12,MATCH($D341,$AR$5:$AR$12,0),6))*($G341/INDEX($AV$5:$BA$12,MATCH($D341,$AR$5:$AR$12,0),6))^$I341)),0)</x:f>
        <x:v>0</x:v>
      </x:c>
      <x:c r="AA341" s="145" t="n">
        <x:f>IFERROR((EXP(-$G341/INDEX($AV$5:$BA$12,MATCH($D341,$AR$5:$AR$12,0),3))*($G341/INDEX($AV$5:$BA$12,MATCH($D341,$AR$5:$AR$12,0),3))^$I341)/((EXP(-$G341/INDEX($AV$5:$BA$12,MATCH($D341,$AR$5:$AR$12,0),1))*($G341/INDEX($AV$5:$BA$12,MATCH($D341,$AR$5:$AR$12,0),1))^$I341)+(EXP(-$G341/INDEX($AV$5:$BA$12,MATCH($D341,$AR$5:$AR$12,0),2))*($G341/INDEX($AV$5:$BA$12,MATCH($D341,$AR$5:$AR$12,0),2))^$I341)+(EXP(-$G341/INDEX($AV$5:$BA$12,MATCH($D341,$AR$5:$AR$12,0),3))*($G341/INDEX($AV$5:$BA$12,MATCH($D341,$AR$5:$AR$12,0),3))^$I341)+(EXP(-$G341/INDEX($AV$5:$BA$12,MATCH($D341,$AR$5:$AR$12,0),4))*($G341/INDEX($AV$5:$BA$12,MATCH($D341,$AR$5:$AR$12,0),4))^$I341)+(EXP(-$G341/INDEX($AV$5:$BA$12,MATCH($D341,$AR$5:$AR$12,0),5))*($G341/INDEX($AV$5:$BA$12,MATCH($D341,$AR$5:$AR$12,0),5))^$I341)+(EXP(-$G341/INDEX($AV$5:$BA$12,MATCH($D341,$AR$5:$AR$12,0),6))*($G341/INDEX($AV$5:$BA$12,MATCH($D341,$AR$5:$AR$12,0),6))^$I341)),0)</x:f>
        <x:v>0</x:v>
      </x:c>
      <x:c r="AB341" s="145" t="n">
        <x:f>IFERROR((EXP(-$G341/INDEX($AV$5:$BA$12,MATCH($D341,$AR$5:$AR$12,0),4))*($G341/INDEX($AV$5:$BA$12,MATCH($D341,$AR$5:$AR$12,0),4))^$I341)/((EXP(-$G341/INDEX($AV$5:$BA$12,MATCH($D341,$AR$5:$AR$12,0),1))*($G341/INDEX($AV$5:$BA$12,MATCH($D341,$AR$5:$AR$12,0),1))^$I341)+(EXP(-$G341/INDEX($AV$5:$BA$12,MATCH($D341,$AR$5:$AR$12,0),2))*($G341/INDEX($AV$5:$BA$12,MATCH($D341,$AR$5:$AR$12,0),2))^$I341)+(EXP(-$G341/INDEX($AV$5:$BA$12,MATCH($D341,$AR$5:$AR$12,0),3))*($G341/INDEX($AV$5:$BA$12,MATCH($D341,$AR$5:$AR$12,0),3))^$I341)+(EXP(-$G341/INDEX($AV$5:$BA$12,MATCH($D341,$AR$5:$AR$12,0),4))*($G341/INDEX($AV$5:$BA$12,MATCH($D341,$AR$5:$AR$12,0),4))^$I341)+(EXP(-$G341/INDEX($AV$5:$BA$12,MATCH($D341,$AR$5:$AR$12,0),5))*($G341/INDEX($AV$5:$BA$12,MATCH($D341,$AR$5:$AR$12,0),5))^$I341)+(EXP(-$G341/INDEX($AV$5:$BA$12,MATCH($D341,$AR$5:$AR$12,0),6))*($G341/INDEX($AV$5:$BA$12,MATCH($D341,$AR$5:$AR$12,0),6))^$I341)),0)</x:f>
        <x:v>0</x:v>
      </x:c>
      <x:c r="AC341" s="145" t="n">
        <x:f>IFERROR((EXP(-$G341/INDEX($AV$5:$BA$12,MATCH($D341,$AR$5:$AR$12,0),5))*($G341/INDEX($AV$5:$BA$12,MATCH($D341,$AR$5:$AR$12,0),5))^$I341)/((EXP(-$G341/INDEX($AV$5:$BA$12,MATCH($D341,$AR$5:$AR$12,0),1))*($G341/INDEX($AV$5:$BA$12,MATCH($D341,$AR$5:$AR$12,0),1))^$I341)+(EXP(-$G341/INDEX($AV$5:$BA$12,MATCH($D341,$AR$5:$AR$12,0),2))*($G341/INDEX($AV$5:$BA$12,MATCH($D341,$AR$5:$AR$12,0),2))^$I341)+(EXP(-$G341/INDEX($AV$5:$BA$12,MATCH($D341,$AR$5:$AR$12,0),3))*($G341/INDEX($AV$5:$BA$12,MATCH($D341,$AR$5:$AR$12,0),3))^$I341)+(EXP(-$G341/INDEX($AV$5:$BA$12,MATCH($D341,$AR$5:$AR$12,0),4))*($G341/INDEX($AV$5:$BA$12,MATCH($D341,$AR$5:$AR$12,0),4))^$I341)+(EXP(-$G341/INDEX($AV$5:$BA$12,MATCH($D341,$AR$5:$AR$12,0),5))*($G341/INDEX($AV$5:$BA$12,MATCH($D341,$AR$5:$AR$12,0),5))^$I341)+(EXP(-$G341/INDEX($AV$5:$BA$12,MATCH($D341,$AR$5:$AR$12,0),6))*($G341/INDEX($AV$5:$BA$12,MATCH($D341,$AR$5:$AR$12,0),6))^$I341)),0)</x:f>
        <x:v>0</x:v>
      </x:c>
      <x:c r="AD341" s="145" t="n">
        <x:f>IFERROR((EXP(-$G341/INDEX($AV$5:$BA$12,MATCH($D341,$AR$5:$AR$12,0),6))*($G341/INDEX($AV$5:$BA$12,MATCH($D341,$AR$5:$AR$12,0),6))^$I341)/((EXP(-$G341/INDEX($AV$5:$BA$12,MATCH($D341,$AR$5:$AR$12,0),1))*($G341/INDEX($AV$5:$BA$12,MATCH($D341,$AR$5:$AR$12,0),1))^$I341)+(EXP(-$G341/INDEX($AV$5:$BA$12,MATCH($D341,$AR$5:$AR$12,0),2))*($G341/INDEX($AV$5:$BA$12,MATCH($D341,$AR$5:$AR$12,0),2))^$I341)+(EXP(-$G341/INDEX($AV$5:$BA$12,MATCH($D341,$AR$5:$AR$12,0),3))*($G341/INDEX($AV$5:$BA$12,MATCH($D341,$AR$5:$AR$12,0),3))^$I341)+(EXP(-$G341/INDEX($AV$5:$BA$12,MATCH($D341,$AR$5:$AR$12,0),4))*($G341/INDEX($AV$5:$BA$12,MATCH($D341,$AR$5:$AR$12,0),4))^$I341)+(EXP(-$G341/INDEX($AV$5:$BA$12,MATCH($D341,$AR$5:$AR$12,0),5))*($G341/INDEX($AV$5:$BA$12,MATCH($D341,$AR$5:$AR$12,0),5))^$I341)+(EXP(-$G341/INDEX($AV$5:$BA$12,MATCH($D341,$AR$5:$AR$12,0),6))*($G341/INDEX($AV$5:$BA$12,MATCH($D341,$AR$5:$AR$12,0),6))^$I341)),0)</x:f>
        <x:v>0</x:v>
      </x:c>
      <x:c r="AE341" s="145" t="n">
        <x:f>IFERROR((EXP(-$G341/INDEX($BB$5:$BG$12,MATCH($D341,$AR$5:$AR$12,0),1))*($G341/INDEX($BB$5:$BG$12,MATCH($D341,$AR$5:$AR$12,0),1))^$J341)/((EXP(-$G341/INDEX($BB$5:$BG$12,MATCH($D341,$AR$5:$AR$12,0),1))*($G341/INDEX($BB$5:$BG$12,MATCH($D341,$AR$5:$AR$12,0),1))^$J341)+(EXP(-$G341/INDEX($BB$5:$BG$12,MATCH($D341,$AR$5:$AR$12,0),2))*($G341/INDEX($BB$5:$BG$12,MATCH($D341,$AR$5:$AR$12,0),2))^$J341)+(EXP(-$G341/INDEX($BB$5:$BG$12,MATCH($D341,$AR$5:$AR$12,0),3))*($G341/INDEX($BB$5:$BG$12,MATCH($D341,$AR$5:$AR$12,0),3))^$J341)+(EXP(-$G341/INDEX($BB$5:$BG$12,MATCH($D341,$AR$5:$AR$12,0),4))*($G341/INDEX($BB$5:$BG$12,MATCH($D341,$AR$5:$AR$12,0),4))^$J341)+(EXP(-$G341/INDEX($BB$5:$BG$12,MATCH($D341,$AR$5:$AR$12,0),5))*($G341/INDEX($BB$5:$BG$12,MATCH($D341,$AR$5:$AR$12,0),5))^$J341)+(EXP(-$G341/INDEX($BB$5:$BG$12,MATCH($D341,$AR$5:$AR$12,0),6))*($G341/INDEX($BB$5:$BG$12,MATCH($D341,$AR$5:$AR$12,0),6))^$J341)),0)</x:f>
        <x:v>0</x:v>
      </x:c>
      <x:c r="AF341" s="145" t="n">
        <x:f>IFERROR((EXP(-$G341/INDEX($BB$5:$BG$12,MATCH($D341,$AR$5:$AR$12,0),2))*($G341/INDEX($BB$5:$BG$12,MATCH($D341,$AR$5:$AR$12,0),2))^$J341)/((EXP(-$G341/INDEX($BB$5:$BG$12,MATCH($D341,$AR$5:$AR$12,0),1))*($G341/INDEX($BB$5:$BG$12,MATCH($D341,$AR$5:$AR$12,0),1))^$J341)+(EXP(-$G341/INDEX($BB$5:$BG$12,MATCH($D341,$AR$5:$AR$12,0),2))*($G341/INDEX($BB$5:$BG$12,MATCH($D341,$AR$5:$AR$12,0),2))^$J341)+(EXP(-$G341/INDEX($BB$5:$BG$12,MATCH($D341,$AR$5:$AR$12,0),3))*($G341/INDEX($BB$5:$BG$12,MATCH($D341,$AR$5:$AR$12,0),3))^$J341)+(EXP(-$G341/INDEX($BB$5:$BG$12,MATCH($D341,$AR$5:$AR$12,0),4))*($G341/INDEX($BB$5:$BG$12,MATCH($D341,$AR$5:$AR$12,0),4))^$J341)+(EXP(-$G341/INDEX($BB$5:$BG$12,MATCH($D341,$AR$5:$AR$12,0),5))*($G341/INDEX($BB$5:$BG$12,MATCH($D341,$AR$5:$AR$12,0),5))^$J341)+(EXP(-$G341/INDEX($BB$5:$BG$12,MATCH($D341,$AR$5:$AR$12,0),6))*($G341/INDEX($BB$5:$BG$12,MATCH($D341,$AR$5:$AR$12,0),6))^$J341)),0)</x:f>
        <x:v>0</x:v>
      </x:c>
      <x:c r="AG341" s="145" t="n">
        <x:f>IFERROR((EXP(-$G341/INDEX($BB$5:$BG$12,MATCH($D341,$AR$5:$AR$12,0),3))*($G341/INDEX($BB$5:$BG$12,MATCH($D341,$AR$5:$AR$12,0),3))^$J341)/((EXP(-$G341/INDEX($BB$5:$BG$12,MATCH($D341,$AR$5:$AR$12,0),1))*($G341/INDEX($BB$5:$BG$12,MATCH($D341,$AR$5:$AR$12,0),1))^$J341)+(EXP(-$G341/INDEX($BB$5:$BG$12,MATCH($D341,$AR$5:$AR$12,0),2))*($G341/INDEX($BB$5:$BG$12,MATCH($D341,$AR$5:$AR$12,0),2))^$J341)+(EXP(-$G341/INDEX($BB$5:$BG$12,MATCH($D341,$AR$5:$AR$12,0),3))*($G341/INDEX($BB$5:$BG$12,MATCH($D341,$AR$5:$AR$12,0),3))^$J341)+(EXP(-$G341/INDEX($BB$5:$BG$12,MATCH($D341,$AR$5:$AR$12,0),4))*($G341/INDEX($BB$5:$BG$12,MATCH($D341,$AR$5:$AR$12,0),4))^$J341)+(EXP(-$G341/INDEX($BB$5:$BG$12,MATCH($D341,$AR$5:$AR$12,0),5))*($G341/INDEX($BB$5:$BG$12,MATCH($D341,$AR$5:$AR$12,0),5))^$J341)+(EXP(-$G341/INDEX($BB$5:$BG$12,MATCH($D341,$AR$5:$AR$12,0),6))*($G341/INDEX($BB$5:$BG$12,MATCH($D341,$AR$5:$AR$12,0),6))^$J341)),0)</x:f>
        <x:v>0</x:v>
      </x:c>
      <x:c r="AH341" s="145" t="n">
        <x:f>IFERROR((EXP(-$G341/INDEX($BB$5:$BG$12,MATCH($D341,$AR$5:$AR$12,0),4))*($G341/INDEX($BB$5:$BG$12,MATCH($D341,$AR$5:$AR$12,0),4))^$J341)/((EXP(-$G341/INDEX($BB$5:$BG$12,MATCH($D341,$AR$5:$AR$12,0),1))*($G341/INDEX($BB$5:$BG$12,MATCH($D341,$AR$5:$AR$12,0),1))^$J341)+(EXP(-$G341/INDEX($BB$5:$BG$12,MATCH($D341,$AR$5:$AR$12,0),2))*($G341/INDEX($BB$5:$BG$12,MATCH($D341,$AR$5:$AR$12,0),2))^$J341)+(EXP(-$G341/INDEX($BB$5:$BG$12,MATCH($D341,$AR$5:$AR$12,0),3))*($G341/INDEX($BB$5:$BG$12,MATCH($D341,$AR$5:$AR$12,0),3))^$J341)+(EXP(-$G341/INDEX($BB$5:$BG$12,MATCH($D341,$AR$5:$AR$12,0),4))*($G341/INDEX($BB$5:$BG$12,MATCH($D341,$AR$5:$AR$12,0),4))^$J341)+(EXP(-$G341/INDEX($BB$5:$BG$12,MATCH($D341,$AR$5:$AR$12,0),5))*($G341/INDEX($BB$5:$BG$12,MATCH($D341,$AR$5:$AR$12,0),5))^$J341)+(EXP(-$G341/INDEX($BB$5:$BG$12,MATCH($D341,$AR$5:$AR$12,0),6))*($G341/INDEX($BB$5:$BG$12,MATCH($D341,$AR$5:$AR$12,0),6))^$J341)),0)</x:f>
        <x:v>0</x:v>
      </x:c>
      <x:c r="AI341" s="145" t="n">
        <x:f>IFERROR((EXP(-$G341/INDEX($BB$5:$BG$12,MATCH($D341,$AR$5:$AR$12,0),5))*($G341/INDEX($BB$5:$BG$12,MATCH($D341,$AR$5:$AR$12,0),5))^$J341)/((EXP(-$G341/INDEX($BB$5:$BG$12,MATCH($D341,$AR$5:$AR$12,0),1))*($G341/INDEX($BB$5:$BG$12,MATCH($D341,$AR$5:$AR$12,0),1))^$J341)+(EXP(-$G341/INDEX($BB$5:$BG$12,MATCH($D341,$AR$5:$AR$12,0),2))*($G341/INDEX($BB$5:$BG$12,MATCH($D341,$AR$5:$AR$12,0),2))^$J341)+(EXP(-$G341/INDEX($BB$5:$BG$12,MATCH($D341,$AR$5:$AR$12,0),3))*($G341/INDEX($BB$5:$BG$12,MATCH($D341,$AR$5:$AR$12,0),3))^$J341)+(EXP(-$G341/INDEX($BB$5:$BG$12,MATCH($D341,$AR$5:$AR$12,0),4))*($G341/INDEX($BB$5:$BG$12,MATCH($D341,$AR$5:$AR$12,0),4))^$J341)+(EXP(-$G341/INDEX($BB$5:$BG$12,MATCH($D341,$AR$5:$AR$12,0),5))*($G341/INDEX($BB$5:$BG$12,MATCH($D341,$AR$5:$AR$12,0),5))^$J341)+(EXP(-$G341/INDEX($BB$5:$BG$12,MATCH($D341,$AR$5:$AR$12,0),6))*($G341/INDEX($BB$5:$BG$12,MATCH($D341,$AR$5:$AR$12,0),6))^$J341)),0)</x:f>
        <x:v>0</x:v>
      </x:c>
      <x:c r="AJ341" s="145" t="n">
        <x:f>IFERROR((EXP(-$G341/INDEX($BB$5:$BG$12,MATCH($D341,$AR$5:$AR$12,0),6))*($G341/INDEX($BB$5:$BG$12,MATCH($D341,$AR$5:$AR$12,0),6))^$J341)/((EXP(-$G341/INDEX($BB$5:$BG$12,MATCH($D341,$AR$5:$AR$12,0),1))*($G341/INDEX($BB$5:$BG$12,MATCH($D341,$AR$5:$AR$12,0),1))^$J341)+(EXP(-$G341/INDEX($BB$5:$BG$12,MATCH($D341,$AR$5:$AR$12,0),2))*($G341/INDEX($BB$5:$BG$12,MATCH($D341,$AR$5:$AR$12,0),2))^$J341)+(EXP(-$G341/INDEX($BB$5:$BG$12,MATCH($D341,$AR$5:$AR$12,0),3))*($G341/INDEX($BB$5:$BG$12,MATCH($D341,$AR$5:$AR$12,0),3))^$J341)+(EXP(-$G341/INDEX($BB$5:$BG$12,MATCH($D341,$AR$5:$AR$12,0),4))*($G341/INDEX($BB$5:$BG$12,MATCH($D341,$AR$5:$AR$12,0),4))^$J341)+(EXP(-$G341/INDEX($BB$5:$BG$12,MATCH($D341,$AR$5:$AR$12,0),5))*($G341/INDEX($BB$5:$BG$12,MATCH($D341,$AR$5:$AR$12,0),5))^$J341)+(EXP(-$G341/INDEX($BB$5:$BG$12,MATCH($D341,$AR$5:$AR$12,0),6))*($G341/INDEX($BB$5:$BG$12,MATCH($D341,$AR$5:$AR$12,0),6))^$J341)),0)</x:f>
        <x:v>0</x:v>
      </x:c>
      <x:c r="BJ341"/>
      <x:c r="BK341"/>
      <x:c r="BL341"/>
      <x:c r="BM341"/>
      <x:c r="BN341"/>
      <x:c r="BO341"/>
      <x:c r="BP341"/>
      <x:c r="BQ341"/>
      <x:c r="BR341"/>
      <x:c r="BS341"/>
      <x:c r="BT341"/>
      <x:c r="BU341"/>
      <x:c r="BV341"/>
      <x:c r="BW341"/>
      <x:c r="BX341"/>
      <x:c r="BY341"/>
      <x:c r="BZ341"/>
    </x:row>
    <x:row r="342">
      <x:c r="A342" s="30" t="n">
        <x:f>'対象台データ'!A340</x:f>
        <x:v>46139</x:v>
      </x:c>
      <x:c r="B342" s="1004" t="str">
        <x:f>'対象台データ'!B340</x:f>
        <x:v>月</x:v>
      </x:c>
      <x:c r="C342" s="1004" t="str">
        <x:f>'対象台データ'!C340</x:f>
        <x:v>4/27</x:v>
      </x:c>
      <x:c r="D342" t="str">
        <x:f>'対象台データ'!D340</x:f>
        <x:v>鉄拳6</x:v>
      </x:c>
      <x:c r="E342" s="1015" t="n">
        <x:f>IF($X342="A",MIN(100,MAX(0,55+(V342-55)*(1+0.4*SQRT(MIN(G342/8000,1))))),MIN(100,MAX(0,V342)))</x:f>
        <x:v>86.0434793051237</x:v>
      </x:c>
      <x:c r="F342" s="1017" t="n">
        <x:f>'対象台データ'!E340</x:f>
        <x:v>765</x:v>
      </x:c>
      <x:c r="G342" s="644" t="n">
        <x:f>'対象台データ'!F340</x:f>
        <x:v>7458</x:v>
      </x:c>
      <x:c r="H342" s="644" t="n">
        <x:f>'対象台データ'!G340</x:f>
        <x:v>5609</x:v>
      </x:c>
      <x:c r="I342" s="644" t="n">
        <x:f>'対象台データ'!H340</x:f>
        <x:v>0</x:v>
      </x:c>
      <x:c r="J342" s="644" t="n">
        <x:f>'対象台データ'!I340</x:f>
        <x:v>0</x:v>
      </x:c>
      <x:c r="K342" s="145" t="n">
        <x:f>'対象台データ'!K340</x:f>
        <x:v>1.2506927683918834</x:v>
      </x:c>
      <x:c r="L342" s="28" t="n">
        <x:f>IF(G342&lt;=0,5,IF(G342&lt;1500,5+(G342-0)*(20-5)/(1500-0),IF(G342&lt;3000,20+(G342-1500)*(40-20)/(3000-1500),IF(G342&lt;4500,40+(G342-3000)*(58-40)/(4500-3000),IF(G342&lt;6000,58+(G342-4500)*(72-58)/(6000-4500),IF(G342&lt;7500,72+(G342-6000)*(84-72)/(7500-6000),IF(G342&lt;9000,84+(G342-7500)*(93-84)/(9000-7500),IF(G342&lt;11000,93+(G342-9000)*(100-93)/(11000-9000),100))))))))</x:f>
        <x:v>83.664</x:v>
      </x:c>
      <x:c r="M342" s="28" t="n">
        <x:v>1</x:v>
      </x:c>
      <x:c r="N342" s="28" t="n">
        <x:f>MIN(100,L342*M342)</x:f>
        <x:v>83.664</x:v>
      </x:c>
      <x:c r="O342" s="28" t="n">
        <x:f>IF(K342&lt;=0.8,0,IF(K342&lt;0.9,0+(K342-0.8)*(10-0)/(0.9-0.8),IF(K342&lt;1,10+(K342-0.9)*(35-10)/(1-0.9),IF(K342&lt;1.2,35+(K342-1)*(87-35)/(1.2-1),IF(K342&lt;1.3,87+(K342-1.2)*(96-87)/(1.3-1.2),IF(K342&lt;1.45,96+(K342-1.3)*(100-96)/(1.45-1.3),100))))))</x:f>
        <x:v>91.5623491552695</x:v>
      </x:c>
      <x:c r="P342" s="145" t="n">
        <x:f>MIN(1,SQRT(G342/8000))</x:f>
        <x:v>0.9655309420210209</x:v>
      </x:c>
      <x:c r="Q342" s="28" t="n">
        <x:f>35+(O342-35)*P342</x:f>
        <x:v>89.61269826280926</x:v>
      </x:c>
      <x:c r="R342" s="28" t="n">
        <x:f>IF(K342&lt;0.95,MIN(25,(0.95-K342)*250),0)</x:f>
        <x:v>0</x:v>
      </x:c>
      <x:c r="S342" s="28" t="n">
        <x:f>IF($X342="A",Y342*5+Z342*15+AA342*30+AB342*60+AC342*80+AD342*100,0)</x:f>
        <x:v>0</x:v>
      </x:c>
      <x:c r="T342" s="28" t="n">
        <x:f>IF($X342="A",AE342*5+AF342*15+AG342*30+AH342*60+AI342*80+AJ342*100,0)</x:f>
        <x:v>0</x:v>
      </x:c>
      <x:c r="U342" s="28" t="n">
        <x:f>IF($X342="A",S342*15%+T342*30%+Q342*55%,0)</x:f>
        <x:v>0</x:v>
      </x:c>
      <x:c r="V342" s="1019" t="n">
        <x:f>IF($X342="A",U342*80%+N342*20%,N342*IFERROR(INDEX($AT$5:$AT$60,MATCH($D342,$AR$5:$AR$60,0)),0.6)+Q342*IFERROR(INDEX($AU$5:$AU$60,MATCH($D342,$AR$5:$AR$60,0)),0.4)-R342)</x:f>
        <x:v>86.0434793051237</x:v>
      </x:c>
      <x:c r="W342" s="25" t="str">
        <x:f>IF(E342&gt;=90,"設定6級候補",IF(E342&gt;=75,"設定4以上強候補",IF(E342&gt;=60,"設定4以上を疑う","要観察")))</x:f>
        <x:v>設定4以上強候補</x:v>
      </x:c>
      <x:c r="X342" s="1004" t="str">
        <x:f>IFERROR(INDEX($AS$5:$AS$60,MATCH($D342,$AR$5:$AR$60,0)),"AT")</x:f>
        <x:v>AT</x:v>
      </x:c>
      <x:c r="Y342" s="145" t="n">
        <x:f>IFERROR((EXP(-$G342/INDEX($AV$5:$BA$12,MATCH($D342,$AR$5:$AR$12,0),1))*($G342/INDEX($AV$5:$BA$12,MATCH($D342,$AR$5:$AR$12,0),1))^$I342)/((EXP(-$G342/INDEX($AV$5:$BA$12,MATCH($D342,$AR$5:$AR$12,0),1))*($G342/INDEX($AV$5:$BA$12,MATCH($D342,$AR$5:$AR$12,0),1))^$I342)+(EXP(-$G342/INDEX($AV$5:$BA$12,MATCH($D342,$AR$5:$AR$12,0),2))*($G342/INDEX($AV$5:$BA$12,MATCH($D342,$AR$5:$AR$12,0),2))^$I342)+(EXP(-$G342/INDEX($AV$5:$BA$12,MATCH($D342,$AR$5:$AR$12,0),3))*($G342/INDEX($AV$5:$BA$12,MATCH($D342,$AR$5:$AR$12,0),3))^$I342)+(EXP(-$G342/INDEX($AV$5:$BA$12,MATCH($D342,$AR$5:$AR$12,0),4))*($G342/INDEX($AV$5:$BA$12,MATCH($D342,$AR$5:$AR$12,0),4))^$I342)+(EXP(-$G342/INDEX($AV$5:$BA$12,MATCH($D342,$AR$5:$AR$12,0),5))*($G342/INDEX($AV$5:$BA$12,MATCH($D342,$AR$5:$AR$12,0),5))^$I342)+(EXP(-$G342/INDEX($AV$5:$BA$12,MATCH($D342,$AR$5:$AR$12,0),6))*($G342/INDEX($AV$5:$BA$12,MATCH($D342,$AR$5:$AR$12,0),6))^$I342)),0)</x:f>
        <x:v>0</x:v>
      </x:c>
      <x:c r="Z342" s="145" t="n">
        <x:f>IFERROR((EXP(-$G342/INDEX($AV$5:$BA$12,MATCH($D342,$AR$5:$AR$12,0),2))*($G342/INDEX($AV$5:$BA$12,MATCH($D342,$AR$5:$AR$12,0),2))^$I342)/((EXP(-$G342/INDEX($AV$5:$BA$12,MATCH($D342,$AR$5:$AR$12,0),1))*($G342/INDEX($AV$5:$BA$12,MATCH($D342,$AR$5:$AR$12,0),1))^$I342)+(EXP(-$G342/INDEX($AV$5:$BA$12,MATCH($D342,$AR$5:$AR$12,0),2))*($G342/INDEX($AV$5:$BA$12,MATCH($D342,$AR$5:$AR$12,0),2))^$I342)+(EXP(-$G342/INDEX($AV$5:$BA$12,MATCH($D342,$AR$5:$AR$12,0),3))*($G342/INDEX($AV$5:$BA$12,MATCH($D342,$AR$5:$AR$12,0),3))^$I342)+(EXP(-$G342/INDEX($AV$5:$BA$12,MATCH($D342,$AR$5:$AR$12,0),4))*($G342/INDEX($AV$5:$BA$12,MATCH($D342,$AR$5:$AR$12,0),4))^$I342)+(EXP(-$G342/INDEX($AV$5:$BA$12,MATCH($D342,$AR$5:$AR$12,0),5))*($G342/INDEX($AV$5:$BA$12,MATCH($D342,$AR$5:$AR$12,0),5))^$I342)+(EXP(-$G342/INDEX($AV$5:$BA$12,MATCH($D342,$AR$5:$AR$12,0),6))*($G342/INDEX($AV$5:$BA$12,MATCH($D342,$AR$5:$AR$12,0),6))^$I342)),0)</x:f>
        <x:v>0</x:v>
      </x:c>
      <x:c r="AA342" s="145" t="n">
        <x:f>IFERROR((EXP(-$G342/INDEX($AV$5:$BA$12,MATCH($D342,$AR$5:$AR$12,0),3))*($G342/INDEX($AV$5:$BA$12,MATCH($D342,$AR$5:$AR$12,0),3))^$I342)/((EXP(-$G342/INDEX($AV$5:$BA$12,MATCH($D342,$AR$5:$AR$12,0),1))*($G342/INDEX($AV$5:$BA$12,MATCH($D342,$AR$5:$AR$12,0),1))^$I342)+(EXP(-$G342/INDEX($AV$5:$BA$12,MATCH($D342,$AR$5:$AR$12,0),2))*($G342/INDEX($AV$5:$BA$12,MATCH($D342,$AR$5:$AR$12,0),2))^$I342)+(EXP(-$G342/INDEX($AV$5:$BA$12,MATCH($D342,$AR$5:$AR$12,0),3))*($G342/INDEX($AV$5:$BA$12,MATCH($D342,$AR$5:$AR$12,0),3))^$I342)+(EXP(-$G342/INDEX($AV$5:$BA$12,MATCH($D342,$AR$5:$AR$12,0),4))*($G342/INDEX($AV$5:$BA$12,MATCH($D342,$AR$5:$AR$12,0),4))^$I342)+(EXP(-$G342/INDEX($AV$5:$BA$12,MATCH($D342,$AR$5:$AR$12,0),5))*($G342/INDEX($AV$5:$BA$12,MATCH($D342,$AR$5:$AR$12,0),5))^$I342)+(EXP(-$G342/INDEX($AV$5:$BA$12,MATCH($D342,$AR$5:$AR$12,0),6))*($G342/INDEX($AV$5:$BA$12,MATCH($D342,$AR$5:$AR$12,0),6))^$I342)),0)</x:f>
        <x:v>0</x:v>
      </x:c>
      <x:c r="AB342" s="145" t="n">
        <x:f>IFERROR((EXP(-$G342/INDEX($AV$5:$BA$12,MATCH($D342,$AR$5:$AR$12,0),4))*($G342/INDEX($AV$5:$BA$12,MATCH($D342,$AR$5:$AR$12,0),4))^$I342)/((EXP(-$G342/INDEX($AV$5:$BA$12,MATCH($D342,$AR$5:$AR$12,0),1))*($G342/INDEX($AV$5:$BA$12,MATCH($D342,$AR$5:$AR$12,0),1))^$I342)+(EXP(-$G342/INDEX($AV$5:$BA$12,MATCH($D342,$AR$5:$AR$12,0),2))*($G342/INDEX($AV$5:$BA$12,MATCH($D342,$AR$5:$AR$12,0),2))^$I342)+(EXP(-$G342/INDEX($AV$5:$BA$12,MATCH($D342,$AR$5:$AR$12,0),3))*($G342/INDEX($AV$5:$BA$12,MATCH($D342,$AR$5:$AR$12,0),3))^$I342)+(EXP(-$G342/INDEX($AV$5:$BA$12,MATCH($D342,$AR$5:$AR$12,0),4))*($G342/INDEX($AV$5:$BA$12,MATCH($D342,$AR$5:$AR$12,0),4))^$I342)+(EXP(-$G342/INDEX($AV$5:$BA$12,MATCH($D342,$AR$5:$AR$12,0),5))*($G342/INDEX($AV$5:$BA$12,MATCH($D342,$AR$5:$AR$12,0),5))^$I342)+(EXP(-$G342/INDEX($AV$5:$BA$12,MATCH($D342,$AR$5:$AR$12,0),6))*($G342/INDEX($AV$5:$BA$12,MATCH($D342,$AR$5:$AR$12,0),6))^$I342)),0)</x:f>
        <x:v>0</x:v>
      </x:c>
      <x:c r="AC342" s="145" t="n">
        <x:f>IFERROR((EXP(-$G342/INDEX($AV$5:$BA$12,MATCH($D342,$AR$5:$AR$12,0),5))*($G342/INDEX($AV$5:$BA$12,MATCH($D342,$AR$5:$AR$12,0),5))^$I342)/((EXP(-$G342/INDEX($AV$5:$BA$12,MATCH($D342,$AR$5:$AR$12,0),1))*($G342/INDEX($AV$5:$BA$12,MATCH($D342,$AR$5:$AR$12,0),1))^$I342)+(EXP(-$G342/INDEX($AV$5:$BA$12,MATCH($D342,$AR$5:$AR$12,0),2))*($G342/INDEX($AV$5:$BA$12,MATCH($D342,$AR$5:$AR$12,0),2))^$I342)+(EXP(-$G342/INDEX($AV$5:$BA$12,MATCH($D342,$AR$5:$AR$12,0),3))*($G342/INDEX($AV$5:$BA$12,MATCH($D342,$AR$5:$AR$12,0),3))^$I342)+(EXP(-$G342/INDEX($AV$5:$BA$12,MATCH($D342,$AR$5:$AR$12,0),4))*($G342/INDEX($AV$5:$BA$12,MATCH($D342,$AR$5:$AR$12,0),4))^$I342)+(EXP(-$G342/INDEX($AV$5:$BA$12,MATCH($D342,$AR$5:$AR$12,0),5))*($G342/INDEX($AV$5:$BA$12,MATCH($D342,$AR$5:$AR$12,0),5))^$I342)+(EXP(-$G342/INDEX($AV$5:$BA$12,MATCH($D342,$AR$5:$AR$12,0),6))*($G342/INDEX($AV$5:$BA$12,MATCH($D342,$AR$5:$AR$12,0),6))^$I342)),0)</x:f>
        <x:v>0</x:v>
      </x:c>
      <x:c r="AD342" s="145" t="n">
        <x:f>IFERROR((EXP(-$G342/INDEX($AV$5:$BA$12,MATCH($D342,$AR$5:$AR$12,0),6))*($G342/INDEX($AV$5:$BA$12,MATCH($D342,$AR$5:$AR$12,0),6))^$I342)/((EXP(-$G342/INDEX($AV$5:$BA$12,MATCH($D342,$AR$5:$AR$12,0),1))*($G342/INDEX($AV$5:$BA$12,MATCH($D342,$AR$5:$AR$12,0),1))^$I342)+(EXP(-$G342/INDEX($AV$5:$BA$12,MATCH($D342,$AR$5:$AR$12,0),2))*($G342/INDEX($AV$5:$BA$12,MATCH($D342,$AR$5:$AR$12,0),2))^$I342)+(EXP(-$G342/INDEX($AV$5:$BA$12,MATCH($D342,$AR$5:$AR$12,0),3))*($G342/INDEX($AV$5:$BA$12,MATCH($D342,$AR$5:$AR$12,0),3))^$I342)+(EXP(-$G342/INDEX($AV$5:$BA$12,MATCH($D342,$AR$5:$AR$12,0),4))*($G342/INDEX($AV$5:$BA$12,MATCH($D342,$AR$5:$AR$12,0),4))^$I342)+(EXP(-$G342/INDEX($AV$5:$BA$12,MATCH($D342,$AR$5:$AR$12,0),5))*($G342/INDEX($AV$5:$BA$12,MATCH($D342,$AR$5:$AR$12,0),5))^$I342)+(EXP(-$G342/INDEX($AV$5:$BA$12,MATCH($D342,$AR$5:$AR$12,0),6))*($G342/INDEX($AV$5:$BA$12,MATCH($D342,$AR$5:$AR$12,0),6))^$I342)),0)</x:f>
        <x:v>0</x:v>
      </x:c>
      <x:c r="AE342" s="145" t="n">
        <x:f>IFERROR((EXP(-$G342/INDEX($BB$5:$BG$12,MATCH($D342,$AR$5:$AR$12,0),1))*($G342/INDEX($BB$5:$BG$12,MATCH($D342,$AR$5:$AR$12,0),1))^$J342)/((EXP(-$G342/INDEX($BB$5:$BG$12,MATCH($D342,$AR$5:$AR$12,0),1))*($G342/INDEX($BB$5:$BG$12,MATCH($D342,$AR$5:$AR$12,0),1))^$J342)+(EXP(-$G342/INDEX($BB$5:$BG$12,MATCH($D342,$AR$5:$AR$12,0),2))*($G342/INDEX($BB$5:$BG$12,MATCH($D342,$AR$5:$AR$12,0),2))^$J342)+(EXP(-$G342/INDEX($BB$5:$BG$12,MATCH($D342,$AR$5:$AR$12,0),3))*($G342/INDEX($BB$5:$BG$12,MATCH($D342,$AR$5:$AR$12,0),3))^$J342)+(EXP(-$G342/INDEX($BB$5:$BG$12,MATCH($D342,$AR$5:$AR$12,0),4))*($G342/INDEX($BB$5:$BG$12,MATCH($D342,$AR$5:$AR$12,0),4))^$J342)+(EXP(-$G342/INDEX($BB$5:$BG$12,MATCH($D342,$AR$5:$AR$12,0),5))*($G342/INDEX($BB$5:$BG$12,MATCH($D342,$AR$5:$AR$12,0),5))^$J342)+(EXP(-$G342/INDEX($BB$5:$BG$12,MATCH($D342,$AR$5:$AR$12,0),6))*($G342/INDEX($BB$5:$BG$12,MATCH($D342,$AR$5:$AR$12,0),6))^$J342)),0)</x:f>
        <x:v>0</x:v>
      </x:c>
      <x:c r="AF342" s="145" t="n">
        <x:f>IFERROR((EXP(-$G342/INDEX($BB$5:$BG$12,MATCH($D342,$AR$5:$AR$12,0),2))*($G342/INDEX($BB$5:$BG$12,MATCH($D342,$AR$5:$AR$12,0),2))^$J342)/((EXP(-$G342/INDEX($BB$5:$BG$12,MATCH($D342,$AR$5:$AR$12,0),1))*($G342/INDEX($BB$5:$BG$12,MATCH($D342,$AR$5:$AR$12,0),1))^$J342)+(EXP(-$G342/INDEX($BB$5:$BG$12,MATCH($D342,$AR$5:$AR$12,0),2))*($G342/INDEX($BB$5:$BG$12,MATCH($D342,$AR$5:$AR$12,0),2))^$J342)+(EXP(-$G342/INDEX($BB$5:$BG$12,MATCH($D342,$AR$5:$AR$12,0),3))*($G342/INDEX($BB$5:$BG$12,MATCH($D342,$AR$5:$AR$12,0),3))^$J342)+(EXP(-$G342/INDEX($BB$5:$BG$12,MATCH($D342,$AR$5:$AR$12,0),4))*($G342/INDEX($BB$5:$BG$12,MATCH($D342,$AR$5:$AR$12,0),4))^$J342)+(EXP(-$G342/INDEX($BB$5:$BG$12,MATCH($D342,$AR$5:$AR$12,0),5))*($G342/INDEX($BB$5:$BG$12,MATCH($D342,$AR$5:$AR$12,0),5))^$J342)+(EXP(-$G342/INDEX($BB$5:$BG$12,MATCH($D342,$AR$5:$AR$12,0),6))*($G342/INDEX($BB$5:$BG$12,MATCH($D342,$AR$5:$AR$12,0),6))^$J342)),0)</x:f>
        <x:v>0</x:v>
      </x:c>
      <x:c r="AG342" s="145" t="n">
        <x:f>IFERROR((EXP(-$G342/INDEX($BB$5:$BG$12,MATCH($D342,$AR$5:$AR$12,0),3))*($G342/INDEX($BB$5:$BG$12,MATCH($D342,$AR$5:$AR$12,0),3))^$J342)/((EXP(-$G342/INDEX($BB$5:$BG$12,MATCH($D342,$AR$5:$AR$12,0),1))*($G342/INDEX($BB$5:$BG$12,MATCH($D342,$AR$5:$AR$12,0),1))^$J342)+(EXP(-$G342/INDEX($BB$5:$BG$12,MATCH($D342,$AR$5:$AR$12,0),2))*($G342/INDEX($BB$5:$BG$12,MATCH($D342,$AR$5:$AR$12,0),2))^$J342)+(EXP(-$G342/INDEX($BB$5:$BG$12,MATCH($D342,$AR$5:$AR$12,0),3))*($G342/INDEX($BB$5:$BG$12,MATCH($D342,$AR$5:$AR$12,0),3))^$J342)+(EXP(-$G342/INDEX($BB$5:$BG$12,MATCH($D342,$AR$5:$AR$12,0),4))*($G342/INDEX($BB$5:$BG$12,MATCH($D342,$AR$5:$AR$12,0),4))^$J342)+(EXP(-$G342/INDEX($BB$5:$BG$12,MATCH($D342,$AR$5:$AR$12,0),5))*($G342/INDEX($BB$5:$BG$12,MATCH($D342,$AR$5:$AR$12,0),5))^$J342)+(EXP(-$G342/INDEX($BB$5:$BG$12,MATCH($D342,$AR$5:$AR$12,0),6))*($G342/INDEX($BB$5:$BG$12,MATCH($D342,$AR$5:$AR$12,0),6))^$J342)),0)</x:f>
        <x:v>0</x:v>
      </x:c>
      <x:c r="AH342" s="145" t="n">
        <x:f>IFERROR((EXP(-$G342/INDEX($BB$5:$BG$12,MATCH($D342,$AR$5:$AR$12,0),4))*($G342/INDEX($BB$5:$BG$12,MATCH($D342,$AR$5:$AR$12,0),4))^$J342)/((EXP(-$G342/INDEX($BB$5:$BG$12,MATCH($D342,$AR$5:$AR$12,0),1))*($G342/INDEX($BB$5:$BG$12,MATCH($D342,$AR$5:$AR$12,0),1))^$J342)+(EXP(-$G342/INDEX($BB$5:$BG$12,MATCH($D342,$AR$5:$AR$12,0),2))*($G342/INDEX($BB$5:$BG$12,MATCH($D342,$AR$5:$AR$12,0),2))^$J342)+(EXP(-$G342/INDEX($BB$5:$BG$12,MATCH($D342,$AR$5:$AR$12,0),3))*($G342/INDEX($BB$5:$BG$12,MATCH($D342,$AR$5:$AR$12,0),3))^$J342)+(EXP(-$G342/INDEX($BB$5:$BG$12,MATCH($D342,$AR$5:$AR$12,0),4))*($G342/INDEX($BB$5:$BG$12,MATCH($D342,$AR$5:$AR$12,0),4))^$J342)+(EXP(-$G342/INDEX($BB$5:$BG$12,MATCH($D342,$AR$5:$AR$12,0),5))*($G342/INDEX($BB$5:$BG$12,MATCH($D342,$AR$5:$AR$12,0),5))^$J342)+(EXP(-$G342/INDEX($BB$5:$BG$12,MATCH($D342,$AR$5:$AR$12,0),6))*($G342/INDEX($BB$5:$BG$12,MATCH($D342,$AR$5:$AR$12,0),6))^$J342)),0)</x:f>
        <x:v>0</x:v>
      </x:c>
      <x:c r="AI342" s="145" t="n">
        <x:f>IFERROR((EXP(-$G342/INDEX($BB$5:$BG$12,MATCH($D342,$AR$5:$AR$12,0),5))*($G342/INDEX($BB$5:$BG$12,MATCH($D342,$AR$5:$AR$12,0),5))^$J342)/((EXP(-$G342/INDEX($BB$5:$BG$12,MATCH($D342,$AR$5:$AR$12,0),1))*($G342/INDEX($BB$5:$BG$12,MATCH($D342,$AR$5:$AR$12,0),1))^$J342)+(EXP(-$G342/INDEX($BB$5:$BG$12,MATCH($D342,$AR$5:$AR$12,0),2))*($G342/INDEX($BB$5:$BG$12,MATCH($D342,$AR$5:$AR$12,0),2))^$J342)+(EXP(-$G342/INDEX($BB$5:$BG$12,MATCH($D342,$AR$5:$AR$12,0),3))*($G342/INDEX($BB$5:$BG$12,MATCH($D342,$AR$5:$AR$12,0),3))^$J342)+(EXP(-$G342/INDEX($BB$5:$BG$12,MATCH($D342,$AR$5:$AR$12,0),4))*($G342/INDEX($BB$5:$BG$12,MATCH($D342,$AR$5:$AR$12,0),4))^$J342)+(EXP(-$G342/INDEX($BB$5:$BG$12,MATCH($D342,$AR$5:$AR$12,0),5))*($G342/INDEX($BB$5:$BG$12,MATCH($D342,$AR$5:$AR$12,0),5))^$J342)+(EXP(-$G342/INDEX($BB$5:$BG$12,MATCH($D342,$AR$5:$AR$12,0),6))*($G342/INDEX($BB$5:$BG$12,MATCH($D342,$AR$5:$AR$12,0),6))^$J342)),0)</x:f>
        <x:v>0</x:v>
      </x:c>
      <x:c r="AJ342" s="145" t="n">
        <x:f>IFERROR((EXP(-$G342/INDEX($BB$5:$BG$12,MATCH($D342,$AR$5:$AR$12,0),6))*($G342/INDEX($BB$5:$BG$12,MATCH($D342,$AR$5:$AR$12,0),6))^$J342)/((EXP(-$G342/INDEX($BB$5:$BG$12,MATCH($D342,$AR$5:$AR$12,0),1))*($G342/INDEX($BB$5:$BG$12,MATCH($D342,$AR$5:$AR$12,0),1))^$J342)+(EXP(-$G342/INDEX($BB$5:$BG$12,MATCH($D342,$AR$5:$AR$12,0),2))*($G342/INDEX($BB$5:$BG$12,MATCH($D342,$AR$5:$AR$12,0),2))^$J342)+(EXP(-$G342/INDEX($BB$5:$BG$12,MATCH($D342,$AR$5:$AR$12,0),3))*($G342/INDEX($BB$5:$BG$12,MATCH($D342,$AR$5:$AR$12,0),3))^$J342)+(EXP(-$G342/INDEX($BB$5:$BG$12,MATCH($D342,$AR$5:$AR$12,0),4))*($G342/INDEX($BB$5:$BG$12,MATCH($D342,$AR$5:$AR$12,0),4))^$J342)+(EXP(-$G342/INDEX($BB$5:$BG$12,MATCH($D342,$AR$5:$AR$12,0),5))*($G342/INDEX($BB$5:$BG$12,MATCH($D342,$AR$5:$AR$12,0),5))^$J342)+(EXP(-$G342/INDEX($BB$5:$BG$12,MATCH($D342,$AR$5:$AR$12,0),6))*($G342/INDEX($BB$5:$BG$12,MATCH($D342,$AR$5:$AR$12,0),6))^$J342)),0)</x:f>
        <x:v>0</x:v>
      </x:c>
      <x:c r="BJ342"/>
      <x:c r="BK342"/>
      <x:c r="BL342"/>
      <x:c r="BM342"/>
      <x:c r="BN342"/>
      <x:c r="BO342"/>
      <x:c r="BP342"/>
      <x:c r="BQ342"/>
      <x:c r="BR342"/>
      <x:c r="BS342"/>
      <x:c r="BT342"/>
      <x:c r="BU342"/>
      <x:c r="BV342"/>
      <x:c r="BW342"/>
      <x:c r="BX342"/>
      <x:c r="BY342"/>
      <x:c r="BZ342"/>
    </x:row>
    <x:row r="343">
      <x:c r="A343" s="30" t="n">
        <x:f>'対象台データ'!A341</x:f>
        <x:v>46139</x:v>
      </x:c>
      <x:c r="B343" s="1004" t="str">
        <x:f>'対象台データ'!B341</x:f>
        <x:v>月</x:v>
      </x:c>
      <x:c r="C343" s="1004" t="str">
        <x:f>'対象台データ'!C341</x:f>
        <x:v>4/27</x:v>
      </x:c>
      <x:c r="D343" t="str">
        <x:f>'対象台データ'!D341</x:f>
        <x:v>スマスロ モンスターハンターライズ</x:v>
      </x:c>
      <x:c r="E343" s="1015" t="n">
        <x:f>IF($X343="A",MIN(100,MAX(0,55+(V343-55)*(1+0.4*SQRT(MIN(G343/8000,1))))),MIN(100,MAX(0,V343)))</x:f>
        <x:v>85.55588106416278</x:v>
      </x:c>
      <x:c r="F343" s="1017" t="n">
        <x:f>'対象台データ'!E341</x:f>
        <x:v>568</x:v>
      </x:c>
      <x:c r="G343" s="644" t="n">
        <x:f>'対象台データ'!F341</x:f>
        <x:v>8520</x:v>
      </x:c>
      <x:c r="H343" s="644" t="n">
        <x:f>'対象台データ'!G341</x:f>
        <x:v>4297</x:v>
      </x:c>
      <x:c r="I343" s="644" t="n">
        <x:f>'対象台データ'!H341</x:f>
        <x:v>0</x:v>
      </x:c>
      <x:c r="J343" s="644" t="n">
        <x:f>'対象台データ'!I341</x:f>
        <x:v>0</x:v>
      </x:c>
      <x:c r="K343" s="145" t="n">
        <x:f>'対象台データ'!K341</x:f>
        <x:v>1.168114241001565</x:v>
      </x:c>
      <x:c r="L343" s="28" t="n">
        <x:f>IF(G343&lt;=0,5,IF(G343&lt;1500,5+(G343-0)*(20-5)/(1500-0),IF(G343&lt;3000,20+(G343-1500)*(40-20)/(3000-1500),IF(G343&lt;4500,40+(G343-3000)*(58-40)/(4500-3000),IF(G343&lt;6000,58+(G343-4500)*(72-58)/(6000-4500),IF(G343&lt;7500,72+(G343-6000)*(84-72)/(7500-6000),IF(G343&lt;9000,84+(G343-7500)*(93-84)/(9000-7500),IF(G343&lt;11000,93+(G343-9000)*(100-93)/(11000-9000),100))))))))</x:f>
        <x:v>90.12</x:v>
      </x:c>
      <x:c r="M343" s="28" t="n">
        <x:v>1</x:v>
      </x:c>
      <x:c r="N343" s="28" t="n">
        <x:f>MIN(100,L343*M343)</x:f>
        <x:v>90.12</x:v>
      </x:c>
      <x:c r="O343" s="28" t="n">
        <x:f>IF(K343&lt;=0.8,0,IF(K343&lt;0.9,0+(K343-0.8)*(10-0)/(0.9-0.8),IF(K343&lt;1,10+(K343-0.9)*(35-10)/(1-0.9),IF(K343&lt;1.2,35+(K343-1)*(87-35)/(1.2-1),IF(K343&lt;1.3,87+(K343-1.2)*(96-87)/(1.3-1.2),IF(K343&lt;1.45,96+(K343-1.3)*(100-96)/(1.45-1.3),100))))))</x:f>
        <x:v>78.70970266040692</x:v>
      </x:c>
      <x:c r="P343" s="145" t="n">
        <x:f>MIN(1,SQRT(G343/8000))</x:f>
        <x:v>1</x:v>
      </x:c>
      <x:c r="Q343" s="28" t="n">
        <x:f>35+(O343-35)*P343</x:f>
        <x:v>78.70970266040692</x:v>
      </x:c>
      <x:c r="R343" s="28" t="n">
        <x:f>IF(K343&lt;0.95,MIN(25,(0.95-K343)*250),0)</x:f>
        <x:v>0</x:v>
      </x:c>
      <x:c r="S343" s="28" t="n">
        <x:f>IF($X343="A",Y343*5+Z343*15+AA343*30+AB343*60+AC343*80+AD343*100,0)</x:f>
        <x:v>0</x:v>
      </x:c>
      <x:c r="T343" s="28" t="n">
        <x:f>IF($X343="A",AE343*5+AF343*15+AG343*30+AH343*60+AI343*80+AJ343*100,0)</x:f>
        <x:v>0</x:v>
      </x:c>
      <x:c r="U343" s="28" t="n">
        <x:f>IF($X343="A",S343*15%+T343*30%+Q343*55%,0)</x:f>
        <x:v>0</x:v>
      </x:c>
      <x:c r="V343" s="1019" t="n">
        <x:f>IF($X343="A",U343*80%+N343*20%,N343*IFERROR(INDEX($AT$5:$AT$60,MATCH($D343,$AR$5:$AR$60,0)),0.6)+Q343*IFERROR(INDEX($AU$5:$AU$60,MATCH($D343,$AR$5:$AR$60,0)),0.4)-R343)</x:f>
        <x:v>85.55588106416278</x:v>
      </x:c>
      <x:c r="W343" s="25" t="str">
        <x:f>IF(E343&gt;=90,"設定6級候補",IF(E343&gt;=75,"設定4以上強候補",IF(E343&gt;=60,"設定4以上を疑う","要観察")))</x:f>
        <x:v>設定4以上強候補</x:v>
      </x:c>
      <x:c r="X343" s="1004" t="str">
        <x:f>IFERROR(INDEX($AS$5:$AS$60,MATCH($D343,$AR$5:$AR$60,0)),"AT")</x:f>
        <x:v>AT</x:v>
      </x:c>
      <x:c r="Y343" s="145" t="n">
        <x:f>IFERROR((EXP(-$G343/INDEX($AV$5:$BA$12,MATCH($D343,$AR$5:$AR$12,0),1))*($G343/INDEX($AV$5:$BA$12,MATCH($D343,$AR$5:$AR$12,0),1))^$I343)/((EXP(-$G343/INDEX($AV$5:$BA$12,MATCH($D343,$AR$5:$AR$12,0),1))*($G343/INDEX($AV$5:$BA$12,MATCH($D343,$AR$5:$AR$12,0),1))^$I343)+(EXP(-$G343/INDEX($AV$5:$BA$12,MATCH($D343,$AR$5:$AR$12,0),2))*($G343/INDEX($AV$5:$BA$12,MATCH($D343,$AR$5:$AR$12,0),2))^$I343)+(EXP(-$G343/INDEX($AV$5:$BA$12,MATCH($D343,$AR$5:$AR$12,0),3))*($G343/INDEX($AV$5:$BA$12,MATCH($D343,$AR$5:$AR$12,0),3))^$I343)+(EXP(-$G343/INDEX($AV$5:$BA$12,MATCH($D343,$AR$5:$AR$12,0),4))*($G343/INDEX($AV$5:$BA$12,MATCH($D343,$AR$5:$AR$12,0),4))^$I343)+(EXP(-$G343/INDEX($AV$5:$BA$12,MATCH($D343,$AR$5:$AR$12,0),5))*($G343/INDEX($AV$5:$BA$12,MATCH($D343,$AR$5:$AR$12,0),5))^$I343)+(EXP(-$G343/INDEX($AV$5:$BA$12,MATCH($D343,$AR$5:$AR$12,0),6))*($G343/INDEX($AV$5:$BA$12,MATCH($D343,$AR$5:$AR$12,0),6))^$I343)),0)</x:f>
        <x:v>0</x:v>
      </x:c>
      <x:c r="Z343" s="145" t="n">
        <x:f>IFERROR((EXP(-$G343/INDEX($AV$5:$BA$12,MATCH($D343,$AR$5:$AR$12,0),2))*($G343/INDEX($AV$5:$BA$12,MATCH($D343,$AR$5:$AR$12,0),2))^$I343)/((EXP(-$G343/INDEX($AV$5:$BA$12,MATCH($D343,$AR$5:$AR$12,0),1))*($G343/INDEX($AV$5:$BA$12,MATCH($D343,$AR$5:$AR$12,0),1))^$I343)+(EXP(-$G343/INDEX($AV$5:$BA$12,MATCH($D343,$AR$5:$AR$12,0),2))*($G343/INDEX($AV$5:$BA$12,MATCH($D343,$AR$5:$AR$12,0),2))^$I343)+(EXP(-$G343/INDEX($AV$5:$BA$12,MATCH($D343,$AR$5:$AR$12,0),3))*($G343/INDEX($AV$5:$BA$12,MATCH($D343,$AR$5:$AR$12,0),3))^$I343)+(EXP(-$G343/INDEX($AV$5:$BA$12,MATCH($D343,$AR$5:$AR$12,0),4))*($G343/INDEX($AV$5:$BA$12,MATCH($D343,$AR$5:$AR$12,0),4))^$I343)+(EXP(-$G343/INDEX($AV$5:$BA$12,MATCH($D343,$AR$5:$AR$12,0),5))*($G343/INDEX($AV$5:$BA$12,MATCH($D343,$AR$5:$AR$12,0),5))^$I343)+(EXP(-$G343/INDEX($AV$5:$BA$12,MATCH($D343,$AR$5:$AR$12,0),6))*($G343/INDEX($AV$5:$BA$12,MATCH($D343,$AR$5:$AR$12,0),6))^$I343)),0)</x:f>
        <x:v>0</x:v>
      </x:c>
      <x:c r="AA343" s="145" t="n">
        <x:f>IFERROR((EXP(-$G343/INDEX($AV$5:$BA$12,MATCH($D343,$AR$5:$AR$12,0),3))*($G343/INDEX($AV$5:$BA$12,MATCH($D343,$AR$5:$AR$12,0),3))^$I343)/((EXP(-$G343/INDEX($AV$5:$BA$12,MATCH($D343,$AR$5:$AR$12,0),1))*($G343/INDEX($AV$5:$BA$12,MATCH($D343,$AR$5:$AR$12,0),1))^$I343)+(EXP(-$G343/INDEX($AV$5:$BA$12,MATCH($D343,$AR$5:$AR$12,0),2))*($G343/INDEX($AV$5:$BA$12,MATCH($D343,$AR$5:$AR$12,0),2))^$I343)+(EXP(-$G343/INDEX($AV$5:$BA$12,MATCH($D343,$AR$5:$AR$12,0),3))*($G343/INDEX($AV$5:$BA$12,MATCH($D343,$AR$5:$AR$12,0),3))^$I343)+(EXP(-$G343/INDEX($AV$5:$BA$12,MATCH($D343,$AR$5:$AR$12,0),4))*($G343/INDEX($AV$5:$BA$12,MATCH($D343,$AR$5:$AR$12,0),4))^$I343)+(EXP(-$G343/INDEX($AV$5:$BA$12,MATCH($D343,$AR$5:$AR$12,0),5))*($G343/INDEX($AV$5:$BA$12,MATCH($D343,$AR$5:$AR$12,0),5))^$I343)+(EXP(-$G343/INDEX($AV$5:$BA$12,MATCH($D343,$AR$5:$AR$12,0),6))*($G343/INDEX($AV$5:$BA$12,MATCH($D343,$AR$5:$AR$12,0),6))^$I343)),0)</x:f>
        <x:v>0</x:v>
      </x:c>
      <x:c r="AB343" s="145" t="n">
        <x:f>IFERROR((EXP(-$G343/INDEX($AV$5:$BA$12,MATCH($D343,$AR$5:$AR$12,0),4))*($G343/INDEX($AV$5:$BA$12,MATCH($D343,$AR$5:$AR$12,0),4))^$I343)/((EXP(-$G343/INDEX($AV$5:$BA$12,MATCH($D343,$AR$5:$AR$12,0),1))*($G343/INDEX($AV$5:$BA$12,MATCH($D343,$AR$5:$AR$12,0),1))^$I343)+(EXP(-$G343/INDEX($AV$5:$BA$12,MATCH($D343,$AR$5:$AR$12,0),2))*($G343/INDEX($AV$5:$BA$12,MATCH($D343,$AR$5:$AR$12,0),2))^$I343)+(EXP(-$G343/INDEX($AV$5:$BA$12,MATCH($D343,$AR$5:$AR$12,0),3))*($G343/INDEX($AV$5:$BA$12,MATCH($D343,$AR$5:$AR$12,0),3))^$I343)+(EXP(-$G343/INDEX($AV$5:$BA$12,MATCH($D343,$AR$5:$AR$12,0),4))*($G343/INDEX($AV$5:$BA$12,MATCH($D343,$AR$5:$AR$12,0),4))^$I343)+(EXP(-$G343/INDEX($AV$5:$BA$12,MATCH($D343,$AR$5:$AR$12,0),5))*($G343/INDEX($AV$5:$BA$12,MATCH($D343,$AR$5:$AR$12,0),5))^$I343)+(EXP(-$G343/INDEX($AV$5:$BA$12,MATCH($D343,$AR$5:$AR$12,0),6))*($G343/INDEX($AV$5:$BA$12,MATCH($D343,$AR$5:$AR$12,0),6))^$I343)),0)</x:f>
        <x:v>0</x:v>
      </x:c>
      <x:c r="AC343" s="145" t="n">
        <x:f>IFERROR((EXP(-$G343/INDEX($AV$5:$BA$12,MATCH($D343,$AR$5:$AR$12,0),5))*($G343/INDEX($AV$5:$BA$12,MATCH($D343,$AR$5:$AR$12,0),5))^$I343)/((EXP(-$G343/INDEX($AV$5:$BA$12,MATCH($D343,$AR$5:$AR$12,0),1))*($G343/INDEX($AV$5:$BA$12,MATCH($D343,$AR$5:$AR$12,0),1))^$I343)+(EXP(-$G343/INDEX($AV$5:$BA$12,MATCH($D343,$AR$5:$AR$12,0),2))*($G343/INDEX($AV$5:$BA$12,MATCH($D343,$AR$5:$AR$12,0),2))^$I343)+(EXP(-$G343/INDEX($AV$5:$BA$12,MATCH($D343,$AR$5:$AR$12,0),3))*($G343/INDEX($AV$5:$BA$12,MATCH($D343,$AR$5:$AR$12,0),3))^$I343)+(EXP(-$G343/INDEX($AV$5:$BA$12,MATCH($D343,$AR$5:$AR$12,0),4))*($G343/INDEX($AV$5:$BA$12,MATCH($D343,$AR$5:$AR$12,0),4))^$I343)+(EXP(-$G343/INDEX($AV$5:$BA$12,MATCH($D343,$AR$5:$AR$12,0),5))*($G343/INDEX($AV$5:$BA$12,MATCH($D343,$AR$5:$AR$12,0),5))^$I343)+(EXP(-$G343/INDEX($AV$5:$BA$12,MATCH($D343,$AR$5:$AR$12,0),6))*($G343/INDEX($AV$5:$BA$12,MATCH($D343,$AR$5:$AR$12,0),6))^$I343)),0)</x:f>
        <x:v>0</x:v>
      </x:c>
      <x:c r="AD343" s="145" t="n">
        <x:f>IFERROR((EXP(-$G343/INDEX($AV$5:$BA$12,MATCH($D343,$AR$5:$AR$12,0),6))*($G343/INDEX($AV$5:$BA$12,MATCH($D343,$AR$5:$AR$12,0),6))^$I343)/((EXP(-$G343/INDEX($AV$5:$BA$12,MATCH($D343,$AR$5:$AR$12,0),1))*($G343/INDEX($AV$5:$BA$12,MATCH($D343,$AR$5:$AR$12,0),1))^$I343)+(EXP(-$G343/INDEX($AV$5:$BA$12,MATCH($D343,$AR$5:$AR$12,0),2))*($G343/INDEX($AV$5:$BA$12,MATCH($D343,$AR$5:$AR$12,0),2))^$I343)+(EXP(-$G343/INDEX($AV$5:$BA$12,MATCH($D343,$AR$5:$AR$12,0),3))*($G343/INDEX($AV$5:$BA$12,MATCH($D343,$AR$5:$AR$12,0),3))^$I343)+(EXP(-$G343/INDEX($AV$5:$BA$12,MATCH($D343,$AR$5:$AR$12,0),4))*($G343/INDEX($AV$5:$BA$12,MATCH($D343,$AR$5:$AR$12,0),4))^$I343)+(EXP(-$G343/INDEX($AV$5:$BA$12,MATCH($D343,$AR$5:$AR$12,0),5))*($G343/INDEX($AV$5:$BA$12,MATCH($D343,$AR$5:$AR$12,0),5))^$I343)+(EXP(-$G343/INDEX($AV$5:$BA$12,MATCH($D343,$AR$5:$AR$12,0),6))*($G343/INDEX($AV$5:$BA$12,MATCH($D343,$AR$5:$AR$12,0),6))^$I343)),0)</x:f>
        <x:v>0</x:v>
      </x:c>
      <x:c r="AE343" s="145" t="n">
        <x:f>IFERROR((EXP(-$G343/INDEX($BB$5:$BG$12,MATCH($D343,$AR$5:$AR$12,0),1))*($G343/INDEX($BB$5:$BG$12,MATCH($D343,$AR$5:$AR$12,0),1))^$J343)/((EXP(-$G343/INDEX($BB$5:$BG$12,MATCH($D343,$AR$5:$AR$12,0),1))*($G343/INDEX($BB$5:$BG$12,MATCH($D343,$AR$5:$AR$12,0),1))^$J343)+(EXP(-$G343/INDEX($BB$5:$BG$12,MATCH($D343,$AR$5:$AR$12,0),2))*($G343/INDEX($BB$5:$BG$12,MATCH($D343,$AR$5:$AR$12,0),2))^$J343)+(EXP(-$G343/INDEX($BB$5:$BG$12,MATCH($D343,$AR$5:$AR$12,0),3))*($G343/INDEX($BB$5:$BG$12,MATCH($D343,$AR$5:$AR$12,0),3))^$J343)+(EXP(-$G343/INDEX($BB$5:$BG$12,MATCH($D343,$AR$5:$AR$12,0),4))*($G343/INDEX($BB$5:$BG$12,MATCH($D343,$AR$5:$AR$12,0),4))^$J343)+(EXP(-$G343/INDEX($BB$5:$BG$12,MATCH($D343,$AR$5:$AR$12,0),5))*($G343/INDEX($BB$5:$BG$12,MATCH($D343,$AR$5:$AR$12,0),5))^$J343)+(EXP(-$G343/INDEX($BB$5:$BG$12,MATCH($D343,$AR$5:$AR$12,0),6))*($G343/INDEX($BB$5:$BG$12,MATCH($D343,$AR$5:$AR$12,0),6))^$J343)),0)</x:f>
        <x:v>0</x:v>
      </x:c>
      <x:c r="AF343" s="145" t="n">
        <x:f>IFERROR((EXP(-$G343/INDEX($BB$5:$BG$12,MATCH($D343,$AR$5:$AR$12,0),2))*($G343/INDEX($BB$5:$BG$12,MATCH($D343,$AR$5:$AR$12,0),2))^$J343)/((EXP(-$G343/INDEX($BB$5:$BG$12,MATCH($D343,$AR$5:$AR$12,0),1))*($G343/INDEX($BB$5:$BG$12,MATCH($D343,$AR$5:$AR$12,0),1))^$J343)+(EXP(-$G343/INDEX($BB$5:$BG$12,MATCH($D343,$AR$5:$AR$12,0),2))*($G343/INDEX($BB$5:$BG$12,MATCH($D343,$AR$5:$AR$12,0),2))^$J343)+(EXP(-$G343/INDEX($BB$5:$BG$12,MATCH($D343,$AR$5:$AR$12,0),3))*($G343/INDEX($BB$5:$BG$12,MATCH($D343,$AR$5:$AR$12,0),3))^$J343)+(EXP(-$G343/INDEX($BB$5:$BG$12,MATCH($D343,$AR$5:$AR$12,0),4))*($G343/INDEX($BB$5:$BG$12,MATCH($D343,$AR$5:$AR$12,0),4))^$J343)+(EXP(-$G343/INDEX($BB$5:$BG$12,MATCH($D343,$AR$5:$AR$12,0),5))*($G343/INDEX($BB$5:$BG$12,MATCH($D343,$AR$5:$AR$12,0),5))^$J343)+(EXP(-$G343/INDEX($BB$5:$BG$12,MATCH($D343,$AR$5:$AR$12,0),6))*($G343/INDEX($BB$5:$BG$12,MATCH($D343,$AR$5:$AR$12,0),6))^$J343)),0)</x:f>
        <x:v>0</x:v>
      </x:c>
      <x:c r="AG343" s="145" t="n">
        <x:f>IFERROR((EXP(-$G343/INDEX($BB$5:$BG$12,MATCH($D343,$AR$5:$AR$12,0),3))*($G343/INDEX($BB$5:$BG$12,MATCH($D343,$AR$5:$AR$12,0),3))^$J343)/((EXP(-$G343/INDEX($BB$5:$BG$12,MATCH($D343,$AR$5:$AR$12,0),1))*($G343/INDEX($BB$5:$BG$12,MATCH($D343,$AR$5:$AR$12,0),1))^$J343)+(EXP(-$G343/INDEX($BB$5:$BG$12,MATCH($D343,$AR$5:$AR$12,0),2))*($G343/INDEX($BB$5:$BG$12,MATCH($D343,$AR$5:$AR$12,0),2))^$J343)+(EXP(-$G343/INDEX($BB$5:$BG$12,MATCH($D343,$AR$5:$AR$12,0),3))*($G343/INDEX($BB$5:$BG$12,MATCH($D343,$AR$5:$AR$12,0),3))^$J343)+(EXP(-$G343/INDEX($BB$5:$BG$12,MATCH($D343,$AR$5:$AR$12,0),4))*($G343/INDEX($BB$5:$BG$12,MATCH($D343,$AR$5:$AR$12,0),4))^$J343)+(EXP(-$G343/INDEX($BB$5:$BG$12,MATCH($D343,$AR$5:$AR$12,0),5))*($G343/INDEX($BB$5:$BG$12,MATCH($D343,$AR$5:$AR$12,0),5))^$J343)+(EXP(-$G343/INDEX($BB$5:$BG$12,MATCH($D343,$AR$5:$AR$12,0),6))*($G343/INDEX($BB$5:$BG$12,MATCH($D343,$AR$5:$AR$12,0),6))^$J343)),0)</x:f>
        <x:v>0</x:v>
      </x:c>
      <x:c r="AH343" s="145" t="n">
        <x:f>IFERROR((EXP(-$G343/INDEX($BB$5:$BG$12,MATCH($D343,$AR$5:$AR$12,0),4))*($G343/INDEX($BB$5:$BG$12,MATCH($D343,$AR$5:$AR$12,0),4))^$J343)/((EXP(-$G343/INDEX($BB$5:$BG$12,MATCH($D343,$AR$5:$AR$12,0),1))*($G343/INDEX($BB$5:$BG$12,MATCH($D343,$AR$5:$AR$12,0),1))^$J343)+(EXP(-$G343/INDEX($BB$5:$BG$12,MATCH($D343,$AR$5:$AR$12,0),2))*($G343/INDEX($BB$5:$BG$12,MATCH($D343,$AR$5:$AR$12,0),2))^$J343)+(EXP(-$G343/INDEX($BB$5:$BG$12,MATCH($D343,$AR$5:$AR$12,0),3))*($G343/INDEX($BB$5:$BG$12,MATCH($D343,$AR$5:$AR$12,0),3))^$J343)+(EXP(-$G343/INDEX($BB$5:$BG$12,MATCH($D343,$AR$5:$AR$12,0),4))*($G343/INDEX($BB$5:$BG$12,MATCH($D343,$AR$5:$AR$12,0),4))^$J343)+(EXP(-$G343/INDEX($BB$5:$BG$12,MATCH($D343,$AR$5:$AR$12,0),5))*($G343/INDEX($BB$5:$BG$12,MATCH($D343,$AR$5:$AR$12,0),5))^$J343)+(EXP(-$G343/INDEX($BB$5:$BG$12,MATCH($D343,$AR$5:$AR$12,0),6))*($G343/INDEX($BB$5:$BG$12,MATCH($D343,$AR$5:$AR$12,0),6))^$J343)),0)</x:f>
        <x:v>0</x:v>
      </x:c>
      <x:c r="AI343" s="145" t="n">
        <x:f>IFERROR((EXP(-$G343/INDEX($BB$5:$BG$12,MATCH($D343,$AR$5:$AR$12,0),5))*($G343/INDEX($BB$5:$BG$12,MATCH($D343,$AR$5:$AR$12,0),5))^$J343)/((EXP(-$G343/INDEX($BB$5:$BG$12,MATCH($D343,$AR$5:$AR$12,0),1))*($G343/INDEX($BB$5:$BG$12,MATCH($D343,$AR$5:$AR$12,0),1))^$J343)+(EXP(-$G343/INDEX($BB$5:$BG$12,MATCH($D343,$AR$5:$AR$12,0),2))*($G343/INDEX($BB$5:$BG$12,MATCH($D343,$AR$5:$AR$12,0),2))^$J343)+(EXP(-$G343/INDEX($BB$5:$BG$12,MATCH($D343,$AR$5:$AR$12,0),3))*($G343/INDEX($BB$5:$BG$12,MATCH($D343,$AR$5:$AR$12,0),3))^$J343)+(EXP(-$G343/INDEX($BB$5:$BG$12,MATCH($D343,$AR$5:$AR$12,0),4))*($G343/INDEX($BB$5:$BG$12,MATCH($D343,$AR$5:$AR$12,0),4))^$J343)+(EXP(-$G343/INDEX($BB$5:$BG$12,MATCH($D343,$AR$5:$AR$12,0),5))*($G343/INDEX($BB$5:$BG$12,MATCH($D343,$AR$5:$AR$12,0),5))^$J343)+(EXP(-$G343/INDEX($BB$5:$BG$12,MATCH($D343,$AR$5:$AR$12,0),6))*($G343/INDEX($BB$5:$BG$12,MATCH($D343,$AR$5:$AR$12,0),6))^$J343)),0)</x:f>
        <x:v>0</x:v>
      </x:c>
      <x:c r="AJ343" s="145" t="n">
        <x:f>IFERROR((EXP(-$G343/INDEX($BB$5:$BG$12,MATCH($D343,$AR$5:$AR$12,0),6))*($G343/INDEX($BB$5:$BG$12,MATCH($D343,$AR$5:$AR$12,0),6))^$J343)/((EXP(-$G343/INDEX($BB$5:$BG$12,MATCH($D343,$AR$5:$AR$12,0),1))*($G343/INDEX($BB$5:$BG$12,MATCH($D343,$AR$5:$AR$12,0),1))^$J343)+(EXP(-$G343/INDEX($BB$5:$BG$12,MATCH($D343,$AR$5:$AR$12,0),2))*($G343/INDEX($BB$5:$BG$12,MATCH($D343,$AR$5:$AR$12,0),2))^$J343)+(EXP(-$G343/INDEX($BB$5:$BG$12,MATCH($D343,$AR$5:$AR$12,0),3))*($G343/INDEX($BB$5:$BG$12,MATCH($D343,$AR$5:$AR$12,0),3))^$J343)+(EXP(-$G343/INDEX($BB$5:$BG$12,MATCH($D343,$AR$5:$AR$12,0),4))*($G343/INDEX($BB$5:$BG$12,MATCH($D343,$AR$5:$AR$12,0),4))^$J343)+(EXP(-$G343/INDEX($BB$5:$BG$12,MATCH($D343,$AR$5:$AR$12,0),5))*($G343/INDEX($BB$5:$BG$12,MATCH($D343,$AR$5:$AR$12,0),5))^$J343)+(EXP(-$G343/INDEX($BB$5:$BG$12,MATCH($D343,$AR$5:$AR$12,0),6))*($G343/INDEX($BB$5:$BG$12,MATCH($D343,$AR$5:$AR$12,0),6))^$J343)),0)</x:f>
        <x:v>0</x:v>
      </x:c>
      <x:c r="BJ343"/>
      <x:c r="BK343"/>
      <x:c r="BL343"/>
      <x:c r="BM343"/>
      <x:c r="BN343"/>
      <x:c r="BO343"/>
      <x:c r="BP343"/>
      <x:c r="BQ343"/>
      <x:c r="BR343"/>
      <x:c r="BS343"/>
      <x:c r="BT343"/>
      <x:c r="BU343"/>
      <x:c r="BV343"/>
      <x:c r="BW343"/>
      <x:c r="BX343"/>
      <x:c r="BY343"/>
      <x:c r="BZ343"/>
    </x:row>
    <x:row r="344">
      <x:c r="A344" s="30" t="n">
        <x:f>'対象台データ'!A342</x:f>
        <x:v>46139</x:v>
      </x:c>
      <x:c r="B344" s="1004" t="str">
        <x:f>'対象台データ'!B342</x:f>
        <x:v>月</x:v>
      </x:c>
      <x:c r="C344" s="1004" t="str">
        <x:f>'対象台データ'!C342</x:f>
        <x:v>4/27</x:v>
      </x:c>
      <x:c r="D344" t="str">
        <x:f>'対象台データ'!D342</x:f>
        <x:v>スマスロ モンスターハンターライズ</x:v>
      </x:c>
      <x:c r="E344" s="1015" t="n">
        <x:f>IF($X344="A",MIN(100,MAX(0,55+(V344-55)*(1+0.4*SQRT(MIN(G344/8000,1))))),MIN(100,MAX(0,V344)))</x:f>
        <x:v>71.85474662652808</x:v>
      </x:c>
      <x:c r="F344" s="1017" t="n">
        <x:f>'対象台データ'!E342</x:f>
        <x:v>569</x:v>
      </x:c>
      <x:c r="G344" s="644" t="n">
        <x:f>'対象台データ'!F342</x:f>
        <x:v>7715</x:v>
      </x:c>
      <x:c r="H344" s="644" t="n">
        <x:f>'対象台データ'!G342</x:f>
        <x:v>1514</x:v>
      </x:c>
      <x:c r="I344" s="644" t="n">
        <x:f>'対象台データ'!H342</x:f>
        <x:v>0</x:v>
      </x:c>
      <x:c r="J344" s="644" t="n">
        <x:f>'対象台データ'!I342</x:f>
        <x:v>0</x:v>
      </x:c>
      <x:c r="K344" s="145" t="n">
        <x:f>'対象台データ'!K342</x:f>
        <x:v>1.0654136962626917</x:v>
      </x:c>
      <x:c r="L344" s="28" t="n">
        <x:f>IF(G344&lt;=0,5,IF(G344&lt;1500,5+(G344-0)*(20-5)/(1500-0),IF(G344&lt;3000,20+(G344-1500)*(40-20)/(3000-1500),IF(G344&lt;4500,40+(G344-3000)*(58-40)/(4500-3000),IF(G344&lt;6000,58+(G344-4500)*(72-58)/(6000-4500),IF(G344&lt;7500,72+(G344-6000)*(84-72)/(7500-6000),IF(G344&lt;9000,84+(G344-7500)*(93-84)/(9000-7500),IF(G344&lt;11000,93+(G344-9000)*(100-93)/(11000-9000),100))))))))</x:f>
        <x:v>85.29</x:v>
      </x:c>
      <x:c r="M344" s="28" t="n">
        <x:v>1</x:v>
      </x:c>
      <x:c r="N344" s="28" t="n">
        <x:f>MIN(100,L344*M344)</x:f>
        <x:v>85.29</x:v>
      </x:c>
      <x:c r="O344" s="28" t="n">
        <x:f>IF(K344&lt;=0.8,0,IF(K344&lt;0.9,0+(K344-0.8)*(10-0)/(0.9-0.8),IF(K344&lt;1,10+(K344-0.9)*(35-10)/(1-0.9),IF(K344&lt;1.2,35+(K344-1)*(87-35)/(1.2-1),IF(K344&lt;1.3,87+(K344-1.2)*(96-87)/(1.3-1.2),IF(K344&lt;1.45,96+(K344-1.3)*(100-96)/(1.45-1.3),100))))))</x:f>
        <x:v>52.00756102829983</x:v>
      </x:c>
      <x:c r="P344" s="145" t="n">
        <x:f>MIN(1,SQRT(G344/8000))</x:f>
        <x:v>0.9820259670701178</x:v>
      </x:c>
      <x:c r="Q344" s="28" t="n">
        <x:f>35+(O344-35)*P344</x:f>
        <x:v>51.70186656632019</x:v>
      </x:c>
      <x:c r="R344" s="28" t="n">
        <x:f>IF(K344&lt;0.95,MIN(25,(0.95-K344)*250),0)</x:f>
        <x:v>0</x:v>
      </x:c>
      <x:c r="S344" s="28" t="n">
        <x:f>IF($X344="A",Y344*5+Z344*15+AA344*30+AB344*60+AC344*80+AD344*100,0)</x:f>
        <x:v>0</x:v>
      </x:c>
      <x:c r="T344" s="28" t="n">
        <x:f>IF($X344="A",AE344*5+AF344*15+AG344*30+AH344*60+AI344*80+AJ344*100,0)</x:f>
        <x:v>0</x:v>
      </x:c>
      <x:c r="U344" s="28" t="n">
        <x:f>IF($X344="A",S344*15%+T344*30%+Q344*55%,0)</x:f>
        <x:v>0</x:v>
      </x:c>
      <x:c r="V344" s="1019" t="n">
        <x:f>IF($X344="A",U344*80%+N344*20%,N344*IFERROR(INDEX($AT$5:$AT$60,MATCH($D344,$AR$5:$AR$60,0)),0.6)+Q344*IFERROR(INDEX($AU$5:$AU$60,MATCH($D344,$AR$5:$AR$60,0)),0.4)-R344)</x:f>
        <x:v>71.85474662652808</x:v>
      </x:c>
      <x:c r="W344" s="25" t="str">
        <x:f>IF(E344&gt;=90,"設定6級候補",IF(E344&gt;=75,"設定4以上強候補",IF(E344&gt;=60,"設定4以上を疑う","要観察")))</x:f>
        <x:v>設定4以上を疑う</x:v>
      </x:c>
      <x:c r="X344" s="1004" t="str">
        <x:f>IFERROR(INDEX($AS$5:$AS$60,MATCH($D344,$AR$5:$AR$60,0)),"AT")</x:f>
        <x:v>AT</x:v>
      </x:c>
      <x:c r="Y344" s="145" t="n">
        <x:f>IFERROR((EXP(-$G344/INDEX($AV$5:$BA$12,MATCH($D344,$AR$5:$AR$12,0),1))*($G344/INDEX($AV$5:$BA$12,MATCH($D344,$AR$5:$AR$12,0),1))^$I344)/((EXP(-$G344/INDEX($AV$5:$BA$12,MATCH($D344,$AR$5:$AR$12,0),1))*($G344/INDEX($AV$5:$BA$12,MATCH($D344,$AR$5:$AR$12,0),1))^$I344)+(EXP(-$G344/INDEX($AV$5:$BA$12,MATCH($D344,$AR$5:$AR$12,0),2))*($G344/INDEX($AV$5:$BA$12,MATCH($D344,$AR$5:$AR$12,0),2))^$I344)+(EXP(-$G344/INDEX($AV$5:$BA$12,MATCH($D344,$AR$5:$AR$12,0),3))*($G344/INDEX($AV$5:$BA$12,MATCH($D344,$AR$5:$AR$12,0),3))^$I344)+(EXP(-$G344/INDEX($AV$5:$BA$12,MATCH($D344,$AR$5:$AR$12,0),4))*($G344/INDEX($AV$5:$BA$12,MATCH($D344,$AR$5:$AR$12,0),4))^$I344)+(EXP(-$G344/INDEX($AV$5:$BA$12,MATCH($D344,$AR$5:$AR$12,0),5))*($G344/INDEX($AV$5:$BA$12,MATCH($D344,$AR$5:$AR$12,0),5))^$I344)+(EXP(-$G344/INDEX($AV$5:$BA$12,MATCH($D344,$AR$5:$AR$12,0),6))*($G344/INDEX($AV$5:$BA$12,MATCH($D344,$AR$5:$AR$12,0),6))^$I344)),0)</x:f>
        <x:v>0</x:v>
      </x:c>
      <x:c r="Z344" s="145" t="n">
        <x:f>IFERROR((EXP(-$G344/INDEX($AV$5:$BA$12,MATCH($D344,$AR$5:$AR$12,0),2))*($G344/INDEX($AV$5:$BA$12,MATCH($D344,$AR$5:$AR$12,0),2))^$I344)/((EXP(-$G344/INDEX($AV$5:$BA$12,MATCH($D344,$AR$5:$AR$12,0),1))*($G344/INDEX($AV$5:$BA$12,MATCH($D344,$AR$5:$AR$12,0),1))^$I344)+(EXP(-$G344/INDEX($AV$5:$BA$12,MATCH($D344,$AR$5:$AR$12,0),2))*($G344/INDEX($AV$5:$BA$12,MATCH($D344,$AR$5:$AR$12,0),2))^$I344)+(EXP(-$G344/INDEX($AV$5:$BA$12,MATCH($D344,$AR$5:$AR$12,0),3))*($G344/INDEX($AV$5:$BA$12,MATCH($D344,$AR$5:$AR$12,0),3))^$I344)+(EXP(-$G344/INDEX($AV$5:$BA$12,MATCH($D344,$AR$5:$AR$12,0),4))*($G344/INDEX($AV$5:$BA$12,MATCH($D344,$AR$5:$AR$12,0),4))^$I344)+(EXP(-$G344/INDEX($AV$5:$BA$12,MATCH($D344,$AR$5:$AR$12,0),5))*($G344/INDEX($AV$5:$BA$12,MATCH($D344,$AR$5:$AR$12,0),5))^$I344)+(EXP(-$G344/INDEX($AV$5:$BA$12,MATCH($D344,$AR$5:$AR$12,0),6))*($G344/INDEX($AV$5:$BA$12,MATCH($D344,$AR$5:$AR$12,0),6))^$I344)),0)</x:f>
        <x:v>0</x:v>
      </x:c>
      <x:c r="AA344" s="145" t="n">
        <x:f>IFERROR((EXP(-$G344/INDEX($AV$5:$BA$12,MATCH($D344,$AR$5:$AR$12,0),3))*($G344/INDEX($AV$5:$BA$12,MATCH($D344,$AR$5:$AR$12,0),3))^$I344)/((EXP(-$G344/INDEX($AV$5:$BA$12,MATCH($D344,$AR$5:$AR$12,0),1))*($G344/INDEX($AV$5:$BA$12,MATCH($D344,$AR$5:$AR$12,0),1))^$I344)+(EXP(-$G344/INDEX($AV$5:$BA$12,MATCH($D344,$AR$5:$AR$12,0),2))*($G344/INDEX($AV$5:$BA$12,MATCH($D344,$AR$5:$AR$12,0),2))^$I344)+(EXP(-$G344/INDEX($AV$5:$BA$12,MATCH($D344,$AR$5:$AR$12,0),3))*($G344/INDEX($AV$5:$BA$12,MATCH($D344,$AR$5:$AR$12,0),3))^$I344)+(EXP(-$G344/INDEX($AV$5:$BA$12,MATCH($D344,$AR$5:$AR$12,0),4))*($G344/INDEX($AV$5:$BA$12,MATCH($D344,$AR$5:$AR$12,0),4))^$I344)+(EXP(-$G344/INDEX($AV$5:$BA$12,MATCH($D344,$AR$5:$AR$12,0),5))*($G344/INDEX($AV$5:$BA$12,MATCH($D344,$AR$5:$AR$12,0),5))^$I344)+(EXP(-$G344/INDEX($AV$5:$BA$12,MATCH($D344,$AR$5:$AR$12,0),6))*($G344/INDEX($AV$5:$BA$12,MATCH($D344,$AR$5:$AR$12,0),6))^$I344)),0)</x:f>
        <x:v>0</x:v>
      </x:c>
      <x:c r="AB344" s="145" t="n">
        <x:f>IFERROR((EXP(-$G344/INDEX($AV$5:$BA$12,MATCH($D344,$AR$5:$AR$12,0),4))*($G344/INDEX($AV$5:$BA$12,MATCH($D344,$AR$5:$AR$12,0),4))^$I344)/((EXP(-$G344/INDEX($AV$5:$BA$12,MATCH($D344,$AR$5:$AR$12,0),1))*($G344/INDEX($AV$5:$BA$12,MATCH($D344,$AR$5:$AR$12,0),1))^$I344)+(EXP(-$G344/INDEX($AV$5:$BA$12,MATCH($D344,$AR$5:$AR$12,0),2))*($G344/INDEX($AV$5:$BA$12,MATCH($D344,$AR$5:$AR$12,0),2))^$I344)+(EXP(-$G344/INDEX($AV$5:$BA$12,MATCH($D344,$AR$5:$AR$12,0),3))*($G344/INDEX($AV$5:$BA$12,MATCH($D344,$AR$5:$AR$12,0),3))^$I344)+(EXP(-$G344/INDEX($AV$5:$BA$12,MATCH($D344,$AR$5:$AR$12,0),4))*($G344/INDEX($AV$5:$BA$12,MATCH($D344,$AR$5:$AR$12,0),4))^$I344)+(EXP(-$G344/INDEX($AV$5:$BA$12,MATCH($D344,$AR$5:$AR$12,0),5))*($G344/INDEX($AV$5:$BA$12,MATCH($D344,$AR$5:$AR$12,0),5))^$I344)+(EXP(-$G344/INDEX($AV$5:$BA$12,MATCH($D344,$AR$5:$AR$12,0),6))*($G344/INDEX($AV$5:$BA$12,MATCH($D344,$AR$5:$AR$12,0),6))^$I344)),0)</x:f>
        <x:v>0</x:v>
      </x:c>
      <x:c r="AC344" s="145" t="n">
        <x:f>IFERROR((EXP(-$G344/INDEX($AV$5:$BA$12,MATCH($D344,$AR$5:$AR$12,0),5))*($G344/INDEX($AV$5:$BA$12,MATCH($D344,$AR$5:$AR$12,0),5))^$I344)/((EXP(-$G344/INDEX($AV$5:$BA$12,MATCH($D344,$AR$5:$AR$12,0),1))*($G344/INDEX($AV$5:$BA$12,MATCH($D344,$AR$5:$AR$12,0),1))^$I344)+(EXP(-$G344/INDEX($AV$5:$BA$12,MATCH($D344,$AR$5:$AR$12,0),2))*($G344/INDEX($AV$5:$BA$12,MATCH($D344,$AR$5:$AR$12,0),2))^$I344)+(EXP(-$G344/INDEX($AV$5:$BA$12,MATCH($D344,$AR$5:$AR$12,0),3))*($G344/INDEX($AV$5:$BA$12,MATCH($D344,$AR$5:$AR$12,0),3))^$I344)+(EXP(-$G344/INDEX($AV$5:$BA$12,MATCH($D344,$AR$5:$AR$12,0),4))*($G344/INDEX($AV$5:$BA$12,MATCH($D344,$AR$5:$AR$12,0),4))^$I344)+(EXP(-$G344/INDEX($AV$5:$BA$12,MATCH($D344,$AR$5:$AR$12,0),5))*($G344/INDEX($AV$5:$BA$12,MATCH($D344,$AR$5:$AR$12,0),5))^$I344)+(EXP(-$G344/INDEX($AV$5:$BA$12,MATCH($D344,$AR$5:$AR$12,0),6))*($G344/INDEX($AV$5:$BA$12,MATCH($D344,$AR$5:$AR$12,0),6))^$I344)),0)</x:f>
        <x:v>0</x:v>
      </x:c>
      <x:c r="AD344" s="145" t="n">
        <x:f>IFERROR((EXP(-$G344/INDEX($AV$5:$BA$12,MATCH($D344,$AR$5:$AR$12,0),6))*($G344/INDEX($AV$5:$BA$12,MATCH($D344,$AR$5:$AR$12,0),6))^$I344)/((EXP(-$G344/INDEX($AV$5:$BA$12,MATCH($D344,$AR$5:$AR$12,0),1))*($G344/INDEX($AV$5:$BA$12,MATCH($D344,$AR$5:$AR$12,0),1))^$I344)+(EXP(-$G344/INDEX($AV$5:$BA$12,MATCH($D344,$AR$5:$AR$12,0),2))*($G344/INDEX($AV$5:$BA$12,MATCH($D344,$AR$5:$AR$12,0),2))^$I344)+(EXP(-$G344/INDEX($AV$5:$BA$12,MATCH($D344,$AR$5:$AR$12,0),3))*($G344/INDEX($AV$5:$BA$12,MATCH($D344,$AR$5:$AR$12,0),3))^$I344)+(EXP(-$G344/INDEX($AV$5:$BA$12,MATCH($D344,$AR$5:$AR$12,0),4))*($G344/INDEX($AV$5:$BA$12,MATCH($D344,$AR$5:$AR$12,0),4))^$I344)+(EXP(-$G344/INDEX($AV$5:$BA$12,MATCH($D344,$AR$5:$AR$12,0),5))*($G344/INDEX($AV$5:$BA$12,MATCH($D344,$AR$5:$AR$12,0),5))^$I344)+(EXP(-$G344/INDEX($AV$5:$BA$12,MATCH($D344,$AR$5:$AR$12,0),6))*($G344/INDEX($AV$5:$BA$12,MATCH($D344,$AR$5:$AR$12,0),6))^$I344)),0)</x:f>
        <x:v>0</x:v>
      </x:c>
      <x:c r="AE344" s="145" t="n">
        <x:f>IFERROR((EXP(-$G344/INDEX($BB$5:$BG$12,MATCH($D344,$AR$5:$AR$12,0),1))*($G344/INDEX($BB$5:$BG$12,MATCH($D344,$AR$5:$AR$12,0),1))^$J344)/((EXP(-$G344/INDEX($BB$5:$BG$12,MATCH($D344,$AR$5:$AR$12,0),1))*($G344/INDEX($BB$5:$BG$12,MATCH($D344,$AR$5:$AR$12,0),1))^$J344)+(EXP(-$G344/INDEX($BB$5:$BG$12,MATCH($D344,$AR$5:$AR$12,0),2))*($G344/INDEX($BB$5:$BG$12,MATCH($D344,$AR$5:$AR$12,0),2))^$J344)+(EXP(-$G344/INDEX($BB$5:$BG$12,MATCH($D344,$AR$5:$AR$12,0),3))*($G344/INDEX($BB$5:$BG$12,MATCH($D344,$AR$5:$AR$12,0),3))^$J344)+(EXP(-$G344/INDEX($BB$5:$BG$12,MATCH($D344,$AR$5:$AR$12,0),4))*($G344/INDEX($BB$5:$BG$12,MATCH($D344,$AR$5:$AR$12,0),4))^$J344)+(EXP(-$G344/INDEX($BB$5:$BG$12,MATCH($D344,$AR$5:$AR$12,0),5))*($G344/INDEX($BB$5:$BG$12,MATCH($D344,$AR$5:$AR$12,0),5))^$J344)+(EXP(-$G344/INDEX($BB$5:$BG$12,MATCH($D344,$AR$5:$AR$12,0),6))*($G344/INDEX($BB$5:$BG$12,MATCH($D344,$AR$5:$AR$12,0),6))^$J344)),0)</x:f>
        <x:v>0</x:v>
      </x:c>
      <x:c r="AF344" s="145" t="n">
        <x:f>IFERROR((EXP(-$G344/INDEX($BB$5:$BG$12,MATCH($D344,$AR$5:$AR$12,0),2))*($G344/INDEX($BB$5:$BG$12,MATCH($D344,$AR$5:$AR$12,0),2))^$J344)/((EXP(-$G344/INDEX($BB$5:$BG$12,MATCH($D344,$AR$5:$AR$12,0),1))*($G344/INDEX($BB$5:$BG$12,MATCH($D344,$AR$5:$AR$12,0),1))^$J344)+(EXP(-$G344/INDEX($BB$5:$BG$12,MATCH($D344,$AR$5:$AR$12,0),2))*($G344/INDEX($BB$5:$BG$12,MATCH($D344,$AR$5:$AR$12,0),2))^$J344)+(EXP(-$G344/INDEX($BB$5:$BG$12,MATCH($D344,$AR$5:$AR$12,0),3))*($G344/INDEX($BB$5:$BG$12,MATCH($D344,$AR$5:$AR$12,0),3))^$J344)+(EXP(-$G344/INDEX($BB$5:$BG$12,MATCH($D344,$AR$5:$AR$12,0),4))*($G344/INDEX($BB$5:$BG$12,MATCH($D344,$AR$5:$AR$12,0),4))^$J344)+(EXP(-$G344/INDEX($BB$5:$BG$12,MATCH($D344,$AR$5:$AR$12,0),5))*($G344/INDEX($BB$5:$BG$12,MATCH($D344,$AR$5:$AR$12,0),5))^$J344)+(EXP(-$G344/INDEX($BB$5:$BG$12,MATCH($D344,$AR$5:$AR$12,0),6))*($G344/INDEX($BB$5:$BG$12,MATCH($D344,$AR$5:$AR$12,0),6))^$J344)),0)</x:f>
        <x:v>0</x:v>
      </x:c>
      <x:c r="AG344" s="145" t="n">
        <x:f>IFERROR((EXP(-$G344/INDEX($BB$5:$BG$12,MATCH($D344,$AR$5:$AR$12,0),3))*($G344/INDEX($BB$5:$BG$12,MATCH($D344,$AR$5:$AR$12,0),3))^$J344)/((EXP(-$G344/INDEX($BB$5:$BG$12,MATCH($D344,$AR$5:$AR$12,0),1))*($G344/INDEX($BB$5:$BG$12,MATCH($D344,$AR$5:$AR$12,0),1))^$J344)+(EXP(-$G344/INDEX($BB$5:$BG$12,MATCH($D344,$AR$5:$AR$12,0),2))*($G344/INDEX($BB$5:$BG$12,MATCH($D344,$AR$5:$AR$12,0),2))^$J344)+(EXP(-$G344/INDEX($BB$5:$BG$12,MATCH($D344,$AR$5:$AR$12,0),3))*($G344/INDEX($BB$5:$BG$12,MATCH($D344,$AR$5:$AR$12,0),3))^$J344)+(EXP(-$G344/INDEX($BB$5:$BG$12,MATCH($D344,$AR$5:$AR$12,0),4))*($G344/INDEX($BB$5:$BG$12,MATCH($D344,$AR$5:$AR$12,0),4))^$J344)+(EXP(-$G344/INDEX($BB$5:$BG$12,MATCH($D344,$AR$5:$AR$12,0),5))*($G344/INDEX($BB$5:$BG$12,MATCH($D344,$AR$5:$AR$12,0),5))^$J344)+(EXP(-$G344/INDEX($BB$5:$BG$12,MATCH($D344,$AR$5:$AR$12,0),6))*($G344/INDEX($BB$5:$BG$12,MATCH($D344,$AR$5:$AR$12,0),6))^$J344)),0)</x:f>
        <x:v>0</x:v>
      </x:c>
      <x:c r="AH344" s="145" t="n">
        <x:f>IFERROR((EXP(-$G344/INDEX($BB$5:$BG$12,MATCH($D344,$AR$5:$AR$12,0),4))*($G344/INDEX($BB$5:$BG$12,MATCH($D344,$AR$5:$AR$12,0),4))^$J344)/((EXP(-$G344/INDEX($BB$5:$BG$12,MATCH($D344,$AR$5:$AR$12,0),1))*($G344/INDEX($BB$5:$BG$12,MATCH($D344,$AR$5:$AR$12,0),1))^$J344)+(EXP(-$G344/INDEX($BB$5:$BG$12,MATCH($D344,$AR$5:$AR$12,0),2))*($G344/INDEX($BB$5:$BG$12,MATCH($D344,$AR$5:$AR$12,0),2))^$J344)+(EXP(-$G344/INDEX($BB$5:$BG$12,MATCH($D344,$AR$5:$AR$12,0),3))*($G344/INDEX($BB$5:$BG$12,MATCH($D344,$AR$5:$AR$12,0),3))^$J344)+(EXP(-$G344/INDEX($BB$5:$BG$12,MATCH($D344,$AR$5:$AR$12,0),4))*($G344/INDEX($BB$5:$BG$12,MATCH($D344,$AR$5:$AR$12,0),4))^$J344)+(EXP(-$G344/INDEX($BB$5:$BG$12,MATCH($D344,$AR$5:$AR$12,0),5))*($G344/INDEX($BB$5:$BG$12,MATCH($D344,$AR$5:$AR$12,0),5))^$J344)+(EXP(-$G344/INDEX($BB$5:$BG$12,MATCH($D344,$AR$5:$AR$12,0),6))*($G344/INDEX($BB$5:$BG$12,MATCH($D344,$AR$5:$AR$12,0),6))^$J344)),0)</x:f>
        <x:v>0</x:v>
      </x:c>
      <x:c r="AI344" s="145" t="n">
        <x:f>IFERROR((EXP(-$G344/INDEX($BB$5:$BG$12,MATCH($D344,$AR$5:$AR$12,0),5))*($G344/INDEX($BB$5:$BG$12,MATCH($D344,$AR$5:$AR$12,0),5))^$J344)/((EXP(-$G344/INDEX($BB$5:$BG$12,MATCH($D344,$AR$5:$AR$12,0),1))*($G344/INDEX($BB$5:$BG$12,MATCH($D344,$AR$5:$AR$12,0),1))^$J344)+(EXP(-$G344/INDEX($BB$5:$BG$12,MATCH($D344,$AR$5:$AR$12,0),2))*($G344/INDEX($BB$5:$BG$12,MATCH($D344,$AR$5:$AR$12,0),2))^$J344)+(EXP(-$G344/INDEX($BB$5:$BG$12,MATCH($D344,$AR$5:$AR$12,0),3))*($G344/INDEX($BB$5:$BG$12,MATCH($D344,$AR$5:$AR$12,0),3))^$J344)+(EXP(-$G344/INDEX($BB$5:$BG$12,MATCH($D344,$AR$5:$AR$12,0),4))*($G344/INDEX($BB$5:$BG$12,MATCH($D344,$AR$5:$AR$12,0),4))^$J344)+(EXP(-$G344/INDEX($BB$5:$BG$12,MATCH($D344,$AR$5:$AR$12,0),5))*($G344/INDEX($BB$5:$BG$12,MATCH($D344,$AR$5:$AR$12,0),5))^$J344)+(EXP(-$G344/INDEX($BB$5:$BG$12,MATCH($D344,$AR$5:$AR$12,0),6))*($G344/INDEX($BB$5:$BG$12,MATCH($D344,$AR$5:$AR$12,0),6))^$J344)),0)</x:f>
        <x:v>0</x:v>
      </x:c>
      <x:c r="AJ344" s="145" t="n">
        <x:f>IFERROR((EXP(-$G344/INDEX($BB$5:$BG$12,MATCH($D344,$AR$5:$AR$12,0),6))*($G344/INDEX($BB$5:$BG$12,MATCH($D344,$AR$5:$AR$12,0),6))^$J344)/((EXP(-$G344/INDEX($BB$5:$BG$12,MATCH($D344,$AR$5:$AR$12,0),1))*($G344/INDEX($BB$5:$BG$12,MATCH($D344,$AR$5:$AR$12,0),1))^$J344)+(EXP(-$G344/INDEX($BB$5:$BG$12,MATCH($D344,$AR$5:$AR$12,0),2))*($G344/INDEX($BB$5:$BG$12,MATCH($D344,$AR$5:$AR$12,0),2))^$J344)+(EXP(-$G344/INDEX($BB$5:$BG$12,MATCH($D344,$AR$5:$AR$12,0),3))*($G344/INDEX($BB$5:$BG$12,MATCH($D344,$AR$5:$AR$12,0),3))^$J344)+(EXP(-$G344/INDEX($BB$5:$BG$12,MATCH($D344,$AR$5:$AR$12,0),4))*($G344/INDEX($BB$5:$BG$12,MATCH($D344,$AR$5:$AR$12,0),4))^$J344)+(EXP(-$G344/INDEX($BB$5:$BG$12,MATCH($D344,$AR$5:$AR$12,0),5))*($G344/INDEX($BB$5:$BG$12,MATCH($D344,$AR$5:$AR$12,0),5))^$J344)+(EXP(-$G344/INDEX($BB$5:$BG$12,MATCH($D344,$AR$5:$AR$12,0),6))*($G344/INDEX($BB$5:$BG$12,MATCH($D344,$AR$5:$AR$12,0),6))^$J344)),0)</x:f>
        <x:v>0</x:v>
      </x:c>
      <x:c r="BJ344"/>
      <x:c r="BK344"/>
      <x:c r="BL344"/>
      <x:c r="BM344"/>
      <x:c r="BN344"/>
      <x:c r="BO344"/>
      <x:c r="BP344"/>
      <x:c r="BQ344"/>
      <x:c r="BR344"/>
      <x:c r="BS344"/>
      <x:c r="BT344"/>
      <x:c r="BU344"/>
      <x:c r="BV344"/>
      <x:c r="BW344"/>
      <x:c r="BX344"/>
      <x:c r="BY344"/>
      <x:c r="BZ344"/>
    </x:row>
    <x:row r="345">
      <x:c r="A345" s="30" t="n">
        <x:f>'対象台データ'!A343</x:f>
        <x:v>46139</x:v>
      </x:c>
      <x:c r="B345" s="1004" t="str">
        <x:f>'対象台データ'!B343</x:f>
        <x:v>月</x:v>
      </x:c>
      <x:c r="C345" s="1004" t="str">
        <x:f>'対象台データ'!C343</x:f>
        <x:v>4/27</x:v>
      </x:c>
      <x:c r="D345" t="str">
        <x:f>'対象台データ'!D343</x:f>
        <x:v>スマスロ モンスターハンターライズ</x:v>
      </x:c>
      <x:c r="E345" s="1015" t="n">
        <x:f>IF($X345="A",MIN(100,MAX(0,55+(V345-55)*(1+0.4*SQRT(MIN(G345/8000,1))))),MIN(100,MAX(0,V345)))</x:f>
        <x:v>81.50102005500317</x:v>
      </x:c>
      <x:c r="F345" s="1017" t="n">
        <x:f>'対象台データ'!E343</x:f>
        <x:v>570</x:v>
      </x:c>
      <x:c r="G345" s="644" t="n">
        <x:f>'対象台データ'!F343</x:f>
        <x:v>9454</x:v>
      </x:c>
      <x:c r="H345" s="644" t="n">
        <x:f>'対象台データ'!G343</x:f>
        <x:v>2931</x:v>
      </x:c>
      <x:c r="I345" s="644" t="n">
        <x:f>'対象台データ'!H343</x:f>
        <x:v>0</x:v>
      </x:c>
      <x:c r="J345" s="644" t="n">
        <x:f>'対象台データ'!I343</x:f>
        <x:v>0</x:v>
      </x:c>
      <x:c r="K345" s="145" t="n">
        <x:f>'対象台データ'!K343</x:f>
        <x:v>1.1033425005288766</x:v>
      </x:c>
      <x:c r="L345" s="28" t="n">
        <x:f>IF(G345&lt;=0,5,IF(G345&lt;1500,5+(G345-0)*(20-5)/(1500-0),IF(G345&lt;3000,20+(G345-1500)*(40-20)/(3000-1500),IF(G345&lt;4500,40+(G345-3000)*(58-40)/(4500-3000),IF(G345&lt;6000,58+(G345-4500)*(72-58)/(6000-4500),IF(G345&lt;7500,72+(G345-6000)*(84-72)/(7500-6000),IF(G345&lt;9000,84+(G345-7500)*(93-84)/(9000-7500),IF(G345&lt;11000,93+(G345-9000)*(100-93)/(11000-9000),100))))))))</x:f>
        <x:v>94.589</x:v>
      </x:c>
      <x:c r="M345" s="28" t="n">
        <x:v>1</x:v>
      </x:c>
      <x:c r="N345" s="28" t="n">
        <x:f>MIN(100,L345*M345)</x:f>
        <x:v>94.589</x:v>
      </x:c>
      <x:c r="O345" s="28" t="n">
        <x:f>IF(K345&lt;=0.8,0,IF(K345&lt;0.9,0+(K345-0.8)*(10-0)/(0.9-0.8),IF(K345&lt;1,10+(K345-0.9)*(35-10)/(1-0.9),IF(K345&lt;1.2,35+(K345-1)*(87-35)/(1.2-1),IF(K345&lt;1.3,87+(K345-1.2)*(96-87)/(1.3-1.2),IF(K345&lt;1.45,96+(K345-1.3)*(100-96)/(1.45-1.3),100))))))</x:f>
        <x:v>61.86905013750793</x:v>
      </x:c>
      <x:c r="P345" s="145" t="n">
        <x:f>MIN(1,SQRT(G345/8000))</x:f>
        <x:v>1</x:v>
      </x:c>
      <x:c r="Q345" s="28" t="n">
        <x:f>35+(O345-35)*P345</x:f>
        <x:v>61.86905013750793</x:v>
      </x:c>
      <x:c r="R345" s="28" t="n">
        <x:f>IF(K345&lt;0.95,MIN(25,(0.95-K345)*250),0)</x:f>
        <x:v>0</x:v>
      </x:c>
      <x:c r="S345" s="28" t="n">
        <x:f>IF($X345="A",Y345*5+Z345*15+AA345*30+AB345*60+AC345*80+AD345*100,0)</x:f>
        <x:v>0</x:v>
      </x:c>
      <x:c r="T345" s="28" t="n">
        <x:f>IF($X345="A",AE345*5+AF345*15+AG345*30+AH345*60+AI345*80+AJ345*100,0)</x:f>
        <x:v>0</x:v>
      </x:c>
      <x:c r="U345" s="28" t="n">
        <x:f>IF($X345="A",S345*15%+T345*30%+Q345*55%,0)</x:f>
        <x:v>0</x:v>
      </x:c>
      <x:c r="V345" s="1019" t="n">
        <x:f>IF($X345="A",U345*80%+N345*20%,N345*IFERROR(INDEX($AT$5:$AT$60,MATCH($D345,$AR$5:$AR$60,0)),0.6)+Q345*IFERROR(INDEX($AU$5:$AU$60,MATCH($D345,$AR$5:$AR$60,0)),0.4)-R345)</x:f>
        <x:v>81.50102005500317</x:v>
      </x:c>
      <x:c r="W345" s="25" t="str">
        <x:f>IF(E345&gt;=90,"設定6級候補",IF(E345&gt;=75,"設定4以上強候補",IF(E345&gt;=60,"設定4以上を疑う","要観察")))</x:f>
        <x:v>設定4以上強候補</x:v>
      </x:c>
      <x:c r="X345" s="1004" t="str">
        <x:f>IFERROR(INDEX($AS$5:$AS$60,MATCH($D345,$AR$5:$AR$60,0)),"AT")</x:f>
        <x:v>AT</x:v>
      </x:c>
      <x:c r="Y345" s="145" t="n">
        <x:f>IFERROR((EXP(-$G345/INDEX($AV$5:$BA$12,MATCH($D345,$AR$5:$AR$12,0),1))*($G345/INDEX($AV$5:$BA$12,MATCH($D345,$AR$5:$AR$12,0),1))^$I345)/((EXP(-$G345/INDEX($AV$5:$BA$12,MATCH($D345,$AR$5:$AR$12,0),1))*($G345/INDEX($AV$5:$BA$12,MATCH($D345,$AR$5:$AR$12,0),1))^$I345)+(EXP(-$G345/INDEX($AV$5:$BA$12,MATCH($D345,$AR$5:$AR$12,0),2))*($G345/INDEX($AV$5:$BA$12,MATCH($D345,$AR$5:$AR$12,0),2))^$I345)+(EXP(-$G345/INDEX($AV$5:$BA$12,MATCH($D345,$AR$5:$AR$12,0),3))*($G345/INDEX($AV$5:$BA$12,MATCH($D345,$AR$5:$AR$12,0),3))^$I345)+(EXP(-$G345/INDEX($AV$5:$BA$12,MATCH($D345,$AR$5:$AR$12,0),4))*($G345/INDEX($AV$5:$BA$12,MATCH($D345,$AR$5:$AR$12,0),4))^$I345)+(EXP(-$G345/INDEX($AV$5:$BA$12,MATCH($D345,$AR$5:$AR$12,0),5))*($G345/INDEX($AV$5:$BA$12,MATCH($D345,$AR$5:$AR$12,0),5))^$I345)+(EXP(-$G345/INDEX($AV$5:$BA$12,MATCH($D345,$AR$5:$AR$12,0),6))*($G345/INDEX($AV$5:$BA$12,MATCH($D345,$AR$5:$AR$12,0),6))^$I345)),0)</x:f>
        <x:v>0</x:v>
      </x:c>
      <x:c r="Z345" s="145" t="n">
        <x:f>IFERROR((EXP(-$G345/INDEX($AV$5:$BA$12,MATCH($D345,$AR$5:$AR$12,0),2))*($G345/INDEX($AV$5:$BA$12,MATCH($D345,$AR$5:$AR$12,0),2))^$I345)/((EXP(-$G345/INDEX($AV$5:$BA$12,MATCH($D345,$AR$5:$AR$12,0),1))*($G345/INDEX($AV$5:$BA$12,MATCH($D345,$AR$5:$AR$12,0),1))^$I345)+(EXP(-$G345/INDEX($AV$5:$BA$12,MATCH($D345,$AR$5:$AR$12,0),2))*($G345/INDEX($AV$5:$BA$12,MATCH($D345,$AR$5:$AR$12,0),2))^$I345)+(EXP(-$G345/INDEX($AV$5:$BA$12,MATCH($D345,$AR$5:$AR$12,0),3))*($G345/INDEX($AV$5:$BA$12,MATCH($D345,$AR$5:$AR$12,0),3))^$I345)+(EXP(-$G345/INDEX($AV$5:$BA$12,MATCH($D345,$AR$5:$AR$12,0),4))*($G345/INDEX($AV$5:$BA$12,MATCH($D345,$AR$5:$AR$12,0),4))^$I345)+(EXP(-$G345/INDEX($AV$5:$BA$12,MATCH($D345,$AR$5:$AR$12,0),5))*($G345/INDEX($AV$5:$BA$12,MATCH($D345,$AR$5:$AR$12,0),5))^$I345)+(EXP(-$G345/INDEX($AV$5:$BA$12,MATCH($D345,$AR$5:$AR$12,0),6))*($G345/INDEX($AV$5:$BA$12,MATCH($D345,$AR$5:$AR$12,0),6))^$I345)),0)</x:f>
        <x:v>0</x:v>
      </x:c>
      <x:c r="AA345" s="145" t="n">
        <x:f>IFERROR((EXP(-$G345/INDEX($AV$5:$BA$12,MATCH($D345,$AR$5:$AR$12,0),3))*($G345/INDEX($AV$5:$BA$12,MATCH($D345,$AR$5:$AR$12,0),3))^$I345)/((EXP(-$G345/INDEX($AV$5:$BA$12,MATCH($D345,$AR$5:$AR$12,0),1))*($G345/INDEX($AV$5:$BA$12,MATCH($D345,$AR$5:$AR$12,0),1))^$I345)+(EXP(-$G345/INDEX($AV$5:$BA$12,MATCH($D345,$AR$5:$AR$12,0),2))*($G345/INDEX($AV$5:$BA$12,MATCH($D345,$AR$5:$AR$12,0),2))^$I345)+(EXP(-$G345/INDEX($AV$5:$BA$12,MATCH($D345,$AR$5:$AR$12,0),3))*($G345/INDEX($AV$5:$BA$12,MATCH($D345,$AR$5:$AR$12,0),3))^$I345)+(EXP(-$G345/INDEX($AV$5:$BA$12,MATCH($D345,$AR$5:$AR$12,0),4))*($G345/INDEX($AV$5:$BA$12,MATCH($D345,$AR$5:$AR$12,0),4))^$I345)+(EXP(-$G345/INDEX($AV$5:$BA$12,MATCH($D345,$AR$5:$AR$12,0),5))*($G345/INDEX($AV$5:$BA$12,MATCH($D345,$AR$5:$AR$12,0),5))^$I345)+(EXP(-$G345/INDEX($AV$5:$BA$12,MATCH($D345,$AR$5:$AR$12,0),6))*($G345/INDEX($AV$5:$BA$12,MATCH($D345,$AR$5:$AR$12,0),6))^$I345)),0)</x:f>
        <x:v>0</x:v>
      </x:c>
      <x:c r="AB345" s="145" t="n">
        <x:f>IFERROR((EXP(-$G345/INDEX($AV$5:$BA$12,MATCH($D345,$AR$5:$AR$12,0),4))*($G345/INDEX($AV$5:$BA$12,MATCH($D345,$AR$5:$AR$12,0),4))^$I345)/((EXP(-$G345/INDEX($AV$5:$BA$12,MATCH($D345,$AR$5:$AR$12,0),1))*($G345/INDEX($AV$5:$BA$12,MATCH($D345,$AR$5:$AR$12,0),1))^$I345)+(EXP(-$G345/INDEX($AV$5:$BA$12,MATCH($D345,$AR$5:$AR$12,0),2))*($G345/INDEX($AV$5:$BA$12,MATCH($D345,$AR$5:$AR$12,0),2))^$I345)+(EXP(-$G345/INDEX($AV$5:$BA$12,MATCH($D345,$AR$5:$AR$12,0),3))*($G345/INDEX($AV$5:$BA$12,MATCH($D345,$AR$5:$AR$12,0),3))^$I345)+(EXP(-$G345/INDEX($AV$5:$BA$12,MATCH($D345,$AR$5:$AR$12,0),4))*($G345/INDEX($AV$5:$BA$12,MATCH($D345,$AR$5:$AR$12,0),4))^$I345)+(EXP(-$G345/INDEX($AV$5:$BA$12,MATCH($D345,$AR$5:$AR$12,0),5))*($G345/INDEX($AV$5:$BA$12,MATCH($D345,$AR$5:$AR$12,0),5))^$I345)+(EXP(-$G345/INDEX($AV$5:$BA$12,MATCH($D345,$AR$5:$AR$12,0),6))*($G345/INDEX($AV$5:$BA$12,MATCH($D345,$AR$5:$AR$12,0),6))^$I345)),0)</x:f>
        <x:v>0</x:v>
      </x:c>
      <x:c r="AC345" s="145" t="n">
        <x:f>IFERROR((EXP(-$G345/INDEX($AV$5:$BA$12,MATCH($D345,$AR$5:$AR$12,0),5))*($G345/INDEX($AV$5:$BA$12,MATCH($D345,$AR$5:$AR$12,0),5))^$I345)/((EXP(-$G345/INDEX($AV$5:$BA$12,MATCH($D345,$AR$5:$AR$12,0),1))*($G345/INDEX($AV$5:$BA$12,MATCH($D345,$AR$5:$AR$12,0),1))^$I345)+(EXP(-$G345/INDEX($AV$5:$BA$12,MATCH($D345,$AR$5:$AR$12,0),2))*($G345/INDEX($AV$5:$BA$12,MATCH($D345,$AR$5:$AR$12,0),2))^$I345)+(EXP(-$G345/INDEX($AV$5:$BA$12,MATCH($D345,$AR$5:$AR$12,0),3))*($G345/INDEX($AV$5:$BA$12,MATCH($D345,$AR$5:$AR$12,0),3))^$I345)+(EXP(-$G345/INDEX($AV$5:$BA$12,MATCH($D345,$AR$5:$AR$12,0),4))*($G345/INDEX($AV$5:$BA$12,MATCH($D345,$AR$5:$AR$12,0),4))^$I345)+(EXP(-$G345/INDEX($AV$5:$BA$12,MATCH($D345,$AR$5:$AR$12,0),5))*($G345/INDEX($AV$5:$BA$12,MATCH($D345,$AR$5:$AR$12,0),5))^$I345)+(EXP(-$G345/INDEX($AV$5:$BA$12,MATCH($D345,$AR$5:$AR$12,0),6))*($G345/INDEX($AV$5:$BA$12,MATCH($D345,$AR$5:$AR$12,0),6))^$I345)),0)</x:f>
        <x:v>0</x:v>
      </x:c>
      <x:c r="AD345" s="145" t="n">
        <x:f>IFERROR((EXP(-$G345/INDEX($AV$5:$BA$12,MATCH($D345,$AR$5:$AR$12,0),6))*($G345/INDEX($AV$5:$BA$12,MATCH($D345,$AR$5:$AR$12,0),6))^$I345)/((EXP(-$G345/INDEX($AV$5:$BA$12,MATCH($D345,$AR$5:$AR$12,0),1))*($G345/INDEX($AV$5:$BA$12,MATCH($D345,$AR$5:$AR$12,0),1))^$I345)+(EXP(-$G345/INDEX($AV$5:$BA$12,MATCH($D345,$AR$5:$AR$12,0),2))*($G345/INDEX($AV$5:$BA$12,MATCH($D345,$AR$5:$AR$12,0),2))^$I345)+(EXP(-$G345/INDEX($AV$5:$BA$12,MATCH($D345,$AR$5:$AR$12,0),3))*($G345/INDEX($AV$5:$BA$12,MATCH($D345,$AR$5:$AR$12,0),3))^$I345)+(EXP(-$G345/INDEX($AV$5:$BA$12,MATCH($D345,$AR$5:$AR$12,0),4))*($G345/INDEX($AV$5:$BA$12,MATCH($D345,$AR$5:$AR$12,0),4))^$I345)+(EXP(-$G345/INDEX($AV$5:$BA$12,MATCH($D345,$AR$5:$AR$12,0),5))*($G345/INDEX($AV$5:$BA$12,MATCH($D345,$AR$5:$AR$12,0),5))^$I345)+(EXP(-$G345/INDEX($AV$5:$BA$12,MATCH($D345,$AR$5:$AR$12,0),6))*($G345/INDEX($AV$5:$BA$12,MATCH($D345,$AR$5:$AR$12,0),6))^$I345)),0)</x:f>
        <x:v>0</x:v>
      </x:c>
      <x:c r="AE345" s="145" t="n">
        <x:f>IFERROR((EXP(-$G345/INDEX($BB$5:$BG$12,MATCH($D345,$AR$5:$AR$12,0),1))*($G345/INDEX($BB$5:$BG$12,MATCH($D345,$AR$5:$AR$12,0),1))^$J345)/((EXP(-$G345/INDEX($BB$5:$BG$12,MATCH($D345,$AR$5:$AR$12,0),1))*($G345/INDEX($BB$5:$BG$12,MATCH($D345,$AR$5:$AR$12,0),1))^$J345)+(EXP(-$G345/INDEX($BB$5:$BG$12,MATCH($D345,$AR$5:$AR$12,0),2))*($G345/INDEX($BB$5:$BG$12,MATCH($D345,$AR$5:$AR$12,0),2))^$J345)+(EXP(-$G345/INDEX($BB$5:$BG$12,MATCH($D345,$AR$5:$AR$12,0),3))*($G345/INDEX($BB$5:$BG$12,MATCH($D345,$AR$5:$AR$12,0),3))^$J345)+(EXP(-$G345/INDEX($BB$5:$BG$12,MATCH($D345,$AR$5:$AR$12,0),4))*($G345/INDEX($BB$5:$BG$12,MATCH($D345,$AR$5:$AR$12,0),4))^$J345)+(EXP(-$G345/INDEX($BB$5:$BG$12,MATCH($D345,$AR$5:$AR$12,0),5))*($G345/INDEX($BB$5:$BG$12,MATCH($D345,$AR$5:$AR$12,0),5))^$J345)+(EXP(-$G345/INDEX($BB$5:$BG$12,MATCH($D345,$AR$5:$AR$12,0),6))*($G345/INDEX($BB$5:$BG$12,MATCH($D345,$AR$5:$AR$12,0),6))^$J345)),0)</x:f>
        <x:v>0</x:v>
      </x:c>
      <x:c r="AF345" s="145" t="n">
        <x:f>IFERROR((EXP(-$G345/INDEX($BB$5:$BG$12,MATCH($D345,$AR$5:$AR$12,0),2))*($G345/INDEX($BB$5:$BG$12,MATCH($D345,$AR$5:$AR$12,0),2))^$J345)/((EXP(-$G345/INDEX($BB$5:$BG$12,MATCH($D345,$AR$5:$AR$12,0),1))*($G345/INDEX($BB$5:$BG$12,MATCH($D345,$AR$5:$AR$12,0),1))^$J345)+(EXP(-$G345/INDEX($BB$5:$BG$12,MATCH($D345,$AR$5:$AR$12,0),2))*($G345/INDEX($BB$5:$BG$12,MATCH($D345,$AR$5:$AR$12,0),2))^$J345)+(EXP(-$G345/INDEX($BB$5:$BG$12,MATCH($D345,$AR$5:$AR$12,0),3))*($G345/INDEX($BB$5:$BG$12,MATCH($D345,$AR$5:$AR$12,0),3))^$J345)+(EXP(-$G345/INDEX($BB$5:$BG$12,MATCH($D345,$AR$5:$AR$12,0),4))*($G345/INDEX($BB$5:$BG$12,MATCH($D345,$AR$5:$AR$12,0),4))^$J345)+(EXP(-$G345/INDEX($BB$5:$BG$12,MATCH($D345,$AR$5:$AR$12,0),5))*($G345/INDEX($BB$5:$BG$12,MATCH($D345,$AR$5:$AR$12,0),5))^$J345)+(EXP(-$G345/INDEX($BB$5:$BG$12,MATCH($D345,$AR$5:$AR$12,0),6))*($G345/INDEX($BB$5:$BG$12,MATCH($D345,$AR$5:$AR$12,0),6))^$J345)),0)</x:f>
        <x:v>0</x:v>
      </x:c>
      <x:c r="AG345" s="145" t="n">
        <x:f>IFERROR((EXP(-$G345/INDEX($BB$5:$BG$12,MATCH($D345,$AR$5:$AR$12,0),3))*($G345/INDEX($BB$5:$BG$12,MATCH($D345,$AR$5:$AR$12,0),3))^$J345)/((EXP(-$G345/INDEX($BB$5:$BG$12,MATCH($D345,$AR$5:$AR$12,0),1))*($G345/INDEX($BB$5:$BG$12,MATCH($D345,$AR$5:$AR$12,0),1))^$J345)+(EXP(-$G345/INDEX($BB$5:$BG$12,MATCH($D345,$AR$5:$AR$12,0),2))*($G345/INDEX($BB$5:$BG$12,MATCH($D345,$AR$5:$AR$12,0),2))^$J345)+(EXP(-$G345/INDEX($BB$5:$BG$12,MATCH($D345,$AR$5:$AR$12,0),3))*($G345/INDEX($BB$5:$BG$12,MATCH($D345,$AR$5:$AR$12,0),3))^$J345)+(EXP(-$G345/INDEX($BB$5:$BG$12,MATCH($D345,$AR$5:$AR$12,0),4))*($G345/INDEX($BB$5:$BG$12,MATCH($D345,$AR$5:$AR$12,0),4))^$J345)+(EXP(-$G345/INDEX($BB$5:$BG$12,MATCH($D345,$AR$5:$AR$12,0),5))*($G345/INDEX($BB$5:$BG$12,MATCH($D345,$AR$5:$AR$12,0),5))^$J345)+(EXP(-$G345/INDEX($BB$5:$BG$12,MATCH($D345,$AR$5:$AR$12,0),6))*($G345/INDEX($BB$5:$BG$12,MATCH($D345,$AR$5:$AR$12,0),6))^$J345)),0)</x:f>
        <x:v>0</x:v>
      </x:c>
      <x:c r="AH345" s="145" t="n">
        <x:f>IFERROR((EXP(-$G345/INDEX($BB$5:$BG$12,MATCH($D345,$AR$5:$AR$12,0),4))*($G345/INDEX($BB$5:$BG$12,MATCH($D345,$AR$5:$AR$12,0),4))^$J345)/((EXP(-$G345/INDEX($BB$5:$BG$12,MATCH($D345,$AR$5:$AR$12,0),1))*($G345/INDEX($BB$5:$BG$12,MATCH($D345,$AR$5:$AR$12,0),1))^$J345)+(EXP(-$G345/INDEX($BB$5:$BG$12,MATCH($D345,$AR$5:$AR$12,0),2))*($G345/INDEX($BB$5:$BG$12,MATCH($D345,$AR$5:$AR$12,0),2))^$J345)+(EXP(-$G345/INDEX($BB$5:$BG$12,MATCH($D345,$AR$5:$AR$12,0),3))*($G345/INDEX($BB$5:$BG$12,MATCH($D345,$AR$5:$AR$12,0),3))^$J345)+(EXP(-$G345/INDEX($BB$5:$BG$12,MATCH($D345,$AR$5:$AR$12,0),4))*($G345/INDEX($BB$5:$BG$12,MATCH($D345,$AR$5:$AR$12,0),4))^$J345)+(EXP(-$G345/INDEX($BB$5:$BG$12,MATCH($D345,$AR$5:$AR$12,0),5))*($G345/INDEX($BB$5:$BG$12,MATCH($D345,$AR$5:$AR$12,0),5))^$J345)+(EXP(-$G345/INDEX($BB$5:$BG$12,MATCH($D345,$AR$5:$AR$12,0),6))*($G345/INDEX($BB$5:$BG$12,MATCH($D345,$AR$5:$AR$12,0),6))^$J345)),0)</x:f>
        <x:v>0</x:v>
      </x:c>
      <x:c r="AI345" s="145" t="n">
        <x:f>IFERROR((EXP(-$G345/INDEX($BB$5:$BG$12,MATCH($D345,$AR$5:$AR$12,0),5))*($G345/INDEX($BB$5:$BG$12,MATCH($D345,$AR$5:$AR$12,0),5))^$J345)/((EXP(-$G345/INDEX($BB$5:$BG$12,MATCH($D345,$AR$5:$AR$12,0),1))*($G345/INDEX($BB$5:$BG$12,MATCH($D345,$AR$5:$AR$12,0),1))^$J345)+(EXP(-$G345/INDEX($BB$5:$BG$12,MATCH($D345,$AR$5:$AR$12,0),2))*($G345/INDEX($BB$5:$BG$12,MATCH($D345,$AR$5:$AR$12,0),2))^$J345)+(EXP(-$G345/INDEX($BB$5:$BG$12,MATCH($D345,$AR$5:$AR$12,0),3))*($G345/INDEX($BB$5:$BG$12,MATCH($D345,$AR$5:$AR$12,0),3))^$J345)+(EXP(-$G345/INDEX($BB$5:$BG$12,MATCH($D345,$AR$5:$AR$12,0),4))*($G345/INDEX($BB$5:$BG$12,MATCH($D345,$AR$5:$AR$12,0),4))^$J345)+(EXP(-$G345/INDEX($BB$5:$BG$12,MATCH($D345,$AR$5:$AR$12,0),5))*($G345/INDEX($BB$5:$BG$12,MATCH($D345,$AR$5:$AR$12,0),5))^$J345)+(EXP(-$G345/INDEX($BB$5:$BG$12,MATCH($D345,$AR$5:$AR$12,0),6))*($G345/INDEX($BB$5:$BG$12,MATCH($D345,$AR$5:$AR$12,0),6))^$J345)),0)</x:f>
        <x:v>0</x:v>
      </x:c>
      <x:c r="AJ345" s="145" t="n">
        <x:f>IFERROR((EXP(-$G345/INDEX($BB$5:$BG$12,MATCH($D345,$AR$5:$AR$12,0),6))*($G345/INDEX($BB$5:$BG$12,MATCH($D345,$AR$5:$AR$12,0),6))^$J345)/((EXP(-$G345/INDEX($BB$5:$BG$12,MATCH($D345,$AR$5:$AR$12,0),1))*($G345/INDEX($BB$5:$BG$12,MATCH($D345,$AR$5:$AR$12,0),1))^$J345)+(EXP(-$G345/INDEX($BB$5:$BG$12,MATCH($D345,$AR$5:$AR$12,0),2))*($G345/INDEX($BB$5:$BG$12,MATCH($D345,$AR$5:$AR$12,0),2))^$J345)+(EXP(-$G345/INDEX($BB$5:$BG$12,MATCH($D345,$AR$5:$AR$12,0),3))*($G345/INDEX($BB$5:$BG$12,MATCH($D345,$AR$5:$AR$12,0),3))^$J345)+(EXP(-$G345/INDEX($BB$5:$BG$12,MATCH($D345,$AR$5:$AR$12,0),4))*($G345/INDEX($BB$5:$BG$12,MATCH($D345,$AR$5:$AR$12,0),4))^$J345)+(EXP(-$G345/INDEX($BB$5:$BG$12,MATCH($D345,$AR$5:$AR$12,0),5))*($G345/INDEX($BB$5:$BG$12,MATCH($D345,$AR$5:$AR$12,0),5))^$J345)+(EXP(-$G345/INDEX($BB$5:$BG$12,MATCH($D345,$AR$5:$AR$12,0),6))*($G345/INDEX($BB$5:$BG$12,MATCH($D345,$AR$5:$AR$12,0),6))^$J345)),0)</x:f>
        <x:v>0</x:v>
      </x:c>
      <x:c r="BJ345"/>
      <x:c r="BK345"/>
      <x:c r="BL345"/>
      <x:c r="BM345"/>
      <x:c r="BN345"/>
      <x:c r="BO345"/>
      <x:c r="BP345"/>
      <x:c r="BQ345"/>
      <x:c r="BR345"/>
      <x:c r="BS345"/>
      <x:c r="BT345"/>
      <x:c r="BU345"/>
      <x:c r="BV345"/>
      <x:c r="BW345"/>
      <x:c r="BX345"/>
      <x:c r="BY345"/>
      <x:c r="BZ345"/>
    </x:row>
    <x:row r="346">
      <x:c r="A346" s="30" t="n">
        <x:f>'対象台データ'!A344</x:f>
        <x:v>46139</x:v>
      </x:c>
      <x:c r="B346" s="1004" t="str">
        <x:f>'対象台データ'!B344</x:f>
        <x:v>月</x:v>
      </x:c>
      <x:c r="C346" s="1004" t="str">
        <x:f>'対象台データ'!C344</x:f>
        <x:v>4/27</x:v>
      </x:c>
      <x:c r="D346" t="str">
        <x:f>'対象台データ'!D344</x:f>
        <x:v>スマスロ モンスターハンターライズ</x:v>
      </x:c>
      <x:c r="E346" s="1015" t="n">
        <x:f>IF($X346="A",MIN(100,MAX(0,55+(V346-55)*(1+0.4*SQRT(MIN(G346/8000,1))))),MIN(100,MAX(0,V346)))</x:f>
        <x:v>76.9502717175719</x:v>
      </x:c>
      <x:c r="F346" s="1017" t="n">
        <x:f>'対象台データ'!E344</x:f>
        <x:v>571</x:v>
      </x:c>
      <x:c r="G346" s="644" t="n">
        <x:f>'対象台データ'!F344</x:f>
        <x:v>5737</x:v>
      </x:c>
      <x:c r="H346" s="644" t="n">
        <x:f>'対象台データ'!G344</x:f>
        <x:v>6231</x:v>
      </x:c>
      <x:c r="I346" s="644" t="n">
        <x:f>'対象台データ'!H344</x:f>
        <x:v>0</x:v>
      </x:c>
      <x:c r="J346" s="644" t="n">
        <x:f>'対象台データ'!I344</x:f>
        <x:v>0</x:v>
      </x:c>
      <x:c r="K346" s="145" t="n">
        <x:f>'対象台データ'!K344</x:f>
        <x:v>1.3620359072686072</x:v>
      </x:c>
      <x:c r="L346" s="28" t="n">
        <x:f>IF(G346&lt;=0,5,IF(G346&lt;1500,5+(G346-0)*(20-5)/(1500-0),IF(G346&lt;3000,20+(G346-1500)*(40-20)/(3000-1500),IF(G346&lt;4500,40+(G346-3000)*(58-40)/(4500-3000),IF(G346&lt;6000,58+(G346-4500)*(72-58)/(6000-4500),IF(G346&lt;7500,72+(G346-6000)*(84-72)/(7500-6000),IF(G346&lt;9000,84+(G346-7500)*(93-84)/(9000-7500),IF(G346&lt;11000,93+(G346-9000)*(100-93)/(11000-9000),100))))))))</x:f>
        <x:v>69.54533333333333</x:v>
      </x:c>
      <x:c r="M346" s="28" t="n">
        <x:v>1</x:v>
      </x:c>
      <x:c r="N346" s="28" t="n">
        <x:f>MIN(100,L346*M346)</x:f>
        <x:v>69.54533333333333</x:v>
      </x:c>
      <x:c r="O346" s="28" t="n">
        <x:f>IF(K346&lt;=0.8,0,IF(K346&lt;0.9,0+(K346-0.8)*(10-0)/(0.9-0.8),IF(K346&lt;1,10+(K346-0.9)*(35-10)/(1-0.9),IF(K346&lt;1.2,35+(K346-1)*(87-35)/(1.2-1),IF(K346&lt;1.3,87+(K346-1.2)*(96-87)/(1.3-1.2),IF(K346&lt;1.45,96+(K346-1.3)*(100-96)/(1.45-1.3),100))))))</x:f>
        <x:v>97.65429086049619</x:v>
      </x:c>
      <x:c r="P346" s="145" t="n">
        <x:f>MIN(1,SQRT(G346/8000))</x:f>
        <x:v>0.8468323328735152</x:v>
      </x:c>
      <x:c r="Q346" s="28" t="n">
        <x:f>35+(O346-35)*P346</x:f>
        <x:v>88.05767929392975</x:v>
      </x:c>
      <x:c r="R346" s="28" t="n">
        <x:f>IF(K346&lt;0.95,MIN(25,(0.95-K346)*250),0)</x:f>
        <x:v>0</x:v>
      </x:c>
      <x:c r="S346" s="28" t="n">
        <x:f>IF($X346="A",Y346*5+Z346*15+AA346*30+AB346*60+AC346*80+AD346*100,0)</x:f>
        <x:v>0</x:v>
      </x:c>
      <x:c r="T346" s="28" t="n">
        <x:f>IF($X346="A",AE346*5+AF346*15+AG346*30+AH346*60+AI346*80+AJ346*100,0)</x:f>
        <x:v>0</x:v>
      </x:c>
      <x:c r="U346" s="28" t="n">
        <x:f>IF($X346="A",S346*15%+T346*30%+Q346*55%,0)</x:f>
        <x:v>0</x:v>
      </x:c>
      <x:c r="V346" s="1019" t="n">
        <x:f>IF($X346="A",U346*80%+N346*20%,N346*IFERROR(INDEX($AT$5:$AT$60,MATCH($D346,$AR$5:$AR$60,0)),0.6)+Q346*IFERROR(INDEX($AU$5:$AU$60,MATCH($D346,$AR$5:$AR$60,0)),0.4)-R346)</x:f>
        <x:v>76.9502717175719</x:v>
      </x:c>
      <x:c r="W346" s="25" t="str">
        <x:f>IF(E346&gt;=90,"設定6級候補",IF(E346&gt;=75,"設定4以上強候補",IF(E346&gt;=60,"設定4以上を疑う","要観察")))</x:f>
        <x:v>設定4以上強候補</x:v>
      </x:c>
      <x:c r="X346" s="1004" t="str">
        <x:f>IFERROR(INDEX($AS$5:$AS$60,MATCH($D346,$AR$5:$AR$60,0)),"AT")</x:f>
        <x:v>AT</x:v>
      </x:c>
      <x:c r="Y346" s="145" t="n">
        <x:f>IFERROR((EXP(-$G346/INDEX($AV$5:$BA$12,MATCH($D346,$AR$5:$AR$12,0),1))*($G346/INDEX($AV$5:$BA$12,MATCH($D346,$AR$5:$AR$12,0),1))^$I346)/((EXP(-$G346/INDEX($AV$5:$BA$12,MATCH($D346,$AR$5:$AR$12,0),1))*($G346/INDEX($AV$5:$BA$12,MATCH($D346,$AR$5:$AR$12,0),1))^$I346)+(EXP(-$G346/INDEX($AV$5:$BA$12,MATCH($D346,$AR$5:$AR$12,0),2))*($G346/INDEX($AV$5:$BA$12,MATCH($D346,$AR$5:$AR$12,0),2))^$I346)+(EXP(-$G346/INDEX($AV$5:$BA$12,MATCH($D346,$AR$5:$AR$12,0),3))*($G346/INDEX($AV$5:$BA$12,MATCH($D346,$AR$5:$AR$12,0),3))^$I346)+(EXP(-$G346/INDEX($AV$5:$BA$12,MATCH($D346,$AR$5:$AR$12,0),4))*($G346/INDEX($AV$5:$BA$12,MATCH($D346,$AR$5:$AR$12,0),4))^$I346)+(EXP(-$G346/INDEX($AV$5:$BA$12,MATCH($D346,$AR$5:$AR$12,0),5))*($G346/INDEX($AV$5:$BA$12,MATCH($D346,$AR$5:$AR$12,0),5))^$I346)+(EXP(-$G346/INDEX($AV$5:$BA$12,MATCH($D346,$AR$5:$AR$12,0),6))*($G346/INDEX($AV$5:$BA$12,MATCH($D346,$AR$5:$AR$12,0),6))^$I346)),0)</x:f>
        <x:v>0</x:v>
      </x:c>
      <x:c r="Z346" s="145" t="n">
        <x:f>IFERROR((EXP(-$G346/INDEX($AV$5:$BA$12,MATCH($D346,$AR$5:$AR$12,0),2))*($G346/INDEX($AV$5:$BA$12,MATCH($D346,$AR$5:$AR$12,0),2))^$I346)/((EXP(-$G346/INDEX($AV$5:$BA$12,MATCH($D346,$AR$5:$AR$12,0),1))*($G346/INDEX($AV$5:$BA$12,MATCH($D346,$AR$5:$AR$12,0),1))^$I346)+(EXP(-$G346/INDEX($AV$5:$BA$12,MATCH($D346,$AR$5:$AR$12,0),2))*($G346/INDEX($AV$5:$BA$12,MATCH($D346,$AR$5:$AR$12,0),2))^$I346)+(EXP(-$G346/INDEX($AV$5:$BA$12,MATCH($D346,$AR$5:$AR$12,0),3))*($G346/INDEX($AV$5:$BA$12,MATCH($D346,$AR$5:$AR$12,0),3))^$I346)+(EXP(-$G346/INDEX($AV$5:$BA$12,MATCH($D346,$AR$5:$AR$12,0),4))*($G346/INDEX($AV$5:$BA$12,MATCH($D346,$AR$5:$AR$12,0),4))^$I346)+(EXP(-$G346/INDEX($AV$5:$BA$12,MATCH($D346,$AR$5:$AR$12,0),5))*($G346/INDEX($AV$5:$BA$12,MATCH($D346,$AR$5:$AR$12,0),5))^$I346)+(EXP(-$G346/INDEX($AV$5:$BA$12,MATCH($D346,$AR$5:$AR$12,0),6))*($G346/INDEX($AV$5:$BA$12,MATCH($D346,$AR$5:$AR$12,0),6))^$I346)),0)</x:f>
        <x:v>0</x:v>
      </x:c>
      <x:c r="AA346" s="145" t="n">
        <x:f>IFERROR((EXP(-$G346/INDEX($AV$5:$BA$12,MATCH($D346,$AR$5:$AR$12,0),3))*($G346/INDEX($AV$5:$BA$12,MATCH($D346,$AR$5:$AR$12,0),3))^$I346)/((EXP(-$G346/INDEX($AV$5:$BA$12,MATCH($D346,$AR$5:$AR$12,0),1))*($G346/INDEX($AV$5:$BA$12,MATCH($D346,$AR$5:$AR$12,0),1))^$I346)+(EXP(-$G346/INDEX($AV$5:$BA$12,MATCH($D346,$AR$5:$AR$12,0),2))*($G346/INDEX($AV$5:$BA$12,MATCH($D346,$AR$5:$AR$12,0),2))^$I346)+(EXP(-$G346/INDEX($AV$5:$BA$12,MATCH($D346,$AR$5:$AR$12,0),3))*($G346/INDEX($AV$5:$BA$12,MATCH($D346,$AR$5:$AR$12,0),3))^$I346)+(EXP(-$G346/INDEX($AV$5:$BA$12,MATCH($D346,$AR$5:$AR$12,0),4))*($G346/INDEX($AV$5:$BA$12,MATCH($D346,$AR$5:$AR$12,0),4))^$I346)+(EXP(-$G346/INDEX($AV$5:$BA$12,MATCH($D346,$AR$5:$AR$12,0),5))*($G346/INDEX($AV$5:$BA$12,MATCH($D346,$AR$5:$AR$12,0),5))^$I346)+(EXP(-$G346/INDEX($AV$5:$BA$12,MATCH($D346,$AR$5:$AR$12,0),6))*($G346/INDEX($AV$5:$BA$12,MATCH($D346,$AR$5:$AR$12,0),6))^$I346)),0)</x:f>
        <x:v>0</x:v>
      </x:c>
      <x:c r="AB346" s="145" t="n">
        <x:f>IFERROR((EXP(-$G346/INDEX($AV$5:$BA$12,MATCH($D346,$AR$5:$AR$12,0),4))*($G346/INDEX($AV$5:$BA$12,MATCH($D346,$AR$5:$AR$12,0),4))^$I346)/((EXP(-$G346/INDEX($AV$5:$BA$12,MATCH($D346,$AR$5:$AR$12,0),1))*($G346/INDEX($AV$5:$BA$12,MATCH($D346,$AR$5:$AR$12,0),1))^$I346)+(EXP(-$G346/INDEX($AV$5:$BA$12,MATCH($D346,$AR$5:$AR$12,0),2))*($G346/INDEX($AV$5:$BA$12,MATCH($D346,$AR$5:$AR$12,0),2))^$I346)+(EXP(-$G346/INDEX($AV$5:$BA$12,MATCH($D346,$AR$5:$AR$12,0),3))*($G346/INDEX($AV$5:$BA$12,MATCH($D346,$AR$5:$AR$12,0),3))^$I346)+(EXP(-$G346/INDEX($AV$5:$BA$12,MATCH($D346,$AR$5:$AR$12,0),4))*($G346/INDEX($AV$5:$BA$12,MATCH($D346,$AR$5:$AR$12,0),4))^$I346)+(EXP(-$G346/INDEX($AV$5:$BA$12,MATCH($D346,$AR$5:$AR$12,0),5))*($G346/INDEX($AV$5:$BA$12,MATCH($D346,$AR$5:$AR$12,0),5))^$I346)+(EXP(-$G346/INDEX($AV$5:$BA$12,MATCH($D346,$AR$5:$AR$12,0),6))*($G346/INDEX($AV$5:$BA$12,MATCH($D346,$AR$5:$AR$12,0),6))^$I346)),0)</x:f>
        <x:v>0</x:v>
      </x:c>
      <x:c r="AC346" s="145" t="n">
        <x:f>IFERROR((EXP(-$G346/INDEX($AV$5:$BA$12,MATCH($D346,$AR$5:$AR$12,0),5))*($G346/INDEX($AV$5:$BA$12,MATCH($D346,$AR$5:$AR$12,0),5))^$I346)/((EXP(-$G346/INDEX($AV$5:$BA$12,MATCH($D346,$AR$5:$AR$12,0),1))*($G346/INDEX($AV$5:$BA$12,MATCH($D346,$AR$5:$AR$12,0),1))^$I346)+(EXP(-$G346/INDEX($AV$5:$BA$12,MATCH($D346,$AR$5:$AR$12,0),2))*($G346/INDEX($AV$5:$BA$12,MATCH($D346,$AR$5:$AR$12,0),2))^$I346)+(EXP(-$G346/INDEX($AV$5:$BA$12,MATCH($D346,$AR$5:$AR$12,0),3))*($G346/INDEX($AV$5:$BA$12,MATCH($D346,$AR$5:$AR$12,0),3))^$I346)+(EXP(-$G346/INDEX($AV$5:$BA$12,MATCH($D346,$AR$5:$AR$12,0),4))*($G346/INDEX($AV$5:$BA$12,MATCH($D346,$AR$5:$AR$12,0),4))^$I346)+(EXP(-$G346/INDEX($AV$5:$BA$12,MATCH($D346,$AR$5:$AR$12,0),5))*($G346/INDEX($AV$5:$BA$12,MATCH($D346,$AR$5:$AR$12,0),5))^$I346)+(EXP(-$G346/INDEX($AV$5:$BA$12,MATCH($D346,$AR$5:$AR$12,0),6))*($G346/INDEX($AV$5:$BA$12,MATCH($D346,$AR$5:$AR$12,0),6))^$I346)),0)</x:f>
        <x:v>0</x:v>
      </x:c>
      <x:c r="AD346" s="145" t="n">
        <x:f>IFERROR((EXP(-$G346/INDEX($AV$5:$BA$12,MATCH($D346,$AR$5:$AR$12,0),6))*($G346/INDEX($AV$5:$BA$12,MATCH($D346,$AR$5:$AR$12,0),6))^$I346)/((EXP(-$G346/INDEX($AV$5:$BA$12,MATCH($D346,$AR$5:$AR$12,0),1))*($G346/INDEX($AV$5:$BA$12,MATCH($D346,$AR$5:$AR$12,0),1))^$I346)+(EXP(-$G346/INDEX($AV$5:$BA$12,MATCH($D346,$AR$5:$AR$12,0),2))*($G346/INDEX($AV$5:$BA$12,MATCH($D346,$AR$5:$AR$12,0),2))^$I346)+(EXP(-$G346/INDEX($AV$5:$BA$12,MATCH($D346,$AR$5:$AR$12,0),3))*($G346/INDEX($AV$5:$BA$12,MATCH($D346,$AR$5:$AR$12,0),3))^$I346)+(EXP(-$G346/INDEX($AV$5:$BA$12,MATCH($D346,$AR$5:$AR$12,0),4))*($G346/INDEX($AV$5:$BA$12,MATCH($D346,$AR$5:$AR$12,0),4))^$I346)+(EXP(-$G346/INDEX($AV$5:$BA$12,MATCH($D346,$AR$5:$AR$12,0),5))*($G346/INDEX($AV$5:$BA$12,MATCH($D346,$AR$5:$AR$12,0),5))^$I346)+(EXP(-$G346/INDEX($AV$5:$BA$12,MATCH($D346,$AR$5:$AR$12,0),6))*($G346/INDEX($AV$5:$BA$12,MATCH($D346,$AR$5:$AR$12,0),6))^$I346)),0)</x:f>
        <x:v>0</x:v>
      </x:c>
      <x:c r="AE346" s="145" t="n">
        <x:f>IFERROR((EXP(-$G346/INDEX($BB$5:$BG$12,MATCH($D346,$AR$5:$AR$12,0),1))*($G346/INDEX($BB$5:$BG$12,MATCH($D346,$AR$5:$AR$12,0),1))^$J346)/((EXP(-$G346/INDEX($BB$5:$BG$12,MATCH($D346,$AR$5:$AR$12,0),1))*($G346/INDEX($BB$5:$BG$12,MATCH($D346,$AR$5:$AR$12,0),1))^$J346)+(EXP(-$G346/INDEX($BB$5:$BG$12,MATCH($D346,$AR$5:$AR$12,0),2))*($G346/INDEX($BB$5:$BG$12,MATCH($D346,$AR$5:$AR$12,0),2))^$J346)+(EXP(-$G346/INDEX($BB$5:$BG$12,MATCH($D346,$AR$5:$AR$12,0),3))*($G346/INDEX($BB$5:$BG$12,MATCH($D346,$AR$5:$AR$12,0),3))^$J346)+(EXP(-$G346/INDEX($BB$5:$BG$12,MATCH($D346,$AR$5:$AR$12,0),4))*($G346/INDEX($BB$5:$BG$12,MATCH($D346,$AR$5:$AR$12,0),4))^$J346)+(EXP(-$G346/INDEX($BB$5:$BG$12,MATCH($D346,$AR$5:$AR$12,0),5))*($G346/INDEX($BB$5:$BG$12,MATCH($D346,$AR$5:$AR$12,0),5))^$J346)+(EXP(-$G346/INDEX($BB$5:$BG$12,MATCH($D346,$AR$5:$AR$12,0),6))*($G346/INDEX($BB$5:$BG$12,MATCH($D346,$AR$5:$AR$12,0),6))^$J346)),0)</x:f>
        <x:v>0</x:v>
      </x:c>
      <x:c r="AF346" s="145" t="n">
        <x:f>IFERROR((EXP(-$G346/INDEX($BB$5:$BG$12,MATCH($D346,$AR$5:$AR$12,0),2))*($G346/INDEX($BB$5:$BG$12,MATCH($D346,$AR$5:$AR$12,0),2))^$J346)/((EXP(-$G346/INDEX($BB$5:$BG$12,MATCH($D346,$AR$5:$AR$12,0),1))*($G346/INDEX($BB$5:$BG$12,MATCH($D346,$AR$5:$AR$12,0),1))^$J346)+(EXP(-$G346/INDEX($BB$5:$BG$12,MATCH($D346,$AR$5:$AR$12,0),2))*($G346/INDEX($BB$5:$BG$12,MATCH($D346,$AR$5:$AR$12,0),2))^$J346)+(EXP(-$G346/INDEX($BB$5:$BG$12,MATCH($D346,$AR$5:$AR$12,0),3))*($G346/INDEX($BB$5:$BG$12,MATCH($D346,$AR$5:$AR$12,0),3))^$J346)+(EXP(-$G346/INDEX($BB$5:$BG$12,MATCH($D346,$AR$5:$AR$12,0),4))*($G346/INDEX($BB$5:$BG$12,MATCH($D346,$AR$5:$AR$12,0),4))^$J346)+(EXP(-$G346/INDEX($BB$5:$BG$12,MATCH($D346,$AR$5:$AR$12,0),5))*($G346/INDEX($BB$5:$BG$12,MATCH($D346,$AR$5:$AR$12,0),5))^$J346)+(EXP(-$G346/INDEX($BB$5:$BG$12,MATCH($D346,$AR$5:$AR$12,0),6))*($G346/INDEX($BB$5:$BG$12,MATCH($D346,$AR$5:$AR$12,0),6))^$J346)),0)</x:f>
        <x:v>0</x:v>
      </x:c>
      <x:c r="AG346" s="145" t="n">
        <x:f>IFERROR((EXP(-$G346/INDEX($BB$5:$BG$12,MATCH($D346,$AR$5:$AR$12,0),3))*($G346/INDEX($BB$5:$BG$12,MATCH($D346,$AR$5:$AR$12,0),3))^$J346)/((EXP(-$G346/INDEX($BB$5:$BG$12,MATCH($D346,$AR$5:$AR$12,0),1))*($G346/INDEX($BB$5:$BG$12,MATCH($D346,$AR$5:$AR$12,0),1))^$J346)+(EXP(-$G346/INDEX($BB$5:$BG$12,MATCH($D346,$AR$5:$AR$12,0),2))*($G346/INDEX($BB$5:$BG$12,MATCH($D346,$AR$5:$AR$12,0),2))^$J346)+(EXP(-$G346/INDEX($BB$5:$BG$12,MATCH($D346,$AR$5:$AR$12,0),3))*($G346/INDEX($BB$5:$BG$12,MATCH($D346,$AR$5:$AR$12,0),3))^$J346)+(EXP(-$G346/INDEX($BB$5:$BG$12,MATCH($D346,$AR$5:$AR$12,0),4))*($G346/INDEX($BB$5:$BG$12,MATCH($D346,$AR$5:$AR$12,0),4))^$J346)+(EXP(-$G346/INDEX($BB$5:$BG$12,MATCH($D346,$AR$5:$AR$12,0),5))*($G346/INDEX($BB$5:$BG$12,MATCH($D346,$AR$5:$AR$12,0),5))^$J346)+(EXP(-$G346/INDEX($BB$5:$BG$12,MATCH($D346,$AR$5:$AR$12,0),6))*($G346/INDEX($BB$5:$BG$12,MATCH($D346,$AR$5:$AR$12,0),6))^$J346)),0)</x:f>
        <x:v>0</x:v>
      </x:c>
      <x:c r="AH346" s="145" t="n">
        <x:f>IFERROR((EXP(-$G346/INDEX($BB$5:$BG$12,MATCH($D346,$AR$5:$AR$12,0),4))*($G346/INDEX($BB$5:$BG$12,MATCH($D346,$AR$5:$AR$12,0),4))^$J346)/((EXP(-$G346/INDEX($BB$5:$BG$12,MATCH($D346,$AR$5:$AR$12,0),1))*($G346/INDEX($BB$5:$BG$12,MATCH($D346,$AR$5:$AR$12,0),1))^$J346)+(EXP(-$G346/INDEX($BB$5:$BG$12,MATCH($D346,$AR$5:$AR$12,0),2))*($G346/INDEX($BB$5:$BG$12,MATCH($D346,$AR$5:$AR$12,0),2))^$J346)+(EXP(-$G346/INDEX($BB$5:$BG$12,MATCH($D346,$AR$5:$AR$12,0),3))*($G346/INDEX($BB$5:$BG$12,MATCH($D346,$AR$5:$AR$12,0),3))^$J346)+(EXP(-$G346/INDEX($BB$5:$BG$12,MATCH($D346,$AR$5:$AR$12,0),4))*($G346/INDEX($BB$5:$BG$12,MATCH($D346,$AR$5:$AR$12,0),4))^$J346)+(EXP(-$G346/INDEX($BB$5:$BG$12,MATCH($D346,$AR$5:$AR$12,0),5))*($G346/INDEX($BB$5:$BG$12,MATCH($D346,$AR$5:$AR$12,0),5))^$J346)+(EXP(-$G346/INDEX($BB$5:$BG$12,MATCH($D346,$AR$5:$AR$12,0),6))*($G346/INDEX($BB$5:$BG$12,MATCH($D346,$AR$5:$AR$12,0),6))^$J346)),0)</x:f>
        <x:v>0</x:v>
      </x:c>
      <x:c r="AI346" s="145" t="n">
        <x:f>IFERROR((EXP(-$G346/INDEX($BB$5:$BG$12,MATCH($D346,$AR$5:$AR$12,0),5))*($G346/INDEX($BB$5:$BG$12,MATCH($D346,$AR$5:$AR$12,0),5))^$J346)/((EXP(-$G346/INDEX($BB$5:$BG$12,MATCH($D346,$AR$5:$AR$12,0),1))*($G346/INDEX($BB$5:$BG$12,MATCH($D346,$AR$5:$AR$12,0),1))^$J346)+(EXP(-$G346/INDEX($BB$5:$BG$12,MATCH($D346,$AR$5:$AR$12,0),2))*($G346/INDEX($BB$5:$BG$12,MATCH($D346,$AR$5:$AR$12,0),2))^$J346)+(EXP(-$G346/INDEX($BB$5:$BG$12,MATCH($D346,$AR$5:$AR$12,0),3))*($G346/INDEX($BB$5:$BG$12,MATCH($D346,$AR$5:$AR$12,0),3))^$J346)+(EXP(-$G346/INDEX($BB$5:$BG$12,MATCH($D346,$AR$5:$AR$12,0),4))*($G346/INDEX($BB$5:$BG$12,MATCH($D346,$AR$5:$AR$12,0),4))^$J346)+(EXP(-$G346/INDEX($BB$5:$BG$12,MATCH($D346,$AR$5:$AR$12,0),5))*($G346/INDEX($BB$5:$BG$12,MATCH($D346,$AR$5:$AR$12,0),5))^$J346)+(EXP(-$G346/INDEX($BB$5:$BG$12,MATCH($D346,$AR$5:$AR$12,0),6))*($G346/INDEX($BB$5:$BG$12,MATCH($D346,$AR$5:$AR$12,0),6))^$J346)),0)</x:f>
        <x:v>0</x:v>
      </x:c>
      <x:c r="AJ346" s="145" t="n">
        <x:f>IFERROR((EXP(-$G346/INDEX($BB$5:$BG$12,MATCH($D346,$AR$5:$AR$12,0),6))*($G346/INDEX($BB$5:$BG$12,MATCH($D346,$AR$5:$AR$12,0),6))^$J346)/((EXP(-$G346/INDEX($BB$5:$BG$12,MATCH($D346,$AR$5:$AR$12,0),1))*($G346/INDEX($BB$5:$BG$12,MATCH($D346,$AR$5:$AR$12,0),1))^$J346)+(EXP(-$G346/INDEX($BB$5:$BG$12,MATCH($D346,$AR$5:$AR$12,0),2))*($G346/INDEX($BB$5:$BG$12,MATCH($D346,$AR$5:$AR$12,0),2))^$J346)+(EXP(-$G346/INDEX($BB$5:$BG$12,MATCH($D346,$AR$5:$AR$12,0),3))*($G346/INDEX($BB$5:$BG$12,MATCH($D346,$AR$5:$AR$12,0),3))^$J346)+(EXP(-$G346/INDEX($BB$5:$BG$12,MATCH($D346,$AR$5:$AR$12,0),4))*($G346/INDEX($BB$5:$BG$12,MATCH($D346,$AR$5:$AR$12,0),4))^$J346)+(EXP(-$G346/INDEX($BB$5:$BG$12,MATCH($D346,$AR$5:$AR$12,0),5))*($G346/INDEX($BB$5:$BG$12,MATCH($D346,$AR$5:$AR$12,0),5))^$J346)+(EXP(-$G346/INDEX($BB$5:$BG$12,MATCH($D346,$AR$5:$AR$12,0),6))*($G346/INDEX($BB$5:$BG$12,MATCH($D346,$AR$5:$AR$12,0),6))^$J346)),0)</x:f>
        <x:v>0</x:v>
      </x:c>
      <x:c r="BJ346"/>
      <x:c r="BK346"/>
      <x:c r="BL346"/>
      <x:c r="BM346"/>
      <x:c r="BN346"/>
      <x:c r="BO346"/>
      <x:c r="BP346"/>
      <x:c r="BQ346"/>
      <x:c r="BR346"/>
      <x:c r="BS346"/>
      <x:c r="BT346"/>
      <x:c r="BU346"/>
      <x:c r="BV346"/>
      <x:c r="BW346"/>
      <x:c r="BX346"/>
      <x:c r="BY346"/>
      <x:c r="BZ346"/>
    </x:row>
    <x:row r="347">
      <x:c r="A347" s="30" t="n">
        <x:f>'対象台データ'!A345</x:f>
        <x:v>46139</x:v>
      </x:c>
      <x:c r="B347" s="1004" t="str">
        <x:f>'対象台データ'!B345</x:f>
        <x:v>月</x:v>
      </x:c>
      <x:c r="C347" s="1004" t="str">
        <x:f>'対象台データ'!C345</x:f>
        <x:v>4/27</x:v>
      </x:c>
      <x:c r="D347" t="str">
        <x:f>'対象台データ'!D345</x:f>
        <x:v>スマスロ モンスターハンターライズ</x:v>
      </x:c>
      <x:c r="E347" s="1015" t="n">
        <x:f>IF($X347="A",MIN(100,MAX(0,55+(V347-55)*(1+0.4*SQRT(MIN(G347/8000,1))))),MIN(100,MAX(0,V347)))</x:f>
        <x:v>87.92250125313282</x:v>
      </x:c>
      <x:c r="F347" s="1017" t="n">
        <x:f>'対象台データ'!E345</x:f>
        <x:v>572</x:v>
      </x:c>
      <x:c r="G347" s="644" t="n">
        <x:f>'対象台データ'!F345</x:f>
        <x:v>8645</x:v>
      </x:c>
      <x:c r="H347" s="644" t="n">
        <x:f>'対象台データ'!G345</x:f>
        <x:v>4838</x:v>
      </x:c>
      <x:c r="I347" s="644" t="n">
        <x:f>'対象台データ'!H345</x:f>
        <x:v>0</x:v>
      </x:c>
      <x:c r="J347" s="644" t="n">
        <x:f>'対象台データ'!I345</x:f>
        <x:v>0</x:v>
      </x:c>
      <x:c r="K347" s="145" t="n">
        <x:f>'対象台データ'!K345</x:f>
        <x:v>1.1865432812801233</x:v>
      </x:c>
      <x:c r="L347" s="28" t="n">
        <x:f>IF(G347&lt;=0,5,IF(G347&lt;1500,5+(G347-0)*(20-5)/(1500-0),IF(G347&lt;3000,20+(G347-1500)*(40-20)/(3000-1500),IF(G347&lt;4500,40+(G347-3000)*(58-40)/(4500-3000),IF(G347&lt;6000,58+(G347-4500)*(72-58)/(6000-4500),IF(G347&lt;7500,72+(G347-6000)*(84-72)/(7500-6000),IF(G347&lt;9000,84+(G347-7500)*(93-84)/(9000-7500),IF(G347&lt;11000,93+(G347-9000)*(100-93)/(11000-9000),100))))))))</x:f>
        <x:v>90.87</x:v>
      </x:c>
      <x:c r="M347" s="28" t="n">
        <x:v>1</x:v>
      </x:c>
      <x:c r="N347" s="28" t="n">
        <x:f>MIN(100,L347*M347)</x:f>
        <x:v>90.87</x:v>
      </x:c>
      <x:c r="O347" s="28" t="n">
        <x:f>IF(K347&lt;=0.8,0,IF(K347&lt;0.9,0+(K347-0.8)*(10-0)/(0.9-0.8),IF(K347&lt;1,10+(K347-0.9)*(35-10)/(1-0.9),IF(K347&lt;1.2,35+(K347-1)*(87-35)/(1.2-1),IF(K347&lt;1.3,87+(K347-1.2)*(96-87)/(1.3-1.2),IF(K347&lt;1.45,96+(K347-1.3)*(100-96)/(1.45-1.3),100))))))</x:f>
        <x:v>83.50125313283206</x:v>
      </x:c>
      <x:c r="P347" s="145" t="n">
        <x:f>MIN(1,SQRT(G347/8000))</x:f>
        <x:v>1</x:v>
      </x:c>
      <x:c r="Q347" s="28" t="n">
        <x:f>35+(O347-35)*P347</x:f>
        <x:v>83.50125313283206</x:v>
      </x:c>
      <x:c r="R347" s="28" t="n">
        <x:f>IF(K347&lt;0.95,MIN(25,(0.95-K347)*250),0)</x:f>
        <x:v>0</x:v>
      </x:c>
      <x:c r="S347" s="28" t="n">
        <x:f>IF($X347="A",Y347*5+Z347*15+AA347*30+AB347*60+AC347*80+AD347*100,0)</x:f>
        <x:v>0</x:v>
      </x:c>
      <x:c r="T347" s="28" t="n">
        <x:f>IF($X347="A",AE347*5+AF347*15+AG347*30+AH347*60+AI347*80+AJ347*100,0)</x:f>
        <x:v>0</x:v>
      </x:c>
      <x:c r="U347" s="28" t="n">
        <x:f>IF($X347="A",S347*15%+T347*30%+Q347*55%,0)</x:f>
        <x:v>0</x:v>
      </x:c>
      <x:c r="V347" s="1019" t="n">
        <x:f>IF($X347="A",U347*80%+N347*20%,N347*IFERROR(INDEX($AT$5:$AT$60,MATCH($D347,$AR$5:$AR$60,0)),0.6)+Q347*IFERROR(INDEX($AU$5:$AU$60,MATCH($D347,$AR$5:$AR$60,0)),0.4)-R347)</x:f>
        <x:v>87.92250125313282</x:v>
      </x:c>
      <x:c r="W347" s="25" t="str">
        <x:f>IF(E347&gt;=90,"設定6級候補",IF(E347&gt;=75,"設定4以上強候補",IF(E347&gt;=60,"設定4以上を疑う","要観察")))</x:f>
        <x:v>設定4以上強候補</x:v>
      </x:c>
      <x:c r="X347" s="1004" t="str">
        <x:f>IFERROR(INDEX($AS$5:$AS$60,MATCH($D347,$AR$5:$AR$60,0)),"AT")</x:f>
        <x:v>AT</x:v>
      </x:c>
      <x:c r="Y347" s="145" t="n">
        <x:f>IFERROR((EXP(-$G347/INDEX($AV$5:$BA$12,MATCH($D347,$AR$5:$AR$12,0),1))*($G347/INDEX($AV$5:$BA$12,MATCH($D347,$AR$5:$AR$12,0),1))^$I347)/((EXP(-$G347/INDEX($AV$5:$BA$12,MATCH($D347,$AR$5:$AR$12,0),1))*($G347/INDEX($AV$5:$BA$12,MATCH($D347,$AR$5:$AR$12,0),1))^$I347)+(EXP(-$G347/INDEX($AV$5:$BA$12,MATCH($D347,$AR$5:$AR$12,0),2))*($G347/INDEX($AV$5:$BA$12,MATCH($D347,$AR$5:$AR$12,0),2))^$I347)+(EXP(-$G347/INDEX($AV$5:$BA$12,MATCH($D347,$AR$5:$AR$12,0),3))*($G347/INDEX($AV$5:$BA$12,MATCH($D347,$AR$5:$AR$12,0),3))^$I347)+(EXP(-$G347/INDEX($AV$5:$BA$12,MATCH($D347,$AR$5:$AR$12,0),4))*($G347/INDEX($AV$5:$BA$12,MATCH($D347,$AR$5:$AR$12,0),4))^$I347)+(EXP(-$G347/INDEX($AV$5:$BA$12,MATCH($D347,$AR$5:$AR$12,0),5))*($G347/INDEX($AV$5:$BA$12,MATCH($D347,$AR$5:$AR$12,0),5))^$I347)+(EXP(-$G347/INDEX($AV$5:$BA$12,MATCH($D347,$AR$5:$AR$12,0),6))*($G347/INDEX($AV$5:$BA$12,MATCH($D347,$AR$5:$AR$12,0),6))^$I347)),0)</x:f>
        <x:v>0</x:v>
      </x:c>
      <x:c r="Z347" s="145" t="n">
        <x:f>IFERROR((EXP(-$G347/INDEX($AV$5:$BA$12,MATCH($D347,$AR$5:$AR$12,0),2))*($G347/INDEX($AV$5:$BA$12,MATCH($D347,$AR$5:$AR$12,0),2))^$I347)/((EXP(-$G347/INDEX($AV$5:$BA$12,MATCH($D347,$AR$5:$AR$12,0),1))*($G347/INDEX($AV$5:$BA$12,MATCH($D347,$AR$5:$AR$12,0),1))^$I347)+(EXP(-$G347/INDEX($AV$5:$BA$12,MATCH($D347,$AR$5:$AR$12,0),2))*($G347/INDEX($AV$5:$BA$12,MATCH($D347,$AR$5:$AR$12,0),2))^$I347)+(EXP(-$G347/INDEX($AV$5:$BA$12,MATCH($D347,$AR$5:$AR$12,0),3))*($G347/INDEX($AV$5:$BA$12,MATCH($D347,$AR$5:$AR$12,0),3))^$I347)+(EXP(-$G347/INDEX($AV$5:$BA$12,MATCH($D347,$AR$5:$AR$12,0),4))*($G347/INDEX($AV$5:$BA$12,MATCH($D347,$AR$5:$AR$12,0),4))^$I347)+(EXP(-$G347/INDEX($AV$5:$BA$12,MATCH($D347,$AR$5:$AR$12,0),5))*($G347/INDEX($AV$5:$BA$12,MATCH($D347,$AR$5:$AR$12,0),5))^$I347)+(EXP(-$G347/INDEX($AV$5:$BA$12,MATCH($D347,$AR$5:$AR$12,0),6))*($G347/INDEX($AV$5:$BA$12,MATCH($D347,$AR$5:$AR$12,0),6))^$I347)),0)</x:f>
        <x:v>0</x:v>
      </x:c>
      <x:c r="AA347" s="145" t="n">
        <x:f>IFERROR((EXP(-$G347/INDEX($AV$5:$BA$12,MATCH($D347,$AR$5:$AR$12,0),3))*($G347/INDEX($AV$5:$BA$12,MATCH($D347,$AR$5:$AR$12,0),3))^$I347)/((EXP(-$G347/INDEX($AV$5:$BA$12,MATCH($D347,$AR$5:$AR$12,0),1))*($G347/INDEX($AV$5:$BA$12,MATCH($D347,$AR$5:$AR$12,0),1))^$I347)+(EXP(-$G347/INDEX($AV$5:$BA$12,MATCH($D347,$AR$5:$AR$12,0),2))*($G347/INDEX($AV$5:$BA$12,MATCH($D347,$AR$5:$AR$12,0),2))^$I347)+(EXP(-$G347/INDEX($AV$5:$BA$12,MATCH($D347,$AR$5:$AR$12,0),3))*($G347/INDEX($AV$5:$BA$12,MATCH($D347,$AR$5:$AR$12,0),3))^$I347)+(EXP(-$G347/INDEX($AV$5:$BA$12,MATCH($D347,$AR$5:$AR$12,0),4))*($G347/INDEX($AV$5:$BA$12,MATCH($D347,$AR$5:$AR$12,0),4))^$I347)+(EXP(-$G347/INDEX($AV$5:$BA$12,MATCH($D347,$AR$5:$AR$12,0),5))*($G347/INDEX($AV$5:$BA$12,MATCH($D347,$AR$5:$AR$12,0),5))^$I347)+(EXP(-$G347/INDEX($AV$5:$BA$12,MATCH($D347,$AR$5:$AR$12,0),6))*($G347/INDEX($AV$5:$BA$12,MATCH($D347,$AR$5:$AR$12,0),6))^$I347)),0)</x:f>
        <x:v>0</x:v>
      </x:c>
      <x:c r="AB347" s="145" t="n">
        <x:f>IFERROR((EXP(-$G347/INDEX($AV$5:$BA$12,MATCH($D347,$AR$5:$AR$12,0),4))*($G347/INDEX($AV$5:$BA$12,MATCH($D347,$AR$5:$AR$12,0),4))^$I347)/((EXP(-$G347/INDEX($AV$5:$BA$12,MATCH($D347,$AR$5:$AR$12,0),1))*($G347/INDEX($AV$5:$BA$12,MATCH($D347,$AR$5:$AR$12,0),1))^$I347)+(EXP(-$G347/INDEX($AV$5:$BA$12,MATCH($D347,$AR$5:$AR$12,0),2))*($G347/INDEX($AV$5:$BA$12,MATCH($D347,$AR$5:$AR$12,0),2))^$I347)+(EXP(-$G347/INDEX($AV$5:$BA$12,MATCH($D347,$AR$5:$AR$12,0),3))*($G347/INDEX($AV$5:$BA$12,MATCH($D347,$AR$5:$AR$12,0),3))^$I347)+(EXP(-$G347/INDEX($AV$5:$BA$12,MATCH($D347,$AR$5:$AR$12,0),4))*($G347/INDEX($AV$5:$BA$12,MATCH($D347,$AR$5:$AR$12,0),4))^$I347)+(EXP(-$G347/INDEX($AV$5:$BA$12,MATCH($D347,$AR$5:$AR$12,0),5))*($G347/INDEX($AV$5:$BA$12,MATCH($D347,$AR$5:$AR$12,0),5))^$I347)+(EXP(-$G347/INDEX($AV$5:$BA$12,MATCH($D347,$AR$5:$AR$12,0),6))*($G347/INDEX($AV$5:$BA$12,MATCH($D347,$AR$5:$AR$12,0),6))^$I347)),0)</x:f>
        <x:v>0</x:v>
      </x:c>
      <x:c r="AC347" s="145" t="n">
        <x:f>IFERROR((EXP(-$G347/INDEX($AV$5:$BA$12,MATCH($D347,$AR$5:$AR$12,0),5))*($G347/INDEX($AV$5:$BA$12,MATCH($D347,$AR$5:$AR$12,0),5))^$I347)/((EXP(-$G347/INDEX($AV$5:$BA$12,MATCH($D347,$AR$5:$AR$12,0),1))*($G347/INDEX($AV$5:$BA$12,MATCH($D347,$AR$5:$AR$12,0),1))^$I347)+(EXP(-$G347/INDEX($AV$5:$BA$12,MATCH($D347,$AR$5:$AR$12,0),2))*($G347/INDEX($AV$5:$BA$12,MATCH($D347,$AR$5:$AR$12,0),2))^$I347)+(EXP(-$G347/INDEX($AV$5:$BA$12,MATCH($D347,$AR$5:$AR$12,0),3))*($G347/INDEX($AV$5:$BA$12,MATCH($D347,$AR$5:$AR$12,0),3))^$I347)+(EXP(-$G347/INDEX($AV$5:$BA$12,MATCH($D347,$AR$5:$AR$12,0),4))*($G347/INDEX($AV$5:$BA$12,MATCH($D347,$AR$5:$AR$12,0),4))^$I347)+(EXP(-$G347/INDEX($AV$5:$BA$12,MATCH($D347,$AR$5:$AR$12,0),5))*($G347/INDEX($AV$5:$BA$12,MATCH($D347,$AR$5:$AR$12,0),5))^$I347)+(EXP(-$G347/INDEX($AV$5:$BA$12,MATCH($D347,$AR$5:$AR$12,0),6))*($G347/INDEX($AV$5:$BA$12,MATCH($D347,$AR$5:$AR$12,0),6))^$I347)),0)</x:f>
        <x:v>0</x:v>
      </x:c>
      <x:c r="AD347" s="145" t="n">
        <x:f>IFERROR((EXP(-$G347/INDEX($AV$5:$BA$12,MATCH($D347,$AR$5:$AR$12,0),6))*($G347/INDEX($AV$5:$BA$12,MATCH($D347,$AR$5:$AR$12,0),6))^$I347)/((EXP(-$G347/INDEX($AV$5:$BA$12,MATCH($D347,$AR$5:$AR$12,0),1))*($G347/INDEX($AV$5:$BA$12,MATCH($D347,$AR$5:$AR$12,0),1))^$I347)+(EXP(-$G347/INDEX($AV$5:$BA$12,MATCH($D347,$AR$5:$AR$12,0),2))*($G347/INDEX($AV$5:$BA$12,MATCH($D347,$AR$5:$AR$12,0),2))^$I347)+(EXP(-$G347/INDEX($AV$5:$BA$12,MATCH($D347,$AR$5:$AR$12,0),3))*($G347/INDEX($AV$5:$BA$12,MATCH($D347,$AR$5:$AR$12,0),3))^$I347)+(EXP(-$G347/INDEX($AV$5:$BA$12,MATCH($D347,$AR$5:$AR$12,0),4))*($G347/INDEX($AV$5:$BA$12,MATCH($D347,$AR$5:$AR$12,0),4))^$I347)+(EXP(-$G347/INDEX($AV$5:$BA$12,MATCH($D347,$AR$5:$AR$12,0),5))*($G347/INDEX($AV$5:$BA$12,MATCH($D347,$AR$5:$AR$12,0),5))^$I347)+(EXP(-$G347/INDEX($AV$5:$BA$12,MATCH($D347,$AR$5:$AR$12,0),6))*($G347/INDEX($AV$5:$BA$12,MATCH($D347,$AR$5:$AR$12,0),6))^$I347)),0)</x:f>
        <x:v>0</x:v>
      </x:c>
      <x:c r="AE347" s="145" t="n">
        <x:f>IFERROR((EXP(-$G347/INDEX($BB$5:$BG$12,MATCH($D347,$AR$5:$AR$12,0),1))*($G347/INDEX($BB$5:$BG$12,MATCH($D347,$AR$5:$AR$12,0),1))^$J347)/((EXP(-$G347/INDEX($BB$5:$BG$12,MATCH($D347,$AR$5:$AR$12,0),1))*($G347/INDEX($BB$5:$BG$12,MATCH($D347,$AR$5:$AR$12,0),1))^$J347)+(EXP(-$G347/INDEX($BB$5:$BG$12,MATCH($D347,$AR$5:$AR$12,0),2))*($G347/INDEX($BB$5:$BG$12,MATCH($D347,$AR$5:$AR$12,0),2))^$J347)+(EXP(-$G347/INDEX($BB$5:$BG$12,MATCH($D347,$AR$5:$AR$12,0),3))*($G347/INDEX($BB$5:$BG$12,MATCH($D347,$AR$5:$AR$12,0),3))^$J347)+(EXP(-$G347/INDEX($BB$5:$BG$12,MATCH($D347,$AR$5:$AR$12,0),4))*($G347/INDEX($BB$5:$BG$12,MATCH($D347,$AR$5:$AR$12,0),4))^$J347)+(EXP(-$G347/INDEX($BB$5:$BG$12,MATCH($D347,$AR$5:$AR$12,0),5))*($G347/INDEX($BB$5:$BG$12,MATCH($D347,$AR$5:$AR$12,0),5))^$J347)+(EXP(-$G347/INDEX($BB$5:$BG$12,MATCH($D347,$AR$5:$AR$12,0),6))*($G347/INDEX($BB$5:$BG$12,MATCH($D347,$AR$5:$AR$12,0),6))^$J347)),0)</x:f>
        <x:v>0</x:v>
      </x:c>
      <x:c r="AF347" s="145" t="n">
        <x:f>IFERROR((EXP(-$G347/INDEX($BB$5:$BG$12,MATCH($D347,$AR$5:$AR$12,0),2))*($G347/INDEX($BB$5:$BG$12,MATCH($D347,$AR$5:$AR$12,0),2))^$J347)/((EXP(-$G347/INDEX($BB$5:$BG$12,MATCH($D347,$AR$5:$AR$12,0),1))*($G347/INDEX($BB$5:$BG$12,MATCH($D347,$AR$5:$AR$12,0),1))^$J347)+(EXP(-$G347/INDEX($BB$5:$BG$12,MATCH($D347,$AR$5:$AR$12,0),2))*($G347/INDEX($BB$5:$BG$12,MATCH($D347,$AR$5:$AR$12,0),2))^$J347)+(EXP(-$G347/INDEX($BB$5:$BG$12,MATCH($D347,$AR$5:$AR$12,0),3))*($G347/INDEX($BB$5:$BG$12,MATCH($D347,$AR$5:$AR$12,0),3))^$J347)+(EXP(-$G347/INDEX($BB$5:$BG$12,MATCH($D347,$AR$5:$AR$12,0),4))*($G347/INDEX($BB$5:$BG$12,MATCH($D347,$AR$5:$AR$12,0),4))^$J347)+(EXP(-$G347/INDEX($BB$5:$BG$12,MATCH($D347,$AR$5:$AR$12,0),5))*($G347/INDEX($BB$5:$BG$12,MATCH($D347,$AR$5:$AR$12,0),5))^$J347)+(EXP(-$G347/INDEX($BB$5:$BG$12,MATCH($D347,$AR$5:$AR$12,0),6))*($G347/INDEX($BB$5:$BG$12,MATCH($D347,$AR$5:$AR$12,0),6))^$J347)),0)</x:f>
        <x:v>0</x:v>
      </x:c>
      <x:c r="AG347" s="145" t="n">
        <x:f>IFERROR((EXP(-$G347/INDEX($BB$5:$BG$12,MATCH($D347,$AR$5:$AR$12,0),3))*($G347/INDEX($BB$5:$BG$12,MATCH($D347,$AR$5:$AR$12,0),3))^$J347)/((EXP(-$G347/INDEX($BB$5:$BG$12,MATCH($D347,$AR$5:$AR$12,0),1))*($G347/INDEX($BB$5:$BG$12,MATCH($D347,$AR$5:$AR$12,0),1))^$J347)+(EXP(-$G347/INDEX($BB$5:$BG$12,MATCH($D347,$AR$5:$AR$12,0),2))*($G347/INDEX($BB$5:$BG$12,MATCH($D347,$AR$5:$AR$12,0),2))^$J347)+(EXP(-$G347/INDEX($BB$5:$BG$12,MATCH($D347,$AR$5:$AR$12,0),3))*($G347/INDEX($BB$5:$BG$12,MATCH($D347,$AR$5:$AR$12,0),3))^$J347)+(EXP(-$G347/INDEX($BB$5:$BG$12,MATCH($D347,$AR$5:$AR$12,0),4))*($G347/INDEX($BB$5:$BG$12,MATCH($D347,$AR$5:$AR$12,0),4))^$J347)+(EXP(-$G347/INDEX($BB$5:$BG$12,MATCH($D347,$AR$5:$AR$12,0),5))*($G347/INDEX($BB$5:$BG$12,MATCH($D347,$AR$5:$AR$12,0),5))^$J347)+(EXP(-$G347/INDEX($BB$5:$BG$12,MATCH($D347,$AR$5:$AR$12,0),6))*($G347/INDEX($BB$5:$BG$12,MATCH($D347,$AR$5:$AR$12,0),6))^$J347)),0)</x:f>
        <x:v>0</x:v>
      </x:c>
      <x:c r="AH347" s="145" t="n">
        <x:f>IFERROR((EXP(-$G347/INDEX($BB$5:$BG$12,MATCH($D347,$AR$5:$AR$12,0),4))*($G347/INDEX($BB$5:$BG$12,MATCH($D347,$AR$5:$AR$12,0),4))^$J347)/((EXP(-$G347/INDEX($BB$5:$BG$12,MATCH($D347,$AR$5:$AR$12,0),1))*($G347/INDEX($BB$5:$BG$12,MATCH($D347,$AR$5:$AR$12,0),1))^$J347)+(EXP(-$G347/INDEX($BB$5:$BG$12,MATCH($D347,$AR$5:$AR$12,0),2))*($G347/INDEX($BB$5:$BG$12,MATCH($D347,$AR$5:$AR$12,0),2))^$J347)+(EXP(-$G347/INDEX($BB$5:$BG$12,MATCH($D347,$AR$5:$AR$12,0),3))*($G347/INDEX($BB$5:$BG$12,MATCH($D347,$AR$5:$AR$12,0),3))^$J347)+(EXP(-$G347/INDEX($BB$5:$BG$12,MATCH($D347,$AR$5:$AR$12,0),4))*($G347/INDEX($BB$5:$BG$12,MATCH($D347,$AR$5:$AR$12,0),4))^$J347)+(EXP(-$G347/INDEX($BB$5:$BG$12,MATCH($D347,$AR$5:$AR$12,0),5))*($G347/INDEX($BB$5:$BG$12,MATCH($D347,$AR$5:$AR$12,0),5))^$J347)+(EXP(-$G347/INDEX($BB$5:$BG$12,MATCH($D347,$AR$5:$AR$12,0),6))*($G347/INDEX($BB$5:$BG$12,MATCH($D347,$AR$5:$AR$12,0),6))^$J347)),0)</x:f>
        <x:v>0</x:v>
      </x:c>
      <x:c r="AI347" s="145" t="n">
        <x:f>IFERROR((EXP(-$G347/INDEX($BB$5:$BG$12,MATCH($D347,$AR$5:$AR$12,0),5))*($G347/INDEX($BB$5:$BG$12,MATCH($D347,$AR$5:$AR$12,0),5))^$J347)/((EXP(-$G347/INDEX($BB$5:$BG$12,MATCH($D347,$AR$5:$AR$12,0),1))*($G347/INDEX($BB$5:$BG$12,MATCH($D347,$AR$5:$AR$12,0),1))^$J347)+(EXP(-$G347/INDEX($BB$5:$BG$12,MATCH($D347,$AR$5:$AR$12,0),2))*($G347/INDEX($BB$5:$BG$12,MATCH($D347,$AR$5:$AR$12,0),2))^$J347)+(EXP(-$G347/INDEX($BB$5:$BG$12,MATCH($D347,$AR$5:$AR$12,0),3))*($G347/INDEX($BB$5:$BG$12,MATCH($D347,$AR$5:$AR$12,0),3))^$J347)+(EXP(-$G347/INDEX($BB$5:$BG$12,MATCH($D347,$AR$5:$AR$12,0),4))*($G347/INDEX($BB$5:$BG$12,MATCH($D347,$AR$5:$AR$12,0),4))^$J347)+(EXP(-$G347/INDEX($BB$5:$BG$12,MATCH($D347,$AR$5:$AR$12,0),5))*($G347/INDEX($BB$5:$BG$12,MATCH($D347,$AR$5:$AR$12,0),5))^$J347)+(EXP(-$G347/INDEX($BB$5:$BG$12,MATCH($D347,$AR$5:$AR$12,0),6))*($G347/INDEX($BB$5:$BG$12,MATCH($D347,$AR$5:$AR$12,0),6))^$J347)),0)</x:f>
        <x:v>0</x:v>
      </x:c>
      <x:c r="AJ347" s="145" t="n">
        <x:f>IFERROR((EXP(-$G347/INDEX($BB$5:$BG$12,MATCH($D347,$AR$5:$AR$12,0),6))*($G347/INDEX($BB$5:$BG$12,MATCH($D347,$AR$5:$AR$12,0),6))^$J347)/((EXP(-$G347/INDEX($BB$5:$BG$12,MATCH($D347,$AR$5:$AR$12,0),1))*($G347/INDEX($BB$5:$BG$12,MATCH($D347,$AR$5:$AR$12,0),1))^$J347)+(EXP(-$G347/INDEX($BB$5:$BG$12,MATCH($D347,$AR$5:$AR$12,0),2))*($G347/INDEX($BB$5:$BG$12,MATCH($D347,$AR$5:$AR$12,0),2))^$J347)+(EXP(-$G347/INDEX($BB$5:$BG$12,MATCH($D347,$AR$5:$AR$12,0),3))*($G347/INDEX($BB$5:$BG$12,MATCH($D347,$AR$5:$AR$12,0),3))^$J347)+(EXP(-$G347/INDEX($BB$5:$BG$12,MATCH($D347,$AR$5:$AR$12,0),4))*($G347/INDEX($BB$5:$BG$12,MATCH($D347,$AR$5:$AR$12,0),4))^$J347)+(EXP(-$G347/INDEX($BB$5:$BG$12,MATCH($D347,$AR$5:$AR$12,0),5))*($G347/INDEX($BB$5:$BG$12,MATCH($D347,$AR$5:$AR$12,0),5))^$J347)+(EXP(-$G347/INDEX($BB$5:$BG$12,MATCH($D347,$AR$5:$AR$12,0),6))*($G347/INDEX($BB$5:$BG$12,MATCH($D347,$AR$5:$AR$12,0),6))^$J347)),0)</x:f>
        <x:v>0</x:v>
      </x:c>
      <x:c r="BJ347"/>
      <x:c r="BK347"/>
      <x:c r="BL347"/>
      <x:c r="BM347"/>
      <x:c r="BN347"/>
      <x:c r="BO347"/>
      <x:c r="BP347"/>
      <x:c r="BQ347"/>
      <x:c r="BR347"/>
      <x:c r="BS347"/>
      <x:c r="BT347"/>
      <x:c r="BU347"/>
      <x:c r="BV347"/>
      <x:c r="BW347"/>
      <x:c r="BX347"/>
      <x:c r="BY347"/>
      <x:c r="BZ347"/>
    </x:row>
    <x:row r="348">
      <x:c r="A348" s="30" t="n">
        <x:f>'対象台データ'!A346</x:f>
        <x:v>46139</x:v>
      </x:c>
      <x:c r="B348" s="1004" t="str">
        <x:f>'対象台データ'!B346</x:f>
        <x:v>月</x:v>
      </x:c>
      <x:c r="C348" s="1004" t="str">
        <x:f>'対象台データ'!C346</x:f>
        <x:v>4/27</x:v>
      </x:c>
      <x:c r="D348" t="str">
        <x:f>'対象台データ'!D346</x:f>
        <x:v>スマスロ モンスターハンターライズ</x:v>
      </x:c>
      <x:c r="E348" s="1015" t="n">
        <x:f>IF($X348="A",MIN(100,MAX(0,55+(V348-55)*(1+0.4*SQRT(MIN(G348/8000,1))))),MIN(100,MAX(0,V348)))</x:f>
        <x:v>71.33177108405249</x:v>
      </x:c>
      <x:c r="F348" s="1017" t="n">
        <x:f>'対象台データ'!E346</x:f>
        <x:v>573</x:v>
      </x:c>
      <x:c r="G348" s="644" t="n">
        <x:f>'対象台データ'!F346</x:f>
        <x:v>8459</x:v>
      </x:c>
      <x:c r="H348" s="644" t="n">
        <x:f>'対象台データ'!G346</x:f>
        <x:v>849</x:v>
      </x:c>
      <x:c r="I348" s="644" t="n">
        <x:f>'対象台データ'!H346</x:f>
        <x:v>0</x:v>
      </x:c>
      <x:c r="J348" s="644" t="n">
        <x:f>'対象台データ'!I346</x:f>
        <x:v>0</x:v>
      </x:c>
      <x:c r="K348" s="145" t="n">
        <x:f>'対象台データ'!K346</x:f>
        <x:v>1.0334554911928124</x:v>
      </x:c>
      <x:c r="L348" s="28" t="n">
        <x:f>IF(G348&lt;=0,5,IF(G348&lt;1500,5+(G348-0)*(20-5)/(1500-0),IF(G348&lt;3000,20+(G348-1500)*(40-20)/(3000-1500),IF(G348&lt;4500,40+(G348-3000)*(58-40)/(4500-3000),IF(G348&lt;6000,58+(G348-4500)*(72-58)/(6000-4500),IF(G348&lt;7500,72+(G348-6000)*(84-72)/(7500-6000),IF(G348&lt;9000,84+(G348-7500)*(93-84)/(9000-7500),IF(G348&lt;11000,93+(G348-9000)*(100-93)/(11000-9000),100))))))))</x:f>
        <x:v>89.754</x:v>
      </x:c>
      <x:c r="M348" s="28" t="n">
        <x:v>1</x:v>
      </x:c>
      <x:c r="N348" s="28" t="n">
        <x:f>MIN(100,L348*M348)</x:f>
        <x:v>89.754</x:v>
      </x:c>
      <x:c r="O348" s="28" t="n">
        <x:f>IF(K348&lt;=0.8,0,IF(K348&lt;0.9,0+(K348-0.8)*(10-0)/(0.9-0.8),IF(K348&lt;1,10+(K348-0.9)*(35-10)/(1-0.9),IF(K348&lt;1.2,35+(K348-1)*(87-35)/(1.2-1),IF(K348&lt;1.3,87+(K348-1.2)*(96-87)/(1.3-1.2),IF(K348&lt;1.45,96+(K348-1.3)*(100-96)/(1.45-1.3),100))))))</x:f>
        <x:v>43.698427710131234</x:v>
      </x:c>
      <x:c r="P348" s="145" t="n">
        <x:f>MIN(1,SQRT(G348/8000))</x:f>
        <x:v>1</x:v>
      </x:c>
      <x:c r="Q348" s="28" t="n">
        <x:f>35+(O348-35)*P348</x:f>
        <x:v>43.698427710131234</x:v>
      </x:c>
      <x:c r="R348" s="28" t="n">
        <x:f>IF(K348&lt;0.95,MIN(25,(0.95-K348)*250),0)</x:f>
        <x:v>0</x:v>
      </x:c>
      <x:c r="S348" s="28" t="n">
        <x:f>IF($X348="A",Y348*5+Z348*15+AA348*30+AB348*60+AC348*80+AD348*100,0)</x:f>
        <x:v>0</x:v>
      </x:c>
      <x:c r="T348" s="28" t="n">
        <x:f>IF($X348="A",AE348*5+AF348*15+AG348*30+AH348*60+AI348*80+AJ348*100,0)</x:f>
        <x:v>0</x:v>
      </x:c>
      <x:c r="U348" s="28" t="n">
        <x:f>IF($X348="A",S348*15%+T348*30%+Q348*55%,0)</x:f>
        <x:v>0</x:v>
      </x:c>
      <x:c r="V348" s="1019" t="n">
        <x:f>IF($X348="A",U348*80%+N348*20%,N348*IFERROR(INDEX($AT$5:$AT$60,MATCH($D348,$AR$5:$AR$60,0)),0.6)+Q348*IFERROR(INDEX($AU$5:$AU$60,MATCH($D348,$AR$5:$AR$60,0)),0.4)-R348)</x:f>
        <x:v>71.33177108405249</x:v>
      </x:c>
      <x:c r="W348" s="25" t="str">
        <x:f>IF(E348&gt;=90,"設定6級候補",IF(E348&gt;=75,"設定4以上強候補",IF(E348&gt;=60,"設定4以上を疑う","要観察")))</x:f>
        <x:v>設定4以上を疑う</x:v>
      </x:c>
      <x:c r="X348" s="1004" t="str">
        <x:f>IFERROR(INDEX($AS$5:$AS$60,MATCH($D348,$AR$5:$AR$60,0)),"AT")</x:f>
        <x:v>AT</x:v>
      </x:c>
      <x:c r="Y348" s="145" t="n">
        <x:f>IFERROR((EXP(-$G348/INDEX($AV$5:$BA$12,MATCH($D348,$AR$5:$AR$12,0),1))*($G348/INDEX($AV$5:$BA$12,MATCH($D348,$AR$5:$AR$12,0),1))^$I348)/((EXP(-$G348/INDEX($AV$5:$BA$12,MATCH($D348,$AR$5:$AR$12,0),1))*($G348/INDEX($AV$5:$BA$12,MATCH($D348,$AR$5:$AR$12,0),1))^$I348)+(EXP(-$G348/INDEX($AV$5:$BA$12,MATCH($D348,$AR$5:$AR$12,0),2))*($G348/INDEX($AV$5:$BA$12,MATCH($D348,$AR$5:$AR$12,0),2))^$I348)+(EXP(-$G348/INDEX($AV$5:$BA$12,MATCH($D348,$AR$5:$AR$12,0),3))*($G348/INDEX($AV$5:$BA$12,MATCH($D348,$AR$5:$AR$12,0),3))^$I348)+(EXP(-$G348/INDEX($AV$5:$BA$12,MATCH($D348,$AR$5:$AR$12,0),4))*($G348/INDEX($AV$5:$BA$12,MATCH($D348,$AR$5:$AR$12,0),4))^$I348)+(EXP(-$G348/INDEX($AV$5:$BA$12,MATCH($D348,$AR$5:$AR$12,0),5))*($G348/INDEX($AV$5:$BA$12,MATCH($D348,$AR$5:$AR$12,0),5))^$I348)+(EXP(-$G348/INDEX($AV$5:$BA$12,MATCH($D348,$AR$5:$AR$12,0),6))*($G348/INDEX($AV$5:$BA$12,MATCH($D348,$AR$5:$AR$12,0),6))^$I348)),0)</x:f>
        <x:v>0</x:v>
      </x:c>
      <x:c r="Z348" s="145" t="n">
        <x:f>IFERROR((EXP(-$G348/INDEX($AV$5:$BA$12,MATCH($D348,$AR$5:$AR$12,0),2))*($G348/INDEX($AV$5:$BA$12,MATCH($D348,$AR$5:$AR$12,0),2))^$I348)/((EXP(-$G348/INDEX($AV$5:$BA$12,MATCH($D348,$AR$5:$AR$12,0),1))*($G348/INDEX($AV$5:$BA$12,MATCH($D348,$AR$5:$AR$12,0),1))^$I348)+(EXP(-$G348/INDEX($AV$5:$BA$12,MATCH($D348,$AR$5:$AR$12,0),2))*($G348/INDEX($AV$5:$BA$12,MATCH($D348,$AR$5:$AR$12,0),2))^$I348)+(EXP(-$G348/INDEX($AV$5:$BA$12,MATCH($D348,$AR$5:$AR$12,0),3))*($G348/INDEX($AV$5:$BA$12,MATCH($D348,$AR$5:$AR$12,0),3))^$I348)+(EXP(-$G348/INDEX($AV$5:$BA$12,MATCH($D348,$AR$5:$AR$12,0),4))*($G348/INDEX($AV$5:$BA$12,MATCH($D348,$AR$5:$AR$12,0),4))^$I348)+(EXP(-$G348/INDEX($AV$5:$BA$12,MATCH($D348,$AR$5:$AR$12,0),5))*($G348/INDEX($AV$5:$BA$12,MATCH($D348,$AR$5:$AR$12,0),5))^$I348)+(EXP(-$G348/INDEX($AV$5:$BA$12,MATCH($D348,$AR$5:$AR$12,0),6))*($G348/INDEX($AV$5:$BA$12,MATCH($D348,$AR$5:$AR$12,0),6))^$I348)),0)</x:f>
        <x:v>0</x:v>
      </x:c>
      <x:c r="AA348" s="145" t="n">
        <x:f>IFERROR((EXP(-$G348/INDEX($AV$5:$BA$12,MATCH($D348,$AR$5:$AR$12,0),3))*($G348/INDEX($AV$5:$BA$12,MATCH($D348,$AR$5:$AR$12,0),3))^$I348)/((EXP(-$G348/INDEX($AV$5:$BA$12,MATCH($D348,$AR$5:$AR$12,0),1))*($G348/INDEX($AV$5:$BA$12,MATCH($D348,$AR$5:$AR$12,0),1))^$I348)+(EXP(-$G348/INDEX($AV$5:$BA$12,MATCH($D348,$AR$5:$AR$12,0),2))*($G348/INDEX($AV$5:$BA$12,MATCH($D348,$AR$5:$AR$12,0),2))^$I348)+(EXP(-$G348/INDEX($AV$5:$BA$12,MATCH($D348,$AR$5:$AR$12,0),3))*($G348/INDEX($AV$5:$BA$12,MATCH($D348,$AR$5:$AR$12,0),3))^$I348)+(EXP(-$G348/INDEX($AV$5:$BA$12,MATCH($D348,$AR$5:$AR$12,0),4))*($G348/INDEX($AV$5:$BA$12,MATCH($D348,$AR$5:$AR$12,0),4))^$I348)+(EXP(-$G348/INDEX($AV$5:$BA$12,MATCH($D348,$AR$5:$AR$12,0),5))*($G348/INDEX($AV$5:$BA$12,MATCH($D348,$AR$5:$AR$12,0),5))^$I348)+(EXP(-$G348/INDEX($AV$5:$BA$12,MATCH($D348,$AR$5:$AR$12,0),6))*($G348/INDEX($AV$5:$BA$12,MATCH($D348,$AR$5:$AR$12,0),6))^$I348)),0)</x:f>
        <x:v>0</x:v>
      </x:c>
      <x:c r="AB348" s="145" t="n">
        <x:f>IFERROR((EXP(-$G348/INDEX($AV$5:$BA$12,MATCH($D348,$AR$5:$AR$12,0),4))*($G348/INDEX($AV$5:$BA$12,MATCH($D348,$AR$5:$AR$12,0),4))^$I348)/((EXP(-$G348/INDEX($AV$5:$BA$12,MATCH($D348,$AR$5:$AR$12,0),1))*($G348/INDEX($AV$5:$BA$12,MATCH($D348,$AR$5:$AR$12,0),1))^$I348)+(EXP(-$G348/INDEX($AV$5:$BA$12,MATCH($D348,$AR$5:$AR$12,0),2))*($G348/INDEX($AV$5:$BA$12,MATCH($D348,$AR$5:$AR$12,0),2))^$I348)+(EXP(-$G348/INDEX($AV$5:$BA$12,MATCH($D348,$AR$5:$AR$12,0),3))*($G348/INDEX($AV$5:$BA$12,MATCH($D348,$AR$5:$AR$12,0),3))^$I348)+(EXP(-$G348/INDEX($AV$5:$BA$12,MATCH($D348,$AR$5:$AR$12,0),4))*($G348/INDEX($AV$5:$BA$12,MATCH($D348,$AR$5:$AR$12,0),4))^$I348)+(EXP(-$G348/INDEX($AV$5:$BA$12,MATCH($D348,$AR$5:$AR$12,0),5))*($G348/INDEX($AV$5:$BA$12,MATCH($D348,$AR$5:$AR$12,0),5))^$I348)+(EXP(-$G348/INDEX($AV$5:$BA$12,MATCH($D348,$AR$5:$AR$12,0),6))*($G348/INDEX($AV$5:$BA$12,MATCH($D348,$AR$5:$AR$12,0),6))^$I348)),0)</x:f>
        <x:v>0</x:v>
      </x:c>
      <x:c r="AC348" s="145" t="n">
        <x:f>IFERROR((EXP(-$G348/INDEX($AV$5:$BA$12,MATCH($D348,$AR$5:$AR$12,0),5))*($G348/INDEX($AV$5:$BA$12,MATCH($D348,$AR$5:$AR$12,0),5))^$I348)/((EXP(-$G348/INDEX($AV$5:$BA$12,MATCH($D348,$AR$5:$AR$12,0),1))*($G348/INDEX($AV$5:$BA$12,MATCH($D348,$AR$5:$AR$12,0),1))^$I348)+(EXP(-$G348/INDEX($AV$5:$BA$12,MATCH($D348,$AR$5:$AR$12,0),2))*($G348/INDEX($AV$5:$BA$12,MATCH($D348,$AR$5:$AR$12,0),2))^$I348)+(EXP(-$G348/INDEX($AV$5:$BA$12,MATCH($D348,$AR$5:$AR$12,0),3))*($G348/INDEX($AV$5:$BA$12,MATCH($D348,$AR$5:$AR$12,0),3))^$I348)+(EXP(-$G348/INDEX($AV$5:$BA$12,MATCH($D348,$AR$5:$AR$12,0),4))*($G348/INDEX($AV$5:$BA$12,MATCH($D348,$AR$5:$AR$12,0),4))^$I348)+(EXP(-$G348/INDEX($AV$5:$BA$12,MATCH($D348,$AR$5:$AR$12,0),5))*($G348/INDEX($AV$5:$BA$12,MATCH($D348,$AR$5:$AR$12,0),5))^$I348)+(EXP(-$G348/INDEX($AV$5:$BA$12,MATCH($D348,$AR$5:$AR$12,0),6))*($G348/INDEX($AV$5:$BA$12,MATCH($D348,$AR$5:$AR$12,0),6))^$I348)),0)</x:f>
        <x:v>0</x:v>
      </x:c>
      <x:c r="AD348" s="145" t="n">
        <x:f>IFERROR((EXP(-$G348/INDEX($AV$5:$BA$12,MATCH($D348,$AR$5:$AR$12,0),6))*($G348/INDEX($AV$5:$BA$12,MATCH($D348,$AR$5:$AR$12,0),6))^$I348)/((EXP(-$G348/INDEX($AV$5:$BA$12,MATCH($D348,$AR$5:$AR$12,0),1))*($G348/INDEX($AV$5:$BA$12,MATCH($D348,$AR$5:$AR$12,0),1))^$I348)+(EXP(-$G348/INDEX($AV$5:$BA$12,MATCH($D348,$AR$5:$AR$12,0),2))*($G348/INDEX($AV$5:$BA$12,MATCH($D348,$AR$5:$AR$12,0),2))^$I348)+(EXP(-$G348/INDEX($AV$5:$BA$12,MATCH($D348,$AR$5:$AR$12,0),3))*($G348/INDEX($AV$5:$BA$12,MATCH($D348,$AR$5:$AR$12,0),3))^$I348)+(EXP(-$G348/INDEX($AV$5:$BA$12,MATCH($D348,$AR$5:$AR$12,0),4))*($G348/INDEX($AV$5:$BA$12,MATCH($D348,$AR$5:$AR$12,0),4))^$I348)+(EXP(-$G348/INDEX($AV$5:$BA$12,MATCH($D348,$AR$5:$AR$12,0),5))*($G348/INDEX($AV$5:$BA$12,MATCH($D348,$AR$5:$AR$12,0),5))^$I348)+(EXP(-$G348/INDEX($AV$5:$BA$12,MATCH($D348,$AR$5:$AR$12,0),6))*($G348/INDEX($AV$5:$BA$12,MATCH($D348,$AR$5:$AR$12,0),6))^$I348)),0)</x:f>
        <x:v>0</x:v>
      </x:c>
      <x:c r="AE348" s="145" t="n">
        <x:f>IFERROR((EXP(-$G348/INDEX($BB$5:$BG$12,MATCH($D348,$AR$5:$AR$12,0),1))*($G348/INDEX($BB$5:$BG$12,MATCH($D348,$AR$5:$AR$12,0),1))^$J348)/((EXP(-$G348/INDEX($BB$5:$BG$12,MATCH($D348,$AR$5:$AR$12,0),1))*($G348/INDEX($BB$5:$BG$12,MATCH($D348,$AR$5:$AR$12,0),1))^$J348)+(EXP(-$G348/INDEX($BB$5:$BG$12,MATCH($D348,$AR$5:$AR$12,0),2))*($G348/INDEX($BB$5:$BG$12,MATCH($D348,$AR$5:$AR$12,0),2))^$J348)+(EXP(-$G348/INDEX($BB$5:$BG$12,MATCH($D348,$AR$5:$AR$12,0),3))*($G348/INDEX($BB$5:$BG$12,MATCH($D348,$AR$5:$AR$12,0),3))^$J348)+(EXP(-$G348/INDEX($BB$5:$BG$12,MATCH($D348,$AR$5:$AR$12,0),4))*($G348/INDEX($BB$5:$BG$12,MATCH($D348,$AR$5:$AR$12,0),4))^$J348)+(EXP(-$G348/INDEX($BB$5:$BG$12,MATCH($D348,$AR$5:$AR$12,0),5))*($G348/INDEX($BB$5:$BG$12,MATCH($D348,$AR$5:$AR$12,0),5))^$J348)+(EXP(-$G348/INDEX($BB$5:$BG$12,MATCH($D348,$AR$5:$AR$12,0),6))*($G348/INDEX($BB$5:$BG$12,MATCH($D348,$AR$5:$AR$12,0),6))^$J348)),0)</x:f>
        <x:v>0</x:v>
      </x:c>
      <x:c r="AF348" s="145" t="n">
        <x:f>IFERROR((EXP(-$G348/INDEX($BB$5:$BG$12,MATCH($D348,$AR$5:$AR$12,0),2))*($G348/INDEX($BB$5:$BG$12,MATCH($D348,$AR$5:$AR$12,0),2))^$J348)/((EXP(-$G348/INDEX($BB$5:$BG$12,MATCH($D348,$AR$5:$AR$12,0),1))*($G348/INDEX($BB$5:$BG$12,MATCH($D348,$AR$5:$AR$12,0),1))^$J348)+(EXP(-$G348/INDEX($BB$5:$BG$12,MATCH($D348,$AR$5:$AR$12,0),2))*($G348/INDEX($BB$5:$BG$12,MATCH($D348,$AR$5:$AR$12,0),2))^$J348)+(EXP(-$G348/INDEX($BB$5:$BG$12,MATCH($D348,$AR$5:$AR$12,0),3))*($G348/INDEX($BB$5:$BG$12,MATCH($D348,$AR$5:$AR$12,0),3))^$J348)+(EXP(-$G348/INDEX($BB$5:$BG$12,MATCH($D348,$AR$5:$AR$12,0),4))*($G348/INDEX($BB$5:$BG$12,MATCH($D348,$AR$5:$AR$12,0),4))^$J348)+(EXP(-$G348/INDEX($BB$5:$BG$12,MATCH($D348,$AR$5:$AR$12,0),5))*($G348/INDEX($BB$5:$BG$12,MATCH($D348,$AR$5:$AR$12,0),5))^$J348)+(EXP(-$G348/INDEX($BB$5:$BG$12,MATCH($D348,$AR$5:$AR$12,0),6))*($G348/INDEX($BB$5:$BG$12,MATCH($D348,$AR$5:$AR$12,0),6))^$J348)),0)</x:f>
        <x:v>0</x:v>
      </x:c>
      <x:c r="AG348" s="145" t="n">
        <x:f>IFERROR((EXP(-$G348/INDEX($BB$5:$BG$12,MATCH($D348,$AR$5:$AR$12,0),3))*($G348/INDEX($BB$5:$BG$12,MATCH($D348,$AR$5:$AR$12,0),3))^$J348)/((EXP(-$G348/INDEX($BB$5:$BG$12,MATCH($D348,$AR$5:$AR$12,0),1))*($G348/INDEX($BB$5:$BG$12,MATCH($D348,$AR$5:$AR$12,0),1))^$J348)+(EXP(-$G348/INDEX($BB$5:$BG$12,MATCH($D348,$AR$5:$AR$12,0),2))*($G348/INDEX($BB$5:$BG$12,MATCH($D348,$AR$5:$AR$12,0),2))^$J348)+(EXP(-$G348/INDEX($BB$5:$BG$12,MATCH($D348,$AR$5:$AR$12,0),3))*($G348/INDEX($BB$5:$BG$12,MATCH($D348,$AR$5:$AR$12,0),3))^$J348)+(EXP(-$G348/INDEX($BB$5:$BG$12,MATCH($D348,$AR$5:$AR$12,0),4))*($G348/INDEX($BB$5:$BG$12,MATCH($D348,$AR$5:$AR$12,0),4))^$J348)+(EXP(-$G348/INDEX($BB$5:$BG$12,MATCH($D348,$AR$5:$AR$12,0),5))*($G348/INDEX($BB$5:$BG$12,MATCH($D348,$AR$5:$AR$12,0),5))^$J348)+(EXP(-$G348/INDEX($BB$5:$BG$12,MATCH($D348,$AR$5:$AR$12,0),6))*($G348/INDEX($BB$5:$BG$12,MATCH($D348,$AR$5:$AR$12,0),6))^$J348)),0)</x:f>
        <x:v>0</x:v>
      </x:c>
      <x:c r="AH348" s="145" t="n">
        <x:f>IFERROR((EXP(-$G348/INDEX($BB$5:$BG$12,MATCH($D348,$AR$5:$AR$12,0),4))*($G348/INDEX($BB$5:$BG$12,MATCH($D348,$AR$5:$AR$12,0),4))^$J348)/((EXP(-$G348/INDEX($BB$5:$BG$12,MATCH($D348,$AR$5:$AR$12,0),1))*($G348/INDEX($BB$5:$BG$12,MATCH($D348,$AR$5:$AR$12,0),1))^$J348)+(EXP(-$G348/INDEX($BB$5:$BG$12,MATCH($D348,$AR$5:$AR$12,0),2))*($G348/INDEX($BB$5:$BG$12,MATCH($D348,$AR$5:$AR$12,0),2))^$J348)+(EXP(-$G348/INDEX($BB$5:$BG$12,MATCH($D348,$AR$5:$AR$12,0),3))*($G348/INDEX($BB$5:$BG$12,MATCH($D348,$AR$5:$AR$12,0),3))^$J348)+(EXP(-$G348/INDEX($BB$5:$BG$12,MATCH($D348,$AR$5:$AR$12,0),4))*($G348/INDEX($BB$5:$BG$12,MATCH($D348,$AR$5:$AR$12,0),4))^$J348)+(EXP(-$G348/INDEX($BB$5:$BG$12,MATCH($D348,$AR$5:$AR$12,0),5))*($G348/INDEX($BB$5:$BG$12,MATCH($D348,$AR$5:$AR$12,0),5))^$J348)+(EXP(-$G348/INDEX($BB$5:$BG$12,MATCH($D348,$AR$5:$AR$12,0),6))*($G348/INDEX($BB$5:$BG$12,MATCH($D348,$AR$5:$AR$12,0),6))^$J348)),0)</x:f>
        <x:v>0</x:v>
      </x:c>
      <x:c r="AI348" s="145" t="n">
        <x:f>IFERROR((EXP(-$G348/INDEX($BB$5:$BG$12,MATCH($D348,$AR$5:$AR$12,0),5))*($G348/INDEX($BB$5:$BG$12,MATCH($D348,$AR$5:$AR$12,0),5))^$J348)/((EXP(-$G348/INDEX($BB$5:$BG$12,MATCH($D348,$AR$5:$AR$12,0),1))*($G348/INDEX($BB$5:$BG$12,MATCH($D348,$AR$5:$AR$12,0),1))^$J348)+(EXP(-$G348/INDEX($BB$5:$BG$12,MATCH($D348,$AR$5:$AR$12,0),2))*($G348/INDEX($BB$5:$BG$12,MATCH($D348,$AR$5:$AR$12,0),2))^$J348)+(EXP(-$G348/INDEX($BB$5:$BG$12,MATCH($D348,$AR$5:$AR$12,0),3))*($G348/INDEX($BB$5:$BG$12,MATCH($D348,$AR$5:$AR$12,0),3))^$J348)+(EXP(-$G348/INDEX($BB$5:$BG$12,MATCH($D348,$AR$5:$AR$12,0),4))*($G348/INDEX($BB$5:$BG$12,MATCH($D348,$AR$5:$AR$12,0),4))^$J348)+(EXP(-$G348/INDEX($BB$5:$BG$12,MATCH($D348,$AR$5:$AR$12,0),5))*($G348/INDEX($BB$5:$BG$12,MATCH($D348,$AR$5:$AR$12,0),5))^$J348)+(EXP(-$G348/INDEX($BB$5:$BG$12,MATCH($D348,$AR$5:$AR$12,0),6))*($G348/INDEX($BB$5:$BG$12,MATCH($D348,$AR$5:$AR$12,0),6))^$J348)),0)</x:f>
        <x:v>0</x:v>
      </x:c>
      <x:c r="AJ348" s="145" t="n">
        <x:f>IFERROR((EXP(-$G348/INDEX($BB$5:$BG$12,MATCH($D348,$AR$5:$AR$12,0),6))*($G348/INDEX($BB$5:$BG$12,MATCH($D348,$AR$5:$AR$12,0),6))^$J348)/((EXP(-$G348/INDEX($BB$5:$BG$12,MATCH($D348,$AR$5:$AR$12,0),1))*($G348/INDEX($BB$5:$BG$12,MATCH($D348,$AR$5:$AR$12,0),1))^$J348)+(EXP(-$G348/INDEX($BB$5:$BG$12,MATCH($D348,$AR$5:$AR$12,0),2))*($G348/INDEX($BB$5:$BG$12,MATCH($D348,$AR$5:$AR$12,0),2))^$J348)+(EXP(-$G348/INDEX($BB$5:$BG$12,MATCH($D348,$AR$5:$AR$12,0),3))*($G348/INDEX($BB$5:$BG$12,MATCH($D348,$AR$5:$AR$12,0),3))^$J348)+(EXP(-$G348/INDEX($BB$5:$BG$12,MATCH($D348,$AR$5:$AR$12,0),4))*($G348/INDEX($BB$5:$BG$12,MATCH($D348,$AR$5:$AR$12,0),4))^$J348)+(EXP(-$G348/INDEX($BB$5:$BG$12,MATCH($D348,$AR$5:$AR$12,0),5))*($G348/INDEX($BB$5:$BG$12,MATCH($D348,$AR$5:$AR$12,0),5))^$J348)+(EXP(-$G348/INDEX($BB$5:$BG$12,MATCH($D348,$AR$5:$AR$12,0),6))*($G348/INDEX($BB$5:$BG$12,MATCH($D348,$AR$5:$AR$12,0),6))^$J348)),0)</x:f>
        <x:v>0</x:v>
      </x:c>
      <x:c r="BJ348"/>
      <x:c r="BK348"/>
      <x:c r="BL348"/>
      <x:c r="BM348"/>
      <x:c r="BN348"/>
      <x:c r="BO348"/>
      <x:c r="BP348"/>
      <x:c r="BQ348"/>
      <x:c r="BR348"/>
      <x:c r="BS348"/>
      <x:c r="BT348"/>
      <x:c r="BU348"/>
      <x:c r="BV348"/>
      <x:c r="BW348"/>
      <x:c r="BX348"/>
      <x:c r="BY348"/>
      <x:c r="BZ348"/>
    </x:row>
    <x:row r="349">
      <x:c r="A349" s="30" t="n">
        <x:f>'対象台データ'!A347</x:f>
        <x:v>46139</x:v>
      </x:c>
      <x:c r="B349" s="1004" t="str">
        <x:f>'対象台データ'!B347</x:f>
        <x:v>月</x:v>
      </x:c>
      <x:c r="C349" s="1004" t="str">
        <x:f>'対象台データ'!C347</x:f>
        <x:v>4/27</x:v>
      </x:c>
      <x:c r="D349" t="str">
        <x:f>'対象台データ'!D347</x:f>
        <x:v>スマスロ モンスターハンターライズ</x:v>
      </x:c>
      <x:c r="E349" s="1015" t="n">
        <x:f>IF($X349="A",MIN(100,MAX(0,55+(V349-55)*(1+0.4*SQRT(MIN(G349/8000,1))))),MIN(100,MAX(0,V349)))</x:f>
        <x:v>79.89130247780744</x:v>
      </x:c>
      <x:c r="F349" s="1017" t="n">
        <x:f>'対象台データ'!E347</x:f>
        <x:v>575</x:v>
      </x:c>
      <x:c r="G349" s="644" t="n">
        <x:f>'対象台データ'!F347</x:f>
        <x:v>6188</x:v>
      </x:c>
      <x:c r="H349" s="644" t="n">
        <x:f>'対象台データ'!G347</x:f>
        <x:v>6221</x:v>
      </x:c>
      <x:c r="I349" s="644" t="n">
        <x:f>'対象台データ'!H347</x:f>
        <x:v>0</x:v>
      </x:c>
      <x:c r="J349" s="644" t="n">
        <x:f>'対象台データ'!I347</x:f>
        <x:v>0</x:v>
      </x:c>
      <x:c r="K349" s="145" t="n">
        <x:f>'対象台データ'!K347</x:f>
        <x:v>1.3351109674639086</x:v>
      </x:c>
      <x:c r="L349" s="28" t="n">
        <x:f>IF(G349&lt;=0,5,IF(G349&lt;1500,5+(G349-0)*(20-5)/(1500-0),IF(G349&lt;3000,20+(G349-1500)*(40-20)/(3000-1500),IF(G349&lt;4500,40+(G349-3000)*(58-40)/(4500-3000),IF(G349&lt;6000,58+(G349-4500)*(72-58)/(6000-4500),IF(G349&lt;7500,72+(G349-6000)*(84-72)/(7500-6000),IF(G349&lt;9000,84+(G349-7500)*(93-84)/(9000-7500),IF(G349&lt;11000,93+(G349-9000)*(100-93)/(11000-9000),100))))))))</x:f>
        <x:v>73.504</x:v>
      </x:c>
      <x:c r="M349" s="28" t="n">
        <x:v>1</x:v>
      </x:c>
      <x:c r="N349" s="28" t="n">
        <x:f>MIN(100,L349*M349)</x:f>
        <x:v>73.504</x:v>
      </x:c>
      <x:c r="O349" s="28" t="n">
        <x:f>IF(K349&lt;=0.8,0,IF(K349&lt;0.9,0+(K349-0.8)*(10-0)/(0.9-0.8),IF(K349&lt;1,10+(K349-0.9)*(35-10)/(1-0.9),IF(K349&lt;1.2,35+(K349-1)*(87-35)/(1.2-1),IF(K349&lt;1.3,87+(K349-1.2)*(96-87)/(1.3-1.2),IF(K349&lt;1.45,96+(K349-1.3)*(100-96)/(1.45-1.3),100))))))</x:f>
        <x:v>96.93629246570423</x:v>
      </x:c>
      <x:c r="P349" s="145" t="n">
        <x:f>MIN(1,SQRT(G349/8000))</x:f>
        <x:v>0.8794884877018004</x:v>
      </x:c>
      <x:c r="Q349" s="28" t="n">
        <x:f>35+(O349-35)*P349</x:f>
        <x:v>89.47225619451862</x:v>
      </x:c>
      <x:c r="R349" s="28" t="n">
        <x:f>IF(K349&lt;0.95,MIN(25,(0.95-K349)*250),0)</x:f>
        <x:v>0</x:v>
      </x:c>
      <x:c r="S349" s="28" t="n">
        <x:f>IF($X349="A",Y349*5+Z349*15+AA349*30+AB349*60+AC349*80+AD349*100,0)</x:f>
        <x:v>0</x:v>
      </x:c>
      <x:c r="T349" s="28" t="n">
        <x:f>IF($X349="A",AE349*5+AF349*15+AG349*30+AH349*60+AI349*80+AJ349*100,0)</x:f>
        <x:v>0</x:v>
      </x:c>
      <x:c r="U349" s="28" t="n">
        <x:f>IF($X349="A",S349*15%+T349*30%+Q349*55%,0)</x:f>
        <x:v>0</x:v>
      </x:c>
      <x:c r="V349" s="1019" t="n">
        <x:f>IF($X349="A",U349*80%+N349*20%,N349*IFERROR(INDEX($AT$5:$AT$60,MATCH($D349,$AR$5:$AR$60,0)),0.6)+Q349*IFERROR(INDEX($AU$5:$AU$60,MATCH($D349,$AR$5:$AR$60,0)),0.4)-R349)</x:f>
        <x:v>79.89130247780744</x:v>
      </x:c>
      <x:c r="W349" s="25" t="str">
        <x:f>IF(E349&gt;=90,"設定6級候補",IF(E349&gt;=75,"設定4以上強候補",IF(E349&gt;=60,"設定4以上を疑う","要観察")))</x:f>
        <x:v>設定4以上強候補</x:v>
      </x:c>
      <x:c r="X349" s="1004" t="str">
        <x:f>IFERROR(INDEX($AS$5:$AS$60,MATCH($D349,$AR$5:$AR$60,0)),"AT")</x:f>
        <x:v>AT</x:v>
      </x:c>
      <x:c r="Y349" s="145" t="n">
        <x:f>IFERROR((EXP(-$G349/INDEX($AV$5:$BA$12,MATCH($D349,$AR$5:$AR$12,0),1))*($G349/INDEX($AV$5:$BA$12,MATCH($D349,$AR$5:$AR$12,0),1))^$I349)/((EXP(-$G349/INDEX($AV$5:$BA$12,MATCH($D349,$AR$5:$AR$12,0),1))*($G349/INDEX($AV$5:$BA$12,MATCH($D349,$AR$5:$AR$12,0),1))^$I349)+(EXP(-$G349/INDEX($AV$5:$BA$12,MATCH($D349,$AR$5:$AR$12,0),2))*($G349/INDEX($AV$5:$BA$12,MATCH($D349,$AR$5:$AR$12,0),2))^$I349)+(EXP(-$G349/INDEX($AV$5:$BA$12,MATCH($D349,$AR$5:$AR$12,0),3))*($G349/INDEX($AV$5:$BA$12,MATCH($D349,$AR$5:$AR$12,0),3))^$I349)+(EXP(-$G349/INDEX($AV$5:$BA$12,MATCH($D349,$AR$5:$AR$12,0),4))*($G349/INDEX($AV$5:$BA$12,MATCH($D349,$AR$5:$AR$12,0),4))^$I349)+(EXP(-$G349/INDEX($AV$5:$BA$12,MATCH($D349,$AR$5:$AR$12,0),5))*($G349/INDEX($AV$5:$BA$12,MATCH($D349,$AR$5:$AR$12,0),5))^$I349)+(EXP(-$G349/INDEX($AV$5:$BA$12,MATCH($D349,$AR$5:$AR$12,0),6))*($G349/INDEX($AV$5:$BA$12,MATCH($D349,$AR$5:$AR$12,0),6))^$I349)),0)</x:f>
        <x:v>0</x:v>
      </x:c>
      <x:c r="Z349" s="145" t="n">
        <x:f>IFERROR((EXP(-$G349/INDEX($AV$5:$BA$12,MATCH($D349,$AR$5:$AR$12,0),2))*($G349/INDEX($AV$5:$BA$12,MATCH($D349,$AR$5:$AR$12,0),2))^$I349)/((EXP(-$G349/INDEX($AV$5:$BA$12,MATCH($D349,$AR$5:$AR$12,0),1))*($G349/INDEX($AV$5:$BA$12,MATCH($D349,$AR$5:$AR$12,0),1))^$I349)+(EXP(-$G349/INDEX($AV$5:$BA$12,MATCH($D349,$AR$5:$AR$12,0),2))*($G349/INDEX($AV$5:$BA$12,MATCH($D349,$AR$5:$AR$12,0),2))^$I349)+(EXP(-$G349/INDEX($AV$5:$BA$12,MATCH($D349,$AR$5:$AR$12,0),3))*($G349/INDEX($AV$5:$BA$12,MATCH($D349,$AR$5:$AR$12,0),3))^$I349)+(EXP(-$G349/INDEX($AV$5:$BA$12,MATCH($D349,$AR$5:$AR$12,0),4))*($G349/INDEX($AV$5:$BA$12,MATCH($D349,$AR$5:$AR$12,0),4))^$I349)+(EXP(-$G349/INDEX($AV$5:$BA$12,MATCH($D349,$AR$5:$AR$12,0),5))*($G349/INDEX($AV$5:$BA$12,MATCH($D349,$AR$5:$AR$12,0),5))^$I349)+(EXP(-$G349/INDEX($AV$5:$BA$12,MATCH($D349,$AR$5:$AR$12,0),6))*($G349/INDEX($AV$5:$BA$12,MATCH($D349,$AR$5:$AR$12,0),6))^$I349)),0)</x:f>
        <x:v>0</x:v>
      </x:c>
      <x:c r="AA349" s="145" t="n">
        <x:f>IFERROR((EXP(-$G349/INDEX($AV$5:$BA$12,MATCH($D349,$AR$5:$AR$12,0),3))*($G349/INDEX($AV$5:$BA$12,MATCH($D349,$AR$5:$AR$12,0),3))^$I349)/((EXP(-$G349/INDEX($AV$5:$BA$12,MATCH($D349,$AR$5:$AR$12,0),1))*($G349/INDEX($AV$5:$BA$12,MATCH($D349,$AR$5:$AR$12,0),1))^$I349)+(EXP(-$G349/INDEX($AV$5:$BA$12,MATCH($D349,$AR$5:$AR$12,0),2))*($G349/INDEX($AV$5:$BA$12,MATCH($D349,$AR$5:$AR$12,0),2))^$I349)+(EXP(-$G349/INDEX($AV$5:$BA$12,MATCH($D349,$AR$5:$AR$12,0),3))*($G349/INDEX($AV$5:$BA$12,MATCH($D349,$AR$5:$AR$12,0),3))^$I349)+(EXP(-$G349/INDEX($AV$5:$BA$12,MATCH($D349,$AR$5:$AR$12,0),4))*($G349/INDEX($AV$5:$BA$12,MATCH($D349,$AR$5:$AR$12,0),4))^$I349)+(EXP(-$G349/INDEX($AV$5:$BA$12,MATCH($D349,$AR$5:$AR$12,0),5))*($G349/INDEX($AV$5:$BA$12,MATCH($D349,$AR$5:$AR$12,0),5))^$I349)+(EXP(-$G349/INDEX($AV$5:$BA$12,MATCH($D349,$AR$5:$AR$12,0),6))*($G349/INDEX($AV$5:$BA$12,MATCH($D349,$AR$5:$AR$12,0),6))^$I349)),0)</x:f>
        <x:v>0</x:v>
      </x:c>
      <x:c r="AB349" s="145" t="n">
        <x:f>IFERROR((EXP(-$G349/INDEX($AV$5:$BA$12,MATCH($D349,$AR$5:$AR$12,0),4))*($G349/INDEX($AV$5:$BA$12,MATCH($D349,$AR$5:$AR$12,0),4))^$I349)/((EXP(-$G349/INDEX($AV$5:$BA$12,MATCH($D349,$AR$5:$AR$12,0),1))*($G349/INDEX($AV$5:$BA$12,MATCH($D349,$AR$5:$AR$12,0),1))^$I349)+(EXP(-$G349/INDEX($AV$5:$BA$12,MATCH($D349,$AR$5:$AR$12,0),2))*($G349/INDEX($AV$5:$BA$12,MATCH($D349,$AR$5:$AR$12,0),2))^$I349)+(EXP(-$G349/INDEX($AV$5:$BA$12,MATCH($D349,$AR$5:$AR$12,0),3))*($G349/INDEX($AV$5:$BA$12,MATCH($D349,$AR$5:$AR$12,0),3))^$I349)+(EXP(-$G349/INDEX($AV$5:$BA$12,MATCH($D349,$AR$5:$AR$12,0),4))*($G349/INDEX($AV$5:$BA$12,MATCH($D349,$AR$5:$AR$12,0),4))^$I349)+(EXP(-$G349/INDEX($AV$5:$BA$12,MATCH($D349,$AR$5:$AR$12,0),5))*($G349/INDEX($AV$5:$BA$12,MATCH($D349,$AR$5:$AR$12,0),5))^$I349)+(EXP(-$G349/INDEX($AV$5:$BA$12,MATCH($D349,$AR$5:$AR$12,0),6))*($G349/INDEX($AV$5:$BA$12,MATCH($D349,$AR$5:$AR$12,0),6))^$I349)),0)</x:f>
        <x:v>0</x:v>
      </x:c>
      <x:c r="AC349" s="145" t="n">
        <x:f>IFERROR((EXP(-$G349/INDEX($AV$5:$BA$12,MATCH($D349,$AR$5:$AR$12,0),5))*($G349/INDEX($AV$5:$BA$12,MATCH($D349,$AR$5:$AR$12,0),5))^$I349)/((EXP(-$G349/INDEX($AV$5:$BA$12,MATCH($D349,$AR$5:$AR$12,0),1))*($G349/INDEX($AV$5:$BA$12,MATCH($D349,$AR$5:$AR$12,0),1))^$I349)+(EXP(-$G349/INDEX($AV$5:$BA$12,MATCH($D349,$AR$5:$AR$12,0),2))*($G349/INDEX($AV$5:$BA$12,MATCH($D349,$AR$5:$AR$12,0),2))^$I349)+(EXP(-$G349/INDEX($AV$5:$BA$12,MATCH($D349,$AR$5:$AR$12,0),3))*($G349/INDEX($AV$5:$BA$12,MATCH($D349,$AR$5:$AR$12,0),3))^$I349)+(EXP(-$G349/INDEX($AV$5:$BA$12,MATCH($D349,$AR$5:$AR$12,0),4))*($G349/INDEX($AV$5:$BA$12,MATCH($D349,$AR$5:$AR$12,0),4))^$I349)+(EXP(-$G349/INDEX($AV$5:$BA$12,MATCH($D349,$AR$5:$AR$12,0),5))*($G349/INDEX($AV$5:$BA$12,MATCH($D349,$AR$5:$AR$12,0),5))^$I349)+(EXP(-$G349/INDEX($AV$5:$BA$12,MATCH($D349,$AR$5:$AR$12,0),6))*($G349/INDEX($AV$5:$BA$12,MATCH($D349,$AR$5:$AR$12,0),6))^$I349)),0)</x:f>
        <x:v>0</x:v>
      </x:c>
      <x:c r="AD349" s="145" t="n">
        <x:f>IFERROR((EXP(-$G349/INDEX($AV$5:$BA$12,MATCH($D349,$AR$5:$AR$12,0),6))*($G349/INDEX($AV$5:$BA$12,MATCH($D349,$AR$5:$AR$12,0),6))^$I349)/((EXP(-$G349/INDEX($AV$5:$BA$12,MATCH($D349,$AR$5:$AR$12,0),1))*($G349/INDEX($AV$5:$BA$12,MATCH($D349,$AR$5:$AR$12,0),1))^$I349)+(EXP(-$G349/INDEX($AV$5:$BA$12,MATCH($D349,$AR$5:$AR$12,0),2))*($G349/INDEX($AV$5:$BA$12,MATCH($D349,$AR$5:$AR$12,0),2))^$I349)+(EXP(-$G349/INDEX($AV$5:$BA$12,MATCH($D349,$AR$5:$AR$12,0),3))*($G349/INDEX($AV$5:$BA$12,MATCH($D349,$AR$5:$AR$12,0),3))^$I349)+(EXP(-$G349/INDEX($AV$5:$BA$12,MATCH($D349,$AR$5:$AR$12,0),4))*($G349/INDEX($AV$5:$BA$12,MATCH($D349,$AR$5:$AR$12,0),4))^$I349)+(EXP(-$G349/INDEX($AV$5:$BA$12,MATCH($D349,$AR$5:$AR$12,0),5))*($G349/INDEX($AV$5:$BA$12,MATCH($D349,$AR$5:$AR$12,0),5))^$I349)+(EXP(-$G349/INDEX($AV$5:$BA$12,MATCH($D349,$AR$5:$AR$12,0),6))*($G349/INDEX($AV$5:$BA$12,MATCH($D349,$AR$5:$AR$12,0),6))^$I349)),0)</x:f>
        <x:v>0</x:v>
      </x:c>
      <x:c r="AE349" s="145" t="n">
        <x:f>IFERROR((EXP(-$G349/INDEX($BB$5:$BG$12,MATCH($D349,$AR$5:$AR$12,0),1))*($G349/INDEX($BB$5:$BG$12,MATCH($D349,$AR$5:$AR$12,0),1))^$J349)/((EXP(-$G349/INDEX($BB$5:$BG$12,MATCH($D349,$AR$5:$AR$12,0),1))*($G349/INDEX($BB$5:$BG$12,MATCH($D349,$AR$5:$AR$12,0),1))^$J349)+(EXP(-$G349/INDEX($BB$5:$BG$12,MATCH($D349,$AR$5:$AR$12,0),2))*($G349/INDEX($BB$5:$BG$12,MATCH($D349,$AR$5:$AR$12,0),2))^$J349)+(EXP(-$G349/INDEX($BB$5:$BG$12,MATCH($D349,$AR$5:$AR$12,0),3))*($G349/INDEX($BB$5:$BG$12,MATCH($D349,$AR$5:$AR$12,0),3))^$J349)+(EXP(-$G349/INDEX($BB$5:$BG$12,MATCH($D349,$AR$5:$AR$12,0),4))*($G349/INDEX($BB$5:$BG$12,MATCH($D349,$AR$5:$AR$12,0),4))^$J349)+(EXP(-$G349/INDEX($BB$5:$BG$12,MATCH($D349,$AR$5:$AR$12,0),5))*($G349/INDEX($BB$5:$BG$12,MATCH($D349,$AR$5:$AR$12,0),5))^$J349)+(EXP(-$G349/INDEX($BB$5:$BG$12,MATCH($D349,$AR$5:$AR$12,0),6))*($G349/INDEX($BB$5:$BG$12,MATCH($D349,$AR$5:$AR$12,0),6))^$J349)),0)</x:f>
        <x:v>0</x:v>
      </x:c>
      <x:c r="AF349" s="145" t="n">
        <x:f>IFERROR((EXP(-$G349/INDEX($BB$5:$BG$12,MATCH($D349,$AR$5:$AR$12,0),2))*($G349/INDEX($BB$5:$BG$12,MATCH($D349,$AR$5:$AR$12,0),2))^$J349)/((EXP(-$G349/INDEX($BB$5:$BG$12,MATCH($D349,$AR$5:$AR$12,0),1))*($G349/INDEX($BB$5:$BG$12,MATCH($D349,$AR$5:$AR$12,0),1))^$J349)+(EXP(-$G349/INDEX($BB$5:$BG$12,MATCH($D349,$AR$5:$AR$12,0),2))*($G349/INDEX($BB$5:$BG$12,MATCH($D349,$AR$5:$AR$12,0),2))^$J349)+(EXP(-$G349/INDEX($BB$5:$BG$12,MATCH($D349,$AR$5:$AR$12,0),3))*($G349/INDEX($BB$5:$BG$12,MATCH($D349,$AR$5:$AR$12,0),3))^$J349)+(EXP(-$G349/INDEX($BB$5:$BG$12,MATCH($D349,$AR$5:$AR$12,0),4))*($G349/INDEX($BB$5:$BG$12,MATCH($D349,$AR$5:$AR$12,0),4))^$J349)+(EXP(-$G349/INDEX($BB$5:$BG$12,MATCH($D349,$AR$5:$AR$12,0),5))*($G349/INDEX($BB$5:$BG$12,MATCH($D349,$AR$5:$AR$12,0),5))^$J349)+(EXP(-$G349/INDEX($BB$5:$BG$12,MATCH($D349,$AR$5:$AR$12,0),6))*($G349/INDEX($BB$5:$BG$12,MATCH($D349,$AR$5:$AR$12,0),6))^$J349)),0)</x:f>
        <x:v>0</x:v>
      </x:c>
      <x:c r="AG349" s="145" t="n">
        <x:f>IFERROR((EXP(-$G349/INDEX($BB$5:$BG$12,MATCH($D349,$AR$5:$AR$12,0),3))*($G349/INDEX($BB$5:$BG$12,MATCH($D349,$AR$5:$AR$12,0),3))^$J349)/((EXP(-$G349/INDEX($BB$5:$BG$12,MATCH($D349,$AR$5:$AR$12,0),1))*($G349/INDEX($BB$5:$BG$12,MATCH($D349,$AR$5:$AR$12,0),1))^$J349)+(EXP(-$G349/INDEX($BB$5:$BG$12,MATCH($D349,$AR$5:$AR$12,0),2))*($G349/INDEX($BB$5:$BG$12,MATCH($D349,$AR$5:$AR$12,0),2))^$J349)+(EXP(-$G349/INDEX($BB$5:$BG$12,MATCH($D349,$AR$5:$AR$12,0),3))*($G349/INDEX($BB$5:$BG$12,MATCH($D349,$AR$5:$AR$12,0),3))^$J349)+(EXP(-$G349/INDEX($BB$5:$BG$12,MATCH($D349,$AR$5:$AR$12,0),4))*($G349/INDEX($BB$5:$BG$12,MATCH($D349,$AR$5:$AR$12,0),4))^$J349)+(EXP(-$G349/INDEX($BB$5:$BG$12,MATCH($D349,$AR$5:$AR$12,0),5))*($G349/INDEX($BB$5:$BG$12,MATCH($D349,$AR$5:$AR$12,0),5))^$J349)+(EXP(-$G349/INDEX($BB$5:$BG$12,MATCH($D349,$AR$5:$AR$12,0),6))*($G349/INDEX($BB$5:$BG$12,MATCH($D349,$AR$5:$AR$12,0),6))^$J349)),0)</x:f>
        <x:v>0</x:v>
      </x:c>
      <x:c r="AH349" s="145" t="n">
        <x:f>IFERROR((EXP(-$G349/INDEX($BB$5:$BG$12,MATCH($D349,$AR$5:$AR$12,0),4))*($G349/INDEX($BB$5:$BG$12,MATCH($D349,$AR$5:$AR$12,0),4))^$J349)/((EXP(-$G349/INDEX($BB$5:$BG$12,MATCH($D349,$AR$5:$AR$12,0),1))*($G349/INDEX($BB$5:$BG$12,MATCH($D349,$AR$5:$AR$12,0),1))^$J349)+(EXP(-$G349/INDEX($BB$5:$BG$12,MATCH($D349,$AR$5:$AR$12,0),2))*($G349/INDEX($BB$5:$BG$12,MATCH($D349,$AR$5:$AR$12,0),2))^$J349)+(EXP(-$G349/INDEX($BB$5:$BG$12,MATCH($D349,$AR$5:$AR$12,0),3))*($G349/INDEX($BB$5:$BG$12,MATCH($D349,$AR$5:$AR$12,0),3))^$J349)+(EXP(-$G349/INDEX($BB$5:$BG$12,MATCH($D349,$AR$5:$AR$12,0),4))*($G349/INDEX($BB$5:$BG$12,MATCH($D349,$AR$5:$AR$12,0),4))^$J349)+(EXP(-$G349/INDEX($BB$5:$BG$12,MATCH($D349,$AR$5:$AR$12,0),5))*($G349/INDEX($BB$5:$BG$12,MATCH($D349,$AR$5:$AR$12,0),5))^$J349)+(EXP(-$G349/INDEX($BB$5:$BG$12,MATCH($D349,$AR$5:$AR$12,0),6))*($G349/INDEX($BB$5:$BG$12,MATCH($D349,$AR$5:$AR$12,0),6))^$J349)),0)</x:f>
        <x:v>0</x:v>
      </x:c>
      <x:c r="AI349" s="145" t="n">
        <x:f>IFERROR((EXP(-$G349/INDEX($BB$5:$BG$12,MATCH($D349,$AR$5:$AR$12,0),5))*($G349/INDEX($BB$5:$BG$12,MATCH($D349,$AR$5:$AR$12,0),5))^$J349)/((EXP(-$G349/INDEX($BB$5:$BG$12,MATCH($D349,$AR$5:$AR$12,0),1))*($G349/INDEX($BB$5:$BG$12,MATCH($D349,$AR$5:$AR$12,0),1))^$J349)+(EXP(-$G349/INDEX($BB$5:$BG$12,MATCH($D349,$AR$5:$AR$12,0),2))*($G349/INDEX($BB$5:$BG$12,MATCH($D349,$AR$5:$AR$12,0),2))^$J349)+(EXP(-$G349/INDEX($BB$5:$BG$12,MATCH($D349,$AR$5:$AR$12,0),3))*($G349/INDEX($BB$5:$BG$12,MATCH($D349,$AR$5:$AR$12,0),3))^$J349)+(EXP(-$G349/INDEX($BB$5:$BG$12,MATCH($D349,$AR$5:$AR$12,0),4))*($G349/INDEX($BB$5:$BG$12,MATCH($D349,$AR$5:$AR$12,0),4))^$J349)+(EXP(-$G349/INDEX($BB$5:$BG$12,MATCH($D349,$AR$5:$AR$12,0),5))*($G349/INDEX($BB$5:$BG$12,MATCH($D349,$AR$5:$AR$12,0),5))^$J349)+(EXP(-$G349/INDEX($BB$5:$BG$12,MATCH($D349,$AR$5:$AR$12,0),6))*($G349/INDEX($BB$5:$BG$12,MATCH($D349,$AR$5:$AR$12,0),6))^$J349)),0)</x:f>
        <x:v>0</x:v>
      </x:c>
      <x:c r="AJ349" s="145" t="n">
        <x:f>IFERROR((EXP(-$G349/INDEX($BB$5:$BG$12,MATCH($D349,$AR$5:$AR$12,0),6))*($G349/INDEX($BB$5:$BG$12,MATCH($D349,$AR$5:$AR$12,0),6))^$J349)/((EXP(-$G349/INDEX($BB$5:$BG$12,MATCH($D349,$AR$5:$AR$12,0),1))*($G349/INDEX($BB$5:$BG$12,MATCH($D349,$AR$5:$AR$12,0),1))^$J349)+(EXP(-$G349/INDEX($BB$5:$BG$12,MATCH($D349,$AR$5:$AR$12,0),2))*($G349/INDEX($BB$5:$BG$12,MATCH($D349,$AR$5:$AR$12,0),2))^$J349)+(EXP(-$G349/INDEX($BB$5:$BG$12,MATCH($D349,$AR$5:$AR$12,0),3))*($G349/INDEX($BB$5:$BG$12,MATCH($D349,$AR$5:$AR$12,0),3))^$J349)+(EXP(-$G349/INDEX($BB$5:$BG$12,MATCH($D349,$AR$5:$AR$12,0),4))*($G349/INDEX($BB$5:$BG$12,MATCH($D349,$AR$5:$AR$12,0),4))^$J349)+(EXP(-$G349/INDEX($BB$5:$BG$12,MATCH($D349,$AR$5:$AR$12,0),5))*($G349/INDEX($BB$5:$BG$12,MATCH($D349,$AR$5:$AR$12,0),5))^$J349)+(EXP(-$G349/INDEX($BB$5:$BG$12,MATCH($D349,$AR$5:$AR$12,0),6))*($G349/INDEX($BB$5:$BG$12,MATCH($D349,$AR$5:$AR$12,0),6))^$J349)),0)</x:f>
        <x:v>0</x:v>
      </x:c>
      <x:c r="BJ349"/>
      <x:c r="BK349"/>
      <x:c r="BL349"/>
      <x:c r="BM349"/>
      <x:c r="BN349"/>
      <x:c r="BO349"/>
      <x:c r="BP349"/>
      <x:c r="BQ349"/>
      <x:c r="BR349"/>
      <x:c r="BS349"/>
      <x:c r="BT349"/>
      <x:c r="BU349"/>
      <x:c r="BV349"/>
      <x:c r="BW349"/>
      <x:c r="BX349"/>
      <x:c r="BY349"/>
      <x:c r="BZ349"/>
    </x:row>
    <x:row r="350">
      <x:c r="A350" s="30" t="n">
        <x:f>'対象台データ'!A348</x:f>
        <x:v>46139</x:v>
      </x:c>
      <x:c r="B350" s="1004" t="str">
        <x:f>'対象台データ'!B348</x:f>
        <x:v>月</x:v>
      </x:c>
      <x:c r="C350" s="1004" t="str">
        <x:f>'対象台データ'!C348</x:f>
        <x:v>4/27</x:v>
      </x:c>
      <x:c r="D350" t="str">
        <x:f>'対象台データ'!D348</x:f>
        <x:v>スマスロ モンスターハンターライズ</x:v>
      </x:c>
      <x:c r="E350" s="1015" t="n">
        <x:f>IF($X350="A",MIN(100,MAX(0,55+(V350-55)*(1+0.4*SQRT(MIN(G350/8000,1))))),MIN(100,MAX(0,V350)))</x:f>
        <x:v>68.35785137550218</x:v>
      </x:c>
      <x:c r="F350" s="1017" t="n">
        <x:f>'対象台データ'!E348</x:f>
        <x:v>576</x:v>
      </x:c>
      <x:c r="G350" s="644" t="n">
        <x:f>'対象台データ'!F348</x:f>
        <x:v>5875</x:v>
      </x:c>
      <x:c r="H350" s="644" t="n">
        <x:f>'対象台データ'!G348</x:f>
        <x:v>2345</x:v>
      </x:c>
      <x:c r="I350" s="644" t="n">
        <x:f>'対象台データ'!H348</x:f>
        <x:v>0</x:v>
      </x:c>
      <x:c r="J350" s="644" t="n">
        <x:f>'対象台データ'!I348</x:f>
        <x:v>0</x:v>
      </x:c>
      <x:c r="K350" s="145" t="n">
        <x:f>'対象台データ'!K348</x:f>
        <x:v>1.133049645390071</x:v>
      </x:c>
      <x:c r="L350" s="28" t="n">
        <x:f>IF(G350&lt;=0,5,IF(G350&lt;1500,5+(G350-0)*(20-5)/(1500-0),IF(G350&lt;3000,20+(G350-1500)*(40-20)/(3000-1500),IF(G350&lt;4500,40+(G350-3000)*(58-40)/(4500-3000),IF(G350&lt;6000,58+(G350-4500)*(72-58)/(6000-4500),IF(G350&lt;7500,72+(G350-6000)*(84-72)/(7500-6000),IF(G350&lt;9000,84+(G350-7500)*(93-84)/(9000-7500),IF(G350&lt;11000,93+(G350-9000)*(100-93)/(11000-9000),100))))))))</x:f>
        <x:v>70.83333333333333</x:v>
      </x:c>
      <x:c r="M350" s="28" t="n">
        <x:v>1</x:v>
      </x:c>
      <x:c r="N350" s="28" t="n">
        <x:f>MIN(100,L350*M350)</x:f>
        <x:v>70.83333333333333</x:v>
      </x:c>
      <x:c r="O350" s="28" t="n">
        <x:f>IF(K350&lt;=0.8,0,IF(K350&lt;0.9,0+(K350-0.8)*(10-0)/(0.9-0.8),IF(K350&lt;1,10+(K350-0.9)*(35-10)/(1-0.9),IF(K350&lt;1.2,35+(K350-1)*(87-35)/(1.2-1),IF(K350&lt;1.3,87+(K350-1.2)*(96-87)/(1.3-1.2),IF(K350&lt;1.45,96+(K350-1.3)*(100-96)/(1.45-1.3),100))))))</x:f>
        <x:v>69.59290780141845</x:v>
      </x:c>
      <x:c r="P350" s="145" t="n">
        <x:f>MIN(1,SQRT(G350/8000))</x:f>
        <x:v>0.8569568250501305</x:v>
      </x:c>
      <x:c r="Q350" s="28" t="n">
        <x:f>35+(O350-35)*P350</x:f>
        <x:v>64.64462843875545</x:v>
      </x:c>
      <x:c r="R350" s="28" t="n">
        <x:f>IF(K350&lt;0.95,MIN(25,(0.95-K350)*250),0)</x:f>
        <x:v>0</x:v>
      </x:c>
      <x:c r="S350" s="28" t="n">
        <x:f>IF($X350="A",Y350*5+Z350*15+AA350*30+AB350*60+AC350*80+AD350*100,0)</x:f>
        <x:v>0</x:v>
      </x:c>
      <x:c r="T350" s="28" t="n">
        <x:f>IF($X350="A",AE350*5+AF350*15+AG350*30+AH350*60+AI350*80+AJ350*100,0)</x:f>
        <x:v>0</x:v>
      </x:c>
      <x:c r="U350" s="28" t="n">
        <x:f>IF($X350="A",S350*15%+T350*30%+Q350*55%,0)</x:f>
        <x:v>0</x:v>
      </x:c>
      <x:c r="V350" s="1019" t="n">
        <x:f>IF($X350="A",U350*80%+N350*20%,N350*IFERROR(INDEX($AT$5:$AT$60,MATCH($D350,$AR$5:$AR$60,0)),0.6)+Q350*IFERROR(INDEX($AU$5:$AU$60,MATCH($D350,$AR$5:$AR$60,0)),0.4)-R350)</x:f>
        <x:v>68.35785137550218</x:v>
      </x:c>
      <x:c r="W350" s="25" t="str">
        <x:f>IF(E350&gt;=90,"設定6級候補",IF(E350&gt;=75,"設定4以上強候補",IF(E350&gt;=60,"設定4以上を疑う","要観察")))</x:f>
        <x:v>設定4以上を疑う</x:v>
      </x:c>
      <x:c r="X350" s="1004" t="str">
        <x:f>IFERROR(INDEX($AS$5:$AS$60,MATCH($D350,$AR$5:$AR$60,0)),"AT")</x:f>
        <x:v>AT</x:v>
      </x:c>
      <x:c r="Y350" s="145" t="n">
        <x:f>IFERROR((EXP(-$G350/INDEX($AV$5:$BA$12,MATCH($D350,$AR$5:$AR$12,0),1))*($G350/INDEX($AV$5:$BA$12,MATCH($D350,$AR$5:$AR$12,0),1))^$I350)/((EXP(-$G350/INDEX($AV$5:$BA$12,MATCH($D350,$AR$5:$AR$12,0),1))*($G350/INDEX($AV$5:$BA$12,MATCH($D350,$AR$5:$AR$12,0),1))^$I350)+(EXP(-$G350/INDEX($AV$5:$BA$12,MATCH($D350,$AR$5:$AR$12,0),2))*($G350/INDEX($AV$5:$BA$12,MATCH($D350,$AR$5:$AR$12,0),2))^$I350)+(EXP(-$G350/INDEX($AV$5:$BA$12,MATCH($D350,$AR$5:$AR$12,0),3))*($G350/INDEX($AV$5:$BA$12,MATCH($D350,$AR$5:$AR$12,0),3))^$I350)+(EXP(-$G350/INDEX($AV$5:$BA$12,MATCH($D350,$AR$5:$AR$12,0),4))*($G350/INDEX($AV$5:$BA$12,MATCH($D350,$AR$5:$AR$12,0),4))^$I350)+(EXP(-$G350/INDEX($AV$5:$BA$12,MATCH($D350,$AR$5:$AR$12,0),5))*($G350/INDEX($AV$5:$BA$12,MATCH($D350,$AR$5:$AR$12,0),5))^$I350)+(EXP(-$G350/INDEX($AV$5:$BA$12,MATCH($D350,$AR$5:$AR$12,0),6))*($G350/INDEX($AV$5:$BA$12,MATCH($D350,$AR$5:$AR$12,0),6))^$I350)),0)</x:f>
        <x:v>0</x:v>
      </x:c>
      <x:c r="Z350" s="145" t="n">
        <x:f>IFERROR((EXP(-$G350/INDEX($AV$5:$BA$12,MATCH($D350,$AR$5:$AR$12,0),2))*($G350/INDEX($AV$5:$BA$12,MATCH($D350,$AR$5:$AR$12,0),2))^$I350)/((EXP(-$G350/INDEX($AV$5:$BA$12,MATCH($D350,$AR$5:$AR$12,0),1))*($G350/INDEX($AV$5:$BA$12,MATCH($D350,$AR$5:$AR$12,0),1))^$I350)+(EXP(-$G350/INDEX($AV$5:$BA$12,MATCH($D350,$AR$5:$AR$12,0),2))*($G350/INDEX($AV$5:$BA$12,MATCH($D350,$AR$5:$AR$12,0),2))^$I350)+(EXP(-$G350/INDEX($AV$5:$BA$12,MATCH($D350,$AR$5:$AR$12,0),3))*($G350/INDEX($AV$5:$BA$12,MATCH($D350,$AR$5:$AR$12,0),3))^$I350)+(EXP(-$G350/INDEX($AV$5:$BA$12,MATCH($D350,$AR$5:$AR$12,0),4))*($G350/INDEX($AV$5:$BA$12,MATCH($D350,$AR$5:$AR$12,0),4))^$I350)+(EXP(-$G350/INDEX($AV$5:$BA$12,MATCH($D350,$AR$5:$AR$12,0),5))*($G350/INDEX($AV$5:$BA$12,MATCH($D350,$AR$5:$AR$12,0),5))^$I350)+(EXP(-$G350/INDEX($AV$5:$BA$12,MATCH($D350,$AR$5:$AR$12,0),6))*($G350/INDEX($AV$5:$BA$12,MATCH($D350,$AR$5:$AR$12,0),6))^$I350)),0)</x:f>
        <x:v>0</x:v>
      </x:c>
      <x:c r="AA350" s="145" t="n">
        <x:f>IFERROR((EXP(-$G350/INDEX($AV$5:$BA$12,MATCH($D350,$AR$5:$AR$12,0),3))*($G350/INDEX($AV$5:$BA$12,MATCH($D350,$AR$5:$AR$12,0),3))^$I350)/((EXP(-$G350/INDEX($AV$5:$BA$12,MATCH($D350,$AR$5:$AR$12,0),1))*($G350/INDEX($AV$5:$BA$12,MATCH($D350,$AR$5:$AR$12,0),1))^$I350)+(EXP(-$G350/INDEX($AV$5:$BA$12,MATCH($D350,$AR$5:$AR$12,0),2))*($G350/INDEX($AV$5:$BA$12,MATCH($D350,$AR$5:$AR$12,0),2))^$I350)+(EXP(-$G350/INDEX($AV$5:$BA$12,MATCH($D350,$AR$5:$AR$12,0),3))*($G350/INDEX($AV$5:$BA$12,MATCH($D350,$AR$5:$AR$12,0),3))^$I350)+(EXP(-$G350/INDEX($AV$5:$BA$12,MATCH($D350,$AR$5:$AR$12,0),4))*($G350/INDEX($AV$5:$BA$12,MATCH($D350,$AR$5:$AR$12,0),4))^$I350)+(EXP(-$G350/INDEX($AV$5:$BA$12,MATCH($D350,$AR$5:$AR$12,0),5))*($G350/INDEX($AV$5:$BA$12,MATCH($D350,$AR$5:$AR$12,0),5))^$I350)+(EXP(-$G350/INDEX($AV$5:$BA$12,MATCH($D350,$AR$5:$AR$12,0),6))*($G350/INDEX($AV$5:$BA$12,MATCH($D350,$AR$5:$AR$12,0),6))^$I350)),0)</x:f>
        <x:v>0</x:v>
      </x:c>
      <x:c r="AB350" s="145" t="n">
        <x:f>IFERROR((EXP(-$G350/INDEX($AV$5:$BA$12,MATCH($D350,$AR$5:$AR$12,0),4))*($G350/INDEX($AV$5:$BA$12,MATCH($D350,$AR$5:$AR$12,0),4))^$I350)/((EXP(-$G350/INDEX($AV$5:$BA$12,MATCH($D350,$AR$5:$AR$12,0),1))*($G350/INDEX($AV$5:$BA$12,MATCH($D350,$AR$5:$AR$12,0),1))^$I350)+(EXP(-$G350/INDEX($AV$5:$BA$12,MATCH($D350,$AR$5:$AR$12,0),2))*($G350/INDEX($AV$5:$BA$12,MATCH($D350,$AR$5:$AR$12,0),2))^$I350)+(EXP(-$G350/INDEX($AV$5:$BA$12,MATCH($D350,$AR$5:$AR$12,0),3))*($G350/INDEX($AV$5:$BA$12,MATCH($D350,$AR$5:$AR$12,0),3))^$I350)+(EXP(-$G350/INDEX($AV$5:$BA$12,MATCH($D350,$AR$5:$AR$12,0),4))*($G350/INDEX($AV$5:$BA$12,MATCH($D350,$AR$5:$AR$12,0),4))^$I350)+(EXP(-$G350/INDEX($AV$5:$BA$12,MATCH($D350,$AR$5:$AR$12,0),5))*($G350/INDEX($AV$5:$BA$12,MATCH($D350,$AR$5:$AR$12,0),5))^$I350)+(EXP(-$G350/INDEX($AV$5:$BA$12,MATCH($D350,$AR$5:$AR$12,0),6))*($G350/INDEX($AV$5:$BA$12,MATCH($D350,$AR$5:$AR$12,0),6))^$I350)),0)</x:f>
        <x:v>0</x:v>
      </x:c>
      <x:c r="AC350" s="145" t="n">
        <x:f>IFERROR((EXP(-$G350/INDEX($AV$5:$BA$12,MATCH($D350,$AR$5:$AR$12,0),5))*($G350/INDEX($AV$5:$BA$12,MATCH($D350,$AR$5:$AR$12,0),5))^$I350)/((EXP(-$G350/INDEX($AV$5:$BA$12,MATCH($D350,$AR$5:$AR$12,0),1))*($G350/INDEX($AV$5:$BA$12,MATCH($D350,$AR$5:$AR$12,0),1))^$I350)+(EXP(-$G350/INDEX($AV$5:$BA$12,MATCH($D350,$AR$5:$AR$12,0),2))*($G350/INDEX($AV$5:$BA$12,MATCH($D350,$AR$5:$AR$12,0),2))^$I350)+(EXP(-$G350/INDEX($AV$5:$BA$12,MATCH($D350,$AR$5:$AR$12,0),3))*($G350/INDEX($AV$5:$BA$12,MATCH($D350,$AR$5:$AR$12,0),3))^$I350)+(EXP(-$G350/INDEX($AV$5:$BA$12,MATCH($D350,$AR$5:$AR$12,0),4))*($G350/INDEX($AV$5:$BA$12,MATCH($D350,$AR$5:$AR$12,0),4))^$I350)+(EXP(-$G350/INDEX($AV$5:$BA$12,MATCH($D350,$AR$5:$AR$12,0),5))*($G350/INDEX($AV$5:$BA$12,MATCH($D350,$AR$5:$AR$12,0),5))^$I350)+(EXP(-$G350/INDEX($AV$5:$BA$12,MATCH($D350,$AR$5:$AR$12,0),6))*($G350/INDEX($AV$5:$BA$12,MATCH($D350,$AR$5:$AR$12,0),6))^$I350)),0)</x:f>
        <x:v>0</x:v>
      </x:c>
      <x:c r="AD350" s="145" t="n">
        <x:f>IFERROR((EXP(-$G350/INDEX($AV$5:$BA$12,MATCH($D350,$AR$5:$AR$12,0),6))*($G350/INDEX($AV$5:$BA$12,MATCH($D350,$AR$5:$AR$12,0),6))^$I350)/((EXP(-$G350/INDEX($AV$5:$BA$12,MATCH($D350,$AR$5:$AR$12,0),1))*($G350/INDEX($AV$5:$BA$12,MATCH($D350,$AR$5:$AR$12,0),1))^$I350)+(EXP(-$G350/INDEX($AV$5:$BA$12,MATCH($D350,$AR$5:$AR$12,0),2))*($G350/INDEX($AV$5:$BA$12,MATCH($D350,$AR$5:$AR$12,0),2))^$I350)+(EXP(-$G350/INDEX($AV$5:$BA$12,MATCH($D350,$AR$5:$AR$12,0),3))*($G350/INDEX($AV$5:$BA$12,MATCH($D350,$AR$5:$AR$12,0),3))^$I350)+(EXP(-$G350/INDEX($AV$5:$BA$12,MATCH($D350,$AR$5:$AR$12,0),4))*($G350/INDEX($AV$5:$BA$12,MATCH($D350,$AR$5:$AR$12,0),4))^$I350)+(EXP(-$G350/INDEX($AV$5:$BA$12,MATCH($D350,$AR$5:$AR$12,0),5))*($G350/INDEX($AV$5:$BA$12,MATCH($D350,$AR$5:$AR$12,0),5))^$I350)+(EXP(-$G350/INDEX($AV$5:$BA$12,MATCH($D350,$AR$5:$AR$12,0),6))*($G350/INDEX($AV$5:$BA$12,MATCH($D350,$AR$5:$AR$12,0),6))^$I350)),0)</x:f>
        <x:v>0</x:v>
      </x:c>
      <x:c r="AE350" s="145" t="n">
        <x:f>IFERROR((EXP(-$G350/INDEX($BB$5:$BG$12,MATCH($D350,$AR$5:$AR$12,0),1))*($G350/INDEX($BB$5:$BG$12,MATCH($D350,$AR$5:$AR$12,0),1))^$J350)/((EXP(-$G350/INDEX($BB$5:$BG$12,MATCH($D350,$AR$5:$AR$12,0),1))*($G350/INDEX($BB$5:$BG$12,MATCH($D350,$AR$5:$AR$12,0),1))^$J350)+(EXP(-$G350/INDEX($BB$5:$BG$12,MATCH($D350,$AR$5:$AR$12,0),2))*($G350/INDEX($BB$5:$BG$12,MATCH($D350,$AR$5:$AR$12,0),2))^$J350)+(EXP(-$G350/INDEX($BB$5:$BG$12,MATCH($D350,$AR$5:$AR$12,0),3))*($G350/INDEX($BB$5:$BG$12,MATCH($D350,$AR$5:$AR$12,0),3))^$J350)+(EXP(-$G350/INDEX($BB$5:$BG$12,MATCH($D350,$AR$5:$AR$12,0),4))*($G350/INDEX($BB$5:$BG$12,MATCH($D350,$AR$5:$AR$12,0),4))^$J350)+(EXP(-$G350/INDEX($BB$5:$BG$12,MATCH($D350,$AR$5:$AR$12,0),5))*($G350/INDEX($BB$5:$BG$12,MATCH($D350,$AR$5:$AR$12,0),5))^$J350)+(EXP(-$G350/INDEX($BB$5:$BG$12,MATCH($D350,$AR$5:$AR$12,0),6))*($G350/INDEX($BB$5:$BG$12,MATCH($D350,$AR$5:$AR$12,0),6))^$J350)),0)</x:f>
        <x:v>0</x:v>
      </x:c>
      <x:c r="AF350" s="145" t="n">
        <x:f>IFERROR((EXP(-$G350/INDEX($BB$5:$BG$12,MATCH($D350,$AR$5:$AR$12,0),2))*($G350/INDEX($BB$5:$BG$12,MATCH($D350,$AR$5:$AR$12,0),2))^$J350)/((EXP(-$G350/INDEX($BB$5:$BG$12,MATCH($D350,$AR$5:$AR$12,0),1))*($G350/INDEX($BB$5:$BG$12,MATCH($D350,$AR$5:$AR$12,0),1))^$J350)+(EXP(-$G350/INDEX($BB$5:$BG$12,MATCH($D350,$AR$5:$AR$12,0),2))*($G350/INDEX($BB$5:$BG$12,MATCH($D350,$AR$5:$AR$12,0),2))^$J350)+(EXP(-$G350/INDEX($BB$5:$BG$12,MATCH($D350,$AR$5:$AR$12,0),3))*($G350/INDEX($BB$5:$BG$12,MATCH($D350,$AR$5:$AR$12,0),3))^$J350)+(EXP(-$G350/INDEX($BB$5:$BG$12,MATCH($D350,$AR$5:$AR$12,0),4))*($G350/INDEX($BB$5:$BG$12,MATCH($D350,$AR$5:$AR$12,0),4))^$J350)+(EXP(-$G350/INDEX($BB$5:$BG$12,MATCH($D350,$AR$5:$AR$12,0),5))*($G350/INDEX($BB$5:$BG$12,MATCH($D350,$AR$5:$AR$12,0),5))^$J350)+(EXP(-$G350/INDEX($BB$5:$BG$12,MATCH($D350,$AR$5:$AR$12,0),6))*($G350/INDEX($BB$5:$BG$12,MATCH($D350,$AR$5:$AR$12,0),6))^$J350)),0)</x:f>
        <x:v>0</x:v>
      </x:c>
      <x:c r="AG350" s="145" t="n">
        <x:f>IFERROR((EXP(-$G350/INDEX($BB$5:$BG$12,MATCH($D350,$AR$5:$AR$12,0),3))*($G350/INDEX($BB$5:$BG$12,MATCH($D350,$AR$5:$AR$12,0),3))^$J350)/((EXP(-$G350/INDEX($BB$5:$BG$12,MATCH($D350,$AR$5:$AR$12,0),1))*($G350/INDEX($BB$5:$BG$12,MATCH($D350,$AR$5:$AR$12,0),1))^$J350)+(EXP(-$G350/INDEX($BB$5:$BG$12,MATCH($D350,$AR$5:$AR$12,0),2))*($G350/INDEX($BB$5:$BG$12,MATCH($D350,$AR$5:$AR$12,0),2))^$J350)+(EXP(-$G350/INDEX($BB$5:$BG$12,MATCH($D350,$AR$5:$AR$12,0),3))*($G350/INDEX($BB$5:$BG$12,MATCH($D350,$AR$5:$AR$12,0),3))^$J350)+(EXP(-$G350/INDEX($BB$5:$BG$12,MATCH($D350,$AR$5:$AR$12,0),4))*($G350/INDEX($BB$5:$BG$12,MATCH($D350,$AR$5:$AR$12,0),4))^$J350)+(EXP(-$G350/INDEX($BB$5:$BG$12,MATCH($D350,$AR$5:$AR$12,0),5))*($G350/INDEX($BB$5:$BG$12,MATCH($D350,$AR$5:$AR$12,0),5))^$J350)+(EXP(-$G350/INDEX($BB$5:$BG$12,MATCH($D350,$AR$5:$AR$12,0),6))*($G350/INDEX($BB$5:$BG$12,MATCH($D350,$AR$5:$AR$12,0),6))^$J350)),0)</x:f>
        <x:v>0</x:v>
      </x:c>
      <x:c r="AH350" s="145" t="n">
        <x:f>IFERROR((EXP(-$G350/INDEX($BB$5:$BG$12,MATCH($D350,$AR$5:$AR$12,0),4))*($G350/INDEX($BB$5:$BG$12,MATCH($D350,$AR$5:$AR$12,0),4))^$J350)/((EXP(-$G350/INDEX($BB$5:$BG$12,MATCH($D350,$AR$5:$AR$12,0),1))*($G350/INDEX($BB$5:$BG$12,MATCH($D350,$AR$5:$AR$12,0),1))^$J350)+(EXP(-$G350/INDEX($BB$5:$BG$12,MATCH($D350,$AR$5:$AR$12,0),2))*($G350/INDEX($BB$5:$BG$12,MATCH($D350,$AR$5:$AR$12,0),2))^$J350)+(EXP(-$G350/INDEX($BB$5:$BG$12,MATCH($D350,$AR$5:$AR$12,0),3))*($G350/INDEX($BB$5:$BG$12,MATCH($D350,$AR$5:$AR$12,0),3))^$J350)+(EXP(-$G350/INDEX($BB$5:$BG$12,MATCH($D350,$AR$5:$AR$12,0),4))*($G350/INDEX($BB$5:$BG$12,MATCH($D350,$AR$5:$AR$12,0),4))^$J350)+(EXP(-$G350/INDEX($BB$5:$BG$12,MATCH($D350,$AR$5:$AR$12,0),5))*($G350/INDEX($BB$5:$BG$12,MATCH($D350,$AR$5:$AR$12,0),5))^$J350)+(EXP(-$G350/INDEX($BB$5:$BG$12,MATCH($D350,$AR$5:$AR$12,0),6))*($G350/INDEX($BB$5:$BG$12,MATCH($D350,$AR$5:$AR$12,0),6))^$J350)),0)</x:f>
        <x:v>0</x:v>
      </x:c>
      <x:c r="AI350" s="145" t="n">
        <x:f>IFERROR((EXP(-$G350/INDEX($BB$5:$BG$12,MATCH($D350,$AR$5:$AR$12,0),5))*($G350/INDEX($BB$5:$BG$12,MATCH($D350,$AR$5:$AR$12,0),5))^$J350)/((EXP(-$G350/INDEX($BB$5:$BG$12,MATCH($D350,$AR$5:$AR$12,0),1))*($G350/INDEX($BB$5:$BG$12,MATCH($D350,$AR$5:$AR$12,0),1))^$J350)+(EXP(-$G350/INDEX($BB$5:$BG$12,MATCH($D350,$AR$5:$AR$12,0),2))*($G350/INDEX($BB$5:$BG$12,MATCH($D350,$AR$5:$AR$12,0),2))^$J350)+(EXP(-$G350/INDEX($BB$5:$BG$12,MATCH($D350,$AR$5:$AR$12,0),3))*($G350/INDEX($BB$5:$BG$12,MATCH($D350,$AR$5:$AR$12,0),3))^$J350)+(EXP(-$G350/INDEX($BB$5:$BG$12,MATCH($D350,$AR$5:$AR$12,0),4))*($G350/INDEX($BB$5:$BG$12,MATCH($D350,$AR$5:$AR$12,0),4))^$J350)+(EXP(-$G350/INDEX($BB$5:$BG$12,MATCH($D350,$AR$5:$AR$12,0),5))*($G350/INDEX($BB$5:$BG$12,MATCH($D350,$AR$5:$AR$12,0),5))^$J350)+(EXP(-$G350/INDEX($BB$5:$BG$12,MATCH($D350,$AR$5:$AR$12,0),6))*($G350/INDEX($BB$5:$BG$12,MATCH($D350,$AR$5:$AR$12,0),6))^$J350)),0)</x:f>
        <x:v>0</x:v>
      </x:c>
      <x:c r="AJ350" s="145" t="n">
        <x:f>IFERROR((EXP(-$G350/INDEX($BB$5:$BG$12,MATCH($D350,$AR$5:$AR$12,0),6))*($G350/INDEX($BB$5:$BG$12,MATCH($D350,$AR$5:$AR$12,0),6))^$J350)/((EXP(-$G350/INDEX($BB$5:$BG$12,MATCH($D350,$AR$5:$AR$12,0),1))*($G350/INDEX($BB$5:$BG$12,MATCH($D350,$AR$5:$AR$12,0),1))^$J350)+(EXP(-$G350/INDEX($BB$5:$BG$12,MATCH($D350,$AR$5:$AR$12,0),2))*($G350/INDEX($BB$5:$BG$12,MATCH($D350,$AR$5:$AR$12,0),2))^$J350)+(EXP(-$G350/INDEX($BB$5:$BG$12,MATCH($D350,$AR$5:$AR$12,0),3))*($G350/INDEX($BB$5:$BG$12,MATCH($D350,$AR$5:$AR$12,0),3))^$J350)+(EXP(-$G350/INDEX($BB$5:$BG$12,MATCH($D350,$AR$5:$AR$12,0),4))*($G350/INDEX($BB$5:$BG$12,MATCH($D350,$AR$5:$AR$12,0),4))^$J350)+(EXP(-$G350/INDEX($BB$5:$BG$12,MATCH($D350,$AR$5:$AR$12,0),5))*($G350/INDEX($BB$5:$BG$12,MATCH($D350,$AR$5:$AR$12,0),5))^$J350)+(EXP(-$G350/INDEX($BB$5:$BG$12,MATCH($D350,$AR$5:$AR$12,0),6))*($G350/INDEX($BB$5:$BG$12,MATCH($D350,$AR$5:$AR$12,0),6))^$J350)),0)</x:f>
        <x:v>0</x:v>
      </x:c>
      <x:c r="BJ350"/>
      <x:c r="BK350"/>
      <x:c r="BL350"/>
      <x:c r="BM350"/>
      <x:c r="BN350"/>
      <x:c r="BO350"/>
      <x:c r="BP350"/>
      <x:c r="BQ350"/>
      <x:c r="BR350"/>
      <x:c r="BS350"/>
      <x:c r="BT350"/>
      <x:c r="BU350"/>
      <x:c r="BV350"/>
      <x:c r="BW350"/>
      <x:c r="BX350"/>
      <x:c r="BY350"/>
      <x:c r="BZ350"/>
    </x:row>
    <x:row r="351">
      <x:c r="A351" s="30" t="n">
        <x:f>'対象台データ'!A349</x:f>
        <x:v>46139</x:v>
      </x:c>
      <x:c r="B351" s="1004" t="str">
        <x:f>'対象台データ'!B349</x:f>
        <x:v>月</x:v>
      </x:c>
      <x:c r="C351" s="1004" t="str">
        <x:f>'対象台データ'!C349</x:f>
        <x:v>4/27</x:v>
      </x:c>
      <x:c r="D351" t="str">
        <x:f>'対象台データ'!D349</x:f>
        <x:v>スマスロ 甲鉄城のカバネリ 海門決戦</x:v>
      </x:c>
      <x:c r="E351" s="1015" t="n">
        <x:f>IF($X351="A",MIN(100,MAX(0,55+(V351-55)*(1+0.4*SQRT(MIN(G351/8000,1))))),MIN(100,MAX(0,V351)))</x:f>
        <x:v>72.5818714687334</x:v>
      </x:c>
      <x:c r="F351" s="1017" t="n">
        <x:f>'対象台データ'!E349</x:f>
        <x:v>506</x:v>
      </x:c>
      <x:c r="G351" s="644" t="n">
        <x:f>'対象台データ'!F349</x:f>
        <x:v>8774</x:v>
      </x:c>
      <x:c r="H351" s="644" t="n">
        <x:f>'対象台データ'!G349</x:f>
        <x:v>910</x:v>
      </x:c>
      <x:c r="I351" s="644" t="n">
        <x:f>'対象台データ'!H349</x:f>
        <x:v>0</x:v>
      </x:c>
      <x:c r="J351" s="644" t="n">
        <x:f>'対象台データ'!I349</x:f>
        <x:v>0</x:v>
      </x:c>
      <x:c r="K351" s="145" t="n">
        <x:f>'対象台データ'!K349</x:f>
        <x:v>1.0345718410455134</x:v>
      </x:c>
      <x:c r="L351" s="28" t="n">
        <x:f>IF(G351&lt;=0,5,IF(G351&lt;1500,5+(G351-0)*(20-5)/(1500-0),IF(G351&lt;3000,20+(G351-1500)*(40-20)/(3000-1500),IF(G351&lt;4500,40+(G351-3000)*(58-40)/(4500-3000),IF(G351&lt;6000,58+(G351-4500)*(72-58)/(6000-4500),IF(G351&lt;7500,72+(G351-6000)*(84-72)/(7500-6000),IF(G351&lt;9000,84+(G351-7500)*(93-84)/(9000-7500),IF(G351&lt;11000,93+(G351-9000)*(100-93)/(11000-9000),100))))))))</x:f>
        <x:v>91.644</x:v>
      </x:c>
      <x:c r="M351" s="28" t="n">
        <x:v>1</x:v>
      </x:c>
      <x:c r="N351" s="28" t="n">
        <x:f>MIN(100,L351*M351)</x:f>
        <x:v>91.644</x:v>
      </x:c>
      <x:c r="O351" s="28" t="n">
        <x:f>IF(K351&lt;=0.8,0,IF(K351&lt;0.9,0+(K351-0.8)*(10-0)/(0.9-0.8),IF(K351&lt;1,10+(K351-0.9)*(35-10)/(1-0.9),IF(K351&lt;1.2,35+(K351-1)*(87-35)/(1.2-1),IF(K351&lt;1.3,87+(K351-1.2)*(96-87)/(1.3-1.2),IF(K351&lt;1.45,96+(K351-1.3)*(100-96)/(1.45-1.3),100))))))</x:f>
        <x:v>43.988678671833476</x:v>
      </x:c>
      <x:c r="P351" s="145" t="n">
        <x:f>MIN(1,SQRT(G351/8000))</x:f>
        <x:v>1</x:v>
      </x:c>
      <x:c r="Q351" s="28" t="n">
        <x:f>35+(O351-35)*P351</x:f>
        <x:v>43.988678671833476</x:v>
      </x:c>
      <x:c r="R351" s="28" t="n">
        <x:f>IF(K351&lt;0.95,MIN(25,(0.95-K351)*250),0)</x:f>
        <x:v>0</x:v>
      </x:c>
      <x:c r="S351" s="28" t="n">
        <x:f>IF($X351="A",Y351*5+Z351*15+AA351*30+AB351*60+AC351*80+AD351*100,0)</x:f>
        <x:v>0</x:v>
      </x:c>
      <x:c r="T351" s="28" t="n">
        <x:f>IF($X351="A",AE351*5+AF351*15+AG351*30+AH351*60+AI351*80+AJ351*100,0)</x:f>
        <x:v>0</x:v>
      </x:c>
      <x:c r="U351" s="28" t="n">
        <x:f>IF($X351="A",S351*15%+T351*30%+Q351*55%,0)</x:f>
        <x:v>0</x:v>
      </x:c>
      <x:c r="V351" s="1019" t="n">
        <x:f>IF($X351="A",U351*80%+N351*20%,N351*IFERROR(INDEX($AT$5:$AT$60,MATCH($D351,$AR$5:$AR$60,0)),0.6)+Q351*IFERROR(INDEX($AU$5:$AU$60,MATCH($D351,$AR$5:$AR$60,0)),0.4)-R351)</x:f>
        <x:v>72.5818714687334</x:v>
      </x:c>
      <x:c r="W351" s="25" t="str">
        <x:f>IF(E351&gt;=90,"設定6級候補",IF(E351&gt;=75,"設定4以上強候補",IF(E351&gt;=60,"設定4以上を疑う","要観察")))</x:f>
        <x:v>設定4以上を疑う</x:v>
      </x:c>
      <x:c r="X351" s="1004" t="str">
        <x:f>IFERROR(INDEX($AS$5:$AS$60,MATCH($D351,$AR$5:$AR$60,0)),"AT")</x:f>
        <x:v>AT</x:v>
      </x:c>
      <x:c r="Y351" s="145" t="n">
        <x:f>IFERROR((EXP(-$G351/INDEX($AV$5:$BA$12,MATCH($D351,$AR$5:$AR$12,0),1))*($G351/INDEX($AV$5:$BA$12,MATCH($D351,$AR$5:$AR$12,0),1))^$I351)/((EXP(-$G351/INDEX($AV$5:$BA$12,MATCH($D351,$AR$5:$AR$12,0),1))*($G351/INDEX($AV$5:$BA$12,MATCH($D351,$AR$5:$AR$12,0),1))^$I351)+(EXP(-$G351/INDEX($AV$5:$BA$12,MATCH($D351,$AR$5:$AR$12,0),2))*($G351/INDEX($AV$5:$BA$12,MATCH($D351,$AR$5:$AR$12,0),2))^$I351)+(EXP(-$G351/INDEX($AV$5:$BA$12,MATCH($D351,$AR$5:$AR$12,0),3))*($G351/INDEX($AV$5:$BA$12,MATCH($D351,$AR$5:$AR$12,0),3))^$I351)+(EXP(-$G351/INDEX($AV$5:$BA$12,MATCH($D351,$AR$5:$AR$12,0),4))*($G351/INDEX($AV$5:$BA$12,MATCH($D351,$AR$5:$AR$12,0),4))^$I351)+(EXP(-$G351/INDEX($AV$5:$BA$12,MATCH($D351,$AR$5:$AR$12,0),5))*($G351/INDEX($AV$5:$BA$12,MATCH($D351,$AR$5:$AR$12,0),5))^$I351)+(EXP(-$G351/INDEX($AV$5:$BA$12,MATCH($D351,$AR$5:$AR$12,0),6))*($G351/INDEX($AV$5:$BA$12,MATCH($D351,$AR$5:$AR$12,0),6))^$I351)),0)</x:f>
        <x:v>0</x:v>
      </x:c>
      <x:c r="Z351" s="145" t="n">
        <x:f>IFERROR((EXP(-$G351/INDEX($AV$5:$BA$12,MATCH($D351,$AR$5:$AR$12,0),2))*($G351/INDEX($AV$5:$BA$12,MATCH($D351,$AR$5:$AR$12,0),2))^$I351)/((EXP(-$G351/INDEX($AV$5:$BA$12,MATCH($D351,$AR$5:$AR$12,0),1))*($G351/INDEX($AV$5:$BA$12,MATCH($D351,$AR$5:$AR$12,0),1))^$I351)+(EXP(-$G351/INDEX($AV$5:$BA$12,MATCH($D351,$AR$5:$AR$12,0),2))*($G351/INDEX($AV$5:$BA$12,MATCH($D351,$AR$5:$AR$12,0),2))^$I351)+(EXP(-$G351/INDEX($AV$5:$BA$12,MATCH($D351,$AR$5:$AR$12,0),3))*($G351/INDEX($AV$5:$BA$12,MATCH($D351,$AR$5:$AR$12,0),3))^$I351)+(EXP(-$G351/INDEX($AV$5:$BA$12,MATCH($D351,$AR$5:$AR$12,0),4))*($G351/INDEX($AV$5:$BA$12,MATCH($D351,$AR$5:$AR$12,0),4))^$I351)+(EXP(-$G351/INDEX($AV$5:$BA$12,MATCH($D351,$AR$5:$AR$12,0),5))*($G351/INDEX($AV$5:$BA$12,MATCH($D351,$AR$5:$AR$12,0),5))^$I351)+(EXP(-$G351/INDEX($AV$5:$BA$12,MATCH($D351,$AR$5:$AR$12,0),6))*($G351/INDEX($AV$5:$BA$12,MATCH($D351,$AR$5:$AR$12,0),6))^$I351)),0)</x:f>
        <x:v>0</x:v>
      </x:c>
      <x:c r="AA351" s="145" t="n">
        <x:f>IFERROR((EXP(-$G351/INDEX($AV$5:$BA$12,MATCH($D351,$AR$5:$AR$12,0),3))*($G351/INDEX($AV$5:$BA$12,MATCH($D351,$AR$5:$AR$12,0),3))^$I351)/((EXP(-$G351/INDEX($AV$5:$BA$12,MATCH($D351,$AR$5:$AR$12,0),1))*($G351/INDEX($AV$5:$BA$12,MATCH($D351,$AR$5:$AR$12,0),1))^$I351)+(EXP(-$G351/INDEX($AV$5:$BA$12,MATCH($D351,$AR$5:$AR$12,0),2))*($G351/INDEX($AV$5:$BA$12,MATCH($D351,$AR$5:$AR$12,0),2))^$I351)+(EXP(-$G351/INDEX($AV$5:$BA$12,MATCH($D351,$AR$5:$AR$12,0),3))*($G351/INDEX($AV$5:$BA$12,MATCH($D351,$AR$5:$AR$12,0),3))^$I351)+(EXP(-$G351/INDEX($AV$5:$BA$12,MATCH($D351,$AR$5:$AR$12,0),4))*($G351/INDEX($AV$5:$BA$12,MATCH($D351,$AR$5:$AR$12,0),4))^$I351)+(EXP(-$G351/INDEX($AV$5:$BA$12,MATCH($D351,$AR$5:$AR$12,0),5))*($G351/INDEX($AV$5:$BA$12,MATCH($D351,$AR$5:$AR$12,0),5))^$I351)+(EXP(-$G351/INDEX($AV$5:$BA$12,MATCH($D351,$AR$5:$AR$12,0),6))*($G351/INDEX($AV$5:$BA$12,MATCH($D351,$AR$5:$AR$12,0),6))^$I351)),0)</x:f>
        <x:v>0</x:v>
      </x:c>
      <x:c r="AB351" s="145" t="n">
        <x:f>IFERROR((EXP(-$G351/INDEX($AV$5:$BA$12,MATCH($D351,$AR$5:$AR$12,0),4))*($G351/INDEX($AV$5:$BA$12,MATCH($D351,$AR$5:$AR$12,0),4))^$I351)/((EXP(-$G351/INDEX($AV$5:$BA$12,MATCH($D351,$AR$5:$AR$12,0),1))*($G351/INDEX($AV$5:$BA$12,MATCH($D351,$AR$5:$AR$12,0),1))^$I351)+(EXP(-$G351/INDEX($AV$5:$BA$12,MATCH($D351,$AR$5:$AR$12,0),2))*($G351/INDEX($AV$5:$BA$12,MATCH($D351,$AR$5:$AR$12,0),2))^$I351)+(EXP(-$G351/INDEX($AV$5:$BA$12,MATCH($D351,$AR$5:$AR$12,0),3))*($G351/INDEX($AV$5:$BA$12,MATCH($D351,$AR$5:$AR$12,0),3))^$I351)+(EXP(-$G351/INDEX($AV$5:$BA$12,MATCH($D351,$AR$5:$AR$12,0),4))*($G351/INDEX($AV$5:$BA$12,MATCH($D351,$AR$5:$AR$12,0),4))^$I351)+(EXP(-$G351/INDEX($AV$5:$BA$12,MATCH($D351,$AR$5:$AR$12,0),5))*($G351/INDEX($AV$5:$BA$12,MATCH($D351,$AR$5:$AR$12,0),5))^$I351)+(EXP(-$G351/INDEX($AV$5:$BA$12,MATCH($D351,$AR$5:$AR$12,0),6))*($G351/INDEX($AV$5:$BA$12,MATCH($D351,$AR$5:$AR$12,0),6))^$I351)),0)</x:f>
        <x:v>0</x:v>
      </x:c>
      <x:c r="AC351" s="145" t="n">
        <x:f>IFERROR((EXP(-$G351/INDEX($AV$5:$BA$12,MATCH($D351,$AR$5:$AR$12,0),5))*($G351/INDEX($AV$5:$BA$12,MATCH($D351,$AR$5:$AR$12,0),5))^$I351)/((EXP(-$G351/INDEX($AV$5:$BA$12,MATCH($D351,$AR$5:$AR$12,0),1))*($G351/INDEX($AV$5:$BA$12,MATCH($D351,$AR$5:$AR$12,0),1))^$I351)+(EXP(-$G351/INDEX($AV$5:$BA$12,MATCH($D351,$AR$5:$AR$12,0),2))*($G351/INDEX($AV$5:$BA$12,MATCH($D351,$AR$5:$AR$12,0),2))^$I351)+(EXP(-$G351/INDEX($AV$5:$BA$12,MATCH($D351,$AR$5:$AR$12,0),3))*($G351/INDEX($AV$5:$BA$12,MATCH($D351,$AR$5:$AR$12,0),3))^$I351)+(EXP(-$G351/INDEX($AV$5:$BA$12,MATCH($D351,$AR$5:$AR$12,0),4))*($G351/INDEX($AV$5:$BA$12,MATCH($D351,$AR$5:$AR$12,0),4))^$I351)+(EXP(-$G351/INDEX($AV$5:$BA$12,MATCH($D351,$AR$5:$AR$12,0),5))*($G351/INDEX($AV$5:$BA$12,MATCH($D351,$AR$5:$AR$12,0),5))^$I351)+(EXP(-$G351/INDEX($AV$5:$BA$12,MATCH($D351,$AR$5:$AR$12,0),6))*($G351/INDEX($AV$5:$BA$12,MATCH($D351,$AR$5:$AR$12,0),6))^$I351)),0)</x:f>
        <x:v>0</x:v>
      </x:c>
      <x:c r="AD351" s="145" t="n">
        <x:f>IFERROR((EXP(-$G351/INDEX($AV$5:$BA$12,MATCH($D351,$AR$5:$AR$12,0),6))*($G351/INDEX($AV$5:$BA$12,MATCH($D351,$AR$5:$AR$12,0),6))^$I351)/((EXP(-$G351/INDEX($AV$5:$BA$12,MATCH($D351,$AR$5:$AR$12,0),1))*($G351/INDEX($AV$5:$BA$12,MATCH($D351,$AR$5:$AR$12,0),1))^$I351)+(EXP(-$G351/INDEX($AV$5:$BA$12,MATCH($D351,$AR$5:$AR$12,0),2))*($G351/INDEX($AV$5:$BA$12,MATCH($D351,$AR$5:$AR$12,0),2))^$I351)+(EXP(-$G351/INDEX($AV$5:$BA$12,MATCH($D351,$AR$5:$AR$12,0),3))*($G351/INDEX($AV$5:$BA$12,MATCH($D351,$AR$5:$AR$12,0),3))^$I351)+(EXP(-$G351/INDEX($AV$5:$BA$12,MATCH($D351,$AR$5:$AR$12,0),4))*($G351/INDEX($AV$5:$BA$12,MATCH($D351,$AR$5:$AR$12,0),4))^$I351)+(EXP(-$G351/INDEX($AV$5:$BA$12,MATCH($D351,$AR$5:$AR$12,0),5))*($G351/INDEX($AV$5:$BA$12,MATCH($D351,$AR$5:$AR$12,0),5))^$I351)+(EXP(-$G351/INDEX($AV$5:$BA$12,MATCH($D351,$AR$5:$AR$12,0),6))*($G351/INDEX($AV$5:$BA$12,MATCH($D351,$AR$5:$AR$12,0),6))^$I351)),0)</x:f>
        <x:v>0</x:v>
      </x:c>
      <x:c r="AE351" s="145" t="n">
        <x:f>IFERROR((EXP(-$G351/INDEX($BB$5:$BG$12,MATCH($D351,$AR$5:$AR$12,0),1))*($G351/INDEX($BB$5:$BG$12,MATCH($D351,$AR$5:$AR$12,0),1))^$J351)/((EXP(-$G351/INDEX($BB$5:$BG$12,MATCH($D351,$AR$5:$AR$12,0),1))*($G351/INDEX($BB$5:$BG$12,MATCH($D351,$AR$5:$AR$12,0),1))^$J351)+(EXP(-$G351/INDEX($BB$5:$BG$12,MATCH($D351,$AR$5:$AR$12,0),2))*($G351/INDEX($BB$5:$BG$12,MATCH($D351,$AR$5:$AR$12,0),2))^$J351)+(EXP(-$G351/INDEX($BB$5:$BG$12,MATCH($D351,$AR$5:$AR$12,0),3))*($G351/INDEX($BB$5:$BG$12,MATCH($D351,$AR$5:$AR$12,0),3))^$J351)+(EXP(-$G351/INDEX($BB$5:$BG$12,MATCH($D351,$AR$5:$AR$12,0),4))*($G351/INDEX($BB$5:$BG$12,MATCH($D351,$AR$5:$AR$12,0),4))^$J351)+(EXP(-$G351/INDEX($BB$5:$BG$12,MATCH($D351,$AR$5:$AR$12,0),5))*($G351/INDEX($BB$5:$BG$12,MATCH($D351,$AR$5:$AR$12,0),5))^$J351)+(EXP(-$G351/INDEX($BB$5:$BG$12,MATCH($D351,$AR$5:$AR$12,0),6))*($G351/INDEX($BB$5:$BG$12,MATCH($D351,$AR$5:$AR$12,0),6))^$J351)),0)</x:f>
        <x:v>0</x:v>
      </x:c>
      <x:c r="AF351" s="145" t="n">
        <x:f>IFERROR((EXP(-$G351/INDEX($BB$5:$BG$12,MATCH($D351,$AR$5:$AR$12,0),2))*($G351/INDEX($BB$5:$BG$12,MATCH($D351,$AR$5:$AR$12,0),2))^$J351)/((EXP(-$G351/INDEX($BB$5:$BG$12,MATCH($D351,$AR$5:$AR$12,0),1))*($G351/INDEX($BB$5:$BG$12,MATCH($D351,$AR$5:$AR$12,0),1))^$J351)+(EXP(-$G351/INDEX($BB$5:$BG$12,MATCH($D351,$AR$5:$AR$12,0),2))*($G351/INDEX($BB$5:$BG$12,MATCH($D351,$AR$5:$AR$12,0),2))^$J351)+(EXP(-$G351/INDEX($BB$5:$BG$12,MATCH($D351,$AR$5:$AR$12,0),3))*($G351/INDEX($BB$5:$BG$12,MATCH($D351,$AR$5:$AR$12,0),3))^$J351)+(EXP(-$G351/INDEX($BB$5:$BG$12,MATCH($D351,$AR$5:$AR$12,0),4))*($G351/INDEX($BB$5:$BG$12,MATCH($D351,$AR$5:$AR$12,0),4))^$J351)+(EXP(-$G351/INDEX($BB$5:$BG$12,MATCH($D351,$AR$5:$AR$12,0),5))*($G351/INDEX($BB$5:$BG$12,MATCH($D351,$AR$5:$AR$12,0),5))^$J351)+(EXP(-$G351/INDEX($BB$5:$BG$12,MATCH($D351,$AR$5:$AR$12,0),6))*($G351/INDEX($BB$5:$BG$12,MATCH($D351,$AR$5:$AR$12,0),6))^$J351)),0)</x:f>
        <x:v>0</x:v>
      </x:c>
      <x:c r="AG351" s="145" t="n">
        <x:f>IFERROR((EXP(-$G351/INDEX($BB$5:$BG$12,MATCH($D351,$AR$5:$AR$12,0),3))*($G351/INDEX($BB$5:$BG$12,MATCH($D351,$AR$5:$AR$12,0),3))^$J351)/((EXP(-$G351/INDEX($BB$5:$BG$12,MATCH($D351,$AR$5:$AR$12,0),1))*($G351/INDEX($BB$5:$BG$12,MATCH($D351,$AR$5:$AR$12,0),1))^$J351)+(EXP(-$G351/INDEX($BB$5:$BG$12,MATCH($D351,$AR$5:$AR$12,0),2))*($G351/INDEX($BB$5:$BG$12,MATCH($D351,$AR$5:$AR$12,0),2))^$J351)+(EXP(-$G351/INDEX($BB$5:$BG$12,MATCH($D351,$AR$5:$AR$12,0),3))*($G351/INDEX($BB$5:$BG$12,MATCH($D351,$AR$5:$AR$12,0),3))^$J351)+(EXP(-$G351/INDEX($BB$5:$BG$12,MATCH($D351,$AR$5:$AR$12,0),4))*($G351/INDEX($BB$5:$BG$12,MATCH($D351,$AR$5:$AR$12,0),4))^$J351)+(EXP(-$G351/INDEX($BB$5:$BG$12,MATCH($D351,$AR$5:$AR$12,0),5))*($G351/INDEX($BB$5:$BG$12,MATCH($D351,$AR$5:$AR$12,0),5))^$J351)+(EXP(-$G351/INDEX($BB$5:$BG$12,MATCH($D351,$AR$5:$AR$12,0),6))*($G351/INDEX($BB$5:$BG$12,MATCH($D351,$AR$5:$AR$12,0),6))^$J351)),0)</x:f>
        <x:v>0</x:v>
      </x:c>
      <x:c r="AH351" s="145" t="n">
        <x:f>IFERROR((EXP(-$G351/INDEX($BB$5:$BG$12,MATCH($D351,$AR$5:$AR$12,0),4))*($G351/INDEX($BB$5:$BG$12,MATCH($D351,$AR$5:$AR$12,0),4))^$J351)/((EXP(-$G351/INDEX($BB$5:$BG$12,MATCH($D351,$AR$5:$AR$12,0),1))*($G351/INDEX($BB$5:$BG$12,MATCH($D351,$AR$5:$AR$12,0),1))^$J351)+(EXP(-$G351/INDEX($BB$5:$BG$12,MATCH($D351,$AR$5:$AR$12,0),2))*($G351/INDEX($BB$5:$BG$12,MATCH($D351,$AR$5:$AR$12,0),2))^$J351)+(EXP(-$G351/INDEX($BB$5:$BG$12,MATCH($D351,$AR$5:$AR$12,0),3))*($G351/INDEX($BB$5:$BG$12,MATCH($D351,$AR$5:$AR$12,0),3))^$J351)+(EXP(-$G351/INDEX($BB$5:$BG$12,MATCH($D351,$AR$5:$AR$12,0),4))*($G351/INDEX($BB$5:$BG$12,MATCH($D351,$AR$5:$AR$12,0),4))^$J351)+(EXP(-$G351/INDEX($BB$5:$BG$12,MATCH($D351,$AR$5:$AR$12,0),5))*($G351/INDEX($BB$5:$BG$12,MATCH($D351,$AR$5:$AR$12,0),5))^$J351)+(EXP(-$G351/INDEX($BB$5:$BG$12,MATCH($D351,$AR$5:$AR$12,0),6))*($G351/INDEX($BB$5:$BG$12,MATCH($D351,$AR$5:$AR$12,0),6))^$J351)),0)</x:f>
        <x:v>0</x:v>
      </x:c>
      <x:c r="AI351" s="145" t="n">
        <x:f>IFERROR((EXP(-$G351/INDEX($BB$5:$BG$12,MATCH($D351,$AR$5:$AR$12,0),5))*($G351/INDEX($BB$5:$BG$12,MATCH($D351,$AR$5:$AR$12,0),5))^$J351)/((EXP(-$G351/INDEX($BB$5:$BG$12,MATCH($D351,$AR$5:$AR$12,0),1))*($G351/INDEX($BB$5:$BG$12,MATCH($D351,$AR$5:$AR$12,0),1))^$J351)+(EXP(-$G351/INDEX($BB$5:$BG$12,MATCH($D351,$AR$5:$AR$12,0),2))*($G351/INDEX($BB$5:$BG$12,MATCH($D351,$AR$5:$AR$12,0),2))^$J351)+(EXP(-$G351/INDEX($BB$5:$BG$12,MATCH($D351,$AR$5:$AR$12,0),3))*($G351/INDEX($BB$5:$BG$12,MATCH($D351,$AR$5:$AR$12,0),3))^$J351)+(EXP(-$G351/INDEX($BB$5:$BG$12,MATCH($D351,$AR$5:$AR$12,0),4))*($G351/INDEX($BB$5:$BG$12,MATCH($D351,$AR$5:$AR$12,0),4))^$J351)+(EXP(-$G351/INDEX($BB$5:$BG$12,MATCH($D351,$AR$5:$AR$12,0),5))*($G351/INDEX($BB$5:$BG$12,MATCH($D351,$AR$5:$AR$12,0),5))^$J351)+(EXP(-$G351/INDEX($BB$5:$BG$12,MATCH($D351,$AR$5:$AR$12,0),6))*($G351/INDEX($BB$5:$BG$12,MATCH($D351,$AR$5:$AR$12,0),6))^$J351)),0)</x:f>
        <x:v>0</x:v>
      </x:c>
      <x:c r="AJ351" s="145" t="n">
        <x:f>IFERROR((EXP(-$G351/INDEX($BB$5:$BG$12,MATCH($D351,$AR$5:$AR$12,0),6))*($G351/INDEX($BB$5:$BG$12,MATCH($D351,$AR$5:$AR$12,0),6))^$J351)/((EXP(-$G351/INDEX($BB$5:$BG$12,MATCH($D351,$AR$5:$AR$12,0),1))*($G351/INDEX($BB$5:$BG$12,MATCH($D351,$AR$5:$AR$12,0),1))^$J351)+(EXP(-$G351/INDEX($BB$5:$BG$12,MATCH($D351,$AR$5:$AR$12,0),2))*($G351/INDEX($BB$5:$BG$12,MATCH($D351,$AR$5:$AR$12,0),2))^$J351)+(EXP(-$G351/INDEX($BB$5:$BG$12,MATCH($D351,$AR$5:$AR$12,0),3))*($G351/INDEX($BB$5:$BG$12,MATCH($D351,$AR$5:$AR$12,0),3))^$J351)+(EXP(-$G351/INDEX($BB$5:$BG$12,MATCH($D351,$AR$5:$AR$12,0),4))*($G351/INDEX($BB$5:$BG$12,MATCH($D351,$AR$5:$AR$12,0),4))^$J351)+(EXP(-$G351/INDEX($BB$5:$BG$12,MATCH($D351,$AR$5:$AR$12,0),5))*($G351/INDEX($BB$5:$BG$12,MATCH($D351,$AR$5:$AR$12,0),5))^$J351)+(EXP(-$G351/INDEX($BB$5:$BG$12,MATCH($D351,$AR$5:$AR$12,0),6))*($G351/INDEX($BB$5:$BG$12,MATCH($D351,$AR$5:$AR$12,0),6))^$J351)),0)</x:f>
        <x:v>0</x:v>
      </x:c>
      <x:c r="BJ351"/>
      <x:c r="BK351"/>
      <x:c r="BL351"/>
      <x:c r="BM351"/>
      <x:c r="BN351"/>
      <x:c r="BO351"/>
      <x:c r="BP351"/>
      <x:c r="BQ351"/>
      <x:c r="BR351"/>
      <x:c r="BS351"/>
      <x:c r="BT351"/>
      <x:c r="BU351"/>
      <x:c r="BV351"/>
      <x:c r="BW351"/>
      <x:c r="BX351"/>
      <x:c r="BY351"/>
      <x:c r="BZ351"/>
    </x:row>
    <x:row r="352">
      <x:c r="A352" s="30" t="n">
        <x:f>'対象台データ'!A350</x:f>
        <x:v>46139</x:v>
      </x:c>
      <x:c r="B352" s="1004" t="str">
        <x:f>'対象台データ'!B350</x:f>
        <x:v>月</x:v>
      </x:c>
      <x:c r="C352" s="1004" t="str">
        <x:f>'対象台データ'!C350</x:f>
        <x:v>4/27</x:v>
      </x:c>
      <x:c r="D352" t="str">
        <x:f>'対象台データ'!D350</x:f>
        <x:v>スマスロ 甲鉄城のカバネリ 海門決戦</x:v>
      </x:c>
      <x:c r="E352" s="1015" t="n">
        <x:f>IF($X352="A",MIN(100,MAX(0,55+(V352-55)*(1+0.4*SQRT(MIN(G352/8000,1))))),MIN(100,MAX(0,V352)))</x:f>
        <x:v>76.54611506190088</x:v>
      </x:c>
      <x:c r="F352" s="1017" t="n">
        <x:f>'対象台データ'!E350</x:f>
        <x:v>507</x:v>
      </x:c>
      <x:c r="G352" s="644" t="n">
        <x:f>'対象台データ'!F350</x:f>
        <x:v>8589</x:v>
      </x:c>
      <x:c r="H352" s="644" t="n">
        <x:f>'対象台データ'!G350</x:f>
        <x:v>2038</x:v>
      </x:c>
      <x:c r="I352" s="644" t="n">
        <x:f>'対象台データ'!H350</x:f>
        <x:v>0</x:v>
      </x:c>
      <x:c r="J352" s="644" t="n">
        <x:f>'対象台データ'!I350</x:f>
        <x:v>0</x:v>
      </x:c>
      <x:c r="K352" s="145" t="n">
        <x:f>'対象台データ'!K350</x:f>
        <x:v>1.0790934140567392</x:v>
      </x:c>
      <x:c r="L352" s="28" t="n">
        <x:f>IF(G352&lt;=0,5,IF(G352&lt;1500,5+(G352-0)*(20-5)/(1500-0),IF(G352&lt;3000,20+(G352-1500)*(40-20)/(3000-1500),IF(G352&lt;4500,40+(G352-3000)*(58-40)/(4500-3000),IF(G352&lt;6000,58+(G352-4500)*(72-58)/(6000-4500),IF(G352&lt;7500,72+(G352-6000)*(84-72)/(7500-6000),IF(G352&lt;9000,84+(G352-7500)*(93-84)/(9000-7500),IF(G352&lt;11000,93+(G352-9000)*(100-93)/(11000-9000),100))))))))</x:f>
        <x:v>90.534</x:v>
      </x:c>
      <x:c r="M352" s="28" t="n">
        <x:v>1</x:v>
      </x:c>
      <x:c r="N352" s="28" t="n">
        <x:f>MIN(100,L352*M352)</x:f>
        <x:v>90.534</x:v>
      </x:c>
      <x:c r="O352" s="28" t="n">
        <x:f>IF(K352&lt;=0.8,0,IF(K352&lt;0.9,0+(K352-0.8)*(10-0)/(0.9-0.8),IF(K352&lt;1,10+(K352-0.9)*(35-10)/(1-0.9),IF(K352&lt;1.2,35+(K352-1)*(87-35)/(1.2-1),IF(K352&lt;1.3,87+(K352-1.2)*(96-87)/(1.3-1.2),IF(K352&lt;1.45,96+(K352-1.3)*(100-96)/(1.45-1.3),100))))))</x:f>
        <x:v>55.56428765475219</x:v>
      </x:c>
      <x:c r="P352" s="145" t="n">
        <x:f>MIN(1,SQRT(G352/8000))</x:f>
        <x:v>1</x:v>
      </x:c>
      <x:c r="Q352" s="28" t="n">
        <x:f>35+(O352-35)*P352</x:f>
        <x:v>55.56428765475219</x:v>
      </x:c>
      <x:c r="R352" s="28" t="n">
        <x:f>IF(K352&lt;0.95,MIN(25,(0.95-K352)*250),0)</x:f>
        <x:v>0</x:v>
      </x:c>
      <x:c r="S352" s="28" t="n">
        <x:f>IF($X352="A",Y352*5+Z352*15+AA352*30+AB352*60+AC352*80+AD352*100,0)</x:f>
        <x:v>0</x:v>
      </x:c>
      <x:c r="T352" s="28" t="n">
        <x:f>IF($X352="A",AE352*5+AF352*15+AG352*30+AH352*60+AI352*80+AJ352*100,0)</x:f>
        <x:v>0</x:v>
      </x:c>
      <x:c r="U352" s="28" t="n">
        <x:f>IF($X352="A",S352*15%+T352*30%+Q352*55%,0)</x:f>
        <x:v>0</x:v>
      </x:c>
      <x:c r="V352" s="1019" t="n">
        <x:f>IF($X352="A",U352*80%+N352*20%,N352*IFERROR(INDEX($AT$5:$AT$60,MATCH($D352,$AR$5:$AR$60,0)),0.6)+Q352*IFERROR(INDEX($AU$5:$AU$60,MATCH($D352,$AR$5:$AR$60,0)),0.4)-R352)</x:f>
        <x:v>76.54611506190088</x:v>
      </x:c>
      <x:c r="W352" s="25" t="str">
        <x:f>IF(E352&gt;=90,"設定6級候補",IF(E352&gt;=75,"設定4以上強候補",IF(E352&gt;=60,"設定4以上を疑う","要観察")))</x:f>
        <x:v>設定4以上強候補</x:v>
      </x:c>
      <x:c r="X352" s="1004" t="str">
        <x:f>IFERROR(INDEX($AS$5:$AS$60,MATCH($D352,$AR$5:$AR$60,0)),"AT")</x:f>
        <x:v>AT</x:v>
      </x:c>
      <x:c r="Y352" s="145" t="n">
        <x:f>IFERROR((EXP(-$G352/INDEX($AV$5:$BA$12,MATCH($D352,$AR$5:$AR$12,0),1))*($G352/INDEX($AV$5:$BA$12,MATCH($D352,$AR$5:$AR$12,0),1))^$I352)/((EXP(-$G352/INDEX($AV$5:$BA$12,MATCH($D352,$AR$5:$AR$12,0),1))*($G352/INDEX($AV$5:$BA$12,MATCH($D352,$AR$5:$AR$12,0),1))^$I352)+(EXP(-$G352/INDEX($AV$5:$BA$12,MATCH($D352,$AR$5:$AR$12,0),2))*($G352/INDEX($AV$5:$BA$12,MATCH($D352,$AR$5:$AR$12,0),2))^$I352)+(EXP(-$G352/INDEX($AV$5:$BA$12,MATCH($D352,$AR$5:$AR$12,0),3))*($G352/INDEX($AV$5:$BA$12,MATCH($D352,$AR$5:$AR$12,0),3))^$I352)+(EXP(-$G352/INDEX($AV$5:$BA$12,MATCH($D352,$AR$5:$AR$12,0),4))*($G352/INDEX($AV$5:$BA$12,MATCH($D352,$AR$5:$AR$12,0),4))^$I352)+(EXP(-$G352/INDEX($AV$5:$BA$12,MATCH($D352,$AR$5:$AR$12,0),5))*($G352/INDEX($AV$5:$BA$12,MATCH($D352,$AR$5:$AR$12,0),5))^$I352)+(EXP(-$G352/INDEX($AV$5:$BA$12,MATCH($D352,$AR$5:$AR$12,0),6))*($G352/INDEX($AV$5:$BA$12,MATCH($D352,$AR$5:$AR$12,0),6))^$I352)),0)</x:f>
        <x:v>0</x:v>
      </x:c>
      <x:c r="Z352" s="145" t="n">
        <x:f>IFERROR((EXP(-$G352/INDEX($AV$5:$BA$12,MATCH($D352,$AR$5:$AR$12,0),2))*($G352/INDEX($AV$5:$BA$12,MATCH($D352,$AR$5:$AR$12,0),2))^$I352)/((EXP(-$G352/INDEX($AV$5:$BA$12,MATCH($D352,$AR$5:$AR$12,0),1))*($G352/INDEX($AV$5:$BA$12,MATCH($D352,$AR$5:$AR$12,0),1))^$I352)+(EXP(-$G352/INDEX($AV$5:$BA$12,MATCH($D352,$AR$5:$AR$12,0),2))*($G352/INDEX($AV$5:$BA$12,MATCH($D352,$AR$5:$AR$12,0),2))^$I352)+(EXP(-$G352/INDEX($AV$5:$BA$12,MATCH($D352,$AR$5:$AR$12,0),3))*($G352/INDEX($AV$5:$BA$12,MATCH($D352,$AR$5:$AR$12,0),3))^$I352)+(EXP(-$G352/INDEX($AV$5:$BA$12,MATCH($D352,$AR$5:$AR$12,0),4))*($G352/INDEX($AV$5:$BA$12,MATCH($D352,$AR$5:$AR$12,0),4))^$I352)+(EXP(-$G352/INDEX($AV$5:$BA$12,MATCH($D352,$AR$5:$AR$12,0),5))*($G352/INDEX($AV$5:$BA$12,MATCH($D352,$AR$5:$AR$12,0),5))^$I352)+(EXP(-$G352/INDEX($AV$5:$BA$12,MATCH($D352,$AR$5:$AR$12,0),6))*($G352/INDEX($AV$5:$BA$12,MATCH($D352,$AR$5:$AR$12,0),6))^$I352)),0)</x:f>
        <x:v>0</x:v>
      </x:c>
      <x:c r="AA352" s="145" t="n">
        <x:f>IFERROR((EXP(-$G352/INDEX($AV$5:$BA$12,MATCH($D352,$AR$5:$AR$12,0),3))*($G352/INDEX($AV$5:$BA$12,MATCH($D352,$AR$5:$AR$12,0),3))^$I352)/((EXP(-$G352/INDEX($AV$5:$BA$12,MATCH($D352,$AR$5:$AR$12,0),1))*($G352/INDEX($AV$5:$BA$12,MATCH($D352,$AR$5:$AR$12,0),1))^$I352)+(EXP(-$G352/INDEX($AV$5:$BA$12,MATCH($D352,$AR$5:$AR$12,0),2))*($G352/INDEX($AV$5:$BA$12,MATCH($D352,$AR$5:$AR$12,0),2))^$I352)+(EXP(-$G352/INDEX($AV$5:$BA$12,MATCH($D352,$AR$5:$AR$12,0),3))*($G352/INDEX($AV$5:$BA$12,MATCH($D352,$AR$5:$AR$12,0),3))^$I352)+(EXP(-$G352/INDEX($AV$5:$BA$12,MATCH($D352,$AR$5:$AR$12,0),4))*($G352/INDEX($AV$5:$BA$12,MATCH($D352,$AR$5:$AR$12,0),4))^$I352)+(EXP(-$G352/INDEX($AV$5:$BA$12,MATCH($D352,$AR$5:$AR$12,0),5))*($G352/INDEX($AV$5:$BA$12,MATCH($D352,$AR$5:$AR$12,0),5))^$I352)+(EXP(-$G352/INDEX($AV$5:$BA$12,MATCH($D352,$AR$5:$AR$12,0),6))*($G352/INDEX($AV$5:$BA$12,MATCH($D352,$AR$5:$AR$12,0),6))^$I352)),0)</x:f>
        <x:v>0</x:v>
      </x:c>
      <x:c r="AB352" s="145" t="n">
        <x:f>IFERROR((EXP(-$G352/INDEX($AV$5:$BA$12,MATCH($D352,$AR$5:$AR$12,0),4))*($G352/INDEX($AV$5:$BA$12,MATCH($D352,$AR$5:$AR$12,0),4))^$I352)/((EXP(-$G352/INDEX($AV$5:$BA$12,MATCH($D352,$AR$5:$AR$12,0),1))*($G352/INDEX($AV$5:$BA$12,MATCH($D352,$AR$5:$AR$12,0),1))^$I352)+(EXP(-$G352/INDEX($AV$5:$BA$12,MATCH($D352,$AR$5:$AR$12,0),2))*($G352/INDEX($AV$5:$BA$12,MATCH($D352,$AR$5:$AR$12,0),2))^$I352)+(EXP(-$G352/INDEX($AV$5:$BA$12,MATCH($D352,$AR$5:$AR$12,0),3))*($G352/INDEX($AV$5:$BA$12,MATCH($D352,$AR$5:$AR$12,0),3))^$I352)+(EXP(-$G352/INDEX($AV$5:$BA$12,MATCH($D352,$AR$5:$AR$12,0),4))*($G352/INDEX($AV$5:$BA$12,MATCH($D352,$AR$5:$AR$12,0),4))^$I352)+(EXP(-$G352/INDEX($AV$5:$BA$12,MATCH($D352,$AR$5:$AR$12,0),5))*($G352/INDEX($AV$5:$BA$12,MATCH($D352,$AR$5:$AR$12,0),5))^$I352)+(EXP(-$G352/INDEX($AV$5:$BA$12,MATCH($D352,$AR$5:$AR$12,0),6))*($G352/INDEX($AV$5:$BA$12,MATCH($D352,$AR$5:$AR$12,0),6))^$I352)),0)</x:f>
        <x:v>0</x:v>
      </x:c>
      <x:c r="AC352" s="145" t="n">
        <x:f>IFERROR((EXP(-$G352/INDEX($AV$5:$BA$12,MATCH($D352,$AR$5:$AR$12,0),5))*($G352/INDEX($AV$5:$BA$12,MATCH($D352,$AR$5:$AR$12,0),5))^$I352)/((EXP(-$G352/INDEX($AV$5:$BA$12,MATCH($D352,$AR$5:$AR$12,0),1))*($G352/INDEX($AV$5:$BA$12,MATCH($D352,$AR$5:$AR$12,0),1))^$I352)+(EXP(-$G352/INDEX($AV$5:$BA$12,MATCH($D352,$AR$5:$AR$12,0),2))*($G352/INDEX($AV$5:$BA$12,MATCH($D352,$AR$5:$AR$12,0),2))^$I352)+(EXP(-$G352/INDEX($AV$5:$BA$12,MATCH($D352,$AR$5:$AR$12,0),3))*($G352/INDEX($AV$5:$BA$12,MATCH($D352,$AR$5:$AR$12,0),3))^$I352)+(EXP(-$G352/INDEX($AV$5:$BA$12,MATCH($D352,$AR$5:$AR$12,0),4))*($G352/INDEX($AV$5:$BA$12,MATCH($D352,$AR$5:$AR$12,0),4))^$I352)+(EXP(-$G352/INDEX($AV$5:$BA$12,MATCH($D352,$AR$5:$AR$12,0),5))*($G352/INDEX($AV$5:$BA$12,MATCH($D352,$AR$5:$AR$12,0),5))^$I352)+(EXP(-$G352/INDEX($AV$5:$BA$12,MATCH($D352,$AR$5:$AR$12,0),6))*($G352/INDEX($AV$5:$BA$12,MATCH($D352,$AR$5:$AR$12,0),6))^$I352)),0)</x:f>
        <x:v>0</x:v>
      </x:c>
      <x:c r="AD352" s="145" t="n">
        <x:f>IFERROR((EXP(-$G352/INDEX($AV$5:$BA$12,MATCH($D352,$AR$5:$AR$12,0),6))*($G352/INDEX($AV$5:$BA$12,MATCH($D352,$AR$5:$AR$12,0),6))^$I352)/((EXP(-$G352/INDEX($AV$5:$BA$12,MATCH($D352,$AR$5:$AR$12,0),1))*($G352/INDEX($AV$5:$BA$12,MATCH($D352,$AR$5:$AR$12,0),1))^$I352)+(EXP(-$G352/INDEX($AV$5:$BA$12,MATCH($D352,$AR$5:$AR$12,0),2))*($G352/INDEX($AV$5:$BA$12,MATCH($D352,$AR$5:$AR$12,0),2))^$I352)+(EXP(-$G352/INDEX($AV$5:$BA$12,MATCH($D352,$AR$5:$AR$12,0),3))*($G352/INDEX($AV$5:$BA$12,MATCH($D352,$AR$5:$AR$12,0),3))^$I352)+(EXP(-$G352/INDEX($AV$5:$BA$12,MATCH($D352,$AR$5:$AR$12,0),4))*($G352/INDEX($AV$5:$BA$12,MATCH($D352,$AR$5:$AR$12,0),4))^$I352)+(EXP(-$G352/INDEX($AV$5:$BA$12,MATCH($D352,$AR$5:$AR$12,0),5))*($G352/INDEX($AV$5:$BA$12,MATCH($D352,$AR$5:$AR$12,0),5))^$I352)+(EXP(-$G352/INDEX($AV$5:$BA$12,MATCH($D352,$AR$5:$AR$12,0),6))*($G352/INDEX($AV$5:$BA$12,MATCH($D352,$AR$5:$AR$12,0),6))^$I352)),0)</x:f>
        <x:v>0</x:v>
      </x:c>
      <x:c r="AE352" s="145" t="n">
        <x:f>IFERROR((EXP(-$G352/INDEX($BB$5:$BG$12,MATCH($D352,$AR$5:$AR$12,0),1))*($G352/INDEX($BB$5:$BG$12,MATCH($D352,$AR$5:$AR$12,0),1))^$J352)/((EXP(-$G352/INDEX($BB$5:$BG$12,MATCH($D352,$AR$5:$AR$12,0),1))*($G352/INDEX($BB$5:$BG$12,MATCH($D352,$AR$5:$AR$12,0),1))^$J352)+(EXP(-$G352/INDEX($BB$5:$BG$12,MATCH($D352,$AR$5:$AR$12,0),2))*($G352/INDEX($BB$5:$BG$12,MATCH($D352,$AR$5:$AR$12,0),2))^$J352)+(EXP(-$G352/INDEX($BB$5:$BG$12,MATCH($D352,$AR$5:$AR$12,0),3))*($G352/INDEX($BB$5:$BG$12,MATCH($D352,$AR$5:$AR$12,0),3))^$J352)+(EXP(-$G352/INDEX($BB$5:$BG$12,MATCH($D352,$AR$5:$AR$12,0),4))*($G352/INDEX($BB$5:$BG$12,MATCH($D352,$AR$5:$AR$12,0),4))^$J352)+(EXP(-$G352/INDEX($BB$5:$BG$12,MATCH($D352,$AR$5:$AR$12,0),5))*($G352/INDEX($BB$5:$BG$12,MATCH($D352,$AR$5:$AR$12,0),5))^$J352)+(EXP(-$G352/INDEX($BB$5:$BG$12,MATCH($D352,$AR$5:$AR$12,0),6))*($G352/INDEX($BB$5:$BG$12,MATCH($D352,$AR$5:$AR$12,0),6))^$J352)),0)</x:f>
        <x:v>0</x:v>
      </x:c>
      <x:c r="AF352" s="145" t="n">
        <x:f>IFERROR((EXP(-$G352/INDEX($BB$5:$BG$12,MATCH($D352,$AR$5:$AR$12,0),2))*($G352/INDEX($BB$5:$BG$12,MATCH($D352,$AR$5:$AR$12,0),2))^$J352)/((EXP(-$G352/INDEX($BB$5:$BG$12,MATCH($D352,$AR$5:$AR$12,0),1))*($G352/INDEX($BB$5:$BG$12,MATCH($D352,$AR$5:$AR$12,0),1))^$J352)+(EXP(-$G352/INDEX($BB$5:$BG$12,MATCH($D352,$AR$5:$AR$12,0),2))*($G352/INDEX($BB$5:$BG$12,MATCH($D352,$AR$5:$AR$12,0),2))^$J352)+(EXP(-$G352/INDEX($BB$5:$BG$12,MATCH($D352,$AR$5:$AR$12,0),3))*($G352/INDEX($BB$5:$BG$12,MATCH($D352,$AR$5:$AR$12,0),3))^$J352)+(EXP(-$G352/INDEX($BB$5:$BG$12,MATCH($D352,$AR$5:$AR$12,0),4))*($G352/INDEX($BB$5:$BG$12,MATCH($D352,$AR$5:$AR$12,0),4))^$J352)+(EXP(-$G352/INDEX($BB$5:$BG$12,MATCH($D352,$AR$5:$AR$12,0),5))*($G352/INDEX($BB$5:$BG$12,MATCH($D352,$AR$5:$AR$12,0),5))^$J352)+(EXP(-$G352/INDEX($BB$5:$BG$12,MATCH($D352,$AR$5:$AR$12,0),6))*($G352/INDEX($BB$5:$BG$12,MATCH($D352,$AR$5:$AR$12,0),6))^$J352)),0)</x:f>
        <x:v>0</x:v>
      </x:c>
      <x:c r="AG352" s="145" t="n">
        <x:f>IFERROR((EXP(-$G352/INDEX($BB$5:$BG$12,MATCH($D352,$AR$5:$AR$12,0),3))*($G352/INDEX($BB$5:$BG$12,MATCH($D352,$AR$5:$AR$12,0),3))^$J352)/((EXP(-$G352/INDEX($BB$5:$BG$12,MATCH($D352,$AR$5:$AR$12,0),1))*($G352/INDEX($BB$5:$BG$12,MATCH($D352,$AR$5:$AR$12,0),1))^$J352)+(EXP(-$G352/INDEX($BB$5:$BG$12,MATCH($D352,$AR$5:$AR$12,0),2))*($G352/INDEX($BB$5:$BG$12,MATCH($D352,$AR$5:$AR$12,0),2))^$J352)+(EXP(-$G352/INDEX($BB$5:$BG$12,MATCH($D352,$AR$5:$AR$12,0),3))*($G352/INDEX($BB$5:$BG$12,MATCH($D352,$AR$5:$AR$12,0),3))^$J352)+(EXP(-$G352/INDEX($BB$5:$BG$12,MATCH($D352,$AR$5:$AR$12,0),4))*($G352/INDEX($BB$5:$BG$12,MATCH($D352,$AR$5:$AR$12,0),4))^$J352)+(EXP(-$G352/INDEX($BB$5:$BG$12,MATCH($D352,$AR$5:$AR$12,0),5))*($G352/INDEX($BB$5:$BG$12,MATCH($D352,$AR$5:$AR$12,0),5))^$J352)+(EXP(-$G352/INDEX($BB$5:$BG$12,MATCH($D352,$AR$5:$AR$12,0),6))*($G352/INDEX($BB$5:$BG$12,MATCH($D352,$AR$5:$AR$12,0),6))^$J352)),0)</x:f>
        <x:v>0</x:v>
      </x:c>
      <x:c r="AH352" s="145" t="n">
        <x:f>IFERROR((EXP(-$G352/INDEX($BB$5:$BG$12,MATCH($D352,$AR$5:$AR$12,0),4))*($G352/INDEX($BB$5:$BG$12,MATCH($D352,$AR$5:$AR$12,0),4))^$J352)/((EXP(-$G352/INDEX($BB$5:$BG$12,MATCH($D352,$AR$5:$AR$12,0),1))*($G352/INDEX($BB$5:$BG$12,MATCH($D352,$AR$5:$AR$12,0),1))^$J352)+(EXP(-$G352/INDEX($BB$5:$BG$12,MATCH($D352,$AR$5:$AR$12,0),2))*($G352/INDEX($BB$5:$BG$12,MATCH($D352,$AR$5:$AR$12,0),2))^$J352)+(EXP(-$G352/INDEX($BB$5:$BG$12,MATCH($D352,$AR$5:$AR$12,0),3))*($G352/INDEX($BB$5:$BG$12,MATCH($D352,$AR$5:$AR$12,0),3))^$J352)+(EXP(-$G352/INDEX($BB$5:$BG$12,MATCH($D352,$AR$5:$AR$12,0),4))*($G352/INDEX($BB$5:$BG$12,MATCH($D352,$AR$5:$AR$12,0),4))^$J352)+(EXP(-$G352/INDEX($BB$5:$BG$12,MATCH($D352,$AR$5:$AR$12,0),5))*($G352/INDEX($BB$5:$BG$12,MATCH($D352,$AR$5:$AR$12,0),5))^$J352)+(EXP(-$G352/INDEX($BB$5:$BG$12,MATCH($D352,$AR$5:$AR$12,0),6))*($G352/INDEX($BB$5:$BG$12,MATCH($D352,$AR$5:$AR$12,0),6))^$J352)),0)</x:f>
        <x:v>0</x:v>
      </x:c>
      <x:c r="AI352" s="145" t="n">
        <x:f>IFERROR((EXP(-$G352/INDEX($BB$5:$BG$12,MATCH($D352,$AR$5:$AR$12,0),5))*($G352/INDEX($BB$5:$BG$12,MATCH($D352,$AR$5:$AR$12,0),5))^$J352)/((EXP(-$G352/INDEX($BB$5:$BG$12,MATCH($D352,$AR$5:$AR$12,0),1))*($G352/INDEX($BB$5:$BG$12,MATCH($D352,$AR$5:$AR$12,0),1))^$J352)+(EXP(-$G352/INDEX($BB$5:$BG$12,MATCH($D352,$AR$5:$AR$12,0),2))*($G352/INDEX($BB$5:$BG$12,MATCH($D352,$AR$5:$AR$12,0),2))^$J352)+(EXP(-$G352/INDEX($BB$5:$BG$12,MATCH($D352,$AR$5:$AR$12,0),3))*($G352/INDEX($BB$5:$BG$12,MATCH($D352,$AR$5:$AR$12,0),3))^$J352)+(EXP(-$G352/INDEX($BB$5:$BG$12,MATCH($D352,$AR$5:$AR$12,0),4))*($G352/INDEX($BB$5:$BG$12,MATCH($D352,$AR$5:$AR$12,0),4))^$J352)+(EXP(-$G352/INDEX($BB$5:$BG$12,MATCH($D352,$AR$5:$AR$12,0),5))*($G352/INDEX($BB$5:$BG$12,MATCH($D352,$AR$5:$AR$12,0),5))^$J352)+(EXP(-$G352/INDEX($BB$5:$BG$12,MATCH($D352,$AR$5:$AR$12,0),6))*($G352/INDEX($BB$5:$BG$12,MATCH($D352,$AR$5:$AR$12,0),6))^$J352)),0)</x:f>
        <x:v>0</x:v>
      </x:c>
      <x:c r="AJ352" s="145" t="n">
        <x:f>IFERROR((EXP(-$G352/INDEX($BB$5:$BG$12,MATCH($D352,$AR$5:$AR$12,0),6))*($G352/INDEX($BB$5:$BG$12,MATCH($D352,$AR$5:$AR$12,0),6))^$J352)/((EXP(-$G352/INDEX($BB$5:$BG$12,MATCH($D352,$AR$5:$AR$12,0),1))*($G352/INDEX($BB$5:$BG$12,MATCH($D352,$AR$5:$AR$12,0),1))^$J352)+(EXP(-$G352/INDEX($BB$5:$BG$12,MATCH($D352,$AR$5:$AR$12,0),2))*($G352/INDEX($BB$5:$BG$12,MATCH($D352,$AR$5:$AR$12,0),2))^$J352)+(EXP(-$G352/INDEX($BB$5:$BG$12,MATCH($D352,$AR$5:$AR$12,0),3))*($G352/INDEX($BB$5:$BG$12,MATCH($D352,$AR$5:$AR$12,0),3))^$J352)+(EXP(-$G352/INDEX($BB$5:$BG$12,MATCH($D352,$AR$5:$AR$12,0),4))*($G352/INDEX($BB$5:$BG$12,MATCH($D352,$AR$5:$AR$12,0),4))^$J352)+(EXP(-$G352/INDEX($BB$5:$BG$12,MATCH($D352,$AR$5:$AR$12,0),5))*($G352/INDEX($BB$5:$BG$12,MATCH($D352,$AR$5:$AR$12,0),5))^$J352)+(EXP(-$G352/INDEX($BB$5:$BG$12,MATCH($D352,$AR$5:$AR$12,0),6))*($G352/INDEX($BB$5:$BG$12,MATCH($D352,$AR$5:$AR$12,0),6))^$J352)),0)</x:f>
        <x:v>0</x:v>
      </x:c>
      <x:c r="BJ352"/>
      <x:c r="BK352"/>
      <x:c r="BL352"/>
      <x:c r="BM352"/>
      <x:c r="BN352"/>
      <x:c r="BO352"/>
      <x:c r="BP352"/>
      <x:c r="BQ352"/>
      <x:c r="BR352"/>
      <x:c r="BS352"/>
      <x:c r="BT352"/>
      <x:c r="BU352"/>
      <x:c r="BV352"/>
      <x:c r="BW352"/>
      <x:c r="BX352"/>
      <x:c r="BY352"/>
      <x:c r="BZ352"/>
    </x:row>
    <x:row r="353">
      <x:c r="A353" s="30" t="n">
        <x:f>'対象台データ'!A351</x:f>
        <x:v>46139</x:v>
      </x:c>
      <x:c r="B353" s="1004" t="str">
        <x:f>'対象台データ'!B351</x:f>
        <x:v>月</x:v>
      </x:c>
      <x:c r="C353" s="1004" t="str">
        <x:f>'対象台データ'!C351</x:f>
        <x:v>4/27</x:v>
      </x:c>
      <x:c r="D353" t="str">
        <x:f>'対象台データ'!D351</x:f>
        <x:v>スマスロ 甲鉄城のカバネリ 海門決戦</x:v>
      </x:c>
      <x:c r="E353" s="1015" t="n">
        <x:f>IF($X353="A",MIN(100,MAX(0,55+(V353-55)*(1+0.4*SQRT(MIN(G353/8000,1))))),MIN(100,MAX(0,V353)))</x:f>
        <x:v>85.21138576779029</x:v>
      </x:c>
      <x:c r="F353" s="1017" t="n">
        <x:f>'対象台データ'!E351</x:f>
        <x:v>509</x:v>
      </x:c>
      <x:c r="G353" s="644" t="n">
        <x:f>'対象台データ'!F351</x:f>
        <x:v>8900</x:v>
      </x:c>
      <x:c r="H353" s="644" t="n">
        <x:f>'対象台データ'!G351</x:f>
        <x:v>4049</x:v>
      </x:c>
      <x:c r="I353" s="644" t="n">
        <x:f>'対象台データ'!H351</x:f>
        <x:v>0</x:v>
      </x:c>
      <x:c r="J353" s="644" t="n">
        <x:f>'対象台データ'!I351</x:f>
        <x:v>0</x:v>
      </x:c>
      <x:c r="K353" s="145" t="n">
        <x:f>'対象台データ'!K351</x:f>
        <x:v>1.1516479400749065</x:v>
      </x:c>
      <x:c r="L353" s="28" t="n">
        <x:f>IF(G353&lt;=0,5,IF(G353&lt;1500,5+(G353-0)*(20-5)/(1500-0),IF(G353&lt;3000,20+(G353-1500)*(40-20)/(3000-1500),IF(G353&lt;4500,40+(G353-3000)*(58-40)/(4500-3000),IF(G353&lt;6000,58+(G353-4500)*(72-58)/(6000-4500),IF(G353&lt;7500,72+(G353-6000)*(84-72)/(7500-6000),IF(G353&lt;9000,84+(G353-7500)*(93-84)/(9000-7500),IF(G353&lt;11000,93+(G353-9000)*(100-93)/(11000-9000),100))))))))</x:f>
        <x:v>92.4</x:v>
      </x:c>
      <x:c r="M353" s="28" t="n">
        <x:v>1</x:v>
      </x:c>
      <x:c r="N353" s="28" t="n">
        <x:f>MIN(100,L353*M353)</x:f>
        <x:v>92.4</x:v>
      </x:c>
      <x:c r="O353" s="28" t="n">
        <x:f>IF(K353&lt;=0.8,0,IF(K353&lt;0.9,0+(K353-0.8)*(10-0)/(0.9-0.8),IF(K353&lt;1,10+(K353-0.9)*(35-10)/(1-0.9),IF(K353&lt;1.2,35+(K353-1)*(87-35)/(1.2-1),IF(K353&lt;1.3,87+(K353-1.2)*(96-87)/(1.3-1.2),IF(K353&lt;1.45,96+(K353-1.3)*(100-96)/(1.45-1.3),100))))))</x:f>
        <x:v>74.42846441947569</x:v>
      </x:c>
      <x:c r="P353" s="145" t="n">
        <x:f>MIN(1,SQRT(G353/8000))</x:f>
        <x:v>1</x:v>
      </x:c>
      <x:c r="Q353" s="28" t="n">
        <x:f>35+(O353-35)*P353</x:f>
        <x:v>74.42846441947569</x:v>
      </x:c>
      <x:c r="R353" s="28" t="n">
        <x:f>IF(K353&lt;0.95,MIN(25,(0.95-K353)*250),0)</x:f>
        <x:v>0</x:v>
      </x:c>
      <x:c r="S353" s="28" t="n">
        <x:f>IF($X353="A",Y353*5+Z353*15+AA353*30+AB353*60+AC353*80+AD353*100,0)</x:f>
        <x:v>0</x:v>
      </x:c>
      <x:c r="T353" s="28" t="n">
        <x:f>IF($X353="A",AE353*5+AF353*15+AG353*30+AH353*60+AI353*80+AJ353*100,0)</x:f>
        <x:v>0</x:v>
      </x:c>
      <x:c r="U353" s="28" t="n">
        <x:f>IF($X353="A",S353*15%+T353*30%+Q353*55%,0)</x:f>
        <x:v>0</x:v>
      </x:c>
      <x:c r="V353" s="1019" t="n">
        <x:f>IF($X353="A",U353*80%+N353*20%,N353*IFERROR(INDEX($AT$5:$AT$60,MATCH($D353,$AR$5:$AR$60,0)),0.6)+Q353*IFERROR(INDEX($AU$5:$AU$60,MATCH($D353,$AR$5:$AR$60,0)),0.4)-R353)</x:f>
        <x:v>85.21138576779029</x:v>
      </x:c>
      <x:c r="W353" s="25" t="str">
        <x:f>IF(E353&gt;=90,"設定6級候補",IF(E353&gt;=75,"設定4以上強候補",IF(E353&gt;=60,"設定4以上を疑う","要観察")))</x:f>
        <x:v>設定4以上強候補</x:v>
      </x:c>
      <x:c r="X353" s="1004" t="str">
        <x:f>IFERROR(INDEX($AS$5:$AS$60,MATCH($D353,$AR$5:$AR$60,0)),"AT")</x:f>
        <x:v>AT</x:v>
      </x:c>
      <x:c r="Y353" s="145" t="n">
        <x:f>IFERROR((EXP(-$G353/INDEX($AV$5:$BA$12,MATCH($D353,$AR$5:$AR$12,0),1))*($G353/INDEX($AV$5:$BA$12,MATCH($D353,$AR$5:$AR$12,0),1))^$I353)/((EXP(-$G353/INDEX($AV$5:$BA$12,MATCH($D353,$AR$5:$AR$12,0),1))*($G353/INDEX($AV$5:$BA$12,MATCH($D353,$AR$5:$AR$12,0),1))^$I353)+(EXP(-$G353/INDEX($AV$5:$BA$12,MATCH($D353,$AR$5:$AR$12,0),2))*($G353/INDEX($AV$5:$BA$12,MATCH($D353,$AR$5:$AR$12,0),2))^$I353)+(EXP(-$G353/INDEX($AV$5:$BA$12,MATCH($D353,$AR$5:$AR$12,0),3))*($G353/INDEX($AV$5:$BA$12,MATCH($D353,$AR$5:$AR$12,0),3))^$I353)+(EXP(-$G353/INDEX($AV$5:$BA$12,MATCH($D353,$AR$5:$AR$12,0),4))*($G353/INDEX($AV$5:$BA$12,MATCH($D353,$AR$5:$AR$12,0),4))^$I353)+(EXP(-$G353/INDEX($AV$5:$BA$12,MATCH($D353,$AR$5:$AR$12,0),5))*($G353/INDEX($AV$5:$BA$12,MATCH($D353,$AR$5:$AR$12,0),5))^$I353)+(EXP(-$G353/INDEX($AV$5:$BA$12,MATCH($D353,$AR$5:$AR$12,0),6))*($G353/INDEX($AV$5:$BA$12,MATCH($D353,$AR$5:$AR$12,0),6))^$I353)),0)</x:f>
        <x:v>0</x:v>
      </x:c>
      <x:c r="Z353" s="145" t="n">
        <x:f>IFERROR((EXP(-$G353/INDEX($AV$5:$BA$12,MATCH($D353,$AR$5:$AR$12,0),2))*($G353/INDEX($AV$5:$BA$12,MATCH($D353,$AR$5:$AR$12,0),2))^$I353)/((EXP(-$G353/INDEX($AV$5:$BA$12,MATCH($D353,$AR$5:$AR$12,0),1))*($G353/INDEX($AV$5:$BA$12,MATCH($D353,$AR$5:$AR$12,0),1))^$I353)+(EXP(-$G353/INDEX($AV$5:$BA$12,MATCH($D353,$AR$5:$AR$12,0),2))*($G353/INDEX($AV$5:$BA$12,MATCH($D353,$AR$5:$AR$12,0),2))^$I353)+(EXP(-$G353/INDEX($AV$5:$BA$12,MATCH($D353,$AR$5:$AR$12,0),3))*($G353/INDEX($AV$5:$BA$12,MATCH($D353,$AR$5:$AR$12,0),3))^$I353)+(EXP(-$G353/INDEX($AV$5:$BA$12,MATCH($D353,$AR$5:$AR$12,0),4))*($G353/INDEX($AV$5:$BA$12,MATCH($D353,$AR$5:$AR$12,0),4))^$I353)+(EXP(-$G353/INDEX($AV$5:$BA$12,MATCH($D353,$AR$5:$AR$12,0),5))*($G353/INDEX($AV$5:$BA$12,MATCH($D353,$AR$5:$AR$12,0),5))^$I353)+(EXP(-$G353/INDEX($AV$5:$BA$12,MATCH($D353,$AR$5:$AR$12,0),6))*($G353/INDEX($AV$5:$BA$12,MATCH($D353,$AR$5:$AR$12,0),6))^$I353)),0)</x:f>
        <x:v>0</x:v>
      </x:c>
      <x:c r="AA353" s="145" t="n">
        <x:f>IFERROR((EXP(-$G353/INDEX($AV$5:$BA$12,MATCH($D353,$AR$5:$AR$12,0),3))*($G353/INDEX($AV$5:$BA$12,MATCH($D353,$AR$5:$AR$12,0),3))^$I353)/((EXP(-$G353/INDEX($AV$5:$BA$12,MATCH($D353,$AR$5:$AR$12,0),1))*($G353/INDEX($AV$5:$BA$12,MATCH($D353,$AR$5:$AR$12,0),1))^$I353)+(EXP(-$G353/INDEX($AV$5:$BA$12,MATCH($D353,$AR$5:$AR$12,0),2))*($G353/INDEX($AV$5:$BA$12,MATCH($D353,$AR$5:$AR$12,0),2))^$I353)+(EXP(-$G353/INDEX($AV$5:$BA$12,MATCH($D353,$AR$5:$AR$12,0),3))*($G353/INDEX($AV$5:$BA$12,MATCH($D353,$AR$5:$AR$12,0),3))^$I353)+(EXP(-$G353/INDEX($AV$5:$BA$12,MATCH($D353,$AR$5:$AR$12,0),4))*($G353/INDEX($AV$5:$BA$12,MATCH($D353,$AR$5:$AR$12,0),4))^$I353)+(EXP(-$G353/INDEX($AV$5:$BA$12,MATCH($D353,$AR$5:$AR$12,0),5))*($G353/INDEX($AV$5:$BA$12,MATCH($D353,$AR$5:$AR$12,0),5))^$I353)+(EXP(-$G353/INDEX($AV$5:$BA$12,MATCH($D353,$AR$5:$AR$12,0),6))*($G353/INDEX($AV$5:$BA$12,MATCH($D353,$AR$5:$AR$12,0),6))^$I353)),0)</x:f>
        <x:v>0</x:v>
      </x:c>
      <x:c r="AB353" s="145" t="n">
        <x:f>IFERROR((EXP(-$G353/INDEX($AV$5:$BA$12,MATCH($D353,$AR$5:$AR$12,0),4))*($G353/INDEX($AV$5:$BA$12,MATCH($D353,$AR$5:$AR$12,0),4))^$I353)/((EXP(-$G353/INDEX($AV$5:$BA$12,MATCH($D353,$AR$5:$AR$12,0),1))*($G353/INDEX($AV$5:$BA$12,MATCH($D353,$AR$5:$AR$12,0),1))^$I353)+(EXP(-$G353/INDEX($AV$5:$BA$12,MATCH($D353,$AR$5:$AR$12,0),2))*($G353/INDEX($AV$5:$BA$12,MATCH($D353,$AR$5:$AR$12,0),2))^$I353)+(EXP(-$G353/INDEX($AV$5:$BA$12,MATCH($D353,$AR$5:$AR$12,0),3))*($G353/INDEX($AV$5:$BA$12,MATCH($D353,$AR$5:$AR$12,0),3))^$I353)+(EXP(-$G353/INDEX($AV$5:$BA$12,MATCH($D353,$AR$5:$AR$12,0),4))*($G353/INDEX($AV$5:$BA$12,MATCH($D353,$AR$5:$AR$12,0),4))^$I353)+(EXP(-$G353/INDEX($AV$5:$BA$12,MATCH($D353,$AR$5:$AR$12,0),5))*($G353/INDEX($AV$5:$BA$12,MATCH($D353,$AR$5:$AR$12,0),5))^$I353)+(EXP(-$G353/INDEX($AV$5:$BA$12,MATCH($D353,$AR$5:$AR$12,0),6))*($G353/INDEX($AV$5:$BA$12,MATCH($D353,$AR$5:$AR$12,0),6))^$I353)),0)</x:f>
        <x:v>0</x:v>
      </x:c>
      <x:c r="AC353" s="145" t="n">
        <x:f>IFERROR((EXP(-$G353/INDEX($AV$5:$BA$12,MATCH($D353,$AR$5:$AR$12,0),5))*($G353/INDEX($AV$5:$BA$12,MATCH($D353,$AR$5:$AR$12,0),5))^$I353)/((EXP(-$G353/INDEX($AV$5:$BA$12,MATCH($D353,$AR$5:$AR$12,0),1))*($G353/INDEX($AV$5:$BA$12,MATCH($D353,$AR$5:$AR$12,0),1))^$I353)+(EXP(-$G353/INDEX($AV$5:$BA$12,MATCH($D353,$AR$5:$AR$12,0),2))*($G353/INDEX($AV$5:$BA$12,MATCH($D353,$AR$5:$AR$12,0),2))^$I353)+(EXP(-$G353/INDEX($AV$5:$BA$12,MATCH($D353,$AR$5:$AR$12,0),3))*($G353/INDEX($AV$5:$BA$12,MATCH($D353,$AR$5:$AR$12,0),3))^$I353)+(EXP(-$G353/INDEX($AV$5:$BA$12,MATCH($D353,$AR$5:$AR$12,0),4))*($G353/INDEX($AV$5:$BA$12,MATCH($D353,$AR$5:$AR$12,0),4))^$I353)+(EXP(-$G353/INDEX($AV$5:$BA$12,MATCH($D353,$AR$5:$AR$12,0),5))*($G353/INDEX($AV$5:$BA$12,MATCH($D353,$AR$5:$AR$12,0),5))^$I353)+(EXP(-$G353/INDEX($AV$5:$BA$12,MATCH($D353,$AR$5:$AR$12,0),6))*($G353/INDEX($AV$5:$BA$12,MATCH($D353,$AR$5:$AR$12,0),6))^$I353)),0)</x:f>
        <x:v>0</x:v>
      </x:c>
      <x:c r="AD353" s="145" t="n">
        <x:f>IFERROR((EXP(-$G353/INDEX($AV$5:$BA$12,MATCH($D353,$AR$5:$AR$12,0),6))*($G353/INDEX($AV$5:$BA$12,MATCH($D353,$AR$5:$AR$12,0),6))^$I353)/((EXP(-$G353/INDEX($AV$5:$BA$12,MATCH($D353,$AR$5:$AR$12,0),1))*($G353/INDEX($AV$5:$BA$12,MATCH($D353,$AR$5:$AR$12,0),1))^$I353)+(EXP(-$G353/INDEX($AV$5:$BA$12,MATCH($D353,$AR$5:$AR$12,0),2))*($G353/INDEX($AV$5:$BA$12,MATCH($D353,$AR$5:$AR$12,0),2))^$I353)+(EXP(-$G353/INDEX($AV$5:$BA$12,MATCH($D353,$AR$5:$AR$12,0),3))*($G353/INDEX($AV$5:$BA$12,MATCH($D353,$AR$5:$AR$12,0),3))^$I353)+(EXP(-$G353/INDEX($AV$5:$BA$12,MATCH($D353,$AR$5:$AR$12,0),4))*($G353/INDEX($AV$5:$BA$12,MATCH($D353,$AR$5:$AR$12,0),4))^$I353)+(EXP(-$G353/INDEX($AV$5:$BA$12,MATCH($D353,$AR$5:$AR$12,0),5))*($G353/INDEX($AV$5:$BA$12,MATCH($D353,$AR$5:$AR$12,0),5))^$I353)+(EXP(-$G353/INDEX($AV$5:$BA$12,MATCH($D353,$AR$5:$AR$12,0),6))*($G353/INDEX($AV$5:$BA$12,MATCH($D353,$AR$5:$AR$12,0),6))^$I353)),0)</x:f>
        <x:v>0</x:v>
      </x:c>
      <x:c r="AE353" s="145" t="n">
        <x:f>IFERROR((EXP(-$G353/INDEX($BB$5:$BG$12,MATCH($D353,$AR$5:$AR$12,0),1))*($G353/INDEX($BB$5:$BG$12,MATCH($D353,$AR$5:$AR$12,0),1))^$J353)/((EXP(-$G353/INDEX($BB$5:$BG$12,MATCH($D353,$AR$5:$AR$12,0),1))*($G353/INDEX($BB$5:$BG$12,MATCH($D353,$AR$5:$AR$12,0),1))^$J353)+(EXP(-$G353/INDEX($BB$5:$BG$12,MATCH($D353,$AR$5:$AR$12,0),2))*($G353/INDEX($BB$5:$BG$12,MATCH($D353,$AR$5:$AR$12,0),2))^$J353)+(EXP(-$G353/INDEX($BB$5:$BG$12,MATCH($D353,$AR$5:$AR$12,0),3))*($G353/INDEX($BB$5:$BG$12,MATCH($D353,$AR$5:$AR$12,0),3))^$J353)+(EXP(-$G353/INDEX($BB$5:$BG$12,MATCH($D353,$AR$5:$AR$12,0),4))*($G353/INDEX($BB$5:$BG$12,MATCH($D353,$AR$5:$AR$12,0),4))^$J353)+(EXP(-$G353/INDEX($BB$5:$BG$12,MATCH($D353,$AR$5:$AR$12,0),5))*($G353/INDEX($BB$5:$BG$12,MATCH($D353,$AR$5:$AR$12,0),5))^$J353)+(EXP(-$G353/INDEX($BB$5:$BG$12,MATCH($D353,$AR$5:$AR$12,0),6))*($G353/INDEX($BB$5:$BG$12,MATCH($D353,$AR$5:$AR$12,0),6))^$J353)),0)</x:f>
        <x:v>0</x:v>
      </x:c>
      <x:c r="AF353" s="145" t="n">
        <x:f>IFERROR((EXP(-$G353/INDEX($BB$5:$BG$12,MATCH($D353,$AR$5:$AR$12,0),2))*($G353/INDEX($BB$5:$BG$12,MATCH($D353,$AR$5:$AR$12,0),2))^$J353)/((EXP(-$G353/INDEX($BB$5:$BG$12,MATCH($D353,$AR$5:$AR$12,0),1))*($G353/INDEX($BB$5:$BG$12,MATCH($D353,$AR$5:$AR$12,0),1))^$J353)+(EXP(-$G353/INDEX($BB$5:$BG$12,MATCH($D353,$AR$5:$AR$12,0),2))*($G353/INDEX($BB$5:$BG$12,MATCH($D353,$AR$5:$AR$12,0),2))^$J353)+(EXP(-$G353/INDEX($BB$5:$BG$12,MATCH($D353,$AR$5:$AR$12,0),3))*($G353/INDEX($BB$5:$BG$12,MATCH($D353,$AR$5:$AR$12,0),3))^$J353)+(EXP(-$G353/INDEX($BB$5:$BG$12,MATCH($D353,$AR$5:$AR$12,0),4))*($G353/INDEX($BB$5:$BG$12,MATCH($D353,$AR$5:$AR$12,0),4))^$J353)+(EXP(-$G353/INDEX($BB$5:$BG$12,MATCH($D353,$AR$5:$AR$12,0),5))*($G353/INDEX($BB$5:$BG$12,MATCH($D353,$AR$5:$AR$12,0),5))^$J353)+(EXP(-$G353/INDEX($BB$5:$BG$12,MATCH($D353,$AR$5:$AR$12,0),6))*($G353/INDEX($BB$5:$BG$12,MATCH($D353,$AR$5:$AR$12,0),6))^$J353)),0)</x:f>
        <x:v>0</x:v>
      </x:c>
      <x:c r="AG353" s="145" t="n">
        <x:f>IFERROR((EXP(-$G353/INDEX($BB$5:$BG$12,MATCH($D353,$AR$5:$AR$12,0),3))*($G353/INDEX($BB$5:$BG$12,MATCH($D353,$AR$5:$AR$12,0),3))^$J353)/((EXP(-$G353/INDEX($BB$5:$BG$12,MATCH($D353,$AR$5:$AR$12,0),1))*($G353/INDEX($BB$5:$BG$12,MATCH($D353,$AR$5:$AR$12,0),1))^$J353)+(EXP(-$G353/INDEX($BB$5:$BG$12,MATCH($D353,$AR$5:$AR$12,0),2))*($G353/INDEX($BB$5:$BG$12,MATCH($D353,$AR$5:$AR$12,0),2))^$J353)+(EXP(-$G353/INDEX($BB$5:$BG$12,MATCH($D353,$AR$5:$AR$12,0),3))*($G353/INDEX($BB$5:$BG$12,MATCH($D353,$AR$5:$AR$12,0),3))^$J353)+(EXP(-$G353/INDEX($BB$5:$BG$12,MATCH($D353,$AR$5:$AR$12,0),4))*($G353/INDEX($BB$5:$BG$12,MATCH($D353,$AR$5:$AR$12,0),4))^$J353)+(EXP(-$G353/INDEX($BB$5:$BG$12,MATCH($D353,$AR$5:$AR$12,0),5))*($G353/INDEX($BB$5:$BG$12,MATCH($D353,$AR$5:$AR$12,0),5))^$J353)+(EXP(-$G353/INDEX($BB$5:$BG$12,MATCH($D353,$AR$5:$AR$12,0),6))*($G353/INDEX($BB$5:$BG$12,MATCH($D353,$AR$5:$AR$12,0),6))^$J353)),0)</x:f>
        <x:v>0</x:v>
      </x:c>
      <x:c r="AH353" s="145" t="n">
        <x:f>IFERROR((EXP(-$G353/INDEX($BB$5:$BG$12,MATCH($D353,$AR$5:$AR$12,0),4))*($G353/INDEX($BB$5:$BG$12,MATCH($D353,$AR$5:$AR$12,0),4))^$J353)/((EXP(-$G353/INDEX($BB$5:$BG$12,MATCH($D353,$AR$5:$AR$12,0),1))*($G353/INDEX($BB$5:$BG$12,MATCH($D353,$AR$5:$AR$12,0),1))^$J353)+(EXP(-$G353/INDEX($BB$5:$BG$12,MATCH($D353,$AR$5:$AR$12,0),2))*($G353/INDEX($BB$5:$BG$12,MATCH($D353,$AR$5:$AR$12,0),2))^$J353)+(EXP(-$G353/INDEX($BB$5:$BG$12,MATCH($D353,$AR$5:$AR$12,0),3))*($G353/INDEX($BB$5:$BG$12,MATCH($D353,$AR$5:$AR$12,0),3))^$J353)+(EXP(-$G353/INDEX($BB$5:$BG$12,MATCH($D353,$AR$5:$AR$12,0),4))*($G353/INDEX($BB$5:$BG$12,MATCH($D353,$AR$5:$AR$12,0),4))^$J353)+(EXP(-$G353/INDEX($BB$5:$BG$12,MATCH($D353,$AR$5:$AR$12,0),5))*($G353/INDEX($BB$5:$BG$12,MATCH($D353,$AR$5:$AR$12,0),5))^$J353)+(EXP(-$G353/INDEX($BB$5:$BG$12,MATCH($D353,$AR$5:$AR$12,0),6))*($G353/INDEX($BB$5:$BG$12,MATCH($D353,$AR$5:$AR$12,0),6))^$J353)),0)</x:f>
        <x:v>0</x:v>
      </x:c>
      <x:c r="AI353" s="145" t="n">
        <x:f>IFERROR((EXP(-$G353/INDEX($BB$5:$BG$12,MATCH($D353,$AR$5:$AR$12,0),5))*($G353/INDEX($BB$5:$BG$12,MATCH($D353,$AR$5:$AR$12,0),5))^$J353)/((EXP(-$G353/INDEX($BB$5:$BG$12,MATCH($D353,$AR$5:$AR$12,0),1))*($G353/INDEX($BB$5:$BG$12,MATCH($D353,$AR$5:$AR$12,0),1))^$J353)+(EXP(-$G353/INDEX($BB$5:$BG$12,MATCH($D353,$AR$5:$AR$12,0),2))*($G353/INDEX($BB$5:$BG$12,MATCH($D353,$AR$5:$AR$12,0),2))^$J353)+(EXP(-$G353/INDEX($BB$5:$BG$12,MATCH($D353,$AR$5:$AR$12,0),3))*($G353/INDEX($BB$5:$BG$12,MATCH($D353,$AR$5:$AR$12,0),3))^$J353)+(EXP(-$G353/INDEX($BB$5:$BG$12,MATCH($D353,$AR$5:$AR$12,0),4))*($G353/INDEX($BB$5:$BG$12,MATCH($D353,$AR$5:$AR$12,0),4))^$J353)+(EXP(-$G353/INDEX($BB$5:$BG$12,MATCH($D353,$AR$5:$AR$12,0),5))*($G353/INDEX($BB$5:$BG$12,MATCH($D353,$AR$5:$AR$12,0),5))^$J353)+(EXP(-$G353/INDEX($BB$5:$BG$12,MATCH($D353,$AR$5:$AR$12,0),6))*($G353/INDEX($BB$5:$BG$12,MATCH($D353,$AR$5:$AR$12,0),6))^$J353)),0)</x:f>
        <x:v>0</x:v>
      </x:c>
      <x:c r="AJ353" s="145" t="n">
        <x:f>IFERROR((EXP(-$G353/INDEX($BB$5:$BG$12,MATCH($D353,$AR$5:$AR$12,0),6))*($G353/INDEX($BB$5:$BG$12,MATCH($D353,$AR$5:$AR$12,0),6))^$J353)/((EXP(-$G353/INDEX($BB$5:$BG$12,MATCH($D353,$AR$5:$AR$12,0),1))*($G353/INDEX($BB$5:$BG$12,MATCH($D353,$AR$5:$AR$12,0),1))^$J353)+(EXP(-$G353/INDEX($BB$5:$BG$12,MATCH($D353,$AR$5:$AR$12,0),2))*($G353/INDEX($BB$5:$BG$12,MATCH($D353,$AR$5:$AR$12,0),2))^$J353)+(EXP(-$G353/INDEX($BB$5:$BG$12,MATCH($D353,$AR$5:$AR$12,0),3))*($G353/INDEX($BB$5:$BG$12,MATCH($D353,$AR$5:$AR$12,0),3))^$J353)+(EXP(-$G353/INDEX($BB$5:$BG$12,MATCH($D353,$AR$5:$AR$12,0),4))*($G353/INDEX($BB$5:$BG$12,MATCH($D353,$AR$5:$AR$12,0),4))^$J353)+(EXP(-$G353/INDEX($BB$5:$BG$12,MATCH($D353,$AR$5:$AR$12,0),5))*($G353/INDEX($BB$5:$BG$12,MATCH($D353,$AR$5:$AR$12,0),5))^$J353)+(EXP(-$G353/INDEX($BB$5:$BG$12,MATCH($D353,$AR$5:$AR$12,0),6))*($G353/INDEX($BB$5:$BG$12,MATCH($D353,$AR$5:$AR$12,0),6))^$J353)),0)</x:f>
        <x:v>0</x:v>
      </x:c>
      <x:c r="BJ353"/>
      <x:c r="BK353"/>
      <x:c r="BL353"/>
      <x:c r="BM353"/>
      <x:c r="BN353"/>
      <x:c r="BO353"/>
      <x:c r="BP353"/>
      <x:c r="BQ353"/>
      <x:c r="BR353"/>
      <x:c r="BS353"/>
      <x:c r="BT353"/>
      <x:c r="BU353"/>
      <x:c r="BV353"/>
      <x:c r="BW353"/>
      <x:c r="BX353"/>
      <x:c r="BY353"/>
      <x:c r="BZ353"/>
    </x:row>
    <x:row r="354">
      <x:c r="A354" s="30" t="n">
        <x:f>'対象台データ'!A352</x:f>
        <x:v>46139</x:v>
      </x:c>
      <x:c r="B354" s="1004" t="str">
        <x:f>'対象台データ'!B352</x:f>
        <x:v>月</x:v>
      </x:c>
      <x:c r="C354" s="1004" t="str">
        <x:f>'対象台データ'!C352</x:f>
        <x:v>4/27</x:v>
      </x:c>
      <x:c r="D354" t="str">
        <x:f>'対象台データ'!D352</x:f>
        <x:v>スマスロ 甲鉄城のカバネリ 海門決戦</x:v>
      </x:c>
      <x:c r="E354" s="1015" t="n">
        <x:f>IF($X354="A",MIN(100,MAX(0,55+(V354-55)*(1+0.4*SQRT(MIN(G354/8000,1))))),MIN(100,MAX(0,V354)))</x:f>
        <x:v>76.25285746888719</x:v>
      </x:c>
      <x:c r="F354" s="1017" t="n">
        <x:f>'対象台データ'!E352</x:f>
        <x:v>511</x:v>
      </x:c>
      <x:c r="G354" s="644" t="n">
        <x:f>'対象台データ'!F352</x:f>
        <x:v>9187</x:v>
      </x:c>
      <x:c r="H354" s="644" t="n">
        <x:f>'対象台データ'!G352</x:f>
        <x:v>1606</x:v>
      </x:c>
      <x:c r="I354" s="644" t="n">
        <x:f>'対象台データ'!H352</x:f>
        <x:v>0</x:v>
      </x:c>
      <x:c r="J354" s="644" t="n">
        <x:f>'対象台データ'!I352</x:f>
        <x:v>0</x:v>
      </x:c>
      <x:c r="K354" s="145" t="n">
        <x:f>'対象台データ'!K352</x:f>
        <x:v>1.058270744893146</x:v>
      </x:c>
      <x:c r="L354" s="28" t="n">
        <x:f>IF(G354&lt;=0,5,IF(G354&lt;1500,5+(G354-0)*(20-5)/(1500-0),IF(G354&lt;3000,20+(G354-1500)*(40-20)/(3000-1500),IF(G354&lt;4500,40+(G354-3000)*(58-40)/(4500-3000),IF(G354&lt;6000,58+(G354-4500)*(72-58)/(6000-4500),IF(G354&lt;7500,72+(G354-6000)*(84-72)/(7500-6000),IF(G354&lt;9000,84+(G354-7500)*(93-84)/(9000-7500),IF(G354&lt;11000,93+(G354-9000)*(100-93)/(11000-9000),100))))))))</x:f>
        <x:v>93.6545</x:v>
      </x:c>
      <x:c r="M354" s="28" t="n">
        <x:v>1</x:v>
      </x:c>
      <x:c r="N354" s="28" t="n">
        <x:f>MIN(100,L354*M354)</x:f>
        <x:v>93.6545</x:v>
      </x:c>
      <x:c r="O354" s="28" t="n">
        <x:f>IF(K354&lt;=0.8,0,IF(K354&lt;0.9,0+(K354-0.8)*(10-0)/(0.9-0.8),IF(K354&lt;1,10+(K354-0.9)*(35-10)/(1-0.9),IF(K354&lt;1.2,35+(K354-1)*(87-35)/(1.2-1),IF(K354&lt;1.3,87+(K354-1.2)*(96-87)/(1.3-1.2),IF(K354&lt;1.45,96+(K354-1.3)*(100-96)/(1.45-1.3),100))))))</x:f>
        <x:v>50.15039367221799</x:v>
      </x:c>
      <x:c r="P354" s="145" t="n">
        <x:f>MIN(1,SQRT(G354/8000))</x:f>
        <x:v>1</x:v>
      </x:c>
      <x:c r="Q354" s="28" t="n">
        <x:f>35+(O354-35)*P354</x:f>
        <x:v>50.15039367221799</x:v>
      </x:c>
      <x:c r="R354" s="28" t="n">
        <x:f>IF(K354&lt;0.95,MIN(25,(0.95-K354)*250),0)</x:f>
        <x:v>0</x:v>
      </x:c>
      <x:c r="S354" s="28" t="n">
        <x:f>IF($X354="A",Y354*5+Z354*15+AA354*30+AB354*60+AC354*80+AD354*100,0)</x:f>
        <x:v>0</x:v>
      </x:c>
      <x:c r="T354" s="28" t="n">
        <x:f>IF($X354="A",AE354*5+AF354*15+AG354*30+AH354*60+AI354*80+AJ354*100,0)</x:f>
        <x:v>0</x:v>
      </x:c>
      <x:c r="U354" s="28" t="n">
        <x:f>IF($X354="A",S354*15%+T354*30%+Q354*55%,0)</x:f>
        <x:v>0</x:v>
      </x:c>
      <x:c r="V354" s="1019" t="n">
        <x:f>IF($X354="A",U354*80%+N354*20%,N354*IFERROR(INDEX($AT$5:$AT$60,MATCH($D354,$AR$5:$AR$60,0)),0.6)+Q354*IFERROR(INDEX($AU$5:$AU$60,MATCH($D354,$AR$5:$AR$60,0)),0.4)-R354)</x:f>
        <x:v>76.25285746888719</x:v>
      </x:c>
      <x:c r="W354" s="25" t="str">
        <x:f>IF(E354&gt;=90,"設定6級候補",IF(E354&gt;=75,"設定4以上強候補",IF(E354&gt;=60,"設定4以上を疑う","要観察")))</x:f>
        <x:v>設定4以上強候補</x:v>
      </x:c>
      <x:c r="X354" s="1004" t="str">
        <x:f>IFERROR(INDEX($AS$5:$AS$60,MATCH($D354,$AR$5:$AR$60,0)),"AT")</x:f>
        <x:v>AT</x:v>
      </x:c>
      <x:c r="Y354" s="145" t="n">
        <x:f>IFERROR((EXP(-$G354/INDEX($AV$5:$BA$12,MATCH($D354,$AR$5:$AR$12,0),1))*($G354/INDEX($AV$5:$BA$12,MATCH($D354,$AR$5:$AR$12,0),1))^$I354)/((EXP(-$G354/INDEX($AV$5:$BA$12,MATCH($D354,$AR$5:$AR$12,0),1))*($G354/INDEX($AV$5:$BA$12,MATCH($D354,$AR$5:$AR$12,0),1))^$I354)+(EXP(-$G354/INDEX($AV$5:$BA$12,MATCH($D354,$AR$5:$AR$12,0),2))*($G354/INDEX($AV$5:$BA$12,MATCH($D354,$AR$5:$AR$12,0),2))^$I354)+(EXP(-$G354/INDEX($AV$5:$BA$12,MATCH($D354,$AR$5:$AR$12,0),3))*($G354/INDEX($AV$5:$BA$12,MATCH($D354,$AR$5:$AR$12,0),3))^$I354)+(EXP(-$G354/INDEX($AV$5:$BA$12,MATCH($D354,$AR$5:$AR$12,0),4))*($G354/INDEX($AV$5:$BA$12,MATCH($D354,$AR$5:$AR$12,0),4))^$I354)+(EXP(-$G354/INDEX($AV$5:$BA$12,MATCH($D354,$AR$5:$AR$12,0),5))*($G354/INDEX($AV$5:$BA$12,MATCH($D354,$AR$5:$AR$12,0),5))^$I354)+(EXP(-$G354/INDEX($AV$5:$BA$12,MATCH($D354,$AR$5:$AR$12,0),6))*($G354/INDEX($AV$5:$BA$12,MATCH($D354,$AR$5:$AR$12,0),6))^$I354)),0)</x:f>
        <x:v>0</x:v>
      </x:c>
      <x:c r="Z354" s="145" t="n">
        <x:f>IFERROR((EXP(-$G354/INDEX($AV$5:$BA$12,MATCH($D354,$AR$5:$AR$12,0),2))*($G354/INDEX($AV$5:$BA$12,MATCH($D354,$AR$5:$AR$12,0),2))^$I354)/((EXP(-$G354/INDEX($AV$5:$BA$12,MATCH($D354,$AR$5:$AR$12,0),1))*($G354/INDEX($AV$5:$BA$12,MATCH($D354,$AR$5:$AR$12,0),1))^$I354)+(EXP(-$G354/INDEX($AV$5:$BA$12,MATCH($D354,$AR$5:$AR$12,0),2))*($G354/INDEX($AV$5:$BA$12,MATCH($D354,$AR$5:$AR$12,0),2))^$I354)+(EXP(-$G354/INDEX($AV$5:$BA$12,MATCH($D354,$AR$5:$AR$12,0),3))*($G354/INDEX($AV$5:$BA$12,MATCH($D354,$AR$5:$AR$12,0),3))^$I354)+(EXP(-$G354/INDEX($AV$5:$BA$12,MATCH($D354,$AR$5:$AR$12,0),4))*($G354/INDEX($AV$5:$BA$12,MATCH($D354,$AR$5:$AR$12,0),4))^$I354)+(EXP(-$G354/INDEX($AV$5:$BA$12,MATCH($D354,$AR$5:$AR$12,0),5))*($G354/INDEX($AV$5:$BA$12,MATCH($D354,$AR$5:$AR$12,0),5))^$I354)+(EXP(-$G354/INDEX($AV$5:$BA$12,MATCH($D354,$AR$5:$AR$12,0),6))*($G354/INDEX($AV$5:$BA$12,MATCH($D354,$AR$5:$AR$12,0),6))^$I354)),0)</x:f>
        <x:v>0</x:v>
      </x:c>
      <x:c r="AA354" s="145" t="n">
        <x:f>IFERROR((EXP(-$G354/INDEX($AV$5:$BA$12,MATCH($D354,$AR$5:$AR$12,0),3))*($G354/INDEX($AV$5:$BA$12,MATCH($D354,$AR$5:$AR$12,0),3))^$I354)/((EXP(-$G354/INDEX($AV$5:$BA$12,MATCH($D354,$AR$5:$AR$12,0),1))*($G354/INDEX($AV$5:$BA$12,MATCH($D354,$AR$5:$AR$12,0),1))^$I354)+(EXP(-$G354/INDEX($AV$5:$BA$12,MATCH($D354,$AR$5:$AR$12,0),2))*($G354/INDEX($AV$5:$BA$12,MATCH($D354,$AR$5:$AR$12,0),2))^$I354)+(EXP(-$G354/INDEX($AV$5:$BA$12,MATCH($D354,$AR$5:$AR$12,0),3))*($G354/INDEX($AV$5:$BA$12,MATCH($D354,$AR$5:$AR$12,0),3))^$I354)+(EXP(-$G354/INDEX($AV$5:$BA$12,MATCH($D354,$AR$5:$AR$12,0),4))*($G354/INDEX($AV$5:$BA$12,MATCH($D354,$AR$5:$AR$12,0),4))^$I354)+(EXP(-$G354/INDEX($AV$5:$BA$12,MATCH($D354,$AR$5:$AR$12,0),5))*($G354/INDEX($AV$5:$BA$12,MATCH($D354,$AR$5:$AR$12,0),5))^$I354)+(EXP(-$G354/INDEX($AV$5:$BA$12,MATCH($D354,$AR$5:$AR$12,0),6))*($G354/INDEX($AV$5:$BA$12,MATCH($D354,$AR$5:$AR$12,0),6))^$I354)),0)</x:f>
        <x:v>0</x:v>
      </x:c>
      <x:c r="AB354" s="145" t="n">
        <x:f>IFERROR((EXP(-$G354/INDEX($AV$5:$BA$12,MATCH($D354,$AR$5:$AR$12,0),4))*($G354/INDEX($AV$5:$BA$12,MATCH($D354,$AR$5:$AR$12,0),4))^$I354)/((EXP(-$G354/INDEX($AV$5:$BA$12,MATCH($D354,$AR$5:$AR$12,0),1))*($G354/INDEX($AV$5:$BA$12,MATCH($D354,$AR$5:$AR$12,0),1))^$I354)+(EXP(-$G354/INDEX($AV$5:$BA$12,MATCH($D354,$AR$5:$AR$12,0),2))*($G354/INDEX($AV$5:$BA$12,MATCH($D354,$AR$5:$AR$12,0),2))^$I354)+(EXP(-$G354/INDEX($AV$5:$BA$12,MATCH($D354,$AR$5:$AR$12,0),3))*($G354/INDEX($AV$5:$BA$12,MATCH($D354,$AR$5:$AR$12,0),3))^$I354)+(EXP(-$G354/INDEX($AV$5:$BA$12,MATCH($D354,$AR$5:$AR$12,0),4))*($G354/INDEX($AV$5:$BA$12,MATCH($D354,$AR$5:$AR$12,0),4))^$I354)+(EXP(-$G354/INDEX($AV$5:$BA$12,MATCH($D354,$AR$5:$AR$12,0),5))*($G354/INDEX($AV$5:$BA$12,MATCH($D354,$AR$5:$AR$12,0),5))^$I354)+(EXP(-$G354/INDEX($AV$5:$BA$12,MATCH($D354,$AR$5:$AR$12,0),6))*($G354/INDEX($AV$5:$BA$12,MATCH($D354,$AR$5:$AR$12,0),6))^$I354)),0)</x:f>
        <x:v>0</x:v>
      </x:c>
      <x:c r="AC354" s="145" t="n">
        <x:f>IFERROR((EXP(-$G354/INDEX($AV$5:$BA$12,MATCH($D354,$AR$5:$AR$12,0),5))*($G354/INDEX($AV$5:$BA$12,MATCH($D354,$AR$5:$AR$12,0),5))^$I354)/((EXP(-$G354/INDEX($AV$5:$BA$12,MATCH($D354,$AR$5:$AR$12,0),1))*($G354/INDEX($AV$5:$BA$12,MATCH($D354,$AR$5:$AR$12,0),1))^$I354)+(EXP(-$G354/INDEX($AV$5:$BA$12,MATCH($D354,$AR$5:$AR$12,0),2))*($G354/INDEX($AV$5:$BA$12,MATCH($D354,$AR$5:$AR$12,0),2))^$I354)+(EXP(-$G354/INDEX($AV$5:$BA$12,MATCH($D354,$AR$5:$AR$12,0),3))*($G354/INDEX($AV$5:$BA$12,MATCH($D354,$AR$5:$AR$12,0),3))^$I354)+(EXP(-$G354/INDEX($AV$5:$BA$12,MATCH($D354,$AR$5:$AR$12,0),4))*($G354/INDEX($AV$5:$BA$12,MATCH($D354,$AR$5:$AR$12,0),4))^$I354)+(EXP(-$G354/INDEX($AV$5:$BA$12,MATCH($D354,$AR$5:$AR$12,0),5))*($G354/INDEX($AV$5:$BA$12,MATCH($D354,$AR$5:$AR$12,0),5))^$I354)+(EXP(-$G354/INDEX($AV$5:$BA$12,MATCH($D354,$AR$5:$AR$12,0),6))*($G354/INDEX($AV$5:$BA$12,MATCH($D354,$AR$5:$AR$12,0),6))^$I354)),0)</x:f>
        <x:v>0</x:v>
      </x:c>
      <x:c r="AD354" s="145" t="n">
        <x:f>IFERROR((EXP(-$G354/INDEX($AV$5:$BA$12,MATCH($D354,$AR$5:$AR$12,0),6))*($G354/INDEX($AV$5:$BA$12,MATCH($D354,$AR$5:$AR$12,0),6))^$I354)/((EXP(-$G354/INDEX($AV$5:$BA$12,MATCH($D354,$AR$5:$AR$12,0),1))*($G354/INDEX($AV$5:$BA$12,MATCH($D354,$AR$5:$AR$12,0),1))^$I354)+(EXP(-$G354/INDEX($AV$5:$BA$12,MATCH($D354,$AR$5:$AR$12,0),2))*($G354/INDEX($AV$5:$BA$12,MATCH($D354,$AR$5:$AR$12,0),2))^$I354)+(EXP(-$G354/INDEX($AV$5:$BA$12,MATCH($D354,$AR$5:$AR$12,0),3))*($G354/INDEX($AV$5:$BA$12,MATCH($D354,$AR$5:$AR$12,0),3))^$I354)+(EXP(-$G354/INDEX($AV$5:$BA$12,MATCH($D354,$AR$5:$AR$12,0),4))*($G354/INDEX($AV$5:$BA$12,MATCH($D354,$AR$5:$AR$12,0),4))^$I354)+(EXP(-$G354/INDEX($AV$5:$BA$12,MATCH($D354,$AR$5:$AR$12,0),5))*($G354/INDEX($AV$5:$BA$12,MATCH($D354,$AR$5:$AR$12,0),5))^$I354)+(EXP(-$G354/INDEX($AV$5:$BA$12,MATCH($D354,$AR$5:$AR$12,0),6))*($G354/INDEX($AV$5:$BA$12,MATCH($D354,$AR$5:$AR$12,0),6))^$I354)),0)</x:f>
        <x:v>0</x:v>
      </x:c>
      <x:c r="AE354" s="145" t="n">
        <x:f>IFERROR((EXP(-$G354/INDEX($BB$5:$BG$12,MATCH($D354,$AR$5:$AR$12,0),1))*($G354/INDEX($BB$5:$BG$12,MATCH($D354,$AR$5:$AR$12,0),1))^$J354)/((EXP(-$G354/INDEX($BB$5:$BG$12,MATCH($D354,$AR$5:$AR$12,0),1))*($G354/INDEX($BB$5:$BG$12,MATCH($D354,$AR$5:$AR$12,0),1))^$J354)+(EXP(-$G354/INDEX($BB$5:$BG$12,MATCH($D354,$AR$5:$AR$12,0),2))*($G354/INDEX($BB$5:$BG$12,MATCH($D354,$AR$5:$AR$12,0),2))^$J354)+(EXP(-$G354/INDEX($BB$5:$BG$12,MATCH($D354,$AR$5:$AR$12,0),3))*($G354/INDEX($BB$5:$BG$12,MATCH($D354,$AR$5:$AR$12,0),3))^$J354)+(EXP(-$G354/INDEX($BB$5:$BG$12,MATCH($D354,$AR$5:$AR$12,0),4))*($G354/INDEX($BB$5:$BG$12,MATCH($D354,$AR$5:$AR$12,0),4))^$J354)+(EXP(-$G354/INDEX($BB$5:$BG$12,MATCH($D354,$AR$5:$AR$12,0),5))*($G354/INDEX($BB$5:$BG$12,MATCH($D354,$AR$5:$AR$12,0),5))^$J354)+(EXP(-$G354/INDEX($BB$5:$BG$12,MATCH($D354,$AR$5:$AR$12,0),6))*($G354/INDEX($BB$5:$BG$12,MATCH($D354,$AR$5:$AR$12,0),6))^$J354)),0)</x:f>
        <x:v>0</x:v>
      </x:c>
      <x:c r="AF354" s="145" t="n">
        <x:f>IFERROR((EXP(-$G354/INDEX($BB$5:$BG$12,MATCH($D354,$AR$5:$AR$12,0),2))*($G354/INDEX($BB$5:$BG$12,MATCH($D354,$AR$5:$AR$12,0),2))^$J354)/((EXP(-$G354/INDEX($BB$5:$BG$12,MATCH($D354,$AR$5:$AR$12,0),1))*($G354/INDEX($BB$5:$BG$12,MATCH($D354,$AR$5:$AR$12,0),1))^$J354)+(EXP(-$G354/INDEX($BB$5:$BG$12,MATCH($D354,$AR$5:$AR$12,0),2))*($G354/INDEX($BB$5:$BG$12,MATCH($D354,$AR$5:$AR$12,0),2))^$J354)+(EXP(-$G354/INDEX($BB$5:$BG$12,MATCH($D354,$AR$5:$AR$12,0),3))*($G354/INDEX($BB$5:$BG$12,MATCH($D354,$AR$5:$AR$12,0),3))^$J354)+(EXP(-$G354/INDEX($BB$5:$BG$12,MATCH($D354,$AR$5:$AR$12,0),4))*($G354/INDEX($BB$5:$BG$12,MATCH($D354,$AR$5:$AR$12,0),4))^$J354)+(EXP(-$G354/INDEX($BB$5:$BG$12,MATCH($D354,$AR$5:$AR$12,0),5))*($G354/INDEX($BB$5:$BG$12,MATCH($D354,$AR$5:$AR$12,0),5))^$J354)+(EXP(-$G354/INDEX($BB$5:$BG$12,MATCH($D354,$AR$5:$AR$12,0),6))*($G354/INDEX($BB$5:$BG$12,MATCH($D354,$AR$5:$AR$12,0),6))^$J354)),0)</x:f>
        <x:v>0</x:v>
      </x:c>
      <x:c r="AG354" s="145" t="n">
        <x:f>IFERROR((EXP(-$G354/INDEX($BB$5:$BG$12,MATCH($D354,$AR$5:$AR$12,0),3))*($G354/INDEX($BB$5:$BG$12,MATCH($D354,$AR$5:$AR$12,0),3))^$J354)/((EXP(-$G354/INDEX($BB$5:$BG$12,MATCH($D354,$AR$5:$AR$12,0),1))*($G354/INDEX($BB$5:$BG$12,MATCH($D354,$AR$5:$AR$12,0),1))^$J354)+(EXP(-$G354/INDEX($BB$5:$BG$12,MATCH($D354,$AR$5:$AR$12,0),2))*($G354/INDEX($BB$5:$BG$12,MATCH($D354,$AR$5:$AR$12,0),2))^$J354)+(EXP(-$G354/INDEX($BB$5:$BG$12,MATCH($D354,$AR$5:$AR$12,0),3))*($G354/INDEX($BB$5:$BG$12,MATCH($D354,$AR$5:$AR$12,0),3))^$J354)+(EXP(-$G354/INDEX($BB$5:$BG$12,MATCH($D354,$AR$5:$AR$12,0),4))*($G354/INDEX($BB$5:$BG$12,MATCH($D354,$AR$5:$AR$12,0),4))^$J354)+(EXP(-$G354/INDEX($BB$5:$BG$12,MATCH($D354,$AR$5:$AR$12,0),5))*($G354/INDEX($BB$5:$BG$12,MATCH($D354,$AR$5:$AR$12,0),5))^$J354)+(EXP(-$G354/INDEX($BB$5:$BG$12,MATCH($D354,$AR$5:$AR$12,0),6))*($G354/INDEX($BB$5:$BG$12,MATCH($D354,$AR$5:$AR$12,0),6))^$J354)),0)</x:f>
        <x:v>0</x:v>
      </x:c>
      <x:c r="AH354" s="145" t="n">
        <x:f>IFERROR((EXP(-$G354/INDEX($BB$5:$BG$12,MATCH($D354,$AR$5:$AR$12,0),4))*($G354/INDEX($BB$5:$BG$12,MATCH($D354,$AR$5:$AR$12,0),4))^$J354)/((EXP(-$G354/INDEX($BB$5:$BG$12,MATCH($D354,$AR$5:$AR$12,0),1))*($G354/INDEX($BB$5:$BG$12,MATCH($D354,$AR$5:$AR$12,0),1))^$J354)+(EXP(-$G354/INDEX($BB$5:$BG$12,MATCH($D354,$AR$5:$AR$12,0),2))*($G354/INDEX($BB$5:$BG$12,MATCH($D354,$AR$5:$AR$12,0),2))^$J354)+(EXP(-$G354/INDEX($BB$5:$BG$12,MATCH($D354,$AR$5:$AR$12,0),3))*($G354/INDEX($BB$5:$BG$12,MATCH($D354,$AR$5:$AR$12,0),3))^$J354)+(EXP(-$G354/INDEX($BB$5:$BG$12,MATCH($D354,$AR$5:$AR$12,0),4))*($G354/INDEX($BB$5:$BG$12,MATCH($D354,$AR$5:$AR$12,0),4))^$J354)+(EXP(-$G354/INDEX($BB$5:$BG$12,MATCH($D354,$AR$5:$AR$12,0),5))*($G354/INDEX($BB$5:$BG$12,MATCH($D354,$AR$5:$AR$12,0),5))^$J354)+(EXP(-$G354/INDEX($BB$5:$BG$12,MATCH($D354,$AR$5:$AR$12,0),6))*($G354/INDEX($BB$5:$BG$12,MATCH($D354,$AR$5:$AR$12,0),6))^$J354)),0)</x:f>
        <x:v>0</x:v>
      </x:c>
      <x:c r="AI354" s="145" t="n">
        <x:f>IFERROR((EXP(-$G354/INDEX($BB$5:$BG$12,MATCH($D354,$AR$5:$AR$12,0),5))*($G354/INDEX($BB$5:$BG$12,MATCH($D354,$AR$5:$AR$12,0),5))^$J354)/((EXP(-$G354/INDEX($BB$5:$BG$12,MATCH($D354,$AR$5:$AR$12,0),1))*($G354/INDEX($BB$5:$BG$12,MATCH($D354,$AR$5:$AR$12,0),1))^$J354)+(EXP(-$G354/INDEX($BB$5:$BG$12,MATCH($D354,$AR$5:$AR$12,0),2))*($G354/INDEX($BB$5:$BG$12,MATCH($D354,$AR$5:$AR$12,0),2))^$J354)+(EXP(-$G354/INDEX($BB$5:$BG$12,MATCH($D354,$AR$5:$AR$12,0),3))*($G354/INDEX($BB$5:$BG$12,MATCH($D354,$AR$5:$AR$12,0),3))^$J354)+(EXP(-$G354/INDEX($BB$5:$BG$12,MATCH($D354,$AR$5:$AR$12,0),4))*($G354/INDEX($BB$5:$BG$12,MATCH($D354,$AR$5:$AR$12,0),4))^$J354)+(EXP(-$G354/INDEX($BB$5:$BG$12,MATCH($D354,$AR$5:$AR$12,0),5))*($G354/INDEX($BB$5:$BG$12,MATCH($D354,$AR$5:$AR$12,0),5))^$J354)+(EXP(-$G354/INDEX($BB$5:$BG$12,MATCH($D354,$AR$5:$AR$12,0),6))*($G354/INDEX($BB$5:$BG$12,MATCH($D354,$AR$5:$AR$12,0),6))^$J354)),0)</x:f>
        <x:v>0</x:v>
      </x:c>
      <x:c r="AJ354" s="145" t="n">
        <x:f>IFERROR((EXP(-$G354/INDEX($BB$5:$BG$12,MATCH($D354,$AR$5:$AR$12,0),6))*($G354/INDEX($BB$5:$BG$12,MATCH($D354,$AR$5:$AR$12,0),6))^$J354)/((EXP(-$G354/INDEX($BB$5:$BG$12,MATCH($D354,$AR$5:$AR$12,0),1))*($G354/INDEX($BB$5:$BG$12,MATCH($D354,$AR$5:$AR$12,0),1))^$J354)+(EXP(-$G354/INDEX($BB$5:$BG$12,MATCH($D354,$AR$5:$AR$12,0),2))*($G354/INDEX($BB$5:$BG$12,MATCH($D354,$AR$5:$AR$12,0),2))^$J354)+(EXP(-$G354/INDEX($BB$5:$BG$12,MATCH($D354,$AR$5:$AR$12,0),3))*($G354/INDEX($BB$5:$BG$12,MATCH($D354,$AR$5:$AR$12,0),3))^$J354)+(EXP(-$G354/INDEX($BB$5:$BG$12,MATCH($D354,$AR$5:$AR$12,0),4))*($G354/INDEX($BB$5:$BG$12,MATCH($D354,$AR$5:$AR$12,0),4))^$J354)+(EXP(-$G354/INDEX($BB$5:$BG$12,MATCH($D354,$AR$5:$AR$12,0),5))*($G354/INDEX($BB$5:$BG$12,MATCH($D354,$AR$5:$AR$12,0),5))^$J354)+(EXP(-$G354/INDEX($BB$5:$BG$12,MATCH($D354,$AR$5:$AR$12,0),6))*($G354/INDEX($BB$5:$BG$12,MATCH($D354,$AR$5:$AR$12,0),6))^$J354)),0)</x:f>
        <x:v>0</x:v>
      </x:c>
      <x:c r="BJ354"/>
      <x:c r="BK354"/>
      <x:c r="BL354"/>
      <x:c r="BM354"/>
      <x:c r="BN354"/>
      <x:c r="BO354"/>
      <x:c r="BP354"/>
      <x:c r="BQ354"/>
      <x:c r="BR354"/>
      <x:c r="BS354"/>
      <x:c r="BT354"/>
      <x:c r="BU354"/>
      <x:c r="BV354"/>
      <x:c r="BW354"/>
      <x:c r="BX354"/>
      <x:c r="BY354"/>
      <x:c r="BZ354"/>
    </x:row>
    <x:row r="355">
      <x:c r="A355" s="30" t="n">
        <x:f>'対象台データ'!A353</x:f>
        <x:v>46139</x:v>
      </x:c>
      <x:c r="B355" s="1004" t="str">
        <x:f>'対象台データ'!B353</x:f>
        <x:v>月</x:v>
      </x:c>
      <x:c r="C355" s="1004" t="str">
        <x:f>'対象台データ'!C353</x:f>
        <x:v>4/27</x:v>
      </x:c>
      <x:c r="D355" t="str">
        <x:f>'対象台データ'!D353</x:f>
        <x:v>スマスロ 甲鉄城のカバネリ 海門決戦</x:v>
      </x:c>
      <x:c r="E355" s="1015" t="n">
        <x:f>IF($X355="A",MIN(100,MAX(0,55+(V355-55)*(1+0.4*SQRT(MIN(G355/8000,1))))),MIN(100,MAX(0,V355)))</x:f>
        <x:v>76.01010409623149</x:v>
      </x:c>
      <x:c r="F355" s="1017" t="n">
        <x:f>'対象台データ'!E353</x:f>
        <x:v>512</x:v>
      </x:c>
      <x:c r="G355" s="644" t="n">
        <x:f>'対象台データ'!F353</x:f>
        <x:v>8341</x:v>
      </x:c>
      <x:c r="H355" s="644" t="n">
        <x:f>'対象台データ'!G353</x:f>
        <x:v>2065</x:v>
      </x:c>
      <x:c r="I355" s="644" t="n">
        <x:f>'対象台データ'!H353</x:f>
        <x:v>0</x:v>
      </x:c>
      <x:c r="J355" s="644" t="n">
        <x:f>'対象台データ'!I353</x:f>
        <x:v>0</x:v>
      </x:c>
      <x:c r="K355" s="145" t="n">
        <x:f>'対象台データ'!K353</x:f>
        <x:v>1.0825240778483796</x:v>
      </x:c>
      <x:c r="L355" s="28" t="n">
        <x:f>IF(G355&lt;=0,5,IF(G355&lt;1500,5+(G355-0)*(20-5)/(1500-0),IF(G355&lt;3000,20+(G355-1500)*(40-20)/(3000-1500),IF(G355&lt;4500,40+(G355-3000)*(58-40)/(4500-3000),IF(G355&lt;6000,58+(G355-4500)*(72-58)/(6000-4500),IF(G355&lt;7500,72+(G355-6000)*(84-72)/(7500-6000),IF(G355&lt;9000,84+(G355-7500)*(93-84)/(9000-7500),IF(G355&lt;11000,93+(G355-9000)*(100-93)/(11000-9000),100))))))))</x:f>
        <x:v>89.046</x:v>
      </x:c>
      <x:c r="M355" s="28" t="n">
        <x:v>1</x:v>
      </x:c>
      <x:c r="N355" s="28" t="n">
        <x:f>MIN(100,L355*M355)</x:f>
        <x:v>89.046</x:v>
      </x:c>
      <x:c r="O355" s="28" t="n">
        <x:f>IF(K355&lt;=0.8,0,IF(K355&lt;0.9,0+(K355-0.8)*(10-0)/(0.9-0.8),IF(K355&lt;1,10+(K355-0.9)*(35-10)/(1-0.9),IF(K355&lt;1.2,35+(K355-1)*(87-35)/(1.2-1),IF(K355&lt;1.3,87+(K355-1.2)*(96-87)/(1.3-1.2),IF(K355&lt;1.45,96+(K355-1.3)*(100-96)/(1.45-1.3),100))))))</x:f>
        <x:v>56.456260240578686</x:v>
      </x:c>
      <x:c r="P355" s="145" t="n">
        <x:f>MIN(1,SQRT(G355/8000))</x:f>
        <x:v>1</x:v>
      </x:c>
      <x:c r="Q355" s="28" t="n">
        <x:f>35+(O355-35)*P355</x:f>
        <x:v>56.456260240578686</x:v>
      </x:c>
      <x:c r="R355" s="28" t="n">
        <x:f>IF(K355&lt;0.95,MIN(25,(0.95-K355)*250),0)</x:f>
        <x:v>0</x:v>
      </x:c>
      <x:c r="S355" s="28" t="n">
        <x:f>IF($X355="A",Y355*5+Z355*15+AA355*30+AB355*60+AC355*80+AD355*100,0)</x:f>
        <x:v>0</x:v>
      </x:c>
      <x:c r="T355" s="28" t="n">
        <x:f>IF($X355="A",AE355*5+AF355*15+AG355*30+AH355*60+AI355*80+AJ355*100,0)</x:f>
        <x:v>0</x:v>
      </x:c>
      <x:c r="U355" s="28" t="n">
        <x:f>IF($X355="A",S355*15%+T355*30%+Q355*55%,0)</x:f>
        <x:v>0</x:v>
      </x:c>
      <x:c r="V355" s="1019" t="n">
        <x:f>IF($X355="A",U355*80%+N355*20%,N355*IFERROR(INDEX($AT$5:$AT$60,MATCH($D355,$AR$5:$AR$60,0)),0.6)+Q355*IFERROR(INDEX($AU$5:$AU$60,MATCH($D355,$AR$5:$AR$60,0)),0.4)-R355)</x:f>
        <x:v>76.01010409623149</x:v>
      </x:c>
      <x:c r="W355" s="25" t="str">
        <x:f>IF(E355&gt;=90,"設定6級候補",IF(E355&gt;=75,"設定4以上強候補",IF(E355&gt;=60,"設定4以上を疑う","要観察")))</x:f>
        <x:v>設定4以上強候補</x:v>
      </x:c>
      <x:c r="X355" s="1004" t="str">
        <x:f>IFERROR(INDEX($AS$5:$AS$60,MATCH($D355,$AR$5:$AR$60,0)),"AT")</x:f>
        <x:v>AT</x:v>
      </x:c>
      <x:c r="Y355" s="145" t="n">
        <x:f>IFERROR((EXP(-$G355/INDEX($AV$5:$BA$12,MATCH($D355,$AR$5:$AR$12,0),1))*($G355/INDEX($AV$5:$BA$12,MATCH($D355,$AR$5:$AR$12,0),1))^$I355)/((EXP(-$G355/INDEX($AV$5:$BA$12,MATCH($D355,$AR$5:$AR$12,0),1))*($G355/INDEX($AV$5:$BA$12,MATCH($D355,$AR$5:$AR$12,0),1))^$I355)+(EXP(-$G355/INDEX($AV$5:$BA$12,MATCH($D355,$AR$5:$AR$12,0),2))*($G355/INDEX($AV$5:$BA$12,MATCH($D355,$AR$5:$AR$12,0),2))^$I355)+(EXP(-$G355/INDEX($AV$5:$BA$12,MATCH($D355,$AR$5:$AR$12,0),3))*($G355/INDEX($AV$5:$BA$12,MATCH($D355,$AR$5:$AR$12,0),3))^$I355)+(EXP(-$G355/INDEX($AV$5:$BA$12,MATCH($D355,$AR$5:$AR$12,0),4))*($G355/INDEX($AV$5:$BA$12,MATCH($D355,$AR$5:$AR$12,0),4))^$I355)+(EXP(-$G355/INDEX($AV$5:$BA$12,MATCH($D355,$AR$5:$AR$12,0),5))*($G355/INDEX($AV$5:$BA$12,MATCH($D355,$AR$5:$AR$12,0),5))^$I355)+(EXP(-$G355/INDEX($AV$5:$BA$12,MATCH($D355,$AR$5:$AR$12,0),6))*($G355/INDEX($AV$5:$BA$12,MATCH($D355,$AR$5:$AR$12,0),6))^$I355)),0)</x:f>
        <x:v>0</x:v>
      </x:c>
      <x:c r="Z355" s="145" t="n">
        <x:f>IFERROR((EXP(-$G355/INDEX($AV$5:$BA$12,MATCH($D355,$AR$5:$AR$12,0),2))*($G355/INDEX($AV$5:$BA$12,MATCH($D355,$AR$5:$AR$12,0),2))^$I355)/((EXP(-$G355/INDEX($AV$5:$BA$12,MATCH($D355,$AR$5:$AR$12,0),1))*($G355/INDEX($AV$5:$BA$12,MATCH($D355,$AR$5:$AR$12,0),1))^$I355)+(EXP(-$G355/INDEX($AV$5:$BA$12,MATCH($D355,$AR$5:$AR$12,0),2))*($G355/INDEX($AV$5:$BA$12,MATCH($D355,$AR$5:$AR$12,0),2))^$I355)+(EXP(-$G355/INDEX($AV$5:$BA$12,MATCH($D355,$AR$5:$AR$12,0),3))*($G355/INDEX($AV$5:$BA$12,MATCH($D355,$AR$5:$AR$12,0),3))^$I355)+(EXP(-$G355/INDEX($AV$5:$BA$12,MATCH($D355,$AR$5:$AR$12,0),4))*($G355/INDEX($AV$5:$BA$12,MATCH($D355,$AR$5:$AR$12,0),4))^$I355)+(EXP(-$G355/INDEX($AV$5:$BA$12,MATCH($D355,$AR$5:$AR$12,0),5))*($G355/INDEX($AV$5:$BA$12,MATCH($D355,$AR$5:$AR$12,0),5))^$I355)+(EXP(-$G355/INDEX($AV$5:$BA$12,MATCH($D355,$AR$5:$AR$12,0),6))*($G355/INDEX($AV$5:$BA$12,MATCH($D355,$AR$5:$AR$12,0),6))^$I355)),0)</x:f>
        <x:v>0</x:v>
      </x:c>
      <x:c r="AA355" s="145" t="n">
        <x:f>IFERROR((EXP(-$G355/INDEX($AV$5:$BA$12,MATCH($D355,$AR$5:$AR$12,0),3))*($G355/INDEX($AV$5:$BA$12,MATCH($D355,$AR$5:$AR$12,0),3))^$I355)/((EXP(-$G355/INDEX($AV$5:$BA$12,MATCH($D355,$AR$5:$AR$12,0),1))*($G355/INDEX($AV$5:$BA$12,MATCH($D355,$AR$5:$AR$12,0),1))^$I355)+(EXP(-$G355/INDEX($AV$5:$BA$12,MATCH($D355,$AR$5:$AR$12,0),2))*($G355/INDEX($AV$5:$BA$12,MATCH($D355,$AR$5:$AR$12,0),2))^$I355)+(EXP(-$G355/INDEX($AV$5:$BA$12,MATCH($D355,$AR$5:$AR$12,0),3))*($G355/INDEX($AV$5:$BA$12,MATCH($D355,$AR$5:$AR$12,0),3))^$I355)+(EXP(-$G355/INDEX($AV$5:$BA$12,MATCH($D355,$AR$5:$AR$12,0),4))*($G355/INDEX($AV$5:$BA$12,MATCH($D355,$AR$5:$AR$12,0),4))^$I355)+(EXP(-$G355/INDEX($AV$5:$BA$12,MATCH($D355,$AR$5:$AR$12,0),5))*($G355/INDEX($AV$5:$BA$12,MATCH($D355,$AR$5:$AR$12,0),5))^$I355)+(EXP(-$G355/INDEX($AV$5:$BA$12,MATCH($D355,$AR$5:$AR$12,0),6))*($G355/INDEX($AV$5:$BA$12,MATCH($D355,$AR$5:$AR$12,0),6))^$I355)),0)</x:f>
        <x:v>0</x:v>
      </x:c>
      <x:c r="AB355" s="145" t="n">
        <x:f>IFERROR((EXP(-$G355/INDEX($AV$5:$BA$12,MATCH($D355,$AR$5:$AR$12,0),4))*($G355/INDEX($AV$5:$BA$12,MATCH($D355,$AR$5:$AR$12,0),4))^$I355)/((EXP(-$G355/INDEX($AV$5:$BA$12,MATCH($D355,$AR$5:$AR$12,0),1))*($G355/INDEX($AV$5:$BA$12,MATCH($D355,$AR$5:$AR$12,0),1))^$I355)+(EXP(-$G355/INDEX($AV$5:$BA$12,MATCH($D355,$AR$5:$AR$12,0),2))*($G355/INDEX($AV$5:$BA$12,MATCH($D355,$AR$5:$AR$12,0),2))^$I355)+(EXP(-$G355/INDEX($AV$5:$BA$12,MATCH($D355,$AR$5:$AR$12,0),3))*($G355/INDEX($AV$5:$BA$12,MATCH($D355,$AR$5:$AR$12,0),3))^$I355)+(EXP(-$G355/INDEX($AV$5:$BA$12,MATCH($D355,$AR$5:$AR$12,0),4))*($G355/INDEX($AV$5:$BA$12,MATCH($D355,$AR$5:$AR$12,0),4))^$I355)+(EXP(-$G355/INDEX($AV$5:$BA$12,MATCH($D355,$AR$5:$AR$12,0),5))*($G355/INDEX($AV$5:$BA$12,MATCH($D355,$AR$5:$AR$12,0),5))^$I355)+(EXP(-$G355/INDEX($AV$5:$BA$12,MATCH($D355,$AR$5:$AR$12,0),6))*($G355/INDEX($AV$5:$BA$12,MATCH($D355,$AR$5:$AR$12,0),6))^$I355)),0)</x:f>
        <x:v>0</x:v>
      </x:c>
      <x:c r="AC355" s="145" t="n">
        <x:f>IFERROR((EXP(-$G355/INDEX($AV$5:$BA$12,MATCH($D355,$AR$5:$AR$12,0),5))*($G355/INDEX($AV$5:$BA$12,MATCH($D355,$AR$5:$AR$12,0),5))^$I355)/((EXP(-$G355/INDEX($AV$5:$BA$12,MATCH($D355,$AR$5:$AR$12,0),1))*($G355/INDEX($AV$5:$BA$12,MATCH($D355,$AR$5:$AR$12,0),1))^$I355)+(EXP(-$G355/INDEX($AV$5:$BA$12,MATCH($D355,$AR$5:$AR$12,0),2))*($G355/INDEX($AV$5:$BA$12,MATCH($D355,$AR$5:$AR$12,0),2))^$I355)+(EXP(-$G355/INDEX($AV$5:$BA$12,MATCH($D355,$AR$5:$AR$12,0),3))*($G355/INDEX($AV$5:$BA$12,MATCH($D355,$AR$5:$AR$12,0),3))^$I355)+(EXP(-$G355/INDEX($AV$5:$BA$12,MATCH($D355,$AR$5:$AR$12,0),4))*($G355/INDEX($AV$5:$BA$12,MATCH($D355,$AR$5:$AR$12,0),4))^$I355)+(EXP(-$G355/INDEX($AV$5:$BA$12,MATCH($D355,$AR$5:$AR$12,0),5))*($G355/INDEX($AV$5:$BA$12,MATCH($D355,$AR$5:$AR$12,0),5))^$I355)+(EXP(-$G355/INDEX($AV$5:$BA$12,MATCH($D355,$AR$5:$AR$12,0),6))*($G355/INDEX($AV$5:$BA$12,MATCH($D355,$AR$5:$AR$12,0),6))^$I355)),0)</x:f>
        <x:v>0</x:v>
      </x:c>
      <x:c r="AD355" s="145" t="n">
        <x:f>IFERROR((EXP(-$G355/INDEX($AV$5:$BA$12,MATCH($D355,$AR$5:$AR$12,0),6))*($G355/INDEX($AV$5:$BA$12,MATCH($D355,$AR$5:$AR$12,0),6))^$I355)/((EXP(-$G355/INDEX($AV$5:$BA$12,MATCH($D355,$AR$5:$AR$12,0),1))*($G355/INDEX($AV$5:$BA$12,MATCH($D355,$AR$5:$AR$12,0),1))^$I355)+(EXP(-$G355/INDEX($AV$5:$BA$12,MATCH($D355,$AR$5:$AR$12,0),2))*($G355/INDEX($AV$5:$BA$12,MATCH($D355,$AR$5:$AR$12,0),2))^$I355)+(EXP(-$G355/INDEX($AV$5:$BA$12,MATCH($D355,$AR$5:$AR$12,0),3))*($G355/INDEX($AV$5:$BA$12,MATCH($D355,$AR$5:$AR$12,0),3))^$I355)+(EXP(-$G355/INDEX($AV$5:$BA$12,MATCH($D355,$AR$5:$AR$12,0),4))*($G355/INDEX($AV$5:$BA$12,MATCH($D355,$AR$5:$AR$12,0),4))^$I355)+(EXP(-$G355/INDEX($AV$5:$BA$12,MATCH($D355,$AR$5:$AR$12,0),5))*($G355/INDEX($AV$5:$BA$12,MATCH($D355,$AR$5:$AR$12,0),5))^$I355)+(EXP(-$G355/INDEX($AV$5:$BA$12,MATCH($D355,$AR$5:$AR$12,0),6))*($G355/INDEX($AV$5:$BA$12,MATCH($D355,$AR$5:$AR$12,0),6))^$I355)),0)</x:f>
        <x:v>0</x:v>
      </x:c>
      <x:c r="AE355" s="145" t="n">
        <x:f>IFERROR((EXP(-$G355/INDEX($BB$5:$BG$12,MATCH($D355,$AR$5:$AR$12,0),1))*($G355/INDEX($BB$5:$BG$12,MATCH($D355,$AR$5:$AR$12,0),1))^$J355)/((EXP(-$G355/INDEX($BB$5:$BG$12,MATCH($D355,$AR$5:$AR$12,0),1))*($G355/INDEX($BB$5:$BG$12,MATCH($D355,$AR$5:$AR$12,0),1))^$J355)+(EXP(-$G355/INDEX($BB$5:$BG$12,MATCH($D355,$AR$5:$AR$12,0),2))*($G355/INDEX($BB$5:$BG$12,MATCH($D355,$AR$5:$AR$12,0),2))^$J355)+(EXP(-$G355/INDEX($BB$5:$BG$12,MATCH($D355,$AR$5:$AR$12,0),3))*($G355/INDEX($BB$5:$BG$12,MATCH($D355,$AR$5:$AR$12,0),3))^$J355)+(EXP(-$G355/INDEX($BB$5:$BG$12,MATCH($D355,$AR$5:$AR$12,0),4))*($G355/INDEX($BB$5:$BG$12,MATCH($D355,$AR$5:$AR$12,0),4))^$J355)+(EXP(-$G355/INDEX($BB$5:$BG$12,MATCH($D355,$AR$5:$AR$12,0),5))*($G355/INDEX($BB$5:$BG$12,MATCH($D355,$AR$5:$AR$12,0),5))^$J355)+(EXP(-$G355/INDEX($BB$5:$BG$12,MATCH($D355,$AR$5:$AR$12,0),6))*($G355/INDEX($BB$5:$BG$12,MATCH($D355,$AR$5:$AR$12,0),6))^$J355)),0)</x:f>
        <x:v>0</x:v>
      </x:c>
      <x:c r="AF355" s="145" t="n">
        <x:f>IFERROR((EXP(-$G355/INDEX($BB$5:$BG$12,MATCH($D355,$AR$5:$AR$12,0),2))*($G355/INDEX($BB$5:$BG$12,MATCH($D355,$AR$5:$AR$12,0),2))^$J355)/((EXP(-$G355/INDEX($BB$5:$BG$12,MATCH($D355,$AR$5:$AR$12,0),1))*($G355/INDEX($BB$5:$BG$12,MATCH($D355,$AR$5:$AR$12,0),1))^$J355)+(EXP(-$G355/INDEX($BB$5:$BG$12,MATCH($D355,$AR$5:$AR$12,0),2))*($G355/INDEX($BB$5:$BG$12,MATCH($D355,$AR$5:$AR$12,0),2))^$J355)+(EXP(-$G355/INDEX($BB$5:$BG$12,MATCH($D355,$AR$5:$AR$12,0),3))*($G355/INDEX($BB$5:$BG$12,MATCH($D355,$AR$5:$AR$12,0),3))^$J355)+(EXP(-$G355/INDEX($BB$5:$BG$12,MATCH($D355,$AR$5:$AR$12,0),4))*($G355/INDEX($BB$5:$BG$12,MATCH($D355,$AR$5:$AR$12,0),4))^$J355)+(EXP(-$G355/INDEX($BB$5:$BG$12,MATCH($D355,$AR$5:$AR$12,0),5))*($G355/INDEX($BB$5:$BG$12,MATCH($D355,$AR$5:$AR$12,0),5))^$J355)+(EXP(-$G355/INDEX($BB$5:$BG$12,MATCH($D355,$AR$5:$AR$12,0),6))*($G355/INDEX($BB$5:$BG$12,MATCH($D355,$AR$5:$AR$12,0),6))^$J355)),0)</x:f>
        <x:v>0</x:v>
      </x:c>
      <x:c r="AG355" s="145" t="n">
        <x:f>IFERROR((EXP(-$G355/INDEX($BB$5:$BG$12,MATCH($D355,$AR$5:$AR$12,0),3))*($G355/INDEX($BB$5:$BG$12,MATCH($D355,$AR$5:$AR$12,0),3))^$J355)/((EXP(-$G355/INDEX($BB$5:$BG$12,MATCH($D355,$AR$5:$AR$12,0),1))*($G355/INDEX($BB$5:$BG$12,MATCH($D355,$AR$5:$AR$12,0),1))^$J355)+(EXP(-$G355/INDEX($BB$5:$BG$12,MATCH($D355,$AR$5:$AR$12,0),2))*($G355/INDEX($BB$5:$BG$12,MATCH($D355,$AR$5:$AR$12,0),2))^$J355)+(EXP(-$G355/INDEX($BB$5:$BG$12,MATCH($D355,$AR$5:$AR$12,0),3))*($G355/INDEX($BB$5:$BG$12,MATCH($D355,$AR$5:$AR$12,0),3))^$J355)+(EXP(-$G355/INDEX($BB$5:$BG$12,MATCH($D355,$AR$5:$AR$12,0),4))*($G355/INDEX($BB$5:$BG$12,MATCH($D355,$AR$5:$AR$12,0),4))^$J355)+(EXP(-$G355/INDEX($BB$5:$BG$12,MATCH($D355,$AR$5:$AR$12,0),5))*($G355/INDEX($BB$5:$BG$12,MATCH($D355,$AR$5:$AR$12,0),5))^$J355)+(EXP(-$G355/INDEX($BB$5:$BG$12,MATCH($D355,$AR$5:$AR$12,0),6))*($G355/INDEX($BB$5:$BG$12,MATCH($D355,$AR$5:$AR$12,0),6))^$J355)),0)</x:f>
        <x:v>0</x:v>
      </x:c>
      <x:c r="AH355" s="145" t="n">
        <x:f>IFERROR((EXP(-$G355/INDEX($BB$5:$BG$12,MATCH($D355,$AR$5:$AR$12,0),4))*($G355/INDEX($BB$5:$BG$12,MATCH($D355,$AR$5:$AR$12,0),4))^$J355)/((EXP(-$G355/INDEX($BB$5:$BG$12,MATCH($D355,$AR$5:$AR$12,0),1))*($G355/INDEX($BB$5:$BG$12,MATCH($D355,$AR$5:$AR$12,0),1))^$J355)+(EXP(-$G355/INDEX($BB$5:$BG$12,MATCH($D355,$AR$5:$AR$12,0),2))*($G355/INDEX($BB$5:$BG$12,MATCH($D355,$AR$5:$AR$12,0),2))^$J355)+(EXP(-$G355/INDEX($BB$5:$BG$12,MATCH($D355,$AR$5:$AR$12,0),3))*($G355/INDEX($BB$5:$BG$12,MATCH($D355,$AR$5:$AR$12,0),3))^$J355)+(EXP(-$G355/INDEX($BB$5:$BG$12,MATCH($D355,$AR$5:$AR$12,0),4))*($G355/INDEX($BB$5:$BG$12,MATCH($D355,$AR$5:$AR$12,0),4))^$J355)+(EXP(-$G355/INDEX($BB$5:$BG$12,MATCH($D355,$AR$5:$AR$12,0),5))*($G355/INDEX($BB$5:$BG$12,MATCH($D355,$AR$5:$AR$12,0),5))^$J355)+(EXP(-$G355/INDEX($BB$5:$BG$12,MATCH($D355,$AR$5:$AR$12,0),6))*($G355/INDEX($BB$5:$BG$12,MATCH($D355,$AR$5:$AR$12,0),6))^$J355)),0)</x:f>
        <x:v>0</x:v>
      </x:c>
      <x:c r="AI355" s="145" t="n">
        <x:f>IFERROR((EXP(-$G355/INDEX($BB$5:$BG$12,MATCH($D355,$AR$5:$AR$12,0),5))*($G355/INDEX($BB$5:$BG$12,MATCH($D355,$AR$5:$AR$12,0),5))^$J355)/((EXP(-$G355/INDEX($BB$5:$BG$12,MATCH($D355,$AR$5:$AR$12,0),1))*($G355/INDEX($BB$5:$BG$12,MATCH($D355,$AR$5:$AR$12,0),1))^$J355)+(EXP(-$G355/INDEX($BB$5:$BG$12,MATCH($D355,$AR$5:$AR$12,0),2))*($G355/INDEX($BB$5:$BG$12,MATCH($D355,$AR$5:$AR$12,0),2))^$J355)+(EXP(-$G355/INDEX($BB$5:$BG$12,MATCH($D355,$AR$5:$AR$12,0),3))*($G355/INDEX($BB$5:$BG$12,MATCH($D355,$AR$5:$AR$12,0),3))^$J355)+(EXP(-$G355/INDEX($BB$5:$BG$12,MATCH($D355,$AR$5:$AR$12,0),4))*($G355/INDEX($BB$5:$BG$12,MATCH($D355,$AR$5:$AR$12,0),4))^$J355)+(EXP(-$G355/INDEX($BB$5:$BG$12,MATCH($D355,$AR$5:$AR$12,0),5))*($G355/INDEX($BB$5:$BG$12,MATCH($D355,$AR$5:$AR$12,0),5))^$J355)+(EXP(-$G355/INDEX($BB$5:$BG$12,MATCH($D355,$AR$5:$AR$12,0),6))*($G355/INDEX($BB$5:$BG$12,MATCH($D355,$AR$5:$AR$12,0),6))^$J355)),0)</x:f>
        <x:v>0</x:v>
      </x:c>
      <x:c r="AJ355" s="145" t="n">
        <x:f>IFERROR((EXP(-$G355/INDEX($BB$5:$BG$12,MATCH($D355,$AR$5:$AR$12,0),6))*($G355/INDEX($BB$5:$BG$12,MATCH($D355,$AR$5:$AR$12,0),6))^$J355)/((EXP(-$G355/INDEX($BB$5:$BG$12,MATCH($D355,$AR$5:$AR$12,0),1))*($G355/INDEX($BB$5:$BG$12,MATCH($D355,$AR$5:$AR$12,0),1))^$J355)+(EXP(-$G355/INDEX($BB$5:$BG$12,MATCH($D355,$AR$5:$AR$12,0),2))*($G355/INDEX($BB$5:$BG$12,MATCH($D355,$AR$5:$AR$12,0),2))^$J355)+(EXP(-$G355/INDEX($BB$5:$BG$12,MATCH($D355,$AR$5:$AR$12,0),3))*($G355/INDEX($BB$5:$BG$12,MATCH($D355,$AR$5:$AR$12,0),3))^$J355)+(EXP(-$G355/INDEX($BB$5:$BG$12,MATCH($D355,$AR$5:$AR$12,0),4))*($G355/INDEX($BB$5:$BG$12,MATCH($D355,$AR$5:$AR$12,0),4))^$J355)+(EXP(-$G355/INDEX($BB$5:$BG$12,MATCH($D355,$AR$5:$AR$12,0),5))*($G355/INDEX($BB$5:$BG$12,MATCH($D355,$AR$5:$AR$12,0),5))^$J355)+(EXP(-$G355/INDEX($BB$5:$BG$12,MATCH($D355,$AR$5:$AR$12,0),6))*($G355/INDEX($BB$5:$BG$12,MATCH($D355,$AR$5:$AR$12,0),6))^$J355)),0)</x:f>
        <x:v>0</x:v>
      </x:c>
      <x:c r="BJ355"/>
      <x:c r="BK355"/>
      <x:c r="BL355"/>
      <x:c r="BM355"/>
      <x:c r="BN355"/>
      <x:c r="BO355"/>
      <x:c r="BP355"/>
      <x:c r="BQ355"/>
      <x:c r="BR355"/>
      <x:c r="BS355"/>
      <x:c r="BT355"/>
      <x:c r="BU355"/>
      <x:c r="BV355"/>
      <x:c r="BW355"/>
      <x:c r="BX355"/>
      <x:c r="BY355"/>
      <x:c r="BZ355"/>
    </x:row>
    <x:row r="356">
      <x:c r="A356" s="30" t="n">
        <x:f>'対象台データ'!A354</x:f>
        <x:v>46139</x:v>
      </x:c>
      <x:c r="B356" s="1004" t="str">
        <x:f>'対象台データ'!B354</x:f>
        <x:v>月</x:v>
      </x:c>
      <x:c r="C356" s="1004" t="str">
        <x:f>'対象台データ'!C354</x:f>
        <x:v>4/27</x:v>
      </x:c>
      <x:c r="D356" t="str">
        <x:f>'対象台データ'!D354</x:f>
        <x:v>スマスロ 甲鉄城のカバネリ 海門決戦</x:v>
      </x:c>
      <x:c r="E356" s="1015" t="n">
        <x:f>IF($X356="A",MIN(100,MAX(0,55+(V356-55)*(1+0.4*SQRT(MIN(G356/8000,1))))),MIN(100,MAX(0,V356)))</x:f>
        <x:v>80.60463579956169</x:v>
      </x:c>
      <x:c r="F356" s="1017" t="n">
        <x:f>'対象台データ'!E354</x:f>
        <x:v>513</x:v>
      </x:c>
      <x:c r="G356" s="644" t="n">
        <x:f>'対象台データ'!F354</x:f>
        <x:v>10191</x:v>
      </x:c>
      <x:c r="H356" s="644" t="n">
        <x:f>'対象台データ'!G354</x:f>
        <x:v>2441</x:v>
      </x:c>
      <x:c r="I356" s="644" t="n">
        <x:f>'対象台データ'!H354</x:f>
        <x:v>0</x:v>
      </x:c>
      <x:c r="J356" s="644" t="n">
        <x:f>'対象台データ'!I354</x:f>
        <x:v>0</x:v>
      </x:c>
      <x:c r="K356" s="145" t="n">
        <x:f>'対象台データ'!K354</x:f>
        <x:v>1.079841690380401</x:v>
      </x:c>
      <x:c r="L356" s="28" t="n">
        <x:f>IF(G356&lt;=0,5,IF(G356&lt;1500,5+(G356-0)*(20-5)/(1500-0),IF(G356&lt;3000,20+(G356-1500)*(40-20)/(3000-1500),IF(G356&lt;4500,40+(G356-3000)*(58-40)/(4500-3000),IF(G356&lt;6000,58+(G356-4500)*(72-58)/(6000-4500),IF(G356&lt;7500,72+(G356-6000)*(84-72)/(7500-6000),IF(G356&lt;9000,84+(G356-7500)*(93-84)/(9000-7500),IF(G356&lt;11000,93+(G356-9000)*(100-93)/(11000-9000),100))))))))</x:f>
        <x:v>97.1685</x:v>
      </x:c>
      <x:c r="M356" s="28" t="n">
        <x:v>1</x:v>
      </x:c>
      <x:c r="N356" s="28" t="n">
        <x:f>MIN(100,L356*M356)</x:f>
        <x:v>97.1685</x:v>
      </x:c>
      <x:c r="O356" s="28" t="n">
        <x:f>IF(K356&lt;=0.8,0,IF(K356&lt;0.9,0+(K356-0.8)*(10-0)/(0.9-0.8),IF(K356&lt;1,10+(K356-0.9)*(35-10)/(1-0.9),IF(K356&lt;1.2,35+(K356-1)*(87-35)/(1.2-1),IF(K356&lt;1.3,87+(K356-1.2)*(96-87)/(1.3-1.2),IF(K356&lt;1.45,96+(K356-1.3)*(100-96)/(1.45-1.3),100))))))</x:f>
        <x:v>55.75883949890424</x:v>
      </x:c>
      <x:c r="P356" s="145" t="n">
        <x:f>MIN(1,SQRT(G356/8000))</x:f>
        <x:v>1</x:v>
      </x:c>
      <x:c r="Q356" s="28" t="n">
        <x:f>35+(O356-35)*P356</x:f>
        <x:v>55.75883949890424</x:v>
      </x:c>
      <x:c r="R356" s="28" t="n">
        <x:f>IF(K356&lt;0.95,MIN(25,(0.95-K356)*250),0)</x:f>
        <x:v>0</x:v>
      </x:c>
      <x:c r="S356" s="28" t="n">
        <x:f>IF($X356="A",Y356*5+Z356*15+AA356*30+AB356*60+AC356*80+AD356*100,0)</x:f>
        <x:v>0</x:v>
      </x:c>
      <x:c r="T356" s="28" t="n">
        <x:f>IF($X356="A",AE356*5+AF356*15+AG356*30+AH356*60+AI356*80+AJ356*100,0)</x:f>
        <x:v>0</x:v>
      </x:c>
      <x:c r="U356" s="28" t="n">
        <x:f>IF($X356="A",S356*15%+T356*30%+Q356*55%,0)</x:f>
        <x:v>0</x:v>
      </x:c>
      <x:c r="V356" s="1019" t="n">
        <x:f>IF($X356="A",U356*80%+N356*20%,N356*IFERROR(INDEX($AT$5:$AT$60,MATCH($D356,$AR$5:$AR$60,0)),0.6)+Q356*IFERROR(INDEX($AU$5:$AU$60,MATCH($D356,$AR$5:$AR$60,0)),0.4)-R356)</x:f>
        <x:v>80.60463579956169</x:v>
      </x:c>
      <x:c r="W356" s="25" t="str">
        <x:f>IF(E356&gt;=90,"設定6級候補",IF(E356&gt;=75,"設定4以上強候補",IF(E356&gt;=60,"設定4以上を疑う","要観察")))</x:f>
        <x:v>設定4以上強候補</x:v>
      </x:c>
      <x:c r="X356" s="1004" t="str">
        <x:f>IFERROR(INDEX($AS$5:$AS$60,MATCH($D356,$AR$5:$AR$60,0)),"AT")</x:f>
        <x:v>AT</x:v>
      </x:c>
      <x:c r="Y356" s="145" t="n">
        <x:f>IFERROR((EXP(-$G356/INDEX($AV$5:$BA$12,MATCH($D356,$AR$5:$AR$12,0),1))*($G356/INDEX($AV$5:$BA$12,MATCH($D356,$AR$5:$AR$12,0),1))^$I356)/((EXP(-$G356/INDEX($AV$5:$BA$12,MATCH($D356,$AR$5:$AR$12,0),1))*($G356/INDEX($AV$5:$BA$12,MATCH($D356,$AR$5:$AR$12,0),1))^$I356)+(EXP(-$G356/INDEX($AV$5:$BA$12,MATCH($D356,$AR$5:$AR$12,0),2))*($G356/INDEX($AV$5:$BA$12,MATCH($D356,$AR$5:$AR$12,0),2))^$I356)+(EXP(-$G356/INDEX($AV$5:$BA$12,MATCH($D356,$AR$5:$AR$12,0),3))*($G356/INDEX($AV$5:$BA$12,MATCH($D356,$AR$5:$AR$12,0),3))^$I356)+(EXP(-$G356/INDEX($AV$5:$BA$12,MATCH($D356,$AR$5:$AR$12,0),4))*($G356/INDEX($AV$5:$BA$12,MATCH($D356,$AR$5:$AR$12,0),4))^$I356)+(EXP(-$G356/INDEX($AV$5:$BA$12,MATCH($D356,$AR$5:$AR$12,0),5))*($G356/INDEX($AV$5:$BA$12,MATCH($D356,$AR$5:$AR$12,0),5))^$I356)+(EXP(-$G356/INDEX($AV$5:$BA$12,MATCH($D356,$AR$5:$AR$12,0),6))*($G356/INDEX($AV$5:$BA$12,MATCH($D356,$AR$5:$AR$12,0),6))^$I356)),0)</x:f>
        <x:v>0</x:v>
      </x:c>
      <x:c r="Z356" s="145" t="n">
        <x:f>IFERROR((EXP(-$G356/INDEX($AV$5:$BA$12,MATCH($D356,$AR$5:$AR$12,0),2))*($G356/INDEX($AV$5:$BA$12,MATCH($D356,$AR$5:$AR$12,0),2))^$I356)/((EXP(-$G356/INDEX($AV$5:$BA$12,MATCH($D356,$AR$5:$AR$12,0),1))*($G356/INDEX($AV$5:$BA$12,MATCH($D356,$AR$5:$AR$12,0),1))^$I356)+(EXP(-$G356/INDEX($AV$5:$BA$12,MATCH($D356,$AR$5:$AR$12,0),2))*($G356/INDEX($AV$5:$BA$12,MATCH($D356,$AR$5:$AR$12,0),2))^$I356)+(EXP(-$G356/INDEX($AV$5:$BA$12,MATCH($D356,$AR$5:$AR$12,0),3))*($G356/INDEX($AV$5:$BA$12,MATCH($D356,$AR$5:$AR$12,0),3))^$I356)+(EXP(-$G356/INDEX($AV$5:$BA$12,MATCH($D356,$AR$5:$AR$12,0),4))*($G356/INDEX($AV$5:$BA$12,MATCH($D356,$AR$5:$AR$12,0),4))^$I356)+(EXP(-$G356/INDEX($AV$5:$BA$12,MATCH($D356,$AR$5:$AR$12,0),5))*($G356/INDEX($AV$5:$BA$12,MATCH($D356,$AR$5:$AR$12,0),5))^$I356)+(EXP(-$G356/INDEX($AV$5:$BA$12,MATCH($D356,$AR$5:$AR$12,0),6))*($G356/INDEX($AV$5:$BA$12,MATCH($D356,$AR$5:$AR$12,0),6))^$I356)),0)</x:f>
        <x:v>0</x:v>
      </x:c>
      <x:c r="AA356" s="145" t="n">
        <x:f>IFERROR((EXP(-$G356/INDEX($AV$5:$BA$12,MATCH($D356,$AR$5:$AR$12,0),3))*($G356/INDEX($AV$5:$BA$12,MATCH($D356,$AR$5:$AR$12,0),3))^$I356)/((EXP(-$G356/INDEX($AV$5:$BA$12,MATCH($D356,$AR$5:$AR$12,0),1))*($G356/INDEX($AV$5:$BA$12,MATCH($D356,$AR$5:$AR$12,0),1))^$I356)+(EXP(-$G356/INDEX($AV$5:$BA$12,MATCH($D356,$AR$5:$AR$12,0),2))*($G356/INDEX($AV$5:$BA$12,MATCH($D356,$AR$5:$AR$12,0),2))^$I356)+(EXP(-$G356/INDEX($AV$5:$BA$12,MATCH($D356,$AR$5:$AR$12,0),3))*($G356/INDEX($AV$5:$BA$12,MATCH($D356,$AR$5:$AR$12,0),3))^$I356)+(EXP(-$G356/INDEX($AV$5:$BA$12,MATCH($D356,$AR$5:$AR$12,0),4))*($G356/INDEX($AV$5:$BA$12,MATCH($D356,$AR$5:$AR$12,0),4))^$I356)+(EXP(-$G356/INDEX($AV$5:$BA$12,MATCH($D356,$AR$5:$AR$12,0),5))*($G356/INDEX($AV$5:$BA$12,MATCH($D356,$AR$5:$AR$12,0),5))^$I356)+(EXP(-$G356/INDEX($AV$5:$BA$12,MATCH($D356,$AR$5:$AR$12,0),6))*($G356/INDEX($AV$5:$BA$12,MATCH($D356,$AR$5:$AR$12,0),6))^$I356)),0)</x:f>
        <x:v>0</x:v>
      </x:c>
      <x:c r="AB356" s="145" t="n">
        <x:f>IFERROR((EXP(-$G356/INDEX($AV$5:$BA$12,MATCH($D356,$AR$5:$AR$12,0),4))*($G356/INDEX($AV$5:$BA$12,MATCH($D356,$AR$5:$AR$12,0),4))^$I356)/((EXP(-$G356/INDEX($AV$5:$BA$12,MATCH($D356,$AR$5:$AR$12,0),1))*($G356/INDEX($AV$5:$BA$12,MATCH($D356,$AR$5:$AR$12,0),1))^$I356)+(EXP(-$G356/INDEX($AV$5:$BA$12,MATCH($D356,$AR$5:$AR$12,0),2))*($G356/INDEX($AV$5:$BA$12,MATCH($D356,$AR$5:$AR$12,0),2))^$I356)+(EXP(-$G356/INDEX($AV$5:$BA$12,MATCH($D356,$AR$5:$AR$12,0),3))*($G356/INDEX($AV$5:$BA$12,MATCH($D356,$AR$5:$AR$12,0),3))^$I356)+(EXP(-$G356/INDEX($AV$5:$BA$12,MATCH($D356,$AR$5:$AR$12,0),4))*($G356/INDEX($AV$5:$BA$12,MATCH($D356,$AR$5:$AR$12,0),4))^$I356)+(EXP(-$G356/INDEX($AV$5:$BA$12,MATCH($D356,$AR$5:$AR$12,0),5))*($G356/INDEX($AV$5:$BA$12,MATCH($D356,$AR$5:$AR$12,0),5))^$I356)+(EXP(-$G356/INDEX($AV$5:$BA$12,MATCH($D356,$AR$5:$AR$12,0),6))*($G356/INDEX($AV$5:$BA$12,MATCH($D356,$AR$5:$AR$12,0),6))^$I356)),0)</x:f>
        <x:v>0</x:v>
      </x:c>
      <x:c r="AC356" s="145" t="n">
        <x:f>IFERROR((EXP(-$G356/INDEX($AV$5:$BA$12,MATCH($D356,$AR$5:$AR$12,0),5))*($G356/INDEX($AV$5:$BA$12,MATCH($D356,$AR$5:$AR$12,0),5))^$I356)/((EXP(-$G356/INDEX($AV$5:$BA$12,MATCH($D356,$AR$5:$AR$12,0),1))*($G356/INDEX($AV$5:$BA$12,MATCH($D356,$AR$5:$AR$12,0),1))^$I356)+(EXP(-$G356/INDEX($AV$5:$BA$12,MATCH($D356,$AR$5:$AR$12,0),2))*($G356/INDEX($AV$5:$BA$12,MATCH($D356,$AR$5:$AR$12,0),2))^$I356)+(EXP(-$G356/INDEX($AV$5:$BA$12,MATCH($D356,$AR$5:$AR$12,0),3))*($G356/INDEX($AV$5:$BA$12,MATCH($D356,$AR$5:$AR$12,0),3))^$I356)+(EXP(-$G356/INDEX($AV$5:$BA$12,MATCH($D356,$AR$5:$AR$12,0),4))*($G356/INDEX($AV$5:$BA$12,MATCH($D356,$AR$5:$AR$12,0),4))^$I356)+(EXP(-$G356/INDEX($AV$5:$BA$12,MATCH($D356,$AR$5:$AR$12,0),5))*($G356/INDEX($AV$5:$BA$12,MATCH($D356,$AR$5:$AR$12,0),5))^$I356)+(EXP(-$G356/INDEX($AV$5:$BA$12,MATCH($D356,$AR$5:$AR$12,0),6))*($G356/INDEX($AV$5:$BA$12,MATCH($D356,$AR$5:$AR$12,0),6))^$I356)),0)</x:f>
        <x:v>0</x:v>
      </x:c>
      <x:c r="AD356" s="145" t="n">
        <x:f>IFERROR((EXP(-$G356/INDEX($AV$5:$BA$12,MATCH($D356,$AR$5:$AR$12,0),6))*($G356/INDEX($AV$5:$BA$12,MATCH($D356,$AR$5:$AR$12,0),6))^$I356)/((EXP(-$G356/INDEX($AV$5:$BA$12,MATCH($D356,$AR$5:$AR$12,0),1))*($G356/INDEX($AV$5:$BA$12,MATCH($D356,$AR$5:$AR$12,0),1))^$I356)+(EXP(-$G356/INDEX($AV$5:$BA$12,MATCH($D356,$AR$5:$AR$12,0),2))*($G356/INDEX($AV$5:$BA$12,MATCH($D356,$AR$5:$AR$12,0),2))^$I356)+(EXP(-$G356/INDEX($AV$5:$BA$12,MATCH($D356,$AR$5:$AR$12,0),3))*($G356/INDEX($AV$5:$BA$12,MATCH($D356,$AR$5:$AR$12,0),3))^$I356)+(EXP(-$G356/INDEX($AV$5:$BA$12,MATCH($D356,$AR$5:$AR$12,0),4))*($G356/INDEX($AV$5:$BA$12,MATCH($D356,$AR$5:$AR$12,0),4))^$I356)+(EXP(-$G356/INDEX($AV$5:$BA$12,MATCH($D356,$AR$5:$AR$12,0),5))*($G356/INDEX($AV$5:$BA$12,MATCH($D356,$AR$5:$AR$12,0),5))^$I356)+(EXP(-$G356/INDEX($AV$5:$BA$12,MATCH($D356,$AR$5:$AR$12,0),6))*($G356/INDEX($AV$5:$BA$12,MATCH($D356,$AR$5:$AR$12,0),6))^$I356)),0)</x:f>
        <x:v>0</x:v>
      </x:c>
      <x:c r="AE356" s="145" t="n">
        <x:f>IFERROR((EXP(-$G356/INDEX($BB$5:$BG$12,MATCH($D356,$AR$5:$AR$12,0),1))*($G356/INDEX($BB$5:$BG$12,MATCH($D356,$AR$5:$AR$12,0),1))^$J356)/((EXP(-$G356/INDEX($BB$5:$BG$12,MATCH($D356,$AR$5:$AR$12,0),1))*($G356/INDEX($BB$5:$BG$12,MATCH($D356,$AR$5:$AR$12,0),1))^$J356)+(EXP(-$G356/INDEX($BB$5:$BG$12,MATCH($D356,$AR$5:$AR$12,0),2))*($G356/INDEX($BB$5:$BG$12,MATCH($D356,$AR$5:$AR$12,0),2))^$J356)+(EXP(-$G356/INDEX($BB$5:$BG$12,MATCH($D356,$AR$5:$AR$12,0),3))*($G356/INDEX($BB$5:$BG$12,MATCH($D356,$AR$5:$AR$12,0),3))^$J356)+(EXP(-$G356/INDEX($BB$5:$BG$12,MATCH($D356,$AR$5:$AR$12,0),4))*($G356/INDEX($BB$5:$BG$12,MATCH($D356,$AR$5:$AR$12,0),4))^$J356)+(EXP(-$G356/INDEX($BB$5:$BG$12,MATCH($D356,$AR$5:$AR$12,0),5))*($G356/INDEX($BB$5:$BG$12,MATCH($D356,$AR$5:$AR$12,0),5))^$J356)+(EXP(-$G356/INDEX($BB$5:$BG$12,MATCH($D356,$AR$5:$AR$12,0),6))*($G356/INDEX($BB$5:$BG$12,MATCH($D356,$AR$5:$AR$12,0),6))^$J356)),0)</x:f>
        <x:v>0</x:v>
      </x:c>
      <x:c r="AF356" s="145" t="n">
        <x:f>IFERROR((EXP(-$G356/INDEX($BB$5:$BG$12,MATCH($D356,$AR$5:$AR$12,0),2))*($G356/INDEX($BB$5:$BG$12,MATCH($D356,$AR$5:$AR$12,0),2))^$J356)/((EXP(-$G356/INDEX($BB$5:$BG$12,MATCH($D356,$AR$5:$AR$12,0),1))*($G356/INDEX($BB$5:$BG$12,MATCH($D356,$AR$5:$AR$12,0),1))^$J356)+(EXP(-$G356/INDEX($BB$5:$BG$12,MATCH($D356,$AR$5:$AR$12,0),2))*($G356/INDEX($BB$5:$BG$12,MATCH($D356,$AR$5:$AR$12,0),2))^$J356)+(EXP(-$G356/INDEX($BB$5:$BG$12,MATCH($D356,$AR$5:$AR$12,0),3))*($G356/INDEX($BB$5:$BG$12,MATCH($D356,$AR$5:$AR$12,0),3))^$J356)+(EXP(-$G356/INDEX($BB$5:$BG$12,MATCH($D356,$AR$5:$AR$12,0),4))*($G356/INDEX($BB$5:$BG$12,MATCH($D356,$AR$5:$AR$12,0),4))^$J356)+(EXP(-$G356/INDEX($BB$5:$BG$12,MATCH($D356,$AR$5:$AR$12,0),5))*($G356/INDEX($BB$5:$BG$12,MATCH($D356,$AR$5:$AR$12,0),5))^$J356)+(EXP(-$G356/INDEX($BB$5:$BG$12,MATCH($D356,$AR$5:$AR$12,0),6))*($G356/INDEX($BB$5:$BG$12,MATCH($D356,$AR$5:$AR$12,0),6))^$J356)),0)</x:f>
        <x:v>0</x:v>
      </x:c>
      <x:c r="AG356" s="145" t="n">
        <x:f>IFERROR((EXP(-$G356/INDEX($BB$5:$BG$12,MATCH($D356,$AR$5:$AR$12,0),3))*($G356/INDEX($BB$5:$BG$12,MATCH($D356,$AR$5:$AR$12,0),3))^$J356)/((EXP(-$G356/INDEX($BB$5:$BG$12,MATCH($D356,$AR$5:$AR$12,0),1))*($G356/INDEX($BB$5:$BG$12,MATCH($D356,$AR$5:$AR$12,0),1))^$J356)+(EXP(-$G356/INDEX($BB$5:$BG$12,MATCH($D356,$AR$5:$AR$12,0),2))*($G356/INDEX($BB$5:$BG$12,MATCH($D356,$AR$5:$AR$12,0),2))^$J356)+(EXP(-$G356/INDEX($BB$5:$BG$12,MATCH($D356,$AR$5:$AR$12,0),3))*($G356/INDEX($BB$5:$BG$12,MATCH($D356,$AR$5:$AR$12,0),3))^$J356)+(EXP(-$G356/INDEX($BB$5:$BG$12,MATCH($D356,$AR$5:$AR$12,0),4))*($G356/INDEX($BB$5:$BG$12,MATCH($D356,$AR$5:$AR$12,0),4))^$J356)+(EXP(-$G356/INDEX($BB$5:$BG$12,MATCH($D356,$AR$5:$AR$12,0),5))*($G356/INDEX($BB$5:$BG$12,MATCH($D356,$AR$5:$AR$12,0),5))^$J356)+(EXP(-$G356/INDEX($BB$5:$BG$12,MATCH($D356,$AR$5:$AR$12,0),6))*($G356/INDEX($BB$5:$BG$12,MATCH($D356,$AR$5:$AR$12,0),6))^$J356)),0)</x:f>
        <x:v>0</x:v>
      </x:c>
      <x:c r="AH356" s="145" t="n">
        <x:f>IFERROR((EXP(-$G356/INDEX($BB$5:$BG$12,MATCH($D356,$AR$5:$AR$12,0),4))*($G356/INDEX($BB$5:$BG$12,MATCH($D356,$AR$5:$AR$12,0),4))^$J356)/((EXP(-$G356/INDEX($BB$5:$BG$12,MATCH($D356,$AR$5:$AR$12,0),1))*($G356/INDEX($BB$5:$BG$12,MATCH($D356,$AR$5:$AR$12,0),1))^$J356)+(EXP(-$G356/INDEX($BB$5:$BG$12,MATCH($D356,$AR$5:$AR$12,0),2))*($G356/INDEX($BB$5:$BG$12,MATCH($D356,$AR$5:$AR$12,0),2))^$J356)+(EXP(-$G356/INDEX($BB$5:$BG$12,MATCH($D356,$AR$5:$AR$12,0),3))*($G356/INDEX($BB$5:$BG$12,MATCH($D356,$AR$5:$AR$12,0),3))^$J356)+(EXP(-$G356/INDEX($BB$5:$BG$12,MATCH($D356,$AR$5:$AR$12,0),4))*($G356/INDEX($BB$5:$BG$12,MATCH($D356,$AR$5:$AR$12,0),4))^$J356)+(EXP(-$G356/INDEX($BB$5:$BG$12,MATCH($D356,$AR$5:$AR$12,0),5))*($G356/INDEX($BB$5:$BG$12,MATCH($D356,$AR$5:$AR$12,0),5))^$J356)+(EXP(-$G356/INDEX($BB$5:$BG$12,MATCH($D356,$AR$5:$AR$12,0),6))*($G356/INDEX($BB$5:$BG$12,MATCH($D356,$AR$5:$AR$12,0),6))^$J356)),0)</x:f>
        <x:v>0</x:v>
      </x:c>
      <x:c r="AI356" s="145" t="n">
        <x:f>IFERROR((EXP(-$G356/INDEX($BB$5:$BG$12,MATCH($D356,$AR$5:$AR$12,0),5))*($G356/INDEX($BB$5:$BG$12,MATCH($D356,$AR$5:$AR$12,0),5))^$J356)/((EXP(-$G356/INDEX($BB$5:$BG$12,MATCH($D356,$AR$5:$AR$12,0),1))*($G356/INDEX($BB$5:$BG$12,MATCH($D356,$AR$5:$AR$12,0),1))^$J356)+(EXP(-$G356/INDEX($BB$5:$BG$12,MATCH($D356,$AR$5:$AR$12,0),2))*($G356/INDEX($BB$5:$BG$12,MATCH($D356,$AR$5:$AR$12,0),2))^$J356)+(EXP(-$G356/INDEX($BB$5:$BG$12,MATCH($D356,$AR$5:$AR$12,0),3))*($G356/INDEX($BB$5:$BG$12,MATCH($D356,$AR$5:$AR$12,0),3))^$J356)+(EXP(-$G356/INDEX($BB$5:$BG$12,MATCH($D356,$AR$5:$AR$12,0),4))*($G356/INDEX($BB$5:$BG$12,MATCH($D356,$AR$5:$AR$12,0),4))^$J356)+(EXP(-$G356/INDEX($BB$5:$BG$12,MATCH($D356,$AR$5:$AR$12,0),5))*($G356/INDEX($BB$5:$BG$12,MATCH($D356,$AR$5:$AR$12,0),5))^$J356)+(EXP(-$G356/INDEX($BB$5:$BG$12,MATCH($D356,$AR$5:$AR$12,0),6))*($G356/INDEX($BB$5:$BG$12,MATCH($D356,$AR$5:$AR$12,0),6))^$J356)),0)</x:f>
        <x:v>0</x:v>
      </x:c>
      <x:c r="AJ356" s="145" t="n">
        <x:f>IFERROR((EXP(-$G356/INDEX($BB$5:$BG$12,MATCH($D356,$AR$5:$AR$12,0),6))*($G356/INDEX($BB$5:$BG$12,MATCH($D356,$AR$5:$AR$12,0),6))^$J356)/((EXP(-$G356/INDEX($BB$5:$BG$12,MATCH($D356,$AR$5:$AR$12,0),1))*($G356/INDEX($BB$5:$BG$12,MATCH($D356,$AR$5:$AR$12,0),1))^$J356)+(EXP(-$G356/INDEX($BB$5:$BG$12,MATCH($D356,$AR$5:$AR$12,0),2))*($G356/INDEX($BB$5:$BG$12,MATCH($D356,$AR$5:$AR$12,0),2))^$J356)+(EXP(-$G356/INDEX($BB$5:$BG$12,MATCH($D356,$AR$5:$AR$12,0),3))*($G356/INDEX($BB$5:$BG$12,MATCH($D356,$AR$5:$AR$12,0),3))^$J356)+(EXP(-$G356/INDEX($BB$5:$BG$12,MATCH($D356,$AR$5:$AR$12,0),4))*($G356/INDEX($BB$5:$BG$12,MATCH($D356,$AR$5:$AR$12,0),4))^$J356)+(EXP(-$G356/INDEX($BB$5:$BG$12,MATCH($D356,$AR$5:$AR$12,0),5))*($G356/INDEX($BB$5:$BG$12,MATCH($D356,$AR$5:$AR$12,0),5))^$J356)+(EXP(-$G356/INDEX($BB$5:$BG$12,MATCH($D356,$AR$5:$AR$12,0),6))*($G356/INDEX($BB$5:$BG$12,MATCH($D356,$AR$5:$AR$12,0),6))^$J356)),0)</x:f>
        <x:v>0</x:v>
      </x:c>
      <x:c r="BJ356"/>
      <x:c r="BK356"/>
      <x:c r="BL356"/>
      <x:c r="BM356"/>
      <x:c r="BN356"/>
      <x:c r="BO356"/>
      <x:c r="BP356"/>
      <x:c r="BQ356"/>
      <x:c r="BR356"/>
      <x:c r="BS356"/>
      <x:c r="BT356"/>
      <x:c r="BU356"/>
      <x:c r="BV356"/>
      <x:c r="BW356"/>
      <x:c r="BX356"/>
      <x:c r="BY356"/>
      <x:c r="BZ356"/>
    </x:row>
    <x:row r="357">
      <x:c r="A357" s="30" t="n">
        <x:f>'対象台データ'!A355</x:f>
        <x:v>46139</x:v>
      </x:c>
      <x:c r="B357" s="1004" t="str">
        <x:f>'対象台データ'!B355</x:f>
        <x:v>月</x:v>
      </x:c>
      <x:c r="C357" s="1004" t="str">
        <x:f>'対象台データ'!C355</x:f>
        <x:v>4/27</x:v>
      </x:c>
      <x:c r="D357" t="str">
        <x:f>'対象台データ'!D355</x:f>
        <x:v>スマスロ 甲鉄城のカバネリ 海門決戦</x:v>
      </x:c>
      <x:c r="E357" s="1015" t="n">
        <x:f>IF($X357="A",MIN(100,MAX(0,55+(V357-55)*(1+0.4*SQRT(MIN(G357/8000,1))))),MIN(100,MAX(0,V357)))</x:f>
        <x:v>91.3340238178634</x:v>
      </x:c>
      <x:c r="F357" s="1017" t="n">
        <x:f>'対象台データ'!E355</x:f>
        <x:v>514</x:v>
      </x:c>
      <x:c r="G357" s="644" t="n">
        <x:f>'対象台データ'!F355</x:f>
        <x:v>9136</x:v>
      </x:c>
      <x:c r="H357" s="644" t="n">
        <x:f>'対象台データ'!G355</x:f>
        <x:v>5823</x:v>
      </x:c>
      <x:c r="I357" s="644" t="n">
        <x:f>'対象台データ'!H355</x:f>
        <x:v>0</x:v>
      </x:c>
      <x:c r="J357" s="644" t="n">
        <x:f>'対象台データ'!I355</x:f>
        <x:v>0</x:v>
      </x:c>
      <x:c r="K357" s="145" t="n">
        <x:f>'対象台データ'!K355</x:f>
        <x:v>1.212456217162872</x:v>
      </x:c>
      <x:c r="L357" s="28" t="n">
        <x:f>IF(G357&lt;=0,5,IF(G357&lt;1500,5+(G357-0)*(20-5)/(1500-0),IF(G357&lt;3000,20+(G357-1500)*(40-20)/(3000-1500),IF(G357&lt;4500,40+(G357-3000)*(58-40)/(4500-3000),IF(G357&lt;6000,58+(G357-4500)*(72-58)/(6000-4500),IF(G357&lt;7500,72+(G357-6000)*(84-72)/(7500-6000),IF(G357&lt;9000,84+(G357-7500)*(93-84)/(9000-7500),IF(G357&lt;11000,93+(G357-9000)*(100-93)/(11000-9000),100))))))))</x:f>
        <x:v>93.476</x:v>
      </x:c>
      <x:c r="M357" s="28" t="n">
        <x:v>1</x:v>
      </x:c>
      <x:c r="N357" s="28" t="n">
        <x:f>MIN(100,L357*M357)</x:f>
        <x:v>93.476</x:v>
      </x:c>
      <x:c r="O357" s="28" t="n">
        <x:f>IF(K357&lt;=0.8,0,IF(K357&lt;0.9,0+(K357-0.8)*(10-0)/(0.9-0.8),IF(K357&lt;1,10+(K357-0.9)*(35-10)/(1-0.9),IF(K357&lt;1.2,35+(K357-1)*(87-35)/(1.2-1),IF(K357&lt;1.3,87+(K357-1.2)*(96-87)/(1.3-1.2),IF(K357&lt;1.45,96+(K357-1.3)*(100-96)/(1.45-1.3),100))))))</x:f>
        <x:v>88.1210595446585</x:v>
      </x:c>
      <x:c r="P357" s="145" t="n">
        <x:f>MIN(1,SQRT(G357/8000))</x:f>
        <x:v>1</x:v>
      </x:c>
      <x:c r="Q357" s="28" t="n">
        <x:f>35+(O357-35)*P357</x:f>
        <x:v>88.1210595446585</x:v>
      </x:c>
      <x:c r="R357" s="28" t="n">
        <x:f>IF(K357&lt;0.95,MIN(25,(0.95-K357)*250),0)</x:f>
        <x:v>0</x:v>
      </x:c>
      <x:c r="S357" s="28" t="n">
        <x:f>IF($X357="A",Y357*5+Z357*15+AA357*30+AB357*60+AC357*80+AD357*100,0)</x:f>
        <x:v>0</x:v>
      </x:c>
      <x:c r="T357" s="28" t="n">
        <x:f>IF($X357="A",AE357*5+AF357*15+AG357*30+AH357*60+AI357*80+AJ357*100,0)</x:f>
        <x:v>0</x:v>
      </x:c>
      <x:c r="U357" s="28" t="n">
        <x:f>IF($X357="A",S357*15%+T357*30%+Q357*55%,0)</x:f>
        <x:v>0</x:v>
      </x:c>
      <x:c r="V357" s="1019" t="n">
        <x:f>IF($X357="A",U357*80%+N357*20%,N357*IFERROR(INDEX($AT$5:$AT$60,MATCH($D357,$AR$5:$AR$60,0)),0.6)+Q357*IFERROR(INDEX($AU$5:$AU$60,MATCH($D357,$AR$5:$AR$60,0)),0.4)-R357)</x:f>
        <x:v>91.3340238178634</x:v>
      </x:c>
      <x:c r="W357" s="25" t="str">
        <x:f>IF(E357&gt;=90,"設定6級候補",IF(E357&gt;=75,"設定4以上強候補",IF(E357&gt;=60,"設定4以上を疑う","要観察")))</x:f>
        <x:v>設定6級候補</x:v>
      </x:c>
      <x:c r="X357" s="1004" t="str">
        <x:f>IFERROR(INDEX($AS$5:$AS$60,MATCH($D357,$AR$5:$AR$60,0)),"AT")</x:f>
        <x:v>AT</x:v>
      </x:c>
      <x:c r="Y357" s="145" t="n">
        <x:f>IFERROR((EXP(-$G357/INDEX($AV$5:$BA$12,MATCH($D357,$AR$5:$AR$12,0),1))*($G357/INDEX($AV$5:$BA$12,MATCH($D357,$AR$5:$AR$12,0),1))^$I357)/((EXP(-$G357/INDEX($AV$5:$BA$12,MATCH($D357,$AR$5:$AR$12,0),1))*($G357/INDEX($AV$5:$BA$12,MATCH($D357,$AR$5:$AR$12,0),1))^$I357)+(EXP(-$G357/INDEX($AV$5:$BA$12,MATCH($D357,$AR$5:$AR$12,0),2))*($G357/INDEX($AV$5:$BA$12,MATCH($D357,$AR$5:$AR$12,0),2))^$I357)+(EXP(-$G357/INDEX($AV$5:$BA$12,MATCH($D357,$AR$5:$AR$12,0),3))*($G357/INDEX($AV$5:$BA$12,MATCH($D357,$AR$5:$AR$12,0),3))^$I357)+(EXP(-$G357/INDEX($AV$5:$BA$12,MATCH($D357,$AR$5:$AR$12,0),4))*($G357/INDEX($AV$5:$BA$12,MATCH($D357,$AR$5:$AR$12,0),4))^$I357)+(EXP(-$G357/INDEX($AV$5:$BA$12,MATCH($D357,$AR$5:$AR$12,0),5))*($G357/INDEX($AV$5:$BA$12,MATCH($D357,$AR$5:$AR$12,0),5))^$I357)+(EXP(-$G357/INDEX($AV$5:$BA$12,MATCH($D357,$AR$5:$AR$12,0),6))*($G357/INDEX($AV$5:$BA$12,MATCH($D357,$AR$5:$AR$12,0),6))^$I357)),0)</x:f>
        <x:v>0</x:v>
      </x:c>
      <x:c r="Z357" s="145" t="n">
        <x:f>IFERROR((EXP(-$G357/INDEX($AV$5:$BA$12,MATCH($D357,$AR$5:$AR$12,0),2))*($G357/INDEX($AV$5:$BA$12,MATCH($D357,$AR$5:$AR$12,0),2))^$I357)/((EXP(-$G357/INDEX($AV$5:$BA$12,MATCH($D357,$AR$5:$AR$12,0),1))*($G357/INDEX($AV$5:$BA$12,MATCH($D357,$AR$5:$AR$12,0),1))^$I357)+(EXP(-$G357/INDEX($AV$5:$BA$12,MATCH($D357,$AR$5:$AR$12,0),2))*($G357/INDEX($AV$5:$BA$12,MATCH($D357,$AR$5:$AR$12,0),2))^$I357)+(EXP(-$G357/INDEX($AV$5:$BA$12,MATCH($D357,$AR$5:$AR$12,0),3))*($G357/INDEX($AV$5:$BA$12,MATCH($D357,$AR$5:$AR$12,0),3))^$I357)+(EXP(-$G357/INDEX($AV$5:$BA$12,MATCH($D357,$AR$5:$AR$12,0),4))*($G357/INDEX($AV$5:$BA$12,MATCH($D357,$AR$5:$AR$12,0),4))^$I357)+(EXP(-$G357/INDEX($AV$5:$BA$12,MATCH($D357,$AR$5:$AR$12,0),5))*($G357/INDEX($AV$5:$BA$12,MATCH($D357,$AR$5:$AR$12,0),5))^$I357)+(EXP(-$G357/INDEX($AV$5:$BA$12,MATCH($D357,$AR$5:$AR$12,0),6))*($G357/INDEX($AV$5:$BA$12,MATCH($D357,$AR$5:$AR$12,0),6))^$I357)),0)</x:f>
        <x:v>0</x:v>
      </x:c>
      <x:c r="AA357" s="145" t="n">
        <x:f>IFERROR((EXP(-$G357/INDEX($AV$5:$BA$12,MATCH($D357,$AR$5:$AR$12,0),3))*($G357/INDEX($AV$5:$BA$12,MATCH($D357,$AR$5:$AR$12,0),3))^$I357)/((EXP(-$G357/INDEX($AV$5:$BA$12,MATCH($D357,$AR$5:$AR$12,0),1))*($G357/INDEX($AV$5:$BA$12,MATCH($D357,$AR$5:$AR$12,0),1))^$I357)+(EXP(-$G357/INDEX($AV$5:$BA$12,MATCH($D357,$AR$5:$AR$12,0),2))*($G357/INDEX($AV$5:$BA$12,MATCH($D357,$AR$5:$AR$12,0),2))^$I357)+(EXP(-$G357/INDEX($AV$5:$BA$12,MATCH($D357,$AR$5:$AR$12,0),3))*($G357/INDEX($AV$5:$BA$12,MATCH($D357,$AR$5:$AR$12,0),3))^$I357)+(EXP(-$G357/INDEX($AV$5:$BA$12,MATCH($D357,$AR$5:$AR$12,0),4))*($G357/INDEX($AV$5:$BA$12,MATCH($D357,$AR$5:$AR$12,0),4))^$I357)+(EXP(-$G357/INDEX($AV$5:$BA$12,MATCH($D357,$AR$5:$AR$12,0),5))*($G357/INDEX($AV$5:$BA$12,MATCH($D357,$AR$5:$AR$12,0),5))^$I357)+(EXP(-$G357/INDEX($AV$5:$BA$12,MATCH($D357,$AR$5:$AR$12,0),6))*($G357/INDEX($AV$5:$BA$12,MATCH($D357,$AR$5:$AR$12,0),6))^$I357)),0)</x:f>
        <x:v>0</x:v>
      </x:c>
      <x:c r="AB357" s="145" t="n">
        <x:f>IFERROR((EXP(-$G357/INDEX($AV$5:$BA$12,MATCH($D357,$AR$5:$AR$12,0),4))*($G357/INDEX($AV$5:$BA$12,MATCH($D357,$AR$5:$AR$12,0),4))^$I357)/((EXP(-$G357/INDEX($AV$5:$BA$12,MATCH($D357,$AR$5:$AR$12,0),1))*($G357/INDEX($AV$5:$BA$12,MATCH($D357,$AR$5:$AR$12,0),1))^$I357)+(EXP(-$G357/INDEX($AV$5:$BA$12,MATCH($D357,$AR$5:$AR$12,0),2))*($G357/INDEX($AV$5:$BA$12,MATCH($D357,$AR$5:$AR$12,0),2))^$I357)+(EXP(-$G357/INDEX($AV$5:$BA$12,MATCH($D357,$AR$5:$AR$12,0),3))*($G357/INDEX($AV$5:$BA$12,MATCH($D357,$AR$5:$AR$12,0),3))^$I357)+(EXP(-$G357/INDEX($AV$5:$BA$12,MATCH($D357,$AR$5:$AR$12,0),4))*($G357/INDEX($AV$5:$BA$12,MATCH($D357,$AR$5:$AR$12,0),4))^$I357)+(EXP(-$G357/INDEX($AV$5:$BA$12,MATCH($D357,$AR$5:$AR$12,0),5))*($G357/INDEX($AV$5:$BA$12,MATCH($D357,$AR$5:$AR$12,0),5))^$I357)+(EXP(-$G357/INDEX($AV$5:$BA$12,MATCH($D357,$AR$5:$AR$12,0),6))*($G357/INDEX($AV$5:$BA$12,MATCH($D357,$AR$5:$AR$12,0),6))^$I357)),0)</x:f>
        <x:v>0</x:v>
      </x:c>
      <x:c r="AC357" s="145" t="n">
        <x:f>IFERROR((EXP(-$G357/INDEX($AV$5:$BA$12,MATCH($D357,$AR$5:$AR$12,0),5))*($G357/INDEX($AV$5:$BA$12,MATCH($D357,$AR$5:$AR$12,0),5))^$I357)/((EXP(-$G357/INDEX($AV$5:$BA$12,MATCH($D357,$AR$5:$AR$12,0),1))*($G357/INDEX($AV$5:$BA$12,MATCH($D357,$AR$5:$AR$12,0),1))^$I357)+(EXP(-$G357/INDEX($AV$5:$BA$12,MATCH($D357,$AR$5:$AR$12,0),2))*($G357/INDEX($AV$5:$BA$12,MATCH($D357,$AR$5:$AR$12,0),2))^$I357)+(EXP(-$G357/INDEX($AV$5:$BA$12,MATCH($D357,$AR$5:$AR$12,0),3))*($G357/INDEX($AV$5:$BA$12,MATCH($D357,$AR$5:$AR$12,0),3))^$I357)+(EXP(-$G357/INDEX($AV$5:$BA$12,MATCH($D357,$AR$5:$AR$12,0),4))*($G357/INDEX($AV$5:$BA$12,MATCH($D357,$AR$5:$AR$12,0),4))^$I357)+(EXP(-$G357/INDEX($AV$5:$BA$12,MATCH($D357,$AR$5:$AR$12,0),5))*($G357/INDEX($AV$5:$BA$12,MATCH($D357,$AR$5:$AR$12,0),5))^$I357)+(EXP(-$G357/INDEX($AV$5:$BA$12,MATCH($D357,$AR$5:$AR$12,0),6))*($G357/INDEX($AV$5:$BA$12,MATCH($D357,$AR$5:$AR$12,0),6))^$I357)),0)</x:f>
        <x:v>0</x:v>
      </x:c>
      <x:c r="AD357" s="145" t="n">
        <x:f>IFERROR((EXP(-$G357/INDEX($AV$5:$BA$12,MATCH($D357,$AR$5:$AR$12,0),6))*($G357/INDEX($AV$5:$BA$12,MATCH($D357,$AR$5:$AR$12,0),6))^$I357)/((EXP(-$G357/INDEX($AV$5:$BA$12,MATCH($D357,$AR$5:$AR$12,0),1))*($G357/INDEX($AV$5:$BA$12,MATCH($D357,$AR$5:$AR$12,0),1))^$I357)+(EXP(-$G357/INDEX($AV$5:$BA$12,MATCH($D357,$AR$5:$AR$12,0),2))*($G357/INDEX($AV$5:$BA$12,MATCH($D357,$AR$5:$AR$12,0),2))^$I357)+(EXP(-$G357/INDEX($AV$5:$BA$12,MATCH($D357,$AR$5:$AR$12,0),3))*($G357/INDEX($AV$5:$BA$12,MATCH($D357,$AR$5:$AR$12,0),3))^$I357)+(EXP(-$G357/INDEX($AV$5:$BA$12,MATCH($D357,$AR$5:$AR$12,0),4))*($G357/INDEX($AV$5:$BA$12,MATCH($D357,$AR$5:$AR$12,0),4))^$I357)+(EXP(-$G357/INDEX($AV$5:$BA$12,MATCH($D357,$AR$5:$AR$12,0),5))*($G357/INDEX($AV$5:$BA$12,MATCH($D357,$AR$5:$AR$12,0),5))^$I357)+(EXP(-$G357/INDEX($AV$5:$BA$12,MATCH($D357,$AR$5:$AR$12,0),6))*($G357/INDEX($AV$5:$BA$12,MATCH($D357,$AR$5:$AR$12,0),6))^$I357)),0)</x:f>
        <x:v>0</x:v>
      </x:c>
      <x:c r="AE357" s="145" t="n">
        <x:f>IFERROR((EXP(-$G357/INDEX($BB$5:$BG$12,MATCH($D357,$AR$5:$AR$12,0),1))*($G357/INDEX($BB$5:$BG$12,MATCH($D357,$AR$5:$AR$12,0),1))^$J357)/((EXP(-$G357/INDEX($BB$5:$BG$12,MATCH($D357,$AR$5:$AR$12,0),1))*($G357/INDEX($BB$5:$BG$12,MATCH($D357,$AR$5:$AR$12,0),1))^$J357)+(EXP(-$G357/INDEX($BB$5:$BG$12,MATCH($D357,$AR$5:$AR$12,0),2))*($G357/INDEX($BB$5:$BG$12,MATCH($D357,$AR$5:$AR$12,0),2))^$J357)+(EXP(-$G357/INDEX($BB$5:$BG$12,MATCH($D357,$AR$5:$AR$12,0),3))*($G357/INDEX($BB$5:$BG$12,MATCH($D357,$AR$5:$AR$12,0),3))^$J357)+(EXP(-$G357/INDEX($BB$5:$BG$12,MATCH($D357,$AR$5:$AR$12,0),4))*($G357/INDEX($BB$5:$BG$12,MATCH($D357,$AR$5:$AR$12,0),4))^$J357)+(EXP(-$G357/INDEX($BB$5:$BG$12,MATCH($D357,$AR$5:$AR$12,0),5))*($G357/INDEX($BB$5:$BG$12,MATCH($D357,$AR$5:$AR$12,0),5))^$J357)+(EXP(-$G357/INDEX($BB$5:$BG$12,MATCH($D357,$AR$5:$AR$12,0),6))*($G357/INDEX($BB$5:$BG$12,MATCH($D357,$AR$5:$AR$12,0),6))^$J357)),0)</x:f>
        <x:v>0</x:v>
      </x:c>
      <x:c r="AF357" s="145" t="n">
        <x:f>IFERROR((EXP(-$G357/INDEX($BB$5:$BG$12,MATCH($D357,$AR$5:$AR$12,0),2))*($G357/INDEX($BB$5:$BG$12,MATCH($D357,$AR$5:$AR$12,0),2))^$J357)/((EXP(-$G357/INDEX($BB$5:$BG$12,MATCH($D357,$AR$5:$AR$12,0),1))*($G357/INDEX($BB$5:$BG$12,MATCH($D357,$AR$5:$AR$12,0),1))^$J357)+(EXP(-$G357/INDEX($BB$5:$BG$12,MATCH($D357,$AR$5:$AR$12,0),2))*($G357/INDEX($BB$5:$BG$12,MATCH($D357,$AR$5:$AR$12,0),2))^$J357)+(EXP(-$G357/INDEX($BB$5:$BG$12,MATCH($D357,$AR$5:$AR$12,0),3))*($G357/INDEX($BB$5:$BG$12,MATCH($D357,$AR$5:$AR$12,0),3))^$J357)+(EXP(-$G357/INDEX($BB$5:$BG$12,MATCH($D357,$AR$5:$AR$12,0),4))*($G357/INDEX($BB$5:$BG$12,MATCH($D357,$AR$5:$AR$12,0),4))^$J357)+(EXP(-$G357/INDEX($BB$5:$BG$12,MATCH($D357,$AR$5:$AR$12,0),5))*($G357/INDEX($BB$5:$BG$12,MATCH($D357,$AR$5:$AR$12,0),5))^$J357)+(EXP(-$G357/INDEX($BB$5:$BG$12,MATCH($D357,$AR$5:$AR$12,0),6))*($G357/INDEX($BB$5:$BG$12,MATCH($D357,$AR$5:$AR$12,0),6))^$J357)),0)</x:f>
        <x:v>0</x:v>
      </x:c>
      <x:c r="AG357" s="145" t="n">
        <x:f>IFERROR((EXP(-$G357/INDEX($BB$5:$BG$12,MATCH($D357,$AR$5:$AR$12,0),3))*($G357/INDEX($BB$5:$BG$12,MATCH($D357,$AR$5:$AR$12,0),3))^$J357)/((EXP(-$G357/INDEX($BB$5:$BG$12,MATCH($D357,$AR$5:$AR$12,0),1))*($G357/INDEX($BB$5:$BG$12,MATCH($D357,$AR$5:$AR$12,0),1))^$J357)+(EXP(-$G357/INDEX($BB$5:$BG$12,MATCH($D357,$AR$5:$AR$12,0),2))*($G357/INDEX($BB$5:$BG$12,MATCH($D357,$AR$5:$AR$12,0),2))^$J357)+(EXP(-$G357/INDEX($BB$5:$BG$12,MATCH($D357,$AR$5:$AR$12,0),3))*($G357/INDEX($BB$5:$BG$12,MATCH($D357,$AR$5:$AR$12,0),3))^$J357)+(EXP(-$G357/INDEX($BB$5:$BG$12,MATCH($D357,$AR$5:$AR$12,0),4))*($G357/INDEX($BB$5:$BG$12,MATCH($D357,$AR$5:$AR$12,0),4))^$J357)+(EXP(-$G357/INDEX($BB$5:$BG$12,MATCH($D357,$AR$5:$AR$12,0),5))*($G357/INDEX($BB$5:$BG$12,MATCH($D357,$AR$5:$AR$12,0),5))^$J357)+(EXP(-$G357/INDEX($BB$5:$BG$12,MATCH($D357,$AR$5:$AR$12,0),6))*($G357/INDEX($BB$5:$BG$12,MATCH($D357,$AR$5:$AR$12,0),6))^$J357)),0)</x:f>
        <x:v>0</x:v>
      </x:c>
      <x:c r="AH357" s="145" t="n">
        <x:f>IFERROR((EXP(-$G357/INDEX($BB$5:$BG$12,MATCH($D357,$AR$5:$AR$12,0),4))*($G357/INDEX($BB$5:$BG$12,MATCH($D357,$AR$5:$AR$12,0),4))^$J357)/((EXP(-$G357/INDEX($BB$5:$BG$12,MATCH($D357,$AR$5:$AR$12,0),1))*($G357/INDEX($BB$5:$BG$12,MATCH($D357,$AR$5:$AR$12,0),1))^$J357)+(EXP(-$G357/INDEX($BB$5:$BG$12,MATCH($D357,$AR$5:$AR$12,0),2))*($G357/INDEX($BB$5:$BG$12,MATCH($D357,$AR$5:$AR$12,0),2))^$J357)+(EXP(-$G357/INDEX($BB$5:$BG$12,MATCH($D357,$AR$5:$AR$12,0),3))*($G357/INDEX($BB$5:$BG$12,MATCH($D357,$AR$5:$AR$12,0),3))^$J357)+(EXP(-$G357/INDEX($BB$5:$BG$12,MATCH($D357,$AR$5:$AR$12,0),4))*($G357/INDEX($BB$5:$BG$12,MATCH($D357,$AR$5:$AR$12,0),4))^$J357)+(EXP(-$G357/INDEX($BB$5:$BG$12,MATCH($D357,$AR$5:$AR$12,0),5))*($G357/INDEX($BB$5:$BG$12,MATCH($D357,$AR$5:$AR$12,0),5))^$J357)+(EXP(-$G357/INDEX($BB$5:$BG$12,MATCH($D357,$AR$5:$AR$12,0),6))*($G357/INDEX($BB$5:$BG$12,MATCH($D357,$AR$5:$AR$12,0),6))^$J357)),0)</x:f>
        <x:v>0</x:v>
      </x:c>
      <x:c r="AI357" s="145" t="n">
        <x:f>IFERROR((EXP(-$G357/INDEX($BB$5:$BG$12,MATCH($D357,$AR$5:$AR$12,0),5))*($G357/INDEX($BB$5:$BG$12,MATCH($D357,$AR$5:$AR$12,0),5))^$J357)/((EXP(-$G357/INDEX($BB$5:$BG$12,MATCH($D357,$AR$5:$AR$12,0),1))*($G357/INDEX($BB$5:$BG$12,MATCH($D357,$AR$5:$AR$12,0),1))^$J357)+(EXP(-$G357/INDEX($BB$5:$BG$12,MATCH($D357,$AR$5:$AR$12,0),2))*($G357/INDEX($BB$5:$BG$12,MATCH($D357,$AR$5:$AR$12,0),2))^$J357)+(EXP(-$G357/INDEX($BB$5:$BG$12,MATCH($D357,$AR$5:$AR$12,0),3))*($G357/INDEX($BB$5:$BG$12,MATCH($D357,$AR$5:$AR$12,0),3))^$J357)+(EXP(-$G357/INDEX($BB$5:$BG$12,MATCH($D357,$AR$5:$AR$12,0),4))*($G357/INDEX($BB$5:$BG$12,MATCH($D357,$AR$5:$AR$12,0),4))^$J357)+(EXP(-$G357/INDEX($BB$5:$BG$12,MATCH($D357,$AR$5:$AR$12,0),5))*($G357/INDEX($BB$5:$BG$12,MATCH($D357,$AR$5:$AR$12,0),5))^$J357)+(EXP(-$G357/INDEX($BB$5:$BG$12,MATCH($D357,$AR$5:$AR$12,0),6))*($G357/INDEX($BB$5:$BG$12,MATCH($D357,$AR$5:$AR$12,0),6))^$J357)),0)</x:f>
        <x:v>0</x:v>
      </x:c>
      <x:c r="AJ357" s="145" t="n">
        <x:f>IFERROR((EXP(-$G357/INDEX($BB$5:$BG$12,MATCH($D357,$AR$5:$AR$12,0),6))*($G357/INDEX($BB$5:$BG$12,MATCH($D357,$AR$5:$AR$12,0),6))^$J357)/((EXP(-$G357/INDEX($BB$5:$BG$12,MATCH($D357,$AR$5:$AR$12,0),1))*($G357/INDEX($BB$5:$BG$12,MATCH($D357,$AR$5:$AR$12,0),1))^$J357)+(EXP(-$G357/INDEX($BB$5:$BG$12,MATCH($D357,$AR$5:$AR$12,0),2))*($G357/INDEX($BB$5:$BG$12,MATCH($D357,$AR$5:$AR$12,0),2))^$J357)+(EXP(-$G357/INDEX($BB$5:$BG$12,MATCH($D357,$AR$5:$AR$12,0),3))*($G357/INDEX($BB$5:$BG$12,MATCH($D357,$AR$5:$AR$12,0),3))^$J357)+(EXP(-$G357/INDEX($BB$5:$BG$12,MATCH($D357,$AR$5:$AR$12,0),4))*($G357/INDEX($BB$5:$BG$12,MATCH($D357,$AR$5:$AR$12,0),4))^$J357)+(EXP(-$G357/INDEX($BB$5:$BG$12,MATCH($D357,$AR$5:$AR$12,0),5))*($G357/INDEX($BB$5:$BG$12,MATCH($D357,$AR$5:$AR$12,0),5))^$J357)+(EXP(-$G357/INDEX($BB$5:$BG$12,MATCH($D357,$AR$5:$AR$12,0),6))*($G357/INDEX($BB$5:$BG$12,MATCH($D357,$AR$5:$AR$12,0),6))^$J357)),0)</x:f>
        <x:v>0</x:v>
      </x:c>
      <x:c r="BJ357"/>
      <x:c r="BK357"/>
      <x:c r="BL357"/>
      <x:c r="BM357"/>
      <x:c r="BN357"/>
      <x:c r="BO357"/>
      <x:c r="BP357"/>
      <x:c r="BQ357"/>
      <x:c r="BR357"/>
      <x:c r="BS357"/>
      <x:c r="BT357"/>
      <x:c r="BU357"/>
      <x:c r="BV357"/>
      <x:c r="BW357"/>
      <x:c r="BX357"/>
      <x:c r="BY357"/>
      <x:c r="BZ357"/>
    </x:row>
    <x:row r="358">
      <x:c r="A358" s="30" t="n">
        <x:f>'対象台データ'!A356</x:f>
        <x:v>46139</x:v>
      </x:c>
      <x:c r="B358" s="1004" t="str">
        <x:f>'対象台データ'!B356</x:f>
        <x:v>月</x:v>
      </x:c>
      <x:c r="C358" s="1004" t="str">
        <x:f>'対象台データ'!C356</x:f>
        <x:v>4/27</x:v>
      </x:c>
      <x:c r="D358" t="str">
        <x:f>'対象台データ'!D356</x:f>
        <x:v>スマスロ 甲鉄城のカバネリ 海門決戦</x:v>
      </x:c>
      <x:c r="E358" s="1015" t="n">
        <x:f>IF($X358="A",MIN(100,MAX(0,55+(V358-55)*(1+0.4*SQRT(MIN(G358/8000,1))))),MIN(100,MAX(0,V358)))</x:f>
        <x:v>76.22367016179102</x:v>
      </x:c>
      <x:c r="F358" s="1017" t="n">
        <x:f>'対象台データ'!E356</x:f>
        <x:v>515</x:v>
      </x:c>
      <x:c r="G358" s="644" t="n">
        <x:f>'対象台データ'!F356</x:f>
        <x:v>9127</x:v>
      </x:c>
      <x:c r="H358" s="644" t="n">
        <x:f>'対象台データ'!G356</x:f>
        <x:v>1621</x:v>
      </x:c>
      <x:c r="I358" s="644" t="n">
        <x:f>'対象台データ'!H356</x:f>
        <x:v>0</x:v>
      </x:c>
      <x:c r="J358" s="644" t="n">
        <x:f>'対象台データ'!I356</x:f>
        <x:v>0</x:v>
      </x:c>
      <x:c r="K358" s="145" t="n">
        <x:f>'対象台データ'!K356</x:f>
        <x:v>1.0592016361710674</x:v>
      </x:c>
      <x:c r="L358" s="28" t="n">
        <x:f>IF(G358&lt;=0,5,IF(G358&lt;1500,5+(G358-0)*(20-5)/(1500-0),IF(G358&lt;3000,20+(G358-1500)*(40-20)/(3000-1500),IF(G358&lt;4500,40+(G358-3000)*(58-40)/(4500-3000),IF(G358&lt;6000,58+(G358-4500)*(72-58)/(6000-4500),IF(G358&lt;7500,72+(G358-6000)*(84-72)/(7500-6000),IF(G358&lt;9000,84+(G358-7500)*(93-84)/(9000-7500),IF(G358&lt;11000,93+(G358-9000)*(100-93)/(11000-9000),100))))))))</x:f>
        <x:v>93.4445</x:v>
      </x:c>
      <x:c r="M358" s="28" t="n">
        <x:v>1</x:v>
      </x:c>
      <x:c r="N358" s="28" t="n">
        <x:f>MIN(100,L358*M358)</x:f>
        <x:v>93.4445</x:v>
      </x:c>
      <x:c r="O358" s="28" t="n">
        <x:f>IF(K358&lt;=0.8,0,IF(K358&lt;0.9,0+(K358-0.8)*(10-0)/(0.9-0.8),IF(K358&lt;1,10+(K358-0.9)*(35-10)/(1-0.9),IF(K358&lt;1.2,35+(K358-1)*(87-35)/(1.2-1),IF(K358&lt;1.3,87+(K358-1.2)*(96-87)/(1.3-1.2),IF(K358&lt;1.45,96+(K358-1.3)*(100-96)/(1.45-1.3),100))))))</x:f>
        <x:v>50.392425404477535</x:v>
      </x:c>
      <x:c r="P358" s="145" t="n">
        <x:f>MIN(1,SQRT(G358/8000))</x:f>
        <x:v>1</x:v>
      </x:c>
      <x:c r="Q358" s="28" t="n">
        <x:f>35+(O358-35)*P358</x:f>
        <x:v>50.392425404477535</x:v>
      </x:c>
      <x:c r="R358" s="28" t="n">
        <x:f>IF(K358&lt;0.95,MIN(25,(0.95-K358)*250),0)</x:f>
        <x:v>0</x:v>
      </x:c>
      <x:c r="S358" s="28" t="n">
        <x:f>IF($X358="A",Y358*5+Z358*15+AA358*30+AB358*60+AC358*80+AD358*100,0)</x:f>
        <x:v>0</x:v>
      </x:c>
      <x:c r="T358" s="28" t="n">
        <x:f>IF($X358="A",AE358*5+AF358*15+AG358*30+AH358*60+AI358*80+AJ358*100,0)</x:f>
        <x:v>0</x:v>
      </x:c>
      <x:c r="U358" s="28" t="n">
        <x:f>IF($X358="A",S358*15%+T358*30%+Q358*55%,0)</x:f>
        <x:v>0</x:v>
      </x:c>
      <x:c r="V358" s="1019" t="n">
        <x:f>IF($X358="A",U358*80%+N358*20%,N358*IFERROR(INDEX($AT$5:$AT$60,MATCH($D358,$AR$5:$AR$60,0)),0.6)+Q358*IFERROR(INDEX($AU$5:$AU$60,MATCH($D358,$AR$5:$AR$60,0)),0.4)-R358)</x:f>
        <x:v>76.22367016179102</x:v>
      </x:c>
      <x:c r="W358" s="25" t="str">
        <x:f>IF(E358&gt;=90,"設定6級候補",IF(E358&gt;=75,"設定4以上強候補",IF(E358&gt;=60,"設定4以上を疑う","要観察")))</x:f>
        <x:v>設定4以上強候補</x:v>
      </x:c>
      <x:c r="X358" s="1004" t="str">
        <x:f>IFERROR(INDEX($AS$5:$AS$60,MATCH($D358,$AR$5:$AR$60,0)),"AT")</x:f>
        <x:v>AT</x:v>
      </x:c>
      <x:c r="Y358" s="145" t="n">
        <x:f>IFERROR((EXP(-$G358/INDEX($AV$5:$BA$12,MATCH($D358,$AR$5:$AR$12,0),1))*($G358/INDEX($AV$5:$BA$12,MATCH($D358,$AR$5:$AR$12,0),1))^$I358)/((EXP(-$G358/INDEX($AV$5:$BA$12,MATCH($D358,$AR$5:$AR$12,0),1))*($G358/INDEX($AV$5:$BA$12,MATCH($D358,$AR$5:$AR$12,0),1))^$I358)+(EXP(-$G358/INDEX($AV$5:$BA$12,MATCH($D358,$AR$5:$AR$12,0),2))*($G358/INDEX($AV$5:$BA$12,MATCH($D358,$AR$5:$AR$12,0),2))^$I358)+(EXP(-$G358/INDEX($AV$5:$BA$12,MATCH($D358,$AR$5:$AR$12,0),3))*($G358/INDEX($AV$5:$BA$12,MATCH($D358,$AR$5:$AR$12,0),3))^$I358)+(EXP(-$G358/INDEX($AV$5:$BA$12,MATCH($D358,$AR$5:$AR$12,0),4))*($G358/INDEX($AV$5:$BA$12,MATCH($D358,$AR$5:$AR$12,0),4))^$I358)+(EXP(-$G358/INDEX($AV$5:$BA$12,MATCH($D358,$AR$5:$AR$12,0),5))*($G358/INDEX($AV$5:$BA$12,MATCH($D358,$AR$5:$AR$12,0),5))^$I358)+(EXP(-$G358/INDEX($AV$5:$BA$12,MATCH($D358,$AR$5:$AR$12,0),6))*($G358/INDEX($AV$5:$BA$12,MATCH($D358,$AR$5:$AR$12,0),6))^$I358)),0)</x:f>
        <x:v>0</x:v>
      </x:c>
      <x:c r="Z358" s="145" t="n">
        <x:f>IFERROR((EXP(-$G358/INDEX($AV$5:$BA$12,MATCH($D358,$AR$5:$AR$12,0),2))*($G358/INDEX($AV$5:$BA$12,MATCH($D358,$AR$5:$AR$12,0),2))^$I358)/((EXP(-$G358/INDEX($AV$5:$BA$12,MATCH($D358,$AR$5:$AR$12,0),1))*($G358/INDEX($AV$5:$BA$12,MATCH($D358,$AR$5:$AR$12,0),1))^$I358)+(EXP(-$G358/INDEX($AV$5:$BA$12,MATCH($D358,$AR$5:$AR$12,0),2))*($G358/INDEX($AV$5:$BA$12,MATCH($D358,$AR$5:$AR$12,0),2))^$I358)+(EXP(-$G358/INDEX($AV$5:$BA$12,MATCH($D358,$AR$5:$AR$12,0),3))*($G358/INDEX($AV$5:$BA$12,MATCH($D358,$AR$5:$AR$12,0),3))^$I358)+(EXP(-$G358/INDEX($AV$5:$BA$12,MATCH($D358,$AR$5:$AR$12,0),4))*($G358/INDEX($AV$5:$BA$12,MATCH($D358,$AR$5:$AR$12,0),4))^$I358)+(EXP(-$G358/INDEX($AV$5:$BA$12,MATCH($D358,$AR$5:$AR$12,0),5))*($G358/INDEX($AV$5:$BA$12,MATCH($D358,$AR$5:$AR$12,0),5))^$I358)+(EXP(-$G358/INDEX($AV$5:$BA$12,MATCH($D358,$AR$5:$AR$12,0),6))*($G358/INDEX($AV$5:$BA$12,MATCH($D358,$AR$5:$AR$12,0),6))^$I358)),0)</x:f>
        <x:v>0</x:v>
      </x:c>
      <x:c r="AA358" s="145" t="n">
        <x:f>IFERROR((EXP(-$G358/INDEX($AV$5:$BA$12,MATCH($D358,$AR$5:$AR$12,0),3))*($G358/INDEX($AV$5:$BA$12,MATCH($D358,$AR$5:$AR$12,0),3))^$I358)/((EXP(-$G358/INDEX($AV$5:$BA$12,MATCH($D358,$AR$5:$AR$12,0),1))*($G358/INDEX($AV$5:$BA$12,MATCH($D358,$AR$5:$AR$12,0),1))^$I358)+(EXP(-$G358/INDEX($AV$5:$BA$12,MATCH($D358,$AR$5:$AR$12,0),2))*($G358/INDEX($AV$5:$BA$12,MATCH($D358,$AR$5:$AR$12,0),2))^$I358)+(EXP(-$G358/INDEX($AV$5:$BA$12,MATCH($D358,$AR$5:$AR$12,0),3))*($G358/INDEX($AV$5:$BA$12,MATCH($D358,$AR$5:$AR$12,0),3))^$I358)+(EXP(-$G358/INDEX($AV$5:$BA$12,MATCH($D358,$AR$5:$AR$12,0),4))*($G358/INDEX($AV$5:$BA$12,MATCH($D358,$AR$5:$AR$12,0),4))^$I358)+(EXP(-$G358/INDEX($AV$5:$BA$12,MATCH($D358,$AR$5:$AR$12,0),5))*($G358/INDEX($AV$5:$BA$12,MATCH($D358,$AR$5:$AR$12,0),5))^$I358)+(EXP(-$G358/INDEX($AV$5:$BA$12,MATCH($D358,$AR$5:$AR$12,0),6))*($G358/INDEX($AV$5:$BA$12,MATCH($D358,$AR$5:$AR$12,0),6))^$I358)),0)</x:f>
        <x:v>0</x:v>
      </x:c>
      <x:c r="AB358" s="145" t="n">
        <x:f>IFERROR((EXP(-$G358/INDEX($AV$5:$BA$12,MATCH($D358,$AR$5:$AR$12,0),4))*($G358/INDEX($AV$5:$BA$12,MATCH($D358,$AR$5:$AR$12,0),4))^$I358)/((EXP(-$G358/INDEX($AV$5:$BA$12,MATCH($D358,$AR$5:$AR$12,0),1))*($G358/INDEX($AV$5:$BA$12,MATCH($D358,$AR$5:$AR$12,0),1))^$I358)+(EXP(-$G358/INDEX($AV$5:$BA$12,MATCH($D358,$AR$5:$AR$12,0),2))*($G358/INDEX($AV$5:$BA$12,MATCH($D358,$AR$5:$AR$12,0),2))^$I358)+(EXP(-$G358/INDEX($AV$5:$BA$12,MATCH($D358,$AR$5:$AR$12,0),3))*($G358/INDEX($AV$5:$BA$12,MATCH($D358,$AR$5:$AR$12,0),3))^$I358)+(EXP(-$G358/INDEX($AV$5:$BA$12,MATCH($D358,$AR$5:$AR$12,0),4))*($G358/INDEX($AV$5:$BA$12,MATCH($D358,$AR$5:$AR$12,0),4))^$I358)+(EXP(-$G358/INDEX($AV$5:$BA$12,MATCH($D358,$AR$5:$AR$12,0),5))*($G358/INDEX($AV$5:$BA$12,MATCH($D358,$AR$5:$AR$12,0),5))^$I358)+(EXP(-$G358/INDEX($AV$5:$BA$12,MATCH($D358,$AR$5:$AR$12,0),6))*($G358/INDEX($AV$5:$BA$12,MATCH($D358,$AR$5:$AR$12,0),6))^$I358)),0)</x:f>
        <x:v>0</x:v>
      </x:c>
      <x:c r="AC358" s="145" t="n">
        <x:f>IFERROR((EXP(-$G358/INDEX($AV$5:$BA$12,MATCH($D358,$AR$5:$AR$12,0),5))*($G358/INDEX($AV$5:$BA$12,MATCH($D358,$AR$5:$AR$12,0),5))^$I358)/((EXP(-$G358/INDEX($AV$5:$BA$12,MATCH($D358,$AR$5:$AR$12,0),1))*($G358/INDEX($AV$5:$BA$12,MATCH($D358,$AR$5:$AR$12,0),1))^$I358)+(EXP(-$G358/INDEX($AV$5:$BA$12,MATCH($D358,$AR$5:$AR$12,0),2))*($G358/INDEX($AV$5:$BA$12,MATCH($D358,$AR$5:$AR$12,0),2))^$I358)+(EXP(-$G358/INDEX($AV$5:$BA$12,MATCH($D358,$AR$5:$AR$12,0),3))*($G358/INDEX($AV$5:$BA$12,MATCH($D358,$AR$5:$AR$12,0),3))^$I358)+(EXP(-$G358/INDEX($AV$5:$BA$12,MATCH($D358,$AR$5:$AR$12,0),4))*($G358/INDEX($AV$5:$BA$12,MATCH($D358,$AR$5:$AR$12,0),4))^$I358)+(EXP(-$G358/INDEX($AV$5:$BA$12,MATCH($D358,$AR$5:$AR$12,0),5))*($G358/INDEX($AV$5:$BA$12,MATCH($D358,$AR$5:$AR$12,0),5))^$I358)+(EXP(-$G358/INDEX($AV$5:$BA$12,MATCH($D358,$AR$5:$AR$12,0),6))*($G358/INDEX($AV$5:$BA$12,MATCH($D358,$AR$5:$AR$12,0),6))^$I358)),0)</x:f>
        <x:v>0</x:v>
      </x:c>
      <x:c r="AD358" s="145" t="n">
        <x:f>IFERROR((EXP(-$G358/INDEX($AV$5:$BA$12,MATCH($D358,$AR$5:$AR$12,0),6))*($G358/INDEX($AV$5:$BA$12,MATCH($D358,$AR$5:$AR$12,0),6))^$I358)/((EXP(-$G358/INDEX($AV$5:$BA$12,MATCH($D358,$AR$5:$AR$12,0),1))*($G358/INDEX($AV$5:$BA$12,MATCH($D358,$AR$5:$AR$12,0),1))^$I358)+(EXP(-$G358/INDEX($AV$5:$BA$12,MATCH($D358,$AR$5:$AR$12,0),2))*($G358/INDEX($AV$5:$BA$12,MATCH($D358,$AR$5:$AR$12,0),2))^$I358)+(EXP(-$G358/INDEX($AV$5:$BA$12,MATCH($D358,$AR$5:$AR$12,0),3))*($G358/INDEX($AV$5:$BA$12,MATCH($D358,$AR$5:$AR$12,0),3))^$I358)+(EXP(-$G358/INDEX($AV$5:$BA$12,MATCH($D358,$AR$5:$AR$12,0),4))*($G358/INDEX($AV$5:$BA$12,MATCH($D358,$AR$5:$AR$12,0),4))^$I358)+(EXP(-$G358/INDEX($AV$5:$BA$12,MATCH($D358,$AR$5:$AR$12,0),5))*($G358/INDEX($AV$5:$BA$12,MATCH($D358,$AR$5:$AR$12,0),5))^$I358)+(EXP(-$G358/INDEX($AV$5:$BA$12,MATCH($D358,$AR$5:$AR$12,0),6))*($G358/INDEX($AV$5:$BA$12,MATCH($D358,$AR$5:$AR$12,0),6))^$I358)),0)</x:f>
        <x:v>0</x:v>
      </x:c>
      <x:c r="AE358" s="145" t="n">
        <x:f>IFERROR((EXP(-$G358/INDEX($BB$5:$BG$12,MATCH($D358,$AR$5:$AR$12,0),1))*($G358/INDEX($BB$5:$BG$12,MATCH($D358,$AR$5:$AR$12,0),1))^$J358)/((EXP(-$G358/INDEX($BB$5:$BG$12,MATCH($D358,$AR$5:$AR$12,0),1))*($G358/INDEX($BB$5:$BG$12,MATCH($D358,$AR$5:$AR$12,0),1))^$J358)+(EXP(-$G358/INDEX($BB$5:$BG$12,MATCH($D358,$AR$5:$AR$12,0),2))*($G358/INDEX($BB$5:$BG$12,MATCH($D358,$AR$5:$AR$12,0),2))^$J358)+(EXP(-$G358/INDEX($BB$5:$BG$12,MATCH($D358,$AR$5:$AR$12,0),3))*($G358/INDEX($BB$5:$BG$12,MATCH($D358,$AR$5:$AR$12,0),3))^$J358)+(EXP(-$G358/INDEX($BB$5:$BG$12,MATCH($D358,$AR$5:$AR$12,0),4))*($G358/INDEX($BB$5:$BG$12,MATCH($D358,$AR$5:$AR$12,0),4))^$J358)+(EXP(-$G358/INDEX($BB$5:$BG$12,MATCH($D358,$AR$5:$AR$12,0),5))*($G358/INDEX($BB$5:$BG$12,MATCH($D358,$AR$5:$AR$12,0),5))^$J358)+(EXP(-$G358/INDEX($BB$5:$BG$12,MATCH($D358,$AR$5:$AR$12,0),6))*($G358/INDEX($BB$5:$BG$12,MATCH($D358,$AR$5:$AR$12,0),6))^$J358)),0)</x:f>
        <x:v>0</x:v>
      </x:c>
      <x:c r="AF358" s="145" t="n">
        <x:f>IFERROR((EXP(-$G358/INDEX($BB$5:$BG$12,MATCH($D358,$AR$5:$AR$12,0),2))*($G358/INDEX($BB$5:$BG$12,MATCH($D358,$AR$5:$AR$12,0),2))^$J358)/((EXP(-$G358/INDEX($BB$5:$BG$12,MATCH($D358,$AR$5:$AR$12,0),1))*($G358/INDEX($BB$5:$BG$12,MATCH($D358,$AR$5:$AR$12,0),1))^$J358)+(EXP(-$G358/INDEX($BB$5:$BG$12,MATCH($D358,$AR$5:$AR$12,0),2))*($G358/INDEX($BB$5:$BG$12,MATCH($D358,$AR$5:$AR$12,0),2))^$J358)+(EXP(-$G358/INDEX($BB$5:$BG$12,MATCH($D358,$AR$5:$AR$12,0),3))*($G358/INDEX($BB$5:$BG$12,MATCH($D358,$AR$5:$AR$12,0),3))^$J358)+(EXP(-$G358/INDEX($BB$5:$BG$12,MATCH($D358,$AR$5:$AR$12,0),4))*($G358/INDEX($BB$5:$BG$12,MATCH($D358,$AR$5:$AR$12,0),4))^$J358)+(EXP(-$G358/INDEX($BB$5:$BG$12,MATCH($D358,$AR$5:$AR$12,0),5))*($G358/INDEX($BB$5:$BG$12,MATCH($D358,$AR$5:$AR$12,0),5))^$J358)+(EXP(-$G358/INDEX($BB$5:$BG$12,MATCH($D358,$AR$5:$AR$12,0),6))*($G358/INDEX($BB$5:$BG$12,MATCH($D358,$AR$5:$AR$12,0),6))^$J358)),0)</x:f>
        <x:v>0</x:v>
      </x:c>
      <x:c r="AG358" s="145" t="n">
        <x:f>IFERROR((EXP(-$G358/INDEX($BB$5:$BG$12,MATCH($D358,$AR$5:$AR$12,0),3))*($G358/INDEX($BB$5:$BG$12,MATCH($D358,$AR$5:$AR$12,0),3))^$J358)/((EXP(-$G358/INDEX($BB$5:$BG$12,MATCH($D358,$AR$5:$AR$12,0),1))*($G358/INDEX($BB$5:$BG$12,MATCH($D358,$AR$5:$AR$12,0),1))^$J358)+(EXP(-$G358/INDEX($BB$5:$BG$12,MATCH($D358,$AR$5:$AR$12,0),2))*($G358/INDEX($BB$5:$BG$12,MATCH($D358,$AR$5:$AR$12,0),2))^$J358)+(EXP(-$G358/INDEX($BB$5:$BG$12,MATCH($D358,$AR$5:$AR$12,0),3))*($G358/INDEX($BB$5:$BG$12,MATCH($D358,$AR$5:$AR$12,0),3))^$J358)+(EXP(-$G358/INDEX($BB$5:$BG$12,MATCH($D358,$AR$5:$AR$12,0),4))*($G358/INDEX($BB$5:$BG$12,MATCH($D358,$AR$5:$AR$12,0),4))^$J358)+(EXP(-$G358/INDEX($BB$5:$BG$12,MATCH($D358,$AR$5:$AR$12,0),5))*($G358/INDEX($BB$5:$BG$12,MATCH($D358,$AR$5:$AR$12,0),5))^$J358)+(EXP(-$G358/INDEX($BB$5:$BG$12,MATCH($D358,$AR$5:$AR$12,0),6))*($G358/INDEX($BB$5:$BG$12,MATCH($D358,$AR$5:$AR$12,0),6))^$J358)),0)</x:f>
        <x:v>0</x:v>
      </x:c>
      <x:c r="AH358" s="145" t="n">
        <x:f>IFERROR((EXP(-$G358/INDEX($BB$5:$BG$12,MATCH($D358,$AR$5:$AR$12,0),4))*($G358/INDEX($BB$5:$BG$12,MATCH($D358,$AR$5:$AR$12,0),4))^$J358)/((EXP(-$G358/INDEX($BB$5:$BG$12,MATCH($D358,$AR$5:$AR$12,0),1))*($G358/INDEX($BB$5:$BG$12,MATCH($D358,$AR$5:$AR$12,0),1))^$J358)+(EXP(-$G358/INDEX($BB$5:$BG$12,MATCH($D358,$AR$5:$AR$12,0),2))*($G358/INDEX($BB$5:$BG$12,MATCH($D358,$AR$5:$AR$12,0),2))^$J358)+(EXP(-$G358/INDEX($BB$5:$BG$12,MATCH($D358,$AR$5:$AR$12,0),3))*($G358/INDEX($BB$5:$BG$12,MATCH($D358,$AR$5:$AR$12,0),3))^$J358)+(EXP(-$G358/INDEX($BB$5:$BG$12,MATCH($D358,$AR$5:$AR$12,0),4))*($G358/INDEX($BB$5:$BG$12,MATCH($D358,$AR$5:$AR$12,0),4))^$J358)+(EXP(-$G358/INDEX($BB$5:$BG$12,MATCH($D358,$AR$5:$AR$12,0),5))*($G358/INDEX($BB$5:$BG$12,MATCH($D358,$AR$5:$AR$12,0),5))^$J358)+(EXP(-$G358/INDEX($BB$5:$BG$12,MATCH($D358,$AR$5:$AR$12,0),6))*($G358/INDEX($BB$5:$BG$12,MATCH($D358,$AR$5:$AR$12,0),6))^$J358)),0)</x:f>
        <x:v>0</x:v>
      </x:c>
      <x:c r="AI358" s="145" t="n">
        <x:f>IFERROR((EXP(-$G358/INDEX($BB$5:$BG$12,MATCH($D358,$AR$5:$AR$12,0),5))*($G358/INDEX($BB$5:$BG$12,MATCH($D358,$AR$5:$AR$12,0),5))^$J358)/((EXP(-$G358/INDEX($BB$5:$BG$12,MATCH($D358,$AR$5:$AR$12,0),1))*($G358/INDEX($BB$5:$BG$12,MATCH($D358,$AR$5:$AR$12,0),1))^$J358)+(EXP(-$G358/INDEX($BB$5:$BG$12,MATCH($D358,$AR$5:$AR$12,0),2))*($G358/INDEX($BB$5:$BG$12,MATCH($D358,$AR$5:$AR$12,0),2))^$J358)+(EXP(-$G358/INDEX($BB$5:$BG$12,MATCH($D358,$AR$5:$AR$12,0),3))*($G358/INDEX($BB$5:$BG$12,MATCH($D358,$AR$5:$AR$12,0),3))^$J358)+(EXP(-$G358/INDEX($BB$5:$BG$12,MATCH($D358,$AR$5:$AR$12,0),4))*($G358/INDEX($BB$5:$BG$12,MATCH($D358,$AR$5:$AR$12,0),4))^$J358)+(EXP(-$G358/INDEX($BB$5:$BG$12,MATCH($D358,$AR$5:$AR$12,0),5))*($G358/INDEX($BB$5:$BG$12,MATCH($D358,$AR$5:$AR$12,0),5))^$J358)+(EXP(-$G358/INDEX($BB$5:$BG$12,MATCH($D358,$AR$5:$AR$12,0),6))*($G358/INDEX($BB$5:$BG$12,MATCH($D358,$AR$5:$AR$12,0),6))^$J358)),0)</x:f>
        <x:v>0</x:v>
      </x:c>
      <x:c r="AJ358" s="145" t="n">
        <x:f>IFERROR((EXP(-$G358/INDEX($BB$5:$BG$12,MATCH($D358,$AR$5:$AR$12,0),6))*($G358/INDEX($BB$5:$BG$12,MATCH($D358,$AR$5:$AR$12,0),6))^$J358)/((EXP(-$G358/INDEX($BB$5:$BG$12,MATCH($D358,$AR$5:$AR$12,0),1))*($G358/INDEX($BB$5:$BG$12,MATCH($D358,$AR$5:$AR$12,0),1))^$J358)+(EXP(-$G358/INDEX($BB$5:$BG$12,MATCH($D358,$AR$5:$AR$12,0),2))*($G358/INDEX($BB$5:$BG$12,MATCH($D358,$AR$5:$AR$12,0),2))^$J358)+(EXP(-$G358/INDEX($BB$5:$BG$12,MATCH($D358,$AR$5:$AR$12,0),3))*($G358/INDEX($BB$5:$BG$12,MATCH($D358,$AR$5:$AR$12,0),3))^$J358)+(EXP(-$G358/INDEX($BB$5:$BG$12,MATCH($D358,$AR$5:$AR$12,0),4))*($G358/INDEX($BB$5:$BG$12,MATCH($D358,$AR$5:$AR$12,0),4))^$J358)+(EXP(-$G358/INDEX($BB$5:$BG$12,MATCH($D358,$AR$5:$AR$12,0),5))*($G358/INDEX($BB$5:$BG$12,MATCH($D358,$AR$5:$AR$12,0),5))^$J358)+(EXP(-$G358/INDEX($BB$5:$BG$12,MATCH($D358,$AR$5:$AR$12,0),6))*($G358/INDEX($BB$5:$BG$12,MATCH($D358,$AR$5:$AR$12,0),6))^$J358)),0)</x:f>
        <x:v>0</x:v>
      </x:c>
      <x:c r="BJ358"/>
      <x:c r="BK358"/>
      <x:c r="BL358"/>
      <x:c r="BM358"/>
      <x:c r="BN358"/>
      <x:c r="BO358"/>
      <x:c r="BP358"/>
      <x:c r="BQ358"/>
      <x:c r="BR358"/>
      <x:c r="BS358"/>
      <x:c r="BT358"/>
      <x:c r="BU358"/>
      <x:c r="BV358"/>
      <x:c r="BW358"/>
      <x:c r="BX358"/>
      <x:c r="BY358"/>
      <x:c r="BZ358"/>
    </x:row>
    <x:row r="359">
      <x:c r="A359" s="30" t="n">
        <x:f>'対象台データ'!A357</x:f>
        <x:v>46139</x:v>
      </x:c>
      <x:c r="B359" s="1004" t="str">
        <x:f>'対象台データ'!B357</x:f>
        <x:v>月</x:v>
      </x:c>
      <x:c r="C359" s="1004" t="str">
        <x:f>'対象台データ'!C357</x:f>
        <x:v>4/27</x:v>
      </x:c>
      <x:c r="D359" t="str">
        <x:f>'対象台データ'!D357</x:f>
        <x:v>スマスロ 甲鉄城のカバネリ 海門決戦</x:v>
      </x:c>
      <x:c r="E359" s="1015" t="n">
        <x:f>IF($X359="A",MIN(100,MAX(0,55+(V359-55)*(1+0.4*SQRT(MIN(G359/8000,1))))),MIN(100,MAX(0,V359)))</x:f>
        <x:v>81.8935848978168</x:v>
      </x:c>
      <x:c r="F359" s="1017" t="n">
        <x:f>'対象台データ'!E357</x:f>
        <x:v>519</x:v>
      </x:c>
      <x:c r="G359" s="644" t="n">
        <x:f>'対象台データ'!F357</x:f>
        <x:v>7743</x:v>
      </x:c>
      <x:c r="H359" s="644" t="n">
        <x:f>'対象台データ'!G357</x:f>
        <x:v>3773</x:v>
      </x:c>
      <x:c r="I359" s="644" t="n">
        <x:f>'対象台データ'!H357</x:f>
        <x:v>0</x:v>
      </x:c>
      <x:c r="J359" s="644" t="n">
        <x:f>'対象台データ'!I357</x:f>
        <x:v>0</x:v>
      </x:c>
      <x:c r="K359" s="145" t="n">
        <x:f>'対象台データ'!K357</x:f>
        <x:v>1.1624262774979552</x:v>
      </x:c>
      <x:c r="L359" s="28" t="n">
        <x:f>IF(G359&lt;=0,5,IF(G359&lt;1500,5+(G359-0)*(20-5)/(1500-0),IF(G359&lt;3000,20+(G359-1500)*(40-20)/(3000-1500),IF(G359&lt;4500,40+(G359-3000)*(58-40)/(4500-3000),IF(G359&lt;6000,58+(G359-4500)*(72-58)/(6000-4500),IF(G359&lt;7500,72+(G359-6000)*(84-72)/(7500-6000),IF(G359&lt;9000,84+(G359-7500)*(93-84)/(9000-7500),IF(G359&lt;11000,93+(G359-9000)*(100-93)/(11000-9000),100))))))))</x:f>
        <x:v>85.458</x:v>
      </x:c>
      <x:c r="M359" s="28" t="n">
        <x:v>1</x:v>
      </x:c>
      <x:c r="N359" s="28" t="n">
        <x:f>MIN(100,L359*M359)</x:f>
        <x:v>85.458</x:v>
      </x:c>
      <x:c r="O359" s="28" t="n">
        <x:f>IF(K359&lt;=0.8,0,IF(K359&lt;0.9,0+(K359-0.8)*(10-0)/(0.9-0.8),IF(K359&lt;1,10+(K359-0.9)*(35-10)/(1-0.9),IF(K359&lt;1.2,35+(K359-1)*(87-35)/(1.2-1),IF(K359&lt;1.3,87+(K359-1.2)*(96-87)/(1.3-1.2),IF(K359&lt;1.45,96+(K359-1.3)*(100-96)/(1.45-1.3),100))))))</x:f>
        <x:v>77.23083214946837</x:v>
      </x:c>
      <x:c r="P359" s="145" t="n">
        <x:f>MIN(1,SQRT(G359/8000))</x:f>
        <x:v>0.9838063833905532</x:v>
      </x:c>
      <x:c r="Q359" s="28" t="n">
        <x:f>35+(O359-35)*P359</x:f>
        <x:v>76.54696224454199</x:v>
      </x:c>
      <x:c r="R359" s="28" t="n">
        <x:f>IF(K359&lt;0.95,MIN(25,(0.95-K359)*250),0)</x:f>
        <x:v>0</x:v>
      </x:c>
      <x:c r="S359" s="28" t="n">
        <x:f>IF($X359="A",Y359*5+Z359*15+AA359*30+AB359*60+AC359*80+AD359*100,0)</x:f>
        <x:v>0</x:v>
      </x:c>
      <x:c r="T359" s="28" t="n">
        <x:f>IF($X359="A",AE359*5+AF359*15+AG359*30+AH359*60+AI359*80+AJ359*100,0)</x:f>
        <x:v>0</x:v>
      </x:c>
      <x:c r="U359" s="28" t="n">
        <x:f>IF($X359="A",S359*15%+T359*30%+Q359*55%,0)</x:f>
        <x:v>0</x:v>
      </x:c>
      <x:c r="V359" s="1019" t="n">
        <x:f>IF($X359="A",U359*80%+N359*20%,N359*IFERROR(INDEX($AT$5:$AT$60,MATCH($D359,$AR$5:$AR$60,0)),0.6)+Q359*IFERROR(INDEX($AU$5:$AU$60,MATCH($D359,$AR$5:$AR$60,0)),0.4)-R359)</x:f>
        <x:v>81.8935848978168</x:v>
      </x:c>
      <x:c r="W359" s="25" t="str">
        <x:f>IF(E359&gt;=90,"設定6級候補",IF(E359&gt;=75,"設定4以上強候補",IF(E359&gt;=60,"設定4以上を疑う","要観察")))</x:f>
        <x:v>設定4以上強候補</x:v>
      </x:c>
      <x:c r="X359" s="1004" t="str">
        <x:f>IFERROR(INDEX($AS$5:$AS$60,MATCH($D359,$AR$5:$AR$60,0)),"AT")</x:f>
        <x:v>AT</x:v>
      </x:c>
      <x:c r="Y359" s="145" t="n">
        <x:f>IFERROR((EXP(-$G359/INDEX($AV$5:$BA$12,MATCH($D359,$AR$5:$AR$12,0),1))*($G359/INDEX($AV$5:$BA$12,MATCH($D359,$AR$5:$AR$12,0),1))^$I359)/((EXP(-$G359/INDEX($AV$5:$BA$12,MATCH($D359,$AR$5:$AR$12,0),1))*($G359/INDEX($AV$5:$BA$12,MATCH($D359,$AR$5:$AR$12,0),1))^$I359)+(EXP(-$G359/INDEX($AV$5:$BA$12,MATCH($D359,$AR$5:$AR$12,0),2))*($G359/INDEX($AV$5:$BA$12,MATCH($D359,$AR$5:$AR$12,0),2))^$I359)+(EXP(-$G359/INDEX($AV$5:$BA$12,MATCH($D359,$AR$5:$AR$12,0),3))*($G359/INDEX($AV$5:$BA$12,MATCH($D359,$AR$5:$AR$12,0),3))^$I359)+(EXP(-$G359/INDEX($AV$5:$BA$12,MATCH($D359,$AR$5:$AR$12,0),4))*($G359/INDEX($AV$5:$BA$12,MATCH($D359,$AR$5:$AR$12,0),4))^$I359)+(EXP(-$G359/INDEX($AV$5:$BA$12,MATCH($D359,$AR$5:$AR$12,0),5))*($G359/INDEX($AV$5:$BA$12,MATCH($D359,$AR$5:$AR$12,0),5))^$I359)+(EXP(-$G359/INDEX($AV$5:$BA$12,MATCH($D359,$AR$5:$AR$12,0),6))*($G359/INDEX($AV$5:$BA$12,MATCH($D359,$AR$5:$AR$12,0),6))^$I359)),0)</x:f>
        <x:v>0</x:v>
      </x:c>
      <x:c r="Z359" s="145" t="n">
        <x:f>IFERROR((EXP(-$G359/INDEX($AV$5:$BA$12,MATCH($D359,$AR$5:$AR$12,0),2))*($G359/INDEX($AV$5:$BA$12,MATCH($D359,$AR$5:$AR$12,0),2))^$I359)/((EXP(-$G359/INDEX($AV$5:$BA$12,MATCH($D359,$AR$5:$AR$12,0),1))*($G359/INDEX($AV$5:$BA$12,MATCH($D359,$AR$5:$AR$12,0),1))^$I359)+(EXP(-$G359/INDEX($AV$5:$BA$12,MATCH($D359,$AR$5:$AR$12,0),2))*($G359/INDEX($AV$5:$BA$12,MATCH($D359,$AR$5:$AR$12,0),2))^$I359)+(EXP(-$G359/INDEX($AV$5:$BA$12,MATCH($D359,$AR$5:$AR$12,0),3))*($G359/INDEX($AV$5:$BA$12,MATCH($D359,$AR$5:$AR$12,0),3))^$I359)+(EXP(-$G359/INDEX($AV$5:$BA$12,MATCH($D359,$AR$5:$AR$12,0),4))*($G359/INDEX($AV$5:$BA$12,MATCH($D359,$AR$5:$AR$12,0),4))^$I359)+(EXP(-$G359/INDEX($AV$5:$BA$12,MATCH($D359,$AR$5:$AR$12,0),5))*($G359/INDEX($AV$5:$BA$12,MATCH($D359,$AR$5:$AR$12,0),5))^$I359)+(EXP(-$G359/INDEX($AV$5:$BA$12,MATCH($D359,$AR$5:$AR$12,0),6))*($G359/INDEX($AV$5:$BA$12,MATCH($D359,$AR$5:$AR$12,0),6))^$I359)),0)</x:f>
        <x:v>0</x:v>
      </x:c>
      <x:c r="AA359" s="145" t="n">
        <x:f>IFERROR((EXP(-$G359/INDEX($AV$5:$BA$12,MATCH($D359,$AR$5:$AR$12,0),3))*($G359/INDEX($AV$5:$BA$12,MATCH($D359,$AR$5:$AR$12,0),3))^$I359)/((EXP(-$G359/INDEX($AV$5:$BA$12,MATCH($D359,$AR$5:$AR$12,0),1))*($G359/INDEX($AV$5:$BA$12,MATCH($D359,$AR$5:$AR$12,0),1))^$I359)+(EXP(-$G359/INDEX($AV$5:$BA$12,MATCH($D359,$AR$5:$AR$12,0),2))*($G359/INDEX($AV$5:$BA$12,MATCH($D359,$AR$5:$AR$12,0),2))^$I359)+(EXP(-$G359/INDEX($AV$5:$BA$12,MATCH($D359,$AR$5:$AR$12,0),3))*($G359/INDEX($AV$5:$BA$12,MATCH($D359,$AR$5:$AR$12,0),3))^$I359)+(EXP(-$G359/INDEX($AV$5:$BA$12,MATCH($D359,$AR$5:$AR$12,0),4))*($G359/INDEX($AV$5:$BA$12,MATCH($D359,$AR$5:$AR$12,0),4))^$I359)+(EXP(-$G359/INDEX($AV$5:$BA$12,MATCH($D359,$AR$5:$AR$12,0),5))*($G359/INDEX($AV$5:$BA$12,MATCH($D359,$AR$5:$AR$12,0),5))^$I359)+(EXP(-$G359/INDEX($AV$5:$BA$12,MATCH($D359,$AR$5:$AR$12,0),6))*($G359/INDEX($AV$5:$BA$12,MATCH($D359,$AR$5:$AR$12,0),6))^$I359)),0)</x:f>
        <x:v>0</x:v>
      </x:c>
      <x:c r="AB359" s="145" t="n">
        <x:f>IFERROR((EXP(-$G359/INDEX($AV$5:$BA$12,MATCH($D359,$AR$5:$AR$12,0),4))*($G359/INDEX($AV$5:$BA$12,MATCH($D359,$AR$5:$AR$12,0),4))^$I359)/((EXP(-$G359/INDEX($AV$5:$BA$12,MATCH($D359,$AR$5:$AR$12,0),1))*($G359/INDEX($AV$5:$BA$12,MATCH($D359,$AR$5:$AR$12,0),1))^$I359)+(EXP(-$G359/INDEX($AV$5:$BA$12,MATCH($D359,$AR$5:$AR$12,0),2))*($G359/INDEX($AV$5:$BA$12,MATCH($D359,$AR$5:$AR$12,0),2))^$I359)+(EXP(-$G359/INDEX($AV$5:$BA$12,MATCH($D359,$AR$5:$AR$12,0),3))*($G359/INDEX($AV$5:$BA$12,MATCH($D359,$AR$5:$AR$12,0),3))^$I359)+(EXP(-$G359/INDEX($AV$5:$BA$12,MATCH($D359,$AR$5:$AR$12,0),4))*($G359/INDEX($AV$5:$BA$12,MATCH($D359,$AR$5:$AR$12,0),4))^$I359)+(EXP(-$G359/INDEX($AV$5:$BA$12,MATCH($D359,$AR$5:$AR$12,0),5))*($G359/INDEX($AV$5:$BA$12,MATCH($D359,$AR$5:$AR$12,0),5))^$I359)+(EXP(-$G359/INDEX($AV$5:$BA$12,MATCH($D359,$AR$5:$AR$12,0),6))*($G359/INDEX($AV$5:$BA$12,MATCH($D359,$AR$5:$AR$12,0),6))^$I359)),0)</x:f>
        <x:v>0</x:v>
      </x:c>
      <x:c r="AC359" s="145" t="n">
        <x:f>IFERROR((EXP(-$G359/INDEX($AV$5:$BA$12,MATCH($D359,$AR$5:$AR$12,0),5))*($G359/INDEX($AV$5:$BA$12,MATCH($D359,$AR$5:$AR$12,0),5))^$I359)/((EXP(-$G359/INDEX($AV$5:$BA$12,MATCH($D359,$AR$5:$AR$12,0),1))*($G359/INDEX($AV$5:$BA$12,MATCH($D359,$AR$5:$AR$12,0),1))^$I359)+(EXP(-$G359/INDEX($AV$5:$BA$12,MATCH($D359,$AR$5:$AR$12,0),2))*($G359/INDEX($AV$5:$BA$12,MATCH($D359,$AR$5:$AR$12,0),2))^$I359)+(EXP(-$G359/INDEX($AV$5:$BA$12,MATCH($D359,$AR$5:$AR$12,0),3))*($G359/INDEX($AV$5:$BA$12,MATCH($D359,$AR$5:$AR$12,0),3))^$I359)+(EXP(-$G359/INDEX($AV$5:$BA$12,MATCH($D359,$AR$5:$AR$12,0),4))*($G359/INDEX($AV$5:$BA$12,MATCH($D359,$AR$5:$AR$12,0),4))^$I359)+(EXP(-$G359/INDEX($AV$5:$BA$12,MATCH($D359,$AR$5:$AR$12,0),5))*($G359/INDEX($AV$5:$BA$12,MATCH($D359,$AR$5:$AR$12,0),5))^$I359)+(EXP(-$G359/INDEX($AV$5:$BA$12,MATCH($D359,$AR$5:$AR$12,0),6))*($G359/INDEX($AV$5:$BA$12,MATCH($D359,$AR$5:$AR$12,0),6))^$I359)),0)</x:f>
        <x:v>0</x:v>
      </x:c>
      <x:c r="AD359" s="145" t="n">
        <x:f>IFERROR((EXP(-$G359/INDEX($AV$5:$BA$12,MATCH($D359,$AR$5:$AR$12,0),6))*($G359/INDEX($AV$5:$BA$12,MATCH($D359,$AR$5:$AR$12,0),6))^$I359)/((EXP(-$G359/INDEX($AV$5:$BA$12,MATCH($D359,$AR$5:$AR$12,0),1))*($G359/INDEX($AV$5:$BA$12,MATCH($D359,$AR$5:$AR$12,0),1))^$I359)+(EXP(-$G359/INDEX($AV$5:$BA$12,MATCH($D359,$AR$5:$AR$12,0),2))*($G359/INDEX($AV$5:$BA$12,MATCH($D359,$AR$5:$AR$12,0),2))^$I359)+(EXP(-$G359/INDEX($AV$5:$BA$12,MATCH($D359,$AR$5:$AR$12,0),3))*($G359/INDEX($AV$5:$BA$12,MATCH($D359,$AR$5:$AR$12,0),3))^$I359)+(EXP(-$G359/INDEX($AV$5:$BA$12,MATCH($D359,$AR$5:$AR$12,0),4))*($G359/INDEX($AV$5:$BA$12,MATCH($D359,$AR$5:$AR$12,0),4))^$I359)+(EXP(-$G359/INDEX($AV$5:$BA$12,MATCH($D359,$AR$5:$AR$12,0),5))*($G359/INDEX($AV$5:$BA$12,MATCH($D359,$AR$5:$AR$12,0),5))^$I359)+(EXP(-$G359/INDEX($AV$5:$BA$12,MATCH($D359,$AR$5:$AR$12,0),6))*($G359/INDEX($AV$5:$BA$12,MATCH($D359,$AR$5:$AR$12,0),6))^$I359)),0)</x:f>
        <x:v>0</x:v>
      </x:c>
      <x:c r="AE359" s="145" t="n">
        <x:f>IFERROR((EXP(-$G359/INDEX($BB$5:$BG$12,MATCH($D359,$AR$5:$AR$12,0),1))*($G359/INDEX($BB$5:$BG$12,MATCH($D359,$AR$5:$AR$12,0),1))^$J359)/((EXP(-$G359/INDEX($BB$5:$BG$12,MATCH($D359,$AR$5:$AR$12,0),1))*($G359/INDEX($BB$5:$BG$12,MATCH($D359,$AR$5:$AR$12,0),1))^$J359)+(EXP(-$G359/INDEX($BB$5:$BG$12,MATCH($D359,$AR$5:$AR$12,0),2))*($G359/INDEX($BB$5:$BG$12,MATCH($D359,$AR$5:$AR$12,0),2))^$J359)+(EXP(-$G359/INDEX($BB$5:$BG$12,MATCH($D359,$AR$5:$AR$12,0),3))*($G359/INDEX($BB$5:$BG$12,MATCH($D359,$AR$5:$AR$12,0),3))^$J359)+(EXP(-$G359/INDEX($BB$5:$BG$12,MATCH($D359,$AR$5:$AR$12,0),4))*($G359/INDEX($BB$5:$BG$12,MATCH($D359,$AR$5:$AR$12,0),4))^$J359)+(EXP(-$G359/INDEX($BB$5:$BG$12,MATCH($D359,$AR$5:$AR$12,0),5))*($G359/INDEX($BB$5:$BG$12,MATCH($D359,$AR$5:$AR$12,0),5))^$J359)+(EXP(-$G359/INDEX($BB$5:$BG$12,MATCH($D359,$AR$5:$AR$12,0),6))*($G359/INDEX($BB$5:$BG$12,MATCH($D359,$AR$5:$AR$12,0),6))^$J359)),0)</x:f>
        <x:v>0</x:v>
      </x:c>
      <x:c r="AF359" s="145" t="n">
        <x:f>IFERROR((EXP(-$G359/INDEX($BB$5:$BG$12,MATCH($D359,$AR$5:$AR$12,0),2))*($G359/INDEX($BB$5:$BG$12,MATCH($D359,$AR$5:$AR$12,0),2))^$J359)/((EXP(-$G359/INDEX($BB$5:$BG$12,MATCH($D359,$AR$5:$AR$12,0),1))*($G359/INDEX($BB$5:$BG$12,MATCH($D359,$AR$5:$AR$12,0),1))^$J359)+(EXP(-$G359/INDEX($BB$5:$BG$12,MATCH($D359,$AR$5:$AR$12,0),2))*($G359/INDEX($BB$5:$BG$12,MATCH($D359,$AR$5:$AR$12,0),2))^$J359)+(EXP(-$G359/INDEX($BB$5:$BG$12,MATCH($D359,$AR$5:$AR$12,0),3))*($G359/INDEX($BB$5:$BG$12,MATCH($D359,$AR$5:$AR$12,0),3))^$J359)+(EXP(-$G359/INDEX($BB$5:$BG$12,MATCH($D359,$AR$5:$AR$12,0),4))*($G359/INDEX($BB$5:$BG$12,MATCH($D359,$AR$5:$AR$12,0),4))^$J359)+(EXP(-$G359/INDEX($BB$5:$BG$12,MATCH($D359,$AR$5:$AR$12,0),5))*($G359/INDEX($BB$5:$BG$12,MATCH($D359,$AR$5:$AR$12,0),5))^$J359)+(EXP(-$G359/INDEX($BB$5:$BG$12,MATCH($D359,$AR$5:$AR$12,0),6))*($G359/INDEX($BB$5:$BG$12,MATCH($D359,$AR$5:$AR$12,0),6))^$J359)),0)</x:f>
        <x:v>0</x:v>
      </x:c>
      <x:c r="AG359" s="145" t="n">
        <x:f>IFERROR((EXP(-$G359/INDEX($BB$5:$BG$12,MATCH($D359,$AR$5:$AR$12,0),3))*($G359/INDEX($BB$5:$BG$12,MATCH($D359,$AR$5:$AR$12,0),3))^$J359)/((EXP(-$G359/INDEX($BB$5:$BG$12,MATCH($D359,$AR$5:$AR$12,0),1))*($G359/INDEX($BB$5:$BG$12,MATCH($D359,$AR$5:$AR$12,0),1))^$J359)+(EXP(-$G359/INDEX($BB$5:$BG$12,MATCH($D359,$AR$5:$AR$12,0),2))*($G359/INDEX($BB$5:$BG$12,MATCH($D359,$AR$5:$AR$12,0),2))^$J359)+(EXP(-$G359/INDEX($BB$5:$BG$12,MATCH($D359,$AR$5:$AR$12,0),3))*($G359/INDEX($BB$5:$BG$12,MATCH($D359,$AR$5:$AR$12,0),3))^$J359)+(EXP(-$G359/INDEX($BB$5:$BG$12,MATCH($D359,$AR$5:$AR$12,0),4))*($G359/INDEX($BB$5:$BG$12,MATCH($D359,$AR$5:$AR$12,0),4))^$J359)+(EXP(-$G359/INDEX($BB$5:$BG$12,MATCH($D359,$AR$5:$AR$12,0),5))*($G359/INDEX($BB$5:$BG$12,MATCH($D359,$AR$5:$AR$12,0),5))^$J359)+(EXP(-$G359/INDEX($BB$5:$BG$12,MATCH($D359,$AR$5:$AR$12,0),6))*($G359/INDEX($BB$5:$BG$12,MATCH($D359,$AR$5:$AR$12,0),6))^$J359)),0)</x:f>
        <x:v>0</x:v>
      </x:c>
      <x:c r="AH359" s="145" t="n">
        <x:f>IFERROR((EXP(-$G359/INDEX($BB$5:$BG$12,MATCH($D359,$AR$5:$AR$12,0),4))*($G359/INDEX($BB$5:$BG$12,MATCH($D359,$AR$5:$AR$12,0),4))^$J359)/((EXP(-$G359/INDEX($BB$5:$BG$12,MATCH($D359,$AR$5:$AR$12,0),1))*($G359/INDEX($BB$5:$BG$12,MATCH($D359,$AR$5:$AR$12,0),1))^$J359)+(EXP(-$G359/INDEX($BB$5:$BG$12,MATCH($D359,$AR$5:$AR$12,0),2))*($G359/INDEX($BB$5:$BG$12,MATCH($D359,$AR$5:$AR$12,0),2))^$J359)+(EXP(-$G359/INDEX($BB$5:$BG$12,MATCH($D359,$AR$5:$AR$12,0),3))*($G359/INDEX($BB$5:$BG$12,MATCH($D359,$AR$5:$AR$12,0),3))^$J359)+(EXP(-$G359/INDEX($BB$5:$BG$12,MATCH($D359,$AR$5:$AR$12,0),4))*($G359/INDEX($BB$5:$BG$12,MATCH($D359,$AR$5:$AR$12,0),4))^$J359)+(EXP(-$G359/INDEX($BB$5:$BG$12,MATCH($D359,$AR$5:$AR$12,0),5))*($G359/INDEX($BB$5:$BG$12,MATCH($D359,$AR$5:$AR$12,0),5))^$J359)+(EXP(-$G359/INDEX($BB$5:$BG$12,MATCH($D359,$AR$5:$AR$12,0),6))*($G359/INDEX($BB$5:$BG$12,MATCH($D359,$AR$5:$AR$12,0),6))^$J359)),0)</x:f>
        <x:v>0</x:v>
      </x:c>
      <x:c r="AI359" s="145" t="n">
        <x:f>IFERROR((EXP(-$G359/INDEX($BB$5:$BG$12,MATCH($D359,$AR$5:$AR$12,0),5))*($G359/INDEX($BB$5:$BG$12,MATCH($D359,$AR$5:$AR$12,0),5))^$J359)/((EXP(-$G359/INDEX($BB$5:$BG$12,MATCH($D359,$AR$5:$AR$12,0),1))*($G359/INDEX($BB$5:$BG$12,MATCH($D359,$AR$5:$AR$12,0),1))^$J359)+(EXP(-$G359/INDEX($BB$5:$BG$12,MATCH($D359,$AR$5:$AR$12,0),2))*($G359/INDEX($BB$5:$BG$12,MATCH($D359,$AR$5:$AR$12,0),2))^$J359)+(EXP(-$G359/INDEX($BB$5:$BG$12,MATCH($D359,$AR$5:$AR$12,0),3))*($G359/INDEX($BB$5:$BG$12,MATCH($D359,$AR$5:$AR$12,0),3))^$J359)+(EXP(-$G359/INDEX($BB$5:$BG$12,MATCH($D359,$AR$5:$AR$12,0),4))*($G359/INDEX($BB$5:$BG$12,MATCH($D359,$AR$5:$AR$12,0),4))^$J359)+(EXP(-$G359/INDEX($BB$5:$BG$12,MATCH($D359,$AR$5:$AR$12,0),5))*($G359/INDEX($BB$5:$BG$12,MATCH($D359,$AR$5:$AR$12,0),5))^$J359)+(EXP(-$G359/INDEX($BB$5:$BG$12,MATCH($D359,$AR$5:$AR$12,0),6))*($G359/INDEX($BB$5:$BG$12,MATCH($D359,$AR$5:$AR$12,0),6))^$J359)),0)</x:f>
        <x:v>0</x:v>
      </x:c>
      <x:c r="AJ359" s="145" t="n">
        <x:f>IFERROR((EXP(-$G359/INDEX($BB$5:$BG$12,MATCH($D359,$AR$5:$AR$12,0),6))*($G359/INDEX($BB$5:$BG$12,MATCH($D359,$AR$5:$AR$12,0),6))^$J359)/((EXP(-$G359/INDEX($BB$5:$BG$12,MATCH($D359,$AR$5:$AR$12,0),1))*($G359/INDEX($BB$5:$BG$12,MATCH($D359,$AR$5:$AR$12,0),1))^$J359)+(EXP(-$G359/INDEX($BB$5:$BG$12,MATCH($D359,$AR$5:$AR$12,0),2))*($G359/INDEX($BB$5:$BG$12,MATCH($D359,$AR$5:$AR$12,0),2))^$J359)+(EXP(-$G359/INDEX($BB$5:$BG$12,MATCH($D359,$AR$5:$AR$12,0),3))*($G359/INDEX($BB$5:$BG$12,MATCH($D359,$AR$5:$AR$12,0),3))^$J359)+(EXP(-$G359/INDEX($BB$5:$BG$12,MATCH($D359,$AR$5:$AR$12,0),4))*($G359/INDEX($BB$5:$BG$12,MATCH($D359,$AR$5:$AR$12,0),4))^$J359)+(EXP(-$G359/INDEX($BB$5:$BG$12,MATCH($D359,$AR$5:$AR$12,0),5))*($G359/INDEX($BB$5:$BG$12,MATCH($D359,$AR$5:$AR$12,0),5))^$J359)+(EXP(-$G359/INDEX($BB$5:$BG$12,MATCH($D359,$AR$5:$AR$12,0),6))*($G359/INDEX($BB$5:$BG$12,MATCH($D359,$AR$5:$AR$12,0),6))^$J359)),0)</x:f>
        <x:v>0</x:v>
      </x:c>
      <x:c r="BJ359"/>
      <x:c r="BK359"/>
      <x:c r="BL359"/>
      <x:c r="BM359"/>
      <x:c r="BN359"/>
      <x:c r="BO359"/>
      <x:c r="BP359"/>
      <x:c r="BQ359"/>
      <x:c r="BR359"/>
      <x:c r="BS359"/>
      <x:c r="BT359"/>
      <x:c r="BU359"/>
      <x:c r="BV359"/>
      <x:c r="BW359"/>
      <x:c r="BX359"/>
      <x:c r="BY359"/>
      <x:c r="BZ359"/>
    </x:row>
    <x:row r="360">
      <x:c r="A360" s="30" t="n">
        <x:f>'対象台データ'!A358</x:f>
        <x:v>46139</x:v>
      </x:c>
      <x:c r="B360" s="1004" t="str">
        <x:f>'対象台データ'!B358</x:f>
        <x:v>月</x:v>
      </x:c>
      <x:c r="C360" s="1004" t="str">
        <x:f>'対象台データ'!C358</x:f>
        <x:v>4/27</x:v>
      </x:c>
      <x:c r="D360" t="str">
        <x:f>'対象台データ'!D358</x:f>
        <x:v>スマスロ 甲鉄城のカバネリ 海門決戦</x:v>
      </x:c>
      <x:c r="E360" s="1015" t="n">
        <x:f>IF($X360="A",MIN(100,MAX(0,55+(V360-55)*(1+0.4*SQRT(MIN(G360/8000,1))))),MIN(100,MAX(0,V360)))</x:f>
        <x:v>73.4727791508033</x:v>
      </x:c>
      <x:c r="F360" s="1017" t="n">
        <x:f>'対象台データ'!E358</x:f>
        <x:v>520</x:v>
      </x:c>
      <x:c r="G360" s="644" t="n">
        <x:f>'対象台データ'!F358</x:f>
        <x:v>7703</x:v>
      </x:c>
      <x:c r="H360" s="644" t="n">
        <x:f>'対象台データ'!G358</x:f>
        <x:v>1889</x:v>
      </x:c>
      <x:c r="I360" s="644" t="n">
        <x:f>'対象台データ'!H358</x:f>
        <x:v>0</x:v>
      </x:c>
      <x:c r="J360" s="644" t="n">
        <x:f>'対象台データ'!I358</x:f>
        <x:v>0</x:v>
      </x:c>
      <x:c r="K360" s="145" t="n">
        <x:f>'対象台データ'!K358</x:f>
        <x:v>1.081743043835735</x:v>
      </x:c>
      <x:c r="L360" s="28" t="n">
        <x:f>IF(G360&lt;=0,5,IF(G360&lt;1500,5+(G360-0)*(20-5)/(1500-0),IF(G360&lt;3000,20+(G360-1500)*(40-20)/(3000-1500),IF(G360&lt;4500,40+(G360-3000)*(58-40)/(4500-3000),IF(G360&lt;6000,58+(G360-4500)*(72-58)/(6000-4500),IF(G360&lt;7500,72+(G360-6000)*(84-72)/(7500-6000),IF(G360&lt;9000,84+(G360-7500)*(93-84)/(9000-7500),IF(G360&lt;11000,93+(G360-9000)*(100-93)/(11000-9000),100))))))))</x:f>
        <x:v>85.218</x:v>
      </x:c>
      <x:c r="M360" s="28" t="n">
        <x:v>1</x:v>
      </x:c>
      <x:c r="N360" s="28" t="n">
        <x:f>MIN(100,L360*M360)</x:f>
        <x:v>85.218</x:v>
      </x:c>
      <x:c r="O360" s="28" t="n">
        <x:f>IF(K360&lt;=0.8,0,IF(K360&lt;0.9,0+(K360-0.8)*(10-0)/(0.9-0.8),IF(K360&lt;1,10+(K360-0.9)*(35-10)/(1-0.9),IF(K360&lt;1.2,35+(K360-1)*(87-35)/(1.2-1),IF(K360&lt;1.3,87+(K360-1.2)*(96-87)/(1.3-1.2),IF(K360&lt;1.45,96+(K360-1.3)*(100-96)/(1.45-1.3),100))))))</x:f>
        <x:v>56.25319139729109</x:v>
      </x:c>
      <x:c r="P360" s="145" t="n">
        <x:f>MIN(1,SQRT(G360/8000))</x:f>
        <x:v>0.9812619426024837</x:v>
      </x:c>
      <x:c r="Q360" s="28" t="n">
        <x:f>35+(O360-35)*P360</x:f>
        <x:v>55.85494787700825</x:v>
      </x:c>
      <x:c r="R360" s="28" t="n">
        <x:f>IF(K360&lt;0.95,MIN(25,(0.95-K360)*250),0)</x:f>
        <x:v>0</x:v>
      </x:c>
      <x:c r="S360" s="28" t="n">
        <x:f>IF($X360="A",Y360*5+Z360*15+AA360*30+AB360*60+AC360*80+AD360*100,0)</x:f>
        <x:v>0</x:v>
      </x:c>
      <x:c r="T360" s="28" t="n">
        <x:f>IF($X360="A",AE360*5+AF360*15+AG360*30+AH360*60+AI360*80+AJ360*100,0)</x:f>
        <x:v>0</x:v>
      </x:c>
      <x:c r="U360" s="28" t="n">
        <x:f>IF($X360="A",S360*15%+T360*30%+Q360*55%,0)</x:f>
        <x:v>0</x:v>
      </x:c>
      <x:c r="V360" s="1019" t="n">
        <x:f>IF($X360="A",U360*80%+N360*20%,N360*IFERROR(INDEX($AT$5:$AT$60,MATCH($D360,$AR$5:$AR$60,0)),0.6)+Q360*IFERROR(INDEX($AU$5:$AU$60,MATCH($D360,$AR$5:$AR$60,0)),0.4)-R360)</x:f>
        <x:v>73.4727791508033</x:v>
      </x:c>
      <x:c r="W360" s="25" t="str">
        <x:f>IF(E360&gt;=90,"設定6級候補",IF(E360&gt;=75,"設定4以上強候補",IF(E360&gt;=60,"設定4以上を疑う","要観察")))</x:f>
        <x:v>設定4以上を疑う</x:v>
      </x:c>
      <x:c r="X360" s="1004" t="str">
        <x:f>IFERROR(INDEX($AS$5:$AS$60,MATCH($D360,$AR$5:$AR$60,0)),"AT")</x:f>
        <x:v>AT</x:v>
      </x:c>
      <x:c r="Y360" s="145" t="n">
        <x:f>IFERROR((EXP(-$G360/INDEX($AV$5:$BA$12,MATCH($D360,$AR$5:$AR$12,0),1))*($G360/INDEX($AV$5:$BA$12,MATCH($D360,$AR$5:$AR$12,0),1))^$I360)/((EXP(-$G360/INDEX($AV$5:$BA$12,MATCH($D360,$AR$5:$AR$12,0),1))*($G360/INDEX($AV$5:$BA$12,MATCH($D360,$AR$5:$AR$12,0),1))^$I360)+(EXP(-$G360/INDEX($AV$5:$BA$12,MATCH($D360,$AR$5:$AR$12,0),2))*($G360/INDEX($AV$5:$BA$12,MATCH($D360,$AR$5:$AR$12,0),2))^$I360)+(EXP(-$G360/INDEX($AV$5:$BA$12,MATCH($D360,$AR$5:$AR$12,0),3))*($G360/INDEX($AV$5:$BA$12,MATCH($D360,$AR$5:$AR$12,0),3))^$I360)+(EXP(-$G360/INDEX($AV$5:$BA$12,MATCH($D360,$AR$5:$AR$12,0),4))*($G360/INDEX($AV$5:$BA$12,MATCH($D360,$AR$5:$AR$12,0),4))^$I360)+(EXP(-$G360/INDEX($AV$5:$BA$12,MATCH($D360,$AR$5:$AR$12,0),5))*($G360/INDEX($AV$5:$BA$12,MATCH($D360,$AR$5:$AR$12,0),5))^$I360)+(EXP(-$G360/INDEX($AV$5:$BA$12,MATCH($D360,$AR$5:$AR$12,0),6))*($G360/INDEX($AV$5:$BA$12,MATCH($D360,$AR$5:$AR$12,0),6))^$I360)),0)</x:f>
        <x:v>0</x:v>
      </x:c>
      <x:c r="Z360" s="145" t="n">
        <x:f>IFERROR((EXP(-$G360/INDEX($AV$5:$BA$12,MATCH($D360,$AR$5:$AR$12,0),2))*($G360/INDEX($AV$5:$BA$12,MATCH($D360,$AR$5:$AR$12,0),2))^$I360)/((EXP(-$G360/INDEX($AV$5:$BA$12,MATCH($D360,$AR$5:$AR$12,0),1))*($G360/INDEX($AV$5:$BA$12,MATCH($D360,$AR$5:$AR$12,0),1))^$I360)+(EXP(-$G360/INDEX($AV$5:$BA$12,MATCH($D360,$AR$5:$AR$12,0),2))*($G360/INDEX($AV$5:$BA$12,MATCH($D360,$AR$5:$AR$12,0),2))^$I360)+(EXP(-$G360/INDEX($AV$5:$BA$12,MATCH($D360,$AR$5:$AR$12,0),3))*($G360/INDEX($AV$5:$BA$12,MATCH($D360,$AR$5:$AR$12,0),3))^$I360)+(EXP(-$G360/INDEX($AV$5:$BA$12,MATCH($D360,$AR$5:$AR$12,0),4))*($G360/INDEX($AV$5:$BA$12,MATCH($D360,$AR$5:$AR$12,0),4))^$I360)+(EXP(-$G360/INDEX($AV$5:$BA$12,MATCH($D360,$AR$5:$AR$12,0),5))*($G360/INDEX($AV$5:$BA$12,MATCH($D360,$AR$5:$AR$12,0),5))^$I360)+(EXP(-$G360/INDEX($AV$5:$BA$12,MATCH($D360,$AR$5:$AR$12,0),6))*($G360/INDEX($AV$5:$BA$12,MATCH($D360,$AR$5:$AR$12,0),6))^$I360)),0)</x:f>
        <x:v>0</x:v>
      </x:c>
      <x:c r="AA360" s="145" t="n">
        <x:f>IFERROR((EXP(-$G360/INDEX($AV$5:$BA$12,MATCH($D360,$AR$5:$AR$12,0),3))*($G360/INDEX($AV$5:$BA$12,MATCH($D360,$AR$5:$AR$12,0),3))^$I360)/((EXP(-$G360/INDEX($AV$5:$BA$12,MATCH($D360,$AR$5:$AR$12,0),1))*($G360/INDEX($AV$5:$BA$12,MATCH($D360,$AR$5:$AR$12,0),1))^$I360)+(EXP(-$G360/INDEX($AV$5:$BA$12,MATCH($D360,$AR$5:$AR$12,0),2))*($G360/INDEX($AV$5:$BA$12,MATCH($D360,$AR$5:$AR$12,0),2))^$I360)+(EXP(-$G360/INDEX($AV$5:$BA$12,MATCH($D360,$AR$5:$AR$12,0),3))*($G360/INDEX($AV$5:$BA$12,MATCH($D360,$AR$5:$AR$12,0),3))^$I360)+(EXP(-$G360/INDEX($AV$5:$BA$12,MATCH($D360,$AR$5:$AR$12,0),4))*($G360/INDEX($AV$5:$BA$12,MATCH($D360,$AR$5:$AR$12,0),4))^$I360)+(EXP(-$G360/INDEX($AV$5:$BA$12,MATCH($D360,$AR$5:$AR$12,0),5))*($G360/INDEX($AV$5:$BA$12,MATCH($D360,$AR$5:$AR$12,0),5))^$I360)+(EXP(-$G360/INDEX($AV$5:$BA$12,MATCH($D360,$AR$5:$AR$12,0),6))*($G360/INDEX($AV$5:$BA$12,MATCH($D360,$AR$5:$AR$12,0),6))^$I360)),0)</x:f>
        <x:v>0</x:v>
      </x:c>
      <x:c r="AB360" s="145" t="n">
        <x:f>IFERROR((EXP(-$G360/INDEX($AV$5:$BA$12,MATCH($D360,$AR$5:$AR$12,0),4))*($G360/INDEX($AV$5:$BA$12,MATCH($D360,$AR$5:$AR$12,0),4))^$I360)/((EXP(-$G360/INDEX($AV$5:$BA$12,MATCH($D360,$AR$5:$AR$12,0),1))*($G360/INDEX($AV$5:$BA$12,MATCH($D360,$AR$5:$AR$12,0),1))^$I360)+(EXP(-$G360/INDEX($AV$5:$BA$12,MATCH($D360,$AR$5:$AR$12,0),2))*($G360/INDEX($AV$5:$BA$12,MATCH($D360,$AR$5:$AR$12,0),2))^$I360)+(EXP(-$G360/INDEX($AV$5:$BA$12,MATCH($D360,$AR$5:$AR$12,0),3))*($G360/INDEX($AV$5:$BA$12,MATCH($D360,$AR$5:$AR$12,0),3))^$I360)+(EXP(-$G360/INDEX($AV$5:$BA$12,MATCH($D360,$AR$5:$AR$12,0),4))*($G360/INDEX($AV$5:$BA$12,MATCH($D360,$AR$5:$AR$12,0),4))^$I360)+(EXP(-$G360/INDEX($AV$5:$BA$12,MATCH($D360,$AR$5:$AR$12,0),5))*($G360/INDEX($AV$5:$BA$12,MATCH($D360,$AR$5:$AR$12,0),5))^$I360)+(EXP(-$G360/INDEX($AV$5:$BA$12,MATCH($D360,$AR$5:$AR$12,0),6))*($G360/INDEX($AV$5:$BA$12,MATCH($D360,$AR$5:$AR$12,0),6))^$I360)),0)</x:f>
        <x:v>0</x:v>
      </x:c>
      <x:c r="AC360" s="145" t="n">
        <x:f>IFERROR((EXP(-$G360/INDEX($AV$5:$BA$12,MATCH($D360,$AR$5:$AR$12,0),5))*($G360/INDEX($AV$5:$BA$12,MATCH($D360,$AR$5:$AR$12,0),5))^$I360)/((EXP(-$G360/INDEX($AV$5:$BA$12,MATCH($D360,$AR$5:$AR$12,0),1))*($G360/INDEX($AV$5:$BA$12,MATCH($D360,$AR$5:$AR$12,0),1))^$I360)+(EXP(-$G360/INDEX($AV$5:$BA$12,MATCH($D360,$AR$5:$AR$12,0),2))*($G360/INDEX($AV$5:$BA$12,MATCH($D360,$AR$5:$AR$12,0),2))^$I360)+(EXP(-$G360/INDEX($AV$5:$BA$12,MATCH($D360,$AR$5:$AR$12,0),3))*($G360/INDEX($AV$5:$BA$12,MATCH($D360,$AR$5:$AR$12,0),3))^$I360)+(EXP(-$G360/INDEX($AV$5:$BA$12,MATCH($D360,$AR$5:$AR$12,0),4))*($G360/INDEX($AV$5:$BA$12,MATCH($D360,$AR$5:$AR$12,0),4))^$I360)+(EXP(-$G360/INDEX($AV$5:$BA$12,MATCH($D360,$AR$5:$AR$12,0),5))*($G360/INDEX($AV$5:$BA$12,MATCH($D360,$AR$5:$AR$12,0),5))^$I360)+(EXP(-$G360/INDEX($AV$5:$BA$12,MATCH($D360,$AR$5:$AR$12,0),6))*($G360/INDEX($AV$5:$BA$12,MATCH($D360,$AR$5:$AR$12,0),6))^$I360)),0)</x:f>
        <x:v>0</x:v>
      </x:c>
      <x:c r="AD360" s="145" t="n">
        <x:f>IFERROR((EXP(-$G360/INDEX($AV$5:$BA$12,MATCH($D360,$AR$5:$AR$12,0),6))*($G360/INDEX($AV$5:$BA$12,MATCH($D360,$AR$5:$AR$12,0),6))^$I360)/((EXP(-$G360/INDEX($AV$5:$BA$12,MATCH($D360,$AR$5:$AR$12,0),1))*($G360/INDEX($AV$5:$BA$12,MATCH($D360,$AR$5:$AR$12,0),1))^$I360)+(EXP(-$G360/INDEX($AV$5:$BA$12,MATCH($D360,$AR$5:$AR$12,0),2))*($G360/INDEX($AV$5:$BA$12,MATCH($D360,$AR$5:$AR$12,0),2))^$I360)+(EXP(-$G360/INDEX($AV$5:$BA$12,MATCH($D360,$AR$5:$AR$12,0),3))*($G360/INDEX($AV$5:$BA$12,MATCH($D360,$AR$5:$AR$12,0),3))^$I360)+(EXP(-$G360/INDEX($AV$5:$BA$12,MATCH($D360,$AR$5:$AR$12,0),4))*($G360/INDEX($AV$5:$BA$12,MATCH($D360,$AR$5:$AR$12,0),4))^$I360)+(EXP(-$G360/INDEX($AV$5:$BA$12,MATCH($D360,$AR$5:$AR$12,0),5))*($G360/INDEX($AV$5:$BA$12,MATCH($D360,$AR$5:$AR$12,0),5))^$I360)+(EXP(-$G360/INDEX($AV$5:$BA$12,MATCH($D360,$AR$5:$AR$12,0),6))*($G360/INDEX($AV$5:$BA$12,MATCH($D360,$AR$5:$AR$12,0),6))^$I360)),0)</x:f>
        <x:v>0</x:v>
      </x:c>
      <x:c r="AE360" s="145" t="n">
        <x:f>IFERROR((EXP(-$G360/INDEX($BB$5:$BG$12,MATCH($D360,$AR$5:$AR$12,0),1))*($G360/INDEX($BB$5:$BG$12,MATCH($D360,$AR$5:$AR$12,0),1))^$J360)/((EXP(-$G360/INDEX($BB$5:$BG$12,MATCH($D360,$AR$5:$AR$12,0),1))*($G360/INDEX($BB$5:$BG$12,MATCH($D360,$AR$5:$AR$12,0),1))^$J360)+(EXP(-$G360/INDEX($BB$5:$BG$12,MATCH($D360,$AR$5:$AR$12,0),2))*($G360/INDEX($BB$5:$BG$12,MATCH($D360,$AR$5:$AR$12,0),2))^$J360)+(EXP(-$G360/INDEX($BB$5:$BG$12,MATCH($D360,$AR$5:$AR$12,0),3))*($G360/INDEX($BB$5:$BG$12,MATCH($D360,$AR$5:$AR$12,0),3))^$J360)+(EXP(-$G360/INDEX($BB$5:$BG$12,MATCH($D360,$AR$5:$AR$12,0),4))*($G360/INDEX($BB$5:$BG$12,MATCH($D360,$AR$5:$AR$12,0),4))^$J360)+(EXP(-$G360/INDEX($BB$5:$BG$12,MATCH($D360,$AR$5:$AR$12,0),5))*($G360/INDEX($BB$5:$BG$12,MATCH($D360,$AR$5:$AR$12,0),5))^$J360)+(EXP(-$G360/INDEX($BB$5:$BG$12,MATCH($D360,$AR$5:$AR$12,0),6))*($G360/INDEX($BB$5:$BG$12,MATCH($D360,$AR$5:$AR$12,0),6))^$J360)),0)</x:f>
        <x:v>0</x:v>
      </x:c>
      <x:c r="AF360" s="145" t="n">
        <x:f>IFERROR((EXP(-$G360/INDEX($BB$5:$BG$12,MATCH($D360,$AR$5:$AR$12,0),2))*($G360/INDEX($BB$5:$BG$12,MATCH($D360,$AR$5:$AR$12,0),2))^$J360)/((EXP(-$G360/INDEX($BB$5:$BG$12,MATCH($D360,$AR$5:$AR$12,0),1))*($G360/INDEX($BB$5:$BG$12,MATCH($D360,$AR$5:$AR$12,0),1))^$J360)+(EXP(-$G360/INDEX($BB$5:$BG$12,MATCH($D360,$AR$5:$AR$12,0),2))*($G360/INDEX($BB$5:$BG$12,MATCH($D360,$AR$5:$AR$12,0),2))^$J360)+(EXP(-$G360/INDEX($BB$5:$BG$12,MATCH($D360,$AR$5:$AR$12,0),3))*($G360/INDEX($BB$5:$BG$12,MATCH($D360,$AR$5:$AR$12,0),3))^$J360)+(EXP(-$G360/INDEX($BB$5:$BG$12,MATCH($D360,$AR$5:$AR$12,0),4))*($G360/INDEX($BB$5:$BG$12,MATCH($D360,$AR$5:$AR$12,0),4))^$J360)+(EXP(-$G360/INDEX($BB$5:$BG$12,MATCH($D360,$AR$5:$AR$12,0),5))*($G360/INDEX($BB$5:$BG$12,MATCH($D360,$AR$5:$AR$12,0),5))^$J360)+(EXP(-$G360/INDEX($BB$5:$BG$12,MATCH($D360,$AR$5:$AR$12,0),6))*($G360/INDEX($BB$5:$BG$12,MATCH($D360,$AR$5:$AR$12,0),6))^$J360)),0)</x:f>
        <x:v>0</x:v>
      </x:c>
      <x:c r="AG360" s="145" t="n">
        <x:f>IFERROR((EXP(-$G360/INDEX($BB$5:$BG$12,MATCH($D360,$AR$5:$AR$12,0),3))*($G360/INDEX($BB$5:$BG$12,MATCH($D360,$AR$5:$AR$12,0),3))^$J360)/((EXP(-$G360/INDEX($BB$5:$BG$12,MATCH($D360,$AR$5:$AR$12,0),1))*($G360/INDEX($BB$5:$BG$12,MATCH($D360,$AR$5:$AR$12,0),1))^$J360)+(EXP(-$G360/INDEX($BB$5:$BG$12,MATCH($D360,$AR$5:$AR$12,0),2))*($G360/INDEX($BB$5:$BG$12,MATCH($D360,$AR$5:$AR$12,0),2))^$J360)+(EXP(-$G360/INDEX($BB$5:$BG$12,MATCH($D360,$AR$5:$AR$12,0),3))*($G360/INDEX($BB$5:$BG$12,MATCH($D360,$AR$5:$AR$12,0),3))^$J360)+(EXP(-$G360/INDEX($BB$5:$BG$12,MATCH($D360,$AR$5:$AR$12,0),4))*($G360/INDEX($BB$5:$BG$12,MATCH($D360,$AR$5:$AR$12,0),4))^$J360)+(EXP(-$G360/INDEX($BB$5:$BG$12,MATCH($D360,$AR$5:$AR$12,0),5))*($G360/INDEX($BB$5:$BG$12,MATCH($D360,$AR$5:$AR$12,0),5))^$J360)+(EXP(-$G360/INDEX($BB$5:$BG$12,MATCH($D360,$AR$5:$AR$12,0),6))*($G360/INDEX($BB$5:$BG$12,MATCH($D360,$AR$5:$AR$12,0),6))^$J360)),0)</x:f>
        <x:v>0</x:v>
      </x:c>
      <x:c r="AH360" s="145" t="n">
        <x:f>IFERROR((EXP(-$G360/INDEX($BB$5:$BG$12,MATCH($D360,$AR$5:$AR$12,0),4))*($G360/INDEX($BB$5:$BG$12,MATCH($D360,$AR$5:$AR$12,0),4))^$J360)/((EXP(-$G360/INDEX($BB$5:$BG$12,MATCH($D360,$AR$5:$AR$12,0),1))*($G360/INDEX($BB$5:$BG$12,MATCH($D360,$AR$5:$AR$12,0),1))^$J360)+(EXP(-$G360/INDEX($BB$5:$BG$12,MATCH($D360,$AR$5:$AR$12,0),2))*($G360/INDEX($BB$5:$BG$12,MATCH($D360,$AR$5:$AR$12,0),2))^$J360)+(EXP(-$G360/INDEX($BB$5:$BG$12,MATCH($D360,$AR$5:$AR$12,0),3))*($G360/INDEX($BB$5:$BG$12,MATCH($D360,$AR$5:$AR$12,0),3))^$J360)+(EXP(-$G360/INDEX($BB$5:$BG$12,MATCH($D360,$AR$5:$AR$12,0),4))*($G360/INDEX($BB$5:$BG$12,MATCH($D360,$AR$5:$AR$12,0),4))^$J360)+(EXP(-$G360/INDEX($BB$5:$BG$12,MATCH($D360,$AR$5:$AR$12,0),5))*($G360/INDEX($BB$5:$BG$12,MATCH($D360,$AR$5:$AR$12,0),5))^$J360)+(EXP(-$G360/INDEX($BB$5:$BG$12,MATCH($D360,$AR$5:$AR$12,0),6))*($G360/INDEX($BB$5:$BG$12,MATCH($D360,$AR$5:$AR$12,0),6))^$J360)),0)</x:f>
        <x:v>0</x:v>
      </x:c>
      <x:c r="AI360" s="145" t="n">
        <x:f>IFERROR((EXP(-$G360/INDEX($BB$5:$BG$12,MATCH($D360,$AR$5:$AR$12,0),5))*($G360/INDEX($BB$5:$BG$12,MATCH($D360,$AR$5:$AR$12,0),5))^$J360)/((EXP(-$G360/INDEX($BB$5:$BG$12,MATCH($D360,$AR$5:$AR$12,0),1))*($G360/INDEX($BB$5:$BG$12,MATCH($D360,$AR$5:$AR$12,0),1))^$J360)+(EXP(-$G360/INDEX($BB$5:$BG$12,MATCH($D360,$AR$5:$AR$12,0),2))*($G360/INDEX($BB$5:$BG$12,MATCH($D360,$AR$5:$AR$12,0),2))^$J360)+(EXP(-$G360/INDEX($BB$5:$BG$12,MATCH($D360,$AR$5:$AR$12,0),3))*($G360/INDEX($BB$5:$BG$12,MATCH($D360,$AR$5:$AR$12,0),3))^$J360)+(EXP(-$G360/INDEX($BB$5:$BG$12,MATCH($D360,$AR$5:$AR$12,0),4))*($G360/INDEX($BB$5:$BG$12,MATCH($D360,$AR$5:$AR$12,0),4))^$J360)+(EXP(-$G360/INDEX($BB$5:$BG$12,MATCH($D360,$AR$5:$AR$12,0),5))*($G360/INDEX($BB$5:$BG$12,MATCH($D360,$AR$5:$AR$12,0),5))^$J360)+(EXP(-$G360/INDEX($BB$5:$BG$12,MATCH($D360,$AR$5:$AR$12,0),6))*($G360/INDEX($BB$5:$BG$12,MATCH($D360,$AR$5:$AR$12,0),6))^$J360)),0)</x:f>
        <x:v>0</x:v>
      </x:c>
      <x:c r="AJ360" s="145" t="n">
        <x:f>IFERROR((EXP(-$G360/INDEX($BB$5:$BG$12,MATCH($D360,$AR$5:$AR$12,0),6))*($G360/INDEX($BB$5:$BG$12,MATCH($D360,$AR$5:$AR$12,0),6))^$J360)/((EXP(-$G360/INDEX($BB$5:$BG$12,MATCH($D360,$AR$5:$AR$12,0),1))*($G360/INDEX($BB$5:$BG$12,MATCH($D360,$AR$5:$AR$12,0),1))^$J360)+(EXP(-$G360/INDEX($BB$5:$BG$12,MATCH($D360,$AR$5:$AR$12,0),2))*($G360/INDEX($BB$5:$BG$12,MATCH($D360,$AR$5:$AR$12,0),2))^$J360)+(EXP(-$G360/INDEX($BB$5:$BG$12,MATCH($D360,$AR$5:$AR$12,0),3))*($G360/INDEX($BB$5:$BG$12,MATCH($D360,$AR$5:$AR$12,0),3))^$J360)+(EXP(-$G360/INDEX($BB$5:$BG$12,MATCH($D360,$AR$5:$AR$12,0),4))*($G360/INDEX($BB$5:$BG$12,MATCH($D360,$AR$5:$AR$12,0),4))^$J360)+(EXP(-$G360/INDEX($BB$5:$BG$12,MATCH($D360,$AR$5:$AR$12,0),5))*($G360/INDEX($BB$5:$BG$12,MATCH($D360,$AR$5:$AR$12,0),5))^$J360)+(EXP(-$G360/INDEX($BB$5:$BG$12,MATCH($D360,$AR$5:$AR$12,0),6))*($G360/INDEX($BB$5:$BG$12,MATCH($D360,$AR$5:$AR$12,0),6))^$J360)),0)</x:f>
        <x:v>0</x:v>
      </x:c>
      <x:c r="BJ360"/>
      <x:c r="BK360"/>
      <x:c r="BL360"/>
      <x:c r="BM360"/>
      <x:c r="BN360"/>
      <x:c r="BO360"/>
      <x:c r="BP360"/>
      <x:c r="BQ360"/>
      <x:c r="BR360"/>
      <x:c r="BS360"/>
      <x:c r="BT360"/>
      <x:c r="BU360"/>
      <x:c r="BV360"/>
      <x:c r="BW360"/>
      <x:c r="BX360"/>
      <x:c r="BY360"/>
      <x:c r="BZ360"/>
    </x:row>
    <x:row r="361">
      <x:c r="A361" s="30" t="n">
        <x:f>'対象台データ'!A359</x:f>
        <x:v>46139</x:v>
      </x:c>
      <x:c r="B361" s="1004" t="str">
        <x:f>'対象台データ'!B359</x:f>
        <x:v>月</x:v>
      </x:c>
      <x:c r="C361" s="1004" t="str">
        <x:f>'対象台データ'!C359</x:f>
        <x:v>4/27</x:v>
      </x:c>
      <x:c r="D361" t="str">
        <x:f>'対象台データ'!D359</x:f>
        <x:v>スマスロ 甲鉄城のカバネリ 海門決戦</x:v>
      </x:c>
      <x:c r="E361" s="1015" t="n">
        <x:f>IF($X361="A",MIN(100,MAX(0,55+(V361-55)*(1+0.4*SQRT(MIN(G361/8000,1))))),MIN(100,MAX(0,V361)))</x:f>
        <x:v>75.94688154673378</x:v>
      </x:c>
      <x:c r="F361" s="1017" t="n">
        <x:f>'対象台データ'!E359</x:f>
        <x:v>522</x:v>
      </x:c>
      <x:c r="G361" s="644" t="n">
        <x:f>'対象台データ'!F359</x:f>
        <x:v>8741</x:v>
      </x:c>
      <x:c r="H361" s="644" t="n">
        <x:f>'対象台データ'!G359</x:f>
        <x:v>1785</x:v>
      </x:c>
      <x:c r="I361" s="644" t="n">
        <x:f>'対象台データ'!H359</x:f>
        <x:v>0</x:v>
      </x:c>
      <x:c r="J361" s="644" t="n">
        <x:f>'対象台データ'!I359</x:f>
        <x:v>0</x:v>
      </x:c>
      <x:c r="K361" s="145" t="n">
        <x:f>'対象台データ'!K359</x:f>
        <x:v>1.0680700148724402</x:v>
      </x:c>
      <x:c r="L361" s="28" t="n">
        <x:f>IF(G361&lt;=0,5,IF(G361&lt;1500,5+(G361-0)*(20-5)/(1500-0),IF(G361&lt;3000,20+(G361-1500)*(40-20)/(3000-1500),IF(G361&lt;4500,40+(G361-3000)*(58-40)/(4500-3000),IF(G361&lt;6000,58+(G361-4500)*(72-58)/(6000-4500),IF(G361&lt;7500,72+(G361-6000)*(84-72)/(7500-6000),IF(G361&lt;9000,84+(G361-7500)*(93-84)/(9000-7500),IF(G361&lt;11000,93+(G361-9000)*(100-93)/(11000-9000),100))))))))</x:f>
        <x:v>91.446</x:v>
      </x:c>
      <x:c r="M361" s="28" t="n">
        <x:v>1</x:v>
      </x:c>
      <x:c r="N361" s="28" t="n">
        <x:f>MIN(100,L361*M361)</x:f>
        <x:v>91.446</x:v>
      </x:c>
      <x:c r="O361" s="28" t="n">
        <x:f>IF(K361&lt;=0.8,0,IF(K361&lt;0.9,0+(K361-0.8)*(10-0)/(0.9-0.8),IF(K361&lt;1,10+(K361-0.9)*(35-10)/(1-0.9),IF(K361&lt;1.2,35+(K361-1)*(87-35)/(1.2-1),IF(K361&lt;1.3,87+(K361-1.2)*(96-87)/(1.3-1.2),IF(K361&lt;1.45,96+(K361-1.3)*(100-96)/(1.45-1.3),100))))))</x:f>
        <x:v>52.69820386683447</x:v>
      </x:c>
      <x:c r="P361" s="145" t="n">
        <x:f>MIN(1,SQRT(G361/8000))</x:f>
        <x:v>1</x:v>
      </x:c>
      <x:c r="Q361" s="28" t="n">
        <x:f>35+(O361-35)*P361</x:f>
        <x:v>52.69820386683447</x:v>
      </x:c>
      <x:c r="R361" s="28" t="n">
        <x:f>IF(K361&lt;0.95,MIN(25,(0.95-K361)*250),0)</x:f>
        <x:v>0</x:v>
      </x:c>
      <x:c r="S361" s="28" t="n">
        <x:f>IF($X361="A",Y361*5+Z361*15+AA361*30+AB361*60+AC361*80+AD361*100,0)</x:f>
        <x:v>0</x:v>
      </x:c>
      <x:c r="T361" s="28" t="n">
        <x:f>IF($X361="A",AE361*5+AF361*15+AG361*30+AH361*60+AI361*80+AJ361*100,0)</x:f>
        <x:v>0</x:v>
      </x:c>
      <x:c r="U361" s="28" t="n">
        <x:f>IF($X361="A",S361*15%+T361*30%+Q361*55%,0)</x:f>
        <x:v>0</x:v>
      </x:c>
      <x:c r="V361" s="1019" t="n">
        <x:f>IF($X361="A",U361*80%+N361*20%,N361*IFERROR(INDEX($AT$5:$AT$60,MATCH($D361,$AR$5:$AR$60,0)),0.6)+Q361*IFERROR(INDEX($AU$5:$AU$60,MATCH($D361,$AR$5:$AR$60,0)),0.4)-R361)</x:f>
        <x:v>75.94688154673378</x:v>
      </x:c>
      <x:c r="W361" s="25" t="str">
        <x:f>IF(E361&gt;=90,"設定6級候補",IF(E361&gt;=75,"設定4以上強候補",IF(E361&gt;=60,"設定4以上を疑う","要観察")))</x:f>
        <x:v>設定4以上強候補</x:v>
      </x:c>
      <x:c r="X361" s="1004" t="str">
        <x:f>IFERROR(INDEX($AS$5:$AS$60,MATCH($D361,$AR$5:$AR$60,0)),"AT")</x:f>
        <x:v>AT</x:v>
      </x:c>
      <x:c r="Y361" s="145" t="n">
        <x:f>IFERROR((EXP(-$G361/INDEX($AV$5:$BA$12,MATCH($D361,$AR$5:$AR$12,0),1))*($G361/INDEX($AV$5:$BA$12,MATCH($D361,$AR$5:$AR$12,0),1))^$I361)/((EXP(-$G361/INDEX($AV$5:$BA$12,MATCH($D361,$AR$5:$AR$12,0),1))*($G361/INDEX($AV$5:$BA$12,MATCH($D361,$AR$5:$AR$12,0),1))^$I361)+(EXP(-$G361/INDEX($AV$5:$BA$12,MATCH($D361,$AR$5:$AR$12,0),2))*($G361/INDEX($AV$5:$BA$12,MATCH($D361,$AR$5:$AR$12,0),2))^$I361)+(EXP(-$G361/INDEX($AV$5:$BA$12,MATCH($D361,$AR$5:$AR$12,0),3))*($G361/INDEX($AV$5:$BA$12,MATCH($D361,$AR$5:$AR$12,0),3))^$I361)+(EXP(-$G361/INDEX($AV$5:$BA$12,MATCH($D361,$AR$5:$AR$12,0),4))*($G361/INDEX($AV$5:$BA$12,MATCH($D361,$AR$5:$AR$12,0),4))^$I361)+(EXP(-$G361/INDEX($AV$5:$BA$12,MATCH($D361,$AR$5:$AR$12,0),5))*($G361/INDEX($AV$5:$BA$12,MATCH($D361,$AR$5:$AR$12,0),5))^$I361)+(EXP(-$G361/INDEX($AV$5:$BA$12,MATCH($D361,$AR$5:$AR$12,0),6))*($G361/INDEX($AV$5:$BA$12,MATCH($D361,$AR$5:$AR$12,0),6))^$I361)),0)</x:f>
        <x:v>0</x:v>
      </x:c>
      <x:c r="Z361" s="145" t="n">
        <x:f>IFERROR((EXP(-$G361/INDEX($AV$5:$BA$12,MATCH($D361,$AR$5:$AR$12,0),2))*($G361/INDEX($AV$5:$BA$12,MATCH($D361,$AR$5:$AR$12,0),2))^$I361)/((EXP(-$G361/INDEX($AV$5:$BA$12,MATCH($D361,$AR$5:$AR$12,0),1))*($G361/INDEX($AV$5:$BA$12,MATCH($D361,$AR$5:$AR$12,0),1))^$I361)+(EXP(-$G361/INDEX($AV$5:$BA$12,MATCH($D361,$AR$5:$AR$12,0),2))*($G361/INDEX($AV$5:$BA$12,MATCH($D361,$AR$5:$AR$12,0),2))^$I361)+(EXP(-$G361/INDEX($AV$5:$BA$12,MATCH($D361,$AR$5:$AR$12,0),3))*($G361/INDEX($AV$5:$BA$12,MATCH($D361,$AR$5:$AR$12,0),3))^$I361)+(EXP(-$G361/INDEX($AV$5:$BA$12,MATCH($D361,$AR$5:$AR$12,0),4))*($G361/INDEX($AV$5:$BA$12,MATCH($D361,$AR$5:$AR$12,0),4))^$I361)+(EXP(-$G361/INDEX($AV$5:$BA$12,MATCH($D361,$AR$5:$AR$12,0),5))*($G361/INDEX($AV$5:$BA$12,MATCH($D361,$AR$5:$AR$12,0),5))^$I361)+(EXP(-$G361/INDEX($AV$5:$BA$12,MATCH($D361,$AR$5:$AR$12,0),6))*($G361/INDEX($AV$5:$BA$12,MATCH($D361,$AR$5:$AR$12,0),6))^$I361)),0)</x:f>
        <x:v>0</x:v>
      </x:c>
      <x:c r="AA361" s="145" t="n">
        <x:f>IFERROR((EXP(-$G361/INDEX($AV$5:$BA$12,MATCH($D361,$AR$5:$AR$12,0),3))*($G361/INDEX($AV$5:$BA$12,MATCH($D361,$AR$5:$AR$12,0),3))^$I361)/((EXP(-$G361/INDEX($AV$5:$BA$12,MATCH($D361,$AR$5:$AR$12,0),1))*($G361/INDEX($AV$5:$BA$12,MATCH($D361,$AR$5:$AR$12,0),1))^$I361)+(EXP(-$G361/INDEX($AV$5:$BA$12,MATCH($D361,$AR$5:$AR$12,0),2))*($G361/INDEX($AV$5:$BA$12,MATCH($D361,$AR$5:$AR$12,0),2))^$I361)+(EXP(-$G361/INDEX($AV$5:$BA$12,MATCH($D361,$AR$5:$AR$12,0),3))*($G361/INDEX($AV$5:$BA$12,MATCH($D361,$AR$5:$AR$12,0),3))^$I361)+(EXP(-$G361/INDEX($AV$5:$BA$12,MATCH($D361,$AR$5:$AR$12,0),4))*($G361/INDEX($AV$5:$BA$12,MATCH($D361,$AR$5:$AR$12,0),4))^$I361)+(EXP(-$G361/INDEX($AV$5:$BA$12,MATCH($D361,$AR$5:$AR$12,0),5))*($G361/INDEX($AV$5:$BA$12,MATCH($D361,$AR$5:$AR$12,0),5))^$I361)+(EXP(-$G361/INDEX($AV$5:$BA$12,MATCH($D361,$AR$5:$AR$12,0),6))*($G361/INDEX($AV$5:$BA$12,MATCH($D361,$AR$5:$AR$12,0),6))^$I361)),0)</x:f>
        <x:v>0</x:v>
      </x:c>
      <x:c r="AB361" s="145" t="n">
        <x:f>IFERROR((EXP(-$G361/INDEX($AV$5:$BA$12,MATCH($D361,$AR$5:$AR$12,0),4))*($G361/INDEX($AV$5:$BA$12,MATCH($D361,$AR$5:$AR$12,0),4))^$I361)/((EXP(-$G361/INDEX($AV$5:$BA$12,MATCH($D361,$AR$5:$AR$12,0),1))*($G361/INDEX($AV$5:$BA$12,MATCH($D361,$AR$5:$AR$12,0),1))^$I361)+(EXP(-$G361/INDEX($AV$5:$BA$12,MATCH($D361,$AR$5:$AR$12,0),2))*($G361/INDEX($AV$5:$BA$12,MATCH($D361,$AR$5:$AR$12,0),2))^$I361)+(EXP(-$G361/INDEX($AV$5:$BA$12,MATCH($D361,$AR$5:$AR$12,0),3))*($G361/INDEX($AV$5:$BA$12,MATCH($D361,$AR$5:$AR$12,0),3))^$I361)+(EXP(-$G361/INDEX($AV$5:$BA$12,MATCH($D361,$AR$5:$AR$12,0),4))*($G361/INDEX($AV$5:$BA$12,MATCH($D361,$AR$5:$AR$12,0),4))^$I361)+(EXP(-$G361/INDEX($AV$5:$BA$12,MATCH($D361,$AR$5:$AR$12,0),5))*($G361/INDEX($AV$5:$BA$12,MATCH($D361,$AR$5:$AR$12,0),5))^$I361)+(EXP(-$G361/INDEX($AV$5:$BA$12,MATCH($D361,$AR$5:$AR$12,0),6))*($G361/INDEX($AV$5:$BA$12,MATCH($D361,$AR$5:$AR$12,0),6))^$I361)),0)</x:f>
        <x:v>0</x:v>
      </x:c>
      <x:c r="AC361" s="145" t="n">
        <x:f>IFERROR((EXP(-$G361/INDEX($AV$5:$BA$12,MATCH($D361,$AR$5:$AR$12,0),5))*($G361/INDEX($AV$5:$BA$12,MATCH($D361,$AR$5:$AR$12,0),5))^$I361)/((EXP(-$G361/INDEX($AV$5:$BA$12,MATCH($D361,$AR$5:$AR$12,0),1))*($G361/INDEX($AV$5:$BA$12,MATCH($D361,$AR$5:$AR$12,0),1))^$I361)+(EXP(-$G361/INDEX($AV$5:$BA$12,MATCH($D361,$AR$5:$AR$12,0),2))*($G361/INDEX($AV$5:$BA$12,MATCH($D361,$AR$5:$AR$12,0),2))^$I361)+(EXP(-$G361/INDEX($AV$5:$BA$12,MATCH($D361,$AR$5:$AR$12,0),3))*($G361/INDEX($AV$5:$BA$12,MATCH($D361,$AR$5:$AR$12,0),3))^$I361)+(EXP(-$G361/INDEX($AV$5:$BA$12,MATCH($D361,$AR$5:$AR$12,0),4))*($G361/INDEX($AV$5:$BA$12,MATCH($D361,$AR$5:$AR$12,0),4))^$I361)+(EXP(-$G361/INDEX($AV$5:$BA$12,MATCH($D361,$AR$5:$AR$12,0),5))*($G361/INDEX($AV$5:$BA$12,MATCH($D361,$AR$5:$AR$12,0),5))^$I361)+(EXP(-$G361/INDEX($AV$5:$BA$12,MATCH($D361,$AR$5:$AR$12,0),6))*($G361/INDEX($AV$5:$BA$12,MATCH($D361,$AR$5:$AR$12,0),6))^$I361)),0)</x:f>
        <x:v>0</x:v>
      </x:c>
      <x:c r="AD361" s="145" t="n">
        <x:f>IFERROR((EXP(-$G361/INDEX($AV$5:$BA$12,MATCH($D361,$AR$5:$AR$12,0),6))*($G361/INDEX($AV$5:$BA$12,MATCH($D361,$AR$5:$AR$12,0),6))^$I361)/((EXP(-$G361/INDEX($AV$5:$BA$12,MATCH($D361,$AR$5:$AR$12,0),1))*($G361/INDEX($AV$5:$BA$12,MATCH($D361,$AR$5:$AR$12,0),1))^$I361)+(EXP(-$G361/INDEX($AV$5:$BA$12,MATCH($D361,$AR$5:$AR$12,0),2))*($G361/INDEX($AV$5:$BA$12,MATCH($D361,$AR$5:$AR$12,0),2))^$I361)+(EXP(-$G361/INDEX($AV$5:$BA$12,MATCH($D361,$AR$5:$AR$12,0),3))*($G361/INDEX($AV$5:$BA$12,MATCH($D361,$AR$5:$AR$12,0),3))^$I361)+(EXP(-$G361/INDEX($AV$5:$BA$12,MATCH($D361,$AR$5:$AR$12,0),4))*($G361/INDEX($AV$5:$BA$12,MATCH($D361,$AR$5:$AR$12,0),4))^$I361)+(EXP(-$G361/INDEX($AV$5:$BA$12,MATCH($D361,$AR$5:$AR$12,0),5))*($G361/INDEX($AV$5:$BA$12,MATCH($D361,$AR$5:$AR$12,0),5))^$I361)+(EXP(-$G361/INDEX($AV$5:$BA$12,MATCH($D361,$AR$5:$AR$12,0),6))*($G361/INDEX($AV$5:$BA$12,MATCH($D361,$AR$5:$AR$12,0),6))^$I361)),0)</x:f>
        <x:v>0</x:v>
      </x:c>
      <x:c r="AE361" s="145" t="n">
        <x:f>IFERROR((EXP(-$G361/INDEX($BB$5:$BG$12,MATCH($D361,$AR$5:$AR$12,0),1))*($G361/INDEX($BB$5:$BG$12,MATCH($D361,$AR$5:$AR$12,0),1))^$J361)/((EXP(-$G361/INDEX($BB$5:$BG$12,MATCH($D361,$AR$5:$AR$12,0),1))*($G361/INDEX($BB$5:$BG$12,MATCH($D361,$AR$5:$AR$12,0),1))^$J361)+(EXP(-$G361/INDEX($BB$5:$BG$12,MATCH($D361,$AR$5:$AR$12,0),2))*($G361/INDEX($BB$5:$BG$12,MATCH($D361,$AR$5:$AR$12,0),2))^$J361)+(EXP(-$G361/INDEX($BB$5:$BG$12,MATCH($D361,$AR$5:$AR$12,0),3))*($G361/INDEX($BB$5:$BG$12,MATCH($D361,$AR$5:$AR$12,0),3))^$J361)+(EXP(-$G361/INDEX($BB$5:$BG$12,MATCH($D361,$AR$5:$AR$12,0),4))*($G361/INDEX($BB$5:$BG$12,MATCH($D361,$AR$5:$AR$12,0),4))^$J361)+(EXP(-$G361/INDEX($BB$5:$BG$12,MATCH($D361,$AR$5:$AR$12,0),5))*($G361/INDEX($BB$5:$BG$12,MATCH($D361,$AR$5:$AR$12,0),5))^$J361)+(EXP(-$G361/INDEX($BB$5:$BG$12,MATCH($D361,$AR$5:$AR$12,0),6))*($G361/INDEX($BB$5:$BG$12,MATCH($D361,$AR$5:$AR$12,0),6))^$J361)),0)</x:f>
        <x:v>0</x:v>
      </x:c>
      <x:c r="AF361" s="145" t="n">
        <x:f>IFERROR((EXP(-$G361/INDEX($BB$5:$BG$12,MATCH($D361,$AR$5:$AR$12,0),2))*($G361/INDEX($BB$5:$BG$12,MATCH($D361,$AR$5:$AR$12,0),2))^$J361)/((EXP(-$G361/INDEX($BB$5:$BG$12,MATCH($D361,$AR$5:$AR$12,0),1))*($G361/INDEX($BB$5:$BG$12,MATCH($D361,$AR$5:$AR$12,0),1))^$J361)+(EXP(-$G361/INDEX($BB$5:$BG$12,MATCH($D361,$AR$5:$AR$12,0),2))*($G361/INDEX($BB$5:$BG$12,MATCH($D361,$AR$5:$AR$12,0),2))^$J361)+(EXP(-$G361/INDEX($BB$5:$BG$12,MATCH($D361,$AR$5:$AR$12,0),3))*($G361/INDEX($BB$5:$BG$12,MATCH($D361,$AR$5:$AR$12,0),3))^$J361)+(EXP(-$G361/INDEX($BB$5:$BG$12,MATCH($D361,$AR$5:$AR$12,0),4))*($G361/INDEX($BB$5:$BG$12,MATCH($D361,$AR$5:$AR$12,0),4))^$J361)+(EXP(-$G361/INDEX($BB$5:$BG$12,MATCH($D361,$AR$5:$AR$12,0),5))*($G361/INDEX($BB$5:$BG$12,MATCH($D361,$AR$5:$AR$12,0),5))^$J361)+(EXP(-$G361/INDEX($BB$5:$BG$12,MATCH($D361,$AR$5:$AR$12,0),6))*($G361/INDEX($BB$5:$BG$12,MATCH($D361,$AR$5:$AR$12,0),6))^$J361)),0)</x:f>
        <x:v>0</x:v>
      </x:c>
      <x:c r="AG361" s="145" t="n">
        <x:f>IFERROR((EXP(-$G361/INDEX($BB$5:$BG$12,MATCH($D361,$AR$5:$AR$12,0),3))*($G361/INDEX($BB$5:$BG$12,MATCH($D361,$AR$5:$AR$12,0),3))^$J361)/((EXP(-$G361/INDEX($BB$5:$BG$12,MATCH($D361,$AR$5:$AR$12,0),1))*($G361/INDEX($BB$5:$BG$12,MATCH($D361,$AR$5:$AR$12,0),1))^$J361)+(EXP(-$G361/INDEX($BB$5:$BG$12,MATCH($D361,$AR$5:$AR$12,0),2))*($G361/INDEX($BB$5:$BG$12,MATCH($D361,$AR$5:$AR$12,0),2))^$J361)+(EXP(-$G361/INDEX($BB$5:$BG$12,MATCH($D361,$AR$5:$AR$12,0),3))*($G361/INDEX($BB$5:$BG$12,MATCH($D361,$AR$5:$AR$12,0),3))^$J361)+(EXP(-$G361/INDEX($BB$5:$BG$12,MATCH($D361,$AR$5:$AR$12,0),4))*($G361/INDEX($BB$5:$BG$12,MATCH($D361,$AR$5:$AR$12,0),4))^$J361)+(EXP(-$G361/INDEX($BB$5:$BG$12,MATCH($D361,$AR$5:$AR$12,0),5))*($G361/INDEX($BB$5:$BG$12,MATCH($D361,$AR$5:$AR$12,0),5))^$J361)+(EXP(-$G361/INDEX($BB$5:$BG$12,MATCH($D361,$AR$5:$AR$12,0),6))*($G361/INDEX($BB$5:$BG$12,MATCH($D361,$AR$5:$AR$12,0),6))^$J361)),0)</x:f>
        <x:v>0</x:v>
      </x:c>
      <x:c r="AH361" s="145" t="n">
        <x:f>IFERROR((EXP(-$G361/INDEX($BB$5:$BG$12,MATCH($D361,$AR$5:$AR$12,0),4))*($G361/INDEX($BB$5:$BG$12,MATCH($D361,$AR$5:$AR$12,0),4))^$J361)/((EXP(-$G361/INDEX($BB$5:$BG$12,MATCH($D361,$AR$5:$AR$12,0),1))*($G361/INDEX($BB$5:$BG$12,MATCH($D361,$AR$5:$AR$12,0),1))^$J361)+(EXP(-$G361/INDEX($BB$5:$BG$12,MATCH($D361,$AR$5:$AR$12,0),2))*($G361/INDEX($BB$5:$BG$12,MATCH($D361,$AR$5:$AR$12,0),2))^$J361)+(EXP(-$G361/INDEX($BB$5:$BG$12,MATCH($D361,$AR$5:$AR$12,0),3))*($G361/INDEX($BB$5:$BG$12,MATCH($D361,$AR$5:$AR$12,0),3))^$J361)+(EXP(-$G361/INDEX($BB$5:$BG$12,MATCH($D361,$AR$5:$AR$12,0),4))*($G361/INDEX($BB$5:$BG$12,MATCH($D361,$AR$5:$AR$12,0),4))^$J361)+(EXP(-$G361/INDEX($BB$5:$BG$12,MATCH($D361,$AR$5:$AR$12,0),5))*($G361/INDEX($BB$5:$BG$12,MATCH($D361,$AR$5:$AR$12,0),5))^$J361)+(EXP(-$G361/INDEX($BB$5:$BG$12,MATCH($D361,$AR$5:$AR$12,0),6))*($G361/INDEX($BB$5:$BG$12,MATCH($D361,$AR$5:$AR$12,0),6))^$J361)),0)</x:f>
        <x:v>0</x:v>
      </x:c>
      <x:c r="AI361" s="145" t="n">
        <x:f>IFERROR((EXP(-$G361/INDEX($BB$5:$BG$12,MATCH($D361,$AR$5:$AR$12,0),5))*($G361/INDEX($BB$5:$BG$12,MATCH($D361,$AR$5:$AR$12,0),5))^$J361)/((EXP(-$G361/INDEX($BB$5:$BG$12,MATCH($D361,$AR$5:$AR$12,0),1))*($G361/INDEX($BB$5:$BG$12,MATCH($D361,$AR$5:$AR$12,0),1))^$J361)+(EXP(-$G361/INDEX($BB$5:$BG$12,MATCH($D361,$AR$5:$AR$12,0),2))*($G361/INDEX($BB$5:$BG$12,MATCH($D361,$AR$5:$AR$12,0),2))^$J361)+(EXP(-$G361/INDEX($BB$5:$BG$12,MATCH($D361,$AR$5:$AR$12,0),3))*($G361/INDEX($BB$5:$BG$12,MATCH($D361,$AR$5:$AR$12,0),3))^$J361)+(EXP(-$G361/INDEX($BB$5:$BG$12,MATCH($D361,$AR$5:$AR$12,0),4))*($G361/INDEX($BB$5:$BG$12,MATCH($D361,$AR$5:$AR$12,0),4))^$J361)+(EXP(-$G361/INDEX($BB$5:$BG$12,MATCH($D361,$AR$5:$AR$12,0),5))*($G361/INDEX($BB$5:$BG$12,MATCH($D361,$AR$5:$AR$12,0),5))^$J361)+(EXP(-$G361/INDEX($BB$5:$BG$12,MATCH($D361,$AR$5:$AR$12,0),6))*($G361/INDEX($BB$5:$BG$12,MATCH($D361,$AR$5:$AR$12,0),6))^$J361)),0)</x:f>
        <x:v>0</x:v>
      </x:c>
      <x:c r="AJ361" s="145" t="n">
        <x:f>IFERROR((EXP(-$G361/INDEX($BB$5:$BG$12,MATCH($D361,$AR$5:$AR$12,0),6))*($G361/INDEX($BB$5:$BG$12,MATCH($D361,$AR$5:$AR$12,0),6))^$J361)/((EXP(-$G361/INDEX($BB$5:$BG$12,MATCH($D361,$AR$5:$AR$12,0),1))*($G361/INDEX($BB$5:$BG$12,MATCH($D361,$AR$5:$AR$12,0),1))^$J361)+(EXP(-$G361/INDEX($BB$5:$BG$12,MATCH($D361,$AR$5:$AR$12,0),2))*($G361/INDEX($BB$5:$BG$12,MATCH($D361,$AR$5:$AR$12,0),2))^$J361)+(EXP(-$G361/INDEX($BB$5:$BG$12,MATCH($D361,$AR$5:$AR$12,0),3))*($G361/INDEX($BB$5:$BG$12,MATCH($D361,$AR$5:$AR$12,0),3))^$J361)+(EXP(-$G361/INDEX($BB$5:$BG$12,MATCH($D361,$AR$5:$AR$12,0),4))*($G361/INDEX($BB$5:$BG$12,MATCH($D361,$AR$5:$AR$12,0),4))^$J361)+(EXP(-$G361/INDEX($BB$5:$BG$12,MATCH($D361,$AR$5:$AR$12,0),5))*($G361/INDEX($BB$5:$BG$12,MATCH($D361,$AR$5:$AR$12,0),5))^$J361)+(EXP(-$G361/INDEX($BB$5:$BG$12,MATCH($D361,$AR$5:$AR$12,0),6))*($G361/INDEX($BB$5:$BG$12,MATCH($D361,$AR$5:$AR$12,0),6))^$J361)),0)</x:f>
        <x:v>0</x:v>
      </x:c>
      <x:c r="BJ361"/>
      <x:c r="BK361"/>
      <x:c r="BL361"/>
      <x:c r="BM361"/>
      <x:c r="BN361"/>
      <x:c r="BO361"/>
      <x:c r="BP361"/>
      <x:c r="BQ361"/>
      <x:c r="BR361"/>
      <x:c r="BS361"/>
      <x:c r="BT361"/>
      <x:c r="BU361"/>
      <x:c r="BV361"/>
      <x:c r="BW361"/>
      <x:c r="BX361"/>
      <x:c r="BY361"/>
      <x:c r="BZ361"/>
    </x:row>
    <x:row r="362">
      <x:c r="A362" s="30" t="n">
        <x:f>'対象台データ'!A360</x:f>
        <x:v>46139</x:v>
      </x:c>
      <x:c r="B362" s="1004" t="str">
        <x:f>'対象台データ'!B360</x:f>
        <x:v>月</x:v>
      </x:c>
      <x:c r="C362" s="1004" t="str">
        <x:f>'対象台データ'!C360</x:f>
        <x:v>4/27</x:v>
      </x:c>
      <x:c r="D362" t="str">
        <x:f>'対象台データ'!D360</x:f>
        <x:v>ヴァルヴレイヴ2</x:v>
      </x:c>
      <x:c r="E362" s="1015" t="n">
        <x:f>IF($X362="A",MIN(100,MAX(0,55+(V362-55)*(1+0.4*SQRT(MIN(G362/8000,1))))),MIN(100,MAX(0,V362)))</x:f>
        <x:v>90.73053097345132</x:v>
      </x:c>
      <x:c r="F362" s="1017" t="n">
        <x:f>'対象台データ'!E360</x:f>
        <x:v>631</x:v>
      </x:c>
      <x:c r="G362" s="644" t="n">
        <x:f>'対象台データ'!F360</x:f>
        <x:v>8475</x:v>
      </x:c>
      <x:c r="H362" s="644" t="n">
        <x:f>'対象台データ'!G360</x:f>
        <x:v>6512</x:v>
      </x:c>
      <x:c r="I362" s="644" t="n">
        <x:f>'対象台データ'!H360</x:f>
        <x:v>0</x:v>
      </x:c>
      <x:c r="J362" s="644" t="n">
        <x:f>'対象台データ'!I360</x:f>
        <x:v>0</x:v>
      </x:c>
      <x:c r="K362" s="145" t="n">
        <x:f>'対象台データ'!K360</x:f>
        <x:v>1.256125860373648</x:v>
      </x:c>
      <x:c r="L362" s="28" t="n">
        <x:f>IF(G362&lt;=0,5,IF(G362&lt;1500,5+(G362-0)*(20-5)/(1500-0),IF(G362&lt;3000,20+(G362-1500)*(40-20)/(3000-1500),IF(G362&lt;4500,40+(G362-3000)*(58-40)/(4500-3000),IF(G362&lt;6000,58+(G362-4500)*(72-58)/(6000-4500),IF(G362&lt;7500,72+(G362-6000)*(84-72)/(7500-6000),IF(G362&lt;9000,84+(G362-7500)*(93-84)/(9000-7500),IF(G362&lt;11000,93+(G362-9000)*(100-93)/(11000-9000),100))))))))</x:f>
        <x:v>89.85</x:v>
      </x:c>
      <x:c r="M362" s="28" t="n">
        <x:v>1</x:v>
      </x:c>
      <x:c r="N362" s="28" t="n">
        <x:f>MIN(100,L362*M362)</x:f>
        <x:v>89.85</x:v>
      </x:c>
      <x:c r="O362" s="28" t="n">
        <x:f>IF(K362&lt;=0.8,0,IF(K362&lt;0.9,0+(K362-0.8)*(10-0)/(0.9-0.8),IF(K362&lt;1,10+(K362-0.9)*(35-10)/(1-0.9),IF(K362&lt;1.2,35+(K362-1)*(87-35)/(1.2-1),IF(K362&lt;1.3,87+(K362-1.2)*(96-87)/(1.3-1.2),IF(K362&lt;1.45,96+(K362-1.3)*(100-96)/(1.45-1.3),100))))))</x:f>
        <x:v>92.05132743362833</x:v>
      </x:c>
      <x:c r="P362" s="145" t="n">
        <x:f>MIN(1,SQRT(G362/8000))</x:f>
        <x:v>1</x:v>
      </x:c>
      <x:c r="Q362" s="28" t="n">
        <x:f>35+(O362-35)*P362</x:f>
        <x:v>92.05132743362833</x:v>
      </x:c>
      <x:c r="R362" s="28" t="n">
        <x:f>IF(K362&lt;0.95,MIN(25,(0.95-K362)*250),0)</x:f>
        <x:v>0</x:v>
      </x:c>
      <x:c r="S362" s="28" t="n">
        <x:f>IF($X362="A",Y362*5+Z362*15+AA362*30+AB362*60+AC362*80+AD362*100,0)</x:f>
        <x:v>0</x:v>
      </x:c>
      <x:c r="T362" s="28" t="n">
        <x:f>IF($X362="A",AE362*5+AF362*15+AG362*30+AH362*60+AI362*80+AJ362*100,0)</x:f>
        <x:v>0</x:v>
      </x:c>
      <x:c r="U362" s="28" t="n">
        <x:f>IF($X362="A",S362*15%+T362*30%+Q362*55%,0)</x:f>
        <x:v>0</x:v>
      </x:c>
      <x:c r="V362" s="1019" t="n">
        <x:f>IF($X362="A",U362*80%+N362*20%,N362*IFERROR(INDEX($AT$5:$AT$60,MATCH($D362,$AR$5:$AR$60,0)),0.6)+Q362*IFERROR(INDEX($AU$5:$AU$60,MATCH($D362,$AR$5:$AR$60,0)),0.4)-R362)</x:f>
        <x:v>90.73053097345132</x:v>
      </x:c>
      <x:c r="W362" s="25" t="str">
        <x:f>IF(E362&gt;=90,"設定6級候補",IF(E362&gt;=75,"設定4以上強候補",IF(E362&gt;=60,"設定4以上を疑う","要観察")))</x:f>
        <x:v>設定6級候補</x:v>
      </x:c>
      <x:c r="X362" s="1004" t="str">
        <x:f>IFERROR(INDEX($AS$5:$AS$60,MATCH($D362,$AR$5:$AR$60,0)),"AT")</x:f>
        <x:v>AT</x:v>
      </x:c>
      <x:c r="Y362" s="145" t="n">
        <x:f>IFERROR((EXP(-$G362/INDEX($AV$5:$BA$12,MATCH($D362,$AR$5:$AR$12,0),1))*($G362/INDEX($AV$5:$BA$12,MATCH($D362,$AR$5:$AR$12,0),1))^$I362)/((EXP(-$G362/INDEX($AV$5:$BA$12,MATCH($D362,$AR$5:$AR$12,0),1))*($G362/INDEX($AV$5:$BA$12,MATCH($D362,$AR$5:$AR$12,0),1))^$I362)+(EXP(-$G362/INDEX($AV$5:$BA$12,MATCH($D362,$AR$5:$AR$12,0),2))*($G362/INDEX($AV$5:$BA$12,MATCH($D362,$AR$5:$AR$12,0),2))^$I362)+(EXP(-$G362/INDEX($AV$5:$BA$12,MATCH($D362,$AR$5:$AR$12,0),3))*($G362/INDEX($AV$5:$BA$12,MATCH($D362,$AR$5:$AR$12,0),3))^$I362)+(EXP(-$G362/INDEX($AV$5:$BA$12,MATCH($D362,$AR$5:$AR$12,0),4))*($G362/INDEX($AV$5:$BA$12,MATCH($D362,$AR$5:$AR$12,0),4))^$I362)+(EXP(-$G362/INDEX($AV$5:$BA$12,MATCH($D362,$AR$5:$AR$12,0),5))*($G362/INDEX($AV$5:$BA$12,MATCH($D362,$AR$5:$AR$12,0),5))^$I362)+(EXP(-$G362/INDEX($AV$5:$BA$12,MATCH($D362,$AR$5:$AR$12,0),6))*($G362/INDEX($AV$5:$BA$12,MATCH($D362,$AR$5:$AR$12,0),6))^$I362)),0)</x:f>
        <x:v>0</x:v>
      </x:c>
      <x:c r="Z362" s="145" t="n">
        <x:f>IFERROR((EXP(-$G362/INDEX($AV$5:$BA$12,MATCH($D362,$AR$5:$AR$12,0),2))*($G362/INDEX($AV$5:$BA$12,MATCH($D362,$AR$5:$AR$12,0),2))^$I362)/((EXP(-$G362/INDEX($AV$5:$BA$12,MATCH($D362,$AR$5:$AR$12,0),1))*($G362/INDEX($AV$5:$BA$12,MATCH($D362,$AR$5:$AR$12,0),1))^$I362)+(EXP(-$G362/INDEX($AV$5:$BA$12,MATCH($D362,$AR$5:$AR$12,0),2))*($G362/INDEX($AV$5:$BA$12,MATCH($D362,$AR$5:$AR$12,0),2))^$I362)+(EXP(-$G362/INDEX($AV$5:$BA$12,MATCH($D362,$AR$5:$AR$12,0),3))*($G362/INDEX($AV$5:$BA$12,MATCH($D362,$AR$5:$AR$12,0),3))^$I362)+(EXP(-$G362/INDEX($AV$5:$BA$12,MATCH($D362,$AR$5:$AR$12,0),4))*($G362/INDEX($AV$5:$BA$12,MATCH($D362,$AR$5:$AR$12,0),4))^$I362)+(EXP(-$G362/INDEX($AV$5:$BA$12,MATCH($D362,$AR$5:$AR$12,0),5))*($G362/INDEX($AV$5:$BA$12,MATCH($D362,$AR$5:$AR$12,0),5))^$I362)+(EXP(-$G362/INDEX($AV$5:$BA$12,MATCH($D362,$AR$5:$AR$12,0),6))*($G362/INDEX($AV$5:$BA$12,MATCH($D362,$AR$5:$AR$12,0),6))^$I362)),0)</x:f>
        <x:v>0</x:v>
      </x:c>
      <x:c r="AA362" s="145" t="n">
        <x:f>IFERROR((EXP(-$G362/INDEX($AV$5:$BA$12,MATCH($D362,$AR$5:$AR$12,0),3))*($G362/INDEX($AV$5:$BA$12,MATCH($D362,$AR$5:$AR$12,0),3))^$I362)/((EXP(-$G362/INDEX($AV$5:$BA$12,MATCH($D362,$AR$5:$AR$12,0),1))*($G362/INDEX($AV$5:$BA$12,MATCH($D362,$AR$5:$AR$12,0),1))^$I362)+(EXP(-$G362/INDEX($AV$5:$BA$12,MATCH($D362,$AR$5:$AR$12,0),2))*($G362/INDEX($AV$5:$BA$12,MATCH($D362,$AR$5:$AR$12,0),2))^$I362)+(EXP(-$G362/INDEX($AV$5:$BA$12,MATCH($D362,$AR$5:$AR$12,0),3))*($G362/INDEX($AV$5:$BA$12,MATCH($D362,$AR$5:$AR$12,0),3))^$I362)+(EXP(-$G362/INDEX($AV$5:$BA$12,MATCH($D362,$AR$5:$AR$12,0),4))*($G362/INDEX($AV$5:$BA$12,MATCH($D362,$AR$5:$AR$12,0),4))^$I362)+(EXP(-$G362/INDEX($AV$5:$BA$12,MATCH($D362,$AR$5:$AR$12,0),5))*($G362/INDEX($AV$5:$BA$12,MATCH($D362,$AR$5:$AR$12,0),5))^$I362)+(EXP(-$G362/INDEX($AV$5:$BA$12,MATCH($D362,$AR$5:$AR$12,0),6))*($G362/INDEX($AV$5:$BA$12,MATCH($D362,$AR$5:$AR$12,0),6))^$I362)),0)</x:f>
        <x:v>0</x:v>
      </x:c>
      <x:c r="AB362" s="145" t="n">
        <x:f>IFERROR((EXP(-$G362/INDEX($AV$5:$BA$12,MATCH($D362,$AR$5:$AR$12,0),4))*($G362/INDEX($AV$5:$BA$12,MATCH($D362,$AR$5:$AR$12,0),4))^$I362)/((EXP(-$G362/INDEX($AV$5:$BA$12,MATCH($D362,$AR$5:$AR$12,0),1))*($G362/INDEX($AV$5:$BA$12,MATCH($D362,$AR$5:$AR$12,0),1))^$I362)+(EXP(-$G362/INDEX($AV$5:$BA$12,MATCH($D362,$AR$5:$AR$12,0),2))*($G362/INDEX($AV$5:$BA$12,MATCH($D362,$AR$5:$AR$12,0),2))^$I362)+(EXP(-$G362/INDEX($AV$5:$BA$12,MATCH($D362,$AR$5:$AR$12,0),3))*($G362/INDEX($AV$5:$BA$12,MATCH($D362,$AR$5:$AR$12,0),3))^$I362)+(EXP(-$G362/INDEX($AV$5:$BA$12,MATCH($D362,$AR$5:$AR$12,0),4))*($G362/INDEX($AV$5:$BA$12,MATCH($D362,$AR$5:$AR$12,0),4))^$I362)+(EXP(-$G362/INDEX($AV$5:$BA$12,MATCH($D362,$AR$5:$AR$12,0),5))*($G362/INDEX($AV$5:$BA$12,MATCH($D362,$AR$5:$AR$12,0),5))^$I362)+(EXP(-$G362/INDEX($AV$5:$BA$12,MATCH($D362,$AR$5:$AR$12,0),6))*($G362/INDEX($AV$5:$BA$12,MATCH($D362,$AR$5:$AR$12,0),6))^$I362)),0)</x:f>
        <x:v>0</x:v>
      </x:c>
      <x:c r="AC362" s="145" t="n">
        <x:f>IFERROR((EXP(-$G362/INDEX($AV$5:$BA$12,MATCH($D362,$AR$5:$AR$12,0),5))*($G362/INDEX($AV$5:$BA$12,MATCH($D362,$AR$5:$AR$12,0),5))^$I362)/((EXP(-$G362/INDEX($AV$5:$BA$12,MATCH($D362,$AR$5:$AR$12,0),1))*($G362/INDEX($AV$5:$BA$12,MATCH($D362,$AR$5:$AR$12,0),1))^$I362)+(EXP(-$G362/INDEX($AV$5:$BA$12,MATCH($D362,$AR$5:$AR$12,0),2))*($G362/INDEX($AV$5:$BA$12,MATCH($D362,$AR$5:$AR$12,0),2))^$I362)+(EXP(-$G362/INDEX($AV$5:$BA$12,MATCH($D362,$AR$5:$AR$12,0),3))*($G362/INDEX($AV$5:$BA$12,MATCH($D362,$AR$5:$AR$12,0),3))^$I362)+(EXP(-$G362/INDEX($AV$5:$BA$12,MATCH($D362,$AR$5:$AR$12,0),4))*($G362/INDEX($AV$5:$BA$12,MATCH($D362,$AR$5:$AR$12,0),4))^$I362)+(EXP(-$G362/INDEX($AV$5:$BA$12,MATCH($D362,$AR$5:$AR$12,0),5))*($G362/INDEX($AV$5:$BA$12,MATCH($D362,$AR$5:$AR$12,0),5))^$I362)+(EXP(-$G362/INDEX($AV$5:$BA$12,MATCH($D362,$AR$5:$AR$12,0),6))*($G362/INDEX($AV$5:$BA$12,MATCH($D362,$AR$5:$AR$12,0),6))^$I362)),0)</x:f>
        <x:v>0</x:v>
      </x:c>
      <x:c r="AD362" s="145" t="n">
        <x:f>IFERROR((EXP(-$G362/INDEX($AV$5:$BA$12,MATCH($D362,$AR$5:$AR$12,0),6))*($G362/INDEX($AV$5:$BA$12,MATCH($D362,$AR$5:$AR$12,0),6))^$I362)/((EXP(-$G362/INDEX($AV$5:$BA$12,MATCH($D362,$AR$5:$AR$12,0),1))*($G362/INDEX($AV$5:$BA$12,MATCH($D362,$AR$5:$AR$12,0),1))^$I362)+(EXP(-$G362/INDEX($AV$5:$BA$12,MATCH($D362,$AR$5:$AR$12,0),2))*($G362/INDEX($AV$5:$BA$12,MATCH($D362,$AR$5:$AR$12,0),2))^$I362)+(EXP(-$G362/INDEX($AV$5:$BA$12,MATCH($D362,$AR$5:$AR$12,0),3))*($G362/INDEX($AV$5:$BA$12,MATCH($D362,$AR$5:$AR$12,0),3))^$I362)+(EXP(-$G362/INDEX($AV$5:$BA$12,MATCH($D362,$AR$5:$AR$12,0),4))*($G362/INDEX($AV$5:$BA$12,MATCH($D362,$AR$5:$AR$12,0),4))^$I362)+(EXP(-$G362/INDEX($AV$5:$BA$12,MATCH($D362,$AR$5:$AR$12,0),5))*($G362/INDEX($AV$5:$BA$12,MATCH($D362,$AR$5:$AR$12,0),5))^$I362)+(EXP(-$G362/INDEX($AV$5:$BA$12,MATCH($D362,$AR$5:$AR$12,0),6))*($G362/INDEX($AV$5:$BA$12,MATCH($D362,$AR$5:$AR$12,0),6))^$I362)),0)</x:f>
        <x:v>0</x:v>
      </x:c>
      <x:c r="AE362" s="145" t="n">
        <x:f>IFERROR((EXP(-$G362/INDEX($BB$5:$BG$12,MATCH($D362,$AR$5:$AR$12,0),1))*($G362/INDEX($BB$5:$BG$12,MATCH($D362,$AR$5:$AR$12,0),1))^$J362)/((EXP(-$G362/INDEX($BB$5:$BG$12,MATCH($D362,$AR$5:$AR$12,0),1))*($G362/INDEX($BB$5:$BG$12,MATCH($D362,$AR$5:$AR$12,0),1))^$J362)+(EXP(-$G362/INDEX($BB$5:$BG$12,MATCH($D362,$AR$5:$AR$12,0),2))*($G362/INDEX($BB$5:$BG$12,MATCH($D362,$AR$5:$AR$12,0),2))^$J362)+(EXP(-$G362/INDEX($BB$5:$BG$12,MATCH($D362,$AR$5:$AR$12,0),3))*($G362/INDEX($BB$5:$BG$12,MATCH($D362,$AR$5:$AR$12,0),3))^$J362)+(EXP(-$G362/INDEX($BB$5:$BG$12,MATCH($D362,$AR$5:$AR$12,0),4))*($G362/INDEX($BB$5:$BG$12,MATCH($D362,$AR$5:$AR$12,0),4))^$J362)+(EXP(-$G362/INDEX($BB$5:$BG$12,MATCH($D362,$AR$5:$AR$12,0),5))*($G362/INDEX($BB$5:$BG$12,MATCH($D362,$AR$5:$AR$12,0),5))^$J362)+(EXP(-$G362/INDEX($BB$5:$BG$12,MATCH($D362,$AR$5:$AR$12,0),6))*($G362/INDEX($BB$5:$BG$12,MATCH($D362,$AR$5:$AR$12,0),6))^$J362)),0)</x:f>
        <x:v>0</x:v>
      </x:c>
      <x:c r="AF362" s="145" t="n">
        <x:f>IFERROR((EXP(-$G362/INDEX($BB$5:$BG$12,MATCH($D362,$AR$5:$AR$12,0),2))*($G362/INDEX($BB$5:$BG$12,MATCH($D362,$AR$5:$AR$12,0),2))^$J362)/((EXP(-$G362/INDEX($BB$5:$BG$12,MATCH($D362,$AR$5:$AR$12,0),1))*($G362/INDEX($BB$5:$BG$12,MATCH($D362,$AR$5:$AR$12,0),1))^$J362)+(EXP(-$G362/INDEX($BB$5:$BG$12,MATCH($D362,$AR$5:$AR$12,0),2))*($G362/INDEX($BB$5:$BG$12,MATCH($D362,$AR$5:$AR$12,0),2))^$J362)+(EXP(-$G362/INDEX($BB$5:$BG$12,MATCH($D362,$AR$5:$AR$12,0),3))*($G362/INDEX($BB$5:$BG$12,MATCH($D362,$AR$5:$AR$12,0),3))^$J362)+(EXP(-$G362/INDEX($BB$5:$BG$12,MATCH($D362,$AR$5:$AR$12,0),4))*($G362/INDEX($BB$5:$BG$12,MATCH($D362,$AR$5:$AR$12,0),4))^$J362)+(EXP(-$G362/INDEX($BB$5:$BG$12,MATCH($D362,$AR$5:$AR$12,0),5))*($G362/INDEX($BB$5:$BG$12,MATCH($D362,$AR$5:$AR$12,0),5))^$J362)+(EXP(-$G362/INDEX($BB$5:$BG$12,MATCH($D362,$AR$5:$AR$12,0),6))*($G362/INDEX($BB$5:$BG$12,MATCH($D362,$AR$5:$AR$12,0),6))^$J362)),0)</x:f>
        <x:v>0</x:v>
      </x:c>
      <x:c r="AG362" s="145" t="n">
        <x:f>IFERROR((EXP(-$G362/INDEX($BB$5:$BG$12,MATCH($D362,$AR$5:$AR$12,0),3))*($G362/INDEX($BB$5:$BG$12,MATCH($D362,$AR$5:$AR$12,0),3))^$J362)/((EXP(-$G362/INDEX($BB$5:$BG$12,MATCH($D362,$AR$5:$AR$12,0),1))*($G362/INDEX($BB$5:$BG$12,MATCH($D362,$AR$5:$AR$12,0),1))^$J362)+(EXP(-$G362/INDEX($BB$5:$BG$12,MATCH($D362,$AR$5:$AR$12,0),2))*($G362/INDEX($BB$5:$BG$12,MATCH($D362,$AR$5:$AR$12,0),2))^$J362)+(EXP(-$G362/INDEX($BB$5:$BG$12,MATCH($D362,$AR$5:$AR$12,0),3))*($G362/INDEX($BB$5:$BG$12,MATCH($D362,$AR$5:$AR$12,0),3))^$J362)+(EXP(-$G362/INDEX($BB$5:$BG$12,MATCH($D362,$AR$5:$AR$12,0),4))*($G362/INDEX($BB$5:$BG$12,MATCH($D362,$AR$5:$AR$12,0),4))^$J362)+(EXP(-$G362/INDEX($BB$5:$BG$12,MATCH($D362,$AR$5:$AR$12,0),5))*($G362/INDEX($BB$5:$BG$12,MATCH($D362,$AR$5:$AR$12,0),5))^$J362)+(EXP(-$G362/INDEX($BB$5:$BG$12,MATCH($D362,$AR$5:$AR$12,0),6))*($G362/INDEX($BB$5:$BG$12,MATCH($D362,$AR$5:$AR$12,0),6))^$J362)),0)</x:f>
        <x:v>0</x:v>
      </x:c>
      <x:c r="AH362" s="145" t="n">
        <x:f>IFERROR((EXP(-$G362/INDEX($BB$5:$BG$12,MATCH($D362,$AR$5:$AR$12,0),4))*($G362/INDEX($BB$5:$BG$12,MATCH($D362,$AR$5:$AR$12,0),4))^$J362)/((EXP(-$G362/INDEX($BB$5:$BG$12,MATCH($D362,$AR$5:$AR$12,0),1))*($G362/INDEX($BB$5:$BG$12,MATCH($D362,$AR$5:$AR$12,0),1))^$J362)+(EXP(-$G362/INDEX($BB$5:$BG$12,MATCH($D362,$AR$5:$AR$12,0),2))*($G362/INDEX($BB$5:$BG$12,MATCH($D362,$AR$5:$AR$12,0),2))^$J362)+(EXP(-$G362/INDEX($BB$5:$BG$12,MATCH($D362,$AR$5:$AR$12,0),3))*($G362/INDEX($BB$5:$BG$12,MATCH($D362,$AR$5:$AR$12,0),3))^$J362)+(EXP(-$G362/INDEX($BB$5:$BG$12,MATCH($D362,$AR$5:$AR$12,0),4))*($G362/INDEX($BB$5:$BG$12,MATCH($D362,$AR$5:$AR$12,0),4))^$J362)+(EXP(-$G362/INDEX($BB$5:$BG$12,MATCH($D362,$AR$5:$AR$12,0),5))*($G362/INDEX($BB$5:$BG$12,MATCH($D362,$AR$5:$AR$12,0),5))^$J362)+(EXP(-$G362/INDEX($BB$5:$BG$12,MATCH($D362,$AR$5:$AR$12,0),6))*($G362/INDEX($BB$5:$BG$12,MATCH($D362,$AR$5:$AR$12,0),6))^$J362)),0)</x:f>
        <x:v>0</x:v>
      </x:c>
      <x:c r="AI362" s="145" t="n">
        <x:f>IFERROR((EXP(-$G362/INDEX($BB$5:$BG$12,MATCH($D362,$AR$5:$AR$12,0),5))*($G362/INDEX($BB$5:$BG$12,MATCH($D362,$AR$5:$AR$12,0),5))^$J362)/((EXP(-$G362/INDEX($BB$5:$BG$12,MATCH($D362,$AR$5:$AR$12,0),1))*($G362/INDEX($BB$5:$BG$12,MATCH($D362,$AR$5:$AR$12,0),1))^$J362)+(EXP(-$G362/INDEX($BB$5:$BG$12,MATCH($D362,$AR$5:$AR$12,0),2))*($G362/INDEX($BB$5:$BG$12,MATCH($D362,$AR$5:$AR$12,0),2))^$J362)+(EXP(-$G362/INDEX($BB$5:$BG$12,MATCH($D362,$AR$5:$AR$12,0),3))*($G362/INDEX($BB$5:$BG$12,MATCH($D362,$AR$5:$AR$12,0),3))^$J362)+(EXP(-$G362/INDEX($BB$5:$BG$12,MATCH($D362,$AR$5:$AR$12,0),4))*($G362/INDEX($BB$5:$BG$12,MATCH($D362,$AR$5:$AR$12,0),4))^$J362)+(EXP(-$G362/INDEX($BB$5:$BG$12,MATCH($D362,$AR$5:$AR$12,0),5))*($G362/INDEX($BB$5:$BG$12,MATCH($D362,$AR$5:$AR$12,0),5))^$J362)+(EXP(-$G362/INDEX($BB$5:$BG$12,MATCH($D362,$AR$5:$AR$12,0),6))*($G362/INDEX($BB$5:$BG$12,MATCH($D362,$AR$5:$AR$12,0),6))^$J362)),0)</x:f>
        <x:v>0</x:v>
      </x:c>
      <x:c r="AJ362" s="145" t="n">
        <x:f>IFERROR((EXP(-$G362/INDEX($BB$5:$BG$12,MATCH($D362,$AR$5:$AR$12,0),6))*($G362/INDEX($BB$5:$BG$12,MATCH($D362,$AR$5:$AR$12,0),6))^$J362)/((EXP(-$G362/INDEX($BB$5:$BG$12,MATCH($D362,$AR$5:$AR$12,0),1))*($G362/INDEX($BB$5:$BG$12,MATCH($D362,$AR$5:$AR$12,0),1))^$J362)+(EXP(-$G362/INDEX($BB$5:$BG$12,MATCH($D362,$AR$5:$AR$12,0),2))*($G362/INDEX($BB$5:$BG$12,MATCH($D362,$AR$5:$AR$12,0),2))^$J362)+(EXP(-$G362/INDEX($BB$5:$BG$12,MATCH($D362,$AR$5:$AR$12,0),3))*($G362/INDEX($BB$5:$BG$12,MATCH($D362,$AR$5:$AR$12,0),3))^$J362)+(EXP(-$G362/INDEX($BB$5:$BG$12,MATCH($D362,$AR$5:$AR$12,0),4))*($G362/INDEX($BB$5:$BG$12,MATCH($D362,$AR$5:$AR$12,0),4))^$J362)+(EXP(-$G362/INDEX($BB$5:$BG$12,MATCH($D362,$AR$5:$AR$12,0),5))*($G362/INDEX($BB$5:$BG$12,MATCH($D362,$AR$5:$AR$12,0),5))^$J362)+(EXP(-$G362/INDEX($BB$5:$BG$12,MATCH($D362,$AR$5:$AR$12,0),6))*($G362/INDEX($BB$5:$BG$12,MATCH($D362,$AR$5:$AR$12,0),6))^$J362)),0)</x:f>
        <x:v>0</x:v>
      </x:c>
      <x:c r="BJ362"/>
      <x:c r="BK362"/>
      <x:c r="BL362"/>
      <x:c r="BM362"/>
      <x:c r="BN362"/>
      <x:c r="BO362"/>
      <x:c r="BP362"/>
      <x:c r="BQ362"/>
      <x:c r="BR362"/>
      <x:c r="BS362"/>
      <x:c r="BT362"/>
      <x:c r="BU362"/>
      <x:c r="BV362"/>
      <x:c r="BW362"/>
      <x:c r="BX362"/>
      <x:c r="BY362"/>
      <x:c r="BZ362"/>
    </x:row>
    <x:row r="363">
      <x:c r="A363" s="30" t="n">
        <x:f>'対象台データ'!A361</x:f>
        <x:v>46139</x:v>
      </x:c>
      <x:c r="B363" s="1004" t="str">
        <x:f>'対象台データ'!B361</x:f>
        <x:v>月</x:v>
      </x:c>
      <x:c r="C363" s="1004" t="str">
        <x:f>'対象台データ'!C361</x:f>
        <x:v>4/27</x:v>
      </x:c>
      <x:c r="D363" t="str">
        <x:f>'対象台データ'!D361</x:f>
        <x:v>ヴァルヴレイヴ2</x:v>
      </x:c>
      <x:c r="E363" s="1015" t="n">
        <x:f>IF($X363="A",MIN(100,MAX(0,55+(V363-55)*(1+0.4*SQRT(MIN(G363/8000,1))))),MIN(100,MAX(0,V363)))</x:f>
        <x:v>75.3217982264178</x:v>
      </x:c>
      <x:c r="F363" s="1017" t="n">
        <x:f>'対象台データ'!E361</x:f>
        <x:v>632</x:v>
      </x:c>
      <x:c r="G363" s="644" t="n">
        <x:f>'対象台データ'!F361</x:f>
        <x:v>9322</x:v>
      </x:c>
      <x:c r="H363" s="644" t="n">
        <x:f>'対象台データ'!G361</x:f>
        <x:v>1303</x:v>
      </x:c>
      <x:c r="I363" s="644" t="n">
        <x:f>'対象台データ'!H361</x:f>
        <x:v>0</x:v>
      </x:c>
      <x:c r="J363" s="644" t="n">
        <x:f>'対象台データ'!I361</x:f>
        <x:v>0</x:v>
      </x:c>
      <x:c r="K363" s="145" t="n">
        <x:f>'対象台データ'!K361</x:f>
        <x:v>1.0465922906386327</x:v>
      </x:c>
      <x:c r="L363" s="28" t="n">
        <x:f>IF(G363&lt;=0,5,IF(G363&lt;1500,5+(G363-0)*(20-5)/(1500-0),IF(G363&lt;3000,20+(G363-1500)*(40-20)/(3000-1500),IF(G363&lt;4500,40+(G363-3000)*(58-40)/(4500-3000),IF(G363&lt;6000,58+(G363-4500)*(72-58)/(6000-4500),IF(G363&lt;7500,72+(G363-6000)*(84-72)/(7500-6000),IF(G363&lt;9000,84+(G363-7500)*(93-84)/(9000-7500),IF(G363&lt;11000,93+(G363-9000)*(100-93)/(11000-9000),100))))))))</x:f>
        <x:v>94.127</x:v>
      </x:c>
      <x:c r="M363" s="28" t="n">
        <x:v>1</x:v>
      </x:c>
      <x:c r="N363" s="28" t="n">
        <x:f>MIN(100,L363*M363)</x:f>
        <x:v>94.127</x:v>
      </x:c>
      <x:c r="O363" s="28" t="n">
        <x:f>IF(K363&lt;=0.8,0,IF(K363&lt;0.9,0+(K363-0.8)*(10-0)/(0.9-0.8),IF(K363&lt;1,10+(K363-0.9)*(35-10)/(1-0.9),IF(K363&lt;1.2,35+(K363-1)*(87-35)/(1.2-1),IF(K363&lt;1.3,87+(K363-1.2)*(96-87)/(1.3-1.2),IF(K363&lt;1.45,96+(K363-1.3)*(100-96)/(1.45-1.3),100))))))</x:f>
        <x:v>47.1139955660445</x:v>
      </x:c>
      <x:c r="P363" s="145" t="n">
        <x:f>MIN(1,SQRT(G363/8000))</x:f>
        <x:v>1</x:v>
      </x:c>
      <x:c r="Q363" s="28" t="n">
        <x:f>35+(O363-35)*P363</x:f>
        <x:v>47.1139955660445</x:v>
      </x:c>
      <x:c r="R363" s="28" t="n">
        <x:f>IF(K363&lt;0.95,MIN(25,(0.95-K363)*250),0)</x:f>
        <x:v>0</x:v>
      </x:c>
      <x:c r="S363" s="28" t="n">
        <x:f>IF($X363="A",Y363*5+Z363*15+AA363*30+AB363*60+AC363*80+AD363*100,0)</x:f>
        <x:v>0</x:v>
      </x:c>
      <x:c r="T363" s="28" t="n">
        <x:f>IF($X363="A",AE363*5+AF363*15+AG363*30+AH363*60+AI363*80+AJ363*100,0)</x:f>
        <x:v>0</x:v>
      </x:c>
      <x:c r="U363" s="28" t="n">
        <x:f>IF($X363="A",S363*15%+T363*30%+Q363*55%,0)</x:f>
        <x:v>0</x:v>
      </x:c>
      <x:c r="V363" s="1019" t="n">
        <x:f>IF($X363="A",U363*80%+N363*20%,N363*IFERROR(INDEX($AT$5:$AT$60,MATCH($D363,$AR$5:$AR$60,0)),0.6)+Q363*IFERROR(INDEX($AU$5:$AU$60,MATCH($D363,$AR$5:$AR$60,0)),0.4)-R363)</x:f>
        <x:v>75.3217982264178</x:v>
      </x:c>
      <x:c r="W363" s="25" t="str">
        <x:f>IF(E363&gt;=90,"設定6級候補",IF(E363&gt;=75,"設定4以上強候補",IF(E363&gt;=60,"設定4以上を疑う","要観察")))</x:f>
        <x:v>設定4以上強候補</x:v>
      </x:c>
      <x:c r="X363" s="1004" t="str">
        <x:f>IFERROR(INDEX($AS$5:$AS$60,MATCH($D363,$AR$5:$AR$60,0)),"AT")</x:f>
        <x:v>AT</x:v>
      </x:c>
      <x:c r="Y363" s="145" t="n">
        <x:f>IFERROR((EXP(-$G363/INDEX($AV$5:$BA$12,MATCH($D363,$AR$5:$AR$12,0),1))*($G363/INDEX($AV$5:$BA$12,MATCH($D363,$AR$5:$AR$12,0),1))^$I363)/((EXP(-$G363/INDEX($AV$5:$BA$12,MATCH($D363,$AR$5:$AR$12,0),1))*($G363/INDEX($AV$5:$BA$12,MATCH($D363,$AR$5:$AR$12,0),1))^$I363)+(EXP(-$G363/INDEX($AV$5:$BA$12,MATCH($D363,$AR$5:$AR$12,0),2))*($G363/INDEX($AV$5:$BA$12,MATCH($D363,$AR$5:$AR$12,0),2))^$I363)+(EXP(-$G363/INDEX($AV$5:$BA$12,MATCH($D363,$AR$5:$AR$12,0),3))*($G363/INDEX($AV$5:$BA$12,MATCH($D363,$AR$5:$AR$12,0),3))^$I363)+(EXP(-$G363/INDEX($AV$5:$BA$12,MATCH($D363,$AR$5:$AR$12,0),4))*($G363/INDEX($AV$5:$BA$12,MATCH($D363,$AR$5:$AR$12,0),4))^$I363)+(EXP(-$G363/INDEX($AV$5:$BA$12,MATCH($D363,$AR$5:$AR$12,0),5))*($G363/INDEX($AV$5:$BA$12,MATCH($D363,$AR$5:$AR$12,0),5))^$I363)+(EXP(-$G363/INDEX($AV$5:$BA$12,MATCH($D363,$AR$5:$AR$12,0),6))*($G363/INDEX($AV$5:$BA$12,MATCH($D363,$AR$5:$AR$12,0),6))^$I363)),0)</x:f>
        <x:v>0</x:v>
      </x:c>
      <x:c r="Z363" s="145" t="n">
        <x:f>IFERROR((EXP(-$G363/INDEX($AV$5:$BA$12,MATCH($D363,$AR$5:$AR$12,0),2))*($G363/INDEX($AV$5:$BA$12,MATCH($D363,$AR$5:$AR$12,0),2))^$I363)/((EXP(-$G363/INDEX($AV$5:$BA$12,MATCH($D363,$AR$5:$AR$12,0),1))*($G363/INDEX($AV$5:$BA$12,MATCH($D363,$AR$5:$AR$12,0),1))^$I363)+(EXP(-$G363/INDEX($AV$5:$BA$12,MATCH($D363,$AR$5:$AR$12,0),2))*($G363/INDEX($AV$5:$BA$12,MATCH($D363,$AR$5:$AR$12,0),2))^$I363)+(EXP(-$G363/INDEX($AV$5:$BA$12,MATCH($D363,$AR$5:$AR$12,0),3))*($G363/INDEX($AV$5:$BA$12,MATCH($D363,$AR$5:$AR$12,0),3))^$I363)+(EXP(-$G363/INDEX($AV$5:$BA$12,MATCH($D363,$AR$5:$AR$12,0),4))*($G363/INDEX($AV$5:$BA$12,MATCH($D363,$AR$5:$AR$12,0),4))^$I363)+(EXP(-$G363/INDEX($AV$5:$BA$12,MATCH($D363,$AR$5:$AR$12,0),5))*($G363/INDEX($AV$5:$BA$12,MATCH($D363,$AR$5:$AR$12,0),5))^$I363)+(EXP(-$G363/INDEX($AV$5:$BA$12,MATCH($D363,$AR$5:$AR$12,0),6))*($G363/INDEX($AV$5:$BA$12,MATCH($D363,$AR$5:$AR$12,0),6))^$I363)),0)</x:f>
        <x:v>0</x:v>
      </x:c>
      <x:c r="AA363" s="145" t="n">
        <x:f>IFERROR((EXP(-$G363/INDEX($AV$5:$BA$12,MATCH($D363,$AR$5:$AR$12,0),3))*($G363/INDEX($AV$5:$BA$12,MATCH($D363,$AR$5:$AR$12,0),3))^$I363)/((EXP(-$G363/INDEX($AV$5:$BA$12,MATCH($D363,$AR$5:$AR$12,0),1))*($G363/INDEX($AV$5:$BA$12,MATCH($D363,$AR$5:$AR$12,0),1))^$I363)+(EXP(-$G363/INDEX($AV$5:$BA$12,MATCH($D363,$AR$5:$AR$12,0),2))*($G363/INDEX($AV$5:$BA$12,MATCH($D363,$AR$5:$AR$12,0),2))^$I363)+(EXP(-$G363/INDEX($AV$5:$BA$12,MATCH($D363,$AR$5:$AR$12,0),3))*($G363/INDEX($AV$5:$BA$12,MATCH($D363,$AR$5:$AR$12,0),3))^$I363)+(EXP(-$G363/INDEX($AV$5:$BA$12,MATCH($D363,$AR$5:$AR$12,0),4))*($G363/INDEX($AV$5:$BA$12,MATCH($D363,$AR$5:$AR$12,0),4))^$I363)+(EXP(-$G363/INDEX($AV$5:$BA$12,MATCH($D363,$AR$5:$AR$12,0),5))*($G363/INDEX($AV$5:$BA$12,MATCH($D363,$AR$5:$AR$12,0),5))^$I363)+(EXP(-$G363/INDEX($AV$5:$BA$12,MATCH($D363,$AR$5:$AR$12,0),6))*($G363/INDEX($AV$5:$BA$12,MATCH($D363,$AR$5:$AR$12,0),6))^$I363)),0)</x:f>
        <x:v>0</x:v>
      </x:c>
      <x:c r="AB363" s="145" t="n">
        <x:f>IFERROR((EXP(-$G363/INDEX($AV$5:$BA$12,MATCH($D363,$AR$5:$AR$12,0),4))*($G363/INDEX($AV$5:$BA$12,MATCH($D363,$AR$5:$AR$12,0),4))^$I363)/((EXP(-$G363/INDEX($AV$5:$BA$12,MATCH($D363,$AR$5:$AR$12,0),1))*($G363/INDEX($AV$5:$BA$12,MATCH($D363,$AR$5:$AR$12,0),1))^$I363)+(EXP(-$G363/INDEX($AV$5:$BA$12,MATCH($D363,$AR$5:$AR$12,0),2))*($G363/INDEX($AV$5:$BA$12,MATCH($D363,$AR$5:$AR$12,0),2))^$I363)+(EXP(-$G363/INDEX($AV$5:$BA$12,MATCH($D363,$AR$5:$AR$12,0),3))*($G363/INDEX($AV$5:$BA$12,MATCH($D363,$AR$5:$AR$12,0),3))^$I363)+(EXP(-$G363/INDEX($AV$5:$BA$12,MATCH($D363,$AR$5:$AR$12,0),4))*($G363/INDEX($AV$5:$BA$12,MATCH($D363,$AR$5:$AR$12,0),4))^$I363)+(EXP(-$G363/INDEX($AV$5:$BA$12,MATCH($D363,$AR$5:$AR$12,0),5))*($G363/INDEX($AV$5:$BA$12,MATCH($D363,$AR$5:$AR$12,0),5))^$I363)+(EXP(-$G363/INDEX($AV$5:$BA$12,MATCH($D363,$AR$5:$AR$12,0),6))*($G363/INDEX($AV$5:$BA$12,MATCH($D363,$AR$5:$AR$12,0),6))^$I363)),0)</x:f>
        <x:v>0</x:v>
      </x:c>
      <x:c r="AC363" s="145" t="n">
        <x:f>IFERROR((EXP(-$G363/INDEX($AV$5:$BA$12,MATCH($D363,$AR$5:$AR$12,0),5))*($G363/INDEX($AV$5:$BA$12,MATCH($D363,$AR$5:$AR$12,0),5))^$I363)/((EXP(-$G363/INDEX($AV$5:$BA$12,MATCH($D363,$AR$5:$AR$12,0),1))*($G363/INDEX($AV$5:$BA$12,MATCH($D363,$AR$5:$AR$12,0),1))^$I363)+(EXP(-$G363/INDEX($AV$5:$BA$12,MATCH($D363,$AR$5:$AR$12,0),2))*($G363/INDEX($AV$5:$BA$12,MATCH($D363,$AR$5:$AR$12,0),2))^$I363)+(EXP(-$G363/INDEX($AV$5:$BA$12,MATCH($D363,$AR$5:$AR$12,0),3))*($G363/INDEX($AV$5:$BA$12,MATCH($D363,$AR$5:$AR$12,0),3))^$I363)+(EXP(-$G363/INDEX($AV$5:$BA$12,MATCH($D363,$AR$5:$AR$12,0),4))*($G363/INDEX($AV$5:$BA$12,MATCH($D363,$AR$5:$AR$12,0),4))^$I363)+(EXP(-$G363/INDEX($AV$5:$BA$12,MATCH($D363,$AR$5:$AR$12,0),5))*($G363/INDEX($AV$5:$BA$12,MATCH($D363,$AR$5:$AR$12,0),5))^$I363)+(EXP(-$G363/INDEX($AV$5:$BA$12,MATCH($D363,$AR$5:$AR$12,0),6))*($G363/INDEX($AV$5:$BA$12,MATCH($D363,$AR$5:$AR$12,0),6))^$I363)),0)</x:f>
        <x:v>0</x:v>
      </x:c>
      <x:c r="AD363" s="145" t="n">
        <x:f>IFERROR((EXP(-$G363/INDEX($AV$5:$BA$12,MATCH($D363,$AR$5:$AR$12,0),6))*($G363/INDEX($AV$5:$BA$12,MATCH($D363,$AR$5:$AR$12,0),6))^$I363)/((EXP(-$G363/INDEX($AV$5:$BA$12,MATCH($D363,$AR$5:$AR$12,0),1))*($G363/INDEX($AV$5:$BA$12,MATCH($D363,$AR$5:$AR$12,0),1))^$I363)+(EXP(-$G363/INDEX($AV$5:$BA$12,MATCH($D363,$AR$5:$AR$12,0),2))*($G363/INDEX($AV$5:$BA$12,MATCH($D363,$AR$5:$AR$12,0),2))^$I363)+(EXP(-$G363/INDEX($AV$5:$BA$12,MATCH($D363,$AR$5:$AR$12,0),3))*($G363/INDEX($AV$5:$BA$12,MATCH($D363,$AR$5:$AR$12,0),3))^$I363)+(EXP(-$G363/INDEX($AV$5:$BA$12,MATCH($D363,$AR$5:$AR$12,0),4))*($G363/INDEX($AV$5:$BA$12,MATCH($D363,$AR$5:$AR$12,0),4))^$I363)+(EXP(-$G363/INDEX($AV$5:$BA$12,MATCH($D363,$AR$5:$AR$12,0),5))*($G363/INDEX($AV$5:$BA$12,MATCH($D363,$AR$5:$AR$12,0),5))^$I363)+(EXP(-$G363/INDEX($AV$5:$BA$12,MATCH($D363,$AR$5:$AR$12,0),6))*($G363/INDEX($AV$5:$BA$12,MATCH($D363,$AR$5:$AR$12,0),6))^$I363)),0)</x:f>
        <x:v>0</x:v>
      </x:c>
      <x:c r="AE363" s="145" t="n">
        <x:f>IFERROR((EXP(-$G363/INDEX($BB$5:$BG$12,MATCH($D363,$AR$5:$AR$12,0),1))*($G363/INDEX($BB$5:$BG$12,MATCH($D363,$AR$5:$AR$12,0),1))^$J363)/((EXP(-$G363/INDEX($BB$5:$BG$12,MATCH($D363,$AR$5:$AR$12,0),1))*($G363/INDEX($BB$5:$BG$12,MATCH($D363,$AR$5:$AR$12,0),1))^$J363)+(EXP(-$G363/INDEX($BB$5:$BG$12,MATCH($D363,$AR$5:$AR$12,0),2))*($G363/INDEX($BB$5:$BG$12,MATCH($D363,$AR$5:$AR$12,0),2))^$J363)+(EXP(-$G363/INDEX($BB$5:$BG$12,MATCH($D363,$AR$5:$AR$12,0),3))*($G363/INDEX($BB$5:$BG$12,MATCH($D363,$AR$5:$AR$12,0),3))^$J363)+(EXP(-$G363/INDEX($BB$5:$BG$12,MATCH($D363,$AR$5:$AR$12,0),4))*($G363/INDEX($BB$5:$BG$12,MATCH($D363,$AR$5:$AR$12,0),4))^$J363)+(EXP(-$G363/INDEX($BB$5:$BG$12,MATCH($D363,$AR$5:$AR$12,0),5))*($G363/INDEX($BB$5:$BG$12,MATCH($D363,$AR$5:$AR$12,0),5))^$J363)+(EXP(-$G363/INDEX($BB$5:$BG$12,MATCH($D363,$AR$5:$AR$12,0),6))*($G363/INDEX($BB$5:$BG$12,MATCH($D363,$AR$5:$AR$12,0),6))^$J363)),0)</x:f>
        <x:v>0</x:v>
      </x:c>
      <x:c r="AF363" s="145" t="n">
        <x:f>IFERROR((EXP(-$G363/INDEX($BB$5:$BG$12,MATCH($D363,$AR$5:$AR$12,0),2))*($G363/INDEX($BB$5:$BG$12,MATCH($D363,$AR$5:$AR$12,0),2))^$J363)/((EXP(-$G363/INDEX($BB$5:$BG$12,MATCH($D363,$AR$5:$AR$12,0),1))*($G363/INDEX($BB$5:$BG$12,MATCH($D363,$AR$5:$AR$12,0),1))^$J363)+(EXP(-$G363/INDEX($BB$5:$BG$12,MATCH($D363,$AR$5:$AR$12,0),2))*($G363/INDEX($BB$5:$BG$12,MATCH($D363,$AR$5:$AR$12,0),2))^$J363)+(EXP(-$G363/INDEX($BB$5:$BG$12,MATCH($D363,$AR$5:$AR$12,0),3))*($G363/INDEX($BB$5:$BG$12,MATCH($D363,$AR$5:$AR$12,0),3))^$J363)+(EXP(-$G363/INDEX($BB$5:$BG$12,MATCH($D363,$AR$5:$AR$12,0),4))*($G363/INDEX($BB$5:$BG$12,MATCH($D363,$AR$5:$AR$12,0),4))^$J363)+(EXP(-$G363/INDEX($BB$5:$BG$12,MATCH($D363,$AR$5:$AR$12,0),5))*($G363/INDEX($BB$5:$BG$12,MATCH($D363,$AR$5:$AR$12,0),5))^$J363)+(EXP(-$G363/INDEX($BB$5:$BG$12,MATCH($D363,$AR$5:$AR$12,0),6))*($G363/INDEX($BB$5:$BG$12,MATCH($D363,$AR$5:$AR$12,0),6))^$J363)),0)</x:f>
        <x:v>0</x:v>
      </x:c>
      <x:c r="AG363" s="145" t="n">
        <x:f>IFERROR((EXP(-$G363/INDEX($BB$5:$BG$12,MATCH($D363,$AR$5:$AR$12,0),3))*($G363/INDEX($BB$5:$BG$12,MATCH($D363,$AR$5:$AR$12,0),3))^$J363)/((EXP(-$G363/INDEX($BB$5:$BG$12,MATCH($D363,$AR$5:$AR$12,0),1))*($G363/INDEX($BB$5:$BG$12,MATCH($D363,$AR$5:$AR$12,0),1))^$J363)+(EXP(-$G363/INDEX($BB$5:$BG$12,MATCH($D363,$AR$5:$AR$12,0),2))*($G363/INDEX($BB$5:$BG$12,MATCH($D363,$AR$5:$AR$12,0),2))^$J363)+(EXP(-$G363/INDEX($BB$5:$BG$12,MATCH($D363,$AR$5:$AR$12,0),3))*($G363/INDEX($BB$5:$BG$12,MATCH($D363,$AR$5:$AR$12,0),3))^$J363)+(EXP(-$G363/INDEX($BB$5:$BG$12,MATCH($D363,$AR$5:$AR$12,0),4))*($G363/INDEX($BB$5:$BG$12,MATCH($D363,$AR$5:$AR$12,0),4))^$J363)+(EXP(-$G363/INDEX($BB$5:$BG$12,MATCH($D363,$AR$5:$AR$12,0),5))*($G363/INDEX($BB$5:$BG$12,MATCH($D363,$AR$5:$AR$12,0),5))^$J363)+(EXP(-$G363/INDEX($BB$5:$BG$12,MATCH($D363,$AR$5:$AR$12,0),6))*($G363/INDEX($BB$5:$BG$12,MATCH($D363,$AR$5:$AR$12,0),6))^$J363)),0)</x:f>
        <x:v>0</x:v>
      </x:c>
      <x:c r="AH363" s="145" t="n">
        <x:f>IFERROR((EXP(-$G363/INDEX($BB$5:$BG$12,MATCH($D363,$AR$5:$AR$12,0),4))*($G363/INDEX($BB$5:$BG$12,MATCH($D363,$AR$5:$AR$12,0),4))^$J363)/((EXP(-$G363/INDEX($BB$5:$BG$12,MATCH($D363,$AR$5:$AR$12,0),1))*($G363/INDEX($BB$5:$BG$12,MATCH($D363,$AR$5:$AR$12,0),1))^$J363)+(EXP(-$G363/INDEX($BB$5:$BG$12,MATCH($D363,$AR$5:$AR$12,0),2))*($G363/INDEX($BB$5:$BG$12,MATCH($D363,$AR$5:$AR$12,0),2))^$J363)+(EXP(-$G363/INDEX($BB$5:$BG$12,MATCH($D363,$AR$5:$AR$12,0),3))*($G363/INDEX($BB$5:$BG$12,MATCH($D363,$AR$5:$AR$12,0),3))^$J363)+(EXP(-$G363/INDEX($BB$5:$BG$12,MATCH($D363,$AR$5:$AR$12,0),4))*($G363/INDEX($BB$5:$BG$12,MATCH($D363,$AR$5:$AR$12,0),4))^$J363)+(EXP(-$G363/INDEX($BB$5:$BG$12,MATCH($D363,$AR$5:$AR$12,0),5))*($G363/INDEX($BB$5:$BG$12,MATCH($D363,$AR$5:$AR$12,0),5))^$J363)+(EXP(-$G363/INDEX($BB$5:$BG$12,MATCH($D363,$AR$5:$AR$12,0),6))*($G363/INDEX($BB$5:$BG$12,MATCH($D363,$AR$5:$AR$12,0),6))^$J363)),0)</x:f>
        <x:v>0</x:v>
      </x:c>
      <x:c r="AI363" s="145" t="n">
        <x:f>IFERROR((EXP(-$G363/INDEX($BB$5:$BG$12,MATCH($D363,$AR$5:$AR$12,0),5))*($G363/INDEX($BB$5:$BG$12,MATCH($D363,$AR$5:$AR$12,0),5))^$J363)/((EXP(-$G363/INDEX($BB$5:$BG$12,MATCH($D363,$AR$5:$AR$12,0),1))*($G363/INDEX($BB$5:$BG$12,MATCH($D363,$AR$5:$AR$12,0),1))^$J363)+(EXP(-$G363/INDEX($BB$5:$BG$12,MATCH($D363,$AR$5:$AR$12,0),2))*($G363/INDEX($BB$5:$BG$12,MATCH($D363,$AR$5:$AR$12,0),2))^$J363)+(EXP(-$G363/INDEX($BB$5:$BG$12,MATCH($D363,$AR$5:$AR$12,0),3))*($G363/INDEX($BB$5:$BG$12,MATCH($D363,$AR$5:$AR$12,0),3))^$J363)+(EXP(-$G363/INDEX($BB$5:$BG$12,MATCH($D363,$AR$5:$AR$12,0),4))*($G363/INDEX($BB$5:$BG$12,MATCH($D363,$AR$5:$AR$12,0),4))^$J363)+(EXP(-$G363/INDEX($BB$5:$BG$12,MATCH($D363,$AR$5:$AR$12,0),5))*($G363/INDEX($BB$5:$BG$12,MATCH($D363,$AR$5:$AR$12,0),5))^$J363)+(EXP(-$G363/INDEX($BB$5:$BG$12,MATCH($D363,$AR$5:$AR$12,0),6))*($G363/INDEX($BB$5:$BG$12,MATCH($D363,$AR$5:$AR$12,0),6))^$J363)),0)</x:f>
        <x:v>0</x:v>
      </x:c>
      <x:c r="AJ363" s="145" t="n">
        <x:f>IFERROR((EXP(-$G363/INDEX($BB$5:$BG$12,MATCH($D363,$AR$5:$AR$12,0),6))*($G363/INDEX($BB$5:$BG$12,MATCH($D363,$AR$5:$AR$12,0),6))^$J363)/((EXP(-$G363/INDEX($BB$5:$BG$12,MATCH($D363,$AR$5:$AR$12,0),1))*($G363/INDEX($BB$5:$BG$12,MATCH($D363,$AR$5:$AR$12,0),1))^$J363)+(EXP(-$G363/INDEX($BB$5:$BG$12,MATCH($D363,$AR$5:$AR$12,0),2))*($G363/INDEX($BB$5:$BG$12,MATCH($D363,$AR$5:$AR$12,0),2))^$J363)+(EXP(-$G363/INDEX($BB$5:$BG$12,MATCH($D363,$AR$5:$AR$12,0),3))*($G363/INDEX($BB$5:$BG$12,MATCH($D363,$AR$5:$AR$12,0),3))^$J363)+(EXP(-$G363/INDEX($BB$5:$BG$12,MATCH($D363,$AR$5:$AR$12,0),4))*($G363/INDEX($BB$5:$BG$12,MATCH($D363,$AR$5:$AR$12,0),4))^$J363)+(EXP(-$G363/INDEX($BB$5:$BG$12,MATCH($D363,$AR$5:$AR$12,0),5))*($G363/INDEX($BB$5:$BG$12,MATCH($D363,$AR$5:$AR$12,0),5))^$J363)+(EXP(-$G363/INDEX($BB$5:$BG$12,MATCH($D363,$AR$5:$AR$12,0),6))*($G363/INDEX($BB$5:$BG$12,MATCH($D363,$AR$5:$AR$12,0),6))^$J363)),0)</x:f>
        <x:v>0</x:v>
      </x:c>
      <x:c r="BJ363"/>
      <x:c r="BK363"/>
      <x:c r="BL363"/>
      <x:c r="BM363"/>
      <x:c r="BN363"/>
      <x:c r="BO363"/>
      <x:c r="BP363"/>
      <x:c r="BQ363"/>
      <x:c r="BR363"/>
      <x:c r="BS363"/>
      <x:c r="BT363"/>
      <x:c r="BU363"/>
      <x:c r="BV363"/>
      <x:c r="BW363"/>
      <x:c r="BX363"/>
      <x:c r="BY363"/>
      <x:c r="BZ363"/>
    </x:row>
    <x:row r="364">
      <x:c r="A364" s="30" t="n">
        <x:f>'対象台データ'!A362</x:f>
        <x:v>46139</x:v>
      </x:c>
      <x:c r="B364" s="1004" t="str">
        <x:f>'対象台データ'!B362</x:f>
        <x:v>月</x:v>
      </x:c>
      <x:c r="C364" s="1004" t="str">
        <x:f>'対象台データ'!C362</x:f>
        <x:v>4/27</x:v>
      </x:c>
      <x:c r="D364" t="str">
        <x:f>'対象台データ'!D362</x:f>
        <x:v>ヴァルヴレイヴ2</x:v>
      </x:c>
      <x:c r="E364" s="1015" t="n">
        <x:f>IF($X364="A",MIN(100,MAX(0,55+(V364-55)*(1+0.4*SQRT(MIN(G364/8000,1))))),MIN(100,MAX(0,V364)))</x:f>
        <x:v>90.18939491916859</x:v>
      </x:c>
      <x:c r="F364" s="1017" t="n">
        <x:f>'対象台データ'!E362</x:f>
        <x:v>636</x:v>
      </x:c>
      <x:c r="G364" s="644" t="n">
        <x:f>'対象台データ'!F362</x:f>
        <x:v>8660</x:v>
      </x:c>
      <x:c r="H364" s="644" t="n">
        <x:f>'対象台データ'!G362</x:f>
        <x:v>5783</x:v>
      </x:c>
      <x:c r="I364" s="644" t="n">
        <x:f>'対象台データ'!H362</x:f>
        <x:v>0</x:v>
      </x:c>
      <x:c r="J364" s="644" t="n">
        <x:f>'対象台データ'!I362</x:f>
        <x:v>0</x:v>
      </x:c>
      <x:c r="K364" s="145" t="n">
        <x:f>'対象台データ'!K362</x:f>
        <x:v>1.2225943033102387</x:v>
      </x:c>
      <x:c r="L364" s="28" t="n">
        <x:f>IF(G364&lt;=0,5,IF(G364&lt;1500,5+(G364-0)*(20-5)/(1500-0),IF(G364&lt;3000,20+(G364-1500)*(40-20)/(3000-1500),IF(G364&lt;4500,40+(G364-3000)*(58-40)/(4500-3000),IF(G364&lt;6000,58+(G364-4500)*(72-58)/(6000-4500),IF(G364&lt;7500,72+(G364-6000)*(84-72)/(7500-6000),IF(G364&lt;9000,84+(G364-7500)*(93-84)/(9000-7500),IF(G364&lt;11000,93+(G364-9000)*(100-93)/(11000-9000),100))))))))</x:f>
        <x:v>90.96</x:v>
      </x:c>
      <x:c r="M364" s="28" t="n">
        <x:v>1</x:v>
      </x:c>
      <x:c r="N364" s="28" t="n">
        <x:f>MIN(100,L364*M364)</x:f>
        <x:v>90.96</x:v>
      </x:c>
      <x:c r="O364" s="28" t="n">
        <x:f>IF(K364&lt;=0.8,0,IF(K364&lt;0.9,0+(K364-0.8)*(10-0)/(0.9-0.8),IF(K364&lt;1,10+(K364-0.9)*(35-10)/(1-0.9),IF(K364&lt;1.2,35+(K364-1)*(87-35)/(1.2-1),IF(K364&lt;1.3,87+(K364-1.2)*(96-87)/(1.3-1.2),IF(K364&lt;1.45,96+(K364-1.3)*(100-96)/(1.45-1.3),100))))))</x:f>
        <x:v>89.03348729792148</x:v>
      </x:c>
      <x:c r="P364" s="145" t="n">
        <x:f>MIN(1,SQRT(G364/8000))</x:f>
        <x:v>1</x:v>
      </x:c>
      <x:c r="Q364" s="28" t="n">
        <x:f>35+(O364-35)*P364</x:f>
        <x:v>89.03348729792148</x:v>
      </x:c>
      <x:c r="R364" s="28" t="n">
        <x:f>IF(K364&lt;0.95,MIN(25,(0.95-K364)*250),0)</x:f>
        <x:v>0</x:v>
      </x:c>
      <x:c r="S364" s="28" t="n">
        <x:f>IF($X364="A",Y364*5+Z364*15+AA364*30+AB364*60+AC364*80+AD364*100,0)</x:f>
        <x:v>0</x:v>
      </x:c>
      <x:c r="T364" s="28" t="n">
        <x:f>IF($X364="A",AE364*5+AF364*15+AG364*30+AH364*60+AI364*80+AJ364*100,0)</x:f>
        <x:v>0</x:v>
      </x:c>
      <x:c r="U364" s="28" t="n">
        <x:f>IF($X364="A",S364*15%+T364*30%+Q364*55%,0)</x:f>
        <x:v>0</x:v>
      </x:c>
      <x:c r="V364" s="1019" t="n">
        <x:f>IF($X364="A",U364*80%+N364*20%,N364*IFERROR(INDEX($AT$5:$AT$60,MATCH($D364,$AR$5:$AR$60,0)),0.6)+Q364*IFERROR(INDEX($AU$5:$AU$60,MATCH($D364,$AR$5:$AR$60,0)),0.4)-R364)</x:f>
        <x:v>90.18939491916859</x:v>
      </x:c>
      <x:c r="W364" s="25" t="str">
        <x:f>IF(E364&gt;=90,"設定6級候補",IF(E364&gt;=75,"設定4以上強候補",IF(E364&gt;=60,"設定4以上を疑う","要観察")))</x:f>
        <x:v>設定6級候補</x:v>
      </x:c>
      <x:c r="X364" s="1004" t="str">
        <x:f>IFERROR(INDEX($AS$5:$AS$60,MATCH($D364,$AR$5:$AR$60,0)),"AT")</x:f>
        <x:v>AT</x:v>
      </x:c>
      <x:c r="Y364" s="145" t="n">
        <x:f>IFERROR((EXP(-$G364/INDEX($AV$5:$BA$12,MATCH($D364,$AR$5:$AR$12,0),1))*($G364/INDEX($AV$5:$BA$12,MATCH($D364,$AR$5:$AR$12,0),1))^$I364)/((EXP(-$G364/INDEX($AV$5:$BA$12,MATCH($D364,$AR$5:$AR$12,0),1))*($G364/INDEX($AV$5:$BA$12,MATCH($D364,$AR$5:$AR$12,0),1))^$I364)+(EXP(-$G364/INDEX($AV$5:$BA$12,MATCH($D364,$AR$5:$AR$12,0),2))*($G364/INDEX($AV$5:$BA$12,MATCH($D364,$AR$5:$AR$12,0),2))^$I364)+(EXP(-$G364/INDEX($AV$5:$BA$12,MATCH($D364,$AR$5:$AR$12,0),3))*($G364/INDEX($AV$5:$BA$12,MATCH($D364,$AR$5:$AR$12,0),3))^$I364)+(EXP(-$G364/INDEX($AV$5:$BA$12,MATCH($D364,$AR$5:$AR$12,0),4))*($G364/INDEX($AV$5:$BA$12,MATCH($D364,$AR$5:$AR$12,0),4))^$I364)+(EXP(-$G364/INDEX($AV$5:$BA$12,MATCH($D364,$AR$5:$AR$12,0),5))*($G364/INDEX($AV$5:$BA$12,MATCH($D364,$AR$5:$AR$12,0),5))^$I364)+(EXP(-$G364/INDEX($AV$5:$BA$12,MATCH($D364,$AR$5:$AR$12,0),6))*($G364/INDEX($AV$5:$BA$12,MATCH($D364,$AR$5:$AR$12,0),6))^$I364)),0)</x:f>
        <x:v>0</x:v>
      </x:c>
      <x:c r="Z364" s="145" t="n">
        <x:f>IFERROR((EXP(-$G364/INDEX($AV$5:$BA$12,MATCH($D364,$AR$5:$AR$12,0),2))*($G364/INDEX($AV$5:$BA$12,MATCH($D364,$AR$5:$AR$12,0),2))^$I364)/((EXP(-$G364/INDEX($AV$5:$BA$12,MATCH($D364,$AR$5:$AR$12,0),1))*($G364/INDEX($AV$5:$BA$12,MATCH($D364,$AR$5:$AR$12,0),1))^$I364)+(EXP(-$G364/INDEX($AV$5:$BA$12,MATCH($D364,$AR$5:$AR$12,0),2))*($G364/INDEX($AV$5:$BA$12,MATCH($D364,$AR$5:$AR$12,0),2))^$I364)+(EXP(-$G364/INDEX($AV$5:$BA$12,MATCH($D364,$AR$5:$AR$12,0),3))*($G364/INDEX($AV$5:$BA$12,MATCH($D364,$AR$5:$AR$12,0),3))^$I364)+(EXP(-$G364/INDEX($AV$5:$BA$12,MATCH($D364,$AR$5:$AR$12,0),4))*($G364/INDEX($AV$5:$BA$12,MATCH($D364,$AR$5:$AR$12,0),4))^$I364)+(EXP(-$G364/INDEX($AV$5:$BA$12,MATCH($D364,$AR$5:$AR$12,0),5))*($G364/INDEX($AV$5:$BA$12,MATCH($D364,$AR$5:$AR$12,0),5))^$I364)+(EXP(-$G364/INDEX($AV$5:$BA$12,MATCH($D364,$AR$5:$AR$12,0),6))*($G364/INDEX($AV$5:$BA$12,MATCH($D364,$AR$5:$AR$12,0),6))^$I364)),0)</x:f>
        <x:v>0</x:v>
      </x:c>
      <x:c r="AA364" s="145" t="n">
        <x:f>IFERROR((EXP(-$G364/INDEX($AV$5:$BA$12,MATCH($D364,$AR$5:$AR$12,0),3))*($G364/INDEX($AV$5:$BA$12,MATCH($D364,$AR$5:$AR$12,0),3))^$I364)/((EXP(-$G364/INDEX($AV$5:$BA$12,MATCH($D364,$AR$5:$AR$12,0),1))*($G364/INDEX($AV$5:$BA$12,MATCH($D364,$AR$5:$AR$12,0),1))^$I364)+(EXP(-$G364/INDEX($AV$5:$BA$12,MATCH($D364,$AR$5:$AR$12,0),2))*($G364/INDEX($AV$5:$BA$12,MATCH($D364,$AR$5:$AR$12,0),2))^$I364)+(EXP(-$G364/INDEX($AV$5:$BA$12,MATCH($D364,$AR$5:$AR$12,0),3))*($G364/INDEX($AV$5:$BA$12,MATCH($D364,$AR$5:$AR$12,0),3))^$I364)+(EXP(-$G364/INDEX($AV$5:$BA$12,MATCH($D364,$AR$5:$AR$12,0),4))*($G364/INDEX($AV$5:$BA$12,MATCH($D364,$AR$5:$AR$12,0),4))^$I364)+(EXP(-$G364/INDEX($AV$5:$BA$12,MATCH($D364,$AR$5:$AR$12,0),5))*($G364/INDEX($AV$5:$BA$12,MATCH($D364,$AR$5:$AR$12,0),5))^$I364)+(EXP(-$G364/INDEX($AV$5:$BA$12,MATCH($D364,$AR$5:$AR$12,0),6))*($G364/INDEX($AV$5:$BA$12,MATCH($D364,$AR$5:$AR$12,0),6))^$I364)),0)</x:f>
        <x:v>0</x:v>
      </x:c>
      <x:c r="AB364" s="145" t="n">
        <x:f>IFERROR((EXP(-$G364/INDEX($AV$5:$BA$12,MATCH($D364,$AR$5:$AR$12,0),4))*($G364/INDEX($AV$5:$BA$12,MATCH($D364,$AR$5:$AR$12,0),4))^$I364)/((EXP(-$G364/INDEX($AV$5:$BA$12,MATCH($D364,$AR$5:$AR$12,0),1))*($G364/INDEX($AV$5:$BA$12,MATCH($D364,$AR$5:$AR$12,0),1))^$I364)+(EXP(-$G364/INDEX($AV$5:$BA$12,MATCH($D364,$AR$5:$AR$12,0),2))*($G364/INDEX($AV$5:$BA$12,MATCH($D364,$AR$5:$AR$12,0),2))^$I364)+(EXP(-$G364/INDEX($AV$5:$BA$12,MATCH($D364,$AR$5:$AR$12,0),3))*($G364/INDEX($AV$5:$BA$12,MATCH($D364,$AR$5:$AR$12,0),3))^$I364)+(EXP(-$G364/INDEX($AV$5:$BA$12,MATCH($D364,$AR$5:$AR$12,0),4))*($G364/INDEX($AV$5:$BA$12,MATCH($D364,$AR$5:$AR$12,0),4))^$I364)+(EXP(-$G364/INDEX($AV$5:$BA$12,MATCH($D364,$AR$5:$AR$12,0),5))*($G364/INDEX($AV$5:$BA$12,MATCH($D364,$AR$5:$AR$12,0),5))^$I364)+(EXP(-$G364/INDEX($AV$5:$BA$12,MATCH($D364,$AR$5:$AR$12,0),6))*($G364/INDEX($AV$5:$BA$12,MATCH($D364,$AR$5:$AR$12,0),6))^$I364)),0)</x:f>
        <x:v>0</x:v>
      </x:c>
      <x:c r="AC364" s="145" t="n">
        <x:f>IFERROR((EXP(-$G364/INDEX($AV$5:$BA$12,MATCH($D364,$AR$5:$AR$12,0),5))*($G364/INDEX($AV$5:$BA$12,MATCH($D364,$AR$5:$AR$12,0),5))^$I364)/((EXP(-$G364/INDEX($AV$5:$BA$12,MATCH($D364,$AR$5:$AR$12,0),1))*($G364/INDEX($AV$5:$BA$12,MATCH($D364,$AR$5:$AR$12,0),1))^$I364)+(EXP(-$G364/INDEX($AV$5:$BA$12,MATCH($D364,$AR$5:$AR$12,0),2))*($G364/INDEX($AV$5:$BA$12,MATCH($D364,$AR$5:$AR$12,0),2))^$I364)+(EXP(-$G364/INDEX($AV$5:$BA$12,MATCH($D364,$AR$5:$AR$12,0),3))*($G364/INDEX($AV$5:$BA$12,MATCH($D364,$AR$5:$AR$12,0),3))^$I364)+(EXP(-$G364/INDEX($AV$5:$BA$12,MATCH($D364,$AR$5:$AR$12,0),4))*($G364/INDEX($AV$5:$BA$12,MATCH($D364,$AR$5:$AR$12,0),4))^$I364)+(EXP(-$G364/INDEX($AV$5:$BA$12,MATCH($D364,$AR$5:$AR$12,0),5))*($G364/INDEX($AV$5:$BA$12,MATCH($D364,$AR$5:$AR$12,0),5))^$I364)+(EXP(-$G364/INDEX($AV$5:$BA$12,MATCH($D364,$AR$5:$AR$12,0),6))*($G364/INDEX($AV$5:$BA$12,MATCH($D364,$AR$5:$AR$12,0),6))^$I364)),0)</x:f>
        <x:v>0</x:v>
      </x:c>
      <x:c r="AD364" s="145" t="n">
        <x:f>IFERROR((EXP(-$G364/INDEX($AV$5:$BA$12,MATCH($D364,$AR$5:$AR$12,0),6))*($G364/INDEX($AV$5:$BA$12,MATCH($D364,$AR$5:$AR$12,0),6))^$I364)/((EXP(-$G364/INDEX($AV$5:$BA$12,MATCH($D364,$AR$5:$AR$12,0),1))*($G364/INDEX($AV$5:$BA$12,MATCH($D364,$AR$5:$AR$12,0),1))^$I364)+(EXP(-$G364/INDEX($AV$5:$BA$12,MATCH($D364,$AR$5:$AR$12,0),2))*($G364/INDEX($AV$5:$BA$12,MATCH($D364,$AR$5:$AR$12,0),2))^$I364)+(EXP(-$G364/INDEX($AV$5:$BA$12,MATCH($D364,$AR$5:$AR$12,0),3))*($G364/INDEX($AV$5:$BA$12,MATCH($D364,$AR$5:$AR$12,0),3))^$I364)+(EXP(-$G364/INDEX($AV$5:$BA$12,MATCH($D364,$AR$5:$AR$12,0),4))*($G364/INDEX($AV$5:$BA$12,MATCH($D364,$AR$5:$AR$12,0),4))^$I364)+(EXP(-$G364/INDEX($AV$5:$BA$12,MATCH($D364,$AR$5:$AR$12,0),5))*($G364/INDEX($AV$5:$BA$12,MATCH($D364,$AR$5:$AR$12,0),5))^$I364)+(EXP(-$G364/INDEX($AV$5:$BA$12,MATCH($D364,$AR$5:$AR$12,0),6))*($G364/INDEX($AV$5:$BA$12,MATCH($D364,$AR$5:$AR$12,0),6))^$I364)),0)</x:f>
        <x:v>0</x:v>
      </x:c>
      <x:c r="AE364" s="145" t="n">
        <x:f>IFERROR((EXP(-$G364/INDEX($BB$5:$BG$12,MATCH($D364,$AR$5:$AR$12,0),1))*($G364/INDEX($BB$5:$BG$12,MATCH($D364,$AR$5:$AR$12,0),1))^$J364)/((EXP(-$G364/INDEX($BB$5:$BG$12,MATCH($D364,$AR$5:$AR$12,0),1))*($G364/INDEX($BB$5:$BG$12,MATCH($D364,$AR$5:$AR$12,0),1))^$J364)+(EXP(-$G364/INDEX($BB$5:$BG$12,MATCH($D364,$AR$5:$AR$12,0),2))*($G364/INDEX($BB$5:$BG$12,MATCH($D364,$AR$5:$AR$12,0),2))^$J364)+(EXP(-$G364/INDEX($BB$5:$BG$12,MATCH($D364,$AR$5:$AR$12,0),3))*($G364/INDEX($BB$5:$BG$12,MATCH($D364,$AR$5:$AR$12,0),3))^$J364)+(EXP(-$G364/INDEX($BB$5:$BG$12,MATCH($D364,$AR$5:$AR$12,0),4))*($G364/INDEX($BB$5:$BG$12,MATCH($D364,$AR$5:$AR$12,0),4))^$J364)+(EXP(-$G364/INDEX($BB$5:$BG$12,MATCH($D364,$AR$5:$AR$12,0),5))*($G364/INDEX($BB$5:$BG$12,MATCH($D364,$AR$5:$AR$12,0),5))^$J364)+(EXP(-$G364/INDEX($BB$5:$BG$12,MATCH($D364,$AR$5:$AR$12,0),6))*($G364/INDEX($BB$5:$BG$12,MATCH($D364,$AR$5:$AR$12,0),6))^$J364)),0)</x:f>
        <x:v>0</x:v>
      </x:c>
      <x:c r="AF364" s="145" t="n">
        <x:f>IFERROR((EXP(-$G364/INDEX($BB$5:$BG$12,MATCH($D364,$AR$5:$AR$12,0),2))*($G364/INDEX($BB$5:$BG$12,MATCH($D364,$AR$5:$AR$12,0),2))^$J364)/((EXP(-$G364/INDEX($BB$5:$BG$12,MATCH($D364,$AR$5:$AR$12,0),1))*($G364/INDEX($BB$5:$BG$12,MATCH($D364,$AR$5:$AR$12,0),1))^$J364)+(EXP(-$G364/INDEX($BB$5:$BG$12,MATCH($D364,$AR$5:$AR$12,0),2))*($G364/INDEX($BB$5:$BG$12,MATCH($D364,$AR$5:$AR$12,0),2))^$J364)+(EXP(-$G364/INDEX($BB$5:$BG$12,MATCH($D364,$AR$5:$AR$12,0),3))*($G364/INDEX($BB$5:$BG$12,MATCH($D364,$AR$5:$AR$12,0),3))^$J364)+(EXP(-$G364/INDEX($BB$5:$BG$12,MATCH($D364,$AR$5:$AR$12,0),4))*($G364/INDEX($BB$5:$BG$12,MATCH($D364,$AR$5:$AR$12,0),4))^$J364)+(EXP(-$G364/INDEX($BB$5:$BG$12,MATCH($D364,$AR$5:$AR$12,0),5))*($G364/INDEX($BB$5:$BG$12,MATCH($D364,$AR$5:$AR$12,0),5))^$J364)+(EXP(-$G364/INDEX($BB$5:$BG$12,MATCH($D364,$AR$5:$AR$12,0),6))*($G364/INDEX($BB$5:$BG$12,MATCH($D364,$AR$5:$AR$12,0),6))^$J364)),0)</x:f>
        <x:v>0</x:v>
      </x:c>
      <x:c r="AG364" s="145" t="n">
        <x:f>IFERROR((EXP(-$G364/INDEX($BB$5:$BG$12,MATCH($D364,$AR$5:$AR$12,0),3))*($G364/INDEX($BB$5:$BG$12,MATCH($D364,$AR$5:$AR$12,0),3))^$J364)/((EXP(-$G364/INDEX($BB$5:$BG$12,MATCH($D364,$AR$5:$AR$12,0),1))*($G364/INDEX($BB$5:$BG$12,MATCH($D364,$AR$5:$AR$12,0),1))^$J364)+(EXP(-$G364/INDEX($BB$5:$BG$12,MATCH($D364,$AR$5:$AR$12,0),2))*($G364/INDEX($BB$5:$BG$12,MATCH($D364,$AR$5:$AR$12,0),2))^$J364)+(EXP(-$G364/INDEX($BB$5:$BG$12,MATCH($D364,$AR$5:$AR$12,0),3))*($G364/INDEX($BB$5:$BG$12,MATCH($D364,$AR$5:$AR$12,0),3))^$J364)+(EXP(-$G364/INDEX($BB$5:$BG$12,MATCH($D364,$AR$5:$AR$12,0),4))*($G364/INDEX($BB$5:$BG$12,MATCH($D364,$AR$5:$AR$12,0),4))^$J364)+(EXP(-$G364/INDEX($BB$5:$BG$12,MATCH($D364,$AR$5:$AR$12,0),5))*($G364/INDEX($BB$5:$BG$12,MATCH($D364,$AR$5:$AR$12,0),5))^$J364)+(EXP(-$G364/INDEX($BB$5:$BG$12,MATCH($D364,$AR$5:$AR$12,0),6))*($G364/INDEX($BB$5:$BG$12,MATCH($D364,$AR$5:$AR$12,0),6))^$J364)),0)</x:f>
        <x:v>0</x:v>
      </x:c>
      <x:c r="AH364" s="145" t="n">
        <x:f>IFERROR((EXP(-$G364/INDEX($BB$5:$BG$12,MATCH($D364,$AR$5:$AR$12,0),4))*($G364/INDEX($BB$5:$BG$12,MATCH($D364,$AR$5:$AR$12,0),4))^$J364)/((EXP(-$G364/INDEX($BB$5:$BG$12,MATCH($D364,$AR$5:$AR$12,0),1))*($G364/INDEX($BB$5:$BG$12,MATCH($D364,$AR$5:$AR$12,0),1))^$J364)+(EXP(-$G364/INDEX($BB$5:$BG$12,MATCH($D364,$AR$5:$AR$12,0),2))*($G364/INDEX($BB$5:$BG$12,MATCH($D364,$AR$5:$AR$12,0),2))^$J364)+(EXP(-$G364/INDEX($BB$5:$BG$12,MATCH($D364,$AR$5:$AR$12,0),3))*($G364/INDEX($BB$5:$BG$12,MATCH($D364,$AR$5:$AR$12,0),3))^$J364)+(EXP(-$G364/INDEX($BB$5:$BG$12,MATCH($D364,$AR$5:$AR$12,0),4))*($G364/INDEX($BB$5:$BG$12,MATCH($D364,$AR$5:$AR$12,0),4))^$J364)+(EXP(-$G364/INDEX($BB$5:$BG$12,MATCH($D364,$AR$5:$AR$12,0),5))*($G364/INDEX($BB$5:$BG$12,MATCH($D364,$AR$5:$AR$12,0),5))^$J364)+(EXP(-$G364/INDEX($BB$5:$BG$12,MATCH($D364,$AR$5:$AR$12,0),6))*($G364/INDEX($BB$5:$BG$12,MATCH($D364,$AR$5:$AR$12,0),6))^$J364)),0)</x:f>
        <x:v>0</x:v>
      </x:c>
      <x:c r="AI364" s="145" t="n">
        <x:f>IFERROR((EXP(-$G364/INDEX($BB$5:$BG$12,MATCH($D364,$AR$5:$AR$12,0),5))*($G364/INDEX($BB$5:$BG$12,MATCH($D364,$AR$5:$AR$12,0),5))^$J364)/((EXP(-$G364/INDEX($BB$5:$BG$12,MATCH($D364,$AR$5:$AR$12,0),1))*($G364/INDEX($BB$5:$BG$12,MATCH($D364,$AR$5:$AR$12,0),1))^$J364)+(EXP(-$G364/INDEX($BB$5:$BG$12,MATCH($D364,$AR$5:$AR$12,0),2))*($G364/INDEX($BB$5:$BG$12,MATCH($D364,$AR$5:$AR$12,0),2))^$J364)+(EXP(-$G364/INDEX($BB$5:$BG$12,MATCH($D364,$AR$5:$AR$12,0),3))*($G364/INDEX($BB$5:$BG$12,MATCH($D364,$AR$5:$AR$12,0),3))^$J364)+(EXP(-$G364/INDEX($BB$5:$BG$12,MATCH($D364,$AR$5:$AR$12,0),4))*($G364/INDEX($BB$5:$BG$12,MATCH($D364,$AR$5:$AR$12,0),4))^$J364)+(EXP(-$G364/INDEX($BB$5:$BG$12,MATCH($D364,$AR$5:$AR$12,0),5))*($G364/INDEX($BB$5:$BG$12,MATCH($D364,$AR$5:$AR$12,0),5))^$J364)+(EXP(-$G364/INDEX($BB$5:$BG$12,MATCH($D364,$AR$5:$AR$12,0),6))*($G364/INDEX($BB$5:$BG$12,MATCH($D364,$AR$5:$AR$12,0),6))^$J364)),0)</x:f>
        <x:v>0</x:v>
      </x:c>
      <x:c r="AJ364" s="145" t="n">
        <x:f>IFERROR((EXP(-$G364/INDEX($BB$5:$BG$12,MATCH($D364,$AR$5:$AR$12,0),6))*($G364/INDEX($BB$5:$BG$12,MATCH($D364,$AR$5:$AR$12,0),6))^$J364)/((EXP(-$G364/INDEX($BB$5:$BG$12,MATCH($D364,$AR$5:$AR$12,0),1))*($G364/INDEX($BB$5:$BG$12,MATCH($D364,$AR$5:$AR$12,0),1))^$J364)+(EXP(-$G364/INDEX($BB$5:$BG$12,MATCH($D364,$AR$5:$AR$12,0),2))*($G364/INDEX($BB$5:$BG$12,MATCH($D364,$AR$5:$AR$12,0),2))^$J364)+(EXP(-$G364/INDEX($BB$5:$BG$12,MATCH($D364,$AR$5:$AR$12,0),3))*($G364/INDEX($BB$5:$BG$12,MATCH($D364,$AR$5:$AR$12,0),3))^$J364)+(EXP(-$G364/INDEX($BB$5:$BG$12,MATCH($D364,$AR$5:$AR$12,0),4))*($G364/INDEX($BB$5:$BG$12,MATCH($D364,$AR$5:$AR$12,0),4))^$J364)+(EXP(-$G364/INDEX($BB$5:$BG$12,MATCH($D364,$AR$5:$AR$12,0),5))*($G364/INDEX($BB$5:$BG$12,MATCH($D364,$AR$5:$AR$12,0),5))^$J364)+(EXP(-$G364/INDEX($BB$5:$BG$12,MATCH($D364,$AR$5:$AR$12,0),6))*($G364/INDEX($BB$5:$BG$12,MATCH($D364,$AR$5:$AR$12,0),6))^$J364)),0)</x:f>
        <x:v>0</x:v>
      </x:c>
      <x:c r="BJ364"/>
      <x:c r="BK364"/>
      <x:c r="BL364"/>
      <x:c r="BM364"/>
      <x:c r="BN364"/>
      <x:c r="BO364"/>
      <x:c r="BP364"/>
      <x:c r="BQ364"/>
      <x:c r="BR364"/>
      <x:c r="BS364"/>
      <x:c r="BT364"/>
      <x:c r="BU364"/>
      <x:c r="BV364"/>
      <x:c r="BW364"/>
      <x:c r="BX364"/>
      <x:c r="BY364"/>
      <x:c r="BZ364"/>
    </x:row>
    <x:row r="365">
      <x:c r="A365" s="30" t="n">
        <x:f>'対象台データ'!A363</x:f>
        <x:v>46139</x:v>
      </x:c>
      <x:c r="B365" s="1004" t="str">
        <x:f>'対象台データ'!B363</x:f>
        <x:v>月</x:v>
      </x:c>
      <x:c r="C365" s="1004" t="str">
        <x:f>'対象台データ'!C363</x:f>
        <x:v>4/27</x:v>
      </x:c>
      <x:c r="D365" t="str">
        <x:f>'対象台データ'!D363</x:f>
        <x:v>ヴァルヴレイヴ2</x:v>
      </x:c>
      <x:c r="E365" s="1015" t="n">
        <x:f>IF($X365="A",MIN(100,MAX(0,55+(V365-55)*(1+0.4*SQRT(MIN(G365/8000,1))))),MIN(100,MAX(0,V365)))</x:f>
        <x:v>76.76019748043767</x:v>
      </x:c>
      <x:c r="F365" s="1017" t="n">
        <x:f>'対象台データ'!E363</x:f>
        <x:v>637</x:v>
      </x:c>
      <x:c r="G365" s="644" t="n">
        <x:f>'対象台データ'!F363</x:f>
        <x:v>7277</x:v>
      </x:c>
      <x:c r="H365" s="644" t="n">
        <x:f>'対象台データ'!G363</x:f>
        <x:v>2956</x:v>
      </x:c>
      <x:c r="I365" s="644" t="n">
        <x:f>'対象台データ'!H363</x:f>
        <x:v>0</x:v>
      </x:c>
      <x:c r="J365" s="644" t="n">
        <x:f>'対象台データ'!I363</x:f>
        <x:v>0</x:v>
      </x:c>
      <x:c r="K365" s="145" t="n">
        <x:f>'対象台データ'!K363</x:f>
        <x:v>1.1354037836104622</x:v>
      </x:c>
      <x:c r="L365" s="28" t="n">
        <x:f>IF(G365&lt;=0,5,IF(G365&lt;1500,5+(G365-0)*(20-5)/(1500-0),IF(G365&lt;3000,20+(G365-1500)*(40-20)/(3000-1500),IF(G365&lt;4500,40+(G365-3000)*(58-40)/(4500-3000),IF(G365&lt;6000,58+(G365-4500)*(72-58)/(6000-4500),IF(G365&lt;7500,72+(G365-6000)*(84-72)/(7500-6000),IF(G365&lt;9000,84+(G365-7500)*(93-84)/(9000-7500),IF(G365&lt;11000,93+(G365-9000)*(100-93)/(11000-9000),100))))))))</x:f>
        <x:v>82.216</x:v>
      </x:c>
      <x:c r="M365" s="28" t="n">
        <x:v>1</x:v>
      </x:c>
      <x:c r="N365" s="28" t="n">
        <x:f>MIN(100,L365*M365)</x:f>
        <x:v>82.216</x:v>
      </x:c>
      <x:c r="O365" s="28" t="n">
        <x:f>IF(K365&lt;=0.8,0,IF(K365&lt;0.9,0+(K365-0.8)*(10-0)/(0.9-0.8),IF(K365&lt;1,10+(K365-0.9)*(35-10)/(1-0.9),IF(K365&lt;1.2,35+(K365-1)*(87-35)/(1.2-1),IF(K365&lt;1.3,87+(K365-1.2)*(96-87)/(1.3-1.2),IF(K365&lt;1.45,96+(K365-1.3)*(100-96)/(1.45-1.3),100))))))</x:f>
        <x:v>70.20498373872019</x:v>
      </x:c>
      <x:c r="P365" s="145" t="n">
        <x:f>MIN(1,SQRT(G365/8000))</x:f>
        <x:v>0.9537426277565663</x:v>
      </x:c>
      <x:c r="Q365" s="28" t="n">
        <x:f>35+(O365-35)*P365</x:f>
        <x:v>68.57649370109418</x:v>
      </x:c>
      <x:c r="R365" s="28" t="n">
        <x:f>IF(K365&lt;0.95,MIN(25,(0.95-K365)*250),0)</x:f>
        <x:v>0</x:v>
      </x:c>
      <x:c r="S365" s="28" t="n">
        <x:f>IF($X365="A",Y365*5+Z365*15+AA365*30+AB365*60+AC365*80+AD365*100,0)</x:f>
        <x:v>0</x:v>
      </x:c>
      <x:c r="T365" s="28" t="n">
        <x:f>IF($X365="A",AE365*5+AF365*15+AG365*30+AH365*60+AI365*80+AJ365*100,0)</x:f>
        <x:v>0</x:v>
      </x:c>
      <x:c r="U365" s="28" t="n">
        <x:f>IF($X365="A",S365*15%+T365*30%+Q365*55%,0)</x:f>
        <x:v>0</x:v>
      </x:c>
      <x:c r="V365" s="1019" t="n">
        <x:f>IF($X365="A",U365*80%+N365*20%,N365*IFERROR(INDEX($AT$5:$AT$60,MATCH($D365,$AR$5:$AR$60,0)),0.6)+Q365*IFERROR(INDEX($AU$5:$AU$60,MATCH($D365,$AR$5:$AR$60,0)),0.4)-R365)</x:f>
        <x:v>76.76019748043767</x:v>
      </x:c>
      <x:c r="W365" s="25" t="str">
        <x:f>IF(E365&gt;=90,"設定6級候補",IF(E365&gt;=75,"設定4以上強候補",IF(E365&gt;=60,"設定4以上を疑う","要観察")))</x:f>
        <x:v>設定4以上強候補</x:v>
      </x:c>
      <x:c r="X365" s="1004" t="str">
        <x:f>IFERROR(INDEX($AS$5:$AS$60,MATCH($D365,$AR$5:$AR$60,0)),"AT")</x:f>
        <x:v>AT</x:v>
      </x:c>
      <x:c r="Y365" s="145" t="n">
        <x:f>IFERROR((EXP(-$G365/INDEX($AV$5:$BA$12,MATCH($D365,$AR$5:$AR$12,0),1))*($G365/INDEX($AV$5:$BA$12,MATCH($D365,$AR$5:$AR$12,0),1))^$I365)/((EXP(-$G365/INDEX($AV$5:$BA$12,MATCH($D365,$AR$5:$AR$12,0),1))*($G365/INDEX($AV$5:$BA$12,MATCH($D365,$AR$5:$AR$12,0),1))^$I365)+(EXP(-$G365/INDEX($AV$5:$BA$12,MATCH($D365,$AR$5:$AR$12,0),2))*($G365/INDEX($AV$5:$BA$12,MATCH($D365,$AR$5:$AR$12,0),2))^$I365)+(EXP(-$G365/INDEX($AV$5:$BA$12,MATCH($D365,$AR$5:$AR$12,0),3))*($G365/INDEX($AV$5:$BA$12,MATCH($D365,$AR$5:$AR$12,0),3))^$I365)+(EXP(-$G365/INDEX($AV$5:$BA$12,MATCH($D365,$AR$5:$AR$12,0),4))*($G365/INDEX($AV$5:$BA$12,MATCH($D365,$AR$5:$AR$12,0),4))^$I365)+(EXP(-$G365/INDEX($AV$5:$BA$12,MATCH($D365,$AR$5:$AR$12,0),5))*($G365/INDEX($AV$5:$BA$12,MATCH($D365,$AR$5:$AR$12,0),5))^$I365)+(EXP(-$G365/INDEX($AV$5:$BA$12,MATCH($D365,$AR$5:$AR$12,0),6))*($G365/INDEX($AV$5:$BA$12,MATCH($D365,$AR$5:$AR$12,0),6))^$I365)),0)</x:f>
        <x:v>0</x:v>
      </x:c>
      <x:c r="Z365" s="145" t="n">
        <x:f>IFERROR((EXP(-$G365/INDEX($AV$5:$BA$12,MATCH($D365,$AR$5:$AR$12,0),2))*($G365/INDEX($AV$5:$BA$12,MATCH($D365,$AR$5:$AR$12,0),2))^$I365)/((EXP(-$G365/INDEX($AV$5:$BA$12,MATCH($D365,$AR$5:$AR$12,0),1))*($G365/INDEX($AV$5:$BA$12,MATCH($D365,$AR$5:$AR$12,0),1))^$I365)+(EXP(-$G365/INDEX($AV$5:$BA$12,MATCH($D365,$AR$5:$AR$12,0),2))*($G365/INDEX($AV$5:$BA$12,MATCH($D365,$AR$5:$AR$12,0),2))^$I365)+(EXP(-$G365/INDEX($AV$5:$BA$12,MATCH($D365,$AR$5:$AR$12,0),3))*($G365/INDEX($AV$5:$BA$12,MATCH($D365,$AR$5:$AR$12,0),3))^$I365)+(EXP(-$G365/INDEX($AV$5:$BA$12,MATCH($D365,$AR$5:$AR$12,0),4))*($G365/INDEX($AV$5:$BA$12,MATCH($D365,$AR$5:$AR$12,0),4))^$I365)+(EXP(-$G365/INDEX($AV$5:$BA$12,MATCH($D365,$AR$5:$AR$12,0),5))*($G365/INDEX($AV$5:$BA$12,MATCH($D365,$AR$5:$AR$12,0),5))^$I365)+(EXP(-$G365/INDEX($AV$5:$BA$12,MATCH($D365,$AR$5:$AR$12,0),6))*($G365/INDEX($AV$5:$BA$12,MATCH($D365,$AR$5:$AR$12,0),6))^$I365)),0)</x:f>
        <x:v>0</x:v>
      </x:c>
      <x:c r="AA365" s="145" t="n">
        <x:f>IFERROR((EXP(-$G365/INDEX($AV$5:$BA$12,MATCH($D365,$AR$5:$AR$12,0),3))*($G365/INDEX($AV$5:$BA$12,MATCH($D365,$AR$5:$AR$12,0),3))^$I365)/((EXP(-$G365/INDEX($AV$5:$BA$12,MATCH($D365,$AR$5:$AR$12,0),1))*($G365/INDEX($AV$5:$BA$12,MATCH($D365,$AR$5:$AR$12,0),1))^$I365)+(EXP(-$G365/INDEX($AV$5:$BA$12,MATCH($D365,$AR$5:$AR$12,0),2))*($G365/INDEX($AV$5:$BA$12,MATCH($D365,$AR$5:$AR$12,0),2))^$I365)+(EXP(-$G365/INDEX($AV$5:$BA$12,MATCH($D365,$AR$5:$AR$12,0),3))*($G365/INDEX($AV$5:$BA$12,MATCH($D365,$AR$5:$AR$12,0),3))^$I365)+(EXP(-$G365/INDEX($AV$5:$BA$12,MATCH($D365,$AR$5:$AR$12,0),4))*($G365/INDEX($AV$5:$BA$12,MATCH($D365,$AR$5:$AR$12,0),4))^$I365)+(EXP(-$G365/INDEX($AV$5:$BA$12,MATCH($D365,$AR$5:$AR$12,0),5))*($G365/INDEX($AV$5:$BA$12,MATCH($D365,$AR$5:$AR$12,0),5))^$I365)+(EXP(-$G365/INDEX($AV$5:$BA$12,MATCH($D365,$AR$5:$AR$12,0),6))*($G365/INDEX($AV$5:$BA$12,MATCH($D365,$AR$5:$AR$12,0),6))^$I365)),0)</x:f>
        <x:v>0</x:v>
      </x:c>
      <x:c r="AB365" s="145" t="n">
        <x:f>IFERROR((EXP(-$G365/INDEX($AV$5:$BA$12,MATCH($D365,$AR$5:$AR$12,0),4))*($G365/INDEX($AV$5:$BA$12,MATCH($D365,$AR$5:$AR$12,0),4))^$I365)/((EXP(-$G365/INDEX($AV$5:$BA$12,MATCH($D365,$AR$5:$AR$12,0),1))*($G365/INDEX($AV$5:$BA$12,MATCH($D365,$AR$5:$AR$12,0),1))^$I365)+(EXP(-$G365/INDEX($AV$5:$BA$12,MATCH($D365,$AR$5:$AR$12,0),2))*($G365/INDEX($AV$5:$BA$12,MATCH($D365,$AR$5:$AR$12,0),2))^$I365)+(EXP(-$G365/INDEX($AV$5:$BA$12,MATCH($D365,$AR$5:$AR$12,0),3))*($G365/INDEX($AV$5:$BA$12,MATCH($D365,$AR$5:$AR$12,0),3))^$I365)+(EXP(-$G365/INDEX($AV$5:$BA$12,MATCH($D365,$AR$5:$AR$12,0),4))*($G365/INDEX($AV$5:$BA$12,MATCH($D365,$AR$5:$AR$12,0),4))^$I365)+(EXP(-$G365/INDEX($AV$5:$BA$12,MATCH($D365,$AR$5:$AR$12,0),5))*($G365/INDEX($AV$5:$BA$12,MATCH($D365,$AR$5:$AR$12,0),5))^$I365)+(EXP(-$G365/INDEX($AV$5:$BA$12,MATCH($D365,$AR$5:$AR$12,0),6))*($G365/INDEX($AV$5:$BA$12,MATCH($D365,$AR$5:$AR$12,0),6))^$I365)),0)</x:f>
        <x:v>0</x:v>
      </x:c>
      <x:c r="AC365" s="145" t="n">
        <x:f>IFERROR((EXP(-$G365/INDEX($AV$5:$BA$12,MATCH($D365,$AR$5:$AR$12,0),5))*($G365/INDEX($AV$5:$BA$12,MATCH($D365,$AR$5:$AR$12,0),5))^$I365)/((EXP(-$G365/INDEX($AV$5:$BA$12,MATCH($D365,$AR$5:$AR$12,0),1))*($G365/INDEX($AV$5:$BA$12,MATCH($D365,$AR$5:$AR$12,0),1))^$I365)+(EXP(-$G365/INDEX($AV$5:$BA$12,MATCH($D365,$AR$5:$AR$12,0),2))*($G365/INDEX($AV$5:$BA$12,MATCH($D365,$AR$5:$AR$12,0),2))^$I365)+(EXP(-$G365/INDEX($AV$5:$BA$12,MATCH($D365,$AR$5:$AR$12,0),3))*($G365/INDEX($AV$5:$BA$12,MATCH($D365,$AR$5:$AR$12,0),3))^$I365)+(EXP(-$G365/INDEX($AV$5:$BA$12,MATCH($D365,$AR$5:$AR$12,0),4))*($G365/INDEX($AV$5:$BA$12,MATCH($D365,$AR$5:$AR$12,0),4))^$I365)+(EXP(-$G365/INDEX($AV$5:$BA$12,MATCH($D365,$AR$5:$AR$12,0),5))*($G365/INDEX($AV$5:$BA$12,MATCH($D365,$AR$5:$AR$12,0),5))^$I365)+(EXP(-$G365/INDEX($AV$5:$BA$12,MATCH($D365,$AR$5:$AR$12,0),6))*($G365/INDEX($AV$5:$BA$12,MATCH($D365,$AR$5:$AR$12,0),6))^$I365)),0)</x:f>
        <x:v>0</x:v>
      </x:c>
      <x:c r="AD365" s="145" t="n">
        <x:f>IFERROR((EXP(-$G365/INDEX($AV$5:$BA$12,MATCH($D365,$AR$5:$AR$12,0),6))*($G365/INDEX($AV$5:$BA$12,MATCH($D365,$AR$5:$AR$12,0),6))^$I365)/((EXP(-$G365/INDEX($AV$5:$BA$12,MATCH($D365,$AR$5:$AR$12,0),1))*($G365/INDEX($AV$5:$BA$12,MATCH($D365,$AR$5:$AR$12,0),1))^$I365)+(EXP(-$G365/INDEX($AV$5:$BA$12,MATCH($D365,$AR$5:$AR$12,0),2))*($G365/INDEX($AV$5:$BA$12,MATCH($D365,$AR$5:$AR$12,0),2))^$I365)+(EXP(-$G365/INDEX($AV$5:$BA$12,MATCH($D365,$AR$5:$AR$12,0),3))*($G365/INDEX($AV$5:$BA$12,MATCH($D365,$AR$5:$AR$12,0),3))^$I365)+(EXP(-$G365/INDEX($AV$5:$BA$12,MATCH($D365,$AR$5:$AR$12,0),4))*($G365/INDEX($AV$5:$BA$12,MATCH($D365,$AR$5:$AR$12,0),4))^$I365)+(EXP(-$G365/INDEX($AV$5:$BA$12,MATCH($D365,$AR$5:$AR$12,0),5))*($G365/INDEX($AV$5:$BA$12,MATCH($D365,$AR$5:$AR$12,0),5))^$I365)+(EXP(-$G365/INDEX($AV$5:$BA$12,MATCH($D365,$AR$5:$AR$12,0),6))*($G365/INDEX($AV$5:$BA$12,MATCH($D365,$AR$5:$AR$12,0),6))^$I365)),0)</x:f>
        <x:v>0</x:v>
      </x:c>
      <x:c r="AE365" s="145" t="n">
        <x:f>IFERROR((EXP(-$G365/INDEX($BB$5:$BG$12,MATCH($D365,$AR$5:$AR$12,0),1))*($G365/INDEX($BB$5:$BG$12,MATCH($D365,$AR$5:$AR$12,0),1))^$J365)/((EXP(-$G365/INDEX($BB$5:$BG$12,MATCH($D365,$AR$5:$AR$12,0),1))*($G365/INDEX($BB$5:$BG$12,MATCH($D365,$AR$5:$AR$12,0),1))^$J365)+(EXP(-$G365/INDEX($BB$5:$BG$12,MATCH($D365,$AR$5:$AR$12,0),2))*($G365/INDEX($BB$5:$BG$12,MATCH($D365,$AR$5:$AR$12,0),2))^$J365)+(EXP(-$G365/INDEX($BB$5:$BG$12,MATCH($D365,$AR$5:$AR$12,0),3))*($G365/INDEX($BB$5:$BG$12,MATCH($D365,$AR$5:$AR$12,0),3))^$J365)+(EXP(-$G365/INDEX($BB$5:$BG$12,MATCH($D365,$AR$5:$AR$12,0),4))*($G365/INDEX($BB$5:$BG$12,MATCH($D365,$AR$5:$AR$12,0),4))^$J365)+(EXP(-$G365/INDEX($BB$5:$BG$12,MATCH($D365,$AR$5:$AR$12,0),5))*($G365/INDEX($BB$5:$BG$12,MATCH($D365,$AR$5:$AR$12,0),5))^$J365)+(EXP(-$G365/INDEX($BB$5:$BG$12,MATCH($D365,$AR$5:$AR$12,0),6))*($G365/INDEX($BB$5:$BG$12,MATCH($D365,$AR$5:$AR$12,0),6))^$J365)),0)</x:f>
        <x:v>0</x:v>
      </x:c>
      <x:c r="AF365" s="145" t="n">
        <x:f>IFERROR((EXP(-$G365/INDEX($BB$5:$BG$12,MATCH($D365,$AR$5:$AR$12,0),2))*($G365/INDEX($BB$5:$BG$12,MATCH($D365,$AR$5:$AR$12,0),2))^$J365)/((EXP(-$G365/INDEX($BB$5:$BG$12,MATCH($D365,$AR$5:$AR$12,0),1))*($G365/INDEX($BB$5:$BG$12,MATCH($D365,$AR$5:$AR$12,0),1))^$J365)+(EXP(-$G365/INDEX($BB$5:$BG$12,MATCH($D365,$AR$5:$AR$12,0),2))*($G365/INDEX($BB$5:$BG$12,MATCH($D365,$AR$5:$AR$12,0),2))^$J365)+(EXP(-$G365/INDEX($BB$5:$BG$12,MATCH($D365,$AR$5:$AR$12,0),3))*($G365/INDEX($BB$5:$BG$12,MATCH($D365,$AR$5:$AR$12,0),3))^$J365)+(EXP(-$G365/INDEX($BB$5:$BG$12,MATCH($D365,$AR$5:$AR$12,0),4))*($G365/INDEX($BB$5:$BG$12,MATCH($D365,$AR$5:$AR$12,0),4))^$J365)+(EXP(-$G365/INDEX($BB$5:$BG$12,MATCH($D365,$AR$5:$AR$12,0),5))*($G365/INDEX($BB$5:$BG$12,MATCH($D365,$AR$5:$AR$12,0),5))^$J365)+(EXP(-$G365/INDEX($BB$5:$BG$12,MATCH($D365,$AR$5:$AR$12,0),6))*($G365/INDEX($BB$5:$BG$12,MATCH($D365,$AR$5:$AR$12,0),6))^$J365)),0)</x:f>
        <x:v>0</x:v>
      </x:c>
      <x:c r="AG365" s="145" t="n">
        <x:f>IFERROR((EXP(-$G365/INDEX($BB$5:$BG$12,MATCH($D365,$AR$5:$AR$12,0),3))*($G365/INDEX($BB$5:$BG$12,MATCH($D365,$AR$5:$AR$12,0),3))^$J365)/((EXP(-$G365/INDEX($BB$5:$BG$12,MATCH($D365,$AR$5:$AR$12,0),1))*($G365/INDEX($BB$5:$BG$12,MATCH($D365,$AR$5:$AR$12,0),1))^$J365)+(EXP(-$G365/INDEX($BB$5:$BG$12,MATCH($D365,$AR$5:$AR$12,0),2))*($G365/INDEX($BB$5:$BG$12,MATCH($D365,$AR$5:$AR$12,0),2))^$J365)+(EXP(-$G365/INDEX($BB$5:$BG$12,MATCH($D365,$AR$5:$AR$12,0),3))*($G365/INDEX($BB$5:$BG$12,MATCH($D365,$AR$5:$AR$12,0),3))^$J365)+(EXP(-$G365/INDEX($BB$5:$BG$12,MATCH($D365,$AR$5:$AR$12,0),4))*($G365/INDEX($BB$5:$BG$12,MATCH($D365,$AR$5:$AR$12,0),4))^$J365)+(EXP(-$G365/INDEX($BB$5:$BG$12,MATCH($D365,$AR$5:$AR$12,0),5))*($G365/INDEX($BB$5:$BG$12,MATCH($D365,$AR$5:$AR$12,0),5))^$J365)+(EXP(-$G365/INDEX($BB$5:$BG$12,MATCH($D365,$AR$5:$AR$12,0),6))*($G365/INDEX($BB$5:$BG$12,MATCH($D365,$AR$5:$AR$12,0),6))^$J365)),0)</x:f>
        <x:v>0</x:v>
      </x:c>
      <x:c r="AH365" s="145" t="n">
        <x:f>IFERROR((EXP(-$G365/INDEX($BB$5:$BG$12,MATCH($D365,$AR$5:$AR$12,0),4))*($G365/INDEX($BB$5:$BG$12,MATCH($D365,$AR$5:$AR$12,0),4))^$J365)/((EXP(-$G365/INDEX($BB$5:$BG$12,MATCH($D365,$AR$5:$AR$12,0),1))*($G365/INDEX($BB$5:$BG$12,MATCH($D365,$AR$5:$AR$12,0),1))^$J365)+(EXP(-$G365/INDEX($BB$5:$BG$12,MATCH($D365,$AR$5:$AR$12,0),2))*($G365/INDEX($BB$5:$BG$12,MATCH($D365,$AR$5:$AR$12,0),2))^$J365)+(EXP(-$G365/INDEX($BB$5:$BG$12,MATCH($D365,$AR$5:$AR$12,0),3))*($G365/INDEX($BB$5:$BG$12,MATCH($D365,$AR$5:$AR$12,0),3))^$J365)+(EXP(-$G365/INDEX($BB$5:$BG$12,MATCH($D365,$AR$5:$AR$12,0),4))*($G365/INDEX($BB$5:$BG$12,MATCH($D365,$AR$5:$AR$12,0),4))^$J365)+(EXP(-$G365/INDEX($BB$5:$BG$12,MATCH($D365,$AR$5:$AR$12,0),5))*($G365/INDEX($BB$5:$BG$12,MATCH($D365,$AR$5:$AR$12,0),5))^$J365)+(EXP(-$G365/INDEX($BB$5:$BG$12,MATCH($D365,$AR$5:$AR$12,0),6))*($G365/INDEX($BB$5:$BG$12,MATCH($D365,$AR$5:$AR$12,0),6))^$J365)),0)</x:f>
        <x:v>0</x:v>
      </x:c>
      <x:c r="AI365" s="145" t="n">
        <x:f>IFERROR((EXP(-$G365/INDEX($BB$5:$BG$12,MATCH($D365,$AR$5:$AR$12,0),5))*($G365/INDEX($BB$5:$BG$12,MATCH($D365,$AR$5:$AR$12,0),5))^$J365)/((EXP(-$G365/INDEX($BB$5:$BG$12,MATCH($D365,$AR$5:$AR$12,0),1))*($G365/INDEX($BB$5:$BG$12,MATCH($D365,$AR$5:$AR$12,0),1))^$J365)+(EXP(-$G365/INDEX($BB$5:$BG$12,MATCH($D365,$AR$5:$AR$12,0),2))*($G365/INDEX($BB$5:$BG$12,MATCH($D365,$AR$5:$AR$12,0),2))^$J365)+(EXP(-$G365/INDEX($BB$5:$BG$12,MATCH($D365,$AR$5:$AR$12,0),3))*($G365/INDEX($BB$5:$BG$12,MATCH($D365,$AR$5:$AR$12,0),3))^$J365)+(EXP(-$G365/INDEX($BB$5:$BG$12,MATCH($D365,$AR$5:$AR$12,0),4))*($G365/INDEX($BB$5:$BG$12,MATCH($D365,$AR$5:$AR$12,0),4))^$J365)+(EXP(-$G365/INDEX($BB$5:$BG$12,MATCH($D365,$AR$5:$AR$12,0),5))*($G365/INDEX($BB$5:$BG$12,MATCH($D365,$AR$5:$AR$12,0),5))^$J365)+(EXP(-$G365/INDEX($BB$5:$BG$12,MATCH($D365,$AR$5:$AR$12,0),6))*($G365/INDEX($BB$5:$BG$12,MATCH($D365,$AR$5:$AR$12,0),6))^$J365)),0)</x:f>
        <x:v>0</x:v>
      </x:c>
      <x:c r="AJ365" s="145" t="n">
        <x:f>IFERROR((EXP(-$G365/INDEX($BB$5:$BG$12,MATCH($D365,$AR$5:$AR$12,0),6))*($G365/INDEX($BB$5:$BG$12,MATCH($D365,$AR$5:$AR$12,0),6))^$J365)/((EXP(-$G365/INDEX($BB$5:$BG$12,MATCH($D365,$AR$5:$AR$12,0),1))*($G365/INDEX($BB$5:$BG$12,MATCH($D365,$AR$5:$AR$12,0),1))^$J365)+(EXP(-$G365/INDEX($BB$5:$BG$12,MATCH($D365,$AR$5:$AR$12,0),2))*($G365/INDEX($BB$5:$BG$12,MATCH($D365,$AR$5:$AR$12,0),2))^$J365)+(EXP(-$G365/INDEX($BB$5:$BG$12,MATCH($D365,$AR$5:$AR$12,0),3))*($G365/INDEX($BB$5:$BG$12,MATCH($D365,$AR$5:$AR$12,0),3))^$J365)+(EXP(-$G365/INDEX($BB$5:$BG$12,MATCH($D365,$AR$5:$AR$12,0),4))*($G365/INDEX($BB$5:$BG$12,MATCH($D365,$AR$5:$AR$12,0),4))^$J365)+(EXP(-$G365/INDEX($BB$5:$BG$12,MATCH($D365,$AR$5:$AR$12,0),5))*($G365/INDEX($BB$5:$BG$12,MATCH($D365,$AR$5:$AR$12,0),5))^$J365)+(EXP(-$G365/INDEX($BB$5:$BG$12,MATCH($D365,$AR$5:$AR$12,0),6))*($G365/INDEX($BB$5:$BG$12,MATCH($D365,$AR$5:$AR$12,0),6))^$J365)),0)</x:f>
        <x:v>0</x:v>
      </x:c>
      <x:c r="BJ365"/>
      <x:c r="BK365"/>
      <x:c r="BL365"/>
      <x:c r="BM365"/>
      <x:c r="BN365"/>
      <x:c r="BO365"/>
      <x:c r="BP365"/>
      <x:c r="BQ365"/>
      <x:c r="BR365"/>
      <x:c r="BS365"/>
      <x:c r="BT365"/>
      <x:c r="BU365"/>
      <x:c r="BV365"/>
      <x:c r="BW365"/>
      <x:c r="BX365"/>
      <x:c r="BY365"/>
      <x:c r="BZ365"/>
    </x:row>
    <x:row r="366">
      <x:c r="A366" s="30" t="n">
        <x:f>'対象台データ'!A364</x:f>
        <x:v>46139</x:v>
      </x:c>
      <x:c r="B366" s="1004" t="str">
        <x:f>'対象台データ'!B364</x:f>
        <x:v>月</x:v>
      </x:c>
      <x:c r="C366" s="1004" t="str">
        <x:f>'対象台データ'!C364</x:f>
        <x:v>4/27</x:v>
      </x:c>
      <x:c r="D366" t="str">
        <x:f>'対象台データ'!D364</x:f>
        <x:v>ヴァルヴレイヴ2</x:v>
      </x:c>
      <x:c r="E366" s="1015" t="n">
        <x:f>IF($X366="A",MIN(100,MAX(0,55+(V366-55)*(1+0.4*SQRT(MIN(G366/8000,1))))),MIN(100,MAX(0,V366)))</x:f>
        <x:v>76.5699782051324</x:v>
      </x:c>
      <x:c r="F366" s="1017" t="n">
        <x:f>'対象台データ'!E364</x:f>
        <x:v>638</x:v>
      </x:c>
      <x:c r="G366" s="644" t="n">
        <x:f>'対象台データ'!F364</x:f>
        <x:v>7868</x:v>
      </x:c>
      <x:c r="H366" s="644" t="n">
        <x:f>'対象台データ'!G364</x:f>
        <x:v>2482</x:v>
      </x:c>
      <x:c r="I366" s="644" t="n">
        <x:f>'対象台データ'!H364</x:f>
        <x:v>0</x:v>
      </x:c>
      <x:c r="J366" s="644" t="n">
        <x:f>'対象台データ'!I364</x:f>
        <x:v>0</x:v>
      </x:c>
      <x:c r="K366" s="145" t="n">
        <x:f>'対象台データ'!K364</x:f>
        <x:v>1.1051516692086087</x:v>
      </x:c>
      <x:c r="L366" s="28" t="n">
        <x:f>IF(G366&lt;=0,5,IF(G366&lt;1500,5+(G366-0)*(20-5)/(1500-0),IF(G366&lt;3000,20+(G366-1500)*(40-20)/(3000-1500),IF(G366&lt;4500,40+(G366-3000)*(58-40)/(4500-3000),IF(G366&lt;6000,58+(G366-4500)*(72-58)/(6000-4500),IF(G366&lt;7500,72+(G366-6000)*(84-72)/(7500-6000),IF(G366&lt;9000,84+(G366-7500)*(93-84)/(9000-7500),IF(G366&lt;11000,93+(G366-9000)*(100-93)/(11000-9000),100))))))))</x:f>
        <x:v>86.208</x:v>
      </x:c>
      <x:c r="M366" s="28" t="n">
        <x:v>1</x:v>
      </x:c>
      <x:c r="N366" s="28" t="n">
        <x:f>MIN(100,L366*M366)</x:f>
        <x:v>86.208</x:v>
      </x:c>
      <x:c r="O366" s="28" t="n">
        <x:f>IF(K366&lt;=0.8,0,IF(K366&lt;0.9,0+(K366-0.8)*(10-0)/(0.9-0.8),IF(K366&lt;1,10+(K366-0.9)*(35-10)/(1-0.9),IF(K366&lt;1.2,35+(K366-1)*(87-35)/(1.2-1),IF(K366&lt;1.3,87+(K366-1.2)*(96-87)/(1.3-1.2),IF(K366&lt;1.45,96+(K366-1.3)*(100-96)/(1.45-1.3),100))))))</x:f>
        <x:v>62.33943399423828</x:v>
      </x:c>
      <x:c r="P366" s="145" t="n">
        <x:f>MIN(1,SQRT(G366/8000))</x:f>
        <x:v>0.9917156850630124</x:v>
      </x:c>
      <x:c r="Q366" s="28" t="n">
        <x:f>35+(O366-35)*P366</x:f>
        <x:v>62.11294551283102</x:v>
      </x:c>
      <x:c r="R366" s="28" t="n">
        <x:f>IF(K366&lt;0.95,MIN(25,(0.95-K366)*250),0)</x:f>
        <x:v>0</x:v>
      </x:c>
      <x:c r="S366" s="28" t="n">
        <x:f>IF($X366="A",Y366*5+Z366*15+AA366*30+AB366*60+AC366*80+AD366*100,0)</x:f>
        <x:v>0</x:v>
      </x:c>
      <x:c r="T366" s="28" t="n">
        <x:f>IF($X366="A",AE366*5+AF366*15+AG366*30+AH366*60+AI366*80+AJ366*100,0)</x:f>
        <x:v>0</x:v>
      </x:c>
      <x:c r="U366" s="28" t="n">
        <x:f>IF($X366="A",S366*15%+T366*30%+Q366*55%,0)</x:f>
        <x:v>0</x:v>
      </x:c>
      <x:c r="V366" s="1019" t="n">
        <x:f>IF($X366="A",U366*80%+N366*20%,N366*IFERROR(INDEX($AT$5:$AT$60,MATCH($D366,$AR$5:$AR$60,0)),0.6)+Q366*IFERROR(INDEX($AU$5:$AU$60,MATCH($D366,$AR$5:$AR$60,0)),0.4)-R366)</x:f>
        <x:v>76.5699782051324</x:v>
      </x:c>
      <x:c r="W366" s="25" t="str">
        <x:f>IF(E366&gt;=90,"設定6級候補",IF(E366&gt;=75,"設定4以上強候補",IF(E366&gt;=60,"設定4以上を疑う","要観察")))</x:f>
        <x:v>設定4以上強候補</x:v>
      </x:c>
      <x:c r="X366" s="1004" t="str">
        <x:f>IFERROR(INDEX($AS$5:$AS$60,MATCH($D366,$AR$5:$AR$60,0)),"AT")</x:f>
        <x:v>AT</x:v>
      </x:c>
      <x:c r="Y366" s="145" t="n">
        <x:f>IFERROR((EXP(-$G366/INDEX($AV$5:$BA$12,MATCH($D366,$AR$5:$AR$12,0),1))*($G366/INDEX($AV$5:$BA$12,MATCH($D366,$AR$5:$AR$12,0),1))^$I366)/((EXP(-$G366/INDEX($AV$5:$BA$12,MATCH($D366,$AR$5:$AR$12,0),1))*($G366/INDEX($AV$5:$BA$12,MATCH($D366,$AR$5:$AR$12,0),1))^$I366)+(EXP(-$G366/INDEX($AV$5:$BA$12,MATCH($D366,$AR$5:$AR$12,0),2))*($G366/INDEX($AV$5:$BA$12,MATCH($D366,$AR$5:$AR$12,0),2))^$I366)+(EXP(-$G366/INDEX($AV$5:$BA$12,MATCH($D366,$AR$5:$AR$12,0),3))*($G366/INDEX($AV$5:$BA$12,MATCH($D366,$AR$5:$AR$12,0),3))^$I366)+(EXP(-$G366/INDEX($AV$5:$BA$12,MATCH($D366,$AR$5:$AR$12,0),4))*($G366/INDEX($AV$5:$BA$12,MATCH($D366,$AR$5:$AR$12,0),4))^$I366)+(EXP(-$G366/INDEX($AV$5:$BA$12,MATCH($D366,$AR$5:$AR$12,0),5))*($G366/INDEX($AV$5:$BA$12,MATCH($D366,$AR$5:$AR$12,0),5))^$I366)+(EXP(-$G366/INDEX($AV$5:$BA$12,MATCH($D366,$AR$5:$AR$12,0),6))*($G366/INDEX($AV$5:$BA$12,MATCH($D366,$AR$5:$AR$12,0),6))^$I366)),0)</x:f>
        <x:v>0</x:v>
      </x:c>
      <x:c r="Z366" s="145" t="n">
        <x:f>IFERROR((EXP(-$G366/INDEX($AV$5:$BA$12,MATCH($D366,$AR$5:$AR$12,0),2))*($G366/INDEX($AV$5:$BA$12,MATCH($D366,$AR$5:$AR$12,0),2))^$I366)/((EXP(-$G366/INDEX($AV$5:$BA$12,MATCH($D366,$AR$5:$AR$12,0),1))*($G366/INDEX($AV$5:$BA$12,MATCH($D366,$AR$5:$AR$12,0),1))^$I366)+(EXP(-$G366/INDEX($AV$5:$BA$12,MATCH($D366,$AR$5:$AR$12,0),2))*($G366/INDEX($AV$5:$BA$12,MATCH($D366,$AR$5:$AR$12,0),2))^$I366)+(EXP(-$G366/INDEX($AV$5:$BA$12,MATCH($D366,$AR$5:$AR$12,0),3))*($G366/INDEX($AV$5:$BA$12,MATCH($D366,$AR$5:$AR$12,0),3))^$I366)+(EXP(-$G366/INDEX($AV$5:$BA$12,MATCH($D366,$AR$5:$AR$12,0),4))*($G366/INDEX($AV$5:$BA$12,MATCH($D366,$AR$5:$AR$12,0),4))^$I366)+(EXP(-$G366/INDEX($AV$5:$BA$12,MATCH($D366,$AR$5:$AR$12,0),5))*($G366/INDEX($AV$5:$BA$12,MATCH($D366,$AR$5:$AR$12,0),5))^$I366)+(EXP(-$G366/INDEX($AV$5:$BA$12,MATCH($D366,$AR$5:$AR$12,0),6))*($G366/INDEX($AV$5:$BA$12,MATCH($D366,$AR$5:$AR$12,0),6))^$I366)),0)</x:f>
        <x:v>0</x:v>
      </x:c>
      <x:c r="AA366" s="145" t="n">
        <x:f>IFERROR((EXP(-$G366/INDEX($AV$5:$BA$12,MATCH($D366,$AR$5:$AR$12,0),3))*($G366/INDEX($AV$5:$BA$12,MATCH($D366,$AR$5:$AR$12,0),3))^$I366)/((EXP(-$G366/INDEX($AV$5:$BA$12,MATCH($D366,$AR$5:$AR$12,0),1))*($G366/INDEX($AV$5:$BA$12,MATCH($D366,$AR$5:$AR$12,0),1))^$I366)+(EXP(-$G366/INDEX($AV$5:$BA$12,MATCH($D366,$AR$5:$AR$12,0),2))*($G366/INDEX($AV$5:$BA$12,MATCH($D366,$AR$5:$AR$12,0),2))^$I366)+(EXP(-$G366/INDEX($AV$5:$BA$12,MATCH($D366,$AR$5:$AR$12,0),3))*($G366/INDEX($AV$5:$BA$12,MATCH($D366,$AR$5:$AR$12,0),3))^$I366)+(EXP(-$G366/INDEX($AV$5:$BA$12,MATCH($D366,$AR$5:$AR$12,0),4))*($G366/INDEX($AV$5:$BA$12,MATCH($D366,$AR$5:$AR$12,0),4))^$I366)+(EXP(-$G366/INDEX($AV$5:$BA$12,MATCH($D366,$AR$5:$AR$12,0),5))*($G366/INDEX($AV$5:$BA$12,MATCH($D366,$AR$5:$AR$12,0),5))^$I366)+(EXP(-$G366/INDEX($AV$5:$BA$12,MATCH($D366,$AR$5:$AR$12,0),6))*($G366/INDEX($AV$5:$BA$12,MATCH($D366,$AR$5:$AR$12,0),6))^$I366)),0)</x:f>
        <x:v>0</x:v>
      </x:c>
      <x:c r="AB366" s="145" t="n">
        <x:f>IFERROR((EXP(-$G366/INDEX($AV$5:$BA$12,MATCH($D366,$AR$5:$AR$12,0),4))*($G366/INDEX($AV$5:$BA$12,MATCH($D366,$AR$5:$AR$12,0),4))^$I366)/((EXP(-$G366/INDEX($AV$5:$BA$12,MATCH($D366,$AR$5:$AR$12,0),1))*($G366/INDEX($AV$5:$BA$12,MATCH($D366,$AR$5:$AR$12,0),1))^$I366)+(EXP(-$G366/INDEX($AV$5:$BA$12,MATCH($D366,$AR$5:$AR$12,0),2))*($G366/INDEX($AV$5:$BA$12,MATCH($D366,$AR$5:$AR$12,0),2))^$I366)+(EXP(-$G366/INDEX($AV$5:$BA$12,MATCH($D366,$AR$5:$AR$12,0),3))*($G366/INDEX($AV$5:$BA$12,MATCH($D366,$AR$5:$AR$12,0),3))^$I366)+(EXP(-$G366/INDEX($AV$5:$BA$12,MATCH($D366,$AR$5:$AR$12,0),4))*($G366/INDEX($AV$5:$BA$12,MATCH($D366,$AR$5:$AR$12,0),4))^$I366)+(EXP(-$G366/INDEX($AV$5:$BA$12,MATCH($D366,$AR$5:$AR$12,0),5))*($G366/INDEX($AV$5:$BA$12,MATCH($D366,$AR$5:$AR$12,0),5))^$I366)+(EXP(-$G366/INDEX($AV$5:$BA$12,MATCH($D366,$AR$5:$AR$12,0),6))*($G366/INDEX($AV$5:$BA$12,MATCH($D366,$AR$5:$AR$12,0),6))^$I366)),0)</x:f>
        <x:v>0</x:v>
      </x:c>
      <x:c r="AC366" s="145" t="n">
        <x:f>IFERROR((EXP(-$G366/INDEX($AV$5:$BA$12,MATCH($D366,$AR$5:$AR$12,0),5))*($G366/INDEX($AV$5:$BA$12,MATCH($D366,$AR$5:$AR$12,0),5))^$I366)/((EXP(-$G366/INDEX($AV$5:$BA$12,MATCH($D366,$AR$5:$AR$12,0),1))*($G366/INDEX($AV$5:$BA$12,MATCH($D366,$AR$5:$AR$12,0),1))^$I366)+(EXP(-$G366/INDEX($AV$5:$BA$12,MATCH($D366,$AR$5:$AR$12,0),2))*($G366/INDEX($AV$5:$BA$12,MATCH($D366,$AR$5:$AR$12,0),2))^$I366)+(EXP(-$G366/INDEX($AV$5:$BA$12,MATCH($D366,$AR$5:$AR$12,0),3))*($G366/INDEX($AV$5:$BA$12,MATCH($D366,$AR$5:$AR$12,0),3))^$I366)+(EXP(-$G366/INDEX($AV$5:$BA$12,MATCH($D366,$AR$5:$AR$12,0),4))*($G366/INDEX($AV$5:$BA$12,MATCH($D366,$AR$5:$AR$12,0),4))^$I366)+(EXP(-$G366/INDEX($AV$5:$BA$12,MATCH($D366,$AR$5:$AR$12,0),5))*($G366/INDEX($AV$5:$BA$12,MATCH($D366,$AR$5:$AR$12,0),5))^$I366)+(EXP(-$G366/INDEX($AV$5:$BA$12,MATCH($D366,$AR$5:$AR$12,0),6))*($G366/INDEX($AV$5:$BA$12,MATCH($D366,$AR$5:$AR$12,0),6))^$I366)),0)</x:f>
        <x:v>0</x:v>
      </x:c>
      <x:c r="AD366" s="145" t="n">
        <x:f>IFERROR((EXP(-$G366/INDEX($AV$5:$BA$12,MATCH($D366,$AR$5:$AR$12,0),6))*($G366/INDEX($AV$5:$BA$12,MATCH($D366,$AR$5:$AR$12,0),6))^$I366)/((EXP(-$G366/INDEX($AV$5:$BA$12,MATCH($D366,$AR$5:$AR$12,0),1))*($G366/INDEX($AV$5:$BA$12,MATCH($D366,$AR$5:$AR$12,0),1))^$I366)+(EXP(-$G366/INDEX($AV$5:$BA$12,MATCH($D366,$AR$5:$AR$12,0),2))*($G366/INDEX($AV$5:$BA$12,MATCH($D366,$AR$5:$AR$12,0),2))^$I366)+(EXP(-$G366/INDEX($AV$5:$BA$12,MATCH($D366,$AR$5:$AR$12,0),3))*($G366/INDEX($AV$5:$BA$12,MATCH($D366,$AR$5:$AR$12,0),3))^$I366)+(EXP(-$G366/INDEX($AV$5:$BA$12,MATCH($D366,$AR$5:$AR$12,0),4))*($G366/INDEX($AV$5:$BA$12,MATCH($D366,$AR$5:$AR$12,0),4))^$I366)+(EXP(-$G366/INDEX($AV$5:$BA$12,MATCH($D366,$AR$5:$AR$12,0),5))*($G366/INDEX($AV$5:$BA$12,MATCH($D366,$AR$5:$AR$12,0),5))^$I366)+(EXP(-$G366/INDEX($AV$5:$BA$12,MATCH($D366,$AR$5:$AR$12,0),6))*($G366/INDEX($AV$5:$BA$12,MATCH($D366,$AR$5:$AR$12,0),6))^$I366)),0)</x:f>
        <x:v>0</x:v>
      </x:c>
      <x:c r="AE366" s="145" t="n">
        <x:f>IFERROR((EXP(-$G366/INDEX($BB$5:$BG$12,MATCH($D366,$AR$5:$AR$12,0),1))*($G366/INDEX($BB$5:$BG$12,MATCH($D366,$AR$5:$AR$12,0),1))^$J366)/((EXP(-$G366/INDEX($BB$5:$BG$12,MATCH($D366,$AR$5:$AR$12,0),1))*($G366/INDEX($BB$5:$BG$12,MATCH($D366,$AR$5:$AR$12,0),1))^$J366)+(EXP(-$G366/INDEX($BB$5:$BG$12,MATCH($D366,$AR$5:$AR$12,0),2))*($G366/INDEX($BB$5:$BG$12,MATCH($D366,$AR$5:$AR$12,0),2))^$J366)+(EXP(-$G366/INDEX($BB$5:$BG$12,MATCH($D366,$AR$5:$AR$12,0),3))*($G366/INDEX($BB$5:$BG$12,MATCH($D366,$AR$5:$AR$12,0),3))^$J366)+(EXP(-$G366/INDEX($BB$5:$BG$12,MATCH($D366,$AR$5:$AR$12,0),4))*($G366/INDEX($BB$5:$BG$12,MATCH($D366,$AR$5:$AR$12,0),4))^$J366)+(EXP(-$G366/INDEX($BB$5:$BG$12,MATCH($D366,$AR$5:$AR$12,0),5))*($G366/INDEX($BB$5:$BG$12,MATCH($D366,$AR$5:$AR$12,0),5))^$J366)+(EXP(-$G366/INDEX($BB$5:$BG$12,MATCH($D366,$AR$5:$AR$12,0),6))*($G366/INDEX($BB$5:$BG$12,MATCH($D366,$AR$5:$AR$12,0),6))^$J366)),0)</x:f>
        <x:v>0</x:v>
      </x:c>
      <x:c r="AF366" s="145" t="n">
        <x:f>IFERROR((EXP(-$G366/INDEX($BB$5:$BG$12,MATCH($D366,$AR$5:$AR$12,0),2))*($G366/INDEX($BB$5:$BG$12,MATCH($D366,$AR$5:$AR$12,0),2))^$J366)/((EXP(-$G366/INDEX($BB$5:$BG$12,MATCH($D366,$AR$5:$AR$12,0),1))*($G366/INDEX($BB$5:$BG$12,MATCH($D366,$AR$5:$AR$12,0),1))^$J366)+(EXP(-$G366/INDEX($BB$5:$BG$12,MATCH($D366,$AR$5:$AR$12,0),2))*($G366/INDEX($BB$5:$BG$12,MATCH($D366,$AR$5:$AR$12,0),2))^$J366)+(EXP(-$G366/INDEX($BB$5:$BG$12,MATCH($D366,$AR$5:$AR$12,0),3))*($G366/INDEX($BB$5:$BG$12,MATCH($D366,$AR$5:$AR$12,0),3))^$J366)+(EXP(-$G366/INDEX($BB$5:$BG$12,MATCH($D366,$AR$5:$AR$12,0),4))*($G366/INDEX($BB$5:$BG$12,MATCH($D366,$AR$5:$AR$12,0),4))^$J366)+(EXP(-$G366/INDEX($BB$5:$BG$12,MATCH($D366,$AR$5:$AR$12,0),5))*($G366/INDEX($BB$5:$BG$12,MATCH($D366,$AR$5:$AR$12,0),5))^$J366)+(EXP(-$G366/INDEX($BB$5:$BG$12,MATCH($D366,$AR$5:$AR$12,0),6))*($G366/INDEX($BB$5:$BG$12,MATCH($D366,$AR$5:$AR$12,0),6))^$J366)),0)</x:f>
        <x:v>0</x:v>
      </x:c>
      <x:c r="AG366" s="145" t="n">
        <x:f>IFERROR((EXP(-$G366/INDEX($BB$5:$BG$12,MATCH($D366,$AR$5:$AR$12,0),3))*($G366/INDEX($BB$5:$BG$12,MATCH($D366,$AR$5:$AR$12,0),3))^$J366)/((EXP(-$G366/INDEX($BB$5:$BG$12,MATCH($D366,$AR$5:$AR$12,0),1))*($G366/INDEX($BB$5:$BG$12,MATCH($D366,$AR$5:$AR$12,0),1))^$J366)+(EXP(-$G366/INDEX($BB$5:$BG$12,MATCH($D366,$AR$5:$AR$12,0),2))*($G366/INDEX($BB$5:$BG$12,MATCH($D366,$AR$5:$AR$12,0),2))^$J366)+(EXP(-$G366/INDEX($BB$5:$BG$12,MATCH($D366,$AR$5:$AR$12,0),3))*($G366/INDEX($BB$5:$BG$12,MATCH($D366,$AR$5:$AR$12,0),3))^$J366)+(EXP(-$G366/INDEX($BB$5:$BG$12,MATCH($D366,$AR$5:$AR$12,0),4))*($G366/INDEX($BB$5:$BG$12,MATCH($D366,$AR$5:$AR$12,0),4))^$J366)+(EXP(-$G366/INDEX($BB$5:$BG$12,MATCH($D366,$AR$5:$AR$12,0),5))*($G366/INDEX($BB$5:$BG$12,MATCH($D366,$AR$5:$AR$12,0),5))^$J366)+(EXP(-$G366/INDEX($BB$5:$BG$12,MATCH($D366,$AR$5:$AR$12,0),6))*($G366/INDEX($BB$5:$BG$12,MATCH($D366,$AR$5:$AR$12,0),6))^$J366)),0)</x:f>
        <x:v>0</x:v>
      </x:c>
      <x:c r="AH366" s="145" t="n">
        <x:f>IFERROR((EXP(-$G366/INDEX($BB$5:$BG$12,MATCH($D366,$AR$5:$AR$12,0),4))*($G366/INDEX($BB$5:$BG$12,MATCH($D366,$AR$5:$AR$12,0),4))^$J366)/((EXP(-$G366/INDEX($BB$5:$BG$12,MATCH($D366,$AR$5:$AR$12,0),1))*($G366/INDEX($BB$5:$BG$12,MATCH($D366,$AR$5:$AR$12,0),1))^$J366)+(EXP(-$G366/INDEX($BB$5:$BG$12,MATCH($D366,$AR$5:$AR$12,0),2))*($G366/INDEX($BB$5:$BG$12,MATCH($D366,$AR$5:$AR$12,0),2))^$J366)+(EXP(-$G366/INDEX($BB$5:$BG$12,MATCH($D366,$AR$5:$AR$12,0),3))*($G366/INDEX($BB$5:$BG$12,MATCH($D366,$AR$5:$AR$12,0),3))^$J366)+(EXP(-$G366/INDEX($BB$5:$BG$12,MATCH($D366,$AR$5:$AR$12,0),4))*($G366/INDEX($BB$5:$BG$12,MATCH($D366,$AR$5:$AR$12,0),4))^$J366)+(EXP(-$G366/INDEX($BB$5:$BG$12,MATCH($D366,$AR$5:$AR$12,0),5))*($G366/INDEX($BB$5:$BG$12,MATCH($D366,$AR$5:$AR$12,0),5))^$J366)+(EXP(-$G366/INDEX($BB$5:$BG$12,MATCH($D366,$AR$5:$AR$12,0),6))*($G366/INDEX($BB$5:$BG$12,MATCH($D366,$AR$5:$AR$12,0),6))^$J366)),0)</x:f>
        <x:v>0</x:v>
      </x:c>
      <x:c r="AI366" s="145" t="n">
        <x:f>IFERROR((EXP(-$G366/INDEX($BB$5:$BG$12,MATCH($D366,$AR$5:$AR$12,0),5))*($G366/INDEX($BB$5:$BG$12,MATCH($D366,$AR$5:$AR$12,0),5))^$J366)/((EXP(-$G366/INDEX($BB$5:$BG$12,MATCH($D366,$AR$5:$AR$12,0),1))*($G366/INDEX($BB$5:$BG$12,MATCH($D366,$AR$5:$AR$12,0),1))^$J366)+(EXP(-$G366/INDEX($BB$5:$BG$12,MATCH($D366,$AR$5:$AR$12,0),2))*($G366/INDEX($BB$5:$BG$12,MATCH($D366,$AR$5:$AR$12,0),2))^$J366)+(EXP(-$G366/INDEX($BB$5:$BG$12,MATCH($D366,$AR$5:$AR$12,0),3))*($G366/INDEX($BB$5:$BG$12,MATCH($D366,$AR$5:$AR$12,0),3))^$J366)+(EXP(-$G366/INDEX($BB$5:$BG$12,MATCH($D366,$AR$5:$AR$12,0),4))*($G366/INDEX($BB$5:$BG$12,MATCH($D366,$AR$5:$AR$12,0),4))^$J366)+(EXP(-$G366/INDEX($BB$5:$BG$12,MATCH($D366,$AR$5:$AR$12,0),5))*($G366/INDEX($BB$5:$BG$12,MATCH($D366,$AR$5:$AR$12,0),5))^$J366)+(EXP(-$G366/INDEX($BB$5:$BG$12,MATCH($D366,$AR$5:$AR$12,0),6))*($G366/INDEX($BB$5:$BG$12,MATCH($D366,$AR$5:$AR$12,0),6))^$J366)),0)</x:f>
        <x:v>0</x:v>
      </x:c>
      <x:c r="AJ366" s="145" t="n">
        <x:f>IFERROR((EXP(-$G366/INDEX($BB$5:$BG$12,MATCH($D366,$AR$5:$AR$12,0),6))*($G366/INDEX($BB$5:$BG$12,MATCH($D366,$AR$5:$AR$12,0),6))^$J366)/((EXP(-$G366/INDEX($BB$5:$BG$12,MATCH($D366,$AR$5:$AR$12,0),1))*($G366/INDEX($BB$5:$BG$12,MATCH($D366,$AR$5:$AR$12,0),1))^$J366)+(EXP(-$G366/INDEX($BB$5:$BG$12,MATCH($D366,$AR$5:$AR$12,0),2))*($G366/INDEX($BB$5:$BG$12,MATCH($D366,$AR$5:$AR$12,0),2))^$J366)+(EXP(-$G366/INDEX($BB$5:$BG$12,MATCH($D366,$AR$5:$AR$12,0),3))*($G366/INDEX($BB$5:$BG$12,MATCH($D366,$AR$5:$AR$12,0),3))^$J366)+(EXP(-$G366/INDEX($BB$5:$BG$12,MATCH($D366,$AR$5:$AR$12,0),4))*($G366/INDEX($BB$5:$BG$12,MATCH($D366,$AR$5:$AR$12,0),4))^$J366)+(EXP(-$G366/INDEX($BB$5:$BG$12,MATCH($D366,$AR$5:$AR$12,0),5))*($G366/INDEX($BB$5:$BG$12,MATCH($D366,$AR$5:$AR$12,0),5))^$J366)+(EXP(-$G366/INDEX($BB$5:$BG$12,MATCH($D366,$AR$5:$AR$12,0),6))*($G366/INDEX($BB$5:$BG$12,MATCH($D366,$AR$5:$AR$12,0),6))^$J366)),0)</x:f>
        <x:v>0</x:v>
      </x:c>
      <x:c r="BJ366"/>
      <x:c r="BK366"/>
      <x:c r="BL366"/>
      <x:c r="BM366"/>
      <x:c r="BN366"/>
      <x:c r="BO366"/>
      <x:c r="BP366"/>
      <x:c r="BQ366"/>
      <x:c r="BR366"/>
      <x:c r="BS366"/>
      <x:c r="BT366"/>
      <x:c r="BU366"/>
      <x:c r="BV366"/>
      <x:c r="BW366"/>
      <x:c r="BX366"/>
      <x:c r="BY366"/>
      <x:c r="BZ366"/>
    </x:row>
    <x:row r="367">
      <x:c r="A367" s="30" t="n">
        <x:f>'対象台データ'!A365</x:f>
        <x:v>46139</x:v>
      </x:c>
      <x:c r="B367" s="1004" t="str">
        <x:f>'対象台データ'!B365</x:f>
        <x:v>月</x:v>
      </x:c>
      <x:c r="C367" s="1004" t="str">
        <x:f>'対象台データ'!C365</x:f>
        <x:v>4/27</x:v>
      </x:c>
      <x:c r="D367" t="str">
        <x:f>'対象台データ'!D365</x:f>
        <x:v>ヴァルヴレイヴ2</x:v>
      </x:c>
      <x:c r="E367" s="1015" t="n">
        <x:f>IF($X367="A",MIN(100,MAX(0,55+(V367-55)*(1+0.4*SQRT(MIN(G367/8000,1))))),MIN(100,MAX(0,V367)))</x:f>
        <x:v>91.61558744394618</x:v>
      </x:c>
      <x:c r="F367" s="1017" t="n">
        <x:f>'対象台データ'!E365</x:f>
        <x:v>639</x:v>
      </x:c>
      <x:c r="G367" s="644" t="n">
        <x:f>'対象台データ'!F365</x:f>
        <x:v>8920</x:v>
      </x:c>
      <x:c r="H367" s="644" t="n">
        <x:f>'対象台データ'!G365</x:f>
        <x:v>6321</x:v>
      </x:c>
      <x:c r="I367" s="644" t="n">
        <x:f>'対象台データ'!H365</x:f>
        <x:v>0</x:v>
      </x:c>
      <x:c r="J367" s="644" t="n">
        <x:f>'対象台データ'!I365</x:f>
        <x:v>0</x:v>
      </x:c>
      <x:c r="K367" s="145" t="n">
        <x:f>'対象台データ'!K365</x:f>
        <x:v>1.2362107623318386</x:v>
      </x:c>
      <x:c r="L367" s="28" t="n">
        <x:f>IF(G367&lt;=0,5,IF(G367&lt;1500,5+(G367-0)*(20-5)/(1500-0),IF(G367&lt;3000,20+(G367-1500)*(40-20)/(3000-1500),IF(G367&lt;4500,40+(G367-3000)*(58-40)/(4500-3000),IF(G367&lt;6000,58+(G367-4500)*(72-58)/(6000-4500),IF(G367&lt;7500,72+(G367-6000)*(84-72)/(7500-6000),IF(G367&lt;9000,84+(G367-7500)*(93-84)/(9000-7500),IF(G367&lt;11000,93+(G367-9000)*(100-93)/(11000-9000),100))))))))</x:f>
        <x:v>92.52</x:v>
      </x:c>
      <x:c r="M367" s="28" t="n">
        <x:v>1</x:v>
      </x:c>
      <x:c r="N367" s="28" t="n">
        <x:f>MIN(100,L367*M367)</x:f>
        <x:v>92.52</x:v>
      </x:c>
      <x:c r="O367" s="28" t="n">
        <x:f>IF(K367&lt;=0.8,0,IF(K367&lt;0.9,0+(K367-0.8)*(10-0)/(0.9-0.8),IF(K367&lt;1,10+(K367-0.9)*(35-10)/(1-0.9),IF(K367&lt;1.2,35+(K367-1)*(87-35)/(1.2-1),IF(K367&lt;1.3,87+(K367-1.2)*(96-87)/(1.3-1.2),IF(K367&lt;1.45,96+(K367-1.3)*(100-96)/(1.45-1.3),100))))))</x:f>
        <x:v>90.25896860986548</x:v>
      </x:c>
      <x:c r="P367" s="145" t="n">
        <x:f>MIN(1,SQRT(G367/8000))</x:f>
        <x:v>1</x:v>
      </x:c>
      <x:c r="Q367" s="28" t="n">
        <x:f>35+(O367-35)*P367</x:f>
        <x:v>90.25896860986548</x:v>
      </x:c>
      <x:c r="R367" s="28" t="n">
        <x:f>IF(K367&lt;0.95,MIN(25,(0.95-K367)*250),0)</x:f>
        <x:v>0</x:v>
      </x:c>
      <x:c r="S367" s="28" t="n">
        <x:f>IF($X367="A",Y367*5+Z367*15+AA367*30+AB367*60+AC367*80+AD367*100,0)</x:f>
        <x:v>0</x:v>
      </x:c>
      <x:c r="T367" s="28" t="n">
        <x:f>IF($X367="A",AE367*5+AF367*15+AG367*30+AH367*60+AI367*80+AJ367*100,0)</x:f>
        <x:v>0</x:v>
      </x:c>
      <x:c r="U367" s="28" t="n">
        <x:f>IF($X367="A",S367*15%+T367*30%+Q367*55%,0)</x:f>
        <x:v>0</x:v>
      </x:c>
      <x:c r="V367" s="1019" t="n">
        <x:f>IF($X367="A",U367*80%+N367*20%,N367*IFERROR(INDEX($AT$5:$AT$60,MATCH($D367,$AR$5:$AR$60,0)),0.6)+Q367*IFERROR(INDEX($AU$5:$AU$60,MATCH($D367,$AR$5:$AR$60,0)),0.4)-R367)</x:f>
        <x:v>91.61558744394618</x:v>
      </x:c>
      <x:c r="W367" s="25" t="str">
        <x:f>IF(E367&gt;=90,"設定6級候補",IF(E367&gt;=75,"設定4以上強候補",IF(E367&gt;=60,"設定4以上を疑う","要観察")))</x:f>
        <x:v>設定6級候補</x:v>
      </x:c>
      <x:c r="X367" s="1004" t="str">
        <x:f>IFERROR(INDEX($AS$5:$AS$60,MATCH($D367,$AR$5:$AR$60,0)),"AT")</x:f>
        <x:v>AT</x:v>
      </x:c>
      <x:c r="Y367" s="145" t="n">
        <x:f>IFERROR((EXP(-$G367/INDEX($AV$5:$BA$12,MATCH($D367,$AR$5:$AR$12,0),1))*($G367/INDEX($AV$5:$BA$12,MATCH($D367,$AR$5:$AR$12,0),1))^$I367)/((EXP(-$G367/INDEX($AV$5:$BA$12,MATCH($D367,$AR$5:$AR$12,0),1))*($G367/INDEX($AV$5:$BA$12,MATCH($D367,$AR$5:$AR$12,0),1))^$I367)+(EXP(-$G367/INDEX($AV$5:$BA$12,MATCH($D367,$AR$5:$AR$12,0),2))*($G367/INDEX($AV$5:$BA$12,MATCH($D367,$AR$5:$AR$12,0),2))^$I367)+(EXP(-$G367/INDEX($AV$5:$BA$12,MATCH($D367,$AR$5:$AR$12,0),3))*($G367/INDEX($AV$5:$BA$12,MATCH($D367,$AR$5:$AR$12,0),3))^$I367)+(EXP(-$G367/INDEX($AV$5:$BA$12,MATCH($D367,$AR$5:$AR$12,0),4))*($G367/INDEX($AV$5:$BA$12,MATCH($D367,$AR$5:$AR$12,0),4))^$I367)+(EXP(-$G367/INDEX($AV$5:$BA$12,MATCH($D367,$AR$5:$AR$12,0),5))*($G367/INDEX($AV$5:$BA$12,MATCH($D367,$AR$5:$AR$12,0),5))^$I367)+(EXP(-$G367/INDEX($AV$5:$BA$12,MATCH($D367,$AR$5:$AR$12,0),6))*($G367/INDEX($AV$5:$BA$12,MATCH($D367,$AR$5:$AR$12,0),6))^$I367)),0)</x:f>
        <x:v>0</x:v>
      </x:c>
      <x:c r="Z367" s="145" t="n">
        <x:f>IFERROR((EXP(-$G367/INDEX($AV$5:$BA$12,MATCH($D367,$AR$5:$AR$12,0),2))*($G367/INDEX($AV$5:$BA$12,MATCH($D367,$AR$5:$AR$12,0),2))^$I367)/((EXP(-$G367/INDEX($AV$5:$BA$12,MATCH($D367,$AR$5:$AR$12,0),1))*($G367/INDEX($AV$5:$BA$12,MATCH($D367,$AR$5:$AR$12,0),1))^$I367)+(EXP(-$G367/INDEX($AV$5:$BA$12,MATCH($D367,$AR$5:$AR$12,0),2))*($G367/INDEX($AV$5:$BA$12,MATCH($D367,$AR$5:$AR$12,0),2))^$I367)+(EXP(-$G367/INDEX($AV$5:$BA$12,MATCH($D367,$AR$5:$AR$12,0),3))*($G367/INDEX($AV$5:$BA$12,MATCH($D367,$AR$5:$AR$12,0),3))^$I367)+(EXP(-$G367/INDEX($AV$5:$BA$12,MATCH($D367,$AR$5:$AR$12,0),4))*($G367/INDEX($AV$5:$BA$12,MATCH($D367,$AR$5:$AR$12,0),4))^$I367)+(EXP(-$G367/INDEX($AV$5:$BA$12,MATCH($D367,$AR$5:$AR$12,0),5))*($G367/INDEX($AV$5:$BA$12,MATCH($D367,$AR$5:$AR$12,0),5))^$I367)+(EXP(-$G367/INDEX($AV$5:$BA$12,MATCH($D367,$AR$5:$AR$12,0),6))*($G367/INDEX($AV$5:$BA$12,MATCH($D367,$AR$5:$AR$12,0),6))^$I367)),0)</x:f>
        <x:v>0</x:v>
      </x:c>
      <x:c r="AA367" s="145" t="n">
        <x:f>IFERROR((EXP(-$G367/INDEX($AV$5:$BA$12,MATCH($D367,$AR$5:$AR$12,0),3))*($G367/INDEX($AV$5:$BA$12,MATCH($D367,$AR$5:$AR$12,0),3))^$I367)/((EXP(-$G367/INDEX($AV$5:$BA$12,MATCH($D367,$AR$5:$AR$12,0),1))*($G367/INDEX($AV$5:$BA$12,MATCH($D367,$AR$5:$AR$12,0),1))^$I367)+(EXP(-$G367/INDEX($AV$5:$BA$12,MATCH($D367,$AR$5:$AR$12,0),2))*($G367/INDEX($AV$5:$BA$12,MATCH($D367,$AR$5:$AR$12,0),2))^$I367)+(EXP(-$G367/INDEX($AV$5:$BA$12,MATCH($D367,$AR$5:$AR$12,0),3))*($G367/INDEX($AV$5:$BA$12,MATCH($D367,$AR$5:$AR$12,0),3))^$I367)+(EXP(-$G367/INDEX($AV$5:$BA$12,MATCH($D367,$AR$5:$AR$12,0),4))*($G367/INDEX($AV$5:$BA$12,MATCH($D367,$AR$5:$AR$12,0),4))^$I367)+(EXP(-$G367/INDEX($AV$5:$BA$12,MATCH($D367,$AR$5:$AR$12,0),5))*($G367/INDEX($AV$5:$BA$12,MATCH($D367,$AR$5:$AR$12,0),5))^$I367)+(EXP(-$G367/INDEX($AV$5:$BA$12,MATCH($D367,$AR$5:$AR$12,0),6))*($G367/INDEX($AV$5:$BA$12,MATCH($D367,$AR$5:$AR$12,0),6))^$I367)),0)</x:f>
        <x:v>0</x:v>
      </x:c>
      <x:c r="AB367" s="145" t="n">
        <x:f>IFERROR((EXP(-$G367/INDEX($AV$5:$BA$12,MATCH($D367,$AR$5:$AR$12,0),4))*($G367/INDEX($AV$5:$BA$12,MATCH($D367,$AR$5:$AR$12,0),4))^$I367)/((EXP(-$G367/INDEX($AV$5:$BA$12,MATCH($D367,$AR$5:$AR$12,0),1))*($G367/INDEX($AV$5:$BA$12,MATCH($D367,$AR$5:$AR$12,0),1))^$I367)+(EXP(-$G367/INDEX($AV$5:$BA$12,MATCH($D367,$AR$5:$AR$12,0),2))*($G367/INDEX($AV$5:$BA$12,MATCH($D367,$AR$5:$AR$12,0),2))^$I367)+(EXP(-$G367/INDEX($AV$5:$BA$12,MATCH($D367,$AR$5:$AR$12,0),3))*($G367/INDEX($AV$5:$BA$12,MATCH($D367,$AR$5:$AR$12,0),3))^$I367)+(EXP(-$G367/INDEX($AV$5:$BA$12,MATCH($D367,$AR$5:$AR$12,0),4))*($G367/INDEX($AV$5:$BA$12,MATCH($D367,$AR$5:$AR$12,0),4))^$I367)+(EXP(-$G367/INDEX($AV$5:$BA$12,MATCH($D367,$AR$5:$AR$12,0),5))*($G367/INDEX($AV$5:$BA$12,MATCH($D367,$AR$5:$AR$12,0),5))^$I367)+(EXP(-$G367/INDEX($AV$5:$BA$12,MATCH($D367,$AR$5:$AR$12,0),6))*($G367/INDEX($AV$5:$BA$12,MATCH($D367,$AR$5:$AR$12,0),6))^$I367)),0)</x:f>
        <x:v>0</x:v>
      </x:c>
      <x:c r="AC367" s="145" t="n">
        <x:f>IFERROR((EXP(-$G367/INDEX($AV$5:$BA$12,MATCH($D367,$AR$5:$AR$12,0),5))*($G367/INDEX($AV$5:$BA$12,MATCH($D367,$AR$5:$AR$12,0),5))^$I367)/((EXP(-$G367/INDEX($AV$5:$BA$12,MATCH($D367,$AR$5:$AR$12,0),1))*($G367/INDEX($AV$5:$BA$12,MATCH($D367,$AR$5:$AR$12,0),1))^$I367)+(EXP(-$G367/INDEX($AV$5:$BA$12,MATCH($D367,$AR$5:$AR$12,0),2))*($G367/INDEX($AV$5:$BA$12,MATCH($D367,$AR$5:$AR$12,0),2))^$I367)+(EXP(-$G367/INDEX($AV$5:$BA$12,MATCH($D367,$AR$5:$AR$12,0),3))*($G367/INDEX($AV$5:$BA$12,MATCH($D367,$AR$5:$AR$12,0),3))^$I367)+(EXP(-$G367/INDEX($AV$5:$BA$12,MATCH($D367,$AR$5:$AR$12,0),4))*($G367/INDEX($AV$5:$BA$12,MATCH($D367,$AR$5:$AR$12,0),4))^$I367)+(EXP(-$G367/INDEX($AV$5:$BA$12,MATCH($D367,$AR$5:$AR$12,0),5))*($G367/INDEX($AV$5:$BA$12,MATCH($D367,$AR$5:$AR$12,0),5))^$I367)+(EXP(-$G367/INDEX($AV$5:$BA$12,MATCH($D367,$AR$5:$AR$12,0),6))*($G367/INDEX($AV$5:$BA$12,MATCH($D367,$AR$5:$AR$12,0),6))^$I367)),0)</x:f>
        <x:v>0</x:v>
      </x:c>
      <x:c r="AD367" s="145" t="n">
        <x:f>IFERROR((EXP(-$G367/INDEX($AV$5:$BA$12,MATCH($D367,$AR$5:$AR$12,0),6))*($G367/INDEX($AV$5:$BA$12,MATCH($D367,$AR$5:$AR$12,0),6))^$I367)/((EXP(-$G367/INDEX($AV$5:$BA$12,MATCH($D367,$AR$5:$AR$12,0),1))*($G367/INDEX($AV$5:$BA$12,MATCH($D367,$AR$5:$AR$12,0),1))^$I367)+(EXP(-$G367/INDEX($AV$5:$BA$12,MATCH($D367,$AR$5:$AR$12,0),2))*($G367/INDEX($AV$5:$BA$12,MATCH($D367,$AR$5:$AR$12,0),2))^$I367)+(EXP(-$G367/INDEX($AV$5:$BA$12,MATCH($D367,$AR$5:$AR$12,0),3))*($G367/INDEX($AV$5:$BA$12,MATCH($D367,$AR$5:$AR$12,0),3))^$I367)+(EXP(-$G367/INDEX($AV$5:$BA$12,MATCH($D367,$AR$5:$AR$12,0),4))*($G367/INDEX($AV$5:$BA$12,MATCH($D367,$AR$5:$AR$12,0),4))^$I367)+(EXP(-$G367/INDEX($AV$5:$BA$12,MATCH($D367,$AR$5:$AR$12,0),5))*($G367/INDEX($AV$5:$BA$12,MATCH($D367,$AR$5:$AR$12,0),5))^$I367)+(EXP(-$G367/INDEX($AV$5:$BA$12,MATCH($D367,$AR$5:$AR$12,0),6))*($G367/INDEX($AV$5:$BA$12,MATCH($D367,$AR$5:$AR$12,0),6))^$I367)),0)</x:f>
        <x:v>0</x:v>
      </x:c>
      <x:c r="AE367" s="145" t="n">
        <x:f>IFERROR((EXP(-$G367/INDEX($BB$5:$BG$12,MATCH($D367,$AR$5:$AR$12,0),1))*($G367/INDEX($BB$5:$BG$12,MATCH($D367,$AR$5:$AR$12,0),1))^$J367)/((EXP(-$G367/INDEX($BB$5:$BG$12,MATCH($D367,$AR$5:$AR$12,0),1))*($G367/INDEX($BB$5:$BG$12,MATCH($D367,$AR$5:$AR$12,0),1))^$J367)+(EXP(-$G367/INDEX($BB$5:$BG$12,MATCH($D367,$AR$5:$AR$12,0),2))*($G367/INDEX($BB$5:$BG$12,MATCH($D367,$AR$5:$AR$12,0),2))^$J367)+(EXP(-$G367/INDEX($BB$5:$BG$12,MATCH($D367,$AR$5:$AR$12,0),3))*($G367/INDEX($BB$5:$BG$12,MATCH($D367,$AR$5:$AR$12,0),3))^$J367)+(EXP(-$G367/INDEX($BB$5:$BG$12,MATCH($D367,$AR$5:$AR$12,0),4))*($G367/INDEX($BB$5:$BG$12,MATCH($D367,$AR$5:$AR$12,0),4))^$J367)+(EXP(-$G367/INDEX($BB$5:$BG$12,MATCH($D367,$AR$5:$AR$12,0),5))*($G367/INDEX($BB$5:$BG$12,MATCH($D367,$AR$5:$AR$12,0),5))^$J367)+(EXP(-$G367/INDEX($BB$5:$BG$12,MATCH($D367,$AR$5:$AR$12,0),6))*($G367/INDEX($BB$5:$BG$12,MATCH($D367,$AR$5:$AR$12,0),6))^$J367)),0)</x:f>
        <x:v>0</x:v>
      </x:c>
      <x:c r="AF367" s="145" t="n">
        <x:f>IFERROR((EXP(-$G367/INDEX($BB$5:$BG$12,MATCH($D367,$AR$5:$AR$12,0),2))*($G367/INDEX($BB$5:$BG$12,MATCH($D367,$AR$5:$AR$12,0),2))^$J367)/((EXP(-$G367/INDEX($BB$5:$BG$12,MATCH($D367,$AR$5:$AR$12,0),1))*($G367/INDEX($BB$5:$BG$12,MATCH($D367,$AR$5:$AR$12,0),1))^$J367)+(EXP(-$G367/INDEX($BB$5:$BG$12,MATCH($D367,$AR$5:$AR$12,0),2))*($G367/INDEX($BB$5:$BG$12,MATCH($D367,$AR$5:$AR$12,0),2))^$J367)+(EXP(-$G367/INDEX($BB$5:$BG$12,MATCH($D367,$AR$5:$AR$12,0),3))*($G367/INDEX($BB$5:$BG$12,MATCH($D367,$AR$5:$AR$12,0),3))^$J367)+(EXP(-$G367/INDEX($BB$5:$BG$12,MATCH($D367,$AR$5:$AR$12,0),4))*($G367/INDEX($BB$5:$BG$12,MATCH($D367,$AR$5:$AR$12,0),4))^$J367)+(EXP(-$G367/INDEX($BB$5:$BG$12,MATCH($D367,$AR$5:$AR$12,0),5))*($G367/INDEX($BB$5:$BG$12,MATCH($D367,$AR$5:$AR$12,0),5))^$J367)+(EXP(-$G367/INDEX($BB$5:$BG$12,MATCH($D367,$AR$5:$AR$12,0),6))*($G367/INDEX($BB$5:$BG$12,MATCH($D367,$AR$5:$AR$12,0),6))^$J367)),0)</x:f>
        <x:v>0</x:v>
      </x:c>
      <x:c r="AG367" s="145" t="n">
        <x:f>IFERROR((EXP(-$G367/INDEX($BB$5:$BG$12,MATCH($D367,$AR$5:$AR$12,0),3))*($G367/INDEX($BB$5:$BG$12,MATCH($D367,$AR$5:$AR$12,0),3))^$J367)/((EXP(-$G367/INDEX($BB$5:$BG$12,MATCH($D367,$AR$5:$AR$12,0),1))*($G367/INDEX($BB$5:$BG$12,MATCH($D367,$AR$5:$AR$12,0),1))^$J367)+(EXP(-$G367/INDEX($BB$5:$BG$12,MATCH($D367,$AR$5:$AR$12,0),2))*($G367/INDEX($BB$5:$BG$12,MATCH($D367,$AR$5:$AR$12,0),2))^$J367)+(EXP(-$G367/INDEX($BB$5:$BG$12,MATCH($D367,$AR$5:$AR$12,0),3))*($G367/INDEX($BB$5:$BG$12,MATCH($D367,$AR$5:$AR$12,0),3))^$J367)+(EXP(-$G367/INDEX($BB$5:$BG$12,MATCH($D367,$AR$5:$AR$12,0),4))*($G367/INDEX($BB$5:$BG$12,MATCH($D367,$AR$5:$AR$12,0),4))^$J367)+(EXP(-$G367/INDEX($BB$5:$BG$12,MATCH($D367,$AR$5:$AR$12,0),5))*($G367/INDEX($BB$5:$BG$12,MATCH($D367,$AR$5:$AR$12,0),5))^$J367)+(EXP(-$G367/INDEX($BB$5:$BG$12,MATCH($D367,$AR$5:$AR$12,0),6))*($G367/INDEX($BB$5:$BG$12,MATCH($D367,$AR$5:$AR$12,0),6))^$J367)),0)</x:f>
        <x:v>0</x:v>
      </x:c>
      <x:c r="AH367" s="145" t="n">
        <x:f>IFERROR((EXP(-$G367/INDEX($BB$5:$BG$12,MATCH($D367,$AR$5:$AR$12,0),4))*($G367/INDEX($BB$5:$BG$12,MATCH($D367,$AR$5:$AR$12,0),4))^$J367)/((EXP(-$G367/INDEX($BB$5:$BG$12,MATCH($D367,$AR$5:$AR$12,0),1))*($G367/INDEX($BB$5:$BG$12,MATCH($D367,$AR$5:$AR$12,0),1))^$J367)+(EXP(-$G367/INDEX($BB$5:$BG$12,MATCH($D367,$AR$5:$AR$12,0),2))*($G367/INDEX($BB$5:$BG$12,MATCH($D367,$AR$5:$AR$12,0),2))^$J367)+(EXP(-$G367/INDEX($BB$5:$BG$12,MATCH($D367,$AR$5:$AR$12,0),3))*($G367/INDEX($BB$5:$BG$12,MATCH($D367,$AR$5:$AR$12,0),3))^$J367)+(EXP(-$G367/INDEX($BB$5:$BG$12,MATCH($D367,$AR$5:$AR$12,0),4))*($G367/INDEX($BB$5:$BG$12,MATCH($D367,$AR$5:$AR$12,0),4))^$J367)+(EXP(-$G367/INDEX($BB$5:$BG$12,MATCH($D367,$AR$5:$AR$12,0),5))*($G367/INDEX($BB$5:$BG$12,MATCH($D367,$AR$5:$AR$12,0),5))^$J367)+(EXP(-$G367/INDEX($BB$5:$BG$12,MATCH($D367,$AR$5:$AR$12,0),6))*($G367/INDEX($BB$5:$BG$12,MATCH($D367,$AR$5:$AR$12,0),6))^$J367)),0)</x:f>
        <x:v>0</x:v>
      </x:c>
      <x:c r="AI367" s="145" t="n">
        <x:f>IFERROR((EXP(-$G367/INDEX($BB$5:$BG$12,MATCH($D367,$AR$5:$AR$12,0),5))*($G367/INDEX($BB$5:$BG$12,MATCH($D367,$AR$5:$AR$12,0),5))^$J367)/((EXP(-$G367/INDEX($BB$5:$BG$12,MATCH($D367,$AR$5:$AR$12,0),1))*($G367/INDEX($BB$5:$BG$12,MATCH($D367,$AR$5:$AR$12,0),1))^$J367)+(EXP(-$G367/INDEX($BB$5:$BG$12,MATCH($D367,$AR$5:$AR$12,0),2))*($G367/INDEX($BB$5:$BG$12,MATCH($D367,$AR$5:$AR$12,0),2))^$J367)+(EXP(-$G367/INDEX($BB$5:$BG$12,MATCH($D367,$AR$5:$AR$12,0),3))*($G367/INDEX($BB$5:$BG$12,MATCH($D367,$AR$5:$AR$12,0),3))^$J367)+(EXP(-$G367/INDEX($BB$5:$BG$12,MATCH($D367,$AR$5:$AR$12,0),4))*($G367/INDEX($BB$5:$BG$12,MATCH($D367,$AR$5:$AR$12,0),4))^$J367)+(EXP(-$G367/INDEX($BB$5:$BG$12,MATCH($D367,$AR$5:$AR$12,0),5))*($G367/INDEX($BB$5:$BG$12,MATCH($D367,$AR$5:$AR$12,0),5))^$J367)+(EXP(-$G367/INDEX($BB$5:$BG$12,MATCH($D367,$AR$5:$AR$12,0),6))*($G367/INDEX($BB$5:$BG$12,MATCH($D367,$AR$5:$AR$12,0),6))^$J367)),0)</x:f>
        <x:v>0</x:v>
      </x:c>
      <x:c r="AJ367" s="145" t="n">
        <x:f>IFERROR((EXP(-$G367/INDEX($BB$5:$BG$12,MATCH($D367,$AR$5:$AR$12,0),6))*($G367/INDEX($BB$5:$BG$12,MATCH($D367,$AR$5:$AR$12,0),6))^$J367)/((EXP(-$G367/INDEX($BB$5:$BG$12,MATCH($D367,$AR$5:$AR$12,0),1))*($G367/INDEX($BB$5:$BG$12,MATCH($D367,$AR$5:$AR$12,0),1))^$J367)+(EXP(-$G367/INDEX($BB$5:$BG$12,MATCH($D367,$AR$5:$AR$12,0),2))*($G367/INDEX($BB$5:$BG$12,MATCH($D367,$AR$5:$AR$12,0),2))^$J367)+(EXP(-$G367/INDEX($BB$5:$BG$12,MATCH($D367,$AR$5:$AR$12,0),3))*($G367/INDEX($BB$5:$BG$12,MATCH($D367,$AR$5:$AR$12,0),3))^$J367)+(EXP(-$G367/INDEX($BB$5:$BG$12,MATCH($D367,$AR$5:$AR$12,0),4))*($G367/INDEX($BB$5:$BG$12,MATCH($D367,$AR$5:$AR$12,0),4))^$J367)+(EXP(-$G367/INDEX($BB$5:$BG$12,MATCH($D367,$AR$5:$AR$12,0),5))*($G367/INDEX($BB$5:$BG$12,MATCH($D367,$AR$5:$AR$12,0),5))^$J367)+(EXP(-$G367/INDEX($BB$5:$BG$12,MATCH($D367,$AR$5:$AR$12,0),6))*($G367/INDEX($BB$5:$BG$12,MATCH($D367,$AR$5:$AR$12,0),6))^$J367)),0)</x:f>
        <x:v>0</x:v>
      </x:c>
      <x:c r="BJ367"/>
      <x:c r="BK367"/>
      <x:c r="BL367"/>
      <x:c r="BM367"/>
      <x:c r="BN367"/>
      <x:c r="BO367"/>
      <x:c r="BP367"/>
      <x:c r="BQ367"/>
      <x:c r="BR367"/>
      <x:c r="BS367"/>
      <x:c r="BT367"/>
      <x:c r="BU367"/>
      <x:c r="BV367"/>
      <x:c r="BW367"/>
      <x:c r="BX367"/>
      <x:c r="BY367"/>
      <x:c r="BZ367"/>
    </x:row>
    <x:row r="368">
      <x:c r="A368" s="30" t="n">
        <x:f>'対象台データ'!A366</x:f>
        <x:v>46139</x:v>
      </x:c>
      <x:c r="B368" s="1004" t="str">
        <x:f>'対象台データ'!B366</x:f>
        <x:v>月</x:v>
      </x:c>
      <x:c r="C368" s="1004" t="str">
        <x:f>'対象台データ'!C366</x:f>
        <x:v>4/27</x:v>
      </x:c>
      <x:c r="D368" t="str">
        <x:f>'対象台データ'!D366</x:f>
        <x:v>ヴァルヴレイヴ2</x:v>
      </x:c>
      <x:c r="E368" s="1015" t="n">
        <x:f>IF($X368="A",MIN(100,MAX(0,55+(V368-55)*(1+0.4*SQRT(MIN(G368/8000,1))))),MIN(100,MAX(0,V368)))</x:f>
        <x:v>80.91591458062103</x:v>
      </x:c>
      <x:c r="F368" s="1017" t="n">
        <x:f>'対象台データ'!E366</x:f>
        <x:v>642</x:v>
      </x:c>
      <x:c r="G368" s="644" t="n">
        <x:f>'対象台データ'!F366</x:f>
        <x:v>6180</x:v>
      </x:c>
      <x:c r="H368" s="644" t="n">
        <x:f>'対象台データ'!G366</x:f>
        <x:v>8372</x:v>
      </x:c>
      <x:c r="I368" s="644" t="n">
        <x:f>'対象台データ'!H366</x:f>
        <x:v>0</x:v>
      </x:c>
      <x:c r="J368" s="644" t="n">
        <x:f>'対象台データ'!I366</x:f>
        <x:v>0</x:v>
      </x:c>
      <x:c r="K368" s="145" t="n">
        <x:f>'対象台データ'!K366</x:f>
        <x:v>1.451564185544768</x:v>
      </x:c>
      <x:c r="L368" s="28" t="n">
        <x:f>IF(G368&lt;=0,5,IF(G368&lt;1500,5+(G368-0)*(20-5)/(1500-0),IF(G368&lt;3000,20+(G368-1500)*(40-20)/(3000-1500),IF(G368&lt;4500,40+(G368-3000)*(58-40)/(4500-3000),IF(G368&lt;6000,58+(G368-4500)*(72-58)/(6000-4500),IF(G368&lt;7500,72+(G368-6000)*(84-72)/(7500-6000),IF(G368&lt;9000,84+(G368-7500)*(93-84)/(9000-7500),IF(G368&lt;11000,93+(G368-9000)*(100-93)/(11000-9000),100))))))))</x:f>
        <x:v>73.44</x:v>
      </x:c>
      <x:c r="M368" s="28" t="n">
        <x:v>1</x:v>
      </x:c>
      <x:c r="N368" s="28" t="n">
        <x:f>MIN(100,L368*M368)</x:f>
        <x:v>73.44</x:v>
      </x:c>
      <x:c r="O368" s="28" t="n">
        <x:f>IF(K368&lt;=0.8,0,IF(K368&lt;0.9,0+(K368-0.8)*(10-0)/(0.9-0.8),IF(K368&lt;1,10+(K368-0.9)*(35-10)/(1-0.9),IF(K368&lt;1.2,35+(K368-1)*(87-35)/(1.2-1),IF(K368&lt;1.3,87+(K368-1.2)*(96-87)/(1.3-1.2),IF(K368&lt;1.45,96+(K368-1.3)*(100-96)/(1.45-1.3),100))))))</x:f>
        <x:v>100</x:v>
      </x:c>
      <x:c r="P368" s="145" t="n">
        <x:f>MIN(1,SQRT(G368/8000))</x:f>
        <x:v>0.8789197915623472</x:v>
      </x:c>
      <x:c r="Q368" s="28" t="n">
        <x:f>35+(O368-35)*P368</x:f>
        <x:v>92.12978645155258</x:v>
      </x:c>
      <x:c r="R368" s="28" t="n">
        <x:f>IF(K368&lt;0.95,MIN(25,(0.95-K368)*250),0)</x:f>
        <x:v>0</x:v>
      </x:c>
      <x:c r="S368" s="28" t="n">
        <x:f>IF($X368="A",Y368*5+Z368*15+AA368*30+AB368*60+AC368*80+AD368*100,0)</x:f>
        <x:v>0</x:v>
      </x:c>
      <x:c r="T368" s="28" t="n">
        <x:f>IF($X368="A",AE368*5+AF368*15+AG368*30+AH368*60+AI368*80+AJ368*100,0)</x:f>
        <x:v>0</x:v>
      </x:c>
      <x:c r="U368" s="28" t="n">
        <x:f>IF($X368="A",S368*15%+T368*30%+Q368*55%,0)</x:f>
        <x:v>0</x:v>
      </x:c>
      <x:c r="V368" s="1019" t="n">
        <x:f>IF($X368="A",U368*80%+N368*20%,N368*IFERROR(INDEX($AT$5:$AT$60,MATCH($D368,$AR$5:$AR$60,0)),0.6)+Q368*IFERROR(INDEX($AU$5:$AU$60,MATCH($D368,$AR$5:$AR$60,0)),0.4)-R368)</x:f>
        <x:v>80.91591458062103</x:v>
      </x:c>
      <x:c r="W368" s="25" t="str">
        <x:f>IF(E368&gt;=90,"設定6級候補",IF(E368&gt;=75,"設定4以上強候補",IF(E368&gt;=60,"設定4以上を疑う","要観察")))</x:f>
        <x:v>設定4以上強候補</x:v>
      </x:c>
      <x:c r="X368" s="1004" t="str">
        <x:f>IFERROR(INDEX($AS$5:$AS$60,MATCH($D368,$AR$5:$AR$60,0)),"AT")</x:f>
        <x:v>AT</x:v>
      </x:c>
      <x:c r="Y368" s="145" t="n">
        <x:f>IFERROR((EXP(-$G368/INDEX($AV$5:$BA$12,MATCH($D368,$AR$5:$AR$12,0),1))*($G368/INDEX($AV$5:$BA$12,MATCH($D368,$AR$5:$AR$12,0),1))^$I368)/((EXP(-$G368/INDEX($AV$5:$BA$12,MATCH($D368,$AR$5:$AR$12,0),1))*($G368/INDEX($AV$5:$BA$12,MATCH($D368,$AR$5:$AR$12,0),1))^$I368)+(EXP(-$G368/INDEX($AV$5:$BA$12,MATCH($D368,$AR$5:$AR$12,0),2))*($G368/INDEX($AV$5:$BA$12,MATCH($D368,$AR$5:$AR$12,0),2))^$I368)+(EXP(-$G368/INDEX($AV$5:$BA$12,MATCH($D368,$AR$5:$AR$12,0),3))*($G368/INDEX($AV$5:$BA$12,MATCH($D368,$AR$5:$AR$12,0),3))^$I368)+(EXP(-$G368/INDEX($AV$5:$BA$12,MATCH($D368,$AR$5:$AR$12,0),4))*($G368/INDEX($AV$5:$BA$12,MATCH($D368,$AR$5:$AR$12,0),4))^$I368)+(EXP(-$G368/INDEX($AV$5:$BA$12,MATCH($D368,$AR$5:$AR$12,0),5))*($G368/INDEX($AV$5:$BA$12,MATCH($D368,$AR$5:$AR$12,0),5))^$I368)+(EXP(-$G368/INDEX($AV$5:$BA$12,MATCH($D368,$AR$5:$AR$12,0),6))*($G368/INDEX($AV$5:$BA$12,MATCH($D368,$AR$5:$AR$12,0),6))^$I368)),0)</x:f>
        <x:v>0</x:v>
      </x:c>
      <x:c r="Z368" s="145" t="n">
        <x:f>IFERROR((EXP(-$G368/INDEX($AV$5:$BA$12,MATCH($D368,$AR$5:$AR$12,0),2))*($G368/INDEX($AV$5:$BA$12,MATCH($D368,$AR$5:$AR$12,0),2))^$I368)/((EXP(-$G368/INDEX($AV$5:$BA$12,MATCH($D368,$AR$5:$AR$12,0),1))*($G368/INDEX($AV$5:$BA$12,MATCH($D368,$AR$5:$AR$12,0),1))^$I368)+(EXP(-$G368/INDEX($AV$5:$BA$12,MATCH($D368,$AR$5:$AR$12,0),2))*($G368/INDEX($AV$5:$BA$12,MATCH($D368,$AR$5:$AR$12,0),2))^$I368)+(EXP(-$G368/INDEX($AV$5:$BA$12,MATCH($D368,$AR$5:$AR$12,0),3))*($G368/INDEX($AV$5:$BA$12,MATCH($D368,$AR$5:$AR$12,0),3))^$I368)+(EXP(-$G368/INDEX($AV$5:$BA$12,MATCH($D368,$AR$5:$AR$12,0),4))*($G368/INDEX($AV$5:$BA$12,MATCH($D368,$AR$5:$AR$12,0),4))^$I368)+(EXP(-$G368/INDEX($AV$5:$BA$12,MATCH($D368,$AR$5:$AR$12,0),5))*($G368/INDEX($AV$5:$BA$12,MATCH($D368,$AR$5:$AR$12,0),5))^$I368)+(EXP(-$G368/INDEX($AV$5:$BA$12,MATCH($D368,$AR$5:$AR$12,0),6))*($G368/INDEX($AV$5:$BA$12,MATCH($D368,$AR$5:$AR$12,0),6))^$I368)),0)</x:f>
        <x:v>0</x:v>
      </x:c>
      <x:c r="AA368" s="145" t="n">
        <x:f>IFERROR((EXP(-$G368/INDEX($AV$5:$BA$12,MATCH($D368,$AR$5:$AR$12,0),3))*($G368/INDEX($AV$5:$BA$12,MATCH($D368,$AR$5:$AR$12,0),3))^$I368)/((EXP(-$G368/INDEX($AV$5:$BA$12,MATCH($D368,$AR$5:$AR$12,0),1))*($G368/INDEX($AV$5:$BA$12,MATCH($D368,$AR$5:$AR$12,0),1))^$I368)+(EXP(-$G368/INDEX($AV$5:$BA$12,MATCH($D368,$AR$5:$AR$12,0),2))*($G368/INDEX($AV$5:$BA$12,MATCH($D368,$AR$5:$AR$12,0),2))^$I368)+(EXP(-$G368/INDEX($AV$5:$BA$12,MATCH($D368,$AR$5:$AR$12,0),3))*($G368/INDEX($AV$5:$BA$12,MATCH($D368,$AR$5:$AR$12,0),3))^$I368)+(EXP(-$G368/INDEX($AV$5:$BA$12,MATCH($D368,$AR$5:$AR$12,0),4))*($G368/INDEX($AV$5:$BA$12,MATCH($D368,$AR$5:$AR$12,0),4))^$I368)+(EXP(-$G368/INDEX($AV$5:$BA$12,MATCH($D368,$AR$5:$AR$12,0),5))*($G368/INDEX($AV$5:$BA$12,MATCH($D368,$AR$5:$AR$12,0),5))^$I368)+(EXP(-$G368/INDEX($AV$5:$BA$12,MATCH($D368,$AR$5:$AR$12,0),6))*($G368/INDEX($AV$5:$BA$12,MATCH($D368,$AR$5:$AR$12,0),6))^$I368)),0)</x:f>
        <x:v>0</x:v>
      </x:c>
      <x:c r="AB368" s="145" t="n">
        <x:f>IFERROR((EXP(-$G368/INDEX($AV$5:$BA$12,MATCH($D368,$AR$5:$AR$12,0),4))*($G368/INDEX($AV$5:$BA$12,MATCH($D368,$AR$5:$AR$12,0),4))^$I368)/((EXP(-$G368/INDEX($AV$5:$BA$12,MATCH($D368,$AR$5:$AR$12,0),1))*($G368/INDEX($AV$5:$BA$12,MATCH($D368,$AR$5:$AR$12,0),1))^$I368)+(EXP(-$G368/INDEX($AV$5:$BA$12,MATCH($D368,$AR$5:$AR$12,0),2))*($G368/INDEX($AV$5:$BA$12,MATCH($D368,$AR$5:$AR$12,0),2))^$I368)+(EXP(-$G368/INDEX($AV$5:$BA$12,MATCH($D368,$AR$5:$AR$12,0),3))*($G368/INDEX($AV$5:$BA$12,MATCH($D368,$AR$5:$AR$12,0),3))^$I368)+(EXP(-$G368/INDEX($AV$5:$BA$12,MATCH($D368,$AR$5:$AR$12,0),4))*($G368/INDEX($AV$5:$BA$12,MATCH($D368,$AR$5:$AR$12,0),4))^$I368)+(EXP(-$G368/INDEX($AV$5:$BA$12,MATCH($D368,$AR$5:$AR$12,0),5))*($G368/INDEX($AV$5:$BA$12,MATCH($D368,$AR$5:$AR$12,0),5))^$I368)+(EXP(-$G368/INDEX($AV$5:$BA$12,MATCH($D368,$AR$5:$AR$12,0),6))*($G368/INDEX($AV$5:$BA$12,MATCH($D368,$AR$5:$AR$12,0),6))^$I368)),0)</x:f>
        <x:v>0</x:v>
      </x:c>
      <x:c r="AC368" s="145" t="n">
        <x:f>IFERROR((EXP(-$G368/INDEX($AV$5:$BA$12,MATCH($D368,$AR$5:$AR$12,0),5))*($G368/INDEX($AV$5:$BA$12,MATCH($D368,$AR$5:$AR$12,0),5))^$I368)/((EXP(-$G368/INDEX($AV$5:$BA$12,MATCH($D368,$AR$5:$AR$12,0),1))*($G368/INDEX($AV$5:$BA$12,MATCH($D368,$AR$5:$AR$12,0),1))^$I368)+(EXP(-$G368/INDEX($AV$5:$BA$12,MATCH($D368,$AR$5:$AR$12,0),2))*($G368/INDEX($AV$5:$BA$12,MATCH($D368,$AR$5:$AR$12,0),2))^$I368)+(EXP(-$G368/INDEX($AV$5:$BA$12,MATCH($D368,$AR$5:$AR$12,0),3))*($G368/INDEX($AV$5:$BA$12,MATCH($D368,$AR$5:$AR$12,0),3))^$I368)+(EXP(-$G368/INDEX($AV$5:$BA$12,MATCH($D368,$AR$5:$AR$12,0),4))*($G368/INDEX($AV$5:$BA$12,MATCH($D368,$AR$5:$AR$12,0),4))^$I368)+(EXP(-$G368/INDEX($AV$5:$BA$12,MATCH($D368,$AR$5:$AR$12,0),5))*($G368/INDEX($AV$5:$BA$12,MATCH($D368,$AR$5:$AR$12,0),5))^$I368)+(EXP(-$G368/INDEX($AV$5:$BA$12,MATCH($D368,$AR$5:$AR$12,0),6))*($G368/INDEX($AV$5:$BA$12,MATCH($D368,$AR$5:$AR$12,0),6))^$I368)),0)</x:f>
        <x:v>0</x:v>
      </x:c>
      <x:c r="AD368" s="145" t="n">
        <x:f>IFERROR((EXP(-$G368/INDEX($AV$5:$BA$12,MATCH($D368,$AR$5:$AR$12,0),6))*($G368/INDEX($AV$5:$BA$12,MATCH($D368,$AR$5:$AR$12,0),6))^$I368)/((EXP(-$G368/INDEX($AV$5:$BA$12,MATCH($D368,$AR$5:$AR$12,0),1))*($G368/INDEX($AV$5:$BA$12,MATCH($D368,$AR$5:$AR$12,0),1))^$I368)+(EXP(-$G368/INDEX($AV$5:$BA$12,MATCH($D368,$AR$5:$AR$12,0),2))*($G368/INDEX($AV$5:$BA$12,MATCH($D368,$AR$5:$AR$12,0),2))^$I368)+(EXP(-$G368/INDEX($AV$5:$BA$12,MATCH($D368,$AR$5:$AR$12,0),3))*($G368/INDEX($AV$5:$BA$12,MATCH($D368,$AR$5:$AR$12,0),3))^$I368)+(EXP(-$G368/INDEX($AV$5:$BA$12,MATCH($D368,$AR$5:$AR$12,0),4))*($G368/INDEX($AV$5:$BA$12,MATCH($D368,$AR$5:$AR$12,0),4))^$I368)+(EXP(-$G368/INDEX($AV$5:$BA$12,MATCH($D368,$AR$5:$AR$12,0),5))*($G368/INDEX($AV$5:$BA$12,MATCH($D368,$AR$5:$AR$12,0),5))^$I368)+(EXP(-$G368/INDEX($AV$5:$BA$12,MATCH($D368,$AR$5:$AR$12,0),6))*($G368/INDEX($AV$5:$BA$12,MATCH($D368,$AR$5:$AR$12,0),6))^$I368)),0)</x:f>
        <x:v>0</x:v>
      </x:c>
      <x:c r="AE368" s="145" t="n">
        <x:f>IFERROR((EXP(-$G368/INDEX($BB$5:$BG$12,MATCH($D368,$AR$5:$AR$12,0),1))*($G368/INDEX($BB$5:$BG$12,MATCH($D368,$AR$5:$AR$12,0),1))^$J368)/((EXP(-$G368/INDEX($BB$5:$BG$12,MATCH($D368,$AR$5:$AR$12,0),1))*($G368/INDEX($BB$5:$BG$12,MATCH($D368,$AR$5:$AR$12,0),1))^$J368)+(EXP(-$G368/INDEX($BB$5:$BG$12,MATCH($D368,$AR$5:$AR$12,0),2))*($G368/INDEX($BB$5:$BG$12,MATCH($D368,$AR$5:$AR$12,0),2))^$J368)+(EXP(-$G368/INDEX($BB$5:$BG$12,MATCH($D368,$AR$5:$AR$12,0),3))*($G368/INDEX($BB$5:$BG$12,MATCH($D368,$AR$5:$AR$12,0),3))^$J368)+(EXP(-$G368/INDEX($BB$5:$BG$12,MATCH($D368,$AR$5:$AR$12,0),4))*($G368/INDEX($BB$5:$BG$12,MATCH($D368,$AR$5:$AR$12,0),4))^$J368)+(EXP(-$G368/INDEX($BB$5:$BG$12,MATCH($D368,$AR$5:$AR$12,0),5))*($G368/INDEX($BB$5:$BG$12,MATCH($D368,$AR$5:$AR$12,0),5))^$J368)+(EXP(-$G368/INDEX($BB$5:$BG$12,MATCH($D368,$AR$5:$AR$12,0),6))*($G368/INDEX($BB$5:$BG$12,MATCH($D368,$AR$5:$AR$12,0),6))^$J368)),0)</x:f>
        <x:v>0</x:v>
      </x:c>
      <x:c r="AF368" s="145" t="n">
        <x:f>IFERROR((EXP(-$G368/INDEX($BB$5:$BG$12,MATCH($D368,$AR$5:$AR$12,0),2))*($G368/INDEX($BB$5:$BG$12,MATCH($D368,$AR$5:$AR$12,0),2))^$J368)/((EXP(-$G368/INDEX($BB$5:$BG$12,MATCH($D368,$AR$5:$AR$12,0),1))*($G368/INDEX($BB$5:$BG$12,MATCH($D368,$AR$5:$AR$12,0),1))^$J368)+(EXP(-$G368/INDEX($BB$5:$BG$12,MATCH($D368,$AR$5:$AR$12,0),2))*($G368/INDEX($BB$5:$BG$12,MATCH($D368,$AR$5:$AR$12,0),2))^$J368)+(EXP(-$G368/INDEX($BB$5:$BG$12,MATCH($D368,$AR$5:$AR$12,0),3))*($G368/INDEX($BB$5:$BG$12,MATCH($D368,$AR$5:$AR$12,0),3))^$J368)+(EXP(-$G368/INDEX($BB$5:$BG$12,MATCH($D368,$AR$5:$AR$12,0),4))*($G368/INDEX($BB$5:$BG$12,MATCH($D368,$AR$5:$AR$12,0),4))^$J368)+(EXP(-$G368/INDEX($BB$5:$BG$12,MATCH($D368,$AR$5:$AR$12,0),5))*($G368/INDEX($BB$5:$BG$12,MATCH($D368,$AR$5:$AR$12,0),5))^$J368)+(EXP(-$G368/INDEX($BB$5:$BG$12,MATCH($D368,$AR$5:$AR$12,0),6))*($G368/INDEX($BB$5:$BG$12,MATCH($D368,$AR$5:$AR$12,0),6))^$J368)),0)</x:f>
        <x:v>0</x:v>
      </x:c>
      <x:c r="AG368" s="145" t="n">
        <x:f>IFERROR((EXP(-$G368/INDEX($BB$5:$BG$12,MATCH($D368,$AR$5:$AR$12,0),3))*($G368/INDEX($BB$5:$BG$12,MATCH($D368,$AR$5:$AR$12,0),3))^$J368)/((EXP(-$G368/INDEX($BB$5:$BG$12,MATCH($D368,$AR$5:$AR$12,0),1))*($G368/INDEX($BB$5:$BG$12,MATCH($D368,$AR$5:$AR$12,0),1))^$J368)+(EXP(-$G368/INDEX($BB$5:$BG$12,MATCH($D368,$AR$5:$AR$12,0),2))*($G368/INDEX($BB$5:$BG$12,MATCH($D368,$AR$5:$AR$12,0),2))^$J368)+(EXP(-$G368/INDEX($BB$5:$BG$12,MATCH($D368,$AR$5:$AR$12,0),3))*($G368/INDEX($BB$5:$BG$12,MATCH($D368,$AR$5:$AR$12,0),3))^$J368)+(EXP(-$G368/INDEX($BB$5:$BG$12,MATCH($D368,$AR$5:$AR$12,0),4))*($G368/INDEX($BB$5:$BG$12,MATCH($D368,$AR$5:$AR$12,0),4))^$J368)+(EXP(-$G368/INDEX($BB$5:$BG$12,MATCH($D368,$AR$5:$AR$12,0),5))*($G368/INDEX($BB$5:$BG$12,MATCH($D368,$AR$5:$AR$12,0),5))^$J368)+(EXP(-$G368/INDEX($BB$5:$BG$12,MATCH($D368,$AR$5:$AR$12,0),6))*($G368/INDEX($BB$5:$BG$12,MATCH($D368,$AR$5:$AR$12,0),6))^$J368)),0)</x:f>
        <x:v>0</x:v>
      </x:c>
      <x:c r="AH368" s="145" t="n">
        <x:f>IFERROR((EXP(-$G368/INDEX($BB$5:$BG$12,MATCH($D368,$AR$5:$AR$12,0),4))*($G368/INDEX($BB$5:$BG$12,MATCH($D368,$AR$5:$AR$12,0),4))^$J368)/((EXP(-$G368/INDEX($BB$5:$BG$12,MATCH($D368,$AR$5:$AR$12,0),1))*($G368/INDEX($BB$5:$BG$12,MATCH($D368,$AR$5:$AR$12,0),1))^$J368)+(EXP(-$G368/INDEX($BB$5:$BG$12,MATCH($D368,$AR$5:$AR$12,0),2))*($G368/INDEX($BB$5:$BG$12,MATCH($D368,$AR$5:$AR$12,0),2))^$J368)+(EXP(-$G368/INDEX($BB$5:$BG$12,MATCH($D368,$AR$5:$AR$12,0),3))*($G368/INDEX($BB$5:$BG$12,MATCH($D368,$AR$5:$AR$12,0),3))^$J368)+(EXP(-$G368/INDEX($BB$5:$BG$12,MATCH($D368,$AR$5:$AR$12,0),4))*($G368/INDEX($BB$5:$BG$12,MATCH($D368,$AR$5:$AR$12,0),4))^$J368)+(EXP(-$G368/INDEX($BB$5:$BG$12,MATCH($D368,$AR$5:$AR$12,0),5))*($G368/INDEX($BB$5:$BG$12,MATCH($D368,$AR$5:$AR$12,0),5))^$J368)+(EXP(-$G368/INDEX($BB$5:$BG$12,MATCH($D368,$AR$5:$AR$12,0),6))*($G368/INDEX($BB$5:$BG$12,MATCH($D368,$AR$5:$AR$12,0),6))^$J368)),0)</x:f>
        <x:v>0</x:v>
      </x:c>
      <x:c r="AI368" s="145" t="n">
        <x:f>IFERROR((EXP(-$G368/INDEX($BB$5:$BG$12,MATCH($D368,$AR$5:$AR$12,0),5))*($G368/INDEX($BB$5:$BG$12,MATCH($D368,$AR$5:$AR$12,0),5))^$J368)/((EXP(-$G368/INDEX($BB$5:$BG$12,MATCH($D368,$AR$5:$AR$12,0),1))*($G368/INDEX($BB$5:$BG$12,MATCH($D368,$AR$5:$AR$12,0),1))^$J368)+(EXP(-$G368/INDEX($BB$5:$BG$12,MATCH($D368,$AR$5:$AR$12,0),2))*($G368/INDEX($BB$5:$BG$12,MATCH($D368,$AR$5:$AR$12,0),2))^$J368)+(EXP(-$G368/INDEX($BB$5:$BG$12,MATCH($D368,$AR$5:$AR$12,0),3))*($G368/INDEX($BB$5:$BG$12,MATCH($D368,$AR$5:$AR$12,0),3))^$J368)+(EXP(-$G368/INDEX($BB$5:$BG$12,MATCH($D368,$AR$5:$AR$12,0),4))*($G368/INDEX($BB$5:$BG$12,MATCH($D368,$AR$5:$AR$12,0),4))^$J368)+(EXP(-$G368/INDEX($BB$5:$BG$12,MATCH($D368,$AR$5:$AR$12,0),5))*($G368/INDEX($BB$5:$BG$12,MATCH($D368,$AR$5:$AR$12,0),5))^$J368)+(EXP(-$G368/INDEX($BB$5:$BG$12,MATCH($D368,$AR$5:$AR$12,0),6))*($G368/INDEX($BB$5:$BG$12,MATCH($D368,$AR$5:$AR$12,0),6))^$J368)),0)</x:f>
        <x:v>0</x:v>
      </x:c>
      <x:c r="AJ368" s="145" t="n">
        <x:f>IFERROR((EXP(-$G368/INDEX($BB$5:$BG$12,MATCH($D368,$AR$5:$AR$12,0),6))*($G368/INDEX($BB$5:$BG$12,MATCH($D368,$AR$5:$AR$12,0),6))^$J368)/((EXP(-$G368/INDEX($BB$5:$BG$12,MATCH($D368,$AR$5:$AR$12,0),1))*($G368/INDEX($BB$5:$BG$12,MATCH($D368,$AR$5:$AR$12,0),1))^$J368)+(EXP(-$G368/INDEX($BB$5:$BG$12,MATCH($D368,$AR$5:$AR$12,0),2))*($G368/INDEX($BB$5:$BG$12,MATCH($D368,$AR$5:$AR$12,0),2))^$J368)+(EXP(-$G368/INDEX($BB$5:$BG$12,MATCH($D368,$AR$5:$AR$12,0),3))*($G368/INDEX($BB$5:$BG$12,MATCH($D368,$AR$5:$AR$12,0),3))^$J368)+(EXP(-$G368/INDEX($BB$5:$BG$12,MATCH($D368,$AR$5:$AR$12,0),4))*($G368/INDEX($BB$5:$BG$12,MATCH($D368,$AR$5:$AR$12,0),4))^$J368)+(EXP(-$G368/INDEX($BB$5:$BG$12,MATCH($D368,$AR$5:$AR$12,0),5))*($G368/INDEX($BB$5:$BG$12,MATCH($D368,$AR$5:$AR$12,0),5))^$J368)+(EXP(-$G368/INDEX($BB$5:$BG$12,MATCH($D368,$AR$5:$AR$12,0),6))*($G368/INDEX($BB$5:$BG$12,MATCH($D368,$AR$5:$AR$12,0),6))^$J368)),0)</x:f>
        <x:v>0</x:v>
      </x:c>
      <x:c r="BJ368"/>
      <x:c r="BK368"/>
      <x:c r="BL368"/>
      <x:c r="BM368"/>
      <x:c r="BN368"/>
      <x:c r="BO368"/>
      <x:c r="BP368"/>
      <x:c r="BQ368"/>
      <x:c r="BR368"/>
      <x:c r="BS368"/>
      <x:c r="BT368"/>
      <x:c r="BU368"/>
      <x:c r="BV368"/>
      <x:c r="BW368"/>
      <x:c r="BX368"/>
      <x:c r="BY368"/>
      <x:c r="BZ368"/>
    </x:row>
    <x:row r="369">
      <x:c r="A369" s="30" t="n">
        <x:f>'対象台データ'!A367</x:f>
        <x:v>46139</x:v>
      </x:c>
      <x:c r="B369" s="1004" t="str">
        <x:f>'対象台データ'!B367</x:f>
        <x:v>月</x:v>
      </x:c>
      <x:c r="C369" s="1004" t="str">
        <x:f>'対象台データ'!C367</x:f>
        <x:v>4/27</x:v>
      </x:c>
      <x:c r="D369" t="str">
        <x:f>'対象台データ'!D367</x:f>
        <x:v>ヴァルヴレイヴ2</x:v>
      </x:c>
      <x:c r="E369" s="1015" t="n">
        <x:f>IF($X369="A",MIN(100,MAX(0,55+(V369-55)*(1+0.4*SQRT(MIN(G369/8000,1))))),MIN(100,MAX(0,V369)))</x:f>
        <x:v>89.19812150374491</x:v>
      </x:c>
      <x:c r="F369" s="1017" t="n">
        <x:f>'対象台データ'!E367</x:f>
        <x:v>643</x:v>
      </x:c>
      <x:c r="G369" s="644" t="n">
        <x:f>'対象台データ'!F367</x:f>
        <x:v>7985</x:v>
      </x:c>
      <x:c r="H369" s="644" t="n">
        <x:f>'対象台データ'!G367</x:f>
        <x:v>6304</x:v>
      </x:c>
      <x:c r="I369" s="644" t="n">
        <x:f>'対象台データ'!H367</x:f>
        <x:v>0</x:v>
      </x:c>
      <x:c r="J369" s="644" t="n">
        <x:f>'対象台データ'!I367</x:f>
        <x:v>0</x:v>
      </x:c>
      <x:c r="K369" s="145" t="n">
        <x:f>'対象台データ'!K367</x:f>
        <x:v>1.2631600918388646</x:v>
      </x:c>
      <x:c r="L369" s="28" t="n">
        <x:f>IF(G369&lt;=0,5,IF(G369&lt;1500,5+(G369-0)*(20-5)/(1500-0),IF(G369&lt;3000,20+(G369-1500)*(40-20)/(3000-1500),IF(G369&lt;4500,40+(G369-3000)*(58-40)/(4500-3000),IF(G369&lt;6000,58+(G369-4500)*(72-58)/(6000-4500),IF(G369&lt;7500,72+(G369-6000)*(84-72)/(7500-6000),IF(G369&lt;9000,84+(G369-7500)*(93-84)/(9000-7500),IF(G369&lt;11000,93+(G369-9000)*(100-93)/(11000-9000),100))))))))</x:f>
        <x:v>86.91</x:v>
      </x:c>
      <x:c r="M369" s="28" t="n">
        <x:v>1</x:v>
      </x:c>
      <x:c r="N369" s="28" t="n">
        <x:f>MIN(100,L369*M369)</x:f>
        <x:v>86.91</x:v>
      </x:c>
      <x:c r="O369" s="28" t="n">
        <x:f>IF(K369&lt;=0.8,0,IF(K369&lt;0.9,0+(K369-0.8)*(10-0)/(0.9-0.8),IF(K369&lt;1,10+(K369-0.9)*(35-10)/(1-0.9),IF(K369&lt;1.2,35+(K369-1)*(87-35)/(1.2-1),IF(K369&lt;1.3,87+(K369-1.2)*(96-87)/(1.3-1.2),IF(K369&lt;1.45,96+(K369-1.3)*(100-96)/(1.45-1.3),100))))))</x:f>
        <x:v>92.68440826549781</x:v>
      </x:c>
      <x:c r="P369" s="145" t="n">
        <x:f>MIN(1,SQRT(G369/8000))</x:f>
        <x:v>0.9990620601344042</x:v>
      </x:c>
      <x:c r="Q369" s="28" t="n">
        <x:f>35+(O369-35)*P369</x:f>
        <x:v>92.6303037593623</x:v>
      </x:c>
      <x:c r="R369" s="28" t="n">
        <x:f>IF(K369&lt;0.95,MIN(25,(0.95-K369)*250),0)</x:f>
        <x:v>0</x:v>
      </x:c>
      <x:c r="S369" s="28" t="n">
        <x:f>IF($X369="A",Y369*5+Z369*15+AA369*30+AB369*60+AC369*80+AD369*100,0)</x:f>
        <x:v>0</x:v>
      </x:c>
      <x:c r="T369" s="28" t="n">
        <x:f>IF($X369="A",AE369*5+AF369*15+AG369*30+AH369*60+AI369*80+AJ369*100,0)</x:f>
        <x:v>0</x:v>
      </x:c>
      <x:c r="U369" s="28" t="n">
        <x:f>IF($X369="A",S369*15%+T369*30%+Q369*55%,0)</x:f>
        <x:v>0</x:v>
      </x:c>
      <x:c r="V369" s="1019" t="n">
        <x:f>IF($X369="A",U369*80%+N369*20%,N369*IFERROR(INDEX($AT$5:$AT$60,MATCH($D369,$AR$5:$AR$60,0)),0.6)+Q369*IFERROR(INDEX($AU$5:$AU$60,MATCH($D369,$AR$5:$AR$60,0)),0.4)-R369)</x:f>
        <x:v>89.19812150374491</x:v>
      </x:c>
      <x:c r="W369" s="25" t="str">
        <x:f>IF(E369&gt;=90,"設定6級候補",IF(E369&gt;=75,"設定4以上強候補",IF(E369&gt;=60,"設定4以上を疑う","要観察")))</x:f>
        <x:v>設定4以上強候補</x:v>
      </x:c>
      <x:c r="X369" s="1004" t="str">
        <x:f>IFERROR(INDEX($AS$5:$AS$60,MATCH($D369,$AR$5:$AR$60,0)),"AT")</x:f>
        <x:v>AT</x:v>
      </x:c>
      <x:c r="Y369" s="145" t="n">
        <x:f>IFERROR((EXP(-$G369/INDEX($AV$5:$BA$12,MATCH($D369,$AR$5:$AR$12,0),1))*($G369/INDEX($AV$5:$BA$12,MATCH($D369,$AR$5:$AR$12,0),1))^$I369)/((EXP(-$G369/INDEX($AV$5:$BA$12,MATCH($D369,$AR$5:$AR$12,0),1))*($G369/INDEX($AV$5:$BA$12,MATCH($D369,$AR$5:$AR$12,0),1))^$I369)+(EXP(-$G369/INDEX($AV$5:$BA$12,MATCH($D369,$AR$5:$AR$12,0),2))*($G369/INDEX($AV$5:$BA$12,MATCH($D369,$AR$5:$AR$12,0),2))^$I369)+(EXP(-$G369/INDEX($AV$5:$BA$12,MATCH($D369,$AR$5:$AR$12,0),3))*($G369/INDEX($AV$5:$BA$12,MATCH($D369,$AR$5:$AR$12,0),3))^$I369)+(EXP(-$G369/INDEX($AV$5:$BA$12,MATCH($D369,$AR$5:$AR$12,0),4))*($G369/INDEX($AV$5:$BA$12,MATCH($D369,$AR$5:$AR$12,0),4))^$I369)+(EXP(-$G369/INDEX($AV$5:$BA$12,MATCH($D369,$AR$5:$AR$12,0),5))*($G369/INDEX($AV$5:$BA$12,MATCH($D369,$AR$5:$AR$12,0),5))^$I369)+(EXP(-$G369/INDEX($AV$5:$BA$12,MATCH($D369,$AR$5:$AR$12,0),6))*($G369/INDEX($AV$5:$BA$12,MATCH($D369,$AR$5:$AR$12,0),6))^$I369)),0)</x:f>
        <x:v>0</x:v>
      </x:c>
      <x:c r="Z369" s="145" t="n">
        <x:f>IFERROR((EXP(-$G369/INDEX($AV$5:$BA$12,MATCH($D369,$AR$5:$AR$12,0),2))*($G369/INDEX($AV$5:$BA$12,MATCH($D369,$AR$5:$AR$12,0),2))^$I369)/((EXP(-$G369/INDEX($AV$5:$BA$12,MATCH($D369,$AR$5:$AR$12,0),1))*($G369/INDEX($AV$5:$BA$12,MATCH($D369,$AR$5:$AR$12,0),1))^$I369)+(EXP(-$G369/INDEX($AV$5:$BA$12,MATCH($D369,$AR$5:$AR$12,0),2))*($G369/INDEX($AV$5:$BA$12,MATCH($D369,$AR$5:$AR$12,0),2))^$I369)+(EXP(-$G369/INDEX($AV$5:$BA$12,MATCH($D369,$AR$5:$AR$12,0),3))*($G369/INDEX($AV$5:$BA$12,MATCH($D369,$AR$5:$AR$12,0),3))^$I369)+(EXP(-$G369/INDEX($AV$5:$BA$12,MATCH($D369,$AR$5:$AR$12,0),4))*($G369/INDEX($AV$5:$BA$12,MATCH($D369,$AR$5:$AR$12,0),4))^$I369)+(EXP(-$G369/INDEX($AV$5:$BA$12,MATCH($D369,$AR$5:$AR$12,0),5))*($G369/INDEX($AV$5:$BA$12,MATCH($D369,$AR$5:$AR$12,0),5))^$I369)+(EXP(-$G369/INDEX($AV$5:$BA$12,MATCH($D369,$AR$5:$AR$12,0),6))*($G369/INDEX($AV$5:$BA$12,MATCH($D369,$AR$5:$AR$12,0),6))^$I369)),0)</x:f>
        <x:v>0</x:v>
      </x:c>
      <x:c r="AA369" s="145" t="n">
        <x:f>IFERROR((EXP(-$G369/INDEX($AV$5:$BA$12,MATCH($D369,$AR$5:$AR$12,0),3))*($G369/INDEX($AV$5:$BA$12,MATCH($D369,$AR$5:$AR$12,0),3))^$I369)/((EXP(-$G369/INDEX($AV$5:$BA$12,MATCH($D369,$AR$5:$AR$12,0),1))*($G369/INDEX($AV$5:$BA$12,MATCH($D369,$AR$5:$AR$12,0),1))^$I369)+(EXP(-$G369/INDEX($AV$5:$BA$12,MATCH($D369,$AR$5:$AR$12,0),2))*($G369/INDEX($AV$5:$BA$12,MATCH($D369,$AR$5:$AR$12,0),2))^$I369)+(EXP(-$G369/INDEX($AV$5:$BA$12,MATCH($D369,$AR$5:$AR$12,0),3))*($G369/INDEX($AV$5:$BA$12,MATCH($D369,$AR$5:$AR$12,0),3))^$I369)+(EXP(-$G369/INDEX($AV$5:$BA$12,MATCH($D369,$AR$5:$AR$12,0),4))*($G369/INDEX($AV$5:$BA$12,MATCH($D369,$AR$5:$AR$12,0),4))^$I369)+(EXP(-$G369/INDEX($AV$5:$BA$12,MATCH($D369,$AR$5:$AR$12,0),5))*($G369/INDEX($AV$5:$BA$12,MATCH($D369,$AR$5:$AR$12,0),5))^$I369)+(EXP(-$G369/INDEX($AV$5:$BA$12,MATCH($D369,$AR$5:$AR$12,0),6))*($G369/INDEX($AV$5:$BA$12,MATCH($D369,$AR$5:$AR$12,0),6))^$I369)),0)</x:f>
        <x:v>0</x:v>
      </x:c>
      <x:c r="AB369" s="145" t="n">
        <x:f>IFERROR((EXP(-$G369/INDEX($AV$5:$BA$12,MATCH($D369,$AR$5:$AR$12,0),4))*($G369/INDEX($AV$5:$BA$12,MATCH($D369,$AR$5:$AR$12,0),4))^$I369)/((EXP(-$G369/INDEX($AV$5:$BA$12,MATCH($D369,$AR$5:$AR$12,0),1))*($G369/INDEX($AV$5:$BA$12,MATCH($D369,$AR$5:$AR$12,0),1))^$I369)+(EXP(-$G369/INDEX($AV$5:$BA$12,MATCH($D369,$AR$5:$AR$12,0),2))*($G369/INDEX($AV$5:$BA$12,MATCH($D369,$AR$5:$AR$12,0),2))^$I369)+(EXP(-$G369/INDEX($AV$5:$BA$12,MATCH($D369,$AR$5:$AR$12,0),3))*($G369/INDEX($AV$5:$BA$12,MATCH($D369,$AR$5:$AR$12,0),3))^$I369)+(EXP(-$G369/INDEX($AV$5:$BA$12,MATCH($D369,$AR$5:$AR$12,0),4))*($G369/INDEX($AV$5:$BA$12,MATCH($D369,$AR$5:$AR$12,0),4))^$I369)+(EXP(-$G369/INDEX($AV$5:$BA$12,MATCH($D369,$AR$5:$AR$12,0),5))*($G369/INDEX($AV$5:$BA$12,MATCH($D369,$AR$5:$AR$12,0),5))^$I369)+(EXP(-$G369/INDEX($AV$5:$BA$12,MATCH($D369,$AR$5:$AR$12,0),6))*($G369/INDEX($AV$5:$BA$12,MATCH($D369,$AR$5:$AR$12,0),6))^$I369)),0)</x:f>
        <x:v>0</x:v>
      </x:c>
      <x:c r="AC369" s="145" t="n">
        <x:f>IFERROR((EXP(-$G369/INDEX($AV$5:$BA$12,MATCH($D369,$AR$5:$AR$12,0),5))*($G369/INDEX($AV$5:$BA$12,MATCH($D369,$AR$5:$AR$12,0),5))^$I369)/((EXP(-$G369/INDEX($AV$5:$BA$12,MATCH($D369,$AR$5:$AR$12,0),1))*($G369/INDEX($AV$5:$BA$12,MATCH($D369,$AR$5:$AR$12,0),1))^$I369)+(EXP(-$G369/INDEX($AV$5:$BA$12,MATCH($D369,$AR$5:$AR$12,0),2))*($G369/INDEX($AV$5:$BA$12,MATCH($D369,$AR$5:$AR$12,0),2))^$I369)+(EXP(-$G369/INDEX($AV$5:$BA$12,MATCH($D369,$AR$5:$AR$12,0),3))*($G369/INDEX($AV$5:$BA$12,MATCH($D369,$AR$5:$AR$12,0),3))^$I369)+(EXP(-$G369/INDEX($AV$5:$BA$12,MATCH($D369,$AR$5:$AR$12,0),4))*($G369/INDEX($AV$5:$BA$12,MATCH($D369,$AR$5:$AR$12,0),4))^$I369)+(EXP(-$G369/INDEX($AV$5:$BA$12,MATCH($D369,$AR$5:$AR$12,0),5))*($G369/INDEX($AV$5:$BA$12,MATCH($D369,$AR$5:$AR$12,0),5))^$I369)+(EXP(-$G369/INDEX($AV$5:$BA$12,MATCH($D369,$AR$5:$AR$12,0),6))*($G369/INDEX($AV$5:$BA$12,MATCH($D369,$AR$5:$AR$12,0),6))^$I369)),0)</x:f>
        <x:v>0</x:v>
      </x:c>
      <x:c r="AD369" s="145" t="n">
        <x:f>IFERROR((EXP(-$G369/INDEX($AV$5:$BA$12,MATCH($D369,$AR$5:$AR$12,0),6))*($G369/INDEX($AV$5:$BA$12,MATCH($D369,$AR$5:$AR$12,0),6))^$I369)/((EXP(-$G369/INDEX($AV$5:$BA$12,MATCH($D369,$AR$5:$AR$12,0),1))*($G369/INDEX($AV$5:$BA$12,MATCH($D369,$AR$5:$AR$12,0),1))^$I369)+(EXP(-$G369/INDEX($AV$5:$BA$12,MATCH($D369,$AR$5:$AR$12,0),2))*($G369/INDEX($AV$5:$BA$12,MATCH($D369,$AR$5:$AR$12,0),2))^$I369)+(EXP(-$G369/INDEX($AV$5:$BA$12,MATCH($D369,$AR$5:$AR$12,0),3))*($G369/INDEX($AV$5:$BA$12,MATCH($D369,$AR$5:$AR$12,0),3))^$I369)+(EXP(-$G369/INDEX($AV$5:$BA$12,MATCH($D369,$AR$5:$AR$12,0),4))*($G369/INDEX($AV$5:$BA$12,MATCH($D369,$AR$5:$AR$12,0),4))^$I369)+(EXP(-$G369/INDEX($AV$5:$BA$12,MATCH($D369,$AR$5:$AR$12,0),5))*($G369/INDEX($AV$5:$BA$12,MATCH($D369,$AR$5:$AR$12,0),5))^$I369)+(EXP(-$G369/INDEX($AV$5:$BA$12,MATCH($D369,$AR$5:$AR$12,0),6))*($G369/INDEX($AV$5:$BA$12,MATCH($D369,$AR$5:$AR$12,0),6))^$I369)),0)</x:f>
        <x:v>0</x:v>
      </x:c>
      <x:c r="AE369" s="145" t="n">
        <x:f>IFERROR((EXP(-$G369/INDEX($BB$5:$BG$12,MATCH($D369,$AR$5:$AR$12,0),1))*($G369/INDEX($BB$5:$BG$12,MATCH($D369,$AR$5:$AR$12,0),1))^$J369)/((EXP(-$G369/INDEX($BB$5:$BG$12,MATCH($D369,$AR$5:$AR$12,0),1))*($G369/INDEX($BB$5:$BG$12,MATCH($D369,$AR$5:$AR$12,0),1))^$J369)+(EXP(-$G369/INDEX($BB$5:$BG$12,MATCH($D369,$AR$5:$AR$12,0),2))*($G369/INDEX($BB$5:$BG$12,MATCH($D369,$AR$5:$AR$12,0),2))^$J369)+(EXP(-$G369/INDEX($BB$5:$BG$12,MATCH($D369,$AR$5:$AR$12,0),3))*($G369/INDEX($BB$5:$BG$12,MATCH($D369,$AR$5:$AR$12,0),3))^$J369)+(EXP(-$G369/INDEX($BB$5:$BG$12,MATCH($D369,$AR$5:$AR$12,0),4))*($G369/INDEX($BB$5:$BG$12,MATCH($D369,$AR$5:$AR$12,0),4))^$J369)+(EXP(-$G369/INDEX($BB$5:$BG$12,MATCH($D369,$AR$5:$AR$12,0),5))*($G369/INDEX($BB$5:$BG$12,MATCH($D369,$AR$5:$AR$12,0),5))^$J369)+(EXP(-$G369/INDEX($BB$5:$BG$12,MATCH($D369,$AR$5:$AR$12,0),6))*($G369/INDEX($BB$5:$BG$12,MATCH($D369,$AR$5:$AR$12,0),6))^$J369)),0)</x:f>
        <x:v>0</x:v>
      </x:c>
      <x:c r="AF369" s="145" t="n">
        <x:f>IFERROR((EXP(-$G369/INDEX($BB$5:$BG$12,MATCH($D369,$AR$5:$AR$12,0),2))*($G369/INDEX($BB$5:$BG$12,MATCH($D369,$AR$5:$AR$12,0),2))^$J369)/((EXP(-$G369/INDEX($BB$5:$BG$12,MATCH($D369,$AR$5:$AR$12,0),1))*($G369/INDEX($BB$5:$BG$12,MATCH($D369,$AR$5:$AR$12,0),1))^$J369)+(EXP(-$G369/INDEX($BB$5:$BG$12,MATCH($D369,$AR$5:$AR$12,0),2))*($G369/INDEX($BB$5:$BG$12,MATCH($D369,$AR$5:$AR$12,0),2))^$J369)+(EXP(-$G369/INDEX($BB$5:$BG$12,MATCH($D369,$AR$5:$AR$12,0),3))*($G369/INDEX($BB$5:$BG$12,MATCH($D369,$AR$5:$AR$12,0),3))^$J369)+(EXP(-$G369/INDEX($BB$5:$BG$12,MATCH($D369,$AR$5:$AR$12,0),4))*($G369/INDEX($BB$5:$BG$12,MATCH($D369,$AR$5:$AR$12,0),4))^$J369)+(EXP(-$G369/INDEX($BB$5:$BG$12,MATCH($D369,$AR$5:$AR$12,0),5))*($G369/INDEX($BB$5:$BG$12,MATCH($D369,$AR$5:$AR$12,0),5))^$J369)+(EXP(-$G369/INDEX($BB$5:$BG$12,MATCH($D369,$AR$5:$AR$12,0),6))*($G369/INDEX($BB$5:$BG$12,MATCH($D369,$AR$5:$AR$12,0),6))^$J369)),0)</x:f>
        <x:v>0</x:v>
      </x:c>
      <x:c r="AG369" s="145" t="n">
        <x:f>IFERROR((EXP(-$G369/INDEX($BB$5:$BG$12,MATCH($D369,$AR$5:$AR$12,0),3))*($G369/INDEX($BB$5:$BG$12,MATCH($D369,$AR$5:$AR$12,0),3))^$J369)/((EXP(-$G369/INDEX($BB$5:$BG$12,MATCH($D369,$AR$5:$AR$12,0),1))*($G369/INDEX($BB$5:$BG$12,MATCH($D369,$AR$5:$AR$12,0),1))^$J369)+(EXP(-$G369/INDEX($BB$5:$BG$12,MATCH($D369,$AR$5:$AR$12,0),2))*($G369/INDEX($BB$5:$BG$12,MATCH($D369,$AR$5:$AR$12,0),2))^$J369)+(EXP(-$G369/INDEX($BB$5:$BG$12,MATCH($D369,$AR$5:$AR$12,0),3))*($G369/INDEX($BB$5:$BG$12,MATCH($D369,$AR$5:$AR$12,0),3))^$J369)+(EXP(-$G369/INDEX($BB$5:$BG$12,MATCH($D369,$AR$5:$AR$12,0),4))*($G369/INDEX($BB$5:$BG$12,MATCH($D369,$AR$5:$AR$12,0),4))^$J369)+(EXP(-$G369/INDEX($BB$5:$BG$12,MATCH($D369,$AR$5:$AR$12,0),5))*($G369/INDEX($BB$5:$BG$12,MATCH($D369,$AR$5:$AR$12,0),5))^$J369)+(EXP(-$G369/INDEX($BB$5:$BG$12,MATCH($D369,$AR$5:$AR$12,0),6))*($G369/INDEX($BB$5:$BG$12,MATCH($D369,$AR$5:$AR$12,0),6))^$J369)),0)</x:f>
        <x:v>0</x:v>
      </x:c>
      <x:c r="AH369" s="145" t="n">
        <x:f>IFERROR((EXP(-$G369/INDEX($BB$5:$BG$12,MATCH($D369,$AR$5:$AR$12,0),4))*($G369/INDEX($BB$5:$BG$12,MATCH($D369,$AR$5:$AR$12,0),4))^$J369)/((EXP(-$G369/INDEX($BB$5:$BG$12,MATCH($D369,$AR$5:$AR$12,0),1))*($G369/INDEX($BB$5:$BG$12,MATCH($D369,$AR$5:$AR$12,0),1))^$J369)+(EXP(-$G369/INDEX($BB$5:$BG$12,MATCH($D369,$AR$5:$AR$12,0),2))*($G369/INDEX($BB$5:$BG$12,MATCH($D369,$AR$5:$AR$12,0),2))^$J369)+(EXP(-$G369/INDEX($BB$5:$BG$12,MATCH($D369,$AR$5:$AR$12,0),3))*($G369/INDEX($BB$5:$BG$12,MATCH($D369,$AR$5:$AR$12,0),3))^$J369)+(EXP(-$G369/INDEX($BB$5:$BG$12,MATCH($D369,$AR$5:$AR$12,0),4))*($G369/INDEX($BB$5:$BG$12,MATCH($D369,$AR$5:$AR$12,0),4))^$J369)+(EXP(-$G369/INDEX($BB$5:$BG$12,MATCH($D369,$AR$5:$AR$12,0),5))*($G369/INDEX($BB$5:$BG$12,MATCH($D369,$AR$5:$AR$12,0),5))^$J369)+(EXP(-$G369/INDEX($BB$5:$BG$12,MATCH($D369,$AR$5:$AR$12,0),6))*($G369/INDEX($BB$5:$BG$12,MATCH($D369,$AR$5:$AR$12,0),6))^$J369)),0)</x:f>
        <x:v>0</x:v>
      </x:c>
      <x:c r="AI369" s="145" t="n">
        <x:f>IFERROR((EXP(-$G369/INDEX($BB$5:$BG$12,MATCH($D369,$AR$5:$AR$12,0),5))*($G369/INDEX($BB$5:$BG$12,MATCH($D369,$AR$5:$AR$12,0),5))^$J369)/((EXP(-$G369/INDEX($BB$5:$BG$12,MATCH($D369,$AR$5:$AR$12,0),1))*($G369/INDEX($BB$5:$BG$12,MATCH($D369,$AR$5:$AR$12,0),1))^$J369)+(EXP(-$G369/INDEX($BB$5:$BG$12,MATCH($D369,$AR$5:$AR$12,0),2))*($G369/INDEX($BB$5:$BG$12,MATCH($D369,$AR$5:$AR$12,0),2))^$J369)+(EXP(-$G369/INDEX($BB$5:$BG$12,MATCH($D369,$AR$5:$AR$12,0),3))*($G369/INDEX($BB$5:$BG$12,MATCH($D369,$AR$5:$AR$12,0),3))^$J369)+(EXP(-$G369/INDEX($BB$5:$BG$12,MATCH($D369,$AR$5:$AR$12,0),4))*($G369/INDEX($BB$5:$BG$12,MATCH($D369,$AR$5:$AR$12,0),4))^$J369)+(EXP(-$G369/INDEX($BB$5:$BG$12,MATCH($D369,$AR$5:$AR$12,0),5))*($G369/INDEX($BB$5:$BG$12,MATCH($D369,$AR$5:$AR$12,0),5))^$J369)+(EXP(-$G369/INDEX($BB$5:$BG$12,MATCH($D369,$AR$5:$AR$12,0),6))*($G369/INDEX($BB$5:$BG$12,MATCH($D369,$AR$5:$AR$12,0),6))^$J369)),0)</x:f>
        <x:v>0</x:v>
      </x:c>
      <x:c r="AJ369" s="145" t="n">
        <x:f>IFERROR((EXP(-$G369/INDEX($BB$5:$BG$12,MATCH($D369,$AR$5:$AR$12,0),6))*($G369/INDEX($BB$5:$BG$12,MATCH($D369,$AR$5:$AR$12,0),6))^$J369)/((EXP(-$G369/INDEX($BB$5:$BG$12,MATCH($D369,$AR$5:$AR$12,0),1))*($G369/INDEX($BB$5:$BG$12,MATCH($D369,$AR$5:$AR$12,0),1))^$J369)+(EXP(-$G369/INDEX($BB$5:$BG$12,MATCH($D369,$AR$5:$AR$12,0),2))*($G369/INDEX($BB$5:$BG$12,MATCH($D369,$AR$5:$AR$12,0),2))^$J369)+(EXP(-$G369/INDEX($BB$5:$BG$12,MATCH($D369,$AR$5:$AR$12,0),3))*($G369/INDEX($BB$5:$BG$12,MATCH($D369,$AR$5:$AR$12,0),3))^$J369)+(EXP(-$G369/INDEX($BB$5:$BG$12,MATCH($D369,$AR$5:$AR$12,0),4))*($G369/INDEX($BB$5:$BG$12,MATCH($D369,$AR$5:$AR$12,0),4))^$J369)+(EXP(-$G369/INDEX($BB$5:$BG$12,MATCH($D369,$AR$5:$AR$12,0),5))*($G369/INDEX($BB$5:$BG$12,MATCH($D369,$AR$5:$AR$12,0),5))^$J369)+(EXP(-$G369/INDEX($BB$5:$BG$12,MATCH($D369,$AR$5:$AR$12,0),6))*($G369/INDEX($BB$5:$BG$12,MATCH($D369,$AR$5:$AR$12,0),6))^$J369)),0)</x:f>
        <x:v>0</x:v>
      </x:c>
      <x:c r="BJ369"/>
      <x:c r="BK369"/>
      <x:c r="BL369"/>
      <x:c r="BM369"/>
      <x:c r="BN369"/>
      <x:c r="BO369"/>
      <x:c r="BP369"/>
      <x:c r="BQ369"/>
      <x:c r="BR369"/>
      <x:c r="BS369"/>
      <x:c r="BT369"/>
      <x:c r="BU369"/>
      <x:c r="BV369"/>
      <x:c r="BW369"/>
      <x:c r="BX369"/>
      <x:c r="BY369"/>
      <x:c r="BZ369"/>
    </x:row>
    <x:row r="370">
      <x:c r="A370" s="30" t="n">
        <x:f>'対象台データ'!A368</x:f>
        <x:v>46139</x:v>
      </x:c>
      <x:c r="B370" s="1004" t="str">
        <x:f>'対象台データ'!B368</x:f>
        <x:v>月</x:v>
      </x:c>
      <x:c r="C370" s="1004" t="str">
        <x:f>'対象台データ'!C368</x:f>
        <x:v>4/27</x:v>
      </x:c>
      <x:c r="D370" t="str">
        <x:f>'対象台データ'!D368</x:f>
        <x:v>東京喰種</x:v>
      </x:c>
      <x:c r="E370" s="1015" t="n">
        <x:f>IF($X370="A",MIN(100,MAX(0,55+(V370-55)*(1+0.4*SQRT(MIN(G370/8000,1))))),MIN(100,MAX(0,V370)))</x:f>
        <x:v>70.56562298058793</x:v>
      </x:c>
      <x:c r="F370" s="1017" t="n">
        <x:f>'対象台データ'!E368</x:f>
        <x:v>453</x:v>
      </x:c>
      <x:c r="G370" s="644" t="n">
        <x:f>'対象台データ'!F368</x:f>
        <x:v>4793</x:v>
      </x:c>
      <x:c r="H370" s="644" t="n">
        <x:f>'対象台データ'!G368</x:f>
        <x:v>10186</x:v>
      </x:c>
      <x:c r="I370" s="644" t="n">
        <x:f>'対象台データ'!H368</x:f>
        <x:v>0</x:v>
      </x:c>
      <x:c r="J370" s="644" t="n">
        <x:f>'対象台データ'!I368</x:f>
        <x:v>0</x:v>
      </x:c>
      <x:c r="K370" s="145" t="n">
        <x:f>'対象台データ'!K368</x:f>
        <x:v>1.7083941859656444</x:v>
      </x:c>
      <x:c r="L370" s="28" t="n">
        <x:f>IF(G370&lt;=0,5,IF(G370&lt;1500,5+(G370-0)*(20-5)/(1500-0),IF(G370&lt;3000,20+(G370-1500)*(40-20)/(3000-1500),IF(G370&lt;4500,40+(G370-3000)*(58-40)/(4500-3000),IF(G370&lt;6000,58+(G370-4500)*(72-58)/(6000-4500),IF(G370&lt;7500,72+(G370-6000)*(84-72)/(7500-6000),IF(G370&lt;9000,84+(G370-7500)*(93-84)/(9000-7500),IF(G370&lt;11000,93+(G370-9000)*(100-93)/(11000-9000),100))))))))</x:f>
        <x:v>60.73466666666667</x:v>
      </x:c>
      <x:c r="M370" s="28" t="n">
        <x:v>1</x:v>
      </x:c>
      <x:c r="N370" s="28" t="n">
        <x:f>MIN(100,L370*M370)</x:f>
        <x:v>60.73466666666667</x:v>
      </x:c>
      <x:c r="O370" s="28" t="n">
        <x:f>IF(K370&lt;=0.8,0,IF(K370&lt;0.9,0+(K370-0.8)*(10-0)/(0.9-0.8),IF(K370&lt;1,10+(K370-0.9)*(35-10)/(1-0.9),IF(K370&lt;1.2,35+(K370-1)*(87-35)/(1.2-1),IF(K370&lt;1.3,87+(K370-1.2)*(96-87)/(1.3-1.2),IF(K370&lt;1.45,96+(K370-1.3)*(100-96)/(1.45-1.3),100))))))</x:f>
        <x:v>100</x:v>
      </x:c>
      <x:c r="P370" s="145" t="n">
        <x:f>MIN(1,SQRT(G370/8000))</x:f>
        <x:v>0.7740316530995357</x:v>
      </x:c>
      <x:c r="Q370" s="28" t="n">
        <x:f>35+(O370-35)*P370</x:f>
        <x:v>85.31205745146983</x:v>
      </x:c>
      <x:c r="R370" s="28" t="n">
        <x:f>IF(K370&lt;0.95,MIN(25,(0.95-K370)*250),0)</x:f>
        <x:v>0</x:v>
      </x:c>
      <x:c r="S370" s="28" t="n">
        <x:f>IF($X370="A",Y370*5+Z370*15+AA370*30+AB370*60+AC370*80+AD370*100,0)</x:f>
        <x:v>0</x:v>
      </x:c>
      <x:c r="T370" s="28" t="n">
        <x:f>IF($X370="A",AE370*5+AF370*15+AG370*30+AH370*60+AI370*80+AJ370*100,0)</x:f>
        <x:v>0</x:v>
      </x:c>
      <x:c r="U370" s="28" t="n">
        <x:f>IF($X370="A",S370*15%+T370*30%+Q370*55%,0)</x:f>
        <x:v>0</x:v>
      </x:c>
      <x:c r="V370" s="1019" t="n">
        <x:f>IF($X370="A",U370*80%+N370*20%,N370*IFERROR(INDEX($AT$5:$AT$60,MATCH($D370,$AR$5:$AR$60,0)),0.6)+Q370*IFERROR(INDEX($AU$5:$AU$60,MATCH($D370,$AR$5:$AR$60,0)),0.4)-R370)</x:f>
        <x:v>70.56562298058793</x:v>
      </x:c>
      <x:c r="W370" s="25" t="str">
        <x:f>IF(E370&gt;=90,"設定6級候補",IF(E370&gt;=75,"設定4以上強候補",IF(E370&gt;=60,"設定4以上を疑う","要観察")))</x:f>
        <x:v>設定4以上を疑う</x:v>
      </x:c>
      <x:c r="X370" s="1004" t="str">
        <x:f>IFERROR(INDEX($AS$5:$AS$60,MATCH($D370,$AR$5:$AR$60,0)),"AT")</x:f>
        <x:v>AT</x:v>
      </x:c>
      <x:c r="Y370" s="145" t="n">
        <x:f>IFERROR((EXP(-$G370/INDEX($AV$5:$BA$12,MATCH($D370,$AR$5:$AR$12,0),1))*($G370/INDEX($AV$5:$BA$12,MATCH($D370,$AR$5:$AR$12,0),1))^$I370)/((EXP(-$G370/INDEX($AV$5:$BA$12,MATCH($D370,$AR$5:$AR$12,0),1))*($G370/INDEX($AV$5:$BA$12,MATCH($D370,$AR$5:$AR$12,0),1))^$I370)+(EXP(-$G370/INDEX($AV$5:$BA$12,MATCH($D370,$AR$5:$AR$12,0),2))*($G370/INDEX($AV$5:$BA$12,MATCH($D370,$AR$5:$AR$12,0),2))^$I370)+(EXP(-$G370/INDEX($AV$5:$BA$12,MATCH($D370,$AR$5:$AR$12,0),3))*($G370/INDEX($AV$5:$BA$12,MATCH($D370,$AR$5:$AR$12,0),3))^$I370)+(EXP(-$G370/INDEX($AV$5:$BA$12,MATCH($D370,$AR$5:$AR$12,0),4))*($G370/INDEX($AV$5:$BA$12,MATCH($D370,$AR$5:$AR$12,0),4))^$I370)+(EXP(-$G370/INDEX($AV$5:$BA$12,MATCH($D370,$AR$5:$AR$12,0),5))*($G370/INDEX($AV$5:$BA$12,MATCH($D370,$AR$5:$AR$12,0),5))^$I370)+(EXP(-$G370/INDEX($AV$5:$BA$12,MATCH($D370,$AR$5:$AR$12,0),6))*($G370/INDEX($AV$5:$BA$12,MATCH($D370,$AR$5:$AR$12,0),6))^$I370)),0)</x:f>
        <x:v>0</x:v>
      </x:c>
      <x:c r="Z370" s="145" t="n">
        <x:f>IFERROR((EXP(-$G370/INDEX($AV$5:$BA$12,MATCH($D370,$AR$5:$AR$12,0),2))*($G370/INDEX($AV$5:$BA$12,MATCH($D370,$AR$5:$AR$12,0),2))^$I370)/((EXP(-$G370/INDEX($AV$5:$BA$12,MATCH($D370,$AR$5:$AR$12,0),1))*($G370/INDEX($AV$5:$BA$12,MATCH($D370,$AR$5:$AR$12,0),1))^$I370)+(EXP(-$G370/INDEX($AV$5:$BA$12,MATCH($D370,$AR$5:$AR$12,0),2))*($G370/INDEX($AV$5:$BA$12,MATCH($D370,$AR$5:$AR$12,0),2))^$I370)+(EXP(-$G370/INDEX($AV$5:$BA$12,MATCH($D370,$AR$5:$AR$12,0),3))*($G370/INDEX($AV$5:$BA$12,MATCH($D370,$AR$5:$AR$12,0),3))^$I370)+(EXP(-$G370/INDEX($AV$5:$BA$12,MATCH($D370,$AR$5:$AR$12,0),4))*($G370/INDEX($AV$5:$BA$12,MATCH($D370,$AR$5:$AR$12,0),4))^$I370)+(EXP(-$G370/INDEX($AV$5:$BA$12,MATCH($D370,$AR$5:$AR$12,0),5))*($G370/INDEX($AV$5:$BA$12,MATCH($D370,$AR$5:$AR$12,0),5))^$I370)+(EXP(-$G370/INDEX($AV$5:$BA$12,MATCH($D370,$AR$5:$AR$12,0),6))*($G370/INDEX($AV$5:$BA$12,MATCH($D370,$AR$5:$AR$12,0),6))^$I370)),0)</x:f>
        <x:v>0</x:v>
      </x:c>
      <x:c r="AA370" s="145" t="n">
        <x:f>IFERROR((EXP(-$G370/INDEX($AV$5:$BA$12,MATCH($D370,$AR$5:$AR$12,0),3))*($G370/INDEX($AV$5:$BA$12,MATCH($D370,$AR$5:$AR$12,0),3))^$I370)/((EXP(-$G370/INDEX($AV$5:$BA$12,MATCH($D370,$AR$5:$AR$12,0),1))*($G370/INDEX($AV$5:$BA$12,MATCH($D370,$AR$5:$AR$12,0),1))^$I370)+(EXP(-$G370/INDEX($AV$5:$BA$12,MATCH($D370,$AR$5:$AR$12,0),2))*($G370/INDEX($AV$5:$BA$12,MATCH($D370,$AR$5:$AR$12,0),2))^$I370)+(EXP(-$G370/INDEX($AV$5:$BA$12,MATCH($D370,$AR$5:$AR$12,0),3))*($G370/INDEX($AV$5:$BA$12,MATCH($D370,$AR$5:$AR$12,0),3))^$I370)+(EXP(-$G370/INDEX($AV$5:$BA$12,MATCH($D370,$AR$5:$AR$12,0),4))*($G370/INDEX($AV$5:$BA$12,MATCH($D370,$AR$5:$AR$12,0),4))^$I370)+(EXP(-$G370/INDEX($AV$5:$BA$12,MATCH($D370,$AR$5:$AR$12,0),5))*($G370/INDEX($AV$5:$BA$12,MATCH($D370,$AR$5:$AR$12,0),5))^$I370)+(EXP(-$G370/INDEX($AV$5:$BA$12,MATCH($D370,$AR$5:$AR$12,0),6))*($G370/INDEX($AV$5:$BA$12,MATCH($D370,$AR$5:$AR$12,0),6))^$I370)),0)</x:f>
        <x:v>0</x:v>
      </x:c>
      <x:c r="AB370" s="145" t="n">
        <x:f>IFERROR((EXP(-$G370/INDEX($AV$5:$BA$12,MATCH($D370,$AR$5:$AR$12,0),4))*($G370/INDEX($AV$5:$BA$12,MATCH($D370,$AR$5:$AR$12,0),4))^$I370)/((EXP(-$G370/INDEX($AV$5:$BA$12,MATCH($D370,$AR$5:$AR$12,0),1))*($G370/INDEX($AV$5:$BA$12,MATCH($D370,$AR$5:$AR$12,0),1))^$I370)+(EXP(-$G370/INDEX($AV$5:$BA$12,MATCH($D370,$AR$5:$AR$12,0),2))*($G370/INDEX($AV$5:$BA$12,MATCH($D370,$AR$5:$AR$12,0),2))^$I370)+(EXP(-$G370/INDEX($AV$5:$BA$12,MATCH($D370,$AR$5:$AR$12,0),3))*($G370/INDEX($AV$5:$BA$12,MATCH($D370,$AR$5:$AR$12,0),3))^$I370)+(EXP(-$G370/INDEX($AV$5:$BA$12,MATCH($D370,$AR$5:$AR$12,0),4))*($G370/INDEX($AV$5:$BA$12,MATCH($D370,$AR$5:$AR$12,0),4))^$I370)+(EXP(-$G370/INDEX($AV$5:$BA$12,MATCH($D370,$AR$5:$AR$12,0),5))*($G370/INDEX($AV$5:$BA$12,MATCH($D370,$AR$5:$AR$12,0),5))^$I370)+(EXP(-$G370/INDEX($AV$5:$BA$12,MATCH($D370,$AR$5:$AR$12,0),6))*($G370/INDEX($AV$5:$BA$12,MATCH($D370,$AR$5:$AR$12,0),6))^$I370)),0)</x:f>
        <x:v>0</x:v>
      </x:c>
      <x:c r="AC370" s="145" t="n">
        <x:f>IFERROR((EXP(-$G370/INDEX($AV$5:$BA$12,MATCH($D370,$AR$5:$AR$12,0),5))*($G370/INDEX($AV$5:$BA$12,MATCH($D370,$AR$5:$AR$12,0),5))^$I370)/((EXP(-$G370/INDEX($AV$5:$BA$12,MATCH($D370,$AR$5:$AR$12,0),1))*($G370/INDEX($AV$5:$BA$12,MATCH($D370,$AR$5:$AR$12,0),1))^$I370)+(EXP(-$G370/INDEX($AV$5:$BA$12,MATCH($D370,$AR$5:$AR$12,0),2))*($G370/INDEX($AV$5:$BA$12,MATCH($D370,$AR$5:$AR$12,0),2))^$I370)+(EXP(-$G370/INDEX($AV$5:$BA$12,MATCH($D370,$AR$5:$AR$12,0),3))*($G370/INDEX($AV$5:$BA$12,MATCH($D370,$AR$5:$AR$12,0),3))^$I370)+(EXP(-$G370/INDEX($AV$5:$BA$12,MATCH($D370,$AR$5:$AR$12,0),4))*($G370/INDEX($AV$5:$BA$12,MATCH($D370,$AR$5:$AR$12,0),4))^$I370)+(EXP(-$G370/INDEX($AV$5:$BA$12,MATCH($D370,$AR$5:$AR$12,0),5))*($G370/INDEX($AV$5:$BA$12,MATCH($D370,$AR$5:$AR$12,0),5))^$I370)+(EXP(-$G370/INDEX($AV$5:$BA$12,MATCH($D370,$AR$5:$AR$12,0),6))*($G370/INDEX($AV$5:$BA$12,MATCH($D370,$AR$5:$AR$12,0),6))^$I370)),0)</x:f>
        <x:v>0</x:v>
      </x:c>
      <x:c r="AD370" s="145" t="n">
        <x:f>IFERROR((EXP(-$G370/INDEX($AV$5:$BA$12,MATCH($D370,$AR$5:$AR$12,0),6))*($G370/INDEX($AV$5:$BA$12,MATCH($D370,$AR$5:$AR$12,0),6))^$I370)/((EXP(-$G370/INDEX($AV$5:$BA$12,MATCH($D370,$AR$5:$AR$12,0),1))*($G370/INDEX($AV$5:$BA$12,MATCH($D370,$AR$5:$AR$12,0),1))^$I370)+(EXP(-$G370/INDEX($AV$5:$BA$12,MATCH($D370,$AR$5:$AR$12,0),2))*($G370/INDEX($AV$5:$BA$12,MATCH($D370,$AR$5:$AR$12,0),2))^$I370)+(EXP(-$G370/INDEX($AV$5:$BA$12,MATCH($D370,$AR$5:$AR$12,0),3))*($G370/INDEX($AV$5:$BA$12,MATCH($D370,$AR$5:$AR$12,0),3))^$I370)+(EXP(-$G370/INDEX($AV$5:$BA$12,MATCH($D370,$AR$5:$AR$12,0),4))*($G370/INDEX($AV$5:$BA$12,MATCH($D370,$AR$5:$AR$12,0),4))^$I370)+(EXP(-$G370/INDEX($AV$5:$BA$12,MATCH($D370,$AR$5:$AR$12,0),5))*($G370/INDEX($AV$5:$BA$12,MATCH($D370,$AR$5:$AR$12,0),5))^$I370)+(EXP(-$G370/INDEX($AV$5:$BA$12,MATCH($D370,$AR$5:$AR$12,0),6))*($G370/INDEX($AV$5:$BA$12,MATCH($D370,$AR$5:$AR$12,0),6))^$I370)),0)</x:f>
        <x:v>0</x:v>
      </x:c>
      <x:c r="AE370" s="145" t="n">
        <x:f>IFERROR((EXP(-$G370/INDEX($BB$5:$BG$12,MATCH($D370,$AR$5:$AR$12,0),1))*($G370/INDEX($BB$5:$BG$12,MATCH($D370,$AR$5:$AR$12,0),1))^$J370)/((EXP(-$G370/INDEX($BB$5:$BG$12,MATCH($D370,$AR$5:$AR$12,0),1))*($G370/INDEX($BB$5:$BG$12,MATCH($D370,$AR$5:$AR$12,0),1))^$J370)+(EXP(-$G370/INDEX($BB$5:$BG$12,MATCH($D370,$AR$5:$AR$12,0),2))*($G370/INDEX($BB$5:$BG$12,MATCH($D370,$AR$5:$AR$12,0),2))^$J370)+(EXP(-$G370/INDEX($BB$5:$BG$12,MATCH($D370,$AR$5:$AR$12,0),3))*($G370/INDEX($BB$5:$BG$12,MATCH($D370,$AR$5:$AR$12,0),3))^$J370)+(EXP(-$G370/INDEX($BB$5:$BG$12,MATCH($D370,$AR$5:$AR$12,0),4))*($G370/INDEX($BB$5:$BG$12,MATCH($D370,$AR$5:$AR$12,0),4))^$J370)+(EXP(-$G370/INDEX($BB$5:$BG$12,MATCH($D370,$AR$5:$AR$12,0),5))*($G370/INDEX($BB$5:$BG$12,MATCH($D370,$AR$5:$AR$12,0),5))^$J370)+(EXP(-$G370/INDEX($BB$5:$BG$12,MATCH($D370,$AR$5:$AR$12,0),6))*($G370/INDEX($BB$5:$BG$12,MATCH($D370,$AR$5:$AR$12,0),6))^$J370)),0)</x:f>
        <x:v>0</x:v>
      </x:c>
      <x:c r="AF370" s="145" t="n">
        <x:f>IFERROR((EXP(-$G370/INDEX($BB$5:$BG$12,MATCH($D370,$AR$5:$AR$12,0),2))*($G370/INDEX($BB$5:$BG$12,MATCH($D370,$AR$5:$AR$12,0),2))^$J370)/((EXP(-$G370/INDEX($BB$5:$BG$12,MATCH($D370,$AR$5:$AR$12,0),1))*($G370/INDEX($BB$5:$BG$12,MATCH($D370,$AR$5:$AR$12,0),1))^$J370)+(EXP(-$G370/INDEX($BB$5:$BG$12,MATCH($D370,$AR$5:$AR$12,0),2))*($G370/INDEX($BB$5:$BG$12,MATCH($D370,$AR$5:$AR$12,0),2))^$J370)+(EXP(-$G370/INDEX($BB$5:$BG$12,MATCH($D370,$AR$5:$AR$12,0),3))*($G370/INDEX($BB$5:$BG$12,MATCH($D370,$AR$5:$AR$12,0),3))^$J370)+(EXP(-$G370/INDEX($BB$5:$BG$12,MATCH($D370,$AR$5:$AR$12,0),4))*($G370/INDEX($BB$5:$BG$12,MATCH($D370,$AR$5:$AR$12,0),4))^$J370)+(EXP(-$G370/INDEX($BB$5:$BG$12,MATCH($D370,$AR$5:$AR$12,0),5))*($G370/INDEX($BB$5:$BG$12,MATCH($D370,$AR$5:$AR$12,0),5))^$J370)+(EXP(-$G370/INDEX($BB$5:$BG$12,MATCH($D370,$AR$5:$AR$12,0),6))*($G370/INDEX($BB$5:$BG$12,MATCH($D370,$AR$5:$AR$12,0),6))^$J370)),0)</x:f>
        <x:v>0</x:v>
      </x:c>
      <x:c r="AG370" s="145" t="n">
        <x:f>IFERROR((EXP(-$G370/INDEX($BB$5:$BG$12,MATCH($D370,$AR$5:$AR$12,0),3))*($G370/INDEX($BB$5:$BG$12,MATCH($D370,$AR$5:$AR$12,0),3))^$J370)/((EXP(-$G370/INDEX($BB$5:$BG$12,MATCH($D370,$AR$5:$AR$12,0),1))*($G370/INDEX($BB$5:$BG$12,MATCH($D370,$AR$5:$AR$12,0),1))^$J370)+(EXP(-$G370/INDEX($BB$5:$BG$12,MATCH($D370,$AR$5:$AR$12,0),2))*($G370/INDEX($BB$5:$BG$12,MATCH($D370,$AR$5:$AR$12,0),2))^$J370)+(EXP(-$G370/INDEX($BB$5:$BG$12,MATCH($D370,$AR$5:$AR$12,0),3))*($G370/INDEX($BB$5:$BG$12,MATCH($D370,$AR$5:$AR$12,0),3))^$J370)+(EXP(-$G370/INDEX($BB$5:$BG$12,MATCH($D370,$AR$5:$AR$12,0),4))*($G370/INDEX($BB$5:$BG$12,MATCH($D370,$AR$5:$AR$12,0),4))^$J370)+(EXP(-$G370/INDEX($BB$5:$BG$12,MATCH($D370,$AR$5:$AR$12,0),5))*($G370/INDEX($BB$5:$BG$12,MATCH($D370,$AR$5:$AR$12,0),5))^$J370)+(EXP(-$G370/INDEX($BB$5:$BG$12,MATCH($D370,$AR$5:$AR$12,0),6))*($G370/INDEX($BB$5:$BG$12,MATCH($D370,$AR$5:$AR$12,0),6))^$J370)),0)</x:f>
        <x:v>0</x:v>
      </x:c>
      <x:c r="AH370" s="145" t="n">
        <x:f>IFERROR((EXP(-$G370/INDEX($BB$5:$BG$12,MATCH($D370,$AR$5:$AR$12,0),4))*($G370/INDEX($BB$5:$BG$12,MATCH($D370,$AR$5:$AR$12,0),4))^$J370)/((EXP(-$G370/INDEX($BB$5:$BG$12,MATCH($D370,$AR$5:$AR$12,0),1))*($G370/INDEX($BB$5:$BG$12,MATCH($D370,$AR$5:$AR$12,0),1))^$J370)+(EXP(-$G370/INDEX($BB$5:$BG$12,MATCH($D370,$AR$5:$AR$12,0),2))*($G370/INDEX($BB$5:$BG$12,MATCH($D370,$AR$5:$AR$12,0),2))^$J370)+(EXP(-$G370/INDEX($BB$5:$BG$12,MATCH($D370,$AR$5:$AR$12,0),3))*($G370/INDEX($BB$5:$BG$12,MATCH($D370,$AR$5:$AR$12,0),3))^$J370)+(EXP(-$G370/INDEX($BB$5:$BG$12,MATCH($D370,$AR$5:$AR$12,0),4))*($G370/INDEX($BB$5:$BG$12,MATCH($D370,$AR$5:$AR$12,0),4))^$J370)+(EXP(-$G370/INDEX($BB$5:$BG$12,MATCH($D370,$AR$5:$AR$12,0),5))*($G370/INDEX($BB$5:$BG$12,MATCH($D370,$AR$5:$AR$12,0),5))^$J370)+(EXP(-$G370/INDEX($BB$5:$BG$12,MATCH($D370,$AR$5:$AR$12,0),6))*($G370/INDEX($BB$5:$BG$12,MATCH($D370,$AR$5:$AR$12,0),6))^$J370)),0)</x:f>
        <x:v>0</x:v>
      </x:c>
      <x:c r="AI370" s="145" t="n">
        <x:f>IFERROR((EXP(-$G370/INDEX($BB$5:$BG$12,MATCH($D370,$AR$5:$AR$12,0),5))*($G370/INDEX($BB$5:$BG$12,MATCH($D370,$AR$5:$AR$12,0),5))^$J370)/((EXP(-$G370/INDEX($BB$5:$BG$12,MATCH($D370,$AR$5:$AR$12,0),1))*($G370/INDEX($BB$5:$BG$12,MATCH($D370,$AR$5:$AR$12,0),1))^$J370)+(EXP(-$G370/INDEX($BB$5:$BG$12,MATCH($D370,$AR$5:$AR$12,0),2))*($G370/INDEX($BB$5:$BG$12,MATCH($D370,$AR$5:$AR$12,0),2))^$J370)+(EXP(-$G370/INDEX($BB$5:$BG$12,MATCH($D370,$AR$5:$AR$12,0),3))*($G370/INDEX($BB$5:$BG$12,MATCH($D370,$AR$5:$AR$12,0),3))^$J370)+(EXP(-$G370/INDEX($BB$5:$BG$12,MATCH($D370,$AR$5:$AR$12,0),4))*($G370/INDEX($BB$5:$BG$12,MATCH($D370,$AR$5:$AR$12,0),4))^$J370)+(EXP(-$G370/INDEX($BB$5:$BG$12,MATCH($D370,$AR$5:$AR$12,0),5))*($G370/INDEX($BB$5:$BG$12,MATCH($D370,$AR$5:$AR$12,0),5))^$J370)+(EXP(-$G370/INDEX($BB$5:$BG$12,MATCH($D370,$AR$5:$AR$12,0),6))*($G370/INDEX($BB$5:$BG$12,MATCH($D370,$AR$5:$AR$12,0),6))^$J370)),0)</x:f>
        <x:v>0</x:v>
      </x:c>
      <x:c r="AJ370" s="145" t="n">
        <x:f>IFERROR((EXP(-$G370/INDEX($BB$5:$BG$12,MATCH($D370,$AR$5:$AR$12,0),6))*($G370/INDEX($BB$5:$BG$12,MATCH($D370,$AR$5:$AR$12,0),6))^$J370)/((EXP(-$G370/INDEX($BB$5:$BG$12,MATCH($D370,$AR$5:$AR$12,0),1))*($G370/INDEX($BB$5:$BG$12,MATCH($D370,$AR$5:$AR$12,0),1))^$J370)+(EXP(-$G370/INDEX($BB$5:$BG$12,MATCH($D370,$AR$5:$AR$12,0),2))*($G370/INDEX($BB$5:$BG$12,MATCH($D370,$AR$5:$AR$12,0),2))^$J370)+(EXP(-$G370/INDEX($BB$5:$BG$12,MATCH($D370,$AR$5:$AR$12,0),3))*($G370/INDEX($BB$5:$BG$12,MATCH($D370,$AR$5:$AR$12,0),3))^$J370)+(EXP(-$G370/INDEX($BB$5:$BG$12,MATCH($D370,$AR$5:$AR$12,0),4))*($G370/INDEX($BB$5:$BG$12,MATCH($D370,$AR$5:$AR$12,0),4))^$J370)+(EXP(-$G370/INDEX($BB$5:$BG$12,MATCH($D370,$AR$5:$AR$12,0),5))*($G370/INDEX($BB$5:$BG$12,MATCH($D370,$AR$5:$AR$12,0),5))^$J370)+(EXP(-$G370/INDEX($BB$5:$BG$12,MATCH($D370,$AR$5:$AR$12,0),6))*($G370/INDEX($BB$5:$BG$12,MATCH($D370,$AR$5:$AR$12,0),6))^$J370)),0)</x:f>
        <x:v>0</x:v>
      </x:c>
      <x:c r="BJ370"/>
      <x:c r="BK370"/>
      <x:c r="BL370"/>
      <x:c r="BM370"/>
      <x:c r="BN370"/>
      <x:c r="BO370"/>
      <x:c r="BP370"/>
      <x:c r="BQ370"/>
      <x:c r="BR370"/>
      <x:c r="BS370"/>
      <x:c r="BT370"/>
      <x:c r="BU370"/>
      <x:c r="BV370"/>
      <x:c r="BW370"/>
      <x:c r="BX370"/>
      <x:c r="BY370"/>
      <x:c r="BZ370"/>
    </x:row>
    <x:row r="371">
      <x:c r="A371" s="30" t="n">
        <x:f>'対象台データ'!A369</x:f>
        <x:v>46139</x:v>
      </x:c>
      <x:c r="B371" s="1004" t="str">
        <x:f>'対象台データ'!B369</x:f>
        <x:v>月</x:v>
      </x:c>
      <x:c r="C371" s="1004" t="str">
        <x:f>'対象台データ'!C369</x:f>
        <x:v>4/27</x:v>
      </x:c>
      <x:c r="D371" t="str">
        <x:f>'対象台データ'!D369</x:f>
        <x:v>東京喰種</x:v>
      </x:c>
      <x:c r="E371" s="1015" t="n">
        <x:f>IF($X371="A",MIN(100,MAX(0,55+(V371-55)*(1+0.4*SQRT(MIN(G371/8000,1))))),MIN(100,MAX(0,V371)))</x:f>
        <x:v>68.95190664185368</x:v>
      </x:c>
      <x:c r="F371" s="1017" t="n">
        <x:f>'対象台データ'!E369</x:f>
        <x:v>455</x:v>
      </x:c>
      <x:c r="G371" s="644" t="n">
        <x:f>'対象台データ'!F369</x:f>
        <x:v>6428</x:v>
      </x:c>
      <x:c r="H371" s="644" t="n">
        <x:f>'対象台データ'!G369</x:f>
        <x:v>2006</x:v>
      </x:c>
      <x:c r="I371" s="644" t="n">
        <x:f>'対象台データ'!H369</x:f>
        <x:v>0</x:v>
      </x:c>
      <x:c r="J371" s="644" t="n">
        <x:f>'対象台データ'!I369</x:f>
        <x:v>0</x:v>
      </x:c>
      <x:c r="K371" s="145" t="n">
        <x:f>'対象台データ'!K369</x:f>
        <x:v>1.10402406139805</x:v>
      </x:c>
      <x:c r="L371" s="28" t="n">
        <x:f>IF(G371&lt;=0,5,IF(G371&lt;1500,5+(G371-0)*(20-5)/(1500-0),IF(G371&lt;3000,20+(G371-1500)*(40-20)/(3000-1500),IF(G371&lt;4500,40+(G371-3000)*(58-40)/(4500-3000),IF(G371&lt;6000,58+(G371-4500)*(72-58)/(6000-4500),IF(G371&lt;7500,72+(G371-6000)*(84-72)/(7500-6000),IF(G371&lt;9000,84+(G371-7500)*(93-84)/(9000-7500),IF(G371&lt;11000,93+(G371-9000)*(100-93)/(11000-9000),100))))))))</x:f>
        <x:v>75.424</x:v>
      </x:c>
      <x:c r="M371" s="28" t="n">
        <x:v>1</x:v>
      </x:c>
      <x:c r="N371" s="28" t="n">
        <x:f>MIN(100,L371*M371)</x:f>
        <x:v>75.424</x:v>
      </x:c>
      <x:c r="O371" s="28" t="n">
        <x:f>IF(K371&lt;=0.8,0,IF(K371&lt;0.9,0+(K371-0.8)*(10-0)/(0.9-0.8),IF(K371&lt;1,10+(K371-0.9)*(35-10)/(1-0.9),IF(K371&lt;1.2,35+(K371-1)*(87-35)/(1.2-1),IF(K371&lt;1.3,87+(K371-1.2)*(96-87)/(1.3-1.2),IF(K371&lt;1.45,96+(K371-1.3)*(100-96)/(1.45-1.3),100))))))</x:f>
        <x:v>62.04625596349303</x:v>
      </x:c>
      <x:c r="P371" s="145" t="n">
        <x:f>MIN(1,SQRT(G371/8000))</x:f>
        <x:v>0.8963816151617569</x:v>
      </x:c>
      <x:c r="Q371" s="28" t="n">
        <x:f>35+(O371-35)*P371</x:f>
        <x:v>59.24376660463418</x:v>
      </x:c>
      <x:c r="R371" s="28" t="n">
        <x:f>IF(K371&lt;0.95,MIN(25,(0.95-K371)*250),0)</x:f>
        <x:v>0</x:v>
      </x:c>
      <x:c r="S371" s="28" t="n">
        <x:f>IF($X371="A",Y371*5+Z371*15+AA371*30+AB371*60+AC371*80+AD371*100,0)</x:f>
        <x:v>0</x:v>
      </x:c>
      <x:c r="T371" s="28" t="n">
        <x:f>IF($X371="A",AE371*5+AF371*15+AG371*30+AH371*60+AI371*80+AJ371*100,0)</x:f>
        <x:v>0</x:v>
      </x:c>
      <x:c r="U371" s="28" t="n">
        <x:f>IF($X371="A",S371*15%+T371*30%+Q371*55%,0)</x:f>
        <x:v>0</x:v>
      </x:c>
      <x:c r="V371" s="1019" t="n">
        <x:f>IF($X371="A",U371*80%+N371*20%,N371*IFERROR(INDEX($AT$5:$AT$60,MATCH($D371,$AR$5:$AR$60,0)),0.6)+Q371*IFERROR(INDEX($AU$5:$AU$60,MATCH($D371,$AR$5:$AR$60,0)),0.4)-R371)</x:f>
        <x:v>68.95190664185368</x:v>
      </x:c>
      <x:c r="W371" s="25" t="str">
        <x:f>IF(E371&gt;=90,"設定6級候補",IF(E371&gt;=75,"設定4以上強候補",IF(E371&gt;=60,"設定4以上を疑う","要観察")))</x:f>
        <x:v>設定4以上を疑う</x:v>
      </x:c>
      <x:c r="X371" s="1004" t="str">
        <x:f>IFERROR(INDEX($AS$5:$AS$60,MATCH($D371,$AR$5:$AR$60,0)),"AT")</x:f>
        <x:v>AT</x:v>
      </x:c>
      <x:c r="Y371" s="145" t="n">
        <x:f>IFERROR((EXP(-$G371/INDEX($AV$5:$BA$12,MATCH($D371,$AR$5:$AR$12,0),1))*($G371/INDEX($AV$5:$BA$12,MATCH($D371,$AR$5:$AR$12,0),1))^$I371)/((EXP(-$G371/INDEX($AV$5:$BA$12,MATCH($D371,$AR$5:$AR$12,0),1))*($G371/INDEX($AV$5:$BA$12,MATCH($D371,$AR$5:$AR$12,0),1))^$I371)+(EXP(-$G371/INDEX($AV$5:$BA$12,MATCH($D371,$AR$5:$AR$12,0),2))*($G371/INDEX($AV$5:$BA$12,MATCH($D371,$AR$5:$AR$12,0),2))^$I371)+(EXP(-$G371/INDEX($AV$5:$BA$12,MATCH($D371,$AR$5:$AR$12,0),3))*($G371/INDEX($AV$5:$BA$12,MATCH($D371,$AR$5:$AR$12,0),3))^$I371)+(EXP(-$G371/INDEX($AV$5:$BA$12,MATCH($D371,$AR$5:$AR$12,0),4))*($G371/INDEX($AV$5:$BA$12,MATCH($D371,$AR$5:$AR$12,0),4))^$I371)+(EXP(-$G371/INDEX($AV$5:$BA$12,MATCH($D371,$AR$5:$AR$12,0),5))*($G371/INDEX($AV$5:$BA$12,MATCH($D371,$AR$5:$AR$12,0),5))^$I371)+(EXP(-$G371/INDEX($AV$5:$BA$12,MATCH($D371,$AR$5:$AR$12,0),6))*($G371/INDEX($AV$5:$BA$12,MATCH($D371,$AR$5:$AR$12,0),6))^$I371)),0)</x:f>
        <x:v>0</x:v>
      </x:c>
      <x:c r="Z371" s="145" t="n">
        <x:f>IFERROR((EXP(-$G371/INDEX($AV$5:$BA$12,MATCH($D371,$AR$5:$AR$12,0),2))*($G371/INDEX($AV$5:$BA$12,MATCH($D371,$AR$5:$AR$12,0),2))^$I371)/((EXP(-$G371/INDEX($AV$5:$BA$12,MATCH($D371,$AR$5:$AR$12,0),1))*($G371/INDEX($AV$5:$BA$12,MATCH($D371,$AR$5:$AR$12,0),1))^$I371)+(EXP(-$G371/INDEX($AV$5:$BA$12,MATCH($D371,$AR$5:$AR$12,0),2))*($G371/INDEX($AV$5:$BA$12,MATCH($D371,$AR$5:$AR$12,0),2))^$I371)+(EXP(-$G371/INDEX($AV$5:$BA$12,MATCH($D371,$AR$5:$AR$12,0),3))*($G371/INDEX($AV$5:$BA$12,MATCH($D371,$AR$5:$AR$12,0),3))^$I371)+(EXP(-$G371/INDEX($AV$5:$BA$12,MATCH($D371,$AR$5:$AR$12,0),4))*($G371/INDEX($AV$5:$BA$12,MATCH($D371,$AR$5:$AR$12,0),4))^$I371)+(EXP(-$G371/INDEX($AV$5:$BA$12,MATCH($D371,$AR$5:$AR$12,0),5))*($G371/INDEX($AV$5:$BA$12,MATCH($D371,$AR$5:$AR$12,0),5))^$I371)+(EXP(-$G371/INDEX($AV$5:$BA$12,MATCH($D371,$AR$5:$AR$12,0),6))*($G371/INDEX($AV$5:$BA$12,MATCH($D371,$AR$5:$AR$12,0),6))^$I371)),0)</x:f>
        <x:v>0</x:v>
      </x:c>
      <x:c r="AA371" s="145" t="n">
        <x:f>IFERROR((EXP(-$G371/INDEX($AV$5:$BA$12,MATCH($D371,$AR$5:$AR$12,0),3))*($G371/INDEX($AV$5:$BA$12,MATCH($D371,$AR$5:$AR$12,0),3))^$I371)/((EXP(-$G371/INDEX($AV$5:$BA$12,MATCH($D371,$AR$5:$AR$12,0),1))*($G371/INDEX($AV$5:$BA$12,MATCH($D371,$AR$5:$AR$12,0),1))^$I371)+(EXP(-$G371/INDEX($AV$5:$BA$12,MATCH($D371,$AR$5:$AR$12,0),2))*($G371/INDEX($AV$5:$BA$12,MATCH($D371,$AR$5:$AR$12,0),2))^$I371)+(EXP(-$G371/INDEX($AV$5:$BA$12,MATCH($D371,$AR$5:$AR$12,0),3))*($G371/INDEX($AV$5:$BA$12,MATCH($D371,$AR$5:$AR$12,0),3))^$I371)+(EXP(-$G371/INDEX($AV$5:$BA$12,MATCH($D371,$AR$5:$AR$12,0),4))*($G371/INDEX($AV$5:$BA$12,MATCH($D371,$AR$5:$AR$12,0),4))^$I371)+(EXP(-$G371/INDEX($AV$5:$BA$12,MATCH($D371,$AR$5:$AR$12,0),5))*($G371/INDEX($AV$5:$BA$12,MATCH($D371,$AR$5:$AR$12,0),5))^$I371)+(EXP(-$G371/INDEX($AV$5:$BA$12,MATCH($D371,$AR$5:$AR$12,0),6))*($G371/INDEX($AV$5:$BA$12,MATCH($D371,$AR$5:$AR$12,0),6))^$I371)),0)</x:f>
        <x:v>0</x:v>
      </x:c>
      <x:c r="AB371" s="145" t="n">
        <x:f>IFERROR((EXP(-$G371/INDEX($AV$5:$BA$12,MATCH($D371,$AR$5:$AR$12,0),4))*($G371/INDEX($AV$5:$BA$12,MATCH($D371,$AR$5:$AR$12,0),4))^$I371)/((EXP(-$G371/INDEX($AV$5:$BA$12,MATCH($D371,$AR$5:$AR$12,0),1))*($G371/INDEX($AV$5:$BA$12,MATCH($D371,$AR$5:$AR$12,0),1))^$I371)+(EXP(-$G371/INDEX($AV$5:$BA$12,MATCH($D371,$AR$5:$AR$12,0),2))*($G371/INDEX($AV$5:$BA$12,MATCH($D371,$AR$5:$AR$12,0),2))^$I371)+(EXP(-$G371/INDEX($AV$5:$BA$12,MATCH($D371,$AR$5:$AR$12,0),3))*($G371/INDEX($AV$5:$BA$12,MATCH($D371,$AR$5:$AR$12,0),3))^$I371)+(EXP(-$G371/INDEX($AV$5:$BA$12,MATCH($D371,$AR$5:$AR$12,0),4))*($G371/INDEX($AV$5:$BA$12,MATCH($D371,$AR$5:$AR$12,0),4))^$I371)+(EXP(-$G371/INDEX($AV$5:$BA$12,MATCH($D371,$AR$5:$AR$12,0),5))*($G371/INDEX($AV$5:$BA$12,MATCH($D371,$AR$5:$AR$12,0),5))^$I371)+(EXP(-$G371/INDEX($AV$5:$BA$12,MATCH($D371,$AR$5:$AR$12,0),6))*($G371/INDEX($AV$5:$BA$12,MATCH($D371,$AR$5:$AR$12,0),6))^$I371)),0)</x:f>
        <x:v>0</x:v>
      </x:c>
      <x:c r="AC371" s="145" t="n">
        <x:f>IFERROR((EXP(-$G371/INDEX($AV$5:$BA$12,MATCH($D371,$AR$5:$AR$12,0),5))*($G371/INDEX($AV$5:$BA$12,MATCH($D371,$AR$5:$AR$12,0),5))^$I371)/((EXP(-$G371/INDEX($AV$5:$BA$12,MATCH($D371,$AR$5:$AR$12,0),1))*($G371/INDEX($AV$5:$BA$12,MATCH($D371,$AR$5:$AR$12,0),1))^$I371)+(EXP(-$G371/INDEX($AV$5:$BA$12,MATCH($D371,$AR$5:$AR$12,0),2))*($G371/INDEX($AV$5:$BA$12,MATCH($D371,$AR$5:$AR$12,0),2))^$I371)+(EXP(-$G371/INDEX($AV$5:$BA$12,MATCH($D371,$AR$5:$AR$12,0),3))*($G371/INDEX($AV$5:$BA$12,MATCH($D371,$AR$5:$AR$12,0),3))^$I371)+(EXP(-$G371/INDEX($AV$5:$BA$12,MATCH($D371,$AR$5:$AR$12,0),4))*($G371/INDEX($AV$5:$BA$12,MATCH($D371,$AR$5:$AR$12,0),4))^$I371)+(EXP(-$G371/INDEX($AV$5:$BA$12,MATCH($D371,$AR$5:$AR$12,0),5))*($G371/INDEX($AV$5:$BA$12,MATCH($D371,$AR$5:$AR$12,0),5))^$I371)+(EXP(-$G371/INDEX($AV$5:$BA$12,MATCH($D371,$AR$5:$AR$12,0),6))*($G371/INDEX($AV$5:$BA$12,MATCH($D371,$AR$5:$AR$12,0),6))^$I371)),0)</x:f>
        <x:v>0</x:v>
      </x:c>
      <x:c r="AD371" s="145" t="n">
        <x:f>IFERROR((EXP(-$G371/INDEX($AV$5:$BA$12,MATCH($D371,$AR$5:$AR$12,0),6))*($G371/INDEX($AV$5:$BA$12,MATCH($D371,$AR$5:$AR$12,0),6))^$I371)/((EXP(-$G371/INDEX($AV$5:$BA$12,MATCH($D371,$AR$5:$AR$12,0),1))*($G371/INDEX($AV$5:$BA$12,MATCH($D371,$AR$5:$AR$12,0),1))^$I371)+(EXP(-$G371/INDEX($AV$5:$BA$12,MATCH($D371,$AR$5:$AR$12,0),2))*($G371/INDEX($AV$5:$BA$12,MATCH($D371,$AR$5:$AR$12,0),2))^$I371)+(EXP(-$G371/INDEX($AV$5:$BA$12,MATCH($D371,$AR$5:$AR$12,0),3))*($G371/INDEX($AV$5:$BA$12,MATCH($D371,$AR$5:$AR$12,0),3))^$I371)+(EXP(-$G371/INDEX($AV$5:$BA$12,MATCH($D371,$AR$5:$AR$12,0),4))*($G371/INDEX($AV$5:$BA$12,MATCH($D371,$AR$5:$AR$12,0),4))^$I371)+(EXP(-$G371/INDEX($AV$5:$BA$12,MATCH($D371,$AR$5:$AR$12,0),5))*($G371/INDEX($AV$5:$BA$12,MATCH($D371,$AR$5:$AR$12,0),5))^$I371)+(EXP(-$G371/INDEX($AV$5:$BA$12,MATCH($D371,$AR$5:$AR$12,0),6))*($G371/INDEX($AV$5:$BA$12,MATCH($D371,$AR$5:$AR$12,0),6))^$I371)),0)</x:f>
        <x:v>0</x:v>
      </x:c>
      <x:c r="AE371" s="145" t="n">
        <x:f>IFERROR((EXP(-$G371/INDEX($BB$5:$BG$12,MATCH($D371,$AR$5:$AR$12,0),1))*($G371/INDEX($BB$5:$BG$12,MATCH($D371,$AR$5:$AR$12,0),1))^$J371)/((EXP(-$G371/INDEX($BB$5:$BG$12,MATCH($D371,$AR$5:$AR$12,0),1))*($G371/INDEX($BB$5:$BG$12,MATCH($D371,$AR$5:$AR$12,0),1))^$J371)+(EXP(-$G371/INDEX($BB$5:$BG$12,MATCH($D371,$AR$5:$AR$12,0),2))*($G371/INDEX($BB$5:$BG$12,MATCH($D371,$AR$5:$AR$12,0),2))^$J371)+(EXP(-$G371/INDEX($BB$5:$BG$12,MATCH($D371,$AR$5:$AR$12,0),3))*($G371/INDEX($BB$5:$BG$12,MATCH($D371,$AR$5:$AR$12,0),3))^$J371)+(EXP(-$G371/INDEX($BB$5:$BG$12,MATCH($D371,$AR$5:$AR$12,0),4))*($G371/INDEX($BB$5:$BG$12,MATCH($D371,$AR$5:$AR$12,0),4))^$J371)+(EXP(-$G371/INDEX($BB$5:$BG$12,MATCH($D371,$AR$5:$AR$12,0),5))*($G371/INDEX($BB$5:$BG$12,MATCH($D371,$AR$5:$AR$12,0),5))^$J371)+(EXP(-$G371/INDEX($BB$5:$BG$12,MATCH($D371,$AR$5:$AR$12,0),6))*($G371/INDEX($BB$5:$BG$12,MATCH($D371,$AR$5:$AR$12,0),6))^$J371)),0)</x:f>
        <x:v>0</x:v>
      </x:c>
      <x:c r="AF371" s="145" t="n">
        <x:f>IFERROR((EXP(-$G371/INDEX($BB$5:$BG$12,MATCH($D371,$AR$5:$AR$12,0),2))*($G371/INDEX($BB$5:$BG$12,MATCH($D371,$AR$5:$AR$12,0),2))^$J371)/((EXP(-$G371/INDEX($BB$5:$BG$12,MATCH($D371,$AR$5:$AR$12,0),1))*($G371/INDEX($BB$5:$BG$12,MATCH($D371,$AR$5:$AR$12,0),1))^$J371)+(EXP(-$G371/INDEX($BB$5:$BG$12,MATCH($D371,$AR$5:$AR$12,0),2))*($G371/INDEX($BB$5:$BG$12,MATCH($D371,$AR$5:$AR$12,0),2))^$J371)+(EXP(-$G371/INDEX($BB$5:$BG$12,MATCH($D371,$AR$5:$AR$12,0),3))*($G371/INDEX($BB$5:$BG$12,MATCH($D371,$AR$5:$AR$12,0),3))^$J371)+(EXP(-$G371/INDEX($BB$5:$BG$12,MATCH($D371,$AR$5:$AR$12,0),4))*($G371/INDEX($BB$5:$BG$12,MATCH($D371,$AR$5:$AR$12,0),4))^$J371)+(EXP(-$G371/INDEX($BB$5:$BG$12,MATCH($D371,$AR$5:$AR$12,0),5))*($G371/INDEX($BB$5:$BG$12,MATCH($D371,$AR$5:$AR$12,0),5))^$J371)+(EXP(-$G371/INDEX($BB$5:$BG$12,MATCH($D371,$AR$5:$AR$12,0),6))*($G371/INDEX($BB$5:$BG$12,MATCH($D371,$AR$5:$AR$12,0),6))^$J371)),0)</x:f>
        <x:v>0</x:v>
      </x:c>
      <x:c r="AG371" s="145" t="n">
        <x:f>IFERROR((EXP(-$G371/INDEX($BB$5:$BG$12,MATCH($D371,$AR$5:$AR$12,0),3))*($G371/INDEX($BB$5:$BG$12,MATCH($D371,$AR$5:$AR$12,0),3))^$J371)/((EXP(-$G371/INDEX($BB$5:$BG$12,MATCH($D371,$AR$5:$AR$12,0),1))*($G371/INDEX($BB$5:$BG$12,MATCH($D371,$AR$5:$AR$12,0),1))^$J371)+(EXP(-$G371/INDEX($BB$5:$BG$12,MATCH($D371,$AR$5:$AR$12,0),2))*($G371/INDEX($BB$5:$BG$12,MATCH($D371,$AR$5:$AR$12,0),2))^$J371)+(EXP(-$G371/INDEX($BB$5:$BG$12,MATCH($D371,$AR$5:$AR$12,0),3))*($G371/INDEX($BB$5:$BG$12,MATCH($D371,$AR$5:$AR$12,0),3))^$J371)+(EXP(-$G371/INDEX($BB$5:$BG$12,MATCH($D371,$AR$5:$AR$12,0),4))*($G371/INDEX($BB$5:$BG$12,MATCH($D371,$AR$5:$AR$12,0),4))^$J371)+(EXP(-$G371/INDEX($BB$5:$BG$12,MATCH($D371,$AR$5:$AR$12,0),5))*($G371/INDEX($BB$5:$BG$12,MATCH($D371,$AR$5:$AR$12,0),5))^$J371)+(EXP(-$G371/INDEX($BB$5:$BG$12,MATCH($D371,$AR$5:$AR$12,0),6))*($G371/INDEX($BB$5:$BG$12,MATCH($D371,$AR$5:$AR$12,0),6))^$J371)),0)</x:f>
        <x:v>0</x:v>
      </x:c>
      <x:c r="AH371" s="145" t="n">
        <x:f>IFERROR((EXP(-$G371/INDEX($BB$5:$BG$12,MATCH($D371,$AR$5:$AR$12,0),4))*($G371/INDEX($BB$5:$BG$12,MATCH($D371,$AR$5:$AR$12,0),4))^$J371)/((EXP(-$G371/INDEX($BB$5:$BG$12,MATCH($D371,$AR$5:$AR$12,0),1))*($G371/INDEX($BB$5:$BG$12,MATCH($D371,$AR$5:$AR$12,0),1))^$J371)+(EXP(-$G371/INDEX($BB$5:$BG$12,MATCH($D371,$AR$5:$AR$12,0),2))*($G371/INDEX($BB$5:$BG$12,MATCH($D371,$AR$5:$AR$12,0),2))^$J371)+(EXP(-$G371/INDEX($BB$5:$BG$12,MATCH($D371,$AR$5:$AR$12,0),3))*($G371/INDEX($BB$5:$BG$12,MATCH($D371,$AR$5:$AR$12,0),3))^$J371)+(EXP(-$G371/INDEX($BB$5:$BG$12,MATCH($D371,$AR$5:$AR$12,0),4))*($G371/INDEX($BB$5:$BG$12,MATCH($D371,$AR$5:$AR$12,0),4))^$J371)+(EXP(-$G371/INDEX($BB$5:$BG$12,MATCH($D371,$AR$5:$AR$12,0),5))*($G371/INDEX($BB$5:$BG$12,MATCH($D371,$AR$5:$AR$12,0),5))^$J371)+(EXP(-$G371/INDEX($BB$5:$BG$12,MATCH($D371,$AR$5:$AR$12,0),6))*($G371/INDEX($BB$5:$BG$12,MATCH($D371,$AR$5:$AR$12,0),6))^$J371)),0)</x:f>
        <x:v>0</x:v>
      </x:c>
      <x:c r="AI371" s="145" t="n">
        <x:f>IFERROR((EXP(-$G371/INDEX($BB$5:$BG$12,MATCH($D371,$AR$5:$AR$12,0),5))*($G371/INDEX($BB$5:$BG$12,MATCH($D371,$AR$5:$AR$12,0),5))^$J371)/((EXP(-$G371/INDEX($BB$5:$BG$12,MATCH($D371,$AR$5:$AR$12,0),1))*($G371/INDEX($BB$5:$BG$12,MATCH($D371,$AR$5:$AR$12,0),1))^$J371)+(EXP(-$G371/INDEX($BB$5:$BG$12,MATCH($D371,$AR$5:$AR$12,0),2))*($G371/INDEX($BB$5:$BG$12,MATCH($D371,$AR$5:$AR$12,0),2))^$J371)+(EXP(-$G371/INDEX($BB$5:$BG$12,MATCH($D371,$AR$5:$AR$12,0),3))*($G371/INDEX($BB$5:$BG$12,MATCH($D371,$AR$5:$AR$12,0),3))^$J371)+(EXP(-$G371/INDEX($BB$5:$BG$12,MATCH($D371,$AR$5:$AR$12,0),4))*($G371/INDEX($BB$5:$BG$12,MATCH($D371,$AR$5:$AR$12,0),4))^$J371)+(EXP(-$G371/INDEX($BB$5:$BG$12,MATCH($D371,$AR$5:$AR$12,0),5))*($G371/INDEX($BB$5:$BG$12,MATCH($D371,$AR$5:$AR$12,0),5))^$J371)+(EXP(-$G371/INDEX($BB$5:$BG$12,MATCH($D371,$AR$5:$AR$12,0),6))*($G371/INDEX($BB$5:$BG$12,MATCH($D371,$AR$5:$AR$12,0),6))^$J371)),0)</x:f>
        <x:v>0</x:v>
      </x:c>
      <x:c r="AJ371" s="145" t="n">
        <x:f>IFERROR((EXP(-$G371/INDEX($BB$5:$BG$12,MATCH($D371,$AR$5:$AR$12,0),6))*($G371/INDEX($BB$5:$BG$12,MATCH($D371,$AR$5:$AR$12,0),6))^$J371)/((EXP(-$G371/INDEX($BB$5:$BG$12,MATCH($D371,$AR$5:$AR$12,0),1))*($G371/INDEX($BB$5:$BG$12,MATCH($D371,$AR$5:$AR$12,0),1))^$J371)+(EXP(-$G371/INDEX($BB$5:$BG$12,MATCH($D371,$AR$5:$AR$12,0),2))*($G371/INDEX($BB$5:$BG$12,MATCH($D371,$AR$5:$AR$12,0),2))^$J371)+(EXP(-$G371/INDEX($BB$5:$BG$12,MATCH($D371,$AR$5:$AR$12,0),3))*($G371/INDEX($BB$5:$BG$12,MATCH($D371,$AR$5:$AR$12,0),3))^$J371)+(EXP(-$G371/INDEX($BB$5:$BG$12,MATCH($D371,$AR$5:$AR$12,0),4))*($G371/INDEX($BB$5:$BG$12,MATCH($D371,$AR$5:$AR$12,0),4))^$J371)+(EXP(-$G371/INDEX($BB$5:$BG$12,MATCH($D371,$AR$5:$AR$12,0),5))*($G371/INDEX($BB$5:$BG$12,MATCH($D371,$AR$5:$AR$12,0),5))^$J371)+(EXP(-$G371/INDEX($BB$5:$BG$12,MATCH($D371,$AR$5:$AR$12,0),6))*($G371/INDEX($BB$5:$BG$12,MATCH($D371,$AR$5:$AR$12,0),6))^$J371)),0)</x:f>
        <x:v>0</x:v>
      </x:c>
      <x:c r="BJ371"/>
      <x:c r="BK371"/>
      <x:c r="BL371"/>
      <x:c r="BM371"/>
      <x:c r="BN371"/>
      <x:c r="BO371"/>
      <x:c r="BP371"/>
      <x:c r="BQ371"/>
      <x:c r="BR371"/>
      <x:c r="BS371"/>
      <x:c r="BT371"/>
      <x:c r="BU371"/>
      <x:c r="BV371"/>
      <x:c r="BW371"/>
      <x:c r="BX371"/>
      <x:c r="BY371"/>
      <x:c r="BZ371"/>
    </x:row>
    <x:row r="372">
      <x:c r="A372" s="30" t="n">
        <x:f>'対象台データ'!A370</x:f>
        <x:v>46139</x:v>
      </x:c>
      <x:c r="B372" s="1004" t="str">
        <x:f>'対象台データ'!B370</x:f>
        <x:v>月</x:v>
      </x:c>
      <x:c r="C372" s="1004" t="str">
        <x:f>'対象台データ'!C370</x:f>
        <x:v>4/27</x:v>
      </x:c>
      <x:c r="D372" t="str">
        <x:f>'対象台データ'!D370</x:f>
        <x:v>東京喰種</x:v>
      </x:c>
      <x:c r="E372" s="1015" t="n">
        <x:f>IF($X372="A",MIN(100,MAX(0,55+(V372-55)*(1+0.4*SQRT(MIN(G372/8000,1))))),MIN(100,MAX(0,V372)))</x:f>
        <x:v>85.73846779544898</x:v>
      </x:c>
      <x:c r="F372" s="1017" t="n">
        <x:f>'対象台データ'!E370</x:f>
        <x:v>461</x:v>
      </x:c>
      <x:c r="G372" s="644" t="n">
        <x:f>'対象台データ'!F370</x:f>
        <x:v>6911</x:v>
      </x:c>
      <x:c r="H372" s="644" t="n">
        <x:f>'対象台データ'!G370</x:f>
        <x:v>14489</x:v>
      </x:c>
      <x:c r="I372" s="644" t="n">
        <x:f>'対象台データ'!H370</x:f>
        <x:v>0</x:v>
      </x:c>
      <x:c r="J372" s="644" t="n">
        <x:f>'対象台データ'!I370</x:f>
        <x:v>0</x:v>
      </x:c>
      <x:c r="K372" s="145" t="n">
        <x:f>'対象台データ'!K370</x:f>
        <x:v>1.6988376018907057</x:v>
      </x:c>
      <x:c r="L372" s="28" t="n">
        <x:f>IF(G372&lt;=0,5,IF(G372&lt;1500,5+(G372-0)*(20-5)/(1500-0),IF(G372&lt;3000,20+(G372-1500)*(40-20)/(3000-1500),IF(G372&lt;4500,40+(G372-3000)*(58-40)/(4500-3000),IF(G372&lt;6000,58+(G372-4500)*(72-58)/(6000-4500),IF(G372&lt;7500,72+(G372-6000)*(84-72)/(7500-6000),IF(G372&lt;9000,84+(G372-7500)*(93-84)/(9000-7500),IF(G372&lt;11000,93+(G372-9000)*(100-93)/(11000-9000),100))))))))</x:f>
        <x:v>79.288</x:v>
      </x:c>
      <x:c r="M372" s="28" t="n">
        <x:v>1</x:v>
      </x:c>
      <x:c r="N372" s="28" t="n">
        <x:f>MIN(100,L372*M372)</x:f>
        <x:v>79.288</x:v>
      </x:c>
      <x:c r="O372" s="28" t="n">
        <x:f>IF(K372&lt;=0.8,0,IF(K372&lt;0.9,0+(K372-0.8)*(10-0)/(0.9-0.8),IF(K372&lt;1,10+(K372-0.9)*(35-10)/(1-0.9),IF(K372&lt;1.2,35+(K372-1)*(87-35)/(1.2-1),IF(K372&lt;1.3,87+(K372-1.2)*(96-87)/(1.3-1.2),IF(K372&lt;1.45,96+(K372-1.3)*(100-96)/(1.45-1.3),100))))))</x:f>
        <x:v>100</x:v>
      </x:c>
      <x:c r="P372" s="145" t="n">
        <x:f>MIN(1,SQRT(G372/8000))</x:f>
        <x:v>0.9294487613634224</x:v>
      </x:c>
      <x:c r="Q372" s="28" t="n">
        <x:f>35+(O372-35)*P372</x:f>
        <x:v>95.41416948862246</x:v>
      </x:c>
      <x:c r="R372" s="28" t="n">
        <x:f>IF(K372&lt;0.95,MIN(25,(0.95-K372)*250),0)</x:f>
        <x:v>0</x:v>
      </x:c>
      <x:c r="S372" s="28" t="n">
        <x:f>IF($X372="A",Y372*5+Z372*15+AA372*30+AB372*60+AC372*80+AD372*100,0)</x:f>
        <x:v>0</x:v>
      </x:c>
      <x:c r="T372" s="28" t="n">
        <x:f>IF($X372="A",AE372*5+AF372*15+AG372*30+AH372*60+AI372*80+AJ372*100,0)</x:f>
        <x:v>0</x:v>
      </x:c>
      <x:c r="U372" s="28" t="n">
        <x:f>IF($X372="A",S372*15%+T372*30%+Q372*55%,0)</x:f>
        <x:v>0</x:v>
      </x:c>
      <x:c r="V372" s="1019" t="n">
        <x:f>IF($X372="A",U372*80%+N372*20%,N372*IFERROR(INDEX($AT$5:$AT$60,MATCH($D372,$AR$5:$AR$60,0)),0.6)+Q372*IFERROR(INDEX($AU$5:$AU$60,MATCH($D372,$AR$5:$AR$60,0)),0.4)-R372)</x:f>
        <x:v>85.73846779544898</x:v>
      </x:c>
      <x:c r="W372" s="25" t="str">
        <x:f>IF(E372&gt;=90,"設定6級候補",IF(E372&gt;=75,"設定4以上強候補",IF(E372&gt;=60,"設定4以上を疑う","要観察")))</x:f>
        <x:v>設定4以上強候補</x:v>
      </x:c>
      <x:c r="X372" s="1004" t="str">
        <x:f>IFERROR(INDEX($AS$5:$AS$60,MATCH($D372,$AR$5:$AR$60,0)),"AT")</x:f>
        <x:v>AT</x:v>
      </x:c>
      <x:c r="Y372" s="145" t="n">
        <x:f>IFERROR((EXP(-$G372/INDEX($AV$5:$BA$12,MATCH($D372,$AR$5:$AR$12,0),1))*($G372/INDEX($AV$5:$BA$12,MATCH($D372,$AR$5:$AR$12,0),1))^$I372)/((EXP(-$G372/INDEX($AV$5:$BA$12,MATCH($D372,$AR$5:$AR$12,0),1))*($G372/INDEX($AV$5:$BA$12,MATCH($D372,$AR$5:$AR$12,0),1))^$I372)+(EXP(-$G372/INDEX($AV$5:$BA$12,MATCH($D372,$AR$5:$AR$12,0),2))*($G372/INDEX($AV$5:$BA$12,MATCH($D372,$AR$5:$AR$12,0),2))^$I372)+(EXP(-$G372/INDEX($AV$5:$BA$12,MATCH($D372,$AR$5:$AR$12,0),3))*($G372/INDEX($AV$5:$BA$12,MATCH($D372,$AR$5:$AR$12,0),3))^$I372)+(EXP(-$G372/INDEX($AV$5:$BA$12,MATCH($D372,$AR$5:$AR$12,0),4))*($G372/INDEX($AV$5:$BA$12,MATCH($D372,$AR$5:$AR$12,0),4))^$I372)+(EXP(-$G372/INDEX($AV$5:$BA$12,MATCH($D372,$AR$5:$AR$12,0),5))*($G372/INDEX($AV$5:$BA$12,MATCH($D372,$AR$5:$AR$12,0),5))^$I372)+(EXP(-$G372/INDEX($AV$5:$BA$12,MATCH($D372,$AR$5:$AR$12,0),6))*($G372/INDEX($AV$5:$BA$12,MATCH($D372,$AR$5:$AR$12,0),6))^$I372)),0)</x:f>
        <x:v>0</x:v>
      </x:c>
      <x:c r="Z372" s="145" t="n">
        <x:f>IFERROR((EXP(-$G372/INDEX($AV$5:$BA$12,MATCH($D372,$AR$5:$AR$12,0),2))*($G372/INDEX($AV$5:$BA$12,MATCH($D372,$AR$5:$AR$12,0),2))^$I372)/((EXP(-$G372/INDEX($AV$5:$BA$12,MATCH($D372,$AR$5:$AR$12,0),1))*($G372/INDEX($AV$5:$BA$12,MATCH($D372,$AR$5:$AR$12,0),1))^$I372)+(EXP(-$G372/INDEX($AV$5:$BA$12,MATCH($D372,$AR$5:$AR$12,0),2))*($G372/INDEX($AV$5:$BA$12,MATCH($D372,$AR$5:$AR$12,0),2))^$I372)+(EXP(-$G372/INDEX($AV$5:$BA$12,MATCH($D372,$AR$5:$AR$12,0),3))*($G372/INDEX($AV$5:$BA$12,MATCH($D372,$AR$5:$AR$12,0),3))^$I372)+(EXP(-$G372/INDEX($AV$5:$BA$12,MATCH($D372,$AR$5:$AR$12,0),4))*($G372/INDEX($AV$5:$BA$12,MATCH($D372,$AR$5:$AR$12,0),4))^$I372)+(EXP(-$G372/INDEX($AV$5:$BA$12,MATCH($D372,$AR$5:$AR$12,0),5))*($G372/INDEX($AV$5:$BA$12,MATCH($D372,$AR$5:$AR$12,0),5))^$I372)+(EXP(-$G372/INDEX($AV$5:$BA$12,MATCH($D372,$AR$5:$AR$12,0),6))*($G372/INDEX($AV$5:$BA$12,MATCH($D372,$AR$5:$AR$12,0),6))^$I372)),0)</x:f>
        <x:v>0</x:v>
      </x:c>
      <x:c r="AA372" s="145" t="n">
        <x:f>IFERROR((EXP(-$G372/INDEX($AV$5:$BA$12,MATCH($D372,$AR$5:$AR$12,0),3))*($G372/INDEX($AV$5:$BA$12,MATCH($D372,$AR$5:$AR$12,0),3))^$I372)/((EXP(-$G372/INDEX($AV$5:$BA$12,MATCH($D372,$AR$5:$AR$12,0),1))*($G372/INDEX($AV$5:$BA$12,MATCH($D372,$AR$5:$AR$12,0),1))^$I372)+(EXP(-$G372/INDEX($AV$5:$BA$12,MATCH($D372,$AR$5:$AR$12,0),2))*($G372/INDEX($AV$5:$BA$12,MATCH($D372,$AR$5:$AR$12,0),2))^$I372)+(EXP(-$G372/INDEX($AV$5:$BA$12,MATCH($D372,$AR$5:$AR$12,0),3))*($G372/INDEX($AV$5:$BA$12,MATCH($D372,$AR$5:$AR$12,0),3))^$I372)+(EXP(-$G372/INDEX($AV$5:$BA$12,MATCH($D372,$AR$5:$AR$12,0),4))*($G372/INDEX($AV$5:$BA$12,MATCH($D372,$AR$5:$AR$12,0),4))^$I372)+(EXP(-$G372/INDEX($AV$5:$BA$12,MATCH($D372,$AR$5:$AR$12,0),5))*($G372/INDEX($AV$5:$BA$12,MATCH($D372,$AR$5:$AR$12,0),5))^$I372)+(EXP(-$G372/INDEX($AV$5:$BA$12,MATCH($D372,$AR$5:$AR$12,0),6))*($G372/INDEX($AV$5:$BA$12,MATCH($D372,$AR$5:$AR$12,0),6))^$I372)),0)</x:f>
        <x:v>0</x:v>
      </x:c>
      <x:c r="AB372" s="145" t="n">
        <x:f>IFERROR((EXP(-$G372/INDEX($AV$5:$BA$12,MATCH($D372,$AR$5:$AR$12,0),4))*($G372/INDEX($AV$5:$BA$12,MATCH($D372,$AR$5:$AR$12,0),4))^$I372)/((EXP(-$G372/INDEX($AV$5:$BA$12,MATCH($D372,$AR$5:$AR$12,0),1))*($G372/INDEX($AV$5:$BA$12,MATCH($D372,$AR$5:$AR$12,0),1))^$I372)+(EXP(-$G372/INDEX($AV$5:$BA$12,MATCH($D372,$AR$5:$AR$12,0),2))*($G372/INDEX($AV$5:$BA$12,MATCH($D372,$AR$5:$AR$12,0),2))^$I372)+(EXP(-$G372/INDEX($AV$5:$BA$12,MATCH($D372,$AR$5:$AR$12,0),3))*($G372/INDEX($AV$5:$BA$12,MATCH($D372,$AR$5:$AR$12,0),3))^$I372)+(EXP(-$G372/INDEX($AV$5:$BA$12,MATCH($D372,$AR$5:$AR$12,0),4))*($G372/INDEX($AV$5:$BA$12,MATCH($D372,$AR$5:$AR$12,0),4))^$I372)+(EXP(-$G372/INDEX($AV$5:$BA$12,MATCH($D372,$AR$5:$AR$12,0),5))*($G372/INDEX($AV$5:$BA$12,MATCH($D372,$AR$5:$AR$12,0),5))^$I372)+(EXP(-$G372/INDEX($AV$5:$BA$12,MATCH($D372,$AR$5:$AR$12,0),6))*($G372/INDEX($AV$5:$BA$12,MATCH($D372,$AR$5:$AR$12,0),6))^$I372)),0)</x:f>
        <x:v>0</x:v>
      </x:c>
      <x:c r="AC372" s="145" t="n">
        <x:f>IFERROR((EXP(-$G372/INDEX($AV$5:$BA$12,MATCH($D372,$AR$5:$AR$12,0),5))*($G372/INDEX($AV$5:$BA$12,MATCH($D372,$AR$5:$AR$12,0),5))^$I372)/((EXP(-$G372/INDEX($AV$5:$BA$12,MATCH($D372,$AR$5:$AR$12,0),1))*($G372/INDEX($AV$5:$BA$12,MATCH($D372,$AR$5:$AR$12,0),1))^$I372)+(EXP(-$G372/INDEX($AV$5:$BA$12,MATCH($D372,$AR$5:$AR$12,0),2))*($G372/INDEX($AV$5:$BA$12,MATCH($D372,$AR$5:$AR$12,0),2))^$I372)+(EXP(-$G372/INDEX($AV$5:$BA$12,MATCH($D372,$AR$5:$AR$12,0),3))*($G372/INDEX($AV$5:$BA$12,MATCH($D372,$AR$5:$AR$12,0),3))^$I372)+(EXP(-$G372/INDEX($AV$5:$BA$12,MATCH($D372,$AR$5:$AR$12,0),4))*($G372/INDEX($AV$5:$BA$12,MATCH($D372,$AR$5:$AR$12,0),4))^$I372)+(EXP(-$G372/INDEX($AV$5:$BA$12,MATCH($D372,$AR$5:$AR$12,0),5))*($G372/INDEX($AV$5:$BA$12,MATCH($D372,$AR$5:$AR$12,0),5))^$I372)+(EXP(-$G372/INDEX($AV$5:$BA$12,MATCH($D372,$AR$5:$AR$12,0),6))*($G372/INDEX($AV$5:$BA$12,MATCH($D372,$AR$5:$AR$12,0),6))^$I372)),0)</x:f>
        <x:v>0</x:v>
      </x:c>
      <x:c r="AD372" s="145" t="n">
        <x:f>IFERROR((EXP(-$G372/INDEX($AV$5:$BA$12,MATCH($D372,$AR$5:$AR$12,0),6))*($G372/INDEX($AV$5:$BA$12,MATCH($D372,$AR$5:$AR$12,0),6))^$I372)/((EXP(-$G372/INDEX($AV$5:$BA$12,MATCH($D372,$AR$5:$AR$12,0),1))*($G372/INDEX($AV$5:$BA$12,MATCH($D372,$AR$5:$AR$12,0),1))^$I372)+(EXP(-$G372/INDEX($AV$5:$BA$12,MATCH($D372,$AR$5:$AR$12,0),2))*($G372/INDEX($AV$5:$BA$12,MATCH($D372,$AR$5:$AR$12,0),2))^$I372)+(EXP(-$G372/INDEX($AV$5:$BA$12,MATCH($D372,$AR$5:$AR$12,0),3))*($G372/INDEX($AV$5:$BA$12,MATCH($D372,$AR$5:$AR$12,0),3))^$I372)+(EXP(-$G372/INDEX($AV$5:$BA$12,MATCH($D372,$AR$5:$AR$12,0),4))*($G372/INDEX($AV$5:$BA$12,MATCH($D372,$AR$5:$AR$12,0),4))^$I372)+(EXP(-$G372/INDEX($AV$5:$BA$12,MATCH($D372,$AR$5:$AR$12,0),5))*($G372/INDEX($AV$5:$BA$12,MATCH($D372,$AR$5:$AR$12,0),5))^$I372)+(EXP(-$G372/INDEX($AV$5:$BA$12,MATCH($D372,$AR$5:$AR$12,0),6))*($G372/INDEX($AV$5:$BA$12,MATCH($D372,$AR$5:$AR$12,0),6))^$I372)),0)</x:f>
        <x:v>0</x:v>
      </x:c>
      <x:c r="AE372" s="145" t="n">
        <x:f>IFERROR((EXP(-$G372/INDEX($BB$5:$BG$12,MATCH($D372,$AR$5:$AR$12,0),1))*($G372/INDEX($BB$5:$BG$12,MATCH($D372,$AR$5:$AR$12,0),1))^$J372)/((EXP(-$G372/INDEX($BB$5:$BG$12,MATCH($D372,$AR$5:$AR$12,0),1))*($G372/INDEX($BB$5:$BG$12,MATCH($D372,$AR$5:$AR$12,0),1))^$J372)+(EXP(-$G372/INDEX($BB$5:$BG$12,MATCH($D372,$AR$5:$AR$12,0),2))*($G372/INDEX($BB$5:$BG$12,MATCH($D372,$AR$5:$AR$12,0),2))^$J372)+(EXP(-$G372/INDEX($BB$5:$BG$12,MATCH($D372,$AR$5:$AR$12,0),3))*($G372/INDEX($BB$5:$BG$12,MATCH($D372,$AR$5:$AR$12,0),3))^$J372)+(EXP(-$G372/INDEX($BB$5:$BG$12,MATCH($D372,$AR$5:$AR$12,0),4))*($G372/INDEX($BB$5:$BG$12,MATCH($D372,$AR$5:$AR$12,0),4))^$J372)+(EXP(-$G372/INDEX($BB$5:$BG$12,MATCH($D372,$AR$5:$AR$12,0),5))*($G372/INDEX($BB$5:$BG$12,MATCH($D372,$AR$5:$AR$12,0),5))^$J372)+(EXP(-$G372/INDEX($BB$5:$BG$12,MATCH($D372,$AR$5:$AR$12,0),6))*($G372/INDEX($BB$5:$BG$12,MATCH($D372,$AR$5:$AR$12,0),6))^$J372)),0)</x:f>
        <x:v>0</x:v>
      </x:c>
      <x:c r="AF372" s="145" t="n">
        <x:f>IFERROR((EXP(-$G372/INDEX($BB$5:$BG$12,MATCH($D372,$AR$5:$AR$12,0),2))*($G372/INDEX($BB$5:$BG$12,MATCH($D372,$AR$5:$AR$12,0),2))^$J372)/((EXP(-$G372/INDEX($BB$5:$BG$12,MATCH($D372,$AR$5:$AR$12,0),1))*($G372/INDEX($BB$5:$BG$12,MATCH($D372,$AR$5:$AR$12,0),1))^$J372)+(EXP(-$G372/INDEX($BB$5:$BG$12,MATCH($D372,$AR$5:$AR$12,0),2))*($G372/INDEX($BB$5:$BG$12,MATCH($D372,$AR$5:$AR$12,0),2))^$J372)+(EXP(-$G372/INDEX($BB$5:$BG$12,MATCH($D372,$AR$5:$AR$12,0),3))*($G372/INDEX($BB$5:$BG$12,MATCH($D372,$AR$5:$AR$12,0),3))^$J372)+(EXP(-$G372/INDEX($BB$5:$BG$12,MATCH($D372,$AR$5:$AR$12,0),4))*($G372/INDEX($BB$5:$BG$12,MATCH($D372,$AR$5:$AR$12,0),4))^$J372)+(EXP(-$G372/INDEX($BB$5:$BG$12,MATCH($D372,$AR$5:$AR$12,0),5))*($G372/INDEX($BB$5:$BG$12,MATCH($D372,$AR$5:$AR$12,0),5))^$J372)+(EXP(-$G372/INDEX($BB$5:$BG$12,MATCH($D372,$AR$5:$AR$12,0),6))*($G372/INDEX($BB$5:$BG$12,MATCH($D372,$AR$5:$AR$12,0),6))^$J372)),0)</x:f>
        <x:v>0</x:v>
      </x:c>
      <x:c r="AG372" s="145" t="n">
        <x:f>IFERROR((EXP(-$G372/INDEX($BB$5:$BG$12,MATCH($D372,$AR$5:$AR$12,0),3))*($G372/INDEX($BB$5:$BG$12,MATCH($D372,$AR$5:$AR$12,0),3))^$J372)/((EXP(-$G372/INDEX($BB$5:$BG$12,MATCH($D372,$AR$5:$AR$12,0),1))*($G372/INDEX($BB$5:$BG$12,MATCH($D372,$AR$5:$AR$12,0),1))^$J372)+(EXP(-$G372/INDEX($BB$5:$BG$12,MATCH($D372,$AR$5:$AR$12,0),2))*($G372/INDEX($BB$5:$BG$12,MATCH($D372,$AR$5:$AR$12,0),2))^$J372)+(EXP(-$G372/INDEX($BB$5:$BG$12,MATCH($D372,$AR$5:$AR$12,0),3))*($G372/INDEX($BB$5:$BG$12,MATCH($D372,$AR$5:$AR$12,0),3))^$J372)+(EXP(-$G372/INDEX($BB$5:$BG$12,MATCH($D372,$AR$5:$AR$12,0),4))*($G372/INDEX($BB$5:$BG$12,MATCH($D372,$AR$5:$AR$12,0),4))^$J372)+(EXP(-$G372/INDEX($BB$5:$BG$12,MATCH($D372,$AR$5:$AR$12,0),5))*($G372/INDEX($BB$5:$BG$12,MATCH($D372,$AR$5:$AR$12,0),5))^$J372)+(EXP(-$G372/INDEX($BB$5:$BG$12,MATCH($D372,$AR$5:$AR$12,0),6))*($G372/INDEX($BB$5:$BG$12,MATCH($D372,$AR$5:$AR$12,0),6))^$J372)),0)</x:f>
        <x:v>0</x:v>
      </x:c>
      <x:c r="AH372" s="145" t="n">
        <x:f>IFERROR((EXP(-$G372/INDEX($BB$5:$BG$12,MATCH($D372,$AR$5:$AR$12,0),4))*($G372/INDEX($BB$5:$BG$12,MATCH($D372,$AR$5:$AR$12,0),4))^$J372)/((EXP(-$G372/INDEX($BB$5:$BG$12,MATCH($D372,$AR$5:$AR$12,0),1))*($G372/INDEX($BB$5:$BG$12,MATCH($D372,$AR$5:$AR$12,0),1))^$J372)+(EXP(-$G372/INDEX($BB$5:$BG$12,MATCH($D372,$AR$5:$AR$12,0),2))*($G372/INDEX($BB$5:$BG$12,MATCH($D372,$AR$5:$AR$12,0),2))^$J372)+(EXP(-$G372/INDEX($BB$5:$BG$12,MATCH($D372,$AR$5:$AR$12,0),3))*($G372/INDEX($BB$5:$BG$12,MATCH($D372,$AR$5:$AR$12,0),3))^$J372)+(EXP(-$G372/INDEX($BB$5:$BG$12,MATCH($D372,$AR$5:$AR$12,0),4))*($G372/INDEX($BB$5:$BG$12,MATCH($D372,$AR$5:$AR$12,0),4))^$J372)+(EXP(-$G372/INDEX($BB$5:$BG$12,MATCH($D372,$AR$5:$AR$12,0),5))*($G372/INDEX($BB$5:$BG$12,MATCH($D372,$AR$5:$AR$12,0),5))^$J372)+(EXP(-$G372/INDEX($BB$5:$BG$12,MATCH($D372,$AR$5:$AR$12,0),6))*($G372/INDEX($BB$5:$BG$12,MATCH($D372,$AR$5:$AR$12,0),6))^$J372)),0)</x:f>
        <x:v>0</x:v>
      </x:c>
      <x:c r="AI372" s="145" t="n">
        <x:f>IFERROR((EXP(-$G372/INDEX($BB$5:$BG$12,MATCH($D372,$AR$5:$AR$12,0),5))*($G372/INDEX($BB$5:$BG$12,MATCH($D372,$AR$5:$AR$12,0),5))^$J372)/((EXP(-$G372/INDEX($BB$5:$BG$12,MATCH($D372,$AR$5:$AR$12,0),1))*($G372/INDEX($BB$5:$BG$12,MATCH($D372,$AR$5:$AR$12,0),1))^$J372)+(EXP(-$G372/INDEX($BB$5:$BG$12,MATCH($D372,$AR$5:$AR$12,0),2))*($G372/INDEX($BB$5:$BG$12,MATCH($D372,$AR$5:$AR$12,0),2))^$J372)+(EXP(-$G372/INDEX($BB$5:$BG$12,MATCH($D372,$AR$5:$AR$12,0),3))*($G372/INDEX($BB$5:$BG$12,MATCH($D372,$AR$5:$AR$12,0),3))^$J372)+(EXP(-$G372/INDEX($BB$5:$BG$12,MATCH($D372,$AR$5:$AR$12,0),4))*($G372/INDEX($BB$5:$BG$12,MATCH($D372,$AR$5:$AR$12,0),4))^$J372)+(EXP(-$G372/INDEX($BB$5:$BG$12,MATCH($D372,$AR$5:$AR$12,0),5))*($G372/INDEX($BB$5:$BG$12,MATCH($D372,$AR$5:$AR$12,0),5))^$J372)+(EXP(-$G372/INDEX($BB$5:$BG$12,MATCH($D372,$AR$5:$AR$12,0),6))*($G372/INDEX($BB$5:$BG$12,MATCH($D372,$AR$5:$AR$12,0),6))^$J372)),0)</x:f>
        <x:v>0</x:v>
      </x:c>
      <x:c r="AJ372" s="145" t="n">
        <x:f>IFERROR((EXP(-$G372/INDEX($BB$5:$BG$12,MATCH($D372,$AR$5:$AR$12,0),6))*($G372/INDEX($BB$5:$BG$12,MATCH($D372,$AR$5:$AR$12,0),6))^$J372)/((EXP(-$G372/INDEX($BB$5:$BG$12,MATCH($D372,$AR$5:$AR$12,0),1))*($G372/INDEX($BB$5:$BG$12,MATCH($D372,$AR$5:$AR$12,0),1))^$J372)+(EXP(-$G372/INDEX($BB$5:$BG$12,MATCH($D372,$AR$5:$AR$12,0),2))*($G372/INDEX($BB$5:$BG$12,MATCH($D372,$AR$5:$AR$12,0),2))^$J372)+(EXP(-$G372/INDEX($BB$5:$BG$12,MATCH($D372,$AR$5:$AR$12,0),3))*($G372/INDEX($BB$5:$BG$12,MATCH($D372,$AR$5:$AR$12,0),3))^$J372)+(EXP(-$G372/INDEX($BB$5:$BG$12,MATCH($D372,$AR$5:$AR$12,0),4))*($G372/INDEX($BB$5:$BG$12,MATCH($D372,$AR$5:$AR$12,0),4))^$J372)+(EXP(-$G372/INDEX($BB$5:$BG$12,MATCH($D372,$AR$5:$AR$12,0),5))*($G372/INDEX($BB$5:$BG$12,MATCH($D372,$AR$5:$AR$12,0),5))^$J372)+(EXP(-$G372/INDEX($BB$5:$BG$12,MATCH($D372,$AR$5:$AR$12,0),6))*($G372/INDEX($BB$5:$BG$12,MATCH($D372,$AR$5:$AR$12,0),6))^$J372)),0)</x:f>
        <x:v>0</x:v>
      </x:c>
      <x:c r="BJ372"/>
      <x:c r="BK372"/>
      <x:c r="BL372"/>
      <x:c r="BM372"/>
      <x:c r="BN372"/>
      <x:c r="BO372"/>
      <x:c r="BP372"/>
      <x:c r="BQ372"/>
      <x:c r="BR372"/>
      <x:c r="BS372"/>
      <x:c r="BT372"/>
      <x:c r="BU372"/>
      <x:c r="BV372"/>
      <x:c r="BW372"/>
      <x:c r="BX372"/>
      <x:c r="BY372"/>
      <x:c r="BZ372"/>
    </x:row>
    <x:row r="373">
      <x:c r="A373" s="30" t="n">
        <x:f>'対象台データ'!A371</x:f>
        <x:v>46139</x:v>
      </x:c>
      <x:c r="B373" s="1004" t="str">
        <x:f>'対象台データ'!B371</x:f>
        <x:v>月</x:v>
      </x:c>
      <x:c r="C373" s="1004" t="str">
        <x:f>'対象台データ'!C371</x:f>
        <x:v>4/27</x:v>
      </x:c>
      <x:c r="D373" t="str">
        <x:f>'対象台データ'!D371</x:f>
        <x:v>東京喰種</x:v>
      </x:c>
      <x:c r="E373" s="1015" t="n">
        <x:f>IF($X373="A",MIN(100,MAX(0,55+(V373-55)*(1+0.4*SQRT(MIN(G373/8000,1))))),MIN(100,MAX(0,V373)))</x:f>
        <x:v>83.85708806747084</x:v>
      </x:c>
      <x:c r="F373" s="1017" t="n">
        <x:f>'対象台データ'!E371</x:f>
        <x:v>463</x:v>
      </x:c>
      <x:c r="G373" s="644" t="n">
        <x:f>'対象台データ'!F371</x:f>
        <x:v>7348</x:v>
      </x:c>
      <x:c r="H373" s="644" t="n">
        <x:f>'対象台データ'!G371</x:f>
        <x:v>4570</x:v>
      </x:c>
      <x:c r="I373" s="644" t="n">
        <x:f>'対象台データ'!H371</x:f>
        <x:v>0</x:v>
      </x:c>
      <x:c r="J373" s="644" t="n">
        <x:f>'対象台データ'!I371</x:f>
        <x:v>0</x:v>
      </x:c>
      <x:c r="K373" s="145" t="n">
        <x:f>'対象台データ'!K371</x:f>
        <x:v>1.2073126474324078</x:v>
      </x:c>
      <x:c r="L373" s="28" t="n">
        <x:f>IF(G373&lt;=0,5,IF(G373&lt;1500,5+(G373-0)*(20-5)/(1500-0),IF(G373&lt;3000,20+(G373-1500)*(40-20)/(3000-1500),IF(G373&lt;4500,40+(G373-3000)*(58-40)/(4500-3000),IF(G373&lt;6000,58+(G373-4500)*(72-58)/(6000-4500),IF(G373&lt;7500,72+(G373-6000)*(84-72)/(7500-6000),IF(G373&lt;9000,84+(G373-7500)*(93-84)/(9000-7500),IF(G373&lt;11000,93+(G373-9000)*(100-93)/(11000-9000),100))))))))</x:f>
        <x:v>82.784</x:v>
      </x:c>
      <x:c r="M373" s="28" t="n">
        <x:v>1</x:v>
      </x:c>
      <x:c r="N373" s="28" t="n">
        <x:f>MIN(100,L373*M373)</x:f>
        <x:v>82.784</x:v>
      </x:c>
      <x:c r="O373" s="28" t="n">
        <x:f>IF(K373&lt;=0.8,0,IF(K373&lt;0.9,0+(K373-0.8)*(10-0)/(0.9-0.8),IF(K373&lt;1,10+(K373-0.9)*(35-10)/(1-0.9),IF(K373&lt;1.2,35+(K373-1)*(87-35)/(1.2-1),IF(K373&lt;1.3,87+(K373-1.2)*(96-87)/(1.3-1.2),IF(K373&lt;1.45,96+(K373-1.3)*(100-96)/(1.45-1.3),100))))))</x:f>
        <x:v>87.65813826891672</x:v>
      </x:c>
      <x:c r="P373" s="145" t="n">
        <x:f>MIN(1,SQRT(G373/8000))</x:f>
        <x:v>0.9583840566286566</x:v>
      </x:c>
      <x:c r="Q373" s="28" t="n">
        <x:f>35+(O373-35)*P373</x:f>
        <x:v>85.46672016867711</x:v>
      </x:c>
      <x:c r="R373" s="28" t="n">
        <x:f>IF(K373&lt;0.95,MIN(25,(0.95-K373)*250),0)</x:f>
        <x:v>0</x:v>
      </x:c>
      <x:c r="S373" s="28" t="n">
        <x:f>IF($X373="A",Y373*5+Z373*15+AA373*30+AB373*60+AC373*80+AD373*100,0)</x:f>
        <x:v>0</x:v>
      </x:c>
      <x:c r="T373" s="28" t="n">
        <x:f>IF($X373="A",AE373*5+AF373*15+AG373*30+AH373*60+AI373*80+AJ373*100,0)</x:f>
        <x:v>0</x:v>
      </x:c>
      <x:c r="U373" s="28" t="n">
        <x:f>IF($X373="A",S373*15%+T373*30%+Q373*55%,0)</x:f>
        <x:v>0</x:v>
      </x:c>
      <x:c r="V373" s="1019" t="n">
        <x:f>IF($X373="A",U373*80%+N373*20%,N373*IFERROR(INDEX($AT$5:$AT$60,MATCH($D373,$AR$5:$AR$60,0)),0.6)+Q373*IFERROR(INDEX($AU$5:$AU$60,MATCH($D373,$AR$5:$AR$60,0)),0.4)-R373)</x:f>
        <x:v>83.85708806747084</x:v>
      </x:c>
      <x:c r="W373" s="25" t="str">
        <x:f>IF(E373&gt;=90,"設定6級候補",IF(E373&gt;=75,"設定4以上強候補",IF(E373&gt;=60,"設定4以上を疑う","要観察")))</x:f>
        <x:v>設定4以上強候補</x:v>
      </x:c>
      <x:c r="X373" s="1004" t="str">
        <x:f>IFERROR(INDEX($AS$5:$AS$60,MATCH($D373,$AR$5:$AR$60,0)),"AT")</x:f>
        <x:v>AT</x:v>
      </x:c>
      <x:c r="Y373" s="145" t="n">
        <x:f>IFERROR((EXP(-$G373/INDEX($AV$5:$BA$12,MATCH($D373,$AR$5:$AR$12,0),1))*($G373/INDEX($AV$5:$BA$12,MATCH($D373,$AR$5:$AR$12,0),1))^$I373)/((EXP(-$G373/INDEX($AV$5:$BA$12,MATCH($D373,$AR$5:$AR$12,0),1))*($G373/INDEX($AV$5:$BA$12,MATCH($D373,$AR$5:$AR$12,0),1))^$I373)+(EXP(-$G373/INDEX($AV$5:$BA$12,MATCH($D373,$AR$5:$AR$12,0),2))*($G373/INDEX($AV$5:$BA$12,MATCH($D373,$AR$5:$AR$12,0),2))^$I373)+(EXP(-$G373/INDEX($AV$5:$BA$12,MATCH($D373,$AR$5:$AR$12,0),3))*($G373/INDEX($AV$5:$BA$12,MATCH($D373,$AR$5:$AR$12,0),3))^$I373)+(EXP(-$G373/INDEX($AV$5:$BA$12,MATCH($D373,$AR$5:$AR$12,0),4))*($G373/INDEX($AV$5:$BA$12,MATCH($D373,$AR$5:$AR$12,0),4))^$I373)+(EXP(-$G373/INDEX($AV$5:$BA$12,MATCH($D373,$AR$5:$AR$12,0),5))*($G373/INDEX($AV$5:$BA$12,MATCH($D373,$AR$5:$AR$12,0),5))^$I373)+(EXP(-$G373/INDEX($AV$5:$BA$12,MATCH($D373,$AR$5:$AR$12,0),6))*($G373/INDEX($AV$5:$BA$12,MATCH($D373,$AR$5:$AR$12,0),6))^$I373)),0)</x:f>
        <x:v>0</x:v>
      </x:c>
      <x:c r="Z373" s="145" t="n">
        <x:f>IFERROR((EXP(-$G373/INDEX($AV$5:$BA$12,MATCH($D373,$AR$5:$AR$12,0),2))*($G373/INDEX($AV$5:$BA$12,MATCH($D373,$AR$5:$AR$12,0),2))^$I373)/((EXP(-$G373/INDEX($AV$5:$BA$12,MATCH($D373,$AR$5:$AR$12,0),1))*($G373/INDEX($AV$5:$BA$12,MATCH($D373,$AR$5:$AR$12,0),1))^$I373)+(EXP(-$G373/INDEX($AV$5:$BA$12,MATCH($D373,$AR$5:$AR$12,0),2))*($G373/INDEX($AV$5:$BA$12,MATCH($D373,$AR$5:$AR$12,0),2))^$I373)+(EXP(-$G373/INDEX($AV$5:$BA$12,MATCH($D373,$AR$5:$AR$12,0),3))*($G373/INDEX($AV$5:$BA$12,MATCH($D373,$AR$5:$AR$12,0),3))^$I373)+(EXP(-$G373/INDEX($AV$5:$BA$12,MATCH($D373,$AR$5:$AR$12,0),4))*($G373/INDEX($AV$5:$BA$12,MATCH($D373,$AR$5:$AR$12,0),4))^$I373)+(EXP(-$G373/INDEX($AV$5:$BA$12,MATCH($D373,$AR$5:$AR$12,0),5))*($G373/INDEX($AV$5:$BA$12,MATCH($D373,$AR$5:$AR$12,0),5))^$I373)+(EXP(-$G373/INDEX($AV$5:$BA$12,MATCH($D373,$AR$5:$AR$12,0),6))*($G373/INDEX($AV$5:$BA$12,MATCH($D373,$AR$5:$AR$12,0),6))^$I373)),0)</x:f>
        <x:v>0</x:v>
      </x:c>
      <x:c r="AA373" s="145" t="n">
        <x:f>IFERROR((EXP(-$G373/INDEX($AV$5:$BA$12,MATCH($D373,$AR$5:$AR$12,0),3))*($G373/INDEX($AV$5:$BA$12,MATCH($D373,$AR$5:$AR$12,0),3))^$I373)/((EXP(-$G373/INDEX($AV$5:$BA$12,MATCH($D373,$AR$5:$AR$12,0),1))*($G373/INDEX($AV$5:$BA$12,MATCH($D373,$AR$5:$AR$12,0),1))^$I373)+(EXP(-$G373/INDEX($AV$5:$BA$12,MATCH($D373,$AR$5:$AR$12,0),2))*($G373/INDEX($AV$5:$BA$12,MATCH($D373,$AR$5:$AR$12,0),2))^$I373)+(EXP(-$G373/INDEX($AV$5:$BA$12,MATCH($D373,$AR$5:$AR$12,0),3))*($G373/INDEX($AV$5:$BA$12,MATCH($D373,$AR$5:$AR$12,0),3))^$I373)+(EXP(-$G373/INDEX($AV$5:$BA$12,MATCH($D373,$AR$5:$AR$12,0),4))*($G373/INDEX($AV$5:$BA$12,MATCH($D373,$AR$5:$AR$12,0),4))^$I373)+(EXP(-$G373/INDEX($AV$5:$BA$12,MATCH($D373,$AR$5:$AR$12,0),5))*($G373/INDEX($AV$5:$BA$12,MATCH($D373,$AR$5:$AR$12,0),5))^$I373)+(EXP(-$G373/INDEX($AV$5:$BA$12,MATCH($D373,$AR$5:$AR$12,0),6))*($G373/INDEX($AV$5:$BA$12,MATCH($D373,$AR$5:$AR$12,0),6))^$I373)),0)</x:f>
        <x:v>0</x:v>
      </x:c>
      <x:c r="AB373" s="145" t="n">
        <x:f>IFERROR((EXP(-$G373/INDEX($AV$5:$BA$12,MATCH($D373,$AR$5:$AR$12,0),4))*($G373/INDEX($AV$5:$BA$12,MATCH($D373,$AR$5:$AR$12,0),4))^$I373)/((EXP(-$G373/INDEX($AV$5:$BA$12,MATCH($D373,$AR$5:$AR$12,0),1))*($G373/INDEX($AV$5:$BA$12,MATCH($D373,$AR$5:$AR$12,0),1))^$I373)+(EXP(-$G373/INDEX($AV$5:$BA$12,MATCH($D373,$AR$5:$AR$12,0),2))*($G373/INDEX($AV$5:$BA$12,MATCH($D373,$AR$5:$AR$12,0),2))^$I373)+(EXP(-$G373/INDEX($AV$5:$BA$12,MATCH($D373,$AR$5:$AR$12,0),3))*($G373/INDEX($AV$5:$BA$12,MATCH($D373,$AR$5:$AR$12,0),3))^$I373)+(EXP(-$G373/INDEX($AV$5:$BA$12,MATCH($D373,$AR$5:$AR$12,0),4))*($G373/INDEX($AV$5:$BA$12,MATCH($D373,$AR$5:$AR$12,0),4))^$I373)+(EXP(-$G373/INDEX($AV$5:$BA$12,MATCH($D373,$AR$5:$AR$12,0),5))*($G373/INDEX($AV$5:$BA$12,MATCH($D373,$AR$5:$AR$12,0),5))^$I373)+(EXP(-$G373/INDEX($AV$5:$BA$12,MATCH($D373,$AR$5:$AR$12,0),6))*($G373/INDEX($AV$5:$BA$12,MATCH($D373,$AR$5:$AR$12,0),6))^$I373)),0)</x:f>
        <x:v>0</x:v>
      </x:c>
      <x:c r="AC373" s="145" t="n">
        <x:f>IFERROR((EXP(-$G373/INDEX($AV$5:$BA$12,MATCH($D373,$AR$5:$AR$12,0),5))*($G373/INDEX($AV$5:$BA$12,MATCH($D373,$AR$5:$AR$12,0),5))^$I373)/((EXP(-$G373/INDEX($AV$5:$BA$12,MATCH($D373,$AR$5:$AR$12,0),1))*($G373/INDEX($AV$5:$BA$12,MATCH($D373,$AR$5:$AR$12,0),1))^$I373)+(EXP(-$G373/INDEX($AV$5:$BA$12,MATCH($D373,$AR$5:$AR$12,0),2))*($G373/INDEX($AV$5:$BA$12,MATCH($D373,$AR$5:$AR$12,0),2))^$I373)+(EXP(-$G373/INDEX($AV$5:$BA$12,MATCH($D373,$AR$5:$AR$12,0),3))*($G373/INDEX($AV$5:$BA$12,MATCH($D373,$AR$5:$AR$12,0),3))^$I373)+(EXP(-$G373/INDEX($AV$5:$BA$12,MATCH($D373,$AR$5:$AR$12,0),4))*($G373/INDEX($AV$5:$BA$12,MATCH($D373,$AR$5:$AR$12,0),4))^$I373)+(EXP(-$G373/INDEX($AV$5:$BA$12,MATCH($D373,$AR$5:$AR$12,0),5))*($G373/INDEX($AV$5:$BA$12,MATCH($D373,$AR$5:$AR$12,0),5))^$I373)+(EXP(-$G373/INDEX($AV$5:$BA$12,MATCH($D373,$AR$5:$AR$12,0),6))*($G373/INDEX($AV$5:$BA$12,MATCH($D373,$AR$5:$AR$12,0),6))^$I373)),0)</x:f>
        <x:v>0</x:v>
      </x:c>
      <x:c r="AD373" s="145" t="n">
        <x:f>IFERROR((EXP(-$G373/INDEX($AV$5:$BA$12,MATCH($D373,$AR$5:$AR$12,0),6))*($G373/INDEX($AV$5:$BA$12,MATCH($D373,$AR$5:$AR$12,0),6))^$I373)/((EXP(-$G373/INDEX($AV$5:$BA$12,MATCH($D373,$AR$5:$AR$12,0),1))*($G373/INDEX($AV$5:$BA$12,MATCH($D373,$AR$5:$AR$12,0),1))^$I373)+(EXP(-$G373/INDEX($AV$5:$BA$12,MATCH($D373,$AR$5:$AR$12,0),2))*($G373/INDEX($AV$5:$BA$12,MATCH($D373,$AR$5:$AR$12,0),2))^$I373)+(EXP(-$G373/INDEX($AV$5:$BA$12,MATCH($D373,$AR$5:$AR$12,0),3))*($G373/INDEX($AV$5:$BA$12,MATCH($D373,$AR$5:$AR$12,0),3))^$I373)+(EXP(-$G373/INDEX($AV$5:$BA$12,MATCH($D373,$AR$5:$AR$12,0),4))*($G373/INDEX($AV$5:$BA$12,MATCH($D373,$AR$5:$AR$12,0),4))^$I373)+(EXP(-$G373/INDEX($AV$5:$BA$12,MATCH($D373,$AR$5:$AR$12,0),5))*($G373/INDEX($AV$5:$BA$12,MATCH($D373,$AR$5:$AR$12,0),5))^$I373)+(EXP(-$G373/INDEX($AV$5:$BA$12,MATCH($D373,$AR$5:$AR$12,0),6))*($G373/INDEX($AV$5:$BA$12,MATCH($D373,$AR$5:$AR$12,0),6))^$I373)),0)</x:f>
        <x:v>0</x:v>
      </x:c>
      <x:c r="AE373" s="145" t="n">
        <x:f>IFERROR((EXP(-$G373/INDEX($BB$5:$BG$12,MATCH($D373,$AR$5:$AR$12,0),1))*($G373/INDEX($BB$5:$BG$12,MATCH($D373,$AR$5:$AR$12,0),1))^$J373)/((EXP(-$G373/INDEX($BB$5:$BG$12,MATCH($D373,$AR$5:$AR$12,0),1))*($G373/INDEX($BB$5:$BG$12,MATCH($D373,$AR$5:$AR$12,0),1))^$J373)+(EXP(-$G373/INDEX($BB$5:$BG$12,MATCH($D373,$AR$5:$AR$12,0),2))*($G373/INDEX($BB$5:$BG$12,MATCH($D373,$AR$5:$AR$12,0),2))^$J373)+(EXP(-$G373/INDEX($BB$5:$BG$12,MATCH($D373,$AR$5:$AR$12,0),3))*($G373/INDEX($BB$5:$BG$12,MATCH($D373,$AR$5:$AR$12,0),3))^$J373)+(EXP(-$G373/INDEX($BB$5:$BG$12,MATCH($D373,$AR$5:$AR$12,0),4))*($G373/INDEX($BB$5:$BG$12,MATCH($D373,$AR$5:$AR$12,0),4))^$J373)+(EXP(-$G373/INDEX($BB$5:$BG$12,MATCH($D373,$AR$5:$AR$12,0),5))*($G373/INDEX($BB$5:$BG$12,MATCH($D373,$AR$5:$AR$12,0),5))^$J373)+(EXP(-$G373/INDEX($BB$5:$BG$12,MATCH($D373,$AR$5:$AR$12,0),6))*($G373/INDEX($BB$5:$BG$12,MATCH($D373,$AR$5:$AR$12,0),6))^$J373)),0)</x:f>
        <x:v>0</x:v>
      </x:c>
      <x:c r="AF373" s="145" t="n">
        <x:f>IFERROR((EXP(-$G373/INDEX($BB$5:$BG$12,MATCH($D373,$AR$5:$AR$12,0),2))*($G373/INDEX($BB$5:$BG$12,MATCH($D373,$AR$5:$AR$12,0),2))^$J373)/((EXP(-$G373/INDEX($BB$5:$BG$12,MATCH($D373,$AR$5:$AR$12,0),1))*($G373/INDEX($BB$5:$BG$12,MATCH($D373,$AR$5:$AR$12,0),1))^$J373)+(EXP(-$G373/INDEX($BB$5:$BG$12,MATCH($D373,$AR$5:$AR$12,0),2))*($G373/INDEX($BB$5:$BG$12,MATCH($D373,$AR$5:$AR$12,0),2))^$J373)+(EXP(-$G373/INDEX($BB$5:$BG$12,MATCH($D373,$AR$5:$AR$12,0),3))*($G373/INDEX($BB$5:$BG$12,MATCH($D373,$AR$5:$AR$12,0),3))^$J373)+(EXP(-$G373/INDEX($BB$5:$BG$12,MATCH($D373,$AR$5:$AR$12,0),4))*($G373/INDEX($BB$5:$BG$12,MATCH($D373,$AR$5:$AR$12,0),4))^$J373)+(EXP(-$G373/INDEX($BB$5:$BG$12,MATCH($D373,$AR$5:$AR$12,0),5))*($G373/INDEX($BB$5:$BG$12,MATCH($D373,$AR$5:$AR$12,0),5))^$J373)+(EXP(-$G373/INDEX($BB$5:$BG$12,MATCH($D373,$AR$5:$AR$12,0),6))*($G373/INDEX($BB$5:$BG$12,MATCH($D373,$AR$5:$AR$12,0),6))^$J373)),0)</x:f>
        <x:v>0</x:v>
      </x:c>
      <x:c r="AG373" s="145" t="n">
        <x:f>IFERROR((EXP(-$G373/INDEX($BB$5:$BG$12,MATCH($D373,$AR$5:$AR$12,0),3))*($G373/INDEX($BB$5:$BG$12,MATCH($D373,$AR$5:$AR$12,0),3))^$J373)/((EXP(-$G373/INDEX($BB$5:$BG$12,MATCH($D373,$AR$5:$AR$12,0),1))*($G373/INDEX($BB$5:$BG$12,MATCH($D373,$AR$5:$AR$12,0),1))^$J373)+(EXP(-$G373/INDEX($BB$5:$BG$12,MATCH($D373,$AR$5:$AR$12,0),2))*($G373/INDEX($BB$5:$BG$12,MATCH($D373,$AR$5:$AR$12,0),2))^$J373)+(EXP(-$G373/INDEX($BB$5:$BG$12,MATCH($D373,$AR$5:$AR$12,0),3))*($G373/INDEX($BB$5:$BG$12,MATCH($D373,$AR$5:$AR$12,0),3))^$J373)+(EXP(-$G373/INDEX($BB$5:$BG$12,MATCH($D373,$AR$5:$AR$12,0),4))*($G373/INDEX($BB$5:$BG$12,MATCH($D373,$AR$5:$AR$12,0),4))^$J373)+(EXP(-$G373/INDEX($BB$5:$BG$12,MATCH($D373,$AR$5:$AR$12,0),5))*($G373/INDEX($BB$5:$BG$12,MATCH($D373,$AR$5:$AR$12,0),5))^$J373)+(EXP(-$G373/INDEX($BB$5:$BG$12,MATCH($D373,$AR$5:$AR$12,0),6))*($G373/INDEX($BB$5:$BG$12,MATCH($D373,$AR$5:$AR$12,0),6))^$J373)),0)</x:f>
        <x:v>0</x:v>
      </x:c>
      <x:c r="AH373" s="145" t="n">
        <x:f>IFERROR((EXP(-$G373/INDEX($BB$5:$BG$12,MATCH($D373,$AR$5:$AR$12,0),4))*($G373/INDEX($BB$5:$BG$12,MATCH($D373,$AR$5:$AR$12,0),4))^$J373)/((EXP(-$G373/INDEX($BB$5:$BG$12,MATCH($D373,$AR$5:$AR$12,0),1))*($G373/INDEX($BB$5:$BG$12,MATCH($D373,$AR$5:$AR$12,0),1))^$J373)+(EXP(-$G373/INDEX($BB$5:$BG$12,MATCH($D373,$AR$5:$AR$12,0),2))*($G373/INDEX($BB$5:$BG$12,MATCH($D373,$AR$5:$AR$12,0),2))^$J373)+(EXP(-$G373/INDEX($BB$5:$BG$12,MATCH($D373,$AR$5:$AR$12,0),3))*($G373/INDEX($BB$5:$BG$12,MATCH($D373,$AR$5:$AR$12,0),3))^$J373)+(EXP(-$G373/INDEX($BB$5:$BG$12,MATCH($D373,$AR$5:$AR$12,0),4))*($G373/INDEX($BB$5:$BG$12,MATCH($D373,$AR$5:$AR$12,0),4))^$J373)+(EXP(-$G373/INDEX($BB$5:$BG$12,MATCH($D373,$AR$5:$AR$12,0),5))*($G373/INDEX($BB$5:$BG$12,MATCH($D373,$AR$5:$AR$12,0),5))^$J373)+(EXP(-$G373/INDEX($BB$5:$BG$12,MATCH($D373,$AR$5:$AR$12,0),6))*($G373/INDEX($BB$5:$BG$12,MATCH($D373,$AR$5:$AR$12,0),6))^$J373)),0)</x:f>
        <x:v>0</x:v>
      </x:c>
      <x:c r="AI373" s="145" t="n">
        <x:f>IFERROR((EXP(-$G373/INDEX($BB$5:$BG$12,MATCH($D373,$AR$5:$AR$12,0),5))*($G373/INDEX($BB$5:$BG$12,MATCH($D373,$AR$5:$AR$12,0),5))^$J373)/((EXP(-$G373/INDEX($BB$5:$BG$12,MATCH($D373,$AR$5:$AR$12,0),1))*($G373/INDEX($BB$5:$BG$12,MATCH($D373,$AR$5:$AR$12,0),1))^$J373)+(EXP(-$G373/INDEX($BB$5:$BG$12,MATCH($D373,$AR$5:$AR$12,0),2))*($G373/INDEX($BB$5:$BG$12,MATCH($D373,$AR$5:$AR$12,0),2))^$J373)+(EXP(-$G373/INDEX($BB$5:$BG$12,MATCH($D373,$AR$5:$AR$12,0),3))*($G373/INDEX($BB$5:$BG$12,MATCH($D373,$AR$5:$AR$12,0),3))^$J373)+(EXP(-$G373/INDEX($BB$5:$BG$12,MATCH($D373,$AR$5:$AR$12,0),4))*($G373/INDEX($BB$5:$BG$12,MATCH($D373,$AR$5:$AR$12,0),4))^$J373)+(EXP(-$G373/INDEX($BB$5:$BG$12,MATCH($D373,$AR$5:$AR$12,0),5))*($G373/INDEX($BB$5:$BG$12,MATCH($D373,$AR$5:$AR$12,0),5))^$J373)+(EXP(-$G373/INDEX($BB$5:$BG$12,MATCH($D373,$AR$5:$AR$12,0),6))*($G373/INDEX($BB$5:$BG$12,MATCH($D373,$AR$5:$AR$12,0),6))^$J373)),0)</x:f>
        <x:v>0</x:v>
      </x:c>
      <x:c r="AJ373" s="145" t="n">
        <x:f>IFERROR((EXP(-$G373/INDEX($BB$5:$BG$12,MATCH($D373,$AR$5:$AR$12,0),6))*($G373/INDEX($BB$5:$BG$12,MATCH($D373,$AR$5:$AR$12,0),6))^$J373)/((EXP(-$G373/INDEX($BB$5:$BG$12,MATCH($D373,$AR$5:$AR$12,0),1))*($G373/INDEX($BB$5:$BG$12,MATCH($D373,$AR$5:$AR$12,0),1))^$J373)+(EXP(-$G373/INDEX($BB$5:$BG$12,MATCH($D373,$AR$5:$AR$12,0),2))*($G373/INDEX($BB$5:$BG$12,MATCH($D373,$AR$5:$AR$12,0),2))^$J373)+(EXP(-$G373/INDEX($BB$5:$BG$12,MATCH($D373,$AR$5:$AR$12,0),3))*($G373/INDEX($BB$5:$BG$12,MATCH($D373,$AR$5:$AR$12,0),3))^$J373)+(EXP(-$G373/INDEX($BB$5:$BG$12,MATCH($D373,$AR$5:$AR$12,0),4))*($G373/INDEX($BB$5:$BG$12,MATCH($D373,$AR$5:$AR$12,0),4))^$J373)+(EXP(-$G373/INDEX($BB$5:$BG$12,MATCH($D373,$AR$5:$AR$12,0),5))*($G373/INDEX($BB$5:$BG$12,MATCH($D373,$AR$5:$AR$12,0),5))^$J373)+(EXP(-$G373/INDEX($BB$5:$BG$12,MATCH($D373,$AR$5:$AR$12,0),6))*($G373/INDEX($BB$5:$BG$12,MATCH($D373,$AR$5:$AR$12,0),6))^$J373)),0)</x:f>
        <x:v>0</x:v>
      </x:c>
      <x:c r="BJ373"/>
      <x:c r="BK373"/>
      <x:c r="BL373"/>
      <x:c r="BM373"/>
      <x:c r="BN373"/>
      <x:c r="BO373"/>
      <x:c r="BP373"/>
      <x:c r="BQ373"/>
      <x:c r="BR373"/>
      <x:c r="BS373"/>
      <x:c r="BT373"/>
      <x:c r="BU373"/>
      <x:c r="BV373"/>
      <x:c r="BW373"/>
      <x:c r="BX373"/>
      <x:c r="BY373"/>
      <x:c r="BZ373"/>
    </x:row>
    <x:row r="374">
      <x:c r="A374" s="30" t="n">
        <x:f>'対象台データ'!A372</x:f>
        <x:v>46139</x:v>
      </x:c>
      <x:c r="B374" s="1004" t="str">
        <x:f>'対象台データ'!B372</x:f>
        <x:v>月</x:v>
      </x:c>
      <x:c r="C374" s="1004" t="str">
        <x:f>'対象台データ'!C372</x:f>
        <x:v>4/27</x:v>
      </x:c>
      <x:c r="D374" t="str">
        <x:f>'対象台データ'!D372</x:f>
        <x:v>東京喰種</x:v>
      </x:c>
      <x:c r="E374" s="1015" t="n">
        <x:f>IF($X374="A",MIN(100,MAX(0,55+(V374-55)*(1+0.4*SQRT(MIN(G374/8000,1))))),MIN(100,MAX(0,V374)))</x:f>
        <x:v>68.32426028963008</x:v>
      </x:c>
      <x:c r="F374" s="1017" t="n">
        <x:f>'対象台データ'!E372</x:f>
        <x:v>464</x:v>
      </x:c>
      <x:c r="G374" s="644" t="n">
        <x:f>'対象台データ'!F372</x:f>
        <x:v>4584</x:v>
      </x:c>
      <x:c r="H374" s="644" t="n">
        <x:f>'対象台データ'!G372</x:f>
        <x:v>5120</x:v>
      </x:c>
      <x:c r="I374" s="644" t="n">
        <x:f>'対象台データ'!H372</x:f>
        <x:v>0</x:v>
      </x:c>
      <x:c r="J374" s="644" t="n">
        <x:f>'対象台データ'!I372</x:f>
        <x:v>0</x:v>
      </x:c>
      <x:c r="K374" s="145" t="n">
        <x:f>'対象台データ'!K372</x:f>
        <x:v>1.3723094822571262</x:v>
      </x:c>
      <x:c r="L374" s="28" t="n">
        <x:f>IF(G374&lt;=0,5,IF(G374&lt;1500,5+(G374-0)*(20-5)/(1500-0),IF(G374&lt;3000,20+(G374-1500)*(40-20)/(3000-1500),IF(G374&lt;4500,40+(G374-3000)*(58-40)/(4500-3000),IF(G374&lt;6000,58+(G374-4500)*(72-58)/(6000-4500),IF(G374&lt;7500,72+(G374-6000)*(84-72)/(7500-6000),IF(G374&lt;9000,84+(G374-7500)*(93-84)/(9000-7500),IF(G374&lt;11000,93+(G374-9000)*(100-93)/(11000-9000),100))))))))</x:f>
        <x:v>58.784</x:v>
      </x:c>
      <x:c r="M374" s="28" t="n">
        <x:v>1</x:v>
      </x:c>
      <x:c r="N374" s="28" t="n">
        <x:f>MIN(100,L374*M374)</x:f>
        <x:v>58.784</x:v>
      </x:c>
      <x:c r="O374" s="28" t="n">
        <x:f>IF(K374&lt;=0.8,0,IF(K374&lt;0.9,0+(K374-0.8)*(10-0)/(0.9-0.8),IF(K374&lt;1,10+(K374-0.9)*(35-10)/(1-0.9),IF(K374&lt;1.2,35+(K374-1)*(87-35)/(1.2-1),IF(K374&lt;1.3,87+(K374-1.2)*(96-87)/(1.3-1.2),IF(K374&lt;1.45,96+(K374-1.3)*(100-96)/(1.45-1.3),100))))))</x:f>
        <x:v>97.92825286019003</x:v>
      </x:c>
      <x:c r="P374" s="145" t="n">
        <x:f>MIN(1,SQRT(G374/8000))</x:f>
        <x:v>0.7569676347110225</x:v>
      </x:c>
      <x:c r="Q374" s="28" t="n">
        <x:f>35+(O374-35)*P374</x:f>
        <x:v>82.63465072407519</x:v>
      </x:c>
      <x:c r="R374" s="28" t="n">
        <x:f>IF(K374&lt;0.95,MIN(25,(0.95-K374)*250),0)</x:f>
        <x:v>0</x:v>
      </x:c>
      <x:c r="S374" s="28" t="n">
        <x:f>IF($X374="A",Y374*5+Z374*15+AA374*30+AB374*60+AC374*80+AD374*100,0)</x:f>
        <x:v>0</x:v>
      </x:c>
      <x:c r="T374" s="28" t="n">
        <x:f>IF($X374="A",AE374*5+AF374*15+AG374*30+AH374*60+AI374*80+AJ374*100,0)</x:f>
        <x:v>0</x:v>
      </x:c>
      <x:c r="U374" s="28" t="n">
        <x:f>IF($X374="A",S374*15%+T374*30%+Q374*55%,0)</x:f>
        <x:v>0</x:v>
      </x:c>
      <x:c r="V374" s="1019" t="n">
        <x:f>IF($X374="A",U374*80%+N374*20%,N374*IFERROR(INDEX($AT$5:$AT$60,MATCH($D374,$AR$5:$AR$60,0)),0.6)+Q374*IFERROR(INDEX($AU$5:$AU$60,MATCH($D374,$AR$5:$AR$60,0)),0.4)-R374)</x:f>
        <x:v>68.32426028963008</x:v>
      </x:c>
      <x:c r="W374" s="25" t="str">
        <x:f>IF(E374&gt;=90,"設定6級候補",IF(E374&gt;=75,"設定4以上強候補",IF(E374&gt;=60,"設定4以上を疑う","要観察")))</x:f>
        <x:v>設定4以上を疑う</x:v>
      </x:c>
      <x:c r="X374" s="1004" t="str">
        <x:f>IFERROR(INDEX($AS$5:$AS$60,MATCH($D374,$AR$5:$AR$60,0)),"AT")</x:f>
        <x:v>AT</x:v>
      </x:c>
      <x:c r="Y374" s="145" t="n">
        <x:f>IFERROR((EXP(-$G374/INDEX($AV$5:$BA$12,MATCH($D374,$AR$5:$AR$12,0),1))*($G374/INDEX($AV$5:$BA$12,MATCH($D374,$AR$5:$AR$12,0),1))^$I374)/((EXP(-$G374/INDEX($AV$5:$BA$12,MATCH($D374,$AR$5:$AR$12,0),1))*($G374/INDEX($AV$5:$BA$12,MATCH($D374,$AR$5:$AR$12,0),1))^$I374)+(EXP(-$G374/INDEX($AV$5:$BA$12,MATCH($D374,$AR$5:$AR$12,0),2))*($G374/INDEX($AV$5:$BA$12,MATCH($D374,$AR$5:$AR$12,0),2))^$I374)+(EXP(-$G374/INDEX($AV$5:$BA$12,MATCH($D374,$AR$5:$AR$12,0),3))*($G374/INDEX($AV$5:$BA$12,MATCH($D374,$AR$5:$AR$12,0),3))^$I374)+(EXP(-$G374/INDEX($AV$5:$BA$12,MATCH($D374,$AR$5:$AR$12,0),4))*($G374/INDEX($AV$5:$BA$12,MATCH($D374,$AR$5:$AR$12,0),4))^$I374)+(EXP(-$G374/INDEX($AV$5:$BA$12,MATCH($D374,$AR$5:$AR$12,0),5))*($G374/INDEX($AV$5:$BA$12,MATCH($D374,$AR$5:$AR$12,0),5))^$I374)+(EXP(-$G374/INDEX($AV$5:$BA$12,MATCH($D374,$AR$5:$AR$12,0),6))*($G374/INDEX($AV$5:$BA$12,MATCH($D374,$AR$5:$AR$12,0),6))^$I374)),0)</x:f>
        <x:v>0</x:v>
      </x:c>
      <x:c r="Z374" s="145" t="n">
        <x:f>IFERROR((EXP(-$G374/INDEX($AV$5:$BA$12,MATCH($D374,$AR$5:$AR$12,0),2))*($G374/INDEX($AV$5:$BA$12,MATCH($D374,$AR$5:$AR$12,0),2))^$I374)/((EXP(-$G374/INDEX($AV$5:$BA$12,MATCH($D374,$AR$5:$AR$12,0),1))*($G374/INDEX($AV$5:$BA$12,MATCH($D374,$AR$5:$AR$12,0),1))^$I374)+(EXP(-$G374/INDEX($AV$5:$BA$12,MATCH($D374,$AR$5:$AR$12,0),2))*($G374/INDEX($AV$5:$BA$12,MATCH($D374,$AR$5:$AR$12,0),2))^$I374)+(EXP(-$G374/INDEX($AV$5:$BA$12,MATCH($D374,$AR$5:$AR$12,0),3))*($G374/INDEX($AV$5:$BA$12,MATCH($D374,$AR$5:$AR$12,0),3))^$I374)+(EXP(-$G374/INDEX($AV$5:$BA$12,MATCH($D374,$AR$5:$AR$12,0),4))*($G374/INDEX($AV$5:$BA$12,MATCH($D374,$AR$5:$AR$12,0),4))^$I374)+(EXP(-$G374/INDEX($AV$5:$BA$12,MATCH($D374,$AR$5:$AR$12,0),5))*($G374/INDEX($AV$5:$BA$12,MATCH($D374,$AR$5:$AR$12,0),5))^$I374)+(EXP(-$G374/INDEX($AV$5:$BA$12,MATCH($D374,$AR$5:$AR$12,0),6))*($G374/INDEX($AV$5:$BA$12,MATCH($D374,$AR$5:$AR$12,0),6))^$I374)),0)</x:f>
        <x:v>0</x:v>
      </x:c>
      <x:c r="AA374" s="145" t="n">
        <x:f>IFERROR((EXP(-$G374/INDEX($AV$5:$BA$12,MATCH($D374,$AR$5:$AR$12,0),3))*($G374/INDEX($AV$5:$BA$12,MATCH($D374,$AR$5:$AR$12,0),3))^$I374)/((EXP(-$G374/INDEX($AV$5:$BA$12,MATCH($D374,$AR$5:$AR$12,0),1))*($G374/INDEX($AV$5:$BA$12,MATCH($D374,$AR$5:$AR$12,0),1))^$I374)+(EXP(-$G374/INDEX($AV$5:$BA$12,MATCH($D374,$AR$5:$AR$12,0),2))*($G374/INDEX($AV$5:$BA$12,MATCH($D374,$AR$5:$AR$12,0),2))^$I374)+(EXP(-$G374/INDEX($AV$5:$BA$12,MATCH($D374,$AR$5:$AR$12,0),3))*($G374/INDEX($AV$5:$BA$12,MATCH($D374,$AR$5:$AR$12,0),3))^$I374)+(EXP(-$G374/INDEX($AV$5:$BA$12,MATCH($D374,$AR$5:$AR$12,0),4))*($G374/INDEX($AV$5:$BA$12,MATCH($D374,$AR$5:$AR$12,0),4))^$I374)+(EXP(-$G374/INDEX($AV$5:$BA$12,MATCH($D374,$AR$5:$AR$12,0),5))*($G374/INDEX($AV$5:$BA$12,MATCH($D374,$AR$5:$AR$12,0),5))^$I374)+(EXP(-$G374/INDEX($AV$5:$BA$12,MATCH($D374,$AR$5:$AR$12,0),6))*($G374/INDEX($AV$5:$BA$12,MATCH($D374,$AR$5:$AR$12,0),6))^$I374)),0)</x:f>
        <x:v>0</x:v>
      </x:c>
      <x:c r="AB374" s="145" t="n">
        <x:f>IFERROR((EXP(-$G374/INDEX($AV$5:$BA$12,MATCH($D374,$AR$5:$AR$12,0),4))*($G374/INDEX($AV$5:$BA$12,MATCH($D374,$AR$5:$AR$12,0),4))^$I374)/((EXP(-$G374/INDEX($AV$5:$BA$12,MATCH($D374,$AR$5:$AR$12,0),1))*($G374/INDEX($AV$5:$BA$12,MATCH($D374,$AR$5:$AR$12,0),1))^$I374)+(EXP(-$G374/INDEX($AV$5:$BA$12,MATCH($D374,$AR$5:$AR$12,0),2))*($G374/INDEX($AV$5:$BA$12,MATCH($D374,$AR$5:$AR$12,0),2))^$I374)+(EXP(-$G374/INDEX($AV$5:$BA$12,MATCH($D374,$AR$5:$AR$12,0),3))*($G374/INDEX($AV$5:$BA$12,MATCH($D374,$AR$5:$AR$12,0),3))^$I374)+(EXP(-$G374/INDEX($AV$5:$BA$12,MATCH($D374,$AR$5:$AR$12,0),4))*($G374/INDEX($AV$5:$BA$12,MATCH($D374,$AR$5:$AR$12,0),4))^$I374)+(EXP(-$G374/INDEX($AV$5:$BA$12,MATCH($D374,$AR$5:$AR$12,0),5))*($G374/INDEX($AV$5:$BA$12,MATCH($D374,$AR$5:$AR$12,0),5))^$I374)+(EXP(-$G374/INDEX($AV$5:$BA$12,MATCH($D374,$AR$5:$AR$12,0),6))*($G374/INDEX($AV$5:$BA$12,MATCH($D374,$AR$5:$AR$12,0),6))^$I374)),0)</x:f>
        <x:v>0</x:v>
      </x:c>
      <x:c r="AC374" s="145" t="n">
        <x:f>IFERROR((EXP(-$G374/INDEX($AV$5:$BA$12,MATCH($D374,$AR$5:$AR$12,0),5))*($G374/INDEX($AV$5:$BA$12,MATCH($D374,$AR$5:$AR$12,0),5))^$I374)/((EXP(-$G374/INDEX($AV$5:$BA$12,MATCH($D374,$AR$5:$AR$12,0),1))*($G374/INDEX($AV$5:$BA$12,MATCH($D374,$AR$5:$AR$12,0),1))^$I374)+(EXP(-$G374/INDEX($AV$5:$BA$12,MATCH($D374,$AR$5:$AR$12,0),2))*($G374/INDEX($AV$5:$BA$12,MATCH($D374,$AR$5:$AR$12,0),2))^$I374)+(EXP(-$G374/INDEX($AV$5:$BA$12,MATCH($D374,$AR$5:$AR$12,0),3))*($G374/INDEX($AV$5:$BA$12,MATCH($D374,$AR$5:$AR$12,0),3))^$I374)+(EXP(-$G374/INDEX($AV$5:$BA$12,MATCH($D374,$AR$5:$AR$12,0),4))*($G374/INDEX($AV$5:$BA$12,MATCH($D374,$AR$5:$AR$12,0),4))^$I374)+(EXP(-$G374/INDEX($AV$5:$BA$12,MATCH($D374,$AR$5:$AR$12,0),5))*($G374/INDEX($AV$5:$BA$12,MATCH($D374,$AR$5:$AR$12,0),5))^$I374)+(EXP(-$G374/INDEX($AV$5:$BA$12,MATCH($D374,$AR$5:$AR$12,0),6))*($G374/INDEX($AV$5:$BA$12,MATCH($D374,$AR$5:$AR$12,0),6))^$I374)),0)</x:f>
        <x:v>0</x:v>
      </x:c>
      <x:c r="AD374" s="145" t="n">
        <x:f>IFERROR((EXP(-$G374/INDEX($AV$5:$BA$12,MATCH($D374,$AR$5:$AR$12,0),6))*($G374/INDEX($AV$5:$BA$12,MATCH($D374,$AR$5:$AR$12,0),6))^$I374)/((EXP(-$G374/INDEX($AV$5:$BA$12,MATCH($D374,$AR$5:$AR$12,0),1))*($G374/INDEX($AV$5:$BA$12,MATCH($D374,$AR$5:$AR$12,0),1))^$I374)+(EXP(-$G374/INDEX($AV$5:$BA$12,MATCH($D374,$AR$5:$AR$12,0),2))*($G374/INDEX($AV$5:$BA$12,MATCH($D374,$AR$5:$AR$12,0),2))^$I374)+(EXP(-$G374/INDEX($AV$5:$BA$12,MATCH($D374,$AR$5:$AR$12,0),3))*($G374/INDEX($AV$5:$BA$12,MATCH($D374,$AR$5:$AR$12,0),3))^$I374)+(EXP(-$G374/INDEX($AV$5:$BA$12,MATCH($D374,$AR$5:$AR$12,0),4))*($G374/INDEX($AV$5:$BA$12,MATCH($D374,$AR$5:$AR$12,0),4))^$I374)+(EXP(-$G374/INDEX($AV$5:$BA$12,MATCH($D374,$AR$5:$AR$12,0),5))*($G374/INDEX($AV$5:$BA$12,MATCH($D374,$AR$5:$AR$12,0),5))^$I374)+(EXP(-$G374/INDEX($AV$5:$BA$12,MATCH($D374,$AR$5:$AR$12,0),6))*($G374/INDEX($AV$5:$BA$12,MATCH($D374,$AR$5:$AR$12,0),6))^$I374)),0)</x:f>
        <x:v>0</x:v>
      </x:c>
      <x:c r="AE374" s="145" t="n">
        <x:f>IFERROR((EXP(-$G374/INDEX($BB$5:$BG$12,MATCH($D374,$AR$5:$AR$12,0),1))*($G374/INDEX($BB$5:$BG$12,MATCH($D374,$AR$5:$AR$12,0),1))^$J374)/((EXP(-$G374/INDEX($BB$5:$BG$12,MATCH($D374,$AR$5:$AR$12,0),1))*($G374/INDEX($BB$5:$BG$12,MATCH($D374,$AR$5:$AR$12,0),1))^$J374)+(EXP(-$G374/INDEX($BB$5:$BG$12,MATCH($D374,$AR$5:$AR$12,0),2))*($G374/INDEX($BB$5:$BG$12,MATCH($D374,$AR$5:$AR$12,0),2))^$J374)+(EXP(-$G374/INDEX($BB$5:$BG$12,MATCH($D374,$AR$5:$AR$12,0),3))*($G374/INDEX($BB$5:$BG$12,MATCH($D374,$AR$5:$AR$12,0),3))^$J374)+(EXP(-$G374/INDEX($BB$5:$BG$12,MATCH($D374,$AR$5:$AR$12,0),4))*($G374/INDEX($BB$5:$BG$12,MATCH($D374,$AR$5:$AR$12,0),4))^$J374)+(EXP(-$G374/INDEX($BB$5:$BG$12,MATCH($D374,$AR$5:$AR$12,0),5))*($G374/INDEX($BB$5:$BG$12,MATCH($D374,$AR$5:$AR$12,0),5))^$J374)+(EXP(-$G374/INDEX($BB$5:$BG$12,MATCH($D374,$AR$5:$AR$12,0),6))*($G374/INDEX($BB$5:$BG$12,MATCH($D374,$AR$5:$AR$12,0),6))^$J374)),0)</x:f>
        <x:v>0</x:v>
      </x:c>
      <x:c r="AF374" s="145" t="n">
        <x:f>IFERROR((EXP(-$G374/INDEX($BB$5:$BG$12,MATCH($D374,$AR$5:$AR$12,0),2))*($G374/INDEX($BB$5:$BG$12,MATCH($D374,$AR$5:$AR$12,0),2))^$J374)/((EXP(-$G374/INDEX($BB$5:$BG$12,MATCH($D374,$AR$5:$AR$12,0),1))*($G374/INDEX($BB$5:$BG$12,MATCH($D374,$AR$5:$AR$12,0),1))^$J374)+(EXP(-$G374/INDEX($BB$5:$BG$12,MATCH($D374,$AR$5:$AR$12,0),2))*($G374/INDEX($BB$5:$BG$12,MATCH($D374,$AR$5:$AR$12,0),2))^$J374)+(EXP(-$G374/INDEX($BB$5:$BG$12,MATCH($D374,$AR$5:$AR$12,0),3))*($G374/INDEX($BB$5:$BG$12,MATCH($D374,$AR$5:$AR$12,0),3))^$J374)+(EXP(-$G374/INDEX($BB$5:$BG$12,MATCH($D374,$AR$5:$AR$12,0),4))*($G374/INDEX($BB$5:$BG$12,MATCH($D374,$AR$5:$AR$12,0),4))^$J374)+(EXP(-$G374/INDEX($BB$5:$BG$12,MATCH($D374,$AR$5:$AR$12,0),5))*($G374/INDEX($BB$5:$BG$12,MATCH($D374,$AR$5:$AR$12,0),5))^$J374)+(EXP(-$G374/INDEX($BB$5:$BG$12,MATCH($D374,$AR$5:$AR$12,0),6))*($G374/INDEX($BB$5:$BG$12,MATCH($D374,$AR$5:$AR$12,0),6))^$J374)),0)</x:f>
        <x:v>0</x:v>
      </x:c>
      <x:c r="AG374" s="145" t="n">
        <x:f>IFERROR((EXP(-$G374/INDEX($BB$5:$BG$12,MATCH($D374,$AR$5:$AR$12,0),3))*($G374/INDEX($BB$5:$BG$12,MATCH($D374,$AR$5:$AR$12,0),3))^$J374)/((EXP(-$G374/INDEX($BB$5:$BG$12,MATCH($D374,$AR$5:$AR$12,0),1))*($G374/INDEX($BB$5:$BG$12,MATCH($D374,$AR$5:$AR$12,0),1))^$J374)+(EXP(-$G374/INDEX($BB$5:$BG$12,MATCH($D374,$AR$5:$AR$12,0),2))*($G374/INDEX($BB$5:$BG$12,MATCH($D374,$AR$5:$AR$12,0),2))^$J374)+(EXP(-$G374/INDEX($BB$5:$BG$12,MATCH($D374,$AR$5:$AR$12,0),3))*($G374/INDEX($BB$5:$BG$12,MATCH($D374,$AR$5:$AR$12,0),3))^$J374)+(EXP(-$G374/INDEX($BB$5:$BG$12,MATCH($D374,$AR$5:$AR$12,0),4))*($G374/INDEX($BB$5:$BG$12,MATCH($D374,$AR$5:$AR$12,0),4))^$J374)+(EXP(-$G374/INDEX($BB$5:$BG$12,MATCH($D374,$AR$5:$AR$12,0),5))*($G374/INDEX($BB$5:$BG$12,MATCH($D374,$AR$5:$AR$12,0),5))^$J374)+(EXP(-$G374/INDEX($BB$5:$BG$12,MATCH($D374,$AR$5:$AR$12,0),6))*($G374/INDEX($BB$5:$BG$12,MATCH($D374,$AR$5:$AR$12,0),6))^$J374)),0)</x:f>
        <x:v>0</x:v>
      </x:c>
      <x:c r="AH374" s="145" t="n">
        <x:f>IFERROR((EXP(-$G374/INDEX($BB$5:$BG$12,MATCH($D374,$AR$5:$AR$12,0),4))*($G374/INDEX($BB$5:$BG$12,MATCH($D374,$AR$5:$AR$12,0),4))^$J374)/((EXP(-$G374/INDEX($BB$5:$BG$12,MATCH($D374,$AR$5:$AR$12,0),1))*($G374/INDEX($BB$5:$BG$12,MATCH($D374,$AR$5:$AR$12,0),1))^$J374)+(EXP(-$G374/INDEX($BB$5:$BG$12,MATCH($D374,$AR$5:$AR$12,0),2))*($G374/INDEX($BB$5:$BG$12,MATCH($D374,$AR$5:$AR$12,0),2))^$J374)+(EXP(-$G374/INDEX($BB$5:$BG$12,MATCH($D374,$AR$5:$AR$12,0),3))*($G374/INDEX($BB$5:$BG$12,MATCH($D374,$AR$5:$AR$12,0),3))^$J374)+(EXP(-$G374/INDEX($BB$5:$BG$12,MATCH($D374,$AR$5:$AR$12,0),4))*($G374/INDEX($BB$5:$BG$12,MATCH($D374,$AR$5:$AR$12,0),4))^$J374)+(EXP(-$G374/INDEX($BB$5:$BG$12,MATCH($D374,$AR$5:$AR$12,0),5))*($G374/INDEX($BB$5:$BG$12,MATCH($D374,$AR$5:$AR$12,0),5))^$J374)+(EXP(-$G374/INDEX($BB$5:$BG$12,MATCH($D374,$AR$5:$AR$12,0),6))*($G374/INDEX($BB$5:$BG$12,MATCH($D374,$AR$5:$AR$12,0),6))^$J374)),0)</x:f>
        <x:v>0</x:v>
      </x:c>
      <x:c r="AI374" s="145" t="n">
        <x:f>IFERROR((EXP(-$G374/INDEX($BB$5:$BG$12,MATCH($D374,$AR$5:$AR$12,0),5))*($G374/INDEX($BB$5:$BG$12,MATCH($D374,$AR$5:$AR$12,0),5))^$J374)/((EXP(-$G374/INDEX($BB$5:$BG$12,MATCH($D374,$AR$5:$AR$12,0),1))*($G374/INDEX($BB$5:$BG$12,MATCH($D374,$AR$5:$AR$12,0),1))^$J374)+(EXP(-$G374/INDEX($BB$5:$BG$12,MATCH($D374,$AR$5:$AR$12,0),2))*($G374/INDEX($BB$5:$BG$12,MATCH($D374,$AR$5:$AR$12,0),2))^$J374)+(EXP(-$G374/INDEX($BB$5:$BG$12,MATCH($D374,$AR$5:$AR$12,0),3))*($G374/INDEX($BB$5:$BG$12,MATCH($D374,$AR$5:$AR$12,0),3))^$J374)+(EXP(-$G374/INDEX($BB$5:$BG$12,MATCH($D374,$AR$5:$AR$12,0),4))*($G374/INDEX($BB$5:$BG$12,MATCH($D374,$AR$5:$AR$12,0),4))^$J374)+(EXP(-$G374/INDEX($BB$5:$BG$12,MATCH($D374,$AR$5:$AR$12,0),5))*($G374/INDEX($BB$5:$BG$12,MATCH($D374,$AR$5:$AR$12,0),5))^$J374)+(EXP(-$G374/INDEX($BB$5:$BG$12,MATCH($D374,$AR$5:$AR$12,0),6))*($G374/INDEX($BB$5:$BG$12,MATCH($D374,$AR$5:$AR$12,0),6))^$J374)),0)</x:f>
        <x:v>0</x:v>
      </x:c>
      <x:c r="AJ374" s="145" t="n">
        <x:f>IFERROR((EXP(-$G374/INDEX($BB$5:$BG$12,MATCH($D374,$AR$5:$AR$12,0),6))*($G374/INDEX($BB$5:$BG$12,MATCH($D374,$AR$5:$AR$12,0),6))^$J374)/((EXP(-$G374/INDEX($BB$5:$BG$12,MATCH($D374,$AR$5:$AR$12,0),1))*($G374/INDEX($BB$5:$BG$12,MATCH($D374,$AR$5:$AR$12,0),1))^$J374)+(EXP(-$G374/INDEX($BB$5:$BG$12,MATCH($D374,$AR$5:$AR$12,0),2))*($G374/INDEX($BB$5:$BG$12,MATCH($D374,$AR$5:$AR$12,0),2))^$J374)+(EXP(-$G374/INDEX($BB$5:$BG$12,MATCH($D374,$AR$5:$AR$12,0),3))*($G374/INDEX($BB$5:$BG$12,MATCH($D374,$AR$5:$AR$12,0),3))^$J374)+(EXP(-$G374/INDEX($BB$5:$BG$12,MATCH($D374,$AR$5:$AR$12,0),4))*($G374/INDEX($BB$5:$BG$12,MATCH($D374,$AR$5:$AR$12,0),4))^$J374)+(EXP(-$G374/INDEX($BB$5:$BG$12,MATCH($D374,$AR$5:$AR$12,0),5))*($G374/INDEX($BB$5:$BG$12,MATCH($D374,$AR$5:$AR$12,0),5))^$J374)+(EXP(-$G374/INDEX($BB$5:$BG$12,MATCH($D374,$AR$5:$AR$12,0),6))*($G374/INDEX($BB$5:$BG$12,MATCH($D374,$AR$5:$AR$12,0),6))^$J374)),0)</x:f>
        <x:v>0</x:v>
      </x:c>
      <x:c r="BJ374"/>
      <x:c r="BK374"/>
      <x:c r="BL374"/>
      <x:c r="BM374"/>
      <x:c r="BN374"/>
      <x:c r="BO374"/>
      <x:c r="BP374"/>
      <x:c r="BQ374"/>
      <x:c r="BR374"/>
      <x:c r="BS374"/>
      <x:c r="BT374"/>
      <x:c r="BU374"/>
      <x:c r="BV374"/>
      <x:c r="BW374"/>
      <x:c r="BX374"/>
      <x:c r="BY374"/>
      <x:c r="BZ374"/>
    </x:row>
    <x:row r="375">
      <x:c r="A375" s="30" t="n">
        <x:f>'対象台データ'!A373</x:f>
        <x:v>46139</x:v>
      </x:c>
      <x:c r="B375" s="1004" t="str">
        <x:f>'対象台データ'!B373</x:f>
        <x:v>月</x:v>
      </x:c>
      <x:c r="C375" s="1004" t="str">
        <x:f>'対象台データ'!C373</x:f>
        <x:v>4/27</x:v>
      </x:c>
      <x:c r="D375" t="str">
        <x:f>'対象台データ'!D373</x:f>
        <x:v>東京喰種</x:v>
      </x:c>
      <x:c r="E375" s="1015" t="n">
        <x:f>IF($X375="A",MIN(100,MAX(0,55+(V375-55)*(1+0.4*SQRT(MIN(G375/8000,1))))),MIN(100,MAX(0,V375)))</x:f>
        <x:v>72.04949718875503</x:v>
      </x:c>
      <x:c r="F375" s="1017" t="n">
        <x:f>'対象台データ'!E373</x:f>
        <x:v>466</x:v>
      </x:c>
      <x:c r="G375" s="644" t="n">
        <x:f>'対象台データ'!F373</x:f>
        <x:v>8632</x:v>
      </x:c>
      <x:c r="H375" s="644" t="n">
        <x:f>'対象台データ'!G373</x:f>
        <x:v>890</x:v>
      </x:c>
      <x:c r="I375" s="644" t="n">
        <x:f>'対象台データ'!H373</x:f>
        <x:v>0</x:v>
      </x:c>
      <x:c r="J375" s="644" t="n">
        <x:f>'対象台データ'!I373</x:f>
        <x:v>0</x:v>
      </x:c>
      <x:c r="K375" s="145" t="n">
        <x:f>'対象台データ'!K373</x:f>
        <x:v>1.0343682421995675</x:v>
      </x:c>
      <x:c r="L375" s="28" t="n">
        <x:f>IF(G375&lt;=0,5,IF(G375&lt;1500,5+(G375-0)*(20-5)/(1500-0),IF(G375&lt;3000,20+(G375-1500)*(40-20)/(3000-1500),IF(G375&lt;4500,40+(G375-3000)*(58-40)/(4500-3000),IF(G375&lt;6000,58+(G375-4500)*(72-58)/(6000-4500),IF(G375&lt;7500,72+(G375-6000)*(84-72)/(7500-6000),IF(G375&lt;9000,84+(G375-7500)*(93-84)/(9000-7500),IF(G375&lt;11000,93+(G375-9000)*(100-93)/(11000-9000),100))))))))</x:f>
        <x:v>90.792</x:v>
      </x:c>
      <x:c r="M375" s="28" t="n">
        <x:v>1</x:v>
      </x:c>
      <x:c r="N375" s="28" t="n">
        <x:f>MIN(100,L375*M375)</x:f>
        <x:v>90.792</x:v>
      </x:c>
      <x:c r="O375" s="28" t="n">
        <x:f>IF(K375&lt;=0.8,0,IF(K375&lt;0.9,0+(K375-0.8)*(10-0)/(0.9-0.8),IF(K375&lt;1,10+(K375-0.9)*(35-10)/(1-0.9),IF(K375&lt;1.2,35+(K375-1)*(87-35)/(1.2-1),IF(K375&lt;1.3,87+(K375-1.2)*(96-87)/(1.3-1.2),IF(K375&lt;1.45,96+(K375-1.3)*(100-96)/(1.45-1.3),100))))))</x:f>
        <x:v>43.93574297188754</x:v>
      </x:c>
      <x:c r="P375" s="145" t="n">
        <x:f>MIN(1,SQRT(G375/8000))</x:f>
        <x:v>1</x:v>
      </x:c>
      <x:c r="Q375" s="28" t="n">
        <x:f>35+(O375-35)*P375</x:f>
        <x:v>43.93574297188754</x:v>
      </x:c>
      <x:c r="R375" s="28" t="n">
        <x:f>IF(K375&lt;0.95,MIN(25,(0.95-K375)*250),0)</x:f>
        <x:v>0</x:v>
      </x:c>
      <x:c r="S375" s="28" t="n">
        <x:f>IF($X375="A",Y375*5+Z375*15+AA375*30+AB375*60+AC375*80+AD375*100,0)</x:f>
        <x:v>0</x:v>
      </x:c>
      <x:c r="T375" s="28" t="n">
        <x:f>IF($X375="A",AE375*5+AF375*15+AG375*30+AH375*60+AI375*80+AJ375*100,0)</x:f>
        <x:v>0</x:v>
      </x:c>
      <x:c r="U375" s="28" t="n">
        <x:f>IF($X375="A",S375*15%+T375*30%+Q375*55%,0)</x:f>
        <x:v>0</x:v>
      </x:c>
      <x:c r="V375" s="1019" t="n">
        <x:f>IF($X375="A",U375*80%+N375*20%,N375*IFERROR(INDEX($AT$5:$AT$60,MATCH($D375,$AR$5:$AR$60,0)),0.6)+Q375*IFERROR(INDEX($AU$5:$AU$60,MATCH($D375,$AR$5:$AR$60,0)),0.4)-R375)</x:f>
        <x:v>72.04949718875503</x:v>
      </x:c>
      <x:c r="W375" s="25" t="str">
        <x:f>IF(E375&gt;=90,"設定6級候補",IF(E375&gt;=75,"設定4以上強候補",IF(E375&gt;=60,"設定4以上を疑う","要観察")))</x:f>
        <x:v>設定4以上を疑う</x:v>
      </x:c>
      <x:c r="X375" s="1004" t="str">
        <x:f>IFERROR(INDEX($AS$5:$AS$60,MATCH($D375,$AR$5:$AR$60,0)),"AT")</x:f>
        <x:v>AT</x:v>
      </x:c>
      <x:c r="Y375" s="145" t="n">
        <x:f>IFERROR((EXP(-$G375/INDEX($AV$5:$BA$12,MATCH($D375,$AR$5:$AR$12,0),1))*($G375/INDEX($AV$5:$BA$12,MATCH($D375,$AR$5:$AR$12,0),1))^$I375)/((EXP(-$G375/INDEX($AV$5:$BA$12,MATCH($D375,$AR$5:$AR$12,0),1))*($G375/INDEX($AV$5:$BA$12,MATCH($D375,$AR$5:$AR$12,0),1))^$I375)+(EXP(-$G375/INDEX($AV$5:$BA$12,MATCH($D375,$AR$5:$AR$12,0),2))*($G375/INDEX($AV$5:$BA$12,MATCH($D375,$AR$5:$AR$12,0),2))^$I375)+(EXP(-$G375/INDEX($AV$5:$BA$12,MATCH($D375,$AR$5:$AR$12,0),3))*($G375/INDEX($AV$5:$BA$12,MATCH($D375,$AR$5:$AR$12,0),3))^$I375)+(EXP(-$G375/INDEX($AV$5:$BA$12,MATCH($D375,$AR$5:$AR$12,0),4))*($G375/INDEX($AV$5:$BA$12,MATCH($D375,$AR$5:$AR$12,0),4))^$I375)+(EXP(-$G375/INDEX($AV$5:$BA$12,MATCH($D375,$AR$5:$AR$12,0),5))*($G375/INDEX($AV$5:$BA$12,MATCH($D375,$AR$5:$AR$12,0),5))^$I375)+(EXP(-$G375/INDEX($AV$5:$BA$12,MATCH($D375,$AR$5:$AR$12,0),6))*($G375/INDEX($AV$5:$BA$12,MATCH($D375,$AR$5:$AR$12,0),6))^$I375)),0)</x:f>
        <x:v>0</x:v>
      </x:c>
      <x:c r="Z375" s="145" t="n">
        <x:f>IFERROR((EXP(-$G375/INDEX($AV$5:$BA$12,MATCH($D375,$AR$5:$AR$12,0),2))*($G375/INDEX($AV$5:$BA$12,MATCH($D375,$AR$5:$AR$12,0),2))^$I375)/((EXP(-$G375/INDEX($AV$5:$BA$12,MATCH($D375,$AR$5:$AR$12,0),1))*($G375/INDEX($AV$5:$BA$12,MATCH($D375,$AR$5:$AR$12,0),1))^$I375)+(EXP(-$G375/INDEX($AV$5:$BA$12,MATCH($D375,$AR$5:$AR$12,0),2))*($G375/INDEX($AV$5:$BA$12,MATCH($D375,$AR$5:$AR$12,0),2))^$I375)+(EXP(-$G375/INDEX($AV$5:$BA$12,MATCH($D375,$AR$5:$AR$12,0),3))*($G375/INDEX($AV$5:$BA$12,MATCH($D375,$AR$5:$AR$12,0),3))^$I375)+(EXP(-$G375/INDEX($AV$5:$BA$12,MATCH($D375,$AR$5:$AR$12,0),4))*($G375/INDEX($AV$5:$BA$12,MATCH($D375,$AR$5:$AR$12,0),4))^$I375)+(EXP(-$G375/INDEX($AV$5:$BA$12,MATCH($D375,$AR$5:$AR$12,0),5))*($G375/INDEX($AV$5:$BA$12,MATCH($D375,$AR$5:$AR$12,0),5))^$I375)+(EXP(-$G375/INDEX($AV$5:$BA$12,MATCH($D375,$AR$5:$AR$12,0),6))*($G375/INDEX($AV$5:$BA$12,MATCH($D375,$AR$5:$AR$12,0),6))^$I375)),0)</x:f>
        <x:v>0</x:v>
      </x:c>
      <x:c r="AA375" s="145" t="n">
        <x:f>IFERROR((EXP(-$G375/INDEX($AV$5:$BA$12,MATCH($D375,$AR$5:$AR$12,0),3))*($G375/INDEX($AV$5:$BA$12,MATCH($D375,$AR$5:$AR$12,0),3))^$I375)/((EXP(-$G375/INDEX($AV$5:$BA$12,MATCH($D375,$AR$5:$AR$12,0),1))*($G375/INDEX($AV$5:$BA$12,MATCH($D375,$AR$5:$AR$12,0),1))^$I375)+(EXP(-$G375/INDEX($AV$5:$BA$12,MATCH($D375,$AR$5:$AR$12,0),2))*($G375/INDEX($AV$5:$BA$12,MATCH($D375,$AR$5:$AR$12,0),2))^$I375)+(EXP(-$G375/INDEX($AV$5:$BA$12,MATCH($D375,$AR$5:$AR$12,0),3))*($G375/INDEX($AV$5:$BA$12,MATCH($D375,$AR$5:$AR$12,0),3))^$I375)+(EXP(-$G375/INDEX($AV$5:$BA$12,MATCH($D375,$AR$5:$AR$12,0),4))*($G375/INDEX($AV$5:$BA$12,MATCH($D375,$AR$5:$AR$12,0),4))^$I375)+(EXP(-$G375/INDEX($AV$5:$BA$12,MATCH($D375,$AR$5:$AR$12,0),5))*($G375/INDEX($AV$5:$BA$12,MATCH($D375,$AR$5:$AR$12,0),5))^$I375)+(EXP(-$G375/INDEX($AV$5:$BA$12,MATCH($D375,$AR$5:$AR$12,0),6))*($G375/INDEX($AV$5:$BA$12,MATCH($D375,$AR$5:$AR$12,0),6))^$I375)),0)</x:f>
        <x:v>0</x:v>
      </x:c>
      <x:c r="AB375" s="145" t="n">
        <x:f>IFERROR((EXP(-$G375/INDEX($AV$5:$BA$12,MATCH($D375,$AR$5:$AR$12,0),4))*($G375/INDEX($AV$5:$BA$12,MATCH($D375,$AR$5:$AR$12,0),4))^$I375)/((EXP(-$G375/INDEX($AV$5:$BA$12,MATCH($D375,$AR$5:$AR$12,0),1))*($G375/INDEX($AV$5:$BA$12,MATCH($D375,$AR$5:$AR$12,0),1))^$I375)+(EXP(-$G375/INDEX($AV$5:$BA$12,MATCH($D375,$AR$5:$AR$12,0),2))*($G375/INDEX($AV$5:$BA$12,MATCH($D375,$AR$5:$AR$12,0),2))^$I375)+(EXP(-$G375/INDEX($AV$5:$BA$12,MATCH($D375,$AR$5:$AR$12,0),3))*($G375/INDEX($AV$5:$BA$12,MATCH($D375,$AR$5:$AR$12,0),3))^$I375)+(EXP(-$G375/INDEX($AV$5:$BA$12,MATCH($D375,$AR$5:$AR$12,0),4))*($G375/INDEX($AV$5:$BA$12,MATCH($D375,$AR$5:$AR$12,0),4))^$I375)+(EXP(-$G375/INDEX($AV$5:$BA$12,MATCH($D375,$AR$5:$AR$12,0),5))*($G375/INDEX($AV$5:$BA$12,MATCH($D375,$AR$5:$AR$12,0),5))^$I375)+(EXP(-$G375/INDEX($AV$5:$BA$12,MATCH($D375,$AR$5:$AR$12,0),6))*($G375/INDEX($AV$5:$BA$12,MATCH($D375,$AR$5:$AR$12,0),6))^$I375)),0)</x:f>
        <x:v>0</x:v>
      </x:c>
      <x:c r="AC375" s="145" t="n">
        <x:f>IFERROR((EXP(-$G375/INDEX($AV$5:$BA$12,MATCH($D375,$AR$5:$AR$12,0),5))*($G375/INDEX($AV$5:$BA$12,MATCH($D375,$AR$5:$AR$12,0),5))^$I375)/((EXP(-$G375/INDEX($AV$5:$BA$12,MATCH($D375,$AR$5:$AR$12,0),1))*($G375/INDEX($AV$5:$BA$12,MATCH($D375,$AR$5:$AR$12,0),1))^$I375)+(EXP(-$G375/INDEX($AV$5:$BA$12,MATCH($D375,$AR$5:$AR$12,0),2))*($G375/INDEX($AV$5:$BA$12,MATCH($D375,$AR$5:$AR$12,0),2))^$I375)+(EXP(-$G375/INDEX($AV$5:$BA$12,MATCH($D375,$AR$5:$AR$12,0),3))*($G375/INDEX($AV$5:$BA$12,MATCH($D375,$AR$5:$AR$12,0),3))^$I375)+(EXP(-$G375/INDEX($AV$5:$BA$12,MATCH($D375,$AR$5:$AR$12,0),4))*($G375/INDEX($AV$5:$BA$12,MATCH($D375,$AR$5:$AR$12,0),4))^$I375)+(EXP(-$G375/INDEX($AV$5:$BA$12,MATCH($D375,$AR$5:$AR$12,0),5))*($G375/INDEX($AV$5:$BA$12,MATCH($D375,$AR$5:$AR$12,0),5))^$I375)+(EXP(-$G375/INDEX($AV$5:$BA$12,MATCH($D375,$AR$5:$AR$12,0),6))*($G375/INDEX($AV$5:$BA$12,MATCH($D375,$AR$5:$AR$12,0),6))^$I375)),0)</x:f>
        <x:v>0</x:v>
      </x:c>
      <x:c r="AD375" s="145" t="n">
        <x:f>IFERROR((EXP(-$G375/INDEX($AV$5:$BA$12,MATCH($D375,$AR$5:$AR$12,0),6))*($G375/INDEX($AV$5:$BA$12,MATCH($D375,$AR$5:$AR$12,0),6))^$I375)/((EXP(-$G375/INDEX($AV$5:$BA$12,MATCH($D375,$AR$5:$AR$12,0),1))*($G375/INDEX($AV$5:$BA$12,MATCH($D375,$AR$5:$AR$12,0),1))^$I375)+(EXP(-$G375/INDEX($AV$5:$BA$12,MATCH($D375,$AR$5:$AR$12,0),2))*($G375/INDEX($AV$5:$BA$12,MATCH($D375,$AR$5:$AR$12,0),2))^$I375)+(EXP(-$G375/INDEX($AV$5:$BA$12,MATCH($D375,$AR$5:$AR$12,0),3))*($G375/INDEX($AV$5:$BA$12,MATCH($D375,$AR$5:$AR$12,0),3))^$I375)+(EXP(-$G375/INDEX($AV$5:$BA$12,MATCH($D375,$AR$5:$AR$12,0),4))*($G375/INDEX($AV$5:$BA$12,MATCH($D375,$AR$5:$AR$12,0),4))^$I375)+(EXP(-$G375/INDEX($AV$5:$BA$12,MATCH($D375,$AR$5:$AR$12,0),5))*($G375/INDEX($AV$5:$BA$12,MATCH($D375,$AR$5:$AR$12,0),5))^$I375)+(EXP(-$G375/INDEX($AV$5:$BA$12,MATCH($D375,$AR$5:$AR$12,0),6))*($G375/INDEX($AV$5:$BA$12,MATCH($D375,$AR$5:$AR$12,0),6))^$I375)),0)</x:f>
        <x:v>0</x:v>
      </x:c>
      <x:c r="AE375" s="145" t="n">
        <x:f>IFERROR((EXP(-$G375/INDEX($BB$5:$BG$12,MATCH($D375,$AR$5:$AR$12,0),1))*($G375/INDEX($BB$5:$BG$12,MATCH($D375,$AR$5:$AR$12,0),1))^$J375)/((EXP(-$G375/INDEX($BB$5:$BG$12,MATCH($D375,$AR$5:$AR$12,0),1))*($G375/INDEX($BB$5:$BG$12,MATCH($D375,$AR$5:$AR$12,0),1))^$J375)+(EXP(-$G375/INDEX($BB$5:$BG$12,MATCH($D375,$AR$5:$AR$12,0),2))*($G375/INDEX($BB$5:$BG$12,MATCH($D375,$AR$5:$AR$12,0),2))^$J375)+(EXP(-$G375/INDEX($BB$5:$BG$12,MATCH($D375,$AR$5:$AR$12,0),3))*($G375/INDEX($BB$5:$BG$12,MATCH($D375,$AR$5:$AR$12,0),3))^$J375)+(EXP(-$G375/INDEX($BB$5:$BG$12,MATCH($D375,$AR$5:$AR$12,0),4))*($G375/INDEX($BB$5:$BG$12,MATCH($D375,$AR$5:$AR$12,0),4))^$J375)+(EXP(-$G375/INDEX($BB$5:$BG$12,MATCH($D375,$AR$5:$AR$12,0),5))*($G375/INDEX($BB$5:$BG$12,MATCH($D375,$AR$5:$AR$12,0),5))^$J375)+(EXP(-$G375/INDEX($BB$5:$BG$12,MATCH($D375,$AR$5:$AR$12,0),6))*($G375/INDEX($BB$5:$BG$12,MATCH($D375,$AR$5:$AR$12,0),6))^$J375)),0)</x:f>
        <x:v>0</x:v>
      </x:c>
      <x:c r="AF375" s="145" t="n">
        <x:f>IFERROR((EXP(-$G375/INDEX($BB$5:$BG$12,MATCH($D375,$AR$5:$AR$12,0),2))*($G375/INDEX($BB$5:$BG$12,MATCH($D375,$AR$5:$AR$12,0),2))^$J375)/((EXP(-$G375/INDEX($BB$5:$BG$12,MATCH($D375,$AR$5:$AR$12,0),1))*($G375/INDEX($BB$5:$BG$12,MATCH($D375,$AR$5:$AR$12,0),1))^$J375)+(EXP(-$G375/INDEX($BB$5:$BG$12,MATCH($D375,$AR$5:$AR$12,0),2))*($G375/INDEX($BB$5:$BG$12,MATCH($D375,$AR$5:$AR$12,0),2))^$J375)+(EXP(-$G375/INDEX($BB$5:$BG$12,MATCH($D375,$AR$5:$AR$12,0),3))*($G375/INDEX($BB$5:$BG$12,MATCH($D375,$AR$5:$AR$12,0),3))^$J375)+(EXP(-$G375/INDEX($BB$5:$BG$12,MATCH($D375,$AR$5:$AR$12,0),4))*($G375/INDEX($BB$5:$BG$12,MATCH($D375,$AR$5:$AR$12,0),4))^$J375)+(EXP(-$G375/INDEX($BB$5:$BG$12,MATCH($D375,$AR$5:$AR$12,0),5))*($G375/INDEX($BB$5:$BG$12,MATCH($D375,$AR$5:$AR$12,0),5))^$J375)+(EXP(-$G375/INDEX($BB$5:$BG$12,MATCH($D375,$AR$5:$AR$12,0),6))*($G375/INDEX($BB$5:$BG$12,MATCH($D375,$AR$5:$AR$12,0),6))^$J375)),0)</x:f>
        <x:v>0</x:v>
      </x:c>
      <x:c r="AG375" s="145" t="n">
        <x:f>IFERROR((EXP(-$G375/INDEX($BB$5:$BG$12,MATCH($D375,$AR$5:$AR$12,0),3))*($G375/INDEX($BB$5:$BG$12,MATCH($D375,$AR$5:$AR$12,0),3))^$J375)/((EXP(-$G375/INDEX($BB$5:$BG$12,MATCH($D375,$AR$5:$AR$12,0),1))*($G375/INDEX($BB$5:$BG$12,MATCH($D375,$AR$5:$AR$12,0),1))^$J375)+(EXP(-$G375/INDEX($BB$5:$BG$12,MATCH($D375,$AR$5:$AR$12,0),2))*($G375/INDEX($BB$5:$BG$12,MATCH($D375,$AR$5:$AR$12,0),2))^$J375)+(EXP(-$G375/INDEX($BB$5:$BG$12,MATCH($D375,$AR$5:$AR$12,0),3))*($G375/INDEX($BB$5:$BG$12,MATCH($D375,$AR$5:$AR$12,0),3))^$J375)+(EXP(-$G375/INDEX($BB$5:$BG$12,MATCH($D375,$AR$5:$AR$12,0),4))*($G375/INDEX($BB$5:$BG$12,MATCH($D375,$AR$5:$AR$12,0),4))^$J375)+(EXP(-$G375/INDEX($BB$5:$BG$12,MATCH($D375,$AR$5:$AR$12,0),5))*($G375/INDEX($BB$5:$BG$12,MATCH($D375,$AR$5:$AR$12,0),5))^$J375)+(EXP(-$G375/INDEX($BB$5:$BG$12,MATCH($D375,$AR$5:$AR$12,0),6))*($G375/INDEX($BB$5:$BG$12,MATCH($D375,$AR$5:$AR$12,0),6))^$J375)),0)</x:f>
        <x:v>0</x:v>
      </x:c>
      <x:c r="AH375" s="145" t="n">
        <x:f>IFERROR((EXP(-$G375/INDEX($BB$5:$BG$12,MATCH($D375,$AR$5:$AR$12,0),4))*($G375/INDEX($BB$5:$BG$12,MATCH($D375,$AR$5:$AR$12,0),4))^$J375)/((EXP(-$G375/INDEX($BB$5:$BG$12,MATCH($D375,$AR$5:$AR$12,0),1))*($G375/INDEX($BB$5:$BG$12,MATCH($D375,$AR$5:$AR$12,0),1))^$J375)+(EXP(-$G375/INDEX($BB$5:$BG$12,MATCH($D375,$AR$5:$AR$12,0),2))*($G375/INDEX($BB$5:$BG$12,MATCH($D375,$AR$5:$AR$12,0),2))^$J375)+(EXP(-$G375/INDEX($BB$5:$BG$12,MATCH($D375,$AR$5:$AR$12,0),3))*($G375/INDEX($BB$5:$BG$12,MATCH($D375,$AR$5:$AR$12,0),3))^$J375)+(EXP(-$G375/INDEX($BB$5:$BG$12,MATCH($D375,$AR$5:$AR$12,0),4))*($G375/INDEX($BB$5:$BG$12,MATCH($D375,$AR$5:$AR$12,0),4))^$J375)+(EXP(-$G375/INDEX($BB$5:$BG$12,MATCH($D375,$AR$5:$AR$12,0),5))*($G375/INDEX($BB$5:$BG$12,MATCH($D375,$AR$5:$AR$12,0),5))^$J375)+(EXP(-$G375/INDEX($BB$5:$BG$12,MATCH($D375,$AR$5:$AR$12,0),6))*($G375/INDEX($BB$5:$BG$12,MATCH($D375,$AR$5:$AR$12,0),6))^$J375)),0)</x:f>
        <x:v>0</x:v>
      </x:c>
      <x:c r="AI375" s="145" t="n">
        <x:f>IFERROR((EXP(-$G375/INDEX($BB$5:$BG$12,MATCH($D375,$AR$5:$AR$12,0),5))*($G375/INDEX($BB$5:$BG$12,MATCH($D375,$AR$5:$AR$12,0),5))^$J375)/((EXP(-$G375/INDEX($BB$5:$BG$12,MATCH($D375,$AR$5:$AR$12,0),1))*($G375/INDEX($BB$5:$BG$12,MATCH($D375,$AR$5:$AR$12,0),1))^$J375)+(EXP(-$G375/INDEX($BB$5:$BG$12,MATCH($D375,$AR$5:$AR$12,0),2))*($G375/INDEX($BB$5:$BG$12,MATCH($D375,$AR$5:$AR$12,0),2))^$J375)+(EXP(-$G375/INDEX($BB$5:$BG$12,MATCH($D375,$AR$5:$AR$12,0),3))*($G375/INDEX($BB$5:$BG$12,MATCH($D375,$AR$5:$AR$12,0),3))^$J375)+(EXP(-$G375/INDEX($BB$5:$BG$12,MATCH($D375,$AR$5:$AR$12,0),4))*($G375/INDEX($BB$5:$BG$12,MATCH($D375,$AR$5:$AR$12,0),4))^$J375)+(EXP(-$G375/INDEX($BB$5:$BG$12,MATCH($D375,$AR$5:$AR$12,0),5))*($G375/INDEX($BB$5:$BG$12,MATCH($D375,$AR$5:$AR$12,0),5))^$J375)+(EXP(-$G375/INDEX($BB$5:$BG$12,MATCH($D375,$AR$5:$AR$12,0),6))*($G375/INDEX($BB$5:$BG$12,MATCH($D375,$AR$5:$AR$12,0),6))^$J375)),0)</x:f>
        <x:v>0</x:v>
      </x:c>
      <x:c r="AJ375" s="145" t="n">
        <x:f>IFERROR((EXP(-$G375/INDEX($BB$5:$BG$12,MATCH($D375,$AR$5:$AR$12,0),6))*($G375/INDEX($BB$5:$BG$12,MATCH($D375,$AR$5:$AR$12,0),6))^$J375)/((EXP(-$G375/INDEX($BB$5:$BG$12,MATCH($D375,$AR$5:$AR$12,0),1))*($G375/INDEX($BB$5:$BG$12,MATCH($D375,$AR$5:$AR$12,0),1))^$J375)+(EXP(-$G375/INDEX($BB$5:$BG$12,MATCH($D375,$AR$5:$AR$12,0),2))*($G375/INDEX($BB$5:$BG$12,MATCH($D375,$AR$5:$AR$12,0),2))^$J375)+(EXP(-$G375/INDEX($BB$5:$BG$12,MATCH($D375,$AR$5:$AR$12,0),3))*($G375/INDEX($BB$5:$BG$12,MATCH($D375,$AR$5:$AR$12,0),3))^$J375)+(EXP(-$G375/INDEX($BB$5:$BG$12,MATCH($D375,$AR$5:$AR$12,0),4))*($G375/INDEX($BB$5:$BG$12,MATCH($D375,$AR$5:$AR$12,0),4))^$J375)+(EXP(-$G375/INDEX($BB$5:$BG$12,MATCH($D375,$AR$5:$AR$12,0),5))*($G375/INDEX($BB$5:$BG$12,MATCH($D375,$AR$5:$AR$12,0),5))^$J375)+(EXP(-$G375/INDEX($BB$5:$BG$12,MATCH($D375,$AR$5:$AR$12,0),6))*($G375/INDEX($BB$5:$BG$12,MATCH($D375,$AR$5:$AR$12,0),6))^$J375)),0)</x:f>
        <x:v>0</x:v>
      </x:c>
      <x:c r="BJ375"/>
      <x:c r="BK375"/>
      <x:c r="BL375"/>
      <x:c r="BM375"/>
      <x:c r="BN375"/>
      <x:c r="BO375"/>
      <x:c r="BP375"/>
      <x:c r="BQ375"/>
      <x:c r="BR375"/>
      <x:c r="BS375"/>
      <x:c r="BT375"/>
      <x:c r="BU375"/>
      <x:c r="BV375"/>
      <x:c r="BW375"/>
      <x:c r="BX375"/>
      <x:c r="BY375"/>
      <x:c r="BZ375"/>
    </x:row>
    <x:row r="376">
      <x:c r="A376" s="30" t="n">
        <x:f>'対象台データ'!A374</x:f>
        <x:v>46139</x:v>
      </x:c>
      <x:c r="B376" s="1004" t="str">
        <x:f>'対象台データ'!B374</x:f>
        <x:v>月</x:v>
      </x:c>
      <x:c r="C376" s="1004" t="str">
        <x:f>'対象台データ'!C374</x:f>
        <x:v>4/27</x:v>
      </x:c>
      <x:c r="D376" t="str">
        <x:f>'対象台データ'!D374</x:f>
        <x:v>東京喰種</x:v>
      </x:c>
      <x:c r="E376" s="1015" t="n">
        <x:f>IF($X376="A",MIN(100,MAX(0,55+(V376-55)*(1+0.4*SQRT(MIN(G376/8000,1))))),MIN(100,MAX(0,V376)))</x:f>
        <x:v>89.37612186106801</x:v>
      </x:c>
      <x:c r="F376" s="1017" t="n">
        <x:f>'対象台データ'!E374</x:f>
        <x:v>467</x:v>
      </x:c>
      <x:c r="G376" s="644" t="n">
        <x:f>'対象台データ'!F374</x:f>
        <x:v>7526</x:v>
      </x:c>
      <x:c r="H376" s="644" t="n">
        <x:f>'対象台データ'!G374</x:f>
        <x:v>9428</x:v>
      </x:c>
      <x:c r="I376" s="644" t="n">
        <x:f>'対象台データ'!H374</x:f>
        <x:v>0</x:v>
      </x:c>
      <x:c r="J376" s="644" t="n">
        <x:f>'対象台データ'!I374</x:f>
        <x:v>0</x:v>
      </x:c>
      <x:c r="K376" s="145" t="n">
        <x:f>'対象台データ'!K374</x:f>
        <x:v>1.4175746301709629</x:v>
      </x:c>
      <x:c r="L376" s="28" t="n">
        <x:f>IF(G376&lt;=0,5,IF(G376&lt;1500,5+(G376-0)*(20-5)/(1500-0),IF(G376&lt;3000,20+(G376-1500)*(40-20)/(3000-1500),IF(G376&lt;4500,40+(G376-3000)*(58-40)/(4500-3000),IF(G376&lt;6000,58+(G376-4500)*(72-58)/(6000-4500),IF(G376&lt;7500,72+(G376-6000)*(84-72)/(7500-6000),IF(G376&lt;9000,84+(G376-7500)*(93-84)/(9000-7500),IF(G376&lt;11000,93+(G376-9000)*(100-93)/(11000-9000),100))))))))</x:f>
        <x:v>84.156</x:v>
      </x:c>
      <x:c r="M376" s="28" t="n">
        <x:v>1</x:v>
      </x:c>
      <x:c r="N376" s="28" t="n">
        <x:f>MIN(100,L376*M376)</x:f>
        <x:v>84.156</x:v>
      </x:c>
      <x:c r="O376" s="28" t="n">
        <x:f>IF(K376&lt;=0.8,0,IF(K376&lt;0.9,0+(K376-0.8)*(10-0)/(0.9-0.8),IF(K376&lt;1,10+(K376-0.9)*(35-10)/(1-0.9),IF(K376&lt;1.2,35+(K376-1)*(87-35)/(1.2-1),IF(K376&lt;1.3,87+(K376-1.2)*(96-87)/(1.3-1.2),IF(K376&lt;1.45,96+(K376-1.3)*(100-96)/(1.45-1.3),100))))))</x:f>
        <x:v>99.13532347122568</x:v>
      </x:c>
      <x:c r="P376" s="145" t="n">
        <x:f>MIN(1,SQRT(G376/8000))</x:f>
        <x:v>0.969922677330518</x:v>
      </x:c>
      <x:c r="Q376" s="28" t="n">
        <x:f>35+(O376-35)*P376</x:f>
        <x:v>97.20630465267001</x:v>
      </x:c>
      <x:c r="R376" s="28" t="n">
        <x:f>IF(K376&lt;0.95,MIN(25,(0.95-K376)*250),0)</x:f>
        <x:v>0</x:v>
      </x:c>
      <x:c r="S376" s="28" t="n">
        <x:f>IF($X376="A",Y376*5+Z376*15+AA376*30+AB376*60+AC376*80+AD376*100,0)</x:f>
        <x:v>0</x:v>
      </x:c>
      <x:c r="T376" s="28" t="n">
        <x:f>IF($X376="A",AE376*5+AF376*15+AG376*30+AH376*60+AI376*80+AJ376*100,0)</x:f>
        <x:v>0</x:v>
      </x:c>
      <x:c r="U376" s="28" t="n">
        <x:f>IF($X376="A",S376*15%+T376*30%+Q376*55%,0)</x:f>
        <x:v>0</x:v>
      </x:c>
      <x:c r="V376" s="1019" t="n">
        <x:f>IF($X376="A",U376*80%+N376*20%,N376*IFERROR(INDEX($AT$5:$AT$60,MATCH($D376,$AR$5:$AR$60,0)),0.6)+Q376*IFERROR(INDEX($AU$5:$AU$60,MATCH($D376,$AR$5:$AR$60,0)),0.4)-R376)</x:f>
        <x:v>89.37612186106801</x:v>
      </x:c>
      <x:c r="W376" s="25" t="str">
        <x:f>IF(E376&gt;=90,"設定6級候補",IF(E376&gt;=75,"設定4以上強候補",IF(E376&gt;=60,"設定4以上を疑う","要観察")))</x:f>
        <x:v>設定4以上強候補</x:v>
      </x:c>
      <x:c r="X376" s="1004" t="str">
        <x:f>IFERROR(INDEX($AS$5:$AS$60,MATCH($D376,$AR$5:$AR$60,0)),"AT")</x:f>
        <x:v>AT</x:v>
      </x:c>
      <x:c r="Y376" s="145" t="n">
        <x:f>IFERROR((EXP(-$G376/INDEX($AV$5:$BA$12,MATCH($D376,$AR$5:$AR$12,0),1))*($G376/INDEX($AV$5:$BA$12,MATCH($D376,$AR$5:$AR$12,0),1))^$I376)/((EXP(-$G376/INDEX($AV$5:$BA$12,MATCH($D376,$AR$5:$AR$12,0),1))*($G376/INDEX($AV$5:$BA$12,MATCH($D376,$AR$5:$AR$12,0),1))^$I376)+(EXP(-$G376/INDEX($AV$5:$BA$12,MATCH($D376,$AR$5:$AR$12,0),2))*($G376/INDEX($AV$5:$BA$12,MATCH($D376,$AR$5:$AR$12,0),2))^$I376)+(EXP(-$G376/INDEX($AV$5:$BA$12,MATCH($D376,$AR$5:$AR$12,0),3))*($G376/INDEX($AV$5:$BA$12,MATCH($D376,$AR$5:$AR$12,0),3))^$I376)+(EXP(-$G376/INDEX($AV$5:$BA$12,MATCH($D376,$AR$5:$AR$12,0),4))*($G376/INDEX($AV$5:$BA$12,MATCH($D376,$AR$5:$AR$12,0),4))^$I376)+(EXP(-$G376/INDEX($AV$5:$BA$12,MATCH($D376,$AR$5:$AR$12,0),5))*($G376/INDEX($AV$5:$BA$12,MATCH($D376,$AR$5:$AR$12,0),5))^$I376)+(EXP(-$G376/INDEX($AV$5:$BA$12,MATCH($D376,$AR$5:$AR$12,0),6))*($G376/INDEX($AV$5:$BA$12,MATCH($D376,$AR$5:$AR$12,0),6))^$I376)),0)</x:f>
        <x:v>0</x:v>
      </x:c>
      <x:c r="Z376" s="145" t="n">
        <x:f>IFERROR((EXP(-$G376/INDEX($AV$5:$BA$12,MATCH($D376,$AR$5:$AR$12,0),2))*($G376/INDEX($AV$5:$BA$12,MATCH($D376,$AR$5:$AR$12,0),2))^$I376)/((EXP(-$G376/INDEX($AV$5:$BA$12,MATCH($D376,$AR$5:$AR$12,0),1))*($G376/INDEX($AV$5:$BA$12,MATCH($D376,$AR$5:$AR$12,0),1))^$I376)+(EXP(-$G376/INDEX($AV$5:$BA$12,MATCH($D376,$AR$5:$AR$12,0),2))*($G376/INDEX($AV$5:$BA$12,MATCH($D376,$AR$5:$AR$12,0),2))^$I376)+(EXP(-$G376/INDEX($AV$5:$BA$12,MATCH($D376,$AR$5:$AR$12,0),3))*($G376/INDEX($AV$5:$BA$12,MATCH($D376,$AR$5:$AR$12,0),3))^$I376)+(EXP(-$G376/INDEX($AV$5:$BA$12,MATCH($D376,$AR$5:$AR$12,0),4))*($G376/INDEX($AV$5:$BA$12,MATCH($D376,$AR$5:$AR$12,0),4))^$I376)+(EXP(-$G376/INDEX($AV$5:$BA$12,MATCH($D376,$AR$5:$AR$12,0),5))*($G376/INDEX($AV$5:$BA$12,MATCH($D376,$AR$5:$AR$12,0),5))^$I376)+(EXP(-$G376/INDEX($AV$5:$BA$12,MATCH($D376,$AR$5:$AR$12,0),6))*($G376/INDEX($AV$5:$BA$12,MATCH($D376,$AR$5:$AR$12,0),6))^$I376)),0)</x:f>
        <x:v>0</x:v>
      </x:c>
      <x:c r="AA376" s="145" t="n">
        <x:f>IFERROR((EXP(-$G376/INDEX($AV$5:$BA$12,MATCH($D376,$AR$5:$AR$12,0),3))*($G376/INDEX($AV$5:$BA$12,MATCH($D376,$AR$5:$AR$12,0),3))^$I376)/((EXP(-$G376/INDEX($AV$5:$BA$12,MATCH($D376,$AR$5:$AR$12,0),1))*($G376/INDEX($AV$5:$BA$12,MATCH($D376,$AR$5:$AR$12,0),1))^$I376)+(EXP(-$G376/INDEX($AV$5:$BA$12,MATCH($D376,$AR$5:$AR$12,0),2))*($G376/INDEX($AV$5:$BA$12,MATCH($D376,$AR$5:$AR$12,0),2))^$I376)+(EXP(-$G376/INDEX($AV$5:$BA$12,MATCH($D376,$AR$5:$AR$12,0),3))*($G376/INDEX($AV$5:$BA$12,MATCH($D376,$AR$5:$AR$12,0),3))^$I376)+(EXP(-$G376/INDEX($AV$5:$BA$12,MATCH($D376,$AR$5:$AR$12,0),4))*($G376/INDEX($AV$5:$BA$12,MATCH($D376,$AR$5:$AR$12,0),4))^$I376)+(EXP(-$G376/INDEX($AV$5:$BA$12,MATCH($D376,$AR$5:$AR$12,0),5))*($G376/INDEX($AV$5:$BA$12,MATCH($D376,$AR$5:$AR$12,0),5))^$I376)+(EXP(-$G376/INDEX($AV$5:$BA$12,MATCH($D376,$AR$5:$AR$12,0),6))*($G376/INDEX($AV$5:$BA$12,MATCH($D376,$AR$5:$AR$12,0),6))^$I376)),0)</x:f>
        <x:v>0</x:v>
      </x:c>
      <x:c r="AB376" s="145" t="n">
        <x:f>IFERROR((EXP(-$G376/INDEX($AV$5:$BA$12,MATCH($D376,$AR$5:$AR$12,0),4))*($G376/INDEX($AV$5:$BA$12,MATCH($D376,$AR$5:$AR$12,0),4))^$I376)/((EXP(-$G376/INDEX($AV$5:$BA$12,MATCH($D376,$AR$5:$AR$12,0),1))*($G376/INDEX($AV$5:$BA$12,MATCH($D376,$AR$5:$AR$12,0),1))^$I376)+(EXP(-$G376/INDEX($AV$5:$BA$12,MATCH($D376,$AR$5:$AR$12,0),2))*($G376/INDEX($AV$5:$BA$12,MATCH($D376,$AR$5:$AR$12,0),2))^$I376)+(EXP(-$G376/INDEX($AV$5:$BA$12,MATCH($D376,$AR$5:$AR$12,0),3))*($G376/INDEX($AV$5:$BA$12,MATCH($D376,$AR$5:$AR$12,0),3))^$I376)+(EXP(-$G376/INDEX($AV$5:$BA$12,MATCH($D376,$AR$5:$AR$12,0),4))*($G376/INDEX($AV$5:$BA$12,MATCH($D376,$AR$5:$AR$12,0),4))^$I376)+(EXP(-$G376/INDEX($AV$5:$BA$12,MATCH($D376,$AR$5:$AR$12,0),5))*($G376/INDEX($AV$5:$BA$12,MATCH($D376,$AR$5:$AR$12,0),5))^$I376)+(EXP(-$G376/INDEX($AV$5:$BA$12,MATCH($D376,$AR$5:$AR$12,0),6))*($G376/INDEX($AV$5:$BA$12,MATCH($D376,$AR$5:$AR$12,0),6))^$I376)),0)</x:f>
        <x:v>0</x:v>
      </x:c>
      <x:c r="AC376" s="145" t="n">
        <x:f>IFERROR((EXP(-$G376/INDEX($AV$5:$BA$12,MATCH($D376,$AR$5:$AR$12,0),5))*($G376/INDEX($AV$5:$BA$12,MATCH($D376,$AR$5:$AR$12,0),5))^$I376)/((EXP(-$G376/INDEX($AV$5:$BA$12,MATCH($D376,$AR$5:$AR$12,0),1))*($G376/INDEX($AV$5:$BA$12,MATCH($D376,$AR$5:$AR$12,0),1))^$I376)+(EXP(-$G376/INDEX($AV$5:$BA$12,MATCH($D376,$AR$5:$AR$12,0),2))*($G376/INDEX($AV$5:$BA$12,MATCH($D376,$AR$5:$AR$12,0),2))^$I376)+(EXP(-$G376/INDEX($AV$5:$BA$12,MATCH($D376,$AR$5:$AR$12,0),3))*($G376/INDEX($AV$5:$BA$12,MATCH($D376,$AR$5:$AR$12,0),3))^$I376)+(EXP(-$G376/INDEX($AV$5:$BA$12,MATCH($D376,$AR$5:$AR$12,0),4))*($G376/INDEX($AV$5:$BA$12,MATCH($D376,$AR$5:$AR$12,0),4))^$I376)+(EXP(-$G376/INDEX($AV$5:$BA$12,MATCH($D376,$AR$5:$AR$12,0),5))*($G376/INDEX($AV$5:$BA$12,MATCH($D376,$AR$5:$AR$12,0),5))^$I376)+(EXP(-$G376/INDEX($AV$5:$BA$12,MATCH($D376,$AR$5:$AR$12,0),6))*($G376/INDEX($AV$5:$BA$12,MATCH($D376,$AR$5:$AR$12,0),6))^$I376)),0)</x:f>
        <x:v>0</x:v>
      </x:c>
      <x:c r="AD376" s="145" t="n">
        <x:f>IFERROR((EXP(-$G376/INDEX($AV$5:$BA$12,MATCH($D376,$AR$5:$AR$12,0),6))*($G376/INDEX($AV$5:$BA$12,MATCH($D376,$AR$5:$AR$12,0),6))^$I376)/((EXP(-$G376/INDEX($AV$5:$BA$12,MATCH($D376,$AR$5:$AR$12,0),1))*($G376/INDEX($AV$5:$BA$12,MATCH($D376,$AR$5:$AR$12,0),1))^$I376)+(EXP(-$G376/INDEX($AV$5:$BA$12,MATCH($D376,$AR$5:$AR$12,0),2))*($G376/INDEX($AV$5:$BA$12,MATCH($D376,$AR$5:$AR$12,0),2))^$I376)+(EXP(-$G376/INDEX($AV$5:$BA$12,MATCH($D376,$AR$5:$AR$12,0),3))*($G376/INDEX($AV$5:$BA$12,MATCH($D376,$AR$5:$AR$12,0),3))^$I376)+(EXP(-$G376/INDEX($AV$5:$BA$12,MATCH($D376,$AR$5:$AR$12,0),4))*($G376/INDEX($AV$5:$BA$12,MATCH($D376,$AR$5:$AR$12,0),4))^$I376)+(EXP(-$G376/INDEX($AV$5:$BA$12,MATCH($D376,$AR$5:$AR$12,0),5))*($G376/INDEX($AV$5:$BA$12,MATCH($D376,$AR$5:$AR$12,0),5))^$I376)+(EXP(-$G376/INDEX($AV$5:$BA$12,MATCH($D376,$AR$5:$AR$12,0),6))*($G376/INDEX($AV$5:$BA$12,MATCH($D376,$AR$5:$AR$12,0),6))^$I376)),0)</x:f>
        <x:v>0</x:v>
      </x:c>
      <x:c r="AE376" s="145" t="n">
        <x:f>IFERROR((EXP(-$G376/INDEX($BB$5:$BG$12,MATCH($D376,$AR$5:$AR$12,0),1))*($G376/INDEX($BB$5:$BG$12,MATCH($D376,$AR$5:$AR$12,0),1))^$J376)/((EXP(-$G376/INDEX($BB$5:$BG$12,MATCH($D376,$AR$5:$AR$12,0),1))*($G376/INDEX($BB$5:$BG$12,MATCH($D376,$AR$5:$AR$12,0),1))^$J376)+(EXP(-$G376/INDEX($BB$5:$BG$12,MATCH($D376,$AR$5:$AR$12,0),2))*($G376/INDEX($BB$5:$BG$12,MATCH($D376,$AR$5:$AR$12,0),2))^$J376)+(EXP(-$G376/INDEX($BB$5:$BG$12,MATCH($D376,$AR$5:$AR$12,0),3))*($G376/INDEX($BB$5:$BG$12,MATCH($D376,$AR$5:$AR$12,0),3))^$J376)+(EXP(-$G376/INDEX($BB$5:$BG$12,MATCH($D376,$AR$5:$AR$12,0),4))*($G376/INDEX($BB$5:$BG$12,MATCH($D376,$AR$5:$AR$12,0),4))^$J376)+(EXP(-$G376/INDEX($BB$5:$BG$12,MATCH($D376,$AR$5:$AR$12,0),5))*($G376/INDEX($BB$5:$BG$12,MATCH($D376,$AR$5:$AR$12,0),5))^$J376)+(EXP(-$G376/INDEX($BB$5:$BG$12,MATCH($D376,$AR$5:$AR$12,0),6))*($G376/INDEX($BB$5:$BG$12,MATCH($D376,$AR$5:$AR$12,0),6))^$J376)),0)</x:f>
        <x:v>0</x:v>
      </x:c>
      <x:c r="AF376" s="145" t="n">
        <x:f>IFERROR((EXP(-$G376/INDEX($BB$5:$BG$12,MATCH($D376,$AR$5:$AR$12,0),2))*($G376/INDEX($BB$5:$BG$12,MATCH($D376,$AR$5:$AR$12,0),2))^$J376)/((EXP(-$G376/INDEX($BB$5:$BG$12,MATCH($D376,$AR$5:$AR$12,0),1))*($G376/INDEX($BB$5:$BG$12,MATCH($D376,$AR$5:$AR$12,0),1))^$J376)+(EXP(-$G376/INDEX($BB$5:$BG$12,MATCH($D376,$AR$5:$AR$12,0),2))*($G376/INDEX($BB$5:$BG$12,MATCH($D376,$AR$5:$AR$12,0),2))^$J376)+(EXP(-$G376/INDEX($BB$5:$BG$12,MATCH($D376,$AR$5:$AR$12,0),3))*($G376/INDEX($BB$5:$BG$12,MATCH($D376,$AR$5:$AR$12,0),3))^$J376)+(EXP(-$G376/INDEX($BB$5:$BG$12,MATCH($D376,$AR$5:$AR$12,0),4))*($G376/INDEX($BB$5:$BG$12,MATCH($D376,$AR$5:$AR$12,0),4))^$J376)+(EXP(-$G376/INDEX($BB$5:$BG$12,MATCH($D376,$AR$5:$AR$12,0),5))*($G376/INDEX($BB$5:$BG$12,MATCH($D376,$AR$5:$AR$12,0),5))^$J376)+(EXP(-$G376/INDEX($BB$5:$BG$12,MATCH($D376,$AR$5:$AR$12,0),6))*($G376/INDEX($BB$5:$BG$12,MATCH($D376,$AR$5:$AR$12,0),6))^$J376)),0)</x:f>
        <x:v>0</x:v>
      </x:c>
      <x:c r="AG376" s="145" t="n">
        <x:f>IFERROR((EXP(-$G376/INDEX($BB$5:$BG$12,MATCH($D376,$AR$5:$AR$12,0),3))*($G376/INDEX($BB$5:$BG$12,MATCH($D376,$AR$5:$AR$12,0),3))^$J376)/((EXP(-$G376/INDEX($BB$5:$BG$12,MATCH($D376,$AR$5:$AR$12,0),1))*($G376/INDEX($BB$5:$BG$12,MATCH($D376,$AR$5:$AR$12,0),1))^$J376)+(EXP(-$G376/INDEX($BB$5:$BG$12,MATCH($D376,$AR$5:$AR$12,0),2))*($G376/INDEX($BB$5:$BG$12,MATCH($D376,$AR$5:$AR$12,0),2))^$J376)+(EXP(-$G376/INDEX($BB$5:$BG$12,MATCH($D376,$AR$5:$AR$12,0),3))*($G376/INDEX($BB$5:$BG$12,MATCH($D376,$AR$5:$AR$12,0),3))^$J376)+(EXP(-$G376/INDEX($BB$5:$BG$12,MATCH($D376,$AR$5:$AR$12,0),4))*($G376/INDEX($BB$5:$BG$12,MATCH($D376,$AR$5:$AR$12,0),4))^$J376)+(EXP(-$G376/INDEX($BB$5:$BG$12,MATCH($D376,$AR$5:$AR$12,0),5))*($G376/INDEX($BB$5:$BG$12,MATCH($D376,$AR$5:$AR$12,0),5))^$J376)+(EXP(-$G376/INDEX($BB$5:$BG$12,MATCH($D376,$AR$5:$AR$12,0),6))*($G376/INDEX($BB$5:$BG$12,MATCH($D376,$AR$5:$AR$12,0),6))^$J376)),0)</x:f>
        <x:v>0</x:v>
      </x:c>
      <x:c r="AH376" s="145" t="n">
        <x:f>IFERROR((EXP(-$G376/INDEX($BB$5:$BG$12,MATCH($D376,$AR$5:$AR$12,0),4))*($G376/INDEX($BB$5:$BG$12,MATCH($D376,$AR$5:$AR$12,0),4))^$J376)/((EXP(-$G376/INDEX($BB$5:$BG$12,MATCH($D376,$AR$5:$AR$12,0),1))*($G376/INDEX($BB$5:$BG$12,MATCH($D376,$AR$5:$AR$12,0),1))^$J376)+(EXP(-$G376/INDEX($BB$5:$BG$12,MATCH($D376,$AR$5:$AR$12,0),2))*($G376/INDEX($BB$5:$BG$12,MATCH($D376,$AR$5:$AR$12,0),2))^$J376)+(EXP(-$G376/INDEX($BB$5:$BG$12,MATCH($D376,$AR$5:$AR$12,0),3))*($G376/INDEX($BB$5:$BG$12,MATCH($D376,$AR$5:$AR$12,0),3))^$J376)+(EXP(-$G376/INDEX($BB$5:$BG$12,MATCH($D376,$AR$5:$AR$12,0),4))*($G376/INDEX($BB$5:$BG$12,MATCH($D376,$AR$5:$AR$12,0),4))^$J376)+(EXP(-$G376/INDEX($BB$5:$BG$12,MATCH($D376,$AR$5:$AR$12,0),5))*($G376/INDEX($BB$5:$BG$12,MATCH($D376,$AR$5:$AR$12,0),5))^$J376)+(EXP(-$G376/INDEX($BB$5:$BG$12,MATCH($D376,$AR$5:$AR$12,0),6))*($G376/INDEX($BB$5:$BG$12,MATCH($D376,$AR$5:$AR$12,0),6))^$J376)),0)</x:f>
        <x:v>0</x:v>
      </x:c>
      <x:c r="AI376" s="145" t="n">
        <x:f>IFERROR((EXP(-$G376/INDEX($BB$5:$BG$12,MATCH($D376,$AR$5:$AR$12,0),5))*($G376/INDEX($BB$5:$BG$12,MATCH($D376,$AR$5:$AR$12,0),5))^$J376)/((EXP(-$G376/INDEX($BB$5:$BG$12,MATCH($D376,$AR$5:$AR$12,0),1))*($G376/INDEX($BB$5:$BG$12,MATCH($D376,$AR$5:$AR$12,0),1))^$J376)+(EXP(-$G376/INDEX($BB$5:$BG$12,MATCH($D376,$AR$5:$AR$12,0),2))*($G376/INDEX($BB$5:$BG$12,MATCH($D376,$AR$5:$AR$12,0),2))^$J376)+(EXP(-$G376/INDEX($BB$5:$BG$12,MATCH($D376,$AR$5:$AR$12,0),3))*($G376/INDEX($BB$5:$BG$12,MATCH($D376,$AR$5:$AR$12,0),3))^$J376)+(EXP(-$G376/INDEX($BB$5:$BG$12,MATCH($D376,$AR$5:$AR$12,0),4))*($G376/INDEX($BB$5:$BG$12,MATCH($D376,$AR$5:$AR$12,0),4))^$J376)+(EXP(-$G376/INDEX($BB$5:$BG$12,MATCH($D376,$AR$5:$AR$12,0),5))*($G376/INDEX($BB$5:$BG$12,MATCH($D376,$AR$5:$AR$12,0),5))^$J376)+(EXP(-$G376/INDEX($BB$5:$BG$12,MATCH($D376,$AR$5:$AR$12,0),6))*($G376/INDEX($BB$5:$BG$12,MATCH($D376,$AR$5:$AR$12,0),6))^$J376)),0)</x:f>
        <x:v>0</x:v>
      </x:c>
      <x:c r="AJ376" s="145" t="n">
        <x:f>IFERROR((EXP(-$G376/INDEX($BB$5:$BG$12,MATCH($D376,$AR$5:$AR$12,0),6))*($G376/INDEX($BB$5:$BG$12,MATCH($D376,$AR$5:$AR$12,0),6))^$J376)/((EXP(-$G376/INDEX($BB$5:$BG$12,MATCH($D376,$AR$5:$AR$12,0),1))*($G376/INDEX($BB$5:$BG$12,MATCH($D376,$AR$5:$AR$12,0),1))^$J376)+(EXP(-$G376/INDEX($BB$5:$BG$12,MATCH($D376,$AR$5:$AR$12,0),2))*($G376/INDEX($BB$5:$BG$12,MATCH($D376,$AR$5:$AR$12,0),2))^$J376)+(EXP(-$G376/INDEX($BB$5:$BG$12,MATCH($D376,$AR$5:$AR$12,0),3))*($G376/INDEX($BB$5:$BG$12,MATCH($D376,$AR$5:$AR$12,0),3))^$J376)+(EXP(-$G376/INDEX($BB$5:$BG$12,MATCH($D376,$AR$5:$AR$12,0),4))*($G376/INDEX($BB$5:$BG$12,MATCH($D376,$AR$5:$AR$12,0),4))^$J376)+(EXP(-$G376/INDEX($BB$5:$BG$12,MATCH($D376,$AR$5:$AR$12,0),5))*($G376/INDEX($BB$5:$BG$12,MATCH($D376,$AR$5:$AR$12,0),5))^$J376)+(EXP(-$G376/INDEX($BB$5:$BG$12,MATCH($D376,$AR$5:$AR$12,0),6))*($G376/INDEX($BB$5:$BG$12,MATCH($D376,$AR$5:$AR$12,0),6))^$J376)),0)</x:f>
        <x:v>0</x:v>
      </x:c>
      <x:c r="BJ376"/>
      <x:c r="BK376"/>
      <x:c r="BL376"/>
      <x:c r="BM376"/>
      <x:c r="BN376"/>
      <x:c r="BO376"/>
      <x:c r="BP376"/>
      <x:c r="BQ376"/>
      <x:c r="BR376"/>
      <x:c r="BS376"/>
      <x:c r="BT376"/>
      <x:c r="BU376"/>
      <x:c r="BV376"/>
      <x:c r="BW376"/>
      <x:c r="BX376"/>
      <x:c r="BY376"/>
      <x:c r="BZ376"/>
    </x:row>
    <x:row r="377">
      <x:c r="A377" s="30" t="n">
        <x:f>'対象台データ'!A375</x:f>
        <x:v>46139</x:v>
      </x:c>
      <x:c r="B377" s="1004" t="str">
        <x:f>'対象台データ'!B375</x:f>
        <x:v>月</x:v>
      </x:c>
      <x:c r="C377" s="1004" t="str">
        <x:f>'対象台データ'!C375</x:f>
        <x:v>4/27</x:v>
      </x:c>
      <x:c r="D377" t="str">
        <x:f>'対象台データ'!D375</x:f>
        <x:v>東京喰種</x:v>
      </x:c>
      <x:c r="E377" s="1015" t="n">
        <x:f>IF($X377="A",MIN(100,MAX(0,55+(V377-55)*(1+0.4*SQRT(MIN(G377/8000,1))))),MIN(100,MAX(0,V377)))</x:f>
        <x:v>67.4589750036175</x:v>
      </x:c>
      <x:c r="F377" s="1017" t="n">
        <x:f>'対象台データ'!E375</x:f>
        <x:v>470</x:v>
      </x:c>
      <x:c r="G377" s="644" t="n">
        <x:f>'対象台データ'!F375</x:f>
        <x:v>6188</x:v>
      </x:c>
      <x:c r="H377" s="644" t="n">
        <x:f>'対象台データ'!G375</x:f>
        <x:v>1899</x:v>
      </x:c>
      <x:c r="I377" s="644" t="n">
        <x:f>'対象台データ'!H375</x:f>
        <x:v>0</x:v>
      </x:c>
      <x:c r="J377" s="644" t="n">
        <x:f>'対象台データ'!I375</x:f>
        <x:v>0</x:v>
      </x:c>
      <x:c r="K377" s="145" t="n">
        <x:f>'対象台データ'!K375</x:f>
        <x:v>1.10229476405947</x:v>
      </x:c>
      <x:c r="L377" s="28" t="n">
        <x:f>IF(G377&lt;=0,5,IF(G377&lt;1500,5+(G377-0)*(20-5)/(1500-0),IF(G377&lt;3000,20+(G377-1500)*(40-20)/(3000-1500),IF(G377&lt;4500,40+(G377-3000)*(58-40)/(4500-3000),IF(G377&lt;6000,58+(G377-4500)*(72-58)/(6000-4500),IF(G377&lt;7500,72+(G377-6000)*(84-72)/(7500-6000),IF(G377&lt;9000,84+(G377-7500)*(93-84)/(9000-7500),IF(G377&lt;11000,93+(G377-9000)*(100-93)/(11000-9000),100))))))))</x:f>
        <x:v>73.504</x:v>
      </x:c>
      <x:c r="M377" s="28" t="n">
        <x:v>1</x:v>
      </x:c>
      <x:c r="N377" s="28" t="n">
        <x:f>MIN(100,L377*M377)</x:f>
        <x:v>73.504</x:v>
      </x:c>
      <x:c r="O377" s="28" t="n">
        <x:f>IF(K377&lt;=0.8,0,IF(K377&lt;0.9,0+(K377-0.8)*(10-0)/(0.9-0.8),IF(K377&lt;1,10+(K377-0.9)*(35-10)/(1-0.9),IF(K377&lt;1.2,35+(K377-1)*(87-35)/(1.2-1),IF(K377&lt;1.3,87+(K377-1.2)*(96-87)/(1.3-1.2),IF(K377&lt;1.45,96+(K377-1.3)*(100-96)/(1.45-1.3),100))))))</x:f>
        <x:v>61.596638655462215</x:v>
      </x:c>
      <x:c r="P377" s="145" t="n">
        <x:f>MIN(1,SQRT(G377/8000))</x:f>
        <x:v>0.8794884877018004</x:v>
      </x:c>
      <x:c r="Q377" s="28" t="n">
        <x:f>35+(O377-35)*P377</x:f>
        <x:v>58.39143750904371</x:v>
      </x:c>
      <x:c r="R377" s="28" t="n">
        <x:f>IF(K377&lt;0.95,MIN(25,(0.95-K377)*250),0)</x:f>
        <x:v>0</x:v>
      </x:c>
      <x:c r="S377" s="28" t="n">
        <x:f>IF($X377="A",Y377*5+Z377*15+AA377*30+AB377*60+AC377*80+AD377*100,0)</x:f>
        <x:v>0</x:v>
      </x:c>
      <x:c r="T377" s="28" t="n">
        <x:f>IF($X377="A",AE377*5+AF377*15+AG377*30+AH377*60+AI377*80+AJ377*100,0)</x:f>
        <x:v>0</x:v>
      </x:c>
      <x:c r="U377" s="28" t="n">
        <x:f>IF($X377="A",S377*15%+T377*30%+Q377*55%,0)</x:f>
        <x:v>0</x:v>
      </x:c>
      <x:c r="V377" s="1019" t="n">
        <x:f>IF($X377="A",U377*80%+N377*20%,N377*IFERROR(INDEX($AT$5:$AT$60,MATCH($D377,$AR$5:$AR$60,0)),0.6)+Q377*IFERROR(INDEX($AU$5:$AU$60,MATCH($D377,$AR$5:$AR$60,0)),0.4)-R377)</x:f>
        <x:v>67.4589750036175</x:v>
      </x:c>
      <x:c r="W377" s="25" t="str">
        <x:f>IF(E377&gt;=90,"設定6級候補",IF(E377&gt;=75,"設定4以上強候補",IF(E377&gt;=60,"設定4以上を疑う","要観察")))</x:f>
        <x:v>設定4以上を疑う</x:v>
      </x:c>
      <x:c r="X377" s="1004" t="str">
        <x:f>IFERROR(INDEX($AS$5:$AS$60,MATCH($D377,$AR$5:$AR$60,0)),"AT")</x:f>
        <x:v>AT</x:v>
      </x:c>
      <x:c r="Y377" s="145" t="n">
        <x:f>IFERROR((EXP(-$G377/INDEX($AV$5:$BA$12,MATCH($D377,$AR$5:$AR$12,0),1))*($G377/INDEX($AV$5:$BA$12,MATCH($D377,$AR$5:$AR$12,0),1))^$I377)/((EXP(-$G377/INDEX($AV$5:$BA$12,MATCH($D377,$AR$5:$AR$12,0),1))*($G377/INDEX($AV$5:$BA$12,MATCH($D377,$AR$5:$AR$12,0),1))^$I377)+(EXP(-$G377/INDEX($AV$5:$BA$12,MATCH($D377,$AR$5:$AR$12,0),2))*($G377/INDEX($AV$5:$BA$12,MATCH($D377,$AR$5:$AR$12,0),2))^$I377)+(EXP(-$G377/INDEX($AV$5:$BA$12,MATCH($D377,$AR$5:$AR$12,0),3))*($G377/INDEX($AV$5:$BA$12,MATCH($D377,$AR$5:$AR$12,0),3))^$I377)+(EXP(-$G377/INDEX($AV$5:$BA$12,MATCH($D377,$AR$5:$AR$12,0),4))*($G377/INDEX($AV$5:$BA$12,MATCH($D377,$AR$5:$AR$12,0),4))^$I377)+(EXP(-$G377/INDEX($AV$5:$BA$12,MATCH($D377,$AR$5:$AR$12,0),5))*($G377/INDEX($AV$5:$BA$12,MATCH($D377,$AR$5:$AR$12,0),5))^$I377)+(EXP(-$G377/INDEX($AV$5:$BA$12,MATCH($D377,$AR$5:$AR$12,0),6))*($G377/INDEX($AV$5:$BA$12,MATCH($D377,$AR$5:$AR$12,0),6))^$I377)),0)</x:f>
        <x:v>0</x:v>
      </x:c>
      <x:c r="Z377" s="145" t="n">
        <x:f>IFERROR((EXP(-$G377/INDEX($AV$5:$BA$12,MATCH($D377,$AR$5:$AR$12,0),2))*($G377/INDEX($AV$5:$BA$12,MATCH($D377,$AR$5:$AR$12,0),2))^$I377)/((EXP(-$G377/INDEX($AV$5:$BA$12,MATCH($D377,$AR$5:$AR$12,0),1))*($G377/INDEX($AV$5:$BA$12,MATCH($D377,$AR$5:$AR$12,0),1))^$I377)+(EXP(-$G377/INDEX($AV$5:$BA$12,MATCH($D377,$AR$5:$AR$12,0),2))*($G377/INDEX($AV$5:$BA$12,MATCH($D377,$AR$5:$AR$12,0),2))^$I377)+(EXP(-$G377/INDEX($AV$5:$BA$12,MATCH($D377,$AR$5:$AR$12,0),3))*($G377/INDEX($AV$5:$BA$12,MATCH($D377,$AR$5:$AR$12,0),3))^$I377)+(EXP(-$G377/INDEX($AV$5:$BA$12,MATCH($D377,$AR$5:$AR$12,0),4))*($G377/INDEX($AV$5:$BA$12,MATCH($D377,$AR$5:$AR$12,0),4))^$I377)+(EXP(-$G377/INDEX($AV$5:$BA$12,MATCH($D377,$AR$5:$AR$12,0),5))*($G377/INDEX($AV$5:$BA$12,MATCH($D377,$AR$5:$AR$12,0),5))^$I377)+(EXP(-$G377/INDEX($AV$5:$BA$12,MATCH($D377,$AR$5:$AR$12,0),6))*($G377/INDEX($AV$5:$BA$12,MATCH($D377,$AR$5:$AR$12,0),6))^$I377)),0)</x:f>
        <x:v>0</x:v>
      </x:c>
      <x:c r="AA377" s="145" t="n">
        <x:f>IFERROR((EXP(-$G377/INDEX($AV$5:$BA$12,MATCH($D377,$AR$5:$AR$12,0),3))*($G377/INDEX($AV$5:$BA$12,MATCH($D377,$AR$5:$AR$12,0),3))^$I377)/((EXP(-$G377/INDEX($AV$5:$BA$12,MATCH($D377,$AR$5:$AR$12,0),1))*($G377/INDEX($AV$5:$BA$12,MATCH($D377,$AR$5:$AR$12,0),1))^$I377)+(EXP(-$G377/INDEX($AV$5:$BA$12,MATCH($D377,$AR$5:$AR$12,0),2))*($G377/INDEX($AV$5:$BA$12,MATCH($D377,$AR$5:$AR$12,0),2))^$I377)+(EXP(-$G377/INDEX($AV$5:$BA$12,MATCH($D377,$AR$5:$AR$12,0),3))*($G377/INDEX($AV$5:$BA$12,MATCH($D377,$AR$5:$AR$12,0),3))^$I377)+(EXP(-$G377/INDEX($AV$5:$BA$12,MATCH($D377,$AR$5:$AR$12,0),4))*($G377/INDEX($AV$5:$BA$12,MATCH($D377,$AR$5:$AR$12,0),4))^$I377)+(EXP(-$G377/INDEX($AV$5:$BA$12,MATCH($D377,$AR$5:$AR$12,0),5))*($G377/INDEX($AV$5:$BA$12,MATCH($D377,$AR$5:$AR$12,0),5))^$I377)+(EXP(-$G377/INDEX($AV$5:$BA$12,MATCH($D377,$AR$5:$AR$12,0),6))*($G377/INDEX($AV$5:$BA$12,MATCH($D377,$AR$5:$AR$12,0),6))^$I377)),0)</x:f>
        <x:v>0</x:v>
      </x:c>
      <x:c r="AB377" s="145" t="n">
        <x:f>IFERROR((EXP(-$G377/INDEX($AV$5:$BA$12,MATCH($D377,$AR$5:$AR$12,0),4))*($G377/INDEX($AV$5:$BA$12,MATCH($D377,$AR$5:$AR$12,0),4))^$I377)/((EXP(-$G377/INDEX($AV$5:$BA$12,MATCH($D377,$AR$5:$AR$12,0),1))*($G377/INDEX($AV$5:$BA$12,MATCH($D377,$AR$5:$AR$12,0),1))^$I377)+(EXP(-$G377/INDEX($AV$5:$BA$12,MATCH($D377,$AR$5:$AR$12,0),2))*($G377/INDEX($AV$5:$BA$12,MATCH($D377,$AR$5:$AR$12,0),2))^$I377)+(EXP(-$G377/INDEX($AV$5:$BA$12,MATCH($D377,$AR$5:$AR$12,0),3))*($G377/INDEX($AV$5:$BA$12,MATCH($D377,$AR$5:$AR$12,0),3))^$I377)+(EXP(-$G377/INDEX($AV$5:$BA$12,MATCH($D377,$AR$5:$AR$12,0),4))*($G377/INDEX($AV$5:$BA$12,MATCH($D377,$AR$5:$AR$12,0),4))^$I377)+(EXP(-$G377/INDEX($AV$5:$BA$12,MATCH($D377,$AR$5:$AR$12,0),5))*($G377/INDEX($AV$5:$BA$12,MATCH($D377,$AR$5:$AR$12,0),5))^$I377)+(EXP(-$G377/INDEX($AV$5:$BA$12,MATCH($D377,$AR$5:$AR$12,0),6))*($G377/INDEX($AV$5:$BA$12,MATCH($D377,$AR$5:$AR$12,0),6))^$I377)),0)</x:f>
        <x:v>0</x:v>
      </x:c>
      <x:c r="AC377" s="145" t="n">
        <x:f>IFERROR((EXP(-$G377/INDEX($AV$5:$BA$12,MATCH($D377,$AR$5:$AR$12,0),5))*($G377/INDEX($AV$5:$BA$12,MATCH($D377,$AR$5:$AR$12,0),5))^$I377)/((EXP(-$G377/INDEX($AV$5:$BA$12,MATCH($D377,$AR$5:$AR$12,0),1))*($G377/INDEX($AV$5:$BA$12,MATCH($D377,$AR$5:$AR$12,0),1))^$I377)+(EXP(-$G377/INDEX($AV$5:$BA$12,MATCH($D377,$AR$5:$AR$12,0),2))*($G377/INDEX($AV$5:$BA$12,MATCH($D377,$AR$5:$AR$12,0),2))^$I377)+(EXP(-$G377/INDEX($AV$5:$BA$12,MATCH($D377,$AR$5:$AR$12,0),3))*($G377/INDEX($AV$5:$BA$12,MATCH($D377,$AR$5:$AR$12,0),3))^$I377)+(EXP(-$G377/INDEX($AV$5:$BA$12,MATCH($D377,$AR$5:$AR$12,0),4))*($G377/INDEX($AV$5:$BA$12,MATCH($D377,$AR$5:$AR$12,0),4))^$I377)+(EXP(-$G377/INDEX($AV$5:$BA$12,MATCH($D377,$AR$5:$AR$12,0),5))*($G377/INDEX($AV$5:$BA$12,MATCH($D377,$AR$5:$AR$12,0),5))^$I377)+(EXP(-$G377/INDEX($AV$5:$BA$12,MATCH($D377,$AR$5:$AR$12,0),6))*($G377/INDEX($AV$5:$BA$12,MATCH($D377,$AR$5:$AR$12,0),6))^$I377)),0)</x:f>
        <x:v>0</x:v>
      </x:c>
      <x:c r="AD377" s="145" t="n">
        <x:f>IFERROR((EXP(-$G377/INDEX($AV$5:$BA$12,MATCH($D377,$AR$5:$AR$12,0),6))*($G377/INDEX($AV$5:$BA$12,MATCH($D377,$AR$5:$AR$12,0),6))^$I377)/((EXP(-$G377/INDEX($AV$5:$BA$12,MATCH($D377,$AR$5:$AR$12,0),1))*($G377/INDEX($AV$5:$BA$12,MATCH($D377,$AR$5:$AR$12,0),1))^$I377)+(EXP(-$G377/INDEX($AV$5:$BA$12,MATCH($D377,$AR$5:$AR$12,0),2))*($G377/INDEX($AV$5:$BA$12,MATCH($D377,$AR$5:$AR$12,0),2))^$I377)+(EXP(-$G377/INDEX($AV$5:$BA$12,MATCH($D377,$AR$5:$AR$12,0),3))*($G377/INDEX($AV$5:$BA$12,MATCH($D377,$AR$5:$AR$12,0),3))^$I377)+(EXP(-$G377/INDEX($AV$5:$BA$12,MATCH($D377,$AR$5:$AR$12,0),4))*($G377/INDEX($AV$5:$BA$12,MATCH($D377,$AR$5:$AR$12,0),4))^$I377)+(EXP(-$G377/INDEX($AV$5:$BA$12,MATCH($D377,$AR$5:$AR$12,0),5))*($G377/INDEX($AV$5:$BA$12,MATCH($D377,$AR$5:$AR$12,0),5))^$I377)+(EXP(-$G377/INDEX($AV$5:$BA$12,MATCH($D377,$AR$5:$AR$12,0),6))*($G377/INDEX($AV$5:$BA$12,MATCH($D377,$AR$5:$AR$12,0),6))^$I377)),0)</x:f>
        <x:v>0</x:v>
      </x:c>
      <x:c r="AE377" s="145" t="n">
        <x:f>IFERROR((EXP(-$G377/INDEX($BB$5:$BG$12,MATCH($D377,$AR$5:$AR$12,0),1))*($G377/INDEX($BB$5:$BG$12,MATCH($D377,$AR$5:$AR$12,0),1))^$J377)/((EXP(-$G377/INDEX($BB$5:$BG$12,MATCH($D377,$AR$5:$AR$12,0),1))*($G377/INDEX($BB$5:$BG$12,MATCH($D377,$AR$5:$AR$12,0),1))^$J377)+(EXP(-$G377/INDEX($BB$5:$BG$12,MATCH($D377,$AR$5:$AR$12,0),2))*($G377/INDEX($BB$5:$BG$12,MATCH($D377,$AR$5:$AR$12,0),2))^$J377)+(EXP(-$G377/INDEX($BB$5:$BG$12,MATCH($D377,$AR$5:$AR$12,0),3))*($G377/INDEX($BB$5:$BG$12,MATCH($D377,$AR$5:$AR$12,0),3))^$J377)+(EXP(-$G377/INDEX($BB$5:$BG$12,MATCH($D377,$AR$5:$AR$12,0),4))*($G377/INDEX($BB$5:$BG$12,MATCH($D377,$AR$5:$AR$12,0),4))^$J377)+(EXP(-$G377/INDEX($BB$5:$BG$12,MATCH($D377,$AR$5:$AR$12,0),5))*($G377/INDEX($BB$5:$BG$12,MATCH($D377,$AR$5:$AR$12,0),5))^$J377)+(EXP(-$G377/INDEX($BB$5:$BG$12,MATCH($D377,$AR$5:$AR$12,0),6))*($G377/INDEX($BB$5:$BG$12,MATCH($D377,$AR$5:$AR$12,0),6))^$J377)),0)</x:f>
        <x:v>0</x:v>
      </x:c>
      <x:c r="AF377" s="145" t="n">
        <x:f>IFERROR((EXP(-$G377/INDEX($BB$5:$BG$12,MATCH($D377,$AR$5:$AR$12,0),2))*($G377/INDEX($BB$5:$BG$12,MATCH($D377,$AR$5:$AR$12,0),2))^$J377)/((EXP(-$G377/INDEX($BB$5:$BG$12,MATCH($D377,$AR$5:$AR$12,0),1))*($G377/INDEX($BB$5:$BG$12,MATCH($D377,$AR$5:$AR$12,0),1))^$J377)+(EXP(-$G377/INDEX($BB$5:$BG$12,MATCH($D377,$AR$5:$AR$12,0),2))*($G377/INDEX($BB$5:$BG$12,MATCH($D377,$AR$5:$AR$12,0),2))^$J377)+(EXP(-$G377/INDEX($BB$5:$BG$12,MATCH($D377,$AR$5:$AR$12,0),3))*($G377/INDEX($BB$5:$BG$12,MATCH($D377,$AR$5:$AR$12,0),3))^$J377)+(EXP(-$G377/INDEX($BB$5:$BG$12,MATCH($D377,$AR$5:$AR$12,0),4))*($G377/INDEX($BB$5:$BG$12,MATCH($D377,$AR$5:$AR$12,0),4))^$J377)+(EXP(-$G377/INDEX($BB$5:$BG$12,MATCH($D377,$AR$5:$AR$12,0),5))*($G377/INDEX($BB$5:$BG$12,MATCH($D377,$AR$5:$AR$12,0),5))^$J377)+(EXP(-$G377/INDEX($BB$5:$BG$12,MATCH($D377,$AR$5:$AR$12,0),6))*($G377/INDEX($BB$5:$BG$12,MATCH($D377,$AR$5:$AR$12,0),6))^$J377)),0)</x:f>
        <x:v>0</x:v>
      </x:c>
      <x:c r="AG377" s="145" t="n">
        <x:f>IFERROR((EXP(-$G377/INDEX($BB$5:$BG$12,MATCH($D377,$AR$5:$AR$12,0),3))*($G377/INDEX($BB$5:$BG$12,MATCH($D377,$AR$5:$AR$12,0),3))^$J377)/((EXP(-$G377/INDEX($BB$5:$BG$12,MATCH($D377,$AR$5:$AR$12,0),1))*($G377/INDEX($BB$5:$BG$12,MATCH($D377,$AR$5:$AR$12,0),1))^$J377)+(EXP(-$G377/INDEX($BB$5:$BG$12,MATCH($D377,$AR$5:$AR$12,0),2))*($G377/INDEX($BB$5:$BG$12,MATCH($D377,$AR$5:$AR$12,0),2))^$J377)+(EXP(-$G377/INDEX($BB$5:$BG$12,MATCH($D377,$AR$5:$AR$12,0),3))*($G377/INDEX($BB$5:$BG$12,MATCH($D377,$AR$5:$AR$12,0),3))^$J377)+(EXP(-$G377/INDEX($BB$5:$BG$12,MATCH($D377,$AR$5:$AR$12,0),4))*($G377/INDEX($BB$5:$BG$12,MATCH($D377,$AR$5:$AR$12,0),4))^$J377)+(EXP(-$G377/INDEX($BB$5:$BG$12,MATCH($D377,$AR$5:$AR$12,0),5))*($G377/INDEX($BB$5:$BG$12,MATCH($D377,$AR$5:$AR$12,0),5))^$J377)+(EXP(-$G377/INDEX($BB$5:$BG$12,MATCH($D377,$AR$5:$AR$12,0),6))*($G377/INDEX($BB$5:$BG$12,MATCH($D377,$AR$5:$AR$12,0),6))^$J377)),0)</x:f>
        <x:v>0</x:v>
      </x:c>
      <x:c r="AH377" s="145" t="n">
        <x:f>IFERROR((EXP(-$G377/INDEX($BB$5:$BG$12,MATCH($D377,$AR$5:$AR$12,0),4))*($G377/INDEX($BB$5:$BG$12,MATCH($D377,$AR$5:$AR$12,0),4))^$J377)/((EXP(-$G377/INDEX($BB$5:$BG$12,MATCH($D377,$AR$5:$AR$12,0),1))*($G377/INDEX($BB$5:$BG$12,MATCH($D377,$AR$5:$AR$12,0),1))^$J377)+(EXP(-$G377/INDEX($BB$5:$BG$12,MATCH($D377,$AR$5:$AR$12,0),2))*($G377/INDEX($BB$5:$BG$12,MATCH($D377,$AR$5:$AR$12,0),2))^$J377)+(EXP(-$G377/INDEX($BB$5:$BG$12,MATCH($D377,$AR$5:$AR$12,0),3))*($G377/INDEX($BB$5:$BG$12,MATCH($D377,$AR$5:$AR$12,0),3))^$J377)+(EXP(-$G377/INDEX($BB$5:$BG$12,MATCH($D377,$AR$5:$AR$12,0),4))*($G377/INDEX($BB$5:$BG$12,MATCH($D377,$AR$5:$AR$12,0),4))^$J377)+(EXP(-$G377/INDEX($BB$5:$BG$12,MATCH($D377,$AR$5:$AR$12,0),5))*($G377/INDEX($BB$5:$BG$12,MATCH($D377,$AR$5:$AR$12,0),5))^$J377)+(EXP(-$G377/INDEX($BB$5:$BG$12,MATCH($D377,$AR$5:$AR$12,0),6))*($G377/INDEX($BB$5:$BG$12,MATCH($D377,$AR$5:$AR$12,0),6))^$J377)),0)</x:f>
        <x:v>0</x:v>
      </x:c>
      <x:c r="AI377" s="145" t="n">
        <x:f>IFERROR((EXP(-$G377/INDEX($BB$5:$BG$12,MATCH($D377,$AR$5:$AR$12,0),5))*($G377/INDEX($BB$5:$BG$12,MATCH($D377,$AR$5:$AR$12,0),5))^$J377)/((EXP(-$G377/INDEX($BB$5:$BG$12,MATCH($D377,$AR$5:$AR$12,0),1))*($G377/INDEX($BB$5:$BG$12,MATCH($D377,$AR$5:$AR$12,0),1))^$J377)+(EXP(-$G377/INDEX($BB$5:$BG$12,MATCH($D377,$AR$5:$AR$12,0),2))*($G377/INDEX($BB$5:$BG$12,MATCH($D377,$AR$5:$AR$12,0),2))^$J377)+(EXP(-$G377/INDEX($BB$5:$BG$12,MATCH($D377,$AR$5:$AR$12,0),3))*($G377/INDEX($BB$5:$BG$12,MATCH($D377,$AR$5:$AR$12,0),3))^$J377)+(EXP(-$G377/INDEX($BB$5:$BG$12,MATCH($D377,$AR$5:$AR$12,0),4))*($G377/INDEX($BB$5:$BG$12,MATCH($D377,$AR$5:$AR$12,0),4))^$J377)+(EXP(-$G377/INDEX($BB$5:$BG$12,MATCH($D377,$AR$5:$AR$12,0),5))*($G377/INDEX($BB$5:$BG$12,MATCH($D377,$AR$5:$AR$12,0),5))^$J377)+(EXP(-$G377/INDEX($BB$5:$BG$12,MATCH($D377,$AR$5:$AR$12,0),6))*($G377/INDEX($BB$5:$BG$12,MATCH($D377,$AR$5:$AR$12,0),6))^$J377)),0)</x:f>
        <x:v>0</x:v>
      </x:c>
      <x:c r="AJ377" s="145" t="n">
        <x:f>IFERROR((EXP(-$G377/INDEX($BB$5:$BG$12,MATCH($D377,$AR$5:$AR$12,0),6))*($G377/INDEX($BB$5:$BG$12,MATCH($D377,$AR$5:$AR$12,0),6))^$J377)/((EXP(-$G377/INDEX($BB$5:$BG$12,MATCH($D377,$AR$5:$AR$12,0),1))*($G377/INDEX($BB$5:$BG$12,MATCH($D377,$AR$5:$AR$12,0),1))^$J377)+(EXP(-$G377/INDEX($BB$5:$BG$12,MATCH($D377,$AR$5:$AR$12,0),2))*($G377/INDEX($BB$5:$BG$12,MATCH($D377,$AR$5:$AR$12,0),2))^$J377)+(EXP(-$G377/INDEX($BB$5:$BG$12,MATCH($D377,$AR$5:$AR$12,0),3))*($G377/INDEX($BB$5:$BG$12,MATCH($D377,$AR$5:$AR$12,0),3))^$J377)+(EXP(-$G377/INDEX($BB$5:$BG$12,MATCH($D377,$AR$5:$AR$12,0),4))*($G377/INDEX($BB$5:$BG$12,MATCH($D377,$AR$5:$AR$12,0),4))^$J377)+(EXP(-$G377/INDEX($BB$5:$BG$12,MATCH($D377,$AR$5:$AR$12,0),5))*($G377/INDEX($BB$5:$BG$12,MATCH($D377,$AR$5:$AR$12,0),5))^$J377)+(EXP(-$G377/INDEX($BB$5:$BG$12,MATCH($D377,$AR$5:$AR$12,0),6))*($G377/INDEX($BB$5:$BG$12,MATCH($D377,$AR$5:$AR$12,0),6))^$J377)),0)</x:f>
        <x:v>0</x:v>
      </x:c>
      <x:c r="BJ377"/>
      <x:c r="BK377"/>
      <x:c r="BL377"/>
      <x:c r="BM377"/>
      <x:c r="BN377"/>
      <x:c r="BO377"/>
      <x:c r="BP377"/>
      <x:c r="BQ377"/>
      <x:c r="BR377"/>
      <x:c r="BS377"/>
      <x:c r="BT377"/>
      <x:c r="BU377"/>
      <x:c r="BV377"/>
      <x:c r="BW377"/>
      <x:c r="BX377"/>
      <x:c r="BY377"/>
      <x:c r="BZ377"/>
    </x:row>
    <x:row r="378">
      <x:c r="A378" s="30" t="n">
        <x:f>'対象台データ'!A376</x:f>
        <x:v>46139</x:v>
      </x:c>
      <x:c r="B378" s="1004" t="str">
        <x:f>'対象台データ'!B376</x:f>
        <x:v>月</x:v>
      </x:c>
      <x:c r="C378" s="1004" t="str">
        <x:f>'対象台データ'!C376</x:f>
        <x:v>4/27</x:v>
      </x:c>
      <x:c r="D378" t="str">
        <x:f>'対象台データ'!D376</x:f>
        <x:v>東京喰種</x:v>
      </x:c>
      <x:c r="E378" s="1015" t="n">
        <x:f>IF($X378="A",MIN(100,MAX(0,55+(V378-55)*(1+0.4*SQRT(MIN(G378/8000,1))))),MIN(100,MAX(0,V378)))</x:f>
        <x:v>67.46608360519303</x:v>
      </x:c>
      <x:c r="F378" s="1017" t="n">
        <x:f>'対象台データ'!E376</x:f>
        <x:v>472</x:v>
      </x:c>
      <x:c r="G378" s="644" t="n">
        <x:f>'対象台データ'!F376</x:f>
        <x:v>6035</x:v>
      </x:c>
      <x:c r="H378" s="644" t="n">
        <x:f>'対象台データ'!G376</x:f>
        <x:v>2024</x:v>
      </x:c>
      <x:c r="I378" s="644" t="n">
        <x:f>'対象台データ'!H376</x:f>
        <x:v>0</x:v>
      </x:c>
      <x:c r="J378" s="644" t="n">
        <x:f>'対象台データ'!I376</x:f>
        <x:v>0</x:v>
      </x:c>
      <x:c r="K378" s="145" t="n">
        <x:f>'対象台データ'!K376</x:f>
        <x:v>1.111792322562828</x:v>
      </x:c>
      <x:c r="L378" s="28" t="n">
        <x:f>IF(G378&lt;=0,5,IF(G378&lt;1500,5+(G378-0)*(20-5)/(1500-0),IF(G378&lt;3000,20+(G378-1500)*(40-20)/(3000-1500),IF(G378&lt;4500,40+(G378-3000)*(58-40)/(4500-3000),IF(G378&lt;6000,58+(G378-4500)*(72-58)/(6000-4500),IF(G378&lt;7500,72+(G378-6000)*(84-72)/(7500-6000),IF(G378&lt;9000,84+(G378-7500)*(93-84)/(9000-7500),IF(G378&lt;11000,93+(G378-9000)*(100-93)/(11000-9000),100))))))))</x:f>
        <x:v>72.28</x:v>
      </x:c>
      <x:c r="M378" s="28" t="n">
        <x:v>1</x:v>
      </x:c>
      <x:c r="N378" s="28" t="n">
        <x:f>MIN(100,L378*M378)</x:f>
        <x:v>72.28</x:v>
      </x:c>
      <x:c r="O378" s="28" t="n">
        <x:f>IF(K378&lt;=0.8,0,IF(K378&lt;0.9,0+(K378-0.8)*(10-0)/(0.9-0.8),IF(K378&lt;1,10+(K378-0.9)*(35-10)/(1-0.9),IF(K378&lt;1.2,35+(K378-1)*(87-35)/(1.2-1),IF(K378&lt;1.3,87+(K378-1.2)*(96-87)/(1.3-1.2),IF(K378&lt;1.45,96+(K378-1.3)*(100-96)/(1.45-1.3),100))))))</x:f>
        <x:v>64.06600386633525</x:v>
      </x:c>
      <x:c r="P378" s="145" t="n">
        <x:f>MIN(1,SQRT(G378/8000))</x:f>
        <x:v>0.8685476383020104</x:v>
      </x:c>
      <x:c r="Q378" s="28" t="n">
        <x:f>35+(O378-35)*P378</x:f>
        <x:v>60.245209012982585</x:v>
      </x:c>
      <x:c r="R378" s="28" t="n">
        <x:f>IF(K378&lt;0.95,MIN(25,(0.95-K378)*250),0)</x:f>
        <x:v>0</x:v>
      </x:c>
      <x:c r="S378" s="28" t="n">
        <x:f>IF($X378="A",Y378*5+Z378*15+AA378*30+AB378*60+AC378*80+AD378*100,0)</x:f>
        <x:v>0</x:v>
      </x:c>
      <x:c r="T378" s="28" t="n">
        <x:f>IF($X378="A",AE378*5+AF378*15+AG378*30+AH378*60+AI378*80+AJ378*100,0)</x:f>
        <x:v>0</x:v>
      </x:c>
      <x:c r="U378" s="28" t="n">
        <x:f>IF($X378="A",S378*15%+T378*30%+Q378*55%,0)</x:f>
        <x:v>0</x:v>
      </x:c>
      <x:c r="V378" s="1019" t="n">
        <x:f>IF($X378="A",U378*80%+N378*20%,N378*IFERROR(INDEX($AT$5:$AT$60,MATCH($D378,$AR$5:$AR$60,0)),0.6)+Q378*IFERROR(INDEX($AU$5:$AU$60,MATCH($D378,$AR$5:$AR$60,0)),0.4)-R378)</x:f>
        <x:v>67.46608360519303</x:v>
      </x:c>
      <x:c r="W378" s="25" t="str">
        <x:f>IF(E378&gt;=90,"設定6級候補",IF(E378&gt;=75,"設定4以上強候補",IF(E378&gt;=60,"設定4以上を疑う","要観察")))</x:f>
        <x:v>設定4以上を疑う</x:v>
      </x:c>
      <x:c r="X378" s="1004" t="str">
        <x:f>IFERROR(INDEX($AS$5:$AS$60,MATCH($D378,$AR$5:$AR$60,0)),"AT")</x:f>
        <x:v>AT</x:v>
      </x:c>
      <x:c r="Y378" s="145" t="n">
        <x:f>IFERROR((EXP(-$G378/INDEX($AV$5:$BA$12,MATCH($D378,$AR$5:$AR$12,0),1))*($G378/INDEX($AV$5:$BA$12,MATCH($D378,$AR$5:$AR$12,0),1))^$I378)/((EXP(-$G378/INDEX($AV$5:$BA$12,MATCH($D378,$AR$5:$AR$12,0),1))*($G378/INDEX($AV$5:$BA$12,MATCH($D378,$AR$5:$AR$12,0),1))^$I378)+(EXP(-$G378/INDEX($AV$5:$BA$12,MATCH($D378,$AR$5:$AR$12,0),2))*($G378/INDEX($AV$5:$BA$12,MATCH($D378,$AR$5:$AR$12,0),2))^$I378)+(EXP(-$G378/INDEX($AV$5:$BA$12,MATCH($D378,$AR$5:$AR$12,0),3))*($G378/INDEX($AV$5:$BA$12,MATCH($D378,$AR$5:$AR$12,0),3))^$I378)+(EXP(-$G378/INDEX($AV$5:$BA$12,MATCH($D378,$AR$5:$AR$12,0),4))*($G378/INDEX($AV$5:$BA$12,MATCH($D378,$AR$5:$AR$12,0),4))^$I378)+(EXP(-$G378/INDEX($AV$5:$BA$12,MATCH($D378,$AR$5:$AR$12,0),5))*($G378/INDEX($AV$5:$BA$12,MATCH($D378,$AR$5:$AR$12,0),5))^$I378)+(EXP(-$G378/INDEX($AV$5:$BA$12,MATCH($D378,$AR$5:$AR$12,0),6))*($G378/INDEX($AV$5:$BA$12,MATCH($D378,$AR$5:$AR$12,0),6))^$I378)),0)</x:f>
        <x:v>0</x:v>
      </x:c>
      <x:c r="Z378" s="145" t="n">
        <x:f>IFERROR((EXP(-$G378/INDEX($AV$5:$BA$12,MATCH($D378,$AR$5:$AR$12,0),2))*($G378/INDEX($AV$5:$BA$12,MATCH($D378,$AR$5:$AR$12,0),2))^$I378)/((EXP(-$G378/INDEX($AV$5:$BA$12,MATCH($D378,$AR$5:$AR$12,0),1))*($G378/INDEX($AV$5:$BA$12,MATCH($D378,$AR$5:$AR$12,0),1))^$I378)+(EXP(-$G378/INDEX($AV$5:$BA$12,MATCH($D378,$AR$5:$AR$12,0),2))*($G378/INDEX($AV$5:$BA$12,MATCH($D378,$AR$5:$AR$12,0),2))^$I378)+(EXP(-$G378/INDEX($AV$5:$BA$12,MATCH($D378,$AR$5:$AR$12,0),3))*($G378/INDEX($AV$5:$BA$12,MATCH($D378,$AR$5:$AR$12,0),3))^$I378)+(EXP(-$G378/INDEX($AV$5:$BA$12,MATCH($D378,$AR$5:$AR$12,0),4))*($G378/INDEX($AV$5:$BA$12,MATCH($D378,$AR$5:$AR$12,0),4))^$I378)+(EXP(-$G378/INDEX($AV$5:$BA$12,MATCH($D378,$AR$5:$AR$12,0),5))*($G378/INDEX($AV$5:$BA$12,MATCH($D378,$AR$5:$AR$12,0),5))^$I378)+(EXP(-$G378/INDEX($AV$5:$BA$12,MATCH($D378,$AR$5:$AR$12,0),6))*($G378/INDEX($AV$5:$BA$12,MATCH($D378,$AR$5:$AR$12,0),6))^$I378)),0)</x:f>
        <x:v>0</x:v>
      </x:c>
      <x:c r="AA378" s="145" t="n">
        <x:f>IFERROR((EXP(-$G378/INDEX($AV$5:$BA$12,MATCH($D378,$AR$5:$AR$12,0),3))*($G378/INDEX($AV$5:$BA$12,MATCH($D378,$AR$5:$AR$12,0),3))^$I378)/((EXP(-$G378/INDEX($AV$5:$BA$12,MATCH($D378,$AR$5:$AR$12,0),1))*($G378/INDEX($AV$5:$BA$12,MATCH($D378,$AR$5:$AR$12,0),1))^$I378)+(EXP(-$G378/INDEX($AV$5:$BA$12,MATCH($D378,$AR$5:$AR$12,0),2))*($G378/INDEX($AV$5:$BA$12,MATCH($D378,$AR$5:$AR$12,0),2))^$I378)+(EXP(-$G378/INDEX($AV$5:$BA$12,MATCH($D378,$AR$5:$AR$12,0),3))*($G378/INDEX($AV$5:$BA$12,MATCH($D378,$AR$5:$AR$12,0),3))^$I378)+(EXP(-$G378/INDEX($AV$5:$BA$12,MATCH($D378,$AR$5:$AR$12,0),4))*($G378/INDEX($AV$5:$BA$12,MATCH($D378,$AR$5:$AR$12,0),4))^$I378)+(EXP(-$G378/INDEX($AV$5:$BA$12,MATCH($D378,$AR$5:$AR$12,0),5))*($G378/INDEX($AV$5:$BA$12,MATCH($D378,$AR$5:$AR$12,0),5))^$I378)+(EXP(-$G378/INDEX($AV$5:$BA$12,MATCH($D378,$AR$5:$AR$12,0),6))*($G378/INDEX($AV$5:$BA$12,MATCH($D378,$AR$5:$AR$12,0),6))^$I378)),0)</x:f>
        <x:v>0</x:v>
      </x:c>
      <x:c r="AB378" s="145" t="n">
        <x:f>IFERROR((EXP(-$G378/INDEX($AV$5:$BA$12,MATCH($D378,$AR$5:$AR$12,0),4))*($G378/INDEX($AV$5:$BA$12,MATCH($D378,$AR$5:$AR$12,0),4))^$I378)/((EXP(-$G378/INDEX($AV$5:$BA$12,MATCH($D378,$AR$5:$AR$12,0),1))*($G378/INDEX($AV$5:$BA$12,MATCH($D378,$AR$5:$AR$12,0),1))^$I378)+(EXP(-$G378/INDEX($AV$5:$BA$12,MATCH($D378,$AR$5:$AR$12,0),2))*($G378/INDEX($AV$5:$BA$12,MATCH($D378,$AR$5:$AR$12,0),2))^$I378)+(EXP(-$G378/INDEX($AV$5:$BA$12,MATCH($D378,$AR$5:$AR$12,0),3))*($G378/INDEX($AV$5:$BA$12,MATCH($D378,$AR$5:$AR$12,0),3))^$I378)+(EXP(-$G378/INDEX($AV$5:$BA$12,MATCH($D378,$AR$5:$AR$12,0),4))*($G378/INDEX($AV$5:$BA$12,MATCH($D378,$AR$5:$AR$12,0),4))^$I378)+(EXP(-$G378/INDEX($AV$5:$BA$12,MATCH($D378,$AR$5:$AR$12,0),5))*($G378/INDEX($AV$5:$BA$12,MATCH($D378,$AR$5:$AR$12,0),5))^$I378)+(EXP(-$G378/INDEX($AV$5:$BA$12,MATCH($D378,$AR$5:$AR$12,0),6))*($G378/INDEX($AV$5:$BA$12,MATCH($D378,$AR$5:$AR$12,0),6))^$I378)),0)</x:f>
        <x:v>0</x:v>
      </x:c>
      <x:c r="AC378" s="145" t="n">
        <x:f>IFERROR((EXP(-$G378/INDEX($AV$5:$BA$12,MATCH($D378,$AR$5:$AR$12,0),5))*($G378/INDEX($AV$5:$BA$12,MATCH($D378,$AR$5:$AR$12,0),5))^$I378)/((EXP(-$G378/INDEX($AV$5:$BA$12,MATCH($D378,$AR$5:$AR$12,0),1))*($G378/INDEX($AV$5:$BA$12,MATCH($D378,$AR$5:$AR$12,0),1))^$I378)+(EXP(-$G378/INDEX($AV$5:$BA$12,MATCH($D378,$AR$5:$AR$12,0),2))*($G378/INDEX($AV$5:$BA$12,MATCH($D378,$AR$5:$AR$12,0),2))^$I378)+(EXP(-$G378/INDEX($AV$5:$BA$12,MATCH($D378,$AR$5:$AR$12,0),3))*($G378/INDEX($AV$5:$BA$12,MATCH($D378,$AR$5:$AR$12,0),3))^$I378)+(EXP(-$G378/INDEX($AV$5:$BA$12,MATCH($D378,$AR$5:$AR$12,0),4))*($G378/INDEX($AV$5:$BA$12,MATCH($D378,$AR$5:$AR$12,0),4))^$I378)+(EXP(-$G378/INDEX($AV$5:$BA$12,MATCH($D378,$AR$5:$AR$12,0),5))*($G378/INDEX($AV$5:$BA$12,MATCH($D378,$AR$5:$AR$12,0),5))^$I378)+(EXP(-$G378/INDEX($AV$5:$BA$12,MATCH($D378,$AR$5:$AR$12,0),6))*($G378/INDEX($AV$5:$BA$12,MATCH($D378,$AR$5:$AR$12,0),6))^$I378)),0)</x:f>
        <x:v>0</x:v>
      </x:c>
      <x:c r="AD378" s="145" t="n">
        <x:f>IFERROR((EXP(-$G378/INDEX($AV$5:$BA$12,MATCH($D378,$AR$5:$AR$12,0),6))*($G378/INDEX($AV$5:$BA$12,MATCH($D378,$AR$5:$AR$12,0),6))^$I378)/((EXP(-$G378/INDEX($AV$5:$BA$12,MATCH($D378,$AR$5:$AR$12,0),1))*($G378/INDEX($AV$5:$BA$12,MATCH($D378,$AR$5:$AR$12,0),1))^$I378)+(EXP(-$G378/INDEX($AV$5:$BA$12,MATCH($D378,$AR$5:$AR$12,0),2))*($G378/INDEX($AV$5:$BA$12,MATCH($D378,$AR$5:$AR$12,0),2))^$I378)+(EXP(-$G378/INDEX($AV$5:$BA$12,MATCH($D378,$AR$5:$AR$12,0),3))*($G378/INDEX($AV$5:$BA$12,MATCH($D378,$AR$5:$AR$12,0),3))^$I378)+(EXP(-$G378/INDEX($AV$5:$BA$12,MATCH($D378,$AR$5:$AR$12,0),4))*($G378/INDEX($AV$5:$BA$12,MATCH($D378,$AR$5:$AR$12,0),4))^$I378)+(EXP(-$G378/INDEX($AV$5:$BA$12,MATCH($D378,$AR$5:$AR$12,0),5))*($G378/INDEX($AV$5:$BA$12,MATCH($D378,$AR$5:$AR$12,0),5))^$I378)+(EXP(-$G378/INDEX($AV$5:$BA$12,MATCH($D378,$AR$5:$AR$12,0),6))*($G378/INDEX($AV$5:$BA$12,MATCH($D378,$AR$5:$AR$12,0),6))^$I378)),0)</x:f>
        <x:v>0</x:v>
      </x:c>
      <x:c r="AE378" s="145" t="n">
        <x:f>IFERROR((EXP(-$G378/INDEX($BB$5:$BG$12,MATCH($D378,$AR$5:$AR$12,0),1))*($G378/INDEX($BB$5:$BG$12,MATCH($D378,$AR$5:$AR$12,0),1))^$J378)/((EXP(-$G378/INDEX($BB$5:$BG$12,MATCH($D378,$AR$5:$AR$12,0),1))*($G378/INDEX($BB$5:$BG$12,MATCH($D378,$AR$5:$AR$12,0),1))^$J378)+(EXP(-$G378/INDEX($BB$5:$BG$12,MATCH($D378,$AR$5:$AR$12,0),2))*($G378/INDEX($BB$5:$BG$12,MATCH($D378,$AR$5:$AR$12,0),2))^$J378)+(EXP(-$G378/INDEX($BB$5:$BG$12,MATCH($D378,$AR$5:$AR$12,0),3))*($G378/INDEX($BB$5:$BG$12,MATCH($D378,$AR$5:$AR$12,0),3))^$J378)+(EXP(-$G378/INDEX($BB$5:$BG$12,MATCH($D378,$AR$5:$AR$12,0),4))*($G378/INDEX($BB$5:$BG$12,MATCH($D378,$AR$5:$AR$12,0),4))^$J378)+(EXP(-$G378/INDEX($BB$5:$BG$12,MATCH($D378,$AR$5:$AR$12,0),5))*($G378/INDEX($BB$5:$BG$12,MATCH($D378,$AR$5:$AR$12,0),5))^$J378)+(EXP(-$G378/INDEX($BB$5:$BG$12,MATCH($D378,$AR$5:$AR$12,0),6))*($G378/INDEX($BB$5:$BG$12,MATCH($D378,$AR$5:$AR$12,0),6))^$J378)),0)</x:f>
        <x:v>0</x:v>
      </x:c>
      <x:c r="AF378" s="145" t="n">
        <x:f>IFERROR((EXP(-$G378/INDEX($BB$5:$BG$12,MATCH($D378,$AR$5:$AR$12,0),2))*($G378/INDEX($BB$5:$BG$12,MATCH($D378,$AR$5:$AR$12,0),2))^$J378)/((EXP(-$G378/INDEX($BB$5:$BG$12,MATCH($D378,$AR$5:$AR$12,0),1))*($G378/INDEX($BB$5:$BG$12,MATCH($D378,$AR$5:$AR$12,0),1))^$J378)+(EXP(-$G378/INDEX($BB$5:$BG$12,MATCH($D378,$AR$5:$AR$12,0),2))*($G378/INDEX($BB$5:$BG$12,MATCH($D378,$AR$5:$AR$12,0),2))^$J378)+(EXP(-$G378/INDEX($BB$5:$BG$12,MATCH($D378,$AR$5:$AR$12,0),3))*($G378/INDEX($BB$5:$BG$12,MATCH($D378,$AR$5:$AR$12,0),3))^$J378)+(EXP(-$G378/INDEX($BB$5:$BG$12,MATCH($D378,$AR$5:$AR$12,0),4))*($G378/INDEX($BB$5:$BG$12,MATCH($D378,$AR$5:$AR$12,0),4))^$J378)+(EXP(-$G378/INDEX($BB$5:$BG$12,MATCH($D378,$AR$5:$AR$12,0),5))*($G378/INDEX($BB$5:$BG$12,MATCH($D378,$AR$5:$AR$12,0),5))^$J378)+(EXP(-$G378/INDEX($BB$5:$BG$12,MATCH($D378,$AR$5:$AR$12,0),6))*($G378/INDEX($BB$5:$BG$12,MATCH($D378,$AR$5:$AR$12,0),6))^$J378)),0)</x:f>
        <x:v>0</x:v>
      </x:c>
      <x:c r="AG378" s="145" t="n">
        <x:f>IFERROR((EXP(-$G378/INDEX($BB$5:$BG$12,MATCH($D378,$AR$5:$AR$12,0),3))*($G378/INDEX($BB$5:$BG$12,MATCH($D378,$AR$5:$AR$12,0),3))^$J378)/((EXP(-$G378/INDEX($BB$5:$BG$12,MATCH($D378,$AR$5:$AR$12,0),1))*($G378/INDEX($BB$5:$BG$12,MATCH($D378,$AR$5:$AR$12,0),1))^$J378)+(EXP(-$G378/INDEX($BB$5:$BG$12,MATCH($D378,$AR$5:$AR$12,0),2))*($G378/INDEX($BB$5:$BG$12,MATCH($D378,$AR$5:$AR$12,0),2))^$J378)+(EXP(-$G378/INDEX($BB$5:$BG$12,MATCH($D378,$AR$5:$AR$12,0),3))*($G378/INDEX($BB$5:$BG$12,MATCH($D378,$AR$5:$AR$12,0),3))^$J378)+(EXP(-$G378/INDEX($BB$5:$BG$12,MATCH($D378,$AR$5:$AR$12,0),4))*($G378/INDEX($BB$5:$BG$12,MATCH($D378,$AR$5:$AR$12,0),4))^$J378)+(EXP(-$G378/INDEX($BB$5:$BG$12,MATCH($D378,$AR$5:$AR$12,0),5))*($G378/INDEX($BB$5:$BG$12,MATCH($D378,$AR$5:$AR$12,0),5))^$J378)+(EXP(-$G378/INDEX($BB$5:$BG$12,MATCH($D378,$AR$5:$AR$12,0),6))*($G378/INDEX($BB$5:$BG$12,MATCH($D378,$AR$5:$AR$12,0),6))^$J378)),0)</x:f>
        <x:v>0</x:v>
      </x:c>
      <x:c r="AH378" s="145" t="n">
        <x:f>IFERROR((EXP(-$G378/INDEX($BB$5:$BG$12,MATCH($D378,$AR$5:$AR$12,0),4))*($G378/INDEX($BB$5:$BG$12,MATCH($D378,$AR$5:$AR$12,0),4))^$J378)/((EXP(-$G378/INDEX($BB$5:$BG$12,MATCH($D378,$AR$5:$AR$12,0),1))*($G378/INDEX($BB$5:$BG$12,MATCH($D378,$AR$5:$AR$12,0),1))^$J378)+(EXP(-$G378/INDEX($BB$5:$BG$12,MATCH($D378,$AR$5:$AR$12,0),2))*($G378/INDEX($BB$5:$BG$12,MATCH($D378,$AR$5:$AR$12,0),2))^$J378)+(EXP(-$G378/INDEX($BB$5:$BG$12,MATCH($D378,$AR$5:$AR$12,0),3))*($G378/INDEX($BB$5:$BG$12,MATCH($D378,$AR$5:$AR$12,0),3))^$J378)+(EXP(-$G378/INDEX($BB$5:$BG$12,MATCH($D378,$AR$5:$AR$12,0),4))*($G378/INDEX($BB$5:$BG$12,MATCH($D378,$AR$5:$AR$12,0),4))^$J378)+(EXP(-$G378/INDEX($BB$5:$BG$12,MATCH($D378,$AR$5:$AR$12,0),5))*($G378/INDEX($BB$5:$BG$12,MATCH($D378,$AR$5:$AR$12,0),5))^$J378)+(EXP(-$G378/INDEX($BB$5:$BG$12,MATCH($D378,$AR$5:$AR$12,0),6))*($G378/INDEX($BB$5:$BG$12,MATCH($D378,$AR$5:$AR$12,0),6))^$J378)),0)</x:f>
        <x:v>0</x:v>
      </x:c>
      <x:c r="AI378" s="145" t="n">
        <x:f>IFERROR((EXP(-$G378/INDEX($BB$5:$BG$12,MATCH($D378,$AR$5:$AR$12,0),5))*($G378/INDEX($BB$5:$BG$12,MATCH($D378,$AR$5:$AR$12,0),5))^$J378)/((EXP(-$G378/INDEX($BB$5:$BG$12,MATCH($D378,$AR$5:$AR$12,0),1))*($G378/INDEX($BB$5:$BG$12,MATCH($D378,$AR$5:$AR$12,0),1))^$J378)+(EXP(-$G378/INDEX($BB$5:$BG$12,MATCH($D378,$AR$5:$AR$12,0),2))*($G378/INDEX($BB$5:$BG$12,MATCH($D378,$AR$5:$AR$12,0),2))^$J378)+(EXP(-$G378/INDEX($BB$5:$BG$12,MATCH($D378,$AR$5:$AR$12,0),3))*($G378/INDEX($BB$5:$BG$12,MATCH($D378,$AR$5:$AR$12,0),3))^$J378)+(EXP(-$G378/INDEX($BB$5:$BG$12,MATCH($D378,$AR$5:$AR$12,0),4))*($G378/INDEX($BB$5:$BG$12,MATCH($D378,$AR$5:$AR$12,0),4))^$J378)+(EXP(-$G378/INDEX($BB$5:$BG$12,MATCH($D378,$AR$5:$AR$12,0),5))*($G378/INDEX($BB$5:$BG$12,MATCH($D378,$AR$5:$AR$12,0),5))^$J378)+(EXP(-$G378/INDEX($BB$5:$BG$12,MATCH($D378,$AR$5:$AR$12,0),6))*($G378/INDEX($BB$5:$BG$12,MATCH($D378,$AR$5:$AR$12,0),6))^$J378)),0)</x:f>
        <x:v>0</x:v>
      </x:c>
      <x:c r="AJ378" s="145" t="n">
        <x:f>IFERROR((EXP(-$G378/INDEX($BB$5:$BG$12,MATCH($D378,$AR$5:$AR$12,0),6))*($G378/INDEX($BB$5:$BG$12,MATCH($D378,$AR$5:$AR$12,0),6))^$J378)/((EXP(-$G378/INDEX($BB$5:$BG$12,MATCH($D378,$AR$5:$AR$12,0),1))*($G378/INDEX($BB$5:$BG$12,MATCH($D378,$AR$5:$AR$12,0),1))^$J378)+(EXP(-$G378/INDEX($BB$5:$BG$12,MATCH($D378,$AR$5:$AR$12,0),2))*($G378/INDEX($BB$5:$BG$12,MATCH($D378,$AR$5:$AR$12,0),2))^$J378)+(EXP(-$G378/INDEX($BB$5:$BG$12,MATCH($D378,$AR$5:$AR$12,0),3))*($G378/INDEX($BB$5:$BG$12,MATCH($D378,$AR$5:$AR$12,0),3))^$J378)+(EXP(-$G378/INDEX($BB$5:$BG$12,MATCH($D378,$AR$5:$AR$12,0),4))*($G378/INDEX($BB$5:$BG$12,MATCH($D378,$AR$5:$AR$12,0),4))^$J378)+(EXP(-$G378/INDEX($BB$5:$BG$12,MATCH($D378,$AR$5:$AR$12,0),5))*($G378/INDEX($BB$5:$BG$12,MATCH($D378,$AR$5:$AR$12,0),5))^$J378)+(EXP(-$G378/INDEX($BB$5:$BG$12,MATCH($D378,$AR$5:$AR$12,0),6))*($G378/INDEX($BB$5:$BG$12,MATCH($D378,$AR$5:$AR$12,0),6))^$J378)),0)</x:f>
        <x:v>0</x:v>
      </x:c>
      <x:c r="BJ378"/>
      <x:c r="BK378"/>
      <x:c r="BL378"/>
      <x:c r="BM378"/>
      <x:c r="BN378"/>
      <x:c r="BO378"/>
      <x:c r="BP378"/>
      <x:c r="BQ378"/>
      <x:c r="BR378"/>
      <x:c r="BS378"/>
      <x:c r="BT378"/>
      <x:c r="BU378"/>
      <x:c r="BV378"/>
      <x:c r="BW378"/>
      <x:c r="BX378"/>
      <x:c r="BY378"/>
      <x:c r="BZ378"/>
    </x:row>
    <x:row r="379">
      <x:c r="A379" s="30" t="n">
        <x:f>'対象台データ'!A377</x:f>
        <x:v>46139</x:v>
      </x:c>
      <x:c r="B379" s="1004" t="str">
        <x:f>'対象台データ'!B377</x:f>
        <x:v>月</x:v>
      </x:c>
      <x:c r="C379" s="1004" t="str">
        <x:f>'対象台データ'!C377</x:f>
        <x:v>4/27</x:v>
      </x:c>
      <x:c r="D379" t="str">
        <x:f>'対象台データ'!D377</x:f>
        <x:v>東京喰種</x:v>
      </x:c>
      <x:c r="E379" s="1015" t="n">
        <x:f>IF($X379="A",MIN(100,MAX(0,55+(V379-55)*(1+0.4*SQRT(MIN(G379/8000,1))))),MIN(100,MAX(0,V379)))</x:f>
        <x:v>71.08221337915796</x:v>
      </x:c>
      <x:c r="F379" s="1017" t="n">
        <x:f>'対象台データ'!E377</x:f>
        <x:v>475</x:v>
      </x:c>
      <x:c r="G379" s="644" t="n">
        <x:f>'対象台データ'!F377</x:f>
        <x:v>8147</x:v>
      </x:c>
      <x:c r="H379" s="644" t="n">
        <x:f>'対象台データ'!G377</x:f>
        <x:v>1023</x:v>
      </x:c>
      <x:c r="I379" s="644" t="n">
        <x:f>'対象台データ'!H377</x:f>
        <x:v>0</x:v>
      </x:c>
      <x:c r="J379" s="644" t="n">
        <x:f>'対象台データ'!I377</x:f>
        <x:v>0</x:v>
      </x:c>
      <x:c r="K379" s="145" t="n">
        <x:f>'対象台データ'!K377</x:f>
        <x:v>1.0418558978765189</x:v>
      </x:c>
      <x:c r="L379" s="28" t="n">
        <x:f>IF(G379&lt;=0,5,IF(G379&lt;1500,5+(G379-0)*(20-5)/(1500-0),IF(G379&lt;3000,20+(G379-1500)*(40-20)/(3000-1500),IF(G379&lt;4500,40+(G379-3000)*(58-40)/(4500-3000),IF(G379&lt;6000,58+(G379-4500)*(72-58)/(6000-4500),IF(G379&lt;7500,72+(G379-6000)*(84-72)/(7500-6000),IF(G379&lt;9000,84+(G379-7500)*(93-84)/(9000-7500),IF(G379&lt;11000,93+(G379-9000)*(100-93)/(11000-9000),100))))))))</x:f>
        <x:v>87.882</x:v>
      </x:c>
      <x:c r="M379" s="28" t="n">
        <x:v>1</x:v>
      </x:c>
      <x:c r="N379" s="28" t="n">
        <x:f>MIN(100,L379*M379)</x:f>
        <x:v>87.882</x:v>
      </x:c>
      <x:c r="O379" s="28" t="n">
        <x:f>IF(K379&lt;=0.8,0,IF(K379&lt;0.9,0+(K379-0.8)*(10-0)/(0.9-0.8),IF(K379&lt;1,10+(K379-0.9)*(35-10)/(1-0.9),IF(K379&lt;1.2,35+(K379-1)*(87-35)/(1.2-1),IF(K379&lt;1.3,87+(K379-1.2)*(96-87)/(1.3-1.2),IF(K379&lt;1.45,96+(K379-1.3)*(100-96)/(1.45-1.3),100))))))</x:f>
        <x:v>45.882533447894915</x:v>
      </x:c>
      <x:c r="P379" s="145" t="n">
        <x:f>MIN(1,SQRT(G379/8000))</x:f>
        <x:v>1</x:v>
      </x:c>
      <x:c r="Q379" s="28" t="n">
        <x:f>35+(O379-35)*P379</x:f>
        <x:v>45.882533447894915</x:v>
      </x:c>
      <x:c r="R379" s="28" t="n">
        <x:f>IF(K379&lt;0.95,MIN(25,(0.95-K379)*250),0)</x:f>
        <x:v>0</x:v>
      </x:c>
      <x:c r="S379" s="28" t="n">
        <x:f>IF($X379="A",Y379*5+Z379*15+AA379*30+AB379*60+AC379*80+AD379*100,0)</x:f>
        <x:v>0</x:v>
      </x:c>
      <x:c r="T379" s="28" t="n">
        <x:f>IF($X379="A",AE379*5+AF379*15+AG379*30+AH379*60+AI379*80+AJ379*100,0)</x:f>
        <x:v>0</x:v>
      </x:c>
      <x:c r="U379" s="28" t="n">
        <x:f>IF($X379="A",S379*15%+T379*30%+Q379*55%,0)</x:f>
        <x:v>0</x:v>
      </x:c>
      <x:c r="V379" s="1019" t="n">
        <x:f>IF($X379="A",U379*80%+N379*20%,N379*IFERROR(INDEX($AT$5:$AT$60,MATCH($D379,$AR$5:$AR$60,0)),0.6)+Q379*IFERROR(INDEX($AU$5:$AU$60,MATCH($D379,$AR$5:$AR$60,0)),0.4)-R379)</x:f>
        <x:v>71.08221337915796</x:v>
      </x:c>
      <x:c r="W379" s="25" t="str">
        <x:f>IF(E379&gt;=90,"設定6級候補",IF(E379&gt;=75,"設定4以上強候補",IF(E379&gt;=60,"設定4以上を疑う","要観察")))</x:f>
        <x:v>設定4以上を疑う</x:v>
      </x:c>
      <x:c r="X379" s="1004" t="str">
        <x:f>IFERROR(INDEX($AS$5:$AS$60,MATCH($D379,$AR$5:$AR$60,0)),"AT")</x:f>
        <x:v>AT</x:v>
      </x:c>
      <x:c r="Y379" s="145" t="n">
        <x:f>IFERROR((EXP(-$G379/INDEX($AV$5:$BA$12,MATCH($D379,$AR$5:$AR$12,0),1))*($G379/INDEX($AV$5:$BA$12,MATCH($D379,$AR$5:$AR$12,0),1))^$I379)/((EXP(-$G379/INDEX($AV$5:$BA$12,MATCH($D379,$AR$5:$AR$12,0),1))*($G379/INDEX($AV$5:$BA$12,MATCH($D379,$AR$5:$AR$12,0),1))^$I379)+(EXP(-$G379/INDEX($AV$5:$BA$12,MATCH($D379,$AR$5:$AR$12,0),2))*($G379/INDEX($AV$5:$BA$12,MATCH($D379,$AR$5:$AR$12,0),2))^$I379)+(EXP(-$G379/INDEX($AV$5:$BA$12,MATCH($D379,$AR$5:$AR$12,0),3))*($G379/INDEX($AV$5:$BA$12,MATCH($D379,$AR$5:$AR$12,0),3))^$I379)+(EXP(-$G379/INDEX($AV$5:$BA$12,MATCH($D379,$AR$5:$AR$12,0),4))*($G379/INDEX($AV$5:$BA$12,MATCH($D379,$AR$5:$AR$12,0),4))^$I379)+(EXP(-$G379/INDEX($AV$5:$BA$12,MATCH($D379,$AR$5:$AR$12,0),5))*($G379/INDEX($AV$5:$BA$12,MATCH($D379,$AR$5:$AR$12,0),5))^$I379)+(EXP(-$G379/INDEX($AV$5:$BA$12,MATCH($D379,$AR$5:$AR$12,0),6))*($G379/INDEX($AV$5:$BA$12,MATCH($D379,$AR$5:$AR$12,0),6))^$I379)),0)</x:f>
        <x:v>0</x:v>
      </x:c>
      <x:c r="Z379" s="145" t="n">
        <x:f>IFERROR((EXP(-$G379/INDEX($AV$5:$BA$12,MATCH($D379,$AR$5:$AR$12,0),2))*($G379/INDEX($AV$5:$BA$12,MATCH($D379,$AR$5:$AR$12,0),2))^$I379)/((EXP(-$G379/INDEX($AV$5:$BA$12,MATCH($D379,$AR$5:$AR$12,0),1))*($G379/INDEX($AV$5:$BA$12,MATCH($D379,$AR$5:$AR$12,0),1))^$I379)+(EXP(-$G379/INDEX($AV$5:$BA$12,MATCH($D379,$AR$5:$AR$12,0),2))*($G379/INDEX($AV$5:$BA$12,MATCH($D379,$AR$5:$AR$12,0),2))^$I379)+(EXP(-$G379/INDEX($AV$5:$BA$12,MATCH($D379,$AR$5:$AR$12,0),3))*($G379/INDEX($AV$5:$BA$12,MATCH($D379,$AR$5:$AR$12,0),3))^$I379)+(EXP(-$G379/INDEX($AV$5:$BA$12,MATCH($D379,$AR$5:$AR$12,0),4))*($G379/INDEX($AV$5:$BA$12,MATCH($D379,$AR$5:$AR$12,0),4))^$I379)+(EXP(-$G379/INDEX($AV$5:$BA$12,MATCH($D379,$AR$5:$AR$12,0),5))*($G379/INDEX($AV$5:$BA$12,MATCH($D379,$AR$5:$AR$12,0),5))^$I379)+(EXP(-$G379/INDEX($AV$5:$BA$12,MATCH($D379,$AR$5:$AR$12,0),6))*($G379/INDEX($AV$5:$BA$12,MATCH($D379,$AR$5:$AR$12,0),6))^$I379)),0)</x:f>
        <x:v>0</x:v>
      </x:c>
      <x:c r="AA379" s="145" t="n">
        <x:f>IFERROR((EXP(-$G379/INDEX($AV$5:$BA$12,MATCH($D379,$AR$5:$AR$12,0),3))*($G379/INDEX($AV$5:$BA$12,MATCH($D379,$AR$5:$AR$12,0),3))^$I379)/((EXP(-$G379/INDEX($AV$5:$BA$12,MATCH($D379,$AR$5:$AR$12,0),1))*($G379/INDEX($AV$5:$BA$12,MATCH($D379,$AR$5:$AR$12,0),1))^$I379)+(EXP(-$G379/INDEX($AV$5:$BA$12,MATCH($D379,$AR$5:$AR$12,0),2))*($G379/INDEX($AV$5:$BA$12,MATCH($D379,$AR$5:$AR$12,0),2))^$I379)+(EXP(-$G379/INDEX($AV$5:$BA$12,MATCH($D379,$AR$5:$AR$12,0),3))*($G379/INDEX($AV$5:$BA$12,MATCH($D379,$AR$5:$AR$12,0),3))^$I379)+(EXP(-$G379/INDEX($AV$5:$BA$12,MATCH($D379,$AR$5:$AR$12,0),4))*($G379/INDEX($AV$5:$BA$12,MATCH($D379,$AR$5:$AR$12,0),4))^$I379)+(EXP(-$G379/INDEX($AV$5:$BA$12,MATCH($D379,$AR$5:$AR$12,0),5))*($G379/INDEX($AV$5:$BA$12,MATCH($D379,$AR$5:$AR$12,0),5))^$I379)+(EXP(-$G379/INDEX($AV$5:$BA$12,MATCH($D379,$AR$5:$AR$12,0),6))*($G379/INDEX($AV$5:$BA$12,MATCH($D379,$AR$5:$AR$12,0),6))^$I379)),0)</x:f>
        <x:v>0</x:v>
      </x:c>
      <x:c r="AB379" s="145" t="n">
        <x:f>IFERROR((EXP(-$G379/INDEX($AV$5:$BA$12,MATCH($D379,$AR$5:$AR$12,0),4))*($G379/INDEX($AV$5:$BA$12,MATCH($D379,$AR$5:$AR$12,0),4))^$I379)/((EXP(-$G379/INDEX($AV$5:$BA$12,MATCH($D379,$AR$5:$AR$12,0),1))*($G379/INDEX($AV$5:$BA$12,MATCH($D379,$AR$5:$AR$12,0),1))^$I379)+(EXP(-$G379/INDEX($AV$5:$BA$12,MATCH($D379,$AR$5:$AR$12,0),2))*($G379/INDEX($AV$5:$BA$12,MATCH($D379,$AR$5:$AR$12,0),2))^$I379)+(EXP(-$G379/INDEX($AV$5:$BA$12,MATCH($D379,$AR$5:$AR$12,0),3))*($G379/INDEX($AV$5:$BA$12,MATCH($D379,$AR$5:$AR$12,0),3))^$I379)+(EXP(-$G379/INDEX($AV$5:$BA$12,MATCH($D379,$AR$5:$AR$12,0),4))*($G379/INDEX($AV$5:$BA$12,MATCH($D379,$AR$5:$AR$12,0),4))^$I379)+(EXP(-$G379/INDEX($AV$5:$BA$12,MATCH($D379,$AR$5:$AR$12,0),5))*($G379/INDEX($AV$5:$BA$12,MATCH($D379,$AR$5:$AR$12,0),5))^$I379)+(EXP(-$G379/INDEX($AV$5:$BA$12,MATCH($D379,$AR$5:$AR$12,0),6))*($G379/INDEX($AV$5:$BA$12,MATCH($D379,$AR$5:$AR$12,0),6))^$I379)),0)</x:f>
        <x:v>0</x:v>
      </x:c>
      <x:c r="AC379" s="145" t="n">
        <x:f>IFERROR((EXP(-$G379/INDEX($AV$5:$BA$12,MATCH($D379,$AR$5:$AR$12,0),5))*($G379/INDEX($AV$5:$BA$12,MATCH($D379,$AR$5:$AR$12,0),5))^$I379)/((EXP(-$G379/INDEX($AV$5:$BA$12,MATCH($D379,$AR$5:$AR$12,0),1))*($G379/INDEX($AV$5:$BA$12,MATCH($D379,$AR$5:$AR$12,0),1))^$I379)+(EXP(-$G379/INDEX($AV$5:$BA$12,MATCH($D379,$AR$5:$AR$12,0),2))*($G379/INDEX($AV$5:$BA$12,MATCH($D379,$AR$5:$AR$12,0),2))^$I379)+(EXP(-$G379/INDEX($AV$5:$BA$12,MATCH($D379,$AR$5:$AR$12,0),3))*($G379/INDEX($AV$5:$BA$12,MATCH($D379,$AR$5:$AR$12,0),3))^$I379)+(EXP(-$G379/INDEX($AV$5:$BA$12,MATCH($D379,$AR$5:$AR$12,0),4))*($G379/INDEX($AV$5:$BA$12,MATCH($D379,$AR$5:$AR$12,0),4))^$I379)+(EXP(-$G379/INDEX($AV$5:$BA$12,MATCH($D379,$AR$5:$AR$12,0),5))*($G379/INDEX($AV$5:$BA$12,MATCH($D379,$AR$5:$AR$12,0),5))^$I379)+(EXP(-$G379/INDEX($AV$5:$BA$12,MATCH($D379,$AR$5:$AR$12,0),6))*($G379/INDEX($AV$5:$BA$12,MATCH($D379,$AR$5:$AR$12,0),6))^$I379)),0)</x:f>
        <x:v>0</x:v>
      </x:c>
      <x:c r="AD379" s="145" t="n">
        <x:f>IFERROR((EXP(-$G379/INDEX($AV$5:$BA$12,MATCH($D379,$AR$5:$AR$12,0),6))*($G379/INDEX($AV$5:$BA$12,MATCH($D379,$AR$5:$AR$12,0),6))^$I379)/((EXP(-$G379/INDEX($AV$5:$BA$12,MATCH($D379,$AR$5:$AR$12,0),1))*($G379/INDEX($AV$5:$BA$12,MATCH($D379,$AR$5:$AR$12,0),1))^$I379)+(EXP(-$G379/INDEX($AV$5:$BA$12,MATCH($D379,$AR$5:$AR$12,0),2))*($G379/INDEX($AV$5:$BA$12,MATCH($D379,$AR$5:$AR$12,0),2))^$I379)+(EXP(-$G379/INDEX($AV$5:$BA$12,MATCH($D379,$AR$5:$AR$12,0),3))*($G379/INDEX($AV$5:$BA$12,MATCH($D379,$AR$5:$AR$12,0),3))^$I379)+(EXP(-$G379/INDEX($AV$5:$BA$12,MATCH($D379,$AR$5:$AR$12,0),4))*($G379/INDEX($AV$5:$BA$12,MATCH($D379,$AR$5:$AR$12,0),4))^$I379)+(EXP(-$G379/INDEX($AV$5:$BA$12,MATCH($D379,$AR$5:$AR$12,0),5))*($G379/INDEX($AV$5:$BA$12,MATCH($D379,$AR$5:$AR$12,0),5))^$I379)+(EXP(-$G379/INDEX($AV$5:$BA$12,MATCH($D379,$AR$5:$AR$12,0),6))*($G379/INDEX($AV$5:$BA$12,MATCH($D379,$AR$5:$AR$12,0),6))^$I379)),0)</x:f>
        <x:v>0</x:v>
      </x:c>
      <x:c r="AE379" s="145" t="n">
        <x:f>IFERROR((EXP(-$G379/INDEX($BB$5:$BG$12,MATCH($D379,$AR$5:$AR$12,0),1))*($G379/INDEX($BB$5:$BG$12,MATCH($D379,$AR$5:$AR$12,0),1))^$J379)/((EXP(-$G379/INDEX($BB$5:$BG$12,MATCH($D379,$AR$5:$AR$12,0),1))*($G379/INDEX($BB$5:$BG$12,MATCH($D379,$AR$5:$AR$12,0),1))^$J379)+(EXP(-$G379/INDEX($BB$5:$BG$12,MATCH($D379,$AR$5:$AR$12,0),2))*($G379/INDEX($BB$5:$BG$12,MATCH($D379,$AR$5:$AR$12,0),2))^$J379)+(EXP(-$G379/INDEX($BB$5:$BG$12,MATCH($D379,$AR$5:$AR$12,0),3))*($G379/INDEX($BB$5:$BG$12,MATCH($D379,$AR$5:$AR$12,0),3))^$J379)+(EXP(-$G379/INDEX($BB$5:$BG$12,MATCH($D379,$AR$5:$AR$12,0),4))*($G379/INDEX($BB$5:$BG$12,MATCH($D379,$AR$5:$AR$12,0),4))^$J379)+(EXP(-$G379/INDEX($BB$5:$BG$12,MATCH($D379,$AR$5:$AR$12,0),5))*($G379/INDEX($BB$5:$BG$12,MATCH($D379,$AR$5:$AR$12,0),5))^$J379)+(EXP(-$G379/INDEX($BB$5:$BG$12,MATCH($D379,$AR$5:$AR$12,0),6))*($G379/INDEX($BB$5:$BG$12,MATCH($D379,$AR$5:$AR$12,0),6))^$J379)),0)</x:f>
        <x:v>0</x:v>
      </x:c>
      <x:c r="AF379" s="145" t="n">
        <x:f>IFERROR((EXP(-$G379/INDEX($BB$5:$BG$12,MATCH($D379,$AR$5:$AR$12,0),2))*($G379/INDEX($BB$5:$BG$12,MATCH($D379,$AR$5:$AR$12,0),2))^$J379)/((EXP(-$G379/INDEX($BB$5:$BG$12,MATCH($D379,$AR$5:$AR$12,0),1))*($G379/INDEX($BB$5:$BG$12,MATCH($D379,$AR$5:$AR$12,0),1))^$J379)+(EXP(-$G379/INDEX($BB$5:$BG$12,MATCH($D379,$AR$5:$AR$12,0),2))*($G379/INDEX($BB$5:$BG$12,MATCH($D379,$AR$5:$AR$12,0),2))^$J379)+(EXP(-$G379/INDEX($BB$5:$BG$12,MATCH($D379,$AR$5:$AR$12,0),3))*($G379/INDEX($BB$5:$BG$12,MATCH($D379,$AR$5:$AR$12,0),3))^$J379)+(EXP(-$G379/INDEX($BB$5:$BG$12,MATCH($D379,$AR$5:$AR$12,0),4))*($G379/INDEX($BB$5:$BG$12,MATCH($D379,$AR$5:$AR$12,0),4))^$J379)+(EXP(-$G379/INDEX($BB$5:$BG$12,MATCH($D379,$AR$5:$AR$12,0),5))*($G379/INDEX($BB$5:$BG$12,MATCH($D379,$AR$5:$AR$12,0),5))^$J379)+(EXP(-$G379/INDEX($BB$5:$BG$12,MATCH($D379,$AR$5:$AR$12,0),6))*($G379/INDEX($BB$5:$BG$12,MATCH($D379,$AR$5:$AR$12,0),6))^$J379)),0)</x:f>
        <x:v>0</x:v>
      </x:c>
      <x:c r="AG379" s="145" t="n">
        <x:f>IFERROR((EXP(-$G379/INDEX($BB$5:$BG$12,MATCH($D379,$AR$5:$AR$12,0),3))*($G379/INDEX($BB$5:$BG$12,MATCH($D379,$AR$5:$AR$12,0),3))^$J379)/((EXP(-$G379/INDEX($BB$5:$BG$12,MATCH($D379,$AR$5:$AR$12,0),1))*($G379/INDEX($BB$5:$BG$12,MATCH($D379,$AR$5:$AR$12,0),1))^$J379)+(EXP(-$G379/INDEX($BB$5:$BG$12,MATCH($D379,$AR$5:$AR$12,0),2))*($G379/INDEX($BB$5:$BG$12,MATCH($D379,$AR$5:$AR$12,0),2))^$J379)+(EXP(-$G379/INDEX($BB$5:$BG$12,MATCH($D379,$AR$5:$AR$12,0),3))*($G379/INDEX($BB$5:$BG$12,MATCH($D379,$AR$5:$AR$12,0),3))^$J379)+(EXP(-$G379/INDEX($BB$5:$BG$12,MATCH($D379,$AR$5:$AR$12,0),4))*($G379/INDEX($BB$5:$BG$12,MATCH($D379,$AR$5:$AR$12,0),4))^$J379)+(EXP(-$G379/INDEX($BB$5:$BG$12,MATCH($D379,$AR$5:$AR$12,0),5))*($G379/INDEX($BB$5:$BG$12,MATCH($D379,$AR$5:$AR$12,0),5))^$J379)+(EXP(-$G379/INDEX($BB$5:$BG$12,MATCH($D379,$AR$5:$AR$12,0),6))*($G379/INDEX($BB$5:$BG$12,MATCH($D379,$AR$5:$AR$12,0),6))^$J379)),0)</x:f>
        <x:v>0</x:v>
      </x:c>
      <x:c r="AH379" s="145" t="n">
        <x:f>IFERROR((EXP(-$G379/INDEX($BB$5:$BG$12,MATCH($D379,$AR$5:$AR$12,0),4))*($G379/INDEX($BB$5:$BG$12,MATCH($D379,$AR$5:$AR$12,0),4))^$J379)/((EXP(-$G379/INDEX($BB$5:$BG$12,MATCH($D379,$AR$5:$AR$12,0),1))*($G379/INDEX($BB$5:$BG$12,MATCH($D379,$AR$5:$AR$12,0),1))^$J379)+(EXP(-$G379/INDEX($BB$5:$BG$12,MATCH($D379,$AR$5:$AR$12,0),2))*($G379/INDEX($BB$5:$BG$12,MATCH($D379,$AR$5:$AR$12,0),2))^$J379)+(EXP(-$G379/INDEX($BB$5:$BG$12,MATCH($D379,$AR$5:$AR$12,0),3))*($G379/INDEX($BB$5:$BG$12,MATCH($D379,$AR$5:$AR$12,0),3))^$J379)+(EXP(-$G379/INDEX($BB$5:$BG$12,MATCH($D379,$AR$5:$AR$12,0),4))*($G379/INDEX($BB$5:$BG$12,MATCH($D379,$AR$5:$AR$12,0),4))^$J379)+(EXP(-$G379/INDEX($BB$5:$BG$12,MATCH($D379,$AR$5:$AR$12,0),5))*($G379/INDEX($BB$5:$BG$12,MATCH($D379,$AR$5:$AR$12,0),5))^$J379)+(EXP(-$G379/INDEX($BB$5:$BG$12,MATCH($D379,$AR$5:$AR$12,0),6))*($G379/INDEX($BB$5:$BG$12,MATCH($D379,$AR$5:$AR$12,0),6))^$J379)),0)</x:f>
        <x:v>0</x:v>
      </x:c>
      <x:c r="AI379" s="145" t="n">
        <x:f>IFERROR((EXP(-$G379/INDEX($BB$5:$BG$12,MATCH($D379,$AR$5:$AR$12,0),5))*($G379/INDEX($BB$5:$BG$12,MATCH($D379,$AR$5:$AR$12,0),5))^$J379)/((EXP(-$G379/INDEX($BB$5:$BG$12,MATCH($D379,$AR$5:$AR$12,0),1))*($G379/INDEX($BB$5:$BG$12,MATCH($D379,$AR$5:$AR$12,0),1))^$J379)+(EXP(-$G379/INDEX($BB$5:$BG$12,MATCH($D379,$AR$5:$AR$12,0),2))*($G379/INDEX($BB$5:$BG$12,MATCH($D379,$AR$5:$AR$12,0),2))^$J379)+(EXP(-$G379/INDEX($BB$5:$BG$12,MATCH($D379,$AR$5:$AR$12,0),3))*($G379/INDEX($BB$5:$BG$12,MATCH($D379,$AR$5:$AR$12,0),3))^$J379)+(EXP(-$G379/INDEX($BB$5:$BG$12,MATCH($D379,$AR$5:$AR$12,0),4))*($G379/INDEX($BB$5:$BG$12,MATCH($D379,$AR$5:$AR$12,0),4))^$J379)+(EXP(-$G379/INDEX($BB$5:$BG$12,MATCH($D379,$AR$5:$AR$12,0),5))*($G379/INDEX($BB$5:$BG$12,MATCH($D379,$AR$5:$AR$12,0),5))^$J379)+(EXP(-$G379/INDEX($BB$5:$BG$12,MATCH($D379,$AR$5:$AR$12,0),6))*($G379/INDEX($BB$5:$BG$12,MATCH($D379,$AR$5:$AR$12,0),6))^$J379)),0)</x:f>
        <x:v>0</x:v>
      </x:c>
      <x:c r="AJ379" s="145" t="n">
        <x:f>IFERROR((EXP(-$G379/INDEX($BB$5:$BG$12,MATCH($D379,$AR$5:$AR$12,0),6))*($G379/INDEX($BB$5:$BG$12,MATCH($D379,$AR$5:$AR$12,0),6))^$J379)/((EXP(-$G379/INDEX($BB$5:$BG$12,MATCH($D379,$AR$5:$AR$12,0),1))*($G379/INDEX($BB$5:$BG$12,MATCH($D379,$AR$5:$AR$12,0),1))^$J379)+(EXP(-$G379/INDEX($BB$5:$BG$12,MATCH($D379,$AR$5:$AR$12,0),2))*($G379/INDEX($BB$5:$BG$12,MATCH($D379,$AR$5:$AR$12,0),2))^$J379)+(EXP(-$G379/INDEX($BB$5:$BG$12,MATCH($D379,$AR$5:$AR$12,0),3))*($G379/INDEX($BB$5:$BG$12,MATCH($D379,$AR$5:$AR$12,0),3))^$J379)+(EXP(-$G379/INDEX($BB$5:$BG$12,MATCH($D379,$AR$5:$AR$12,0),4))*($G379/INDEX($BB$5:$BG$12,MATCH($D379,$AR$5:$AR$12,0),4))^$J379)+(EXP(-$G379/INDEX($BB$5:$BG$12,MATCH($D379,$AR$5:$AR$12,0),5))*($G379/INDEX($BB$5:$BG$12,MATCH($D379,$AR$5:$AR$12,0),5))^$J379)+(EXP(-$G379/INDEX($BB$5:$BG$12,MATCH($D379,$AR$5:$AR$12,0),6))*($G379/INDEX($BB$5:$BG$12,MATCH($D379,$AR$5:$AR$12,0),6))^$J379)),0)</x:f>
        <x:v>0</x:v>
      </x:c>
      <x:c r="BJ379"/>
      <x:c r="BK379"/>
      <x:c r="BL379"/>
      <x:c r="BM379"/>
      <x:c r="BN379"/>
      <x:c r="BO379"/>
      <x:c r="BP379"/>
      <x:c r="BQ379"/>
      <x:c r="BR379"/>
      <x:c r="BS379"/>
      <x:c r="BT379"/>
      <x:c r="BU379"/>
      <x:c r="BV379"/>
      <x:c r="BW379"/>
      <x:c r="BX379"/>
      <x:c r="BY379"/>
      <x:c r="BZ379"/>
    </x:row>
    <x:row r="380">
      <x:c r="A380" s="30" t="n">
        <x:f>'対象台データ'!A378</x:f>
        <x:v>46139</x:v>
      </x:c>
      <x:c r="B380" s="1004" t="str">
        <x:f>'対象台データ'!B378</x:f>
        <x:v>月</x:v>
      </x:c>
      <x:c r="C380" s="1004" t="str">
        <x:f>'対象台データ'!C378</x:f>
        <x:v>4/27</x:v>
      </x:c>
      <x:c r="D380" t="str">
        <x:f>'対象台データ'!D378</x:f>
        <x:v>東京喰種</x:v>
      </x:c>
      <x:c r="E380" s="1015" t="n">
        <x:f>IF($X380="A",MIN(100,MAX(0,55+(V380-55)*(1+0.4*SQRT(MIN(G380/8000,1))))),MIN(100,MAX(0,V380)))</x:f>
        <x:v>80.15881658279534</x:v>
      </x:c>
      <x:c r="F380" s="1017" t="n">
        <x:f>'対象台データ'!E378</x:f>
        <x:v>482</x:v>
      </x:c>
      <x:c r="G380" s="644" t="n">
        <x:f>'対象台データ'!F378</x:f>
        <x:v>6749</x:v>
      </x:c>
      <x:c r="H380" s="644" t="n">
        <x:f>'対象台データ'!G378</x:f>
        <x:v>4208</x:v>
      </x:c>
      <x:c r="I380" s="644" t="n">
        <x:f>'対象台データ'!H378</x:f>
        <x:v>0</x:v>
      </x:c>
      <x:c r="J380" s="644" t="n">
        <x:f>'対象台データ'!I378</x:f>
        <x:v>0</x:v>
      </x:c>
      <x:c r="K380" s="145" t="n">
        <x:f>'対象台データ'!K378</x:f>
        <x:v>1.2078332592482837</x:v>
      </x:c>
      <x:c r="L380" s="28" t="n">
        <x:f>IF(G380&lt;=0,5,IF(G380&lt;1500,5+(G380-0)*(20-5)/(1500-0),IF(G380&lt;3000,20+(G380-1500)*(40-20)/(3000-1500),IF(G380&lt;4500,40+(G380-3000)*(58-40)/(4500-3000),IF(G380&lt;6000,58+(G380-4500)*(72-58)/(6000-4500),IF(G380&lt;7500,72+(G380-6000)*(84-72)/(7500-6000),IF(G380&lt;9000,84+(G380-7500)*(93-84)/(9000-7500),IF(G380&lt;11000,93+(G380-9000)*(100-93)/(11000-9000),100))))))))</x:f>
        <x:v>77.992</x:v>
      </x:c>
      <x:c r="M380" s="28" t="n">
        <x:v>1</x:v>
      </x:c>
      <x:c r="N380" s="28" t="n">
        <x:f>MIN(100,L380*M380)</x:f>
        <x:v>77.992</x:v>
      </x:c>
      <x:c r="O380" s="28" t="n">
        <x:f>IF(K380&lt;=0.8,0,IF(K380&lt;0.9,0+(K380-0.8)*(10-0)/(0.9-0.8),IF(K380&lt;1,10+(K380-0.9)*(35-10)/(1-0.9),IF(K380&lt;1.2,35+(K380-1)*(87-35)/(1.2-1),IF(K380&lt;1.3,87+(K380-1.2)*(96-87)/(1.3-1.2),IF(K380&lt;1.45,96+(K380-1.3)*(100-96)/(1.45-1.3),100))))))</x:f>
        <x:v>87.70499333234554</x:v>
      </x:c>
      <x:c r="P380" s="145" t="n">
        <x:f>MIN(1,SQRT(G380/8000))</x:f>
        <x:v>0.9184906096417099</x:v>
      </x:c>
      <x:c r="Q380" s="28" t="n">
        <x:f>35+(O380-35)*P380</x:f>
        <x:v>83.40904145698832</x:v>
      </x:c>
      <x:c r="R380" s="28" t="n">
        <x:f>IF(K380&lt;0.95,MIN(25,(0.95-K380)*250),0)</x:f>
        <x:v>0</x:v>
      </x:c>
      <x:c r="S380" s="28" t="n">
        <x:f>IF($X380="A",Y380*5+Z380*15+AA380*30+AB380*60+AC380*80+AD380*100,0)</x:f>
        <x:v>0</x:v>
      </x:c>
      <x:c r="T380" s="28" t="n">
        <x:f>IF($X380="A",AE380*5+AF380*15+AG380*30+AH380*60+AI380*80+AJ380*100,0)</x:f>
        <x:v>0</x:v>
      </x:c>
      <x:c r="U380" s="28" t="n">
        <x:f>IF($X380="A",S380*15%+T380*30%+Q380*55%,0)</x:f>
        <x:v>0</x:v>
      </x:c>
      <x:c r="V380" s="1019" t="n">
        <x:f>IF($X380="A",U380*80%+N380*20%,N380*IFERROR(INDEX($AT$5:$AT$60,MATCH($D380,$AR$5:$AR$60,0)),0.6)+Q380*IFERROR(INDEX($AU$5:$AU$60,MATCH($D380,$AR$5:$AR$60,0)),0.4)-R380)</x:f>
        <x:v>80.15881658279534</x:v>
      </x:c>
      <x:c r="W380" s="25" t="str">
        <x:f>IF(E380&gt;=90,"設定6級候補",IF(E380&gt;=75,"設定4以上強候補",IF(E380&gt;=60,"設定4以上を疑う","要観察")))</x:f>
        <x:v>設定4以上強候補</x:v>
      </x:c>
      <x:c r="X380" s="1004" t="str">
        <x:f>IFERROR(INDEX($AS$5:$AS$60,MATCH($D380,$AR$5:$AR$60,0)),"AT")</x:f>
        <x:v>AT</x:v>
      </x:c>
      <x:c r="Y380" s="145" t="n">
        <x:f>IFERROR((EXP(-$G380/INDEX($AV$5:$BA$12,MATCH($D380,$AR$5:$AR$12,0),1))*($G380/INDEX($AV$5:$BA$12,MATCH($D380,$AR$5:$AR$12,0),1))^$I380)/((EXP(-$G380/INDEX($AV$5:$BA$12,MATCH($D380,$AR$5:$AR$12,0),1))*($G380/INDEX($AV$5:$BA$12,MATCH($D380,$AR$5:$AR$12,0),1))^$I380)+(EXP(-$G380/INDEX($AV$5:$BA$12,MATCH($D380,$AR$5:$AR$12,0),2))*($G380/INDEX($AV$5:$BA$12,MATCH($D380,$AR$5:$AR$12,0),2))^$I380)+(EXP(-$G380/INDEX($AV$5:$BA$12,MATCH($D380,$AR$5:$AR$12,0),3))*($G380/INDEX($AV$5:$BA$12,MATCH($D380,$AR$5:$AR$12,0),3))^$I380)+(EXP(-$G380/INDEX($AV$5:$BA$12,MATCH($D380,$AR$5:$AR$12,0),4))*($G380/INDEX($AV$5:$BA$12,MATCH($D380,$AR$5:$AR$12,0),4))^$I380)+(EXP(-$G380/INDEX($AV$5:$BA$12,MATCH($D380,$AR$5:$AR$12,0),5))*($G380/INDEX($AV$5:$BA$12,MATCH($D380,$AR$5:$AR$12,0),5))^$I380)+(EXP(-$G380/INDEX($AV$5:$BA$12,MATCH($D380,$AR$5:$AR$12,0),6))*($G380/INDEX($AV$5:$BA$12,MATCH($D380,$AR$5:$AR$12,0),6))^$I380)),0)</x:f>
        <x:v>0</x:v>
      </x:c>
      <x:c r="Z380" s="145" t="n">
        <x:f>IFERROR((EXP(-$G380/INDEX($AV$5:$BA$12,MATCH($D380,$AR$5:$AR$12,0),2))*($G380/INDEX($AV$5:$BA$12,MATCH($D380,$AR$5:$AR$12,0),2))^$I380)/((EXP(-$G380/INDEX($AV$5:$BA$12,MATCH($D380,$AR$5:$AR$12,0),1))*($G380/INDEX($AV$5:$BA$12,MATCH($D380,$AR$5:$AR$12,0),1))^$I380)+(EXP(-$G380/INDEX($AV$5:$BA$12,MATCH($D380,$AR$5:$AR$12,0),2))*($G380/INDEX($AV$5:$BA$12,MATCH($D380,$AR$5:$AR$12,0),2))^$I380)+(EXP(-$G380/INDEX($AV$5:$BA$12,MATCH($D380,$AR$5:$AR$12,0),3))*($G380/INDEX($AV$5:$BA$12,MATCH($D380,$AR$5:$AR$12,0),3))^$I380)+(EXP(-$G380/INDEX($AV$5:$BA$12,MATCH($D380,$AR$5:$AR$12,0),4))*($G380/INDEX($AV$5:$BA$12,MATCH($D380,$AR$5:$AR$12,0),4))^$I380)+(EXP(-$G380/INDEX($AV$5:$BA$12,MATCH($D380,$AR$5:$AR$12,0),5))*($G380/INDEX($AV$5:$BA$12,MATCH($D380,$AR$5:$AR$12,0),5))^$I380)+(EXP(-$G380/INDEX($AV$5:$BA$12,MATCH($D380,$AR$5:$AR$12,0),6))*($G380/INDEX($AV$5:$BA$12,MATCH($D380,$AR$5:$AR$12,0),6))^$I380)),0)</x:f>
        <x:v>0</x:v>
      </x:c>
      <x:c r="AA380" s="145" t="n">
        <x:f>IFERROR((EXP(-$G380/INDEX($AV$5:$BA$12,MATCH($D380,$AR$5:$AR$12,0),3))*($G380/INDEX($AV$5:$BA$12,MATCH($D380,$AR$5:$AR$12,0),3))^$I380)/((EXP(-$G380/INDEX($AV$5:$BA$12,MATCH($D380,$AR$5:$AR$12,0),1))*($G380/INDEX($AV$5:$BA$12,MATCH($D380,$AR$5:$AR$12,0),1))^$I380)+(EXP(-$G380/INDEX($AV$5:$BA$12,MATCH($D380,$AR$5:$AR$12,0),2))*($G380/INDEX($AV$5:$BA$12,MATCH($D380,$AR$5:$AR$12,0),2))^$I380)+(EXP(-$G380/INDEX($AV$5:$BA$12,MATCH($D380,$AR$5:$AR$12,0),3))*($G380/INDEX($AV$5:$BA$12,MATCH($D380,$AR$5:$AR$12,0),3))^$I380)+(EXP(-$G380/INDEX($AV$5:$BA$12,MATCH($D380,$AR$5:$AR$12,0),4))*($G380/INDEX($AV$5:$BA$12,MATCH($D380,$AR$5:$AR$12,0),4))^$I380)+(EXP(-$G380/INDEX($AV$5:$BA$12,MATCH($D380,$AR$5:$AR$12,0),5))*($G380/INDEX($AV$5:$BA$12,MATCH($D380,$AR$5:$AR$12,0),5))^$I380)+(EXP(-$G380/INDEX($AV$5:$BA$12,MATCH($D380,$AR$5:$AR$12,0),6))*($G380/INDEX($AV$5:$BA$12,MATCH($D380,$AR$5:$AR$12,0),6))^$I380)),0)</x:f>
        <x:v>0</x:v>
      </x:c>
      <x:c r="AB380" s="145" t="n">
        <x:f>IFERROR((EXP(-$G380/INDEX($AV$5:$BA$12,MATCH($D380,$AR$5:$AR$12,0),4))*($G380/INDEX($AV$5:$BA$12,MATCH($D380,$AR$5:$AR$12,0),4))^$I380)/((EXP(-$G380/INDEX($AV$5:$BA$12,MATCH($D380,$AR$5:$AR$12,0),1))*($G380/INDEX($AV$5:$BA$12,MATCH($D380,$AR$5:$AR$12,0),1))^$I380)+(EXP(-$G380/INDEX($AV$5:$BA$12,MATCH($D380,$AR$5:$AR$12,0),2))*($G380/INDEX($AV$5:$BA$12,MATCH($D380,$AR$5:$AR$12,0),2))^$I380)+(EXP(-$G380/INDEX($AV$5:$BA$12,MATCH($D380,$AR$5:$AR$12,0),3))*($G380/INDEX($AV$5:$BA$12,MATCH($D380,$AR$5:$AR$12,0),3))^$I380)+(EXP(-$G380/INDEX($AV$5:$BA$12,MATCH($D380,$AR$5:$AR$12,0),4))*($G380/INDEX($AV$5:$BA$12,MATCH($D380,$AR$5:$AR$12,0),4))^$I380)+(EXP(-$G380/INDEX($AV$5:$BA$12,MATCH($D380,$AR$5:$AR$12,0),5))*($G380/INDEX($AV$5:$BA$12,MATCH($D380,$AR$5:$AR$12,0),5))^$I380)+(EXP(-$G380/INDEX($AV$5:$BA$12,MATCH($D380,$AR$5:$AR$12,0),6))*($G380/INDEX($AV$5:$BA$12,MATCH($D380,$AR$5:$AR$12,0),6))^$I380)),0)</x:f>
        <x:v>0</x:v>
      </x:c>
      <x:c r="AC380" s="145" t="n">
        <x:f>IFERROR((EXP(-$G380/INDEX($AV$5:$BA$12,MATCH($D380,$AR$5:$AR$12,0),5))*($G380/INDEX($AV$5:$BA$12,MATCH($D380,$AR$5:$AR$12,0),5))^$I380)/((EXP(-$G380/INDEX($AV$5:$BA$12,MATCH($D380,$AR$5:$AR$12,0),1))*($G380/INDEX($AV$5:$BA$12,MATCH($D380,$AR$5:$AR$12,0),1))^$I380)+(EXP(-$G380/INDEX($AV$5:$BA$12,MATCH($D380,$AR$5:$AR$12,0),2))*($G380/INDEX($AV$5:$BA$12,MATCH($D380,$AR$5:$AR$12,0),2))^$I380)+(EXP(-$G380/INDEX($AV$5:$BA$12,MATCH($D380,$AR$5:$AR$12,0),3))*($G380/INDEX($AV$5:$BA$12,MATCH($D380,$AR$5:$AR$12,0),3))^$I380)+(EXP(-$G380/INDEX($AV$5:$BA$12,MATCH($D380,$AR$5:$AR$12,0),4))*($G380/INDEX($AV$5:$BA$12,MATCH($D380,$AR$5:$AR$12,0),4))^$I380)+(EXP(-$G380/INDEX($AV$5:$BA$12,MATCH($D380,$AR$5:$AR$12,0),5))*($G380/INDEX($AV$5:$BA$12,MATCH($D380,$AR$5:$AR$12,0),5))^$I380)+(EXP(-$G380/INDEX($AV$5:$BA$12,MATCH($D380,$AR$5:$AR$12,0),6))*($G380/INDEX($AV$5:$BA$12,MATCH($D380,$AR$5:$AR$12,0),6))^$I380)),0)</x:f>
        <x:v>0</x:v>
      </x:c>
      <x:c r="AD380" s="145" t="n">
        <x:f>IFERROR((EXP(-$G380/INDEX($AV$5:$BA$12,MATCH($D380,$AR$5:$AR$12,0),6))*($G380/INDEX($AV$5:$BA$12,MATCH($D380,$AR$5:$AR$12,0),6))^$I380)/((EXP(-$G380/INDEX($AV$5:$BA$12,MATCH($D380,$AR$5:$AR$12,0),1))*($G380/INDEX($AV$5:$BA$12,MATCH($D380,$AR$5:$AR$12,0),1))^$I380)+(EXP(-$G380/INDEX($AV$5:$BA$12,MATCH($D380,$AR$5:$AR$12,0),2))*($G380/INDEX($AV$5:$BA$12,MATCH($D380,$AR$5:$AR$12,0),2))^$I380)+(EXP(-$G380/INDEX($AV$5:$BA$12,MATCH($D380,$AR$5:$AR$12,0),3))*($G380/INDEX($AV$5:$BA$12,MATCH($D380,$AR$5:$AR$12,0),3))^$I380)+(EXP(-$G380/INDEX($AV$5:$BA$12,MATCH($D380,$AR$5:$AR$12,0),4))*($G380/INDEX($AV$5:$BA$12,MATCH($D380,$AR$5:$AR$12,0),4))^$I380)+(EXP(-$G380/INDEX($AV$5:$BA$12,MATCH($D380,$AR$5:$AR$12,0),5))*($G380/INDEX($AV$5:$BA$12,MATCH($D380,$AR$5:$AR$12,0),5))^$I380)+(EXP(-$G380/INDEX($AV$5:$BA$12,MATCH($D380,$AR$5:$AR$12,0),6))*($G380/INDEX($AV$5:$BA$12,MATCH($D380,$AR$5:$AR$12,0),6))^$I380)),0)</x:f>
        <x:v>0</x:v>
      </x:c>
      <x:c r="AE380" s="145" t="n">
        <x:f>IFERROR((EXP(-$G380/INDEX($BB$5:$BG$12,MATCH($D380,$AR$5:$AR$12,0),1))*($G380/INDEX($BB$5:$BG$12,MATCH($D380,$AR$5:$AR$12,0),1))^$J380)/((EXP(-$G380/INDEX($BB$5:$BG$12,MATCH($D380,$AR$5:$AR$12,0),1))*($G380/INDEX($BB$5:$BG$12,MATCH($D380,$AR$5:$AR$12,0),1))^$J380)+(EXP(-$G380/INDEX($BB$5:$BG$12,MATCH($D380,$AR$5:$AR$12,0),2))*($G380/INDEX($BB$5:$BG$12,MATCH($D380,$AR$5:$AR$12,0),2))^$J380)+(EXP(-$G380/INDEX($BB$5:$BG$12,MATCH($D380,$AR$5:$AR$12,0),3))*($G380/INDEX($BB$5:$BG$12,MATCH($D380,$AR$5:$AR$12,0),3))^$J380)+(EXP(-$G380/INDEX($BB$5:$BG$12,MATCH($D380,$AR$5:$AR$12,0),4))*($G380/INDEX($BB$5:$BG$12,MATCH($D380,$AR$5:$AR$12,0),4))^$J380)+(EXP(-$G380/INDEX($BB$5:$BG$12,MATCH($D380,$AR$5:$AR$12,0),5))*($G380/INDEX($BB$5:$BG$12,MATCH($D380,$AR$5:$AR$12,0),5))^$J380)+(EXP(-$G380/INDEX($BB$5:$BG$12,MATCH($D380,$AR$5:$AR$12,0),6))*($G380/INDEX($BB$5:$BG$12,MATCH($D380,$AR$5:$AR$12,0),6))^$J380)),0)</x:f>
        <x:v>0</x:v>
      </x:c>
      <x:c r="AF380" s="145" t="n">
        <x:f>IFERROR((EXP(-$G380/INDEX($BB$5:$BG$12,MATCH($D380,$AR$5:$AR$12,0),2))*($G380/INDEX($BB$5:$BG$12,MATCH($D380,$AR$5:$AR$12,0),2))^$J380)/((EXP(-$G380/INDEX($BB$5:$BG$12,MATCH($D380,$AR$5:$AR$12,0),1))*($G380/INDEX($BB$5:$BG$12,MATCH($D380,$AR$5:$AR$12,0),1))^$J380)+(EXP(-$G380/INDEX($BB$5:$BG$12,MATCH($D380,$AR$5:$AR$12,0),2))*($G380/INDEX($BB$5:$BG$12,MATCH($D380,$AR$5:$AR$12,0),2))^$J380)+(EXP(-$G380/INDEX($BB$5:$BG$12,MATCH($D380,$AR$5:$AR$12,0),3))*($G380/INDEX($BB$5:$BG$12,MATCH($D380,$AR$5:$AR$12,0),3))^$J380)+(EXP(-$G380/INDEX($BB$5:$BG$12,MATCH($D380,$AR$5:$AR$12,0),4))*($G380/INDEX($BB$5:$BG$12,MATCH($D380,$AR$5:$AR$12,0),4))^$J380)+(EXP(-$G380/INDEX($BB$5:$BG$12,MATCH($D380,$AR$5:$AR$12,0),5))*($G380/INDEX($BB$5:$BG$12,MATCH($D380,$AR$5:$AR$12,0),5))^$J380)+(EXP(-$G380/INDEX($BB$5:$BG$12,MATCH($D380,$AR$5:$AR$12,0),6))*($G380/INDEX($BB$5:$BG$12,MATCH($D380,$AR$5:$AR$12,0),6))^$J380)),0)</x:f>
        <x:v>0</x:v>
      </x:c>
      <x:c r="AG380" s="145" t="n">
        <x:f>IFERROR((EXP(-$G380/INDEX($BB$5:$BG$12,MATCH($D380,$AR$5:$AR$12,0),3))*($G380/INDEX($BB$5:$BG$12,MATCH($D380,$AR$5:$AR$12,0),3))^$J380)/((EXP(-$G380/INDEX($BB$5:$BG$12,MATCH($D380,$AR$5:$AR$12,0),1))*($G380/INDEX($BB$5:$BG$12,MATCH($D380,$AR$5:$AR$12,0),1))^$J380)+(EXP(-$G380/INDEX($BB$5:$BG$12,MATCH($D380,$AR$5:$AR$12,0),2))*($G380/INDEX($BB$5:$BG$12,MATCH($D380,$AR$5:$AR$12,0),2))^$J380)+(EXP(-$G380/INDEX($BB$5:$BG$12,MATCH($D380,$AR$5:$AR$12,0),3))*($G380/INDEX($BB$5:$BG$12,MATCH($D380,$AR$5:$AR$12,0),3))^$J380)+(EXP(-$G380/INDEX($BB$5:$BG$12,MATCH($D380,$AR$5:$AR$12,0),4))*($G380/INDEX($BB$5:$BG$12,MATCH($D380,$AR$5:$AR$12,0),4))^$J380)+(EXP(-$G380/INDEX($BB$5:$BG$12,MATCH($D380,$AR$5:$AR$12,0),5))*($G380/INDEX($BB$5:$BG$12,MATCH($D380,$AR$5:$AR$12,0),5))^$J380)+(EXP(-$G380/INDEX($BB$5:$BG$12,MATCH($D380,$AR$5:$AR$12,0),6))*($G380/INDEX($BB$5:$BG$12,MATCH($D380,$AR$5:$AR$12,0),6))^$J380)),0)</x:f>
        <x:v>0</x:v>
      </x:c>
      <x:c r="AH380" s="145" t="n">
        <x:f>IFERROR((EXP(-$G380/INDEX($BB$5:$BG$12,MATCH($D380,$AR$5:$AR$12,0),4))*($G380/INDEX($BB$5:$BG$12,MATCH($D380,$AR$5:$AR$12,0),4))^$J380)/((EXP(-$G380/INDEX($BB$5:$BG$12,MATCH($D380,$AR$5:$AR$12,0),1))*($G380/INDEX($BB$5:$BG$12,MATCH($D380,$AR$5:$AR$12,0),1))^$J380)+(EXP(-$G380/INDEX($BB$5:$BG$12,MATCH($D380,$AR$5:$AR$12,0),2))*($G380/INDEX($BB$5:$BG$12,MATCH($D380,$AR$5:$AR$12,0),2))^$J380)+(EXP(-$G380/INDEX($BB$5:$BG$12,MATCH($D380,$AR$5:$AR$12,0),3))*($G380/INDEX($BB$5:$BG$12,MATCH($D380,$AR$5:$AR$12,0),3))^$J380)+(EXP(-$G380/INDEX($BB$5:$BG$12,MATCH($D380,$AR$5:$AR$12,0),4))*($G380/INDEX($BB$5:$BG$12,MATCH($D380,$AR$5:$AR$12,0),4))^$J380)+(EXP(-$G380/INDEX($BB$5:$BG$12,MATCH($D380,$AR$5:$AR$12,0),5))*($G380/INDEX($BB$5:$BG$12,MATCH($D380,$AR$5:$AR$12,0),5))^$J380)+(EXP(-$G380/INDEX($BB$5:$BG$12,MATCH($D380,$AR$5:$AR$12,0),6))*($G380/INDEX($BB$5:$BG$12,MATCH($D380,$AR$5:$AR$12,0),6))^$J380)),0)</x:f>
        <x:v>0</x:v>
      </x:c>
      <x:c r="AI380" s="145" t="n">
        <x:f>IFERROR((EXP(-$G380/INDEX($BB$5:$BG$12,MATCH($D380,$AR$5:$AR$12,0),5))*($G380/INDEX($BB$5:$BG$12,MATCH($D380,$AR$5:$AR$12,0),5))^$J380)/((EXP(-$G380/INDEX($BB$5:$BG$12,MATCH($D380,$AR$5:$AR$12,0),1))*($G380/INDEX($BB$5:$BG$12,MATCH($D380,$AR$5:$AR$12,0),1))^$J380)+(EXP(-$G380/INDEX($BB$5:$BG$12,MATCH($D380,$AR$5:$AR$12,0),2))*($G380/INDEX($BB$5:$BG$12,MATCH($D380,$AR$5:$AR$12,0),2))^$J380)+(EXP(-$G380/INDEX($BB$5:$BG$12,MATCH($D380,$AR$5:$AR$12,0),3))*($G380/INDEX($BB$5:$BG$12,MATCH($D380,$AR$5:$AR$12,0),3))^$J380)+(EXP(-$G380/INDEX($BB$5:$BG$12,MATCH($D380,$AR$5:$AR$12,0),4))*($G380/INDEX($BB$5:$BG$12,MATCH($D380,$AR$5:$AR$12,0),4))^$J380)+(EXP(-$G380/INDEX($BB$5:$BG$12,MATCH($D380,$AR$5:$AR$12,0),5))*($G380/INDEX($BB$5:$BG$12,MATCH($D380,$AR$5:$AR$12,0),5))^$J380)+(EXP(-$G380/INDEX($BB$5:$BG$12,MATCH($D380,$AR$5:$AR$12,0),6))*($G380/INDEX($BB$5:$BG$12,MATCH($D380,$AR$5:$AR$12,0),6))^$J380)),0)</x:f>
        <x:v>0</x:v>
      </x:c>
      <x:c r="AJ380" s="145" t="n">
        <x:f>IFERROR((EXP(-$G380/INDEX($BB$5:$BG$12,MATCH($D380,$AR$5:$AR$12,0),6))*($G380/INDEX($BB$5:$BG$12,MATCH($D380,$AR$5:$AR$12,0),6))^$J380)/((EXP(-$G380/INDEX($BB$5:$BG$12,MATCH($D380,$AR$5:$AR$12,0),1))*($G380/INDEX($BB$5:$BG$12,MATCH($D380,$AR$5:$AR$12,0),1))^$J380)+(EXP(-$G380/INDEX($BB$5:$BG$12,MATCH($D380,$AR$5:$AR$12,0),2))*($G380/INDEX($BB$5:$BG$12,MATCH($D380,$AR$5:$AR$12,0),2))^$J380)+(EXP(-$G380/INDEX($BB$5:$BG$12,MATCH($D380,$AR$5:$AR$12,0),3))*($G380/INDEX($BB$5:$BG$12,MATCH($D380,$AR$5:$AR$12,0),3))^$J380)+(EXP(-$G380/INDEX($BB$5:$BG$12,MATCH($D380,$AR$5:$AR$12,0),4))*($G380/INDEX($BB$5:$BG$12,MATCH($D380,$AR$5:$AR$12,0),4))^$J380)+(EXP(-$G380/INDEX($BB$5:$BG$12,MATCH($D380,$AR$5:$AR$12,0),5))*($G380/INDEX($BB$5:$BG$12,MATCH($D380,$AR$5:$AR$12,0),5))^$J380)+(EXP(-$G380/INDEX($BB$5:$BG$12,MATCH($D380,$AR$5:$AR$12,0),6))*($G380/INDEX($BB$5:$BG$12,MATCH($D380,$AR$5:$AR$12,0),6))^$J380)),0)</x:f>
        <x:v>0</x:v>
      </x:c>
      <x:c r="BJ380"/>
      <x:c r="BK380"/>
      <x:c r="BL380"/>
      <x:c r="BM380"/>
      <x:c r="BN380"/>
      <x:c r="BO380"/>
      <x:c r="BP380"/>
      <x:c r="BQ380"/>
      <x:c r="BR380"/>
      <x:c r="BS380"/>
      <x:c r="BT380"/>
      <x:c r="BU380"/>
      <x:c r="BV380"/>
      <x:c r="BW380"/>
      <x:c r="BX380"/>
      <x:c r="BY380"/>
      <x:c r="BZ380"/>
    </x:row>
    <x:row r="381">
      <x:c r="A381" s="30" t="n">
        <x:f>'対象台データ'!A379</x:f>
        <x:v>46139</x:v>
      </x:c>
      <x:c r="B381" s="1004" t="str">
        <x:f>'対象台データ'!B379</x:f>
        <x:v>月</x:v>
      </x:c>
      <x:c r="C381" s="1004" t="str">
        <x:f>'対象台データ'!C379</x:f>
        <x:v>4/27</x:v>
      </x:c>
      <x:c r="D381" t="str">
        <x:f>'対象台データ'!D379</x:f>
        <x:v>東京喰種</x:v>
      </x:c>
      <x:c r="E381" s="1015" t="n">
        <x:f>IF($X381="A",MIN(100,MAX(0,55+(V381-55)*(1+0.4*SQRT(MIN(G381/8000,1))))),MIN(100,MAX(0,V381)))</x:f>
        <x:v>77.54336139440565</x:v>
      </x:c>
      <x:c r="F381" s="1017" t="n">
        <x:f>'対象台データ'!E379</x:f>
        <x:v>485</x:v>
      </x:c>
      <x:c r="G381" s="644" t="n">
        <x:f>'対象台データ'!F379</x:f>
        <x:v>7731</x:v>
      </x:c>
      <x:c r="H381" s="644" t="n">
        <x:f>'対象台データ'!G379</x:f>
        <x:v>2793</x:v>
      </x:c>
      <x:c r="I381" s="644" t="n">
        <x:f>'対象台データ'!H379</x:f>
        <x:v>0</x:v>
      </x:c>
      <x:c r="J381" s="644" t="n">
        <x:f>'対象台データ'!I379</x:f>
        <x:v>0</x:v>
      </x:c>
      <x:c r="K381" s="145" t="n">
        <x:f>'対象台データ'!K379</x:f>
        <x:v>1.1204242659423103</x:v>
      </x:c>
      <x:c r="L381" s="28" t="n">
        <x:f>IF(G381&lt;=0,5,IF(G381&lt;1500,5+(G381-0)*(20-5)/(1500-0),IF(G381&lt;3000,20+(G381-1500)*(40-20)/(3000-1500),IF(G381&lt;4500,40+(G381-3000)*(58-40)/(4500-3000),IF(G381&lt;6000,58+(G381-4500)*(72-58)/(6000-4500),IF(G381&lt;7500,72+(G381-6000)*(84-72)/(7500-6000),IF(G381&lt;9000,84+(G381-7500)*(93-84)/(9000-7500),IF(G381&lt;11000,93+(G381-9000)*(100-93)/(11000-9000),100))))))))</x:f>
        <x:v>85.386</x:v>
      </x:c>
      <x:c r="M381" s="28" t="n">
        <x:v>1</x:v>
      </x:c>
      <x:c r="N381" s="28" t="n">
        <x:f>MIN(100,L381*M381)</x:f>
        <x:v>85.386</x:v>
      </x:c>
      <x:c r="O381" s="28" t="n">
        <x:f>IF(K381&lt;=0.8,0,IF(K381&lt;0.9,0+(K381-0.8)*(10-0)/(0.9-0.8),IF(K381&lt;1,10+(K381-0.9)*(35-10)/(1-0.9),IF(K381&lt;1.2,35+(K381-1)*(87-35)/(1.2-1),IF(K381&lt;1.3,87+(K381-1.2)*(96-87)/(1.3-1.2),IF(K381&lt;1.45,96+(K381-1.3)*(100-96)/(1.45-1.3),100))))))</x:f>
        <x:v>66.31030914500067</x:v>
      </x:c>
      <x:c r="P381" s="145" t="n">
        <x:f>MIN(1,SQRT(G381/8000))</x:f>
        <x:v>0.9830437426686566</x:v>
      </x:c>
      <x:c r="Q381" s="28" t="n">
        <x:f>35+(O381-35)*P381</x:f>
        <x:v>65.77940348601413</x:v>
      </x:c>
      <x:c r="R381" s="28" t="n">
        <x:f>IF(K381&lt;0.95,MIN(25,(0.95-K381)*250),0)</x:f>
        <x:v>0</x:v>
      </x:c>
      <x:c r="S381" s="28" t="n">
        <x:f>IF($X381="A",Y381*5+Z381*15+AA381*30+AB381*60+AC381*80+AD381*100,0)</x:f>
        <x:v>0</x:v>
      </x:c>
      <x:c r="T381" s="28" t="n">
        <x:f>IF($X381="A",AE381*5+AF381*15+AG381*30+AH381*60+AI381*80+AJ381*100,0)</x:f>
        <x:v>0</x:v>
      </x:c>
      <x:c r="U381" s="28" t="n">
        <x:f>IF($X381="A",S381*15%+T381*30%+Q381*55%,0)</x:f>
        <x:v>0</x:v>
      </x:c>
      <x:c r="V381" s="1019" t="n">
        <x:f>IF($X381="A",U381*80%+N381*20%,N381*IFERROR(INDEX($AT$5:$AT$60,MATCH($D381,$AR$5:$AR$60,0)),0.6)+Q381*IFERROR(INDEX($AU$5:$AU$60,MATCH($D381,$AR$5:$AR$60,0)),0.4)-R381)</x:f>
        <x:v>77.54336139440565</x:v>
      </x:c>
      <x:c r="W381" s="25" t="str">
        <x:f>IF(E381&gt;=90,"設定6級候補",IF(E381&gt;=75,"設定4以上強候補",IF(E381&gt;=60,"設定4以上を疑う","要観察")))</x:f>
        <x:v>設定4以上強候補</x:v>
      </x:c>
      <x:c r="X381" s="1004" t="str">
        <x:f>IFERROR(INDEX($AS$5:$AS$60,MATCH($D381,$AR$5:$AR$60,0)),"AT")</x:f>
        <x:v>AT</x:v>
      </x:c>
      <x:c r="Y381" s="145" t="n">
        <x:f>IFERROR((EXP(-$G381/INDEX($AV$5:$BA$12,MATCH($D381,$AR$5:$AR$12,0),1))*($G381/INDEX($AV$5:$BA$12,MATCH($D381,$AR$5:$AR$12,0),1))^$I381)/((EXP(-$G381/INDEX($AV$5:$BA$12,MATCH($D381,$AR$5:$AR$12,0),1))*($G381/INDEX($AV$5:$BA$12,MATCH($D381,$AR$5:$AR$12,0),1))^$I381)+(EXP(-$G381/INDEX($AV$5:$BA$12,MATCH($D381,$AR$5:$AR$12,0),2))*($G381/INDEX($AV$5:$BA$12,MATCH($D381,$AR$5:$AR$12,0),2))^$I381)+(EXP(-$G381/INDEX($AV$5:$BA$12,MATCH($D381,$AR$5:$AR$12,0),3))*($G381/INDEX($AV$5:$BA$12,MATCH($D381,$AR$5:$AR$12,0),3))^$I381)+(EXP(-$G381/INDEX($AV$5:$BA$12,MATCH($D381,$AR$5:$AR$12,0),4))*($G381/INDEX($AV$5:$BA$12,MATCH($D381,$AR$5:$AR$12,0),4))^$I381)+(EXP(-$G381/INDEX($AV$5:$BA$12,MATCH($D381,$AR$5:$AR$12,0),5))*($G381/INDEX($AV$5:$BA$12,MATCH($D381,$AR$5:$AR$12,0),5))^$I381)+(EXP(-$G381/INDEX($AV$5:$BA$12,MATCH($D381,$AR$5:$AR$12,0),6))*($G381/INDEX($AV$5:$BA$12,MATCH($D381,$AR$5:$AR$12,0),6))^$I381)),0)</x:f>
        <x:v>0</x:v>
      </x:c>
      <x:c r="Z381" s="145" t="n">
        <x:f>IFERROR((EXP(-$G381/INDEX($AV$5:$BA$12,MATCH($D381,$AR$5:$AR$12,0),2))*($G381/INDEX($AV$5:$BA$12,MATCH($D381,$AR$5:$AR$12,0),2))^$I381)/((EXP(-$G381/INDEX($AV$5:$BA$12,MATCH($D381,$AR$5:$AR$12,0),1))*($G381/INDEX($AV$5:$BA$12,MATCH($D381,$AR$5:$AR$12,0),1))^$I381)+(EXP(-$G381/INDEX($AV$5:$BA$12,MATCH($D381,$AR$5:$AR$12,0),2))*($G381/INDEX($AV$5:$BA$12,MATCH($D381,$AR$5:$AR$12,0),2))^$I381)+(EXP(-$G381/INDEX($AV$5:$BA$12,MATCH($D381,$AR$5:$AR$12,0),3))*($G381/INDEX($AV$5:$BA$12,MATCH($D381,$AR$5:$AR$12,0),3))^$I381)+(EXP(-$G381/INDEX($AV$5:$BA$12,MATCH($D381,$AR$5:$AR$12,0),4))*($G381/INDEX($AV$5:$BA$12,MATCH($D381,$AR$5:$AR$12,0),4))^$I381)+(EXP(-$G381/INDEX($AV$5:$BA$12,MATCH($D381,$AR$5:$AR$12,0),5))*($G381/INDEX($AV$5:$BA$12,MATCH($D381,$AR$5:$AR$12,0),5))^$I381)+(EXP(-$G381/INDEX($AV$5:$BA$12,MATCH($D381,$AR$5:$AR$12,0),6))*($G381/INDEX($AV$5:$BA$12,MATCH($D381,$AR$5:$AR$12,0),6))^$I381)),0)</x:f>
        <x:v>0</x:v>
      </x:c>
      <x:c r="AA381" s="145" t="n">
        <x:f>IFERROR((EXP(-$G381/INDEX($AV$5:$BA$12,MATCH($D381,$AR$5:$AR$12,0),3))*($G381/INDEX($AV$5:$BA$12,MATCH($D381,$AR$5:$AR$12,0),3))^$I381)/((EXP(-$G381/INDEX($AV$5:$BA$12,MATCH($D381,$AR$5:$AR$12,0),1))*($G381/INDEX($AV$5:$BA$12,MATCH($D381,$AR$5:$AR$12,0),1))^$I381)+(EXP(-$G381/INDEX($AV$5:$BA$12,MATCH($D381,$AR$5:$AR$12,0),2))*($G381/INDEX($AV$5:$BA$12,MATCH($D381,$AR$5:$AR$12,0),2))^$I381)+(EXP(-$G381/INDEX($AV$5:$BA$12,MATCH($D381,$AR$5:$AR$12,0),3))*($G381/INDEX($AV$5:$BA$12,MATCH($D381,$AR$5:$AR$12,0),3))^$I381)+(EXP(-$G381/INDEX($AV$5:$BA$12,MATCH($D381,$AR$5:$AR$12,0),4))*($G381/INDEX($AV$5:$BA$12,MATCH($D381,$AR$5:$AR$12,0),4))^$I381)+(EXP(-$G381/INDEX($AV$5:$BA$12,MATCH($D381,$AR$5:$AR$12,0),5))*($G381/INDEX($AV$5:$BA$12,MATCH($D381,$AR$5:$AR$12,0),5))^$I381)+(EXP(-$G381/INDEX($AV$5:$BA$12,MATCH($D381,$AR$5:$AR$12,0),6))*($G381/INDEX($AV$5:$BA$12,MATCH($D381,$AR$5:$AR$12,0),6))^$I381)),0)</x:f>
        <x:v>0</x:v>
      </x:c>
      <x:c r="AB381" s="145" t="n">
        <x:f>IFERROR((EXP(-$G381/INDEX($AV$5:$BA$12,MATCH($D381,$AR$5:$AR$12,0),4))*($G381/INDEX($AV$5:$BA$12,MATCH($D381,$AR$5:$AR$12,0),4))^$I381)/((EXP(-$G381/INDEX($AV$5:$BA$12,MATCH($D381,$AR$5:$AR$12,0),1))*($G381/INDEX($AV$5:$BA$12,MATCH($D381,$AR$5:$AR$12,0),1))^$I381)+(EXP(-$G381/INDEX($AV$5:$BA$12,MATCH($D381,$AR$5:$AR$12,0),2))*($G381/INDEX($AV$5:$BA$12,MATCH($D381,$AR$5:$AR$12,0),2))^$I381)+(EXP(-$G381/INDEX($AV$5:$BA$12,MATCH($D381,$AR$5:$AR$12,0),3))*($G381/INDEX($AV$5:$BA$12,MATCH($D381,$AR$5:$AR$12,0),3))^$I381)+(EXP(-$G381/INDEX($AV$5:$BA$12,MATCH($D381,$AR$5:$AR$12,0),4))*($G381/INDEX($AV$5:$BA$12,MATCH($D381,$AR$5:$AR$12,0),4))^$I381)+(EXP(-$G381/INDEX($AV$5:$BA$12,MATCH($D381,$AR$5:$AR$12,0),5))*($G381/INDEX($AV$5:$BA$12,MATCH($D381,$AR$5:$AR$12,0),5))^$I381)+(EXP(-$G381/INDEX($AV$5:$BA$12,MATCH($D381,$AR$5:$AR$12,0),6))*($G381/INDEX($AV$5:$BA$12,MATCH($D381,$AR$5:$AR$12,0),6))^$I381)),0)</x:f>
        <x:v>0</x:v>
      </x:c>
      <x:c r="AC381" s="145" t="n">
        <x:f>IFERROR((EXP(-$G381/INDEX($AV$5:$BA$12,MATCH($D381,$AR$5:$AR$12,0),5))*($G381/INDEX($AV$5:$BA$12,MATCH($D381,$AR$5:$AR$12,0),5))^$I381)/((EXP(-$G381/INDEX($AV$5:$BA$12,MATCH($D381,$AR$5:$AR$12,0),1))*($G381/INDEX($AV$5:$BA$12,MATCH($D381,$AR$5:$AR$12,0),1))^$I381)+(EXP(-$G381/INDEX($AV$5:$BA$12,MATCH($D381,$AR$5:$AR$12,0),2))*($G381/INDEX($AV$5:$BA$12,MATCH($D381,$AR$5:$AR$12,0),2))^$I381)+(EXP(-$G381/INDEX($AV$5:$BA$12,MATCH($D381,$AR$5:$AR$12,0),3))*($G381/INDEX($AV$5:$BA$12,MATCH($D381,$AR$5:$AR$12,0),3))^$I381)+(EXP(-$G381/INDEX($AV$5:$BA$12,MATCH($D381,$AR$5:$AR$12,0),4))*($G381/INDEX($AV$5:$BA$12,MATCH($D381,$AR$5:$AR$12,0),4))^$I381)+(EXP(-$G381/INDEX($AV$5:$BA$12,MATCH($D381,$AR$5:$AR$12,0),5))*($G381/INDEX($AV$5:$BA$12,MATCH($D381,$AR$5:$AR$12,0),5))^$I381)+(EXP(-$G381/INDEX($AV$5:$BA$12,MATCH($D381,$AR$5:$AR$12,0),6))*($G381/INDEX($AV$5:$BA$12,MATCH($D381,$AR$5:$AR$12,0),6))^$I381)),0)</x:f>
        <x:v>0</x:v>
      </x:c>
      <x:c r="AD381" s="145" t="n">
        <x:f>IFERROR((EXP(-$G381/INDEX($AV$5:$BA$12,MATCH($D381,$AR$5:$AR$12,0),6))*($G381/INDEX($AV$5:$BA$12,MATCH($D381,$AR$5:$AR$12,0),6))^$I381)/((EXP(-$G381/INDEX($AV$5:$BA$12,MATCH($D381,$AR$5:$AR$12,0),1))*($G381/INDEX($AV$5:$BA$12,MATCH($D381,$AR$5:$AR$12,0),1))^$I381)+(EXP(-$G381/INDEX($AV$5:$BA$12,MATCH($D381,$AR$5:$AR$12,0),2))*($G381/INDEX($AV$5:$BA$12,MATCH($D381,$AR$5:$AR$12,0),2))^$I381)+(EXP(-$G381/INDEX($AV$5:$BA$12,MATCH($D381,$AR$5:$AR$12,0),3))*($G381/INDEX($AV$5:$BA$12,MATCH($D381,$AR$5:$AR$12,0),3))^$I381)+(EXP(-$G381/INDEX($AV$5:$BA$12,MATCH($D381,$AR$5:$AR$12,0),4))*($G381/INDEX($AV$5:$BA$12,MATCH($D381,$AR$5:$AR$12,0),4))^$I381)+(EXP(-$G381/INDEX($AV$5:$BA$12,MATCH($D381,$AR$5:$AR$12,0),5))*($G381/INDEX($AV$5:$BA$12,MATCH($D381,$AR$5:$AR$12,0),5))^$I381)+(EXP(-$G381/INDEX($AV$5:$BA$12,MATCH($D381,$AR$5:$AR$12,0),6))*($G381/INDEX($AV$5:$BA$12,MATCH($D381,$AR$5:$AR$12,0),6))^$I381)),0)</x:f>
        <x:v>0</x:v>
      </x:c>
      <x:c r="AE381" s="145" t="n">
        <x:f>IFERROR((EXP(-$G381/INDEX($BB$5:$BG$12,MATCH($D381,$AR$5:$AR$12,0),1))*($G381/INDEX($BB$5:$BG$12,MATCH($D381,$AR$5:$AR$12,0),1))^$J381)/((EXP(-$G381/INDEX($BB$5:$BG$12,MATCH($D381,$AR$5:$AR$12,0),1))*($G381/INDEX($BB$5:$BG$12,MATCH($D381,$AR$5:$AR$12,0),1))^$J381)+(EXP(-$G381/INDEX($BB$5:$BG$12,MATCH($D381,$AR$5:$AR$12,0),2))*($G381/INDEX($BB$5:$BG$12,MATCH($D381,$AR$5:$AR$12,0),2))^$J381)+(EXP(-$G381/INDEX($BB$5:$BG$12,MATCH($D381,$AR$5:$AR$12,0),3))*($G381/INDEX($BB$5:$BG$12,MATCH($D381,$AR$5:$AR$12,0),3))^$J381)+(EXP(-$G381/INDEX($BB$5:$BG$12,MATCH($D381,$AR$5:$AR$12,0),4))*($G381/INDEX($BB$5:$BG$12,MATCH($D381,$AR$5:$AR$12,0),4))^$J381)+(EXP(-$G381/INDEX($BB$5:$BG$12,MATCH($D381,$AR$5:$AR$12,0),5))*($G381/INDEX($BB$5:$BG$12,MATCH($D381,$AR$5:$AR$12,0),5))^$J381)+(EXP(-$G381/INDEX($BB$5:$BG$12,MATCH($D381,$AR$5:$AR$12,0),6))*($G381/INDEX($BB$5:$BG$12,MATCH($D381,$AR$5:$AR$12,0),6))^$J381)),0)</x:f>
        <x:v>0</x:v>
      </x:c>
      <x:c r="AF381" s="145" t="n">
        <x:f>IFERROR((EXP(-$G381/INDEX($BB$5:$BG$12,MATCH($D381,$AR$5:$AR$12,0),2))*($G381/INDEX($BB$5:$BG$12,MATCH($D381,$AR$5:$AR$12,0),2))^$J381)/((EXP(-$G381/INDEX($BB$5:$BG$12,MATCH($D381,$AR$5:$AR$12,0),1))*($G381/INDEX($BB$5:$BG$12,MATCH($D381,$AR$5:$AR$12,0),1))^$J381)+(EXP(-$G381/INDEX($BB$5:$BG$12,MATCH($D381,$AR$5:$AR$12,0),2))*($G381/INDEX($BB$5:$BG$12,MATCH($D381,$AR$5:$AR$12,0),2))^$J381)+(EXP(-$G381/INDEX($BB$5:$BG$12,MATCH($D381,$AR$5:$AR$12,0),3))*($G381/INDEX($BB$5:$BG$12,MATCH($D381,$AR$5:$AR$12,0),3))^$J381)+(EXP(-$G381/INDEX($BB$5:$BG$12,MATCH($D381,$AR$5:$AR$12,0),4))*($G381/INDEX($BB$5:$BG$12,MATCH($D381,$AR$5:$AR$12,0),4))^$J381)+(EXP(-$G381/INDEX($BB$5:$BG$12,MATCH($D381,$AR$5:$AR$12,0),5))*($G381/INDEX($BB$5:$BG$12,MATCH($D381,$AR$5:$AR$12,0),5))^$J381)+(EXP(-$G381/INDEX($BB$5:$BG$12,MATCH($D381,$AR$5:$AR$12,0),6))*($G381/INDEX($BB$5:$BG$12,MATCH($D381,$AR$5:$AR$12,0),6))^$J381)),0)</x:f>
        <x:v>0</x:v>
      </x:c>
      <x:c r="AG381" s="145" t="n">
        <x:f>IFERROR((EXP(-$G381/INDEX($BB$5:$BG$12,MATCH($D381,$AR$5:$AR$12,0),3))*($G381/INDEX($BB$5:$BG$12,MATCH($D381,$AR$5:$AR$12,0),3))^$J381)/((EXP(-$G381/INDEX($BB$5:$BG$12,MATCH($D381,$AR$5:$AR$12,0),1))*($G381/INDEX($BB$5:$BG$12,MATCH($D381,$AR$5:$AR$12,0),1))^$J381)+(EXP(-$G381/INDEX($BB$5:$BG$12,MATCH($D381,$AR$5:$AR$12,0),2))*($G381/INDEX($BB$5:$BG$12,MATCH($D381,$AR$5:$AR$12,0),2))^$J381)+(EXP(-$G381/INDEX($BB$5:$BG$12,MATCH($D381,$AR$5:$AR$12,0),3))*($G381/INDEX($BB$5:$BG$12,MATCH($D381,$AR$5:$AR$12,0),3))^$J381)+(EXP(-$G381/INDEX($BB$5:$BG$12,MATCH($D381,$AR$5:$AR$12,0),4))*($G381/INDEX($BB$5:$BG$12,MATCH($D381,$AR$5:$AR$12,0),4))^$J381)+(EXP(-$G381/INDEX($BB$5:$BG$12,MATCH($D381,$AR$5:$AR$12,0),5))*($G381/INDEX($BB$5:$BG$12,MATCH($D381,$AR$5:$AR$12,0),5))^$J381)+(EXP(-$G381/INDEX($BB$5:$BG$12,MATCH($D381,$AR$5:$AR$12,0),6))*($G381/INDEX($BB$5:$BG$12,MATCH($D381,$AR$5:$AR$12,0),6))^$J381)),0)</x:f>
        <x:v>0</x:v>
      </x:c>
      <x:c r="AH381" s="145" t="n">
        <x:f>IFERROR((EXP(-$G381/INDEX($BB$5:$BG$12,MATCH($D381,$AR$5:$AR$12,0),4))*($G381/INDEX($BB$5:$BG$12,MATCH($D381,$AR$5:$AR$12,0),4))^$J381)/((EXP(-$G381/INDEX($BB$5:$BG$12,MATCH($D381,$AR$5:$AR$12,0),1))*($G381/INDEX($BB$5:$BG$12,MATCH($D381,$AR$5:$AR$12,0),1))^$J381)+(EXP(-$G381/INDEX($BB$5:$BG$12,MATCH($D381,$AR$5:$AR$12,0),2))*($G381/INDEX($BB$5:$BG$12,MATCH($D381,$AR$5:$AR$12,0),2))^$J381)+(EXP(-$G381/INDEX($BB$5:$BG$12,MATCH($D381,$AR$5:$AR$12,0),3))*($G381/INDEX($BB$5:$BG$12,MATCH($D381,$AR$5:$AR$12,0),3))^$J381)+(EXP(-$G381/INDEX($BB$5:$BG$12,MATCH($D381,$AR$5:$AR$12,0),4))*($G381/INDEX($BB$5:$BG$12,MATCH($D381,$AR$5:$AR$12,0),4))^$J381)+(EXP(-$G381/INDEX($BB$5:$BG$12,MATCH($D381,$AR$5:$AR$12,0),5))*($G381/INDEX($BB$5:$BG$12,MATCH($D381,$AR$5:$AR$12,0),5))^$J381)+(EXP(-$G381/INDEX($BB$5:$BG$12,MATCH($D381,$AR$5:$AR$12,0),6))*($G381/INDEX($BB$5:$BG$12,MATCH($D381,$AR$5:$AR$12,0),6))^$J381)),0)</x:f>
        <x:v>0</x:v>
      </x:c>
      <x:c r="AI381" s="145" t="n">
        <x:f>IFERROR((EXP(-$G381/INDEX($BB$5:$BG$12,MATCH($D381,$AR$5:$AR$12,0),5))*($G381/INDEX($BB$5:$BG$12,MATCH($D381,$AR$5:$AR$12,0),5))^$J381)/((EXP(-$G381/INDEX($BB$5:$BG$12,MATCH($D381,$AR$5:$AR$12,0),1))*($G381/INDEX($BB$5:$BG$12,MATCH($D381,$AR$5:$AR$12,0),1))^$J381)+(EXP(-$G381/INDEX($BB$5:$BG$12,MATCH($D381,$AR$5:$AR$12,0),2))*($G381/INDEX($BB$5:$BG$12,MATCH($D381,$AR$5:$AR$12,0),2))^$J381)+(EXP(-$G381/INDEX($BB$5:$BG$12,MATCH($D381,$AR$5:$AR$12,0),3))*($G381/INDEX($BB$5:$BG$12,MATCH($D381,$AR$5:$AR$12,0),3))^$J381)+(EXP(-$G381/INDEX($BB$5:$BG$12,MATCH($D381,$AR$5:$AR$12,0),4))*($G381/INDEX($BB$5:$BG$12,MATCH($D381,$AR$5:$AR$12,0),4))^$J381)+(EXP(-$G381/INDEX($BB$5:$BG$12,MATCH($D381,$AR$5:$AR$12,0),5))*($G381/INDEX($BB$5:$BG$12,MATCH($D381,$AR$5:$AR$12,0),5))^$J381)+(EXP(-$G381/INDEX($BB$5:$BG$12,MATCH($D381,$AR$5:$AR$12,0),6))*($G381/INDEX($BB$5:$BG$12,MATCH($D381,$AR$5:$AR$12,0),6))^$J381)),0)</x:f>
        <x:v>0</x:v>
      </x:c>
      <x:c r="AJ381" s="145" t="n">
        <x:f>IFERROR((EXP(-$G381/INDEX($BB$5:$BG$12,MATCH($D381,$AR$5:$AR$12,0),6))*($G381/INDEX($BB$5:$BG$12,MATCH($D381,$AR$5:$AR$12,0),6))^$J381)/((EXP(-$G381/INDEX($BB$5:$BG$12,MATCH($D381,$AR$5:$AR$12,0),1))*($G381/INDEX($BB$5:$BG$12,MATCH($D381,$AR$5:$AR$12,0),1))^$J381)+(EXP(-$G381/INDEX($BB$5:$BG$12,MATCH($D381,$AR$5:$AR$12,0),2))*($G381/INDEX($BB$5:$BG$12,MATCH($D381,$AR$5:$AR$12,0),2))^$J381)+(EXP(-$G381/INDEX($BB$5:$BG$12,MATCH($D381,$AR$5:$AR$12,0),3))*($G381/INDEX($BB$5:$BG$12,MATCH($D381,$AR$5:$AR$12,0),3))^$J381)+(EXP(-$G381/INDEX($BB$5:$BG$12,MATCH($D381,$AR$5:$AR$12,0),4))*($G381/INDEX($BB$5:$BG$12,MATCH($D381,$AR$5:$AR$12,0),4))^$J381)+(EXP(-$G381/INDEX($BB$5:$BG$12,MATCH($D381,$AR$5:$AR$12,0),5))*($G381/INDEX($BB$5:$BG$12,MATCH($D381,$AR$5:$AR$12,0),5))^$J381)+(EXP(-$G381/INDEX($BB$5:$BG$12,MATCH($D381,$AR$5:$AR$12,0),6))*($G381/INDEX($BB$5:$BG$12,MATCH($D381,$AR$5:$AR$12,0),6))^$J381)),0)</x:f>
        <x:v>0</x:v>
      </x:c>
      <x:c r="BJ381"/>
      <x:c r="BK381"/>
      <x:c r="BL381"/>
      <x:c r="BM381"/>
      <x:c r="BN381"/>
      <x:c r="BO381"/>
      <x:c r="BP381"/>
      <x:c r="BQ381"/>
      <x:c r="BR381"/>
      <x:c r="BS381"/>
      <x:c r="BT381"/>
      <x:c r="BU381"/>
      <x:c r="BV381"/>
      <x:c r="BW381"/>
      <x:c r="BX381"/>
      <x:c r="BY381"/>
      <x:c r="BZ381"/>
    </x:row>
    <x:row r="382">
      <x:c r="A382" s="30" t="n">
        <x:f>'対象台データ'!A380</x:f>
        <x:v>46139</x:v>
      </x:c>
      <x:c r="B382" s="1004" t="str">
        <x:f>'対象台データ'!B380</x:f>
        <x:v>月</x:v>
      </x:c>
      <x:c r="C382" s="1004" t="str">
        <x:f>'対象台データ'!C380</x:f>
        <x:v>4/27</x:v>
      </x:c>
      <x:c r="D382" t="str">
        <x:f>'対象台データ'!D380</x:f>
        <x:v>東京喰種</x:v>
      </x:c>
      <x:c r="E382" s="1015" t="n">
        <x:f>IF($X382="A",MIN(100,MAX(0,55+(V382-55)*(1+0.4*SQRT(MIN(G382/8000,1))))),MIN(100,MAX(0,V382)))</x:f>
        <x:v>76.24739806300512</x:v>
      </x:c>
      <x:c r="F382" s="1017" t="n">
        <x:f>'対象台データ'!E380</x:f>
        <x:v>486</x:v>
      </x:c>
      <x:c r="G382" s="644" t="n">
        <x:f>'対象台データ'!F380</x:f>
        <x:v>6581</x:v>
      </x:c>
      <x:c r="H382" s="644" t="n">
        <x:f>'対象台データ'!G380</x:f>
        <x:v>3403</x:v>
      </x:c>
      <x:c r="I382" s="644" t="n">
        <x:f>'対象台データ'!H380</x:f>
        <x:v>0</x:v>
      </x:c>
      <x:c r="J382" s="644" t="n">
        <x:f>'対象台データ'!I380</x:f>
        <x:v>0</x:v>
      </x:c>
      <x:c r="K382" s="145" t="n">
        <x:f>'対象台データ'!K380</x:f>
        <x:v>1.1723648888213545</x:v>
      </x:c>
      <x:c r="L382" s="28" t="n">
        <x:f>IF(G382&lt;=0,5,IF(G382&lt;1500,5+(G382-0)*(20-5)/(1500-0),IF(G382&lt;3000,20+(G382-1500)*(40-20)/(3000-1500),IF(G382&lt;4500,40+(G382-3000)*(58-40)/(4500-3000),IF(G382&lt;6000,58+(G382-4500)*(72-58)/(6000-4500),IF(G382&lt;7500,72+(G382-6000)*(84-72)/(7500-6000),IF(G382&lt;9000,84+(G382-7500)*(93-84)/(9000-7500),IF(G382&lt;11000,93+(G382-9000)*(100-93)/(11000-9000),100))))))))</x:f>
        <x:v>76.648</x:v>
      </x:c>
      <x:c r="M382" s="28" t="n">
        <x:v>1</x:v>
      </x:c>
      <x:c r="N382" s="28" t="n">
        <x:f>MIN(100,L382*M382)</x:f>
        <x:v>76.648</x:v>
      </x:c>
      <x:c r="O382" s="28" t="n">
        <x:f>IF(K382&lt;=0.8,0,IF(K382&lt;0.9,0+(K382-0.8)*(10-0)/(0.9-0.8),IF(K382&lt;1,10+(K382-0.9)*(35-10)/(1-0.9),IF(K382&lt;1.2,35+(K382-1)*(87-35)/(1.2-1),IF(K382&lt;1.3,87+(K382-1.2)*(96-87)/(1.3-1.2),IF(K382&lt;1.45,96+(K382-1.3)*(100-96)/(1.45-1.3),100))))))</x:f>
        <x:v>79.81487109355217</x:v>
      </x:c>
      <x:c r="P382" s="145" t="n">
        <x:f>MIN(1,SQRT(G382/8000))</x:f>
        <x:v>0.9069867694735133</x:v>
      </x:c>
      <x:c r="Q382" s="28" t="n">
        <x:f>35+(O382-35)*P382</x:f>
        <x:v>75.64649515751282</x:v>
      </x:c>
      <x:c r="R382" s="28" t="n">
        <x:f>IF(K382&lt;0.95,MIN(25,(0.95-K382)*250),0)</x:f>
        <x:v>0</x:v>
      </x:c>
      <x:c r="S382" s="28" t="n">
        <x:f>IF($X382="A",Y382*5+Z382*15+AA382*30+AB382*60+AC382*80+AD382*100,0)</x:f>
        <x:v>0</x:v>
      </x:c>
      <x:c r="T382" s="28" t="n">
        <x:f>IF($X382="A",AE382*5+AF382*15+AG382*30+AH382*60+AI382*80+AJ382*100,0)</x:f>
        <x:v>0</x:v>
      </x:c>
      <x:c r="U382" s="28" t="n">
        <x:f>IF($X382="A",S382*15%+T382*30%+Q382*55%,0)</x:f>
        <x:v>0</x:v>
      </x:c>
      <x:c r="V382" s="1019" t="n">
        <x:f>IF($X382="A",U382*80%+N382*20%,N382*IFERROR(INDEX($AT$5:$AT$60,MATCH($D382,$AR$5:$AR$60,0)),0.6)+Q382*IFERROR(INDEX($AU$5:$AU$60,MATCH($D382,$AR$5:$AR$60,0)),0.4)-R382)</x:f>
        <x:v>76.24739806300512</x:v>
      </x:c>
      <x:c r="W382" s="25" t="str">
        <x:f>IF(E382&gt;=90,"設定6級候補",IF(E382&gt;=75,"設定4以上強候補",IF(E382&gt;=60,"設定4以上を疑う","要観察")))</x:f>
        <x:v>設定4以上強候補</x:v>
      </x:c>
      <x:c r="X382" s="1004" t="str">
        <x:f>IFERROR(INDEX($AS$5:$AS$60,MATCH($D382,$AR$5:$AR$60,0)),"AT")</x:f>
        <x:v>AT</x:v>
      </x:c>
      <x:c r="Y382" s="145" t="n">
        <x:f>IFERROR((EXP(-$G382/INDEX($AV$5:$BA$12,MATCH($D382,$AR$5:$AR$12,0),1))*($G382/INDEX($AV$5:$BA$12,MATCH($D382,$AR$5:$AR$12,0),1))^$I382)/((EXP(-$G382/INDEX($AV$5:$BA$12,MATCH($D382,$AR$5:$AR$12,0),1))*($G382/INDEX($AV$5:$BA$12,MATCH($D382,$AR$5:$AR$12,0),1))^$I382)+(EXP(-$G382/INDEX($AV$5:$BA$12,MATCH($D382,$AR$5:$AR$12,0),2))*($G382/INDEX($AV$5:$BA$12,MATCH($D382,$AR$5:$AR$12,0),2))^$I382)+(EXP(-$G382/INDEX($AV$5:$BA$12,MATCH($D382,$AR$5:$AR$12,0),3))*($G382/INDEX($AV$5:$BA$12,MATCH($D382,$AR$5:$AR$12,0),3))^$I382)+(EXP(-$G382/INDEX($AV$5:$BA$12,MATCH($D382,$AR$5:$AR$12,0),4))*($G382/INDEX($AV$5:$BA$12,MATCH($D382,$AR$5:$AR$12,0),4))^$I382)+(EXP(-$G382/INDEX($AV$5:$BA$12,MATCH($D382,$AR$5:$AR$12,0),5))*($G382/INDEX($AV$5:$BA$12,MATCH($D382,$AR$5:$AR$12,0),5))^$I382)+(EXP(-$G382/INDEX($AV$5:$BA$12,MATCH($D382,$AR$5:$AR$12,0),6))*($G382/INDEX($AV$5:$BA$12,MATCH($D382,$AR$5:$AR$12,0),6))^$I382)),0)</x:f>
        <x:v>0</x:v>
      </x:c>
      <x:c r="Z382" s="145" t="n">
        <x:f>IFERROR((EXP(-$G382/INDEX($AV$5:$BA$12,MATCH($D382,$AR$5:$AR$12,0),2))*($G382/INDEX($AV$5:$BA$12,MATCH($D382,$AR$5:$AR$12,0),2))^$I382)/((EXP(-$G382/INDEX($AV$5:$BA$12,MATCH($D382,$AR$5:$AR$12,0),1))*($G382/INDEX($AV$5:$BA$12,MATCH($D382,$AR$5:$AR$12,0),1))^$I382)+(EXP(-$G382/INDEX($AV$5:$BA$12,MATCH($D382,$AR$5:$AR$12,0),2))*($G382/INDEX($AV$5:$BA$12,MATCH($D382,$AR$5:$AR$12,0),2))^$I382)+(EXP(-$G382/INDEX($AV$5:$BA$12,MATCH($D382,$AR$5:$AR$12,0),3))*($G382/INDEX($AV$5:$BA$12,MATCH($D382,$AR$5:$AR$12,0),3))^$I382)+(EXP(-$G382/INDEX($AV$5:$BA$12,MATCH($D382,$AR$5:$AR$12,0),4))*($G382/INDEX($AV$5:$BA$12,MATCH($D382,$AR$5:$AR$12,0),4))^$I382)+(EXP(-$G382/INDEX($AV$5:$BA$12,MATCH($D382,$AR$5:$AR$12,0),5))*($G382/INDEX($AV$5:$BA$12,MATCH($D382,$AR$5:$AR$12,0),5))^$I382)+(EXP(-$G382/INDEX($AV$5:$BA$12,MATCH($D382,$AR$5:$AR$12,0),6))*($G382/INDEX($AV$5:$BA$12,MATCH($D382,$AR$5:$AR$12,0),6))^$I382)),0)</x:f>
        <x:v>0</x:v>
      </x:c>
      <x:c r="AA382" s="145" t="n">
        <x:f>IFERROR((EXP(-$G382/INDEX($AV$5:$BA$12,MATCH($D382,$AR$5:$AR$12,0),3))*($G382/INDEX($AV$5:$BA$12,MATCH($D382,$AR$5:$AR$12,0),3))^$I382)/((EXP(-$G382/INDEX($AV$5:$BA$12,MATCH($D382,$AR$5:$AR$12,0),1))*($G382/INDEX($AV$5:$BA$12,MATCH($D382,$AR$5:$AR$12,0),1))^$I382)+(EXP(-$G382/INDEX($AV$5:$BA$12,MATCH($D382,$AR$5:$AR$12,0),2))*($G382/INDEX($AV$5:$BA$12,MATCH($D382,$AR$5:$AR$12,0),2))^$I382)+(EXP(-$G382/INDEX($AV$5:$BA$12,MATCH($D382,$AR$5:$AR$12,0),3))*($G382/INDEX($AV$5:$BA$12,MATCH($D382,$AR$5:$AR$12,0),3))^$I382)+(EXP(-$G382/INDEX($AV$5:$BA$12,MATCH($D382,$AR$5:$AR$12,0),4))*($G382/INDEX($AV$5:$BA$12,MATCH($D382,$AR$5:$AR$12,0),4))^$I382)+(EXP(-$G382/INDEX($AV$5:$BA$12,MATCH($D382,$AR$5:$AR$12,0),5))*($G382/INDEX($AV$5:$BA$12,MATCH($D382,$AR$5:$AR$12,0),5))^$I382)+(EXP(-$G382/INDEX($AV$5:$BA$12,MATCH($D382,$AR$5:$AR$12,0),6))*($G382/INDEX($AV$5:$BA$12,MATCH($D382,$AR$5:$AR$12,0),6))^$I382)),0)</x:f>
        <x:v>0</x:v>
      </x:c>
      <x:c r="AB382" s="145" t="n">
        <x:f>IFERROR((EXP(-$G382/INDEX($AV$5:$BA$12,MATCH($D382,$AR$5:$AR$12,0),4))*($G382/INDEX($AV$5:$BA$12,MATCH($D382,$AR$5:$AR$12,0),4))^$I382)/((EXP(-$G382/INDEX($AV$5:$BA$12,MATCH($D382,$AR$5:$AR$12,0),1))*($G382/INDEX($AV$5:$BA$12,MATCH($D382,$AR$5:$AR$12,0),1))^$I382)+(EXP(-$G382/INDEX($AV$5:$BA$12,MATCH($D382,$AR$5:$AR$12,0),2))*($G382/INDEX($AV$5:$BA$12,MATCH($D382,$AR$5:$AR$12,0),2))^$I382)+(EXP(-$G382/INDEX($AV$5:$BA$12,MATCH($D382,$AR$5:$AR$12,0),3))*($G382/INDEX($AV$5:$BA$12,MATCH($D382,$AR$5:$AR$12,0),3))^$I382)+(EXP(-$G382/INDEX($AV$5:$BA$12,MATCH($D382,$AR$5:$AR$12,0),4))*($G382/INDEX($AV$5:$BA$12,MATCH($D382,$AR$5:$AR$12,0),4))^$I382)+(EXP(-$G382/INDEX($AV$5:$BA$12,MATCH($D382,$AR$5:$AR$12,0),5))*($G382/INDEX($AV$5:$BA$12,MATCH($D382,$AR$5:$AR$12,0),5))^$I382)+(EXP(-$G382/INDEX($AV$5:$BA$12,MATCH($D382,$AR$5:$AR$12,0),6))*($G382/INDEX($AV$5:$BA$12,MATCH($D382,$AR$5:$AR$12,0),6))^$I382)),0)</x:f>
        <x:v>0</x:v>
      </x:c>
      <x:c r="AC382" s="145" t="n">
        <x:f>IFERROR((EXP(-$G382/INDEX($AV$5:$BA$12,MATCH($D382,$AR$5:$AR$12,0),5))*($G382/INDEX($AV$5:$BA$12,MATCH($D382,$AR$5:$AR$12,0),5))^$I382)/((EXP(-$G382/INDEX($AV$5:$BA$12,MATCH($D382,$AR$5:$AR$12,0),1))*($G382/INDEX($AV$5:$BA$12,MATCH($D382,$AR$5:$AR$12,0),1))^$I382)+(EXP(-$G382/INDEX($AV$5:$BA$12,MATCH($D382,$AR$5:$AR$12,0),2))*($G382/INDEX($AV$5:$BA$12,MATCH($D382,$AR$5:$AR$12,0),2))^$I382)+(EXP(-$G382/INDEX($AV$5:$BA$12,MATCH($D382,$AR$5:$AR$12,0),3))*($G382/INDEX($AV$5:$BA$12,MATCH($D382,$AR$5:$AR$12,0),3))^$I382)+(EXP(-$G382/INDEX($AV$5:$BA$12,MATCH($D382,$AR$5:$AR$12,0),4))*($G382/INDEX($AV$5:$BA$12,MATCH($D382,$AR$5:$AR$12,0),4))^$I382)+(EXP(-$G382/INDEX($AV$5:$BA$12,MATCH($D382,$AR$5:$AR$12,0),5))*($G382/INDEX($AV$5:$BA$12,MATCH($D382,$AR$5:$AR$12,0),5))^$I382)+(EXP(-$G382/INDEX($AV$5:$BA$12,MATCH($D382,$AR$5:$AR$12,0),6))*($G382/INDEX($AV$5:$BA$12,MATCH($D382,$AR$5:$AR$12,0),6))^$I382)),0)</x:f>
        <x:v>0</x:v>
      </x:c>
      <x:c r="AD382" s="145" t="n">
        <x:f>IFERROR((EXP(-$G382/INDEX($AV$5:$BA$12,MATCH($D382,$AR$5:$AR$12,0),6))*($G382/INDEX($AV$5:$BA$12,MATCH($D382,$AR$5:$AR$12,0),6))^$I382)/((EXP(-$G382/INDEX($AV$5:$BA$12,MATCH($D382,$AR$5:$AR$12,0),1))*($G382/INDEX($AV$5:$BA$12,MATCH($D382,$AR$5:$AR$12,0),1))^$I382)+(EXP(-$G382/INDEX($AV$5:$BA$12,MATCH($D382,$AR$5:$AR$12,0),2))*($G382/INDEX($AV$5:$BA$12,MATCH($D382,$AR$5:$AR$12,0),2))^$I382)+(EXP(-$G382/INDEX($AV$5:$BA$12,MATCH($D382,$AR$5:$AR$12,0),3))*($G382/INDEX($AV$5:$BA$12,MATCH($D382,$AR$5:$AR$12,0),3))^$I382)+(EXP(-$G382/INDEX($AV$5:$BA$12,MATCH($D382,$AR$5:$AR$12,0),4))*($G382/INDEX($AV$5:$BA$12,MATCH($D382,$AR$5:$AR$12,0),4))^$I382)+(EXP(-$G382/INDEX($AV$5:$BA$12,MATCH($D382,$AR$5:$AR$12,0),5))*($G382/INDEX($AV$5:$BA$12,MATCH($D382,$AR$5:$AR$12,0),5))^$I382)+(EXP(-$G382/INDEX($AV$5:$BA$12,MATCH($D382,$AR$5:$AR$12,0),6))*($G382/INDEX($AV$5:$BA$12,MATCH($D382,$AR$5:$AR$12,0),6))^$I382)),0)</x:f>
        <x:v>0</x:v>
      </x:c>
      <x:c r="AE382" s="145" t="n">
        <x:f>IFERROR((EXP(-$G382/INDEX($BB$5:$BG$12,MATCH($D382,$AR$5:$AR$12,0),1))*($G382/INDEX($BB$5:$BG$12,MATCH($D382,$AR$5:$AR$12,0),1))^$J382)/((EXP(-$G382/INDEX($BB$5:$BG$12,MATCH($D382,$AR$5:$AR$12,0),1))*($G382/INDEX($BB$5:$BG$12,MATCH($D382,$AR$5:$AR$12,0),1))^$J382)+(EXP(-$G382/INDEX($BB$5:$BG$12,MATCH($D382,$AR$5:$AR$12,0),2))*($G382/INDEX($BB$5:$BG$12,MATCH($D382,$AR$5:$AR$12,0),2))^$J382)+(EXP(-$G382/INDEX($BB$5:$BG$12,MATCH($D382,$AR$5:$AR$12,0),3))*($G382/INDEX($BB$5:$BG$12,MATCH($D382,$AR$5:$AR$12,0),3))^$J382)+(EXP(-$G382/INDEX($BB$5:$BG$12,MATCH($D382,$AR$5:$AR$12,0),4))*($G382/INDEX($BB$5:$BG$12,MATCH($D382,$AR$5:$AR$12,0),4))^$J382)+(EXP(-$G382/INDEX($BB$5:$BG$12,MATCH($D382,$AR$5:$AR$12,0),5))*($G382/INDEX($BB$5:$BG$12,MATCH($D382,$AR$5:$AR$12,0),5))^$J382)+(EXP(-$G382/INDEX($BB$5:$BG$12,MATCH($D382,$AR$5:$AR$12,0),6))*($G382/INDEX($BB$5:$BG$12,MATCH($D382,$AR$5:$AR$12,0),6))^$J382)),0)</x:f>
        <x:v>0</x:v>
      </x:c>
      <x:c r="AF382" s="145" t="n">
        <x:f>IFERROR((EXP(-$G382/INDEX($BB$5:$BG$12,MATCH($D382,$AR$5:$AR$12,0),2))*($G382/INDEX($BB$5:$BG$12,MATCH($D382,$AR$5:$AR$12,0),2))^$J382)/((EXP(-$G382/INDEX($BB$5:$BG$12,MATCH($D382,$AR$5:$AR$12,0),1))*($G382/INDEX($BB$5:$BG$12,MATCH($D382,$AR$5:$AR$12,0),1))^$J382)+(EXP(-$G382/INDEX($BB$5:$BG$12,MATCH($D382,$AR$5:$AR$12,0),2))*($G382/INDEX($BB$5:$BG$12,MATCH($D382,$AR$5:$AR$12,0),2))^$J382)+(EXP(-$G382/INDEX($BB$5:$BG$12,MATCH($D382,$AR$5:$AR$12,0),3))*($G382/INDEX($BB$5:$BG$12,MATCH($D382,$AR$5:$AR$12,0),3))^$J382)+(EXP(-$G382/INDEX($BB$5:$BG$12,MATCH($D382,$AR$5:$AR$12,0),4))*($G382/INDEX($BB$5:$BG$12,MATCH($D382,$AR$5:$AR$12,0),4))^$J382)+(EXP(-$G382/INDEX($BB$5:$BG$12,MATCH($D382,$AR$5:$AR$12,0),5))*($G382/INDEX($BB$5:$BG$12,MATCH($D382,$AR$5:$AR$12,0),5))^$J382)+(EXP(-$G382/INDEX($BB$5:$BG$12,MATCH($D382,$AR$5:$AR$12,0),6))*($G382/INDEX($BB$5:$BG$12,MATCH($D382,$AR$5:$AR$12,0),6))^$J382)),0)</x:f>
        <x:v>0</x:v>
      </x:c>
      <x:c r="AG382" s="145" t="n">
        <x:f>IFERROR((EXP(-$G382/INDEX($BB$5:$BG$12,MATCH($D382,$AR$5:$AR$12,0),3))*($G382/INDEX($BB$5:$BG$12,MATCH($D382,$AR$5:$AR$12,0),3))^$J382)/((EXP(-$G382/INDEX($BB$5:$BG$12,MATCH($D382,$AR$5:$AR$12,0),1))*($G382/INDEX($BB$5:$BG$12,MATCH($D382,$AR$5:$AR$12,0),1))^$J382)+(EXP(-$G382/INDEX($BB$5:$BG$12,MATCH($D382,$AR$5:$AR$12,0),2))*($G382/INDEX($BB$5:$BG$12,MATCH($D382,$AR$5:$AR$12,0),2))^$J382)+(EXP(-$G382/INDEX($BB$5:$BG$12,MATCH($D382,$AR$5:$AR$12,0),3))*($G382/INDEX($BB$5:$BG$12,MATCH($D382,$AR$5:$AR$12,0),3))^$J382)+(EXP(-$G382/INDEX($BB$5:$BG$12,MATCH($D382,$AR$5:$AR$12,0),4))*($G382/INDEX($BB$5:$BG$12,MATCH($D382,$AR$5:$AR$12,0),4))^$J382)+(EXP(-$G382/INDEX($BB$5:$BG$12,MATCH($D382,$AR$5:$AR$12,0),5))*($G382/INDEX($BB$5:$BG$12,MATCH($D382,$AR$5:$AR$12,0),5))^$J382)+(EXP(-$G382/INDEX($BB$5:$BG$12,MATCH($D382,$AR$5:$AR$12,0),6))*($G382/INDEX($BB$5:$BG$12,MATCH($D382,$AR$5:$AR$12,0),6))^$J382)),0)</x:f>
        <x:v>0</x:v>
      </x:c>
      <x:c r="AH382" s="145" t="n">
        <x:f>IFERROR((EXP(-$G382/INDEX($BB$5:$BG$12,MATCH($D382,$AR$5:$AR$12,0),4))*($G382/INDEX($BB$5:$BG$12,MATCH($D382,$AR$5:$AR$12,0),4))^$J382)/((EXP(-$G382/INDEX($BB$5:$BG$12,MATCH($D382,$AR$5:$AR$12,0),1))*($G382/INDEX($BB$5:$BG$12,MATCH($D382,$AR$5:$AR$12,0),1))^$J382)+(EXP(-$G382/INDEX($BB$5:$BG$12,MATCH($D382,$AR$5:$AR$12,0),2))*($G382/INDEX($BB$5:$BG$12,MATCH($D382,$AR$5:$AR$12,0),2))^$J382)+(EXP(-$G382/INDEX($BB$5:$BG$12,MATCH($D382,$AR$5:$AR$12,0),3))*($G382/INDEX($BB$5:$BG$12,MATCH($D382,$AR$5:$AR$12,0),3))^$J382)+(EXP(-$G382/INDEX($BB$5:$BG$12,MATCH($D382,$AR$5:$AR$12,0),4))*($G382/INDEX($BB$5:$BG$12,MATCH($D382,$AR$5:$AR$12,0),4))^$J382)+(EXP(-$G382/INDEX($BB$5:$BG$12,MATCH($D382,$AR$5:$AR$12,0),5))*($G382/INDEX($BB$5:$BG$12,MATCH($D382,$AR$5:$AR$12,0),5))^$J382)+(EXP(-$G382/INDEX($BB$5:$BG$12,MATCH($D382,$AR$5:$AR$12,0),6))*($G382/INDEX($BB$5:$BG$12,MATCH($D382,$AR$5:$AR$12,0),6))^$J382)),0)</x:f>
        <x:v>0</x:v>
      </x:c>
      <x:c r="AI382" s="145" t="n">
        <x:f>IFERROR((EXP(-$G382/INDEX($BB$5:$BG$12,MATCH($D382,$AR$5:$AR$12,0),5))*($G382/INDEX($BB$5:$BG$12,MATCH($D382,$AR$5:$AR$12,0),5))^$J382)/((EXP(-$G382/INDEX($BB$5:$BG$12,MATCH($D382,$AR$5:$AR$12,0),1))*($G382/INDEX($BB$5:$BG$12,MATCH($D382,$AR$5:$AR$12,0),1))^$J382)+(EXP(-$G382/INDEX($BB$5:$BG$12,MATCH($D382,$AR$5:$AR$12,0),2))*($G382/INDEX($BB$5:$BG$12,MATCH($D382,$AR$5:$AR$12,0),2))^$J382)+(EXP(-$G382/INDEX($BB$5:$BG$12,MATCH($D382,$AR$5:$AR$12,0),3))*($G382/INDEX($BB$5:$BG$12,MATCH($D382,$AR$5:$AR$12,0),3))^$J382)+(EXP(-$G382/INDEX($BB$5:$BG$12,MATCH($D382,$AR$5:$AR$12,0),4))*($G382/INDEX($BB$5:$BG$12,MATCH($D382,$AR$5:$AR$12,0),4))^$J382)+(EXP(-$G382/INDEX($BB$5:$BG$12,MATCH($D382,$AR$5:$AR$12,0),5))*($G382/INDEX($BB$5:$BG$12,MATCH($D382,$AR$5:$AR$12,0),5))^$J382)+(EXP(-$G382/INDEX($BB$5:$BG$12,MATCH($D382,$AR$5:$AR$12,0),6))*($G382/INDEX($BB$5:$BG$12,MATCH($D382,$AR$5:$AR$12,0),6))^$J382)),0)</x:f>
        <x:v>0</x:v>
      </x:c>
      <x:c r="AJ382" s="145" t="n">
        <x:f>IFERROR((EXP(-$G382/INDEX($BB$5:$BG$12,MATCH($D382,$AR$5:$AR$12,0),6))*($G382/INDEX($BB$5:$BG$12,MATCH($D382,$AR$5:$AR$12,0),6))^$J382)/((EXP(-$G382/INDEX($BB$5:$BG$12,MATCH($D382,$AR$5:$AR$12,0),1))*($G382/INDEX($BB$5:$BG$12,MATCH($D382,$AR$5:$AR$12,0),1))^$J382)+(EXP(-$G382/INDEX($BB$5:$BG$12,MATCH($D382,$AR$5:$AR$12,0),2))*($G382/INDEX($BB$5:$BG$12,MATCH($D382,$AR$5:$AR$12,0),2))^$J382)+(EXP(-$G382/INDEX($BB$5:$BG$12,MATCH($D382,$AR$5:$AR$12,0),3))*($G382/INDEX($BB$5:$BG$12,MATCH($D382,$AR$5:$AR$12,0),3))^$J382)+(EXP(-$G382/INDEX($BB$5:$BG$12,MATCH($D382,$AR$5:$AR$12,0),4))*($G382/INDEX($BB$5:$BG$12,MATCH($D382,$AR$5:$AR$12,0),4))^$J382)+(EXP(-$G382/INDEX($BB$5:$BG$12,MATCH($D382,$AR$5:$AR$12,0),5))*($G382/INDEX($BB$5:$BG$12,MATCH($D382,$AR$5:$AR$12,0),5))^$J382)+(EXP(-$G382/INDEX($BB$5:$BG$12,MATCH($D382,$AR$5:$AR$12,0),6))*($G382/INDEX($BB$5:$BG$12,MATCH($D382,$AR$5:$AR$12,0),6))^$J382)),0)</x:f>
        <x:v>0</x:v>
      </x:c>
      <x:c r="BJ382"/>
      <x:c r="BK382"/>
      <x:c r="BL382"/>
      <x:c r="BM382"/>
      <x:c r="BN382"/>
      <x:c r="BO382"/>
      <x:c r="BP382"/>
      <x:c r="BQ382"/>
      <x:c r="BR382"/>
      <x:c r="BS382"/>
      <x:c r="BT382"/>
      <x:c r="BU382"/>
      <x:c r="BV382"/>
      <x:c r="BW382"/>
      <x:c r="BX382"/>
      <x:c r="BY382"/>
      <x:c r="BZ382"/>
    </x:row>
    <x:row r="383">
      <x:c r="A383" s="30" t="n">
        <x:f>'対象台データ'!A381</x:f>
        <x:v>46155</x:v>
      </x:c>
      <x:c r="B383" s="1004" t="str">
        <x:f>'対象台データ'!B381</x:f>
        <x:v>水</x:v>
      </x:c>
      <x:c r="C383" s="1004" t="str">
        <x:f>'対象台データ'!C381</x:f>
        <x:v>5/13</x:v>
      </x:c>
      <x:c r="D383" t="str">
        <x:f>'対象台データ'!D381</x:f>
        <x:v>スマスロ 甲鉄城のカバネリ 海門決戦</x:v>
      </x:c>
      <x:c r="E383" s="1015" t="n">
        <x:f>IF($X383="A",MIN(100,MAX(0,55+(V383-55)*(1+0.4*SQRT(MIN(G383/8000,1))))),MIN(100,MAX(0,V383)))</x:f>
        <x:v>74.5083723132969</x:v>
      </x:c>
      <x:c r="F383" s="1017" t="n">
        <x:f>'対象台データ'!E381</x:f>
        <x:v>559</x:v>
      </x:c>
      <x:c r="G383" s="644" t="n">
        <x:f>'対象台データ'!F381</x:f>
        <x:v>9516</x:v>
      </x:c>
      <x:c r="H383" s="644" t="n">
        <x:f>'対象台データ'!G381</x:f>
        <x:v>995</x:v>
      </x:c>
      <x:c r="I383" s="644" t="n">
        <x:f>'対象台データ'!H381</x:f>
        <x:v>0</x:v>
      </x:c>
      <x:c r="J383" s="644" t="n">
        <x:f>'対象台データ'!I381</x:f>
        <x:v>0</x:v>
      </x:c>
      <x:c r="K383" s="145" t="n">
        <x:f>'対象台データ'!K381</x:f>
        <x:v>1.0348535799355472</x:v>
      </x:c>
      <x:c r="L383" s="28" t="n">
        <x:f>IF(G383&lt;=0,5,IF(G383&lt;1500,5+(G383-0)*(20-5)/(1500-0),IF(G383&lt;3000,20+(G383-1500)*(40-20)/(3000-1500),IF(G383&lt;4500,40+(G383-3000)*(58-40)/(4500-3000),IF(G383&lt;6000,58+(G383-4500)*(72-58)/(6000-4500),IF(G383&lt;7500,72+(G383-6000)*(84-72)/(7500-6000),IF(G383&lt;9000,84+(G383-7500)*(93-84)/(9000-7500),IF(G383&lt;11000,93+(G383-9000)*(100-93)/(11000-9000),100))))))))</x:f>
        <x:v>94.806</x:v>
      </x:c>
      <x:c r="M383" s="28" t="n">
        <x:v>1</x:v>
      </x:c>
      <x:c r="N383" s="28" t="n">
        <x:f>MIN(100,L383*M383)</x:f>
        <x:v>94.806</x:v>
      </x:c>
      <x:c r="O383" s="28" t="n">
        <x:f>IF(K383&lt;=0.8,0,IF(K383&lt;0.9,0+(K383-0.8)*(10-0)/(0.9-0.8),IF(K383&lt;1,10+(K383-0.9)*(35-10)/(1-0.9),IF(K383&lt;1.2,35+(K383-1)*(87-35)/(1.2-1),IF(K383&lt;1.3,87+(K383-1.2)*(96-87)/(1.3-1.2),IF(K383&lt;1.45,96+(K383-1.3)*(100-96)/(1.45-1.3),100))))))</x:f>
        <x:v>44.06193078324226</x:v>
      </x:c>
      <x:c r="P383" s="145" t="n">
        <x:f>MIN(1,SQRT(G383/8000))</x:f>
        <x:v>1</x:v>
      </x:c>
      <x:c r="Q383" s="28" t="n">
        <x:f>35+(O383-35)*P383</x:f>
        <x:v>44.06193078324226</x:v>
      </x:c>
      <x:c r="R383" s="28" t="n">
        <x:f>IF(K383&lt;0.95,MIN(25,(0.95-K383)*250),0)</x:f>
        <x:v>0</x:v>
      </x:c>
      <x:c r="S383" s="28" t="n">
        <x:f>IF($X383="A",Y383*5+Z383*15+AA383*30+AB383*60+AC383*80+AD383*100,0)</x:f>
        <x:v>0</x:v>
      </x:c>
      <x:c r="T383" s="28" t="n">
        <x:f>IF($X383="A",AE383*5+AF383*15+AG383*30+AH383*60+AI383*80+AJ383*100,0)</x:f>
        <x:v>0</x:v>
      </x:c>
      <x:c r="U383" s="28" t="n">
        <x:f>IF($X383="A",S383*15%+T383*30%+Q383*55%,0)</x:f>
        <x:v>0</x:v>
      </x:c>
      <x:c r="V383" s="1019" t="n">
        <x:f>IF($X383="A",U383*80%+N383*20%,N383*IFERROR(INDEX($AT$5:$AT$60,MATCH($D383,$AR$5:$AR$60,0)),0.6)+Q383*IFERROR(INDEX($AU$5:$AU$60,MATCH($D383,$AR$5:$AR$60,0)),0.4)-R383)</x:f>
        <x:v>74.5083723132969</x:v>
      </x:c>
      <x:c r="W383" s="25" t="str">
        <x:f>IF(E383&gt;=90,"設定6級候補",IF(E383&gt;=75,"設定4以上強候補",IF(E383&gt;=60,"設定4以上を疑う","要観察")))</x:f>
        <x:v>設定4以上を疑う</x:v>
      </x:c>
      <x:c r="X383" s="1004" t="str">
        <x:f>IFERROR(INDEX($AS$5:$AS$60,MATCH($D383,$AR$5:$AR$60,0)),"AT")</x:f>
        <x:v>AT</x:v>
      </x:c>
      <x:c r="Y383" s="145" t="n">
        <x:f>IFERROR((EXP(-$G383/INDEX($AV$5:$BA$12,MATCH($D383,$AR$5:$AR$12,0),1))*($G383/INDEX($AV$5:$BA$12,MATCH($D383,$AR$5:$AR$12,0),1))^$I383)/((EXP(-$G383/INDEX($AV$5:$BA$12,MATCH($D383,$AR$5:$AR$12,0),1))*($G383/INDEX($AV$5:$BA$12,MATCH($D383,$AR$5:$AR$12,0),1))^$I383)+(EXP(-$G383/INDEX($AV$5:$BA$12,MATCH($D383,$AR$5:$AR$12,0),2))*($G383/INDEX($AV$5:$BA$12,MATCH($D383,$AR$5:$AR$12,0),2))^$I383)+(EXP(-$G383/INDEX($AV$5:$BA$12,MATCH($D383,$AR$5:$AR$12,0),3))*($G383/INDEX($AV$5:$BA$12,MATCH($D383,$AR$5:$AR$12,0),3))^$I383)+(EXP(-$G383/INDEX($AV$5:$BA$12,MATCH($D383,$AR$5:$AR$12,0),4))*($G383/INDEX($AV$5:$BA$12,MATCH($D383,$AR$5:$AR$12,0),4))^$I383)+(EXP(-$G383/INDEX($AV$5:$BA$12,MATCH($D383,$AR$5:$AR$12,0),5))*($G383/INDEX($AV$5:$BA$12,MATCH($D383,$AR$5:$AR$12,0),5))^$I383)+(EXP(-$G383/INDEX($AV$5:$BA$12,MATCH($D383,$AR$5:$AR$12,0),6))*($G383/INDEX($AV$5:$BA$12,MATCH($D383,$AR$5:$AR$12,0),6))^$I383)),0)</x:f>
        <x:v>0</x:v>
      </x:c>
      <x:c r="Z383" s="145" t="n">
        <x:f>IFERROR((EXP(-$G383/INDEX($AV$5:$BA$12,MATCH($D383,$AR$5:$AR$12,0),2))*($G383/INDEX($AV$5:$BA$12,MATCH($D383,$AR$5:$AR$12,0),2))^$I383)/((EXP(-$G383/INDEX($AV$5:$BA$12,MATCH($D383,$AR$5:$AR$12,0),1))*($G383/INDEX($AV$5:$BA$12,MATCH($D383,$AR$5:$AR$12,0),1))^$I383)+(EXP(-$G383/INDEX($AV$5:$BA$12,MATCH($D383,$AR$5:$AR$12,0),2))*($G383/INDEX($AV$5:$BA$12,MATCH($D383,$AR$5:$AR$12,0),2))^$I383)+(EXP(-$G383/INDEX($AV$5:$BA$12,MATCH($D383,$AR$5:$AR$12,0),3))*($G383/INDEX($AV$5:$BA$12,MATCH($D383,$AR$5:$AR$12,0),3))^$I383)+(EXP(-$G383/INDEX($AV$5:$BA$12,MATCH($D383,$AR$5:$AR$12,0),4))*($G383/INDEX($AV$5:$BA$12,MATCH($D383,$AR$5:$AR$12,0),4))^$I383)+(EXP(-$G383/INDEX($AV$5:$BA$12,MATCH($D383,$AR$5:$AR$12,0),5))*($G383/INDEX($AV$5:$BA$12,MATCH($D383,$AR$5:$AR$12,0),5))^$I383)+(EXP(-$G383/INDEX($AV$5:$BA$12,MATCH($D383,$AR$5:$AR$12,0),6))*($G383/INDEX($AV$5:$BA$12,MATCH($D383,$AR$5:$AR$12,0),6))^$I383)),0)</x:f>
        <x:v>0</x:v>
      </x:c>
      <x:c r="AA383" s="145" t="n">
        <x:f>IFERROR((EXP(-$G383/INDEX($AV$5:$BA$12,MATCH($D383,$AR$5:$AR$12,0),3))*($G383/INDEX($AV$5:$BA$12,MATCH($D383,$AR$5:$AR$12,0),3))^$I383)/((EXP(-$G383/INDEX($AV$5:$BA$12,MATCH($D383,$AR$5:$AR$12,0),1))*($G383/INDEX($AV$5:$BA$12,MATCH($D383,$AR$5:$AR$12,0),1))^$I383)+(EXP(-$G383/INDEX($AV$5:$BA$12,MATCH($D383,$AR$5:$AR$12,0),2))*($G383/INDEX($AV$5:$BA$12,MATCH($D383,$AR$5:$AR$12,0),2))^$I383)+(EXP(-$G383/INDEX($AV$5:$BA$12,MATCH($D383,$AR$5:$AR$12,0),3))*($G383/INDEX($AV$5:$BA$12,MATCH($D383,$AR$5:$AR$12,0),3))^$I383)+(EXP(-$G383/INDEX($AV$5:$BA$12,MATCH($D383,$AR$5:$AR$12,0),4))*($G383/INDEX($AV$5:$BA$12,MATCH($D383,$AR$5:$AR$12,0),4))^$I383)+(EXP(-$G383/INDEX($AV$5:$BA$12,MATCH($D383,$AR$5:$AR$12,0),5))*($G383/INDEX($AV$5:$BA$12,MATCH($D383,$AR$5:$AR$12,0),5))^$I383)+(EXP(-$G383/INDEX($AV$5:$BA$12,MATCH($D383,$AR$5:$AR$12,0),6))*($G383/INDEX($AV$5:$BA$12,MATCH($D383,$AR$5:$AR$12,0),6))^$I383)),0)</x:f>
        <x:v>0</x:v>
      </x:c>
      <x:c r="AB383" s="145" t="n">
        <x:f>IFERROR((EXP(-$G383/INDEX($AV$5:$BA$12,MATCH($D383,$AR$5:$AR$12,0),4))*($G383/INDEX($AV$5:$BA$12,MATCH($D383,$AR$5:$AR$12,0),4))^$I383)/((EXP(-$G383/INDEX($AV$5:$BA$12,MATCH($D383,$AR$5:$AR$12,0),1))*($G383/INDEX($AV$5:$BA$12,MATCH($D383,$AR$5:$AR$12,0),1))^$I383)+(EXP(-$G383/INDEX($AV$5:$BA$12,MATCH($D383,$AR$5:$AR$12,0),2))*($G383/INDEX($AV$5:$BA$12,MATCH($D383,$AR$5:$AR$12,0),2))^$I383)+(EXP(-$G383/INDEX($AV$5:$BA$12,MATCH($D383,$AR$5:$AR$12,0),3))*($G383/INDEX($AV$5:$BA$12,MATCH($D383,$AR$5:$AR$12,0),3))^$I383)+(EXP(-$G383/INDEX($AV$5:$BA$12,MATCH($D383,$AR$5:$AR$12,0),4))*($G383/INDEX($AV$5:$BA$12,MATCH($D383,$AR$5:$AR$12,0),4))^$I383)+(EXP(-$G383/INDEX($AV$5:$BA$12,MATCH($D383,$AR$5:$AR$12,0),5))*($G383/INDEX($AV$5:$BA$12,MATCH($D383,$AR$5:$AR$12,0),5))^$I383)+(EXP(-$G383/INDEX($AV$5:$BA$12,MATCH($D383,$AR$5:$AR$12,0),6))*($G383/INDEX($AV$5:$BA$12,MATCH($D383,$AR$5:$AR$12,0),6))^$I383)),0)</x:f>
        <x:v>0</x:v>
      </x:c>
      <x:c r="AC383" s="145" t="n">
        <x:f>IFERROR((EXP(-$G383/INDEX($AV$5:$BA$12,MATCH($D383,$AR$5:$AR$12,0),5))*($G383/INDEX($AV$5:$BA$12,MATCH($D383,$AR$5:$AR$12,0),5))^$I383)/((EXP(-$G383/INDEX($AV$5:$BA$12,MATCH($D383,$AR$5:$AR$12,0),1))*($G383/INDEX($AV$5:$BA$12,MATCH($D383,$AR$5:$AR$12,0),1))^$I383)+(EXP(-$G383/INDEX($AV$5:$BA$12,MATCH($D383,$AR$5:$AR$12,0),2))*($G383/INDEX($AV$5:$BA$12,MATCH($D383,$AR$5:$AR$12,0),2))^$I383)+(EXP(-$G383/INDEX($AV$5:$BA$12,MATCH($D383,$AR$5:$AR$12,0),3))*($G383/INDEX($AV$5:$BA$12,MATCH($D383,$AR$5:$AR$12,0),3))^$I383)+(EXP(-$G383/INDEX($AV$5:$BA$12,MATCH($D383,$AR$5:$AR$12,0),4))*($G383/INDEX($AV$5:$BA$12,MATCH($D383,$AR$5:$AR$12,0),4))^$I383)+(EXP(-$G383/INDEX($AV$5:$BA$12,MATCH($D383,$AR$5:$AR$12,0),5))*($G383/INDEX($AV$5:$BA$12,MATCH($D383,$AR$5:$AR$12,0),5))^$I383)+(EXP(-$G383/INDEX($AV$5:$BA$12,MATCH($D383,$AR$5:$AR$12,0),6))*($G383/INDEX($AV$5:$BA$12,MATCH($D383,$AR$5:$AR$12,0),6))^$I383)),0)</x:f>
        <x:v>0</x:v>
      </x:c>
      <x:c r="AD383" s="145" t="n">
        <x:f>IFERROR((EXP(-$G383/INDEX($AV$5:$BA$12,MATCH($D383,$AR$5:$AR$12,0),6))*($G383/INDEX($AV$5:$BA$12,MATCH($D383,$AR$5:$AR$12,0),6))^$I383)/((EXP(-$G383/INDEX($AV$5:$BA$12,MATCH($D383,$AR$5:$AR$12,0),1))*($G383/INDEX($AV$5:$BA$12,MATCH($D383,$AR$5:$AR$12,0),1))^$I383)+(EXP(-$G383/INDEX($AV$5:$BA$12,MATCH($D383,$AR$5:$AR$12,0),2))*($G383/INDEX($AV$5:$BA$12,MATCH($D383,$AR$5:$AR$12,0),2))^$I383)+(EXP(-$G383/INDEX($AV$5:$BA$12,MATCH($D383,$AR$5:$AR$12,0),3))*($G383/INDEX($AV$5:$BA$12,MATCH($D383,$AR$5:$AR$12,0),3))^$I383)+(EXP(-$G383/INDEX($AV$5:$BA$12,MATCH($D383,$AR$5:$AR$12,0),4))*($G383/INDEX($AV$5:$BA$12,MATCH($D383,$AR$5:$AR$12,0),4))^$I383)+(EXP(-$G383/INDEX($AV$5:$BA$12,MATCH($D383,$AR$5:$AR$12,0),5))*($G383/INDEX($AV$5:$BA$12,MATCH($D383,$AR$5:$AR$12,0),5))^$I383)+(EXP(-$G383/INDEX($AV$5:$BA$12,MATCH($D383,$AR$5:$AR$12,0),6))*($G383/INDEX($AV$5:$BA$12,MATCH($D383,$AR$5:$AR$12,0),6))^$I383)),0)</x:f>
        <x:v>0</x:v>
      </x:c>
      <x:c r="AE383" s="145" t="n">
        <x:f>IFERROR((EXP(-$G383/INDEX($BB$5:$BG$12,MATCH($D383,$AR$5:$AR$12,0),1))*($G383/INDEX($BB$5:$BG$12,MATCH($D383,$AR$5:$AR$12,0),1))^$J383)/((EXP(-$G383/INDEX($BB$5:$BG$12,MATCH($D383,$AR$5:$AR$12,0),1))*($G383/INDEX($BB$5:$BG$12,MATCH($D383,$AR$5:$AR$12,0),1))^$J383)+(EXP(-$G383/INDEX($BB$5:$BG$12,MATCH($D383,$AR$5:$AR$12,0),2))*($G383/INDEX($BB$5:$BG$12,MATCH($D383,$AR$5:$AR$12,0),2))^$J383)+(EXP(-$G383/INDEX($BB$5:$BG$12,MATCH($D383,$AR$5:$AR$12,0),3))*($G383/INDEX($BB$5:$BG$12,MATCH($D383,$AR$5:$AR$12,0),3))^$J383)+(EXP(-$G383/INDEX($BB$5:$BG$12,MATCH($D383,$AR$5:$AR$12,0),4))*($G383/INDEX($BB$5:$BG$12,MATCH($D383,$AR$5:$AR$12,0),4))^$J383)+(EXP(-$G383/INDEX($BB$5:$BG$12,MATCH($D383,$AR$5:$AR$12,0),5))*($G383/INDEX($BB$5:$BG$12,MATCH($D383,$AR$5:$AR$12,0),5))^$J383)+(EXP(-$G383/INDEX($BB$5:$BG$12,MATCH($D383,$AR$5:$AR$12,0),6))*($G383/INDEX($BB$5:$BG$12,MATCH($D383,$AR$5:$AR$12,0),6))^$J383)),0)</x:f>
        <x:v>0</x:v>
      </x:c>
      <x:c r="AF383" s="145" t="n">
        <x:f>IFERROR((EXP(-$G383/INDEX($BB$5:$BG$12,MATCH($D383,$AR$5:$AR$12,0),2))*($G383/INDEX($BB$5:$BG$12,MATCH($D383,$AR$5:$AR$12,0),2))^$J383)/((EXP(-$G383/INDEX($BB$5:$BG$12,MATCH($D383,$AR$5:$AR$12,0),1))*($G383/INDEX($BB$5:$BG$12,MATCH($D383,$AR$5:$AR$12,0),1))^$J383)+(EXP(-$G383/INDEX($BB$5:$BG$12,MATCH($D383,$AR$5:$AR$12,0),2))*($G383/INDEX($BB$5:$BG$12,MATCH($D383,$AR$5:$AR$12,0),2))^$J383)+(EXP(-$G383/INDEX($BB$5:$BG$12,MATCH($D383,$AR$5:$AR$12,0),3))*($G383/INDEX($BB$5:$BG$12,MATCH($D383,$AR$5:$AR$12,0),3))^$J383)+(EXP(-$G383/INDEX($BB$5:$BG$12,MATCH($D383,$AR$5:$AR$12,0),4))*($G383/INDEX($BB$5:$BG$12,MATCH($D383,$AR$5:$AR$12,0),4))^$J383)+(EXP(-$G383/INDEX($BB$5:$BG$12,MATCH($D383,$AR$5:$AR$12,0),5))*($G383/INDEX($BB$5:$BG$12,MATCH($D383,$AR$5:$AR$12,0),5))^$J383)+(EXP(-$G383/INDEX($BB$5:$BG$12,MATCH($D383,$AR$5:$AR$12,0),6))*($G383/INDEX($BB$5:$BG$12,MATCH($D383,$AR$5:$AR$12,0),6))^$J383)),0)</x:f>
        <x:v>0</x:v>
      </x:c>
      <x:c r="AG383" s="145" t="n">
        <x:f>IFERROR((EXP(-$G383/INDEX($BB$5:$BG$12,MATCH($D383,$AR$5:$AR$12,0),3))*($G383/INDEX($BB$5:$BG$12,MATCH($D383,$AR$5:$AR$12,0),3))^$J383)/((EXP(-$G383/INDEX($BB$5:$BG$12,MATCH($D383,$AR$5:$AR$12,0),1))*($G383/INDEX($BB$5:$BG$12,MATCH($D383,$AR$5:$AR$12,0),1))^$J383)+(EXP(-$G383/INDEX($BB$5:$BG$12,MATCH($D383,$AR$5:$AR$12,0),2))*($G383/INDEX($BB$5:$BG$12,MATCH($D383,$AR$5:$AR$12,0),2))^$J383)+(EXP(-$G383/INDEX($BB$5:$BG$12,MATCH($D383,$AR$5:$AR$12,0),3))*($G383/INDEX($BB$5:$BG$12,MATCH($D383,$AR$5:$AR$12,0),3))^$J383)+(EXP(-$G383/INDEX($BB$5:$BG$12,MATCH($D383,$AR$5:$AR$12,0),4))*($G383/INDEX($BB$5:$BG$12,MATCH($D383,$AR$5:$AR$12,0),4))^$J383)+(EXP(-$G383/INDEX($BB$5:$BG$12,MATCH($D383,$AR$5:$AR$12,0),5))*($G383/INDEX($BB$5:$BG$12,MATCH($D383,$AR$5:$AR$12,0),5))^$J383)+(EXP(-$G383/INDEX($BB$5:$BG$12,MATCH($D383,$AR$5:$AR$12,0),6))*($G383/INDEX($BB$5:$BG$12,MATCH($D383,$AR$5:$AR$12,0),6))^$J383)),0)</x:f>
        <x:v>0</x:v>
      </x:c>
      <x:c r="AH383" s="145" t="n">
        <x:f>IFERROR((EXP(-$G383/INDEX($BB$5:$BG$12,MATCH($D383,$AR$5:$AR$12,0),4))*($G383/INDEX($BB$5:$BG$12,MATCH($D383,$AR$5:$AR$12,0),4))^$J383)/((EXP(-$G383/INDEX($BB$5:$BG$12,MATCH($D383,$AR$5:$AR$12,0),1))*($G383/INDEX($BB$5:$BG$12,MATCH($D383,$AR$5:$AR$12,0),1))^$J383)+(EXP(-$G383/INDEX($BB$5:$BG$12,MATCH($D383,$AR$5:$AR$12,0),2))*($G383/INDEX($BB$5:$BG$12,MATCH($D383,$AR$5:$AR$12,0),2))^$J383)+(EXP(-$G383/INDEX($BB$5:$BG$12,MATCH($D383,$AR$5:$AR$12,0),3))*($G383/INDEX($BB$5:$BG$12,MATCH($D383,$AR$5:$AR$12,0),3))^$J383)+(EXP(-$G383/INDEX($BB$5:$BG$12,MATCH($D383,$AR$5:$AR$12,0),4))*($G383/INDEX($BB$5:$BG$12,MATCH($D383,$AR$5:$AR$12,0),4))^$J383)+(EXP(-$G383/INDEX($BB$5:$BG$12,MATCH($D383,$AR$5:$AR$12,0),5))*($G383/INDEX($BB$5:$BG$12,MATCH($D383,$AR$5:$AR$12,0),5))^$J383)+(EXP(-$G383/INDEX($BB$5:$BG$12,MATCH($D383,$AR$5:$AR$12,0),6))*($G383/INDEX($BB$5:$BG$12,MATCH($D383,$AR$5:$AR$12,0),6))^$J383)),0)</x:f>
        <x:v>0</x:v>
      </x:c>
      <x:c r="AI383" s="145" t="n">
        <x:f>IFERROR((EXP(-$G383/INDEX($BB$5:$BG$12,MATCH($D383,$AR$5:$AR$12,0),5))*($G383/INDEX($BB$5:$BG$12,MATCH($D383,$AR$5:$AR$12,0),5))^$J383)/((EXP(-$G383/INDEX($BB$5:$BG$12,MATCH($D383,$AR$5:$AR$12,0),1))*($G383/INDEX($BB$5:$BG$12,MATCH($D383,$AR$5:$AR$12,0),1))^$J383)+(EXP(-$G383/INDEX($BB$5:$BG$12,MATCH($D383,$AR$5:$AR$12,0),2))*($G383/INDEX($BB$5:$BG$12,MATCH($D383,$AR$5:$AR$12,0),2))^$J383)+(EXP(-$G383/INDEX($BB$5:$BG$12,MATCH($D383,$AR$5:$AR$12,0),3))*($G383/INDEX($BB$5:$BG$12,MATCH($D383,$AR$5:$AR$12,0),3))^$J383)+(EXP(-$G383/INDEX($BB$5:$BG$12,MATCH($D383,$AR$5:$AR$12,0),4))*($G383/INDEX($BB$5:$BG$12,MATCH($D383,$AR$5:$AR$12,0),4))^$J383)+(EXP(-$G383/INDEX($BB$5:$BG$12,MATCH($D383,$AR$5:$AR$12,0),5))*($G383/INDEX($BB$5:$BG$12,MATCH($D383,$AR$5:$AR$12,0),5))^$J383)+(EXP(-$G383/INDEX($BB$5:$BG$12,MATCH($D383,$AR$5:$AR$12,0),6))*($G383/INDEX($BB$5:$BG$12,MATCH($D383,$AR$5:$AR$12,0),6))^$J383)),0)</x:f>
        <x:v>0</x:v>
      </x:c>
      <x:c r="AJ383" s="145" t="n">
        <x:f>IFERROR((EXP(-$G383/INDEX($BB$5:$BG$12,MATCH($D383,$AR$5:$AR$12,0),6))*($G383/INDEX($BB$5:$BG$12,MATCH($D383,$AR$5:$AR$12,0),6))^$J383)/((EXP(-$G383/INDEX($BB$5:$BG$12,MATCH($D383,$AR$5:$AR$12,0),1))*($G383/INDEX($BB$5:$BG$12,MATCH($D383,$AR$5:$AR$12,0),1))^$J383)+(EXP(-$G383/INDEX($BB$5:$BG$12,MATCH($D383,$AR$5:$AR$12,0),2))*($G383/INDEX($BB$5:$BG$12,MATCH($D383,$AR$5:$AR$12,0),2))^$J383)+(EXP(-$G383/INDEX($BB$5:$BG$12,MATCH($D383,$AR$5:$AR$12,0),3))*($G383/INDEX($BB$5:$BG$12,MATCH($D383,$AR$5:$AR$12,0),3))^$J383)+(EXP(-$G383/INDEX($BB$5:$BG$12,MATCH($D383,$AR$5:$AR$12,0),4))*($G383/INDEX($BB$5:$BG$12,MATCH($D383,$AR$5:$AR$12,0),4))^$J383)+(EXP(-$G383/INDEX($BB$5:$BG$12,MATCH($D383,$AR$5:$AR$12,0),5))*($G383/INDEX($BB$5:$BG$12,MATCH($D383,$AR$5:$AR$12,0),5))^$J383)+(EXP(-$G383/INDEX($BB$5:$BG$12,MATCH($D383,$AR$5:$AR$12,0),6))*($G383/INDEX($BB$5:$BG$12,MATCH($D383,$AR$5:$AR$12,0),6))^$J383)),0)</x:f>
        <x:v>0</x:v>
      </x:c>
      <x:c r="BJ383"/>
      <x:c r="BK383"/>
      <x:c r="BL383"/>
      <x:c r="BM383"/>
      <x:c r="BN383"/>
      <x:c r="BO383"/>
      <x:c r="BP383"/>
      <x:c r="BQ383"/>
      <x:c r="BR383"/>
      <x:c r="BS383"/>
      <x:c r="BT383"/>
      <x:c r="BU383"/>
      <x:c r="BV383"/>
      <x:c r="BW383"/>
      <x:c r="BX383"/>
      <x:c r="BY383"/>
      <x:c r="BZ383"/>
    </x:row>
    <x:row r="384">
      <x:c r="A384" s="30" t="n">
        <x:f>'対象台データ'!A382</x:f>
        <x:v>46155</x:v>
      </x:c>
      <x:c r="B384" s="1004" t="str">
        <x:f>'対象台データ'!B382</x:f>
        <x:v>水</x:v>
      </x:c>
      <x:c r="C384" s="1004" t="str">
        <x:f>'対象台データ'!C382</x:f>
        <x:v>5/13</x:v>
      </x:c>
      <x:c r="D384" t="str">
        <x:f>'対象台データ'!D382</x:f>
        <x:v>スマスロ 甲鉄城のカバネリ 海門決戦</x:v>
      </x:c>
      <x:c r="E384" s="1015" t="n">
        <x:f>IF($X384="A",MIN(100,MAX(0,55+(V384-55)*(1+0.4*SQRT(MIN(G384/8000,1))))),MIN(100,MAX(0,V384)))</x:f>
        <x:v>78.54476798323114</x:v>
      </x:c>
      <x:c r="F384" s="1017" t="n">
        <x:f>'対象台データ'!E382</x:f>
        <x:v>561</x:v>
      </x:c>
      <x:c r="G384" s="644" t="n">
        <x:f>'対象台データ'!F382</x:f>
        <x:v>9621</x:v>
      </x:c>
      <x:c r="H384" s="644" t="n">
        <x:f>'対象台データ'!G382</x:f>
        <x:v>2065</x:v>
      </x:c>
      <x:c r="I384" s="644" t="n">
        <x:f>'対象台データ'!H382</x:f>
        <x:v>0</x:v>
      </x:c>
      <x:c r="J384" s="644" t="n">
        <x:f>'対象台データ'!I382</x:f>
        <x:v>0</x:v>
      </x:c>
      <x:c r="K384" s="145" t="n">
        <x:f>'対象台データ'!K382</x:f>
        <x:v>1.0715448844541455</x:v>
      </x:c>
      <x:c r="L384" s="28" t="n">
        <x:f>IF(G384&lt;=0,5,IF(G384&lt;1500,5+(G384-0)*(20-5)/(1500-0),IF(G384&lt;3000,20+(G384-1500)*(40-20)/(3000-1500),IF(G384&lt;4500,40+(G384-3000)*(58-40)/(4500-3000),IF(G384&lt;6000,58+(G384-4500)*(72-58)/(6000-4500),IF(G384&lt;7500,72+(G384-6000)*(84-72)/(7500-6000),IF(G384&lt;9000,84+(G384-7500)*(93-84)/(9000-7500),IF(G384&lt;11000,93+(G384-9000)*(100-93)/(11000-9000),100))))))))</x:f>
        <x:v>95.1735</x:v>
      </x:c>
      <x:c r="M384" s="28" t="n">
        <x:v>1</x:v>
      </x:c>
      <x:c r="N384" s="28" t="n">
        <x:f>MIN(100,L384*M384)</x:f>
        <x:v>95.1735</x:v>
      </x:c>
      <x:c r="O384" s="28" t="n">
        <x:f>IF(K384&lt;=0.8,0,IF(K384&lt;0.9,0+(K384-0.8)*(10-0)/(0.9-0.8),IF(K384&lt;1,10+(K384-0.9)*(35-10)/(1-0.9),IF(K384&lt;1.2,35+(K384-1)*(87-35)/(1.2-1),IF(K384&lt;1.3,87+(K384-1.2)*(96-87)/(1.3-1.2),IF(K384&lt;1.45,96+(K384-1.3)*(100-96)/(1.45-1.3),100))))))</x:f>
        <x:v>53.60166995807784</x:v>
      </x:c>
      <x:c r="P384" s="145" t="n">
        <x:f>MIN(1,SQRT(G384/8000))</x:f>
        <x:v>1</x:v>
      </x:c>
      <x:c r="Q384" s="28" t="n">
        <x:f>35+(O384-35)*P384</x:f>
        <x:v>53.60166995807784</x:v>
      </x:c>
      <x:c r="R384" s="28" t="n">
        <x:f>IF(K384&lt;0.95,MIN(25,(0.95-K384)*250),0)</x:f>
        <x:v>0</x:v>
      </x:c>
      <x:c r="S384" s="28" t="n">
        <x:f>IF($X384="A",Y384*5+Z384*15+AA384*30+AB384*60+AC384*80+AD384*100,0)</x:f>
        <x:v>0</x:v>
      </x:c>
      <x:c r="T384" s="28" t="n">
        <x:f>IF($X384="A",AE384*5+AF384*15+AG384*30+AH384*60+AI384*80+AJ384*100,0)</x:f>
        <x:v>0</x:v>
      </x:c>
      <x:c r="U384" s="28" t="n">
        <x:f>IF($X384="A",S384*15%+T384*30%+Q384*55%,0)</x:f>
        <x:v>0</x:v>
      </x:c>
      <x:c r="V384" s="1019" t="n">
        <x:f>IF($X384="A",U384*80%+N384*20%,N384*IFERROR(INDEX($AT$5:$AT$60,MATCH($D384,$AR$5:$AR$60,0)),0.6)+Q384*IFERROR(INDEX($AU$5:$AU$60,MATCH($D384,$AR$5:$AR$60,0)),0.4)-R384)</x:f>
        <x:v>78.54476798323114</x:v>
      </x:c>
      <x:c r="W384" s="25" t="str">
        <x:f>IF(E384&gt;=90,"設定6級候補",IF(E384&gt;=75,"設定4以上強候補",IF(E384&gt;=60,"設定4以上を疑う","要観察")))</x:f>
        <x:v>設定4以上強候補</x:v>
      </x:c>
      <x:c r="X384" s="1004" t="str">
        <x:f>IFERROR(INDEX($AS$5:$AS$60,MATCH($D384,$AR$5:$AR$60,0)),"AT")</x:f>
        <x:v>AT</x:v>
      </x:c>
      <x:c r="Y384" s="145" t="n">
        <x:f>IFERROR((EXP(-$G384/INDEX($AV$5:$BA$12,MATCH($D384,$AR$5:$AR$12,0),1))*($G384/INDEX($AV$5:$BA$12,MATCH($D384,$AR$5:$AR$12,0),1))^$I384)/((EXP(-$G384/INDEX($AV$5:$BA$12,MATCH($D384,$AR$5:$AR$12,0),1))*($G384/INDEX($AV$5:$BA$12,MATCH($D384,$AR$5:$AR$12,0),1))^$I384)+(EXP(-$G384/INDEX($AV$5:$BA$12,MATCH($D384,$AR$5:$AR$12,0),2))*($G384/INDEX($AV$5:$BA$12,MATCH($D384,$AR$5:$AR$12,0),2))^$I384)+(EXP(-$G384/INDEX($AV$5:$BA$12,MATCH($D384,$AR$5:$AR$12,0),3))*($G384/INDEX($AV$5:$BA$12,MATCH($D384,$AR$5:$AR$12,0),3))^$I384)+(EXP(-$G384/INDEX($AV$5:$BA$12,MATCH($D384,$AR$5:$AR$12,0),4))*($G384/INDEX($AV$5:$BA$12,MATCH($D384,$AR$5:$AR$12,0),4))^$I384)+(EXP(-$G384/INDEX($AV$5:$BA$12,MATCH($D384,$AR$5:$AR$12,0),5))*($G384/INDEX($AV$5:$BA$12,MATCH($D384,$AR$5:$AR$12,0),5))^$I384)+(EXP(-$G384/INDEX($AV$5:$BA$12,MATCH($D384,$AR$5:$AR$12,0),6))*($G384/INDEX($AV$5:$BA$12,MATCH($D384,$AR$5:$AR$12,0),6))^$I384)),0)</x:f>
        <x:v>0</x:v>
      </x:c>
      <x:c r="Z384" s="145" t="n">
        <x:f>IFERROR((EXP(-$G384/INDEX($AV$5:$BA$12,MATCH($D384,$AR$5:$AR$12,0),2))*($G384/INDEX($AV$5:$BA$12,MATCH($D384,$AR$5:$AR$12,0),2))^$I384)/((EXP(-$G384/INDEX($AV$5:$BA$12,MATCH($D384,$AR$5:$AR$12,0),1))*($G384/INDEX($AV$5:$BA$12,MATCH($D384,$AR$5:$AR$12,0),1))^$I384)+(EXP(-$G384/INDEX($AV$5:$BA$12,MATCH($D384,$AR$5:$AR$12,0),2))*($G384/INDEX($AV$5:$BA$12,MATCH($D384,$AR$5:$AR$12,0),2))^$I384)+(EXP(-$G384/INDEX($AV$5:$BA$12,MATCH($D384,$AR$5:$AR$12,0),3))*($G384/INDEX($AV$5:$BA$12,MATCH($D384,$AR$5:$AR$12,0),3))^$I384)+(EXP(-$G384/INDEX($AV$5:$BA$12,MATCH($D384,$AR$5:$AR$12,0),4))*($G384/INDEX($AV$5:$BA$12,MATCH($D384,$AR$5:$AR$12,0),4))^$I384)+(EXP(-$G384/INDEX($AV$5:$BA$12,MATCH($D384,$AR$5:$AR$12,0),5))*($G384/INDEX($AV$5:$BA$12,MATCH($D384,$AR$5:$AR$12,0),5))^$I384)+(EXP(-$G384/INDEX($AV$5:$BA$12,MATCH($D384,$AR$5:$AR$12,0),6))*($G384/INDEX($AV$5:$BA$12,MATCH($D384,$AR$5:$AR$12,0),6))^$I384)),0)</x:f>
        <x:v>0</x:v>
      </x:c>
      <x:c r="AA384" s="145" t="n">
        <x:f>IFERROR((EXP(-$G384/INDEX($AV$5:$BA$12,MATCH($D384,$AR$5:$AR$12,0),3))*($G384/INDEX($AV$5:$BA$12,MATCH($D384,$AR$5:$AR$12,0),3))^$I384)/((EXP(-$G384/INDEX($AV$5:$BA$12,MATCH($D384,$AR$5:$AR$12,0),1))*($G384/INDEX($AV$5:$BA$12,MATCH($D384,$AR$5:$AR$12,0),1))^$I384)+(EXP(-$G384/INDEX($AV$5:$BA$12,MATCH($D384,$AR$5:$AR$12,0),2))*($G384/INDEX($AV$5:$BA$12,MATCH($D384,$AR$5:$AR$12,0),2))^$I384)+(EXP(-$G384/INDEX($AV$5:$BA$12,MATCH($D384,$AR$5:$AR$12,0),3))*($G384/INDEX($AV$5:$BA$12,MATCH($D384,$AR$5:$AR$12,0),3))^$I384)+(EXP(-$G384/INDEX($AV$5:$BA$12,MATCH($D384,$AR$5:$AR$12,0),4))*($G384/INDEX($AV$5:$BA$12,MATCH($D384,$AR$5:$AR$12,0),4))^$I384)+(EXP(-$G384/INDEX($AV$5:$BA$12,MATCH($D384,$AR$5:$AR$12,0),5))*($G384/INDEX($AV$5:$BA$12,MATCH($D384,$AR$5:$AR$12,0),5))^$I384)+(EXP(-$G384/INDEX($AV$5:$BA$12,MATCH($D384,$AR$5:$AR$12,0),6))*($G384/INDEX($AV$5:$BA$12,MATCH($D384,$AR$5:$AR$12,0),6))^$I384)),0)</x:f>
        <x:v>0</x:v>
      </x:c>
      <x:c r="AB384" s="145" t="n">
        <x:f>IFERROR((EXP(-$G384/INDEX($AV$5:$BA$12,MATCH($D384,$AR$5:$AR$12,0),4))*($G384/INDEX($AV$5:$BA$12,MATCH($D384,$AR$5:$AR$12,0),4))^$I384)/((EXP(-$G384/INDEX($AV$5:$BA$12,MATCH($D384,$AR$5:$AR$12,0),1))*($G384/INDEX($AV$5:$BA$12,MATCH($D384,$AR$5:$AR$12,0),1))^$I384)+(EXP(-$G384/INDEX($AV$5:$BA$12,MATCH($D384,$AR$5:$AR$12,0),2))*($G384/INDEX($AV$5:$BA$12,MATCH($D384,$AR$5:$AR$12,0),2))^$I384)+(EXP(-$G384/INDEX($AV$5:$BA$12,MATCH($D384,$AR$5:$AR$12,0),3))*($G384/INDEX($AV$5:$BA$12,MATCH($D384,$AR$5:$AR$12,0),3))^$I384)+(EXP(-$G384/INDEX($AV$5:$BA$12,MATCH($D384,$AR$5:$AR$12,0),4))*($G384/INDEX($AV$5:$BA$12,MATCH($D384,$AR$5:$AR$12,0),4))^$I384)+(EXP(-$G384/INDEX($AV$5:$BA$12,MATCH($D384,$AR$5:$AR$12,0),5))*($G384/INDEX($AV$5:$BA$12,MATCH($D384,$AR$5:$AR$12,0),5))^$I384)+(EXP(-$G384/INDEX($AV$5:$BA$12,MATCH($D384,$AR$5:$AR$12,0),6))*($G384/INDEX($AV$5:$BA$12,MATCH($D384,$AR$5:$AR$12,0),6))^$I384)),0)</x:f>
        <x:v>0</x:v>
      </x:c>
      <x:c r="AC384" s="145" t="n">
        <x:f>IFERROR((EXP(-$G384/INDEX($AV$5:$BA$12,MATCH($D384,$AR$5:$AR$12,0),5))*($G384/INDEX($AV$5:$BA$12,MATCH($D384,$AR$5:$AR$12,0),5))^$I384)/((EXP(-$G384/INDEX($AV$5:$BA$12,MATCH($D384,$AR$5:$AR$12,0),1))*($G384/INDEX($AV$5:$BA$12,MATCH($D384,$AR$5:$AR$12,0),1))^$I384)+(EXP(-$G384/INDEX($AV$5:$BA$12,MATCH($D384,$AR$5:$AR$12,0),2))*($G384/INDEX($AV$5:$BA$12,MATCH($D384,$AR$5:$AR$12,0),2))^$I384)+(EXP(-$G384/INDEX($AV$5:$BA$12,MATCH($D384,$AR$5:$AR$12,0),3))*($G384/INDEX($AV$5:$BA$12,MATCH($D384,$AR$5:$AR$12,0),3))^$I384)+(EXP(-$G384/INDEX($AV$5:$BA$12,MATCH($D384,$AR$5:$AR$12,0),4))*($G384/INDEX($AV$5:$BA$12,MATCH($D384,$AR$5:$AR$12,0),4))^$I384)+(EXP(-$G384/INDEX($AV$5:$BA$12,MATCH($D384,$AR$5:$AR$12,0),5))*($G384/INDEX($AV$5:$BA$12,MATCH($D384,$AR$5:$AR$12,0),5))^$I384)+(EXP(-$G384/INDEX($AV$5:$BA$12,MATCH($D384,$AR$5:$AR$12,0),6))*($G384/INDEX($AV$5:$BA$12,MATCH($D384,$AR$5:$AR$12,0),6))^$I384)),0)</x:f>
        <x:v>0</x:v>
      </x:c>
      <x:c r="AD384" s="145" t="n">
        <x:f>IFERROR((EXP(-$G384/INDEX($AV$5:$BA$12,MATCH($D384,$AR$5:$AR$12,0),6))*($G384/INDEX($AV$5:$BA$12,MATCH($D384,$AR$5:$AR$12,0),6))^$I384)/((EXP(-$G384/INDEX($AV$5:$BA$12,MATCH($D384,$AR$5:$AR$12,0),1))*($G384/INDEX($AV$5:$BA$12,MATCH($D384,$AR$5:$AR$12,0),1))^$I384)+(EXP(-$G384/INDEX($AV$5:$BA$12,MATCH($D384,$AR$5:$AR$12,0),2))*($G384/INDEX($AV$5:$BA$12,MATCH($D384,$AR$5:$AR$12,0),2))^$I384)+(EXP(-$G384/INDEX($AV$5:$BA$12,MATCH($D384,$AR$5:$AR$12,0),3))*($G384/INDEX($AV$5:$BA$12,MATCH($D384,$AR$5:$AR$12,0),3))^$I384)+(EXP(-$G384/INDEX($AV$5:$BA$12,MATCH($D384,$AR$5:$AR$12,0),4))*($G384/INDEX($AV$5:$BA$12,MATCH($D384,$AR$5:$AR$12,0),4))^$I384)+(EXP(-$G384/INDEX($AV$5:$BA$12,MATCH($D384,$AR$5:$AR$12,0),5))*($G384/INDEX($AV$5:$BA$12,MATCH($D384,$AR$5:$AR$12,0),5))^$I384)+(EXP(-$G384/INDEX($AV$5:$BA$12,MATCH($D384,$AR$5:$AR$12,0),6))*($G384/INDEX($AV$5:$BA$12,MATCH($D384,$AR$5:$AR$12,0),6))^$I384)),0)</x:f>
        <x:v>0</x:v>
      </x:c>
      <x:c r="AE384" s="145" t="n">
        <x:f>IFERROR((EXP(-$G384/INDEX($BB$5:$BG$12,MATCH($D384,$AR$5:$AR$12,0),1))*($G384/INDEX($BB$5:$BG$12,MATCH($D384,$AR$5:$AR$12,0),1))^$J384)/((EXP(-$G384/INDEX($BB$5:$BG$12,MATCH($D384,$AR$5:$AR$12,0),1))*($G384/INDEX($BB$5:$BG$12,MATCH($D384,$AR$5:$AR$12,0),1))^$J384)+(EXP(-$G384/INDEX($BB$5:$BG$12,MATCH($D384,$AR$5:$AR$12,0),2))*($G384/INDEX($BB$5:$BG$12,MATCH($D384,$AR$5:$AR$12,0),2))^$J384)+(EXP(-$G384/INDEX($BB$5:$BG$12,MATCH($D384,$AR$5:$AR$12,0),3))*($G384/INDEX($BB$5:$BG$12,MATCH($D384,$AR$5:$AR$12,0),3))^$J384)+(EXP(-$G384/INDEX($BB$5:$BG$12,MATCH($D384,$AR$5:$AR$12,0),4))*($G384/INDEX($BB$5:$BG$12,MATCH($D384,$AR$5:$AR$12,0),4))^$J384)+(EXP(-$G384/INDEX($BB$5:$BG$12,MATCH($D384,$AR$5:$AR$12,0),5))*($G384/INDEX($BB$5:$BG$12,MATCH($D384,$AR$5:$AR$12,0),5))^$J384)+(EXP(-$G384/INDEX($BB$5:$BG$12,MATCH($D384,$AR$5:$AR$12,0),6))*($G384/INDEX($BB$5:$BG$12,MATCH($D384,$AR$5:$AR$12,0),6))^$J384)),0)</x:f>
        <x:v>0</x:v>
      </x:c>
      <x:c r="AF384" s="145" t="n">
        <x:f>IFERROR((EXP(-$G384/INDEX($BB$5:$BG$12,MATCH($D384,$AR$5:$AR$12,0),2))*($G384/INDEX($BB$5:$BG$12,MATCH($D384,$AR$5:$AR$12,0),2))^$J384)/((EXP(-$G384/INDEX($BB$5:$BG$12,MATCH($D384,$AR$5:$AR$12,0),1))*($G384/INDEX($BB$5:$BG$12,MATCH($D384,$AR$5:$AR$12,0),1))^$J384)+(EXP(-$G384/INDEX($BB$5:$BG$12,MATCH($D384,$AR$5:$AR$12,0),2))*($G384/INDEX($BB$5:$BG$12,MATCH($D384,$AR$5:$AR$12,0),2))^$J384)+(EXP(-$G384/INDEX($BB$5:$BG$12,MATCH($D384,$AR$5:$AR$12,0),3))*($G384/INDEX($BB$5:$BG$12,MATCH($D384,$AR$5:$AR$12,0),3))^$J384)+(EXP(-$G384/INDEX($BB$5:$BG$12,MATCH($D384,$AR$5:$AR$12,0),4))*($G384/INDEX($BB$5:$BG$12,MATCH($D384,$AR$5:$AR$12,0),4))^$J384)+(EXP(-$G384/INDEX($BB$5:$BG$12,MATCH($D384,$AR$5:$AR$12,0),5))*($G384/INDEX($BB$5:$BG$12,MATCH($D384,$AR$5:$AR$12,0),5))^$J384)+(EXP(-$G384/INDEX($BB$5:$BG$12,MATCH($D384,$AR$5:$AR$12,0),6))*($G384/INDEX($BB$5:$BG$12,MATCH($D384,$AR$5:$AR$12,0),6))^$J384)),0)</x:f>
        <x:v>0</x:v>
      </x:c>
      <x:c r="AG384" s="145" t="n">
        <x:f>IFERROR((EXP(-$G384/INDEX($BB$5:$BG$12,MATCH($D384,$AR$5:$AR$12,0),3))*($G384/INDEX($BB$5:$BG$12,MATCH($D384,$AR$5:$AR$12,0),3))^$J384)/((EXP(-$G384/INDEX($BB$5:$BG$12,MATCH($D384,$AR$5:$AR$12,0),1))*($G384/INDEX($BB$5:$BG$12,MATCH($D384,$AR$5:$AR$12,0),1))^$J384)+(EXP(-$G384/INDEX($BB$5:$BG$12,MATCH($D384,$AR$5:$AR$12,0),2))*($G384/INDEX($BB$5:$BG$12,MATCH($D384,$AR$5:$AR$12,0),2))^$J384)+(EXP(-$G384/INDEX($BB$5:$BG$12,MATCH($D384,$AR$5:$AR$12,0),3))*($G384/INDEX($BB$5:$BG$12,MATCH($D384,$AR$5:$AR$12,0),3))^$J384)+(EXP(-$G384/INDEX($BB$5:$BG$12,MATCH($D384,$AR$5:$AR$12,0),4))*($G384/INDEX($BB$5:$BG$12,MATCH($D384,$AR$5:$AR$12,0),4))^$J384)+(EXP(-$G384/INDEX($BB$5:$BG$12,MATCH($D384,$AR$5:$AR$12,0),5))*($G384/INDEX($BB$5:$BG$12,MATCH($D384,$AR$5:$AR$12,0),5))^$J384)+(EXP(-$G384/INDEX($BB$5:$BG$12,MATCH($D384,$AR$5:$AR$12,0),6))*($G384/INDEX($BB$5:$BG$12,MATCH($D384,$AR$5:$AR$12,0),6))^$J384)),0)</x:f>
        <x:v>0</x:v>
      </x:c>
      <x:c r="AH384" s="145" t="n">
        <x:f>IFERROR((EXP(-$G384/INDEX($BB$5:$BG$12,MATCH($D384,$AR$5:$AR$12,0),4))*($G384/INDEX($BB$5:$BG$12,MATCH($D384,$AR$5:$AR$12,0),4))^$J384)/((EXP(-$G384/INDEX($BB$5:$BG$12,MATCH($D384,$AR$5:$AR$12,0),1))*($G384/INDEX($BB$5:$BG$12,MATCH($D384,$AR$5:$AR$12,0),1))^$J384)+(EXP(-$G384/INDEX($BB$5:$BG$12,MATCH($D384,$AR$5:$AR$12,0),2))*($G384/INDEX($BB$5:$BG$12,MATCH($D384,$AR$5:$AR$12,0),2))^$J384)+(EXP(-$G384/INDEX($BB$5:$BG$12,MATCH($D384,$AR$5:$AR$12,0),3))*($G384/INDEX($BB$5:$BG$12,MATCH($D384,$AR$5:$AR$12,0),3))^$J384)+(EXP(-$G384/INDEX($BB$5:$BG$12,MATCH($D384,$AR$5:$AR$12,0),4))*($G384/INDEX($BB$5:$BG$12,MATCH($D384,$AR$5:$AR$12,0),4))^$J384)+(EXP(-$G384/INDEX($BB$5:$BG$12,MATCH($D384,$AR$5:$AR$12,0),5))*($G384/INDEX($BB$5:$BG$12,MATCH($D384,$AR$5:$AR$12,0),5))^$J384)+(EXP(-$G384/INDEX($BB$5:$BG$12,MATCH($D384,$AR$5:$AR$12,0),6))*($G384/INDEX($BB$5:$BG$12,MATCH($D384,$AR$5:$AR$12,0),6))^$J384)),0)</x:f>
        <x:v>0</x:v>
      </x:c>
      <x:c r="AI384" s="145" t="n">
        <x:f>IFERROR((EXP(-$G384/INDEX($BB$5:$BG$12,MATCH($D384,$AR$5:$AR$12,0),5))*($G384/INDEX($BB$5:$BG$12,MATCH($D384,$AR$5:$AR$12,0),5))^$J384)/((EXP(-$G384/INDEX($BB$5:$BG$12,MATCH($D384,$AR$5:$AR$12,0),1))*($G384/INDEX($BB$5:$BG$12,MATCH($D384,$AR$5:$AR$12,0),1))^$J384)+(EXP(-$G384/INDEX($BB$5:$BG$12,MATCH($D384,$AR$5:$AR$12,0),2))*($G384/INDEX($BB$5:$BG$12,MATCH($D384,$AR$5:$AR$12,0),2))^$J384)+(EXP(-$G384/INDEX($BB$5:$BG$12,MATCH($D384,$AR$5:$AR$12,0),3))*($G384/INDEX($BB$5:$BG$12,MATCH($D384,$AR$5:$AR$12,0),3))^$J384)+(EXP(-$G384/INDEX($BB$5:$BG$12,MATCH($D384,$AR$5:$AR$12,0),4))*($G384/INDEX($BB$5:$BG$12,MATCH($D384,$AR$5:$AR$12,0),4))^$J384)+(EXP(-$G384/INDEX($BB$5:$BG$12,MATCH($D384,$AR$5:$AR$12,0),5))*($G384/INDEX($BB$5:$BG$12,MATCH($D384,$AR$5:$AR$12,0),5))^$J384)+(EXP(-$G384/INDEX($BB$5:$BG$12,MATCH($D384,$AR$5:$AR$12,0),6))*($G384/INDEX($BB$5:$BG$12,MATCH($D384,$AR$5:$AR$12,0),6))^$J384)),0)</x:f>
        <x:v>0</x:v>
      </x:c>
      <x:c r="AJ384" s="145" t="n">
        <x:f>IFERROR((EXP(-$G384/INDEX($BB$5:$BG$12,MATCH($D384,$AR$5:$AR$12,0),6))*($G384/INDEX($BB$5:$BG$12,MATCH($D384,$AR$5:$AR$12,0),6))^$J384)/((EXP(-$G384/INDEX($BB$5:$BG$12,MATCH($D384,$AR$5:$AR$12,0),1))*($G384/INDEX($BB$5:$BG$12,MATCH($D384,$AR$5:$AR$12,0),1))^$J384)+(EXP(-$G384/INDEX($BB$5:$BG$12,MATCH($D384,$AR$5:$AR$12,0),2))*($G384/INDEX($BB$5:$BG$12,MATCH($D384,$AR$5:$AR$12,0),2))^$J384)+(EXP(-$G384/INDEX($BB$5:$BG$12,MATCH($D384,$AR$5:$AR$12,0),3))*($G384/INDEX($BB$5:$BG$12,MATCH($D384,$AR$5:$AR$12,0),3))^$J384)+(EXP(-$G384/INDEX($BB$5:$BG$12,MATCH($D384,$AR$5:$AR$12,0),4))*($G384/INDEX($BB$5:$BG$12,MATCH($D384,$AR$5:$AR$12,0),4))^$J384)+(EXP(-$G384/INDEX($BB$5:$BG$12,MATCH($D384,$AR$5:$AR$12,0),5))*($G384/INDEX($BB$5:$BG$12,MATCH($D384,$AR$5:$AR$12,0),5))^$J384)+(EXP(-$G384/INDEX($BB$5:$BG$12,MATCH($D384,$AR$5:$AR$12,0),6))*($G384/INDEX($BB$5:$BG$12,MATCH($D384,$AR$5:$AR$12,0),6))^$J384)),0)</x:f>
        <x:v>0</x:v>
      </x:c>
      <x:c r="BJ384"/>
      <x:c r="BK384"/>
      <x:c r="BL384"/>
      <x:c r="BM384"/>
      <x:c r="BN384"/>
      <x:c r="BO384"/>
      <x:c r="BP384"/>
      <x:c r="BQ384"/>
      <x:c r="BR384"/>
      <x:c r="BS384"/>
      <x:c r="BT384"/>
      <x:c r="BU384"/>
      <x:c r="BV384"/>
      <x:c r="BW384"/>
      <x:c r="BX384"/>
      <x:c r="BY384"/>
      <x:c r="BZ384"/>
    </x:row>
    <x:row r="385">
      <x:c r="A385" s="30" t="n">
        <x:f>'対象台データ'!A383</x:f>
        <x:v>46155</x:v>
      </x:c>
      <x:c r="B385" s="1004" t="str">
        <x:f>'対象台データ'!B383</x:f>
        <x:v>水</x:v>
      </x:c>
      <x:c r="C385" s="1004" t="str">
        <x:f>'対象台データ'!C383</x:f>
        <x:v>5/13</x:v>
      </x:c>
      <x:c r="D385" t="str">
        <x:f>'対象台データ'!D383</x:f>
        <x:v>スマスロ 甲鉄城のカバネリ 海門決戦</x:v>
      </x:c>
      <x:c r="E385" s="1015" t="n">
        <x:f>IF($X385="A",MIN(100,MAX(0,55+(V385-55)*(1+0.4*SQRT(MIN(G385/8000,1))))),MIN(100,MAX(0,V385)))</x:f>
        <x:v>70.234288376561</x:v>
      </x:c>
      <x:c r="F385" s="1017" t="n">
        <x:f>'対象台データ'!E383</x:f>
        <x:v>563</x:v>
      </x:c>
      <x:c r="G385" s="644" t="n">
        <x:f>'対象台データ'!F383</x:f>
        <x:v>9022</x:v>
      </x:c>
      <x:c r="H385" s="644" t="n">
        <x:f>'対象台データ'!G383</x:f>
        <x:v>101</x:v>
      </x:c>
      <x:c r="I385" s="644" t="n">
        <x:f>'対象台データ'!H383</x:f>
        <x:v>0</x:v>
      </x:c>
      <x:c r="J385" s="644" t="n">
        <x:f>'対象台データ'!I383</x:f>
        <x:v>0</x:v>
      </x:c>
      <x:c r="K385" s="145" t="n">
        <x:f>'対象台データ'!K383</x:f>
        <x:v>1.0037316190053942</x:v>
      </x:c>
      <x:c r="L385" s="28" t="n">
        <x:f>IF(G385&lt;=0,5,IF(G385&lt;1500,5+(G385-0)*(20-5)/(1500-0),IF(G385&lt;3000,20+(G385-1500)*(40-20)/(3000-1500),IF(G385&lt;4500,40+(G385-3000)*(58-40)/(4500-3000),IF(G385&lt;6000,58+(G385-4500)*(72-58)/(6000-4500),IF(G385&lt;7500,72+(G385-6000)*(84-72)/(7500-6000),IF(G385&lt;9000,84+(G385-7500)*(93-84)/(9000-7500),IF(G385&lt;11000,93+(G385-9000)*(100-93)/(11000-9000),100))))))))</x:f>
        <x:v>93.077</x:v>
      </x:c>
      <x:c r="M385" s="28" t="n">
        <x:v>1</x:v>
      </x:c>
      <x:c r="N385" s="28" t="n">
        <x:f>MIN(100,L385*M385)</x:f>
        <x:v>93.077</x:v>
      </x:c>
      <x:c r="O385" s="28" t="n">
        <x:f>IF(K385&lt;=0.8,0,IF(K385&lt;0.9,0+(K385-0.8)*(10-0)/(0.9-0.8),IF(K385&lt;1,10+(K385-0.9)*(35-10)/(1-0.9),IF(K385&lt;1.2,35+(K385-1)*(87-35)/(1.2-1),IF(K385&lt;1.3,87+(K385-1.2)*(96-87)/(1.3-1.2),IF(K385&lt;1.45,96+(K385-1.3)*(100-96)/(1.45-1.3),100))))))</x:f>
        <x:v>35.970220941402495</x:v>
      </x:c>
      <x:c r="P385" s="145" t="n">
        <x:f>MIN(1,SQRT(G385/8000))</x:f>
        <x:v>1</x:v>
      </x:c>
      <x:c r="Q385" s="28" t="n">
        <x:f>35+(O385-35)*P385</x:f>
        <x:v>35.970220941402495</x:v>
      </x:c>
      <x:c r="R385" s="28" t="n">
        <x:f>IF(K385&lt;0.95,MIN(25,(0.95-K385)*250),0)</x:f>
        <x:v>0</x:v>
      </x:c>
      <x:c r="S385" s="28" t="n">
        <x:f>IF($X385="A",Y385*5+Z385*15+AA385*30+AB385*60+AC385*80+AD385*100,0)</x:f>
        <x:v>0</x:v>
      </x:c>
      <x:c r="T385" s="28" t="n">
        <x:f>IF($X385="A",AE385*5+AF385*15+AG385*30+AH385*60+AI385*80+AJ385*100,0)</x:f>
        <x:v>0</x:v>
      </x:c>
      <x:c r="U385" s="28" t="n">
        <x:f>IF($X385="A",S385*15%+T385*30%+Q385*55%,0)</x:f>
        <x:v>0</x:v>
      </x:c>
      <x:c r="V385" s="1019" t="n">
        <x:f>IF($X385="A",U385*80%+N385*20%,N385*IFERROR(INDEX($AT$5:$AT$60,MATCH($D385,$AR$5:$AR$60,0)),0.6)+Q385*IFERROR(INDEX($AU$5:$AU$60,MATCH($D385,$AR$5:$AR$60,0)),0.4)-R385)</x:f>
        <x:v>70.234288376561</x:v>
      </x:c>
      <x:c r="W385" s="25" t="str">
        <x:f>IF(E385&gt;=90,"設定6級候補",IF(E385&gt;=75,"設定4以上強候補",IF(E385&gt;=60,"設定4以上を疑う","要観察")))</x:f>
        <x:v>設定4以上を疑う</x:v>
      </x:c>
      <x:c r="X385" s="1004" t="str">
        <x:f>IFERROR(INDEX($AS$5:$AS$60,MATCH($D385,$AR$5:$AR$60,0)),"AT")</x:f>
        <x:v>AT</x:v>
      </x:c>
      <x:c r="Y385" s="145" t="n">
        <x:f>IFERROR((EXP(-$G385/INDEX($AV$5:$BA$12,MATCH($D385,$AR$5:$AR$12,0),1))*($G385/INDEX($AV$5:$BA$12,MATCH($D385,$AR$5:$AR$12,0),1))^$I385)/((EXP(-$G385/INDEX($AV$5:$BA$12,MATCH($D385,$AR$5:$AR$12,0),1))*($G385/INDEX($AV$5:$BA$12,MATCH($D385,$AR$5:$AR$12,0),1))^$I385)+(EXP(-$G385/INDEX($AV$5:$BA$12,MATCH($D385,$AR$5:$AR$12,0),2))*($G385/INDEX($AV$5:$BA$12,MATCH($D385,$AR$5:$AR$12,0),2))^$I385)+(EXP(-$G385/INDEX($AV$5:$BA$12,MATCH($D385,$AR$5:$AR$12,0),3))*($G385/INDEX($AV$5:$BA$12,MATCH($D385,$AR$5:$AR$12,0),3))^$I385)+(EXP(-$G385/INDEX($AV$5:$BA$12,MATCH($D385,$AR$5:$AR$12,0),4))*($G385/INDEX($AV$5:$BA$12,MATCH($D385,$AR$5:$AR$12,0),4))^$I385)+(EXP(-$G385/INDEX($AV$5:$BA$12,MATCH($D385,$AR$5:$AR$12,0),5))*($G385/INDEX($AV$5:$BA$12,MATCH($D385,$AR$5:$AR$12,0),5))^$I385)+(EXP(-$G385/INDEX($AV$5:$BA$12,MATCH($D385,$AR$5:$AR$12,0),6))*($G385/INDEX($AV$5:$BA$12,MATCH($D385,$AR$5:$AR$12,0),6))^$I385)),0)</x:f>
        <x:v>0</x:v>
      </x:c>
      <x:c r="Z385" s="145" t="n">
        <x:f>IFERROR((EXP(-$G385/INDEX($AV$5:$BA$12,MATCH($D385,$AR$5:$AR$12,0),2))*($G385/INDEX($AV$5:$BA$12,MATCH($D385,$AR$5:$AR$12,0),2))^$I385)/((EXP(-$G385/INDEX($AV$5:$BA$12,MATCH($D385,$AR$5:$AR$12,0),1))*($G385/INDEX($AV$5:$BA$12,MATCH($D385,$AR$5:$AR$12,0),1))^$I385)+(EXP(-$G385/INDEX($AV$5:$BA$12,MATCH($D385,$AR$5:$AR$12,0),2))*($G385/INDEX($AV$5:$BA$12,MATCH($D385,$AR$5:$AR$12,0),2))^$I385)+(EXP(-$G385/INDEX($AV$5:$BA$12,MATCH($D385,$AR$5:$AR$12,0),3))*($G385/INDEX($AV$5:$BA$12,MATCH($D385,$AR$5:$AR$12,0),3))^$I385)+(EXP(-$G385/INDEX($AV$5:$BA$12,MATCH($D385,$AR$5:$AR$12,0),4))*($G385/INDEX($AV$5:$BA$12,MATCH($D385,$AR$5:$AR$12,0),4))^$I385)+(EXP(-$G385/INDEX($AV$5:$BA$12,MATCH($D385,$AR$5:$AR$12,0),5))*($G385/INDEX($AV$5:$BA$12,MATCH($D385,$AR$5:$AR$12,0),5))^$I385)+(EXP(-$G385/INDEX($AV$5:$BA$12,MATCH($D385,$AR$5:$AR$12,0),6))*($G385/INDEX($AV$5:$BA$12,MATCH($D385,$AR$5:$AR$12,0),6))^$I385)),0)</x:f>
        <x:v>0</x:v>
      </x:c>
      <x:c r="AA385" s="145" t="n">
        <x:f>IFERROR((EXP(-$G385/INDEX($AV$5:$BA$12,MATCH($D385,$AR$5:$AR$12,0),3))*($G385/INDEX($AV$5:$BA$12,MATCH($D385,$AR$5:$AR$12,0),3))^$I385)/((EXP(-$G385/INDEX($AV$5:$BA$12,MATCH($D385,$AR$5:$AR$12,0),1))*($G385/INDEX($AV$5:$BA$12,MATCH($D385,$AR$5:$AR$12,0),1))^$I385)+(EXP(-$G385/INDEX($AV$5:$BA$12,MATCH($D385,$AR$5:$AR$12,0),2))*($G385/INDEX($AV$5:$BA$12,MATCH($D385,$AR$5:$AR$12,0),2))^$I385)+(EXP(-$G385/INDEX($AV$5:$BA$12,MATCH($D385,$AR$5:$AR$12,0),3))*($G385/INDEX($AV$5:$BA$12,MATCH($D385,$AR$5:$AR$12,0),3))^$I385)+(EXP(-$G385/INDEX($AV$5:$BA$12,MATCH($D385,$AR$5:$AR$12,0),4))*($G385/INDEX($AV$5:$BA$12,MATCH($D385,$AR$5:$AR$12,0),4))^$I385)+(EXP(-$G385/INDEX($AV$5:$BA$12,MATCH($D385,$AR$5:$AR$12,0),5))*($G385/INDEX($AV$5:$BA$12,MATCH($D385,$AR$5:$AR$12,0),5))^$I385)+(EXP(-$G385/INDEX($AV$5:$BA$12,MATCH($D385,$AR$5:$AR$12,0),6))*($G385/INDEX($AV$5:$BA$12,MATCH($D385,$AR$5:$AR$12,0),6))^$I385)),0)</x:f>
        <x:v>0</x:v>
      </x:c>
      <x:c r="AB385" s="145" t="n">
        <x:f>IFERROR((EXP(-$G385/INDEX($AV$5:$BA$12,MATCH($D385,$AR$5:$AR$12,0),4))*($G385/INDEX($AV$5:$BA$12,MATCH($D385,$AR$5:$AR$12,0),4))^$I385)/((EXP(-$G385/INDEX($AV$5:$BA$12,MATCH($D385,$AR$5:$AR$12,0),1))*($G385/INDEX($AV$5:$BA$12,MATCH($D385,$AR$5:$AR$12,0),1))^$I385)+(EXP(-$G385/INDEX($AV$5:$BA$12,MATCH($D385,$AR$5:$AR$12,0),2))*($G385/INDEX($AV$5:$BA$12,MATCH($D385,$AR$5:$AR$12,0),2))^$I385)+(EXP(-$G385/INDEX($AV$5:$BA$12,MATCH($D385,$AR$5:$AR$12,0),3))*($G385/INDEX($AV$5:$BA$12,MATCH($D385,$AR$5:$AR$12,0),3))^$I385)+(EXP(-$G385/INDEX($AV$5:$BA$12,MATCH($D385,$AR$5:$AR$12,0),4))*($G385/INDEX($AV$5:$BA$12,MATCH($D385,$AR$5:$AR$12,0),4))^$I385)+(EXP(-$G385/INDEX($AV$5:$BA$12,MATCH($D385,$AR$5:$AR$12,0),5))*($G385/INDEX($AV$5:$BA$12,MATCH($D385,$AR$5:$AR$12,0),5))^$I385)+(EXP(-$G385/INDEX($AV$5:$BA$12,MATCH($D385,$AR$5:$AR$12,0),6))*($G385/INDEX($AV$5:$BA$12,MATCH($D385,$AR$5:$AR$12,0),6))^$I385)),0)</x:f>
        <x:v>0</x:v>
      </x:c>
      <x:c r="AC385" s="145" t="n">
        <x:f>IFERROR((EXP(-$G385/INDEX($AV$5:$BA$12,MATCH($D385,$AR$5:$AR$12,0),5))*($G385/INDEX($AV$5:$BA$12,MATCH($D385,$AR$5:$AR$12,0),5))^$I385)/((EXP(-$G385/INDEX($AV$5:$BA$12,MATCH($D385,$AR$5:$AR$12,0),1))*($G385/INDEX($AV$5:$BA$12,MATCH($D385,$AR$5:$AR$12,0),1))^$I385)+(EXP(-$G385/INDEX($AV$5:$BA$12,MATCH($D385,$AR$5:$AR$12,0),2))*($G385/INDEX($AV$5:$BA$12,MATCH($D385,$AR$5:$AR$12,0),2))^$I385)+(EXP(-$G385/INDEX($AV$5:$BA$12,MATCH($D385,$AR$5:$AR$12,0),3))*($G385/INDEX($AV$5:$BA$12,MATCH($D385,$AR$5:$AR$12,0),3))^$I385)+(EXP(-$G385/INDEX($AV$5:$BA$12,MATCH($D385,$AR$5:$AR$12,0),4))*($G385/INDEX($AV$5:$BA$12,MATCH($D385,$AR$5:$AR$12,0),4))^$I385)+(EXP(-$G385/INDEX($AV$5:$BA$12,MATCH($D385,$AR$5:$AR$12,0),5))*($G385/INDEX($AV$5:$BA$12,MATCH($D385,$AR$5:$AR$12,0),5))^$I385)+(EXP(-$G385/INDEX($AV$5:$BA$12,MATCH($D385,$AR$5:$AR$12,0),6))*($G385/INDEX($AV$5:$BA$12,MATCH($D385,$AR$5:$AR$12,0),6))^$I385)),0)</x:f>
        <x:v>0</x:v>
      </x:c>
      <x:c r="AD385" s="145" t="n">
        <x:f>IFERROR((EXP(-$G385/INDEX($AV$5:$BA$12,MATCH($D385,$AR$5:$AR$12,0),6))*($G385/INDEX($AV$5:$BA$12,MATCH($D385,$AR$5:$AR$12,0),6))^$I385)/((EXP(-$G385/INDEX($AV$5:$BA$12,MATCH($D385,$AR$5:$AR$12,0),1))*($G385/INDEX($AV$5:$BA$12,MATCH($D385,$AR$5:$AR$12,0),1))^$I385)+(EXP(-$G385/INDEX($AV$5:$BA$12,MATCH($D385,$AR$5:$AR$12,0),2))*($G385/INDEX($AV$5:$BA$12,MATCH($D385,$AR$5:$AR$12,0),2))^$I385)+(EXP(-$G385/INDEX($AV$5:$BA$12,MATCH($D385,$AR$5:$AR$12,0),3))*($G385/INDEX($AV$5:$BA$12,MATCH($D385,$AR$5:$AR$12,0),3))^$I385)+(EXP(-$G385/INDEX($AV$5:$BA$12,MATCH($D385,$AR$5:$AR$12,0),4))*($G385/INDEX($AV$5:$BA$12,MATCH($D385,$AR$5:$AR$12,0),4))^$I385)+(EXP(-$G385/INDEX($AV$5:$BA$12,MATCH($D385,$AR$5:$AR$12,0),5))*($G385/INDEX($AV$5:$BA$12,MATCH($D385,$AR$5:$AR$12,0),5))^$I385)+(EXP(-$G385/INDEX($AV$5:$BA$12,MATCH($D385,$AR$5:$AR$12,0),6))*($G385/INDEX($AV$5:$BA$12,MATCH($D385,$AR$5:$AR$12,0),6))^$I385)),0)</x:f>
        <x:v>0</x:v>
      </x:c>
      <x:c r="AE385" s="145" t="n">
        <x:f>IFERROR((EXP(-$G385/INDEX($BB$5:$BG$12,MATCH($D385,$AR$5:$AR$12,0),1))*($G385/INDEX($BB$5:$BG$12,MATCH($D385,$AR$5:$AR$12,0),1))^$J385)/((EXP(-$G385/INDEX($BB$5:$BG$12,MATCH($D385,$AR$5:$AR$12,0),1))*($G385/INDEX($BB$5:$BG$12,MATCH($D385,$AR$5:$AR$12,0),1))^$J385)+(EXP(-$G385/INDEX($BB$5:$BG$12,MATCH($D385,$AR$5:$AR$12,0),2))*($G385/INDEX($BB$5:$BG$12,MATCH($D385,$AR$5:$AR$12,0),2))^$J385)+(EXP(-$G385/INDEX($BB$5:$BG$12,MATCH($D385,$AR$5:$AR$12,0),3))*($G385/INDEX($BB$5:$BG$12,MATCH($D385,$AR$5:$AR$12,0),3))^$J385)+(EXP(-$G385/INDEX($BB$5:$BG$12,MATCH($D385,$AR$5:$AR$12,0),4))*($G385/INDEX($BB$5:$BG$12,MATCH($D385,$AR$5:$AR$12,0),4))^$J385)+(EXP(-$G385/INDEX($BB$5:$BG$12,MATCH($D385,$AR$5:$AR$12,0),5))*($G385/INDEX($BB$5:$BG$12,MATCH($D385,$AR$5:$AR$12,0),5))^$J385)+(EXP(-$G385/INDEX($BB$5:$BG$12,MATCH($D385,$AR$5:$AR$12,0),6))*($G385/INDEX($BB$5:$BG$12,MATCH($D385,$AR$5:$AR$12,0),6))^$J385)),0)</x:f>
        <x:v>0</x:v>
      </x:c>
      <x:c r="AF385" s="145" t="n">
        <x:f>IFERROR((EXP(-$G385/INDEX($BB$5:$BG$12,MATCH($D385,$AR$5:$AR$12,0),2))*($G385/INDEX($BB$5:$BG$12,MATCH($D385,$AR$5:$AR$12,0),2))^$J385)/((EXP(-$G385/INDEX($BB$5:$BG$12,MATCH($D385,$AR$5:$AR$12,0),1))*($G385/INDEX($BB$5:$BG$12,MATCH($D385,$AR$5:$AR$12,0),1))^$J385)+(EXP(-$G385/INDEX($BB$5:$BG$12,MATCH($D385,$AR$5:$AR$12,0),2))*($G385/INDEX($BB$5:$BG$12,MATCH($D385,$AR$5:$AR$12,0),2))^$J385)+(EXP(-$G385/INDEX($BB$5:$BG$12,MATCH($D385,$AR$5:$AR$12,0),3))*($G385/INDEX($BB$5:$BG$12,MATCH($D385,$AR$5:$AR$12,0),3))^$J385)+(EXP(-$G385/INDEX($BB$5:$BG$12,MATCH($D385,$AR$5:$AR$12,0),4))*($G385/INDEX($BB$5:$BG$12,MATCH($D385,$AR$5:$AR$12,0),4))^$J385)+(EXP(-$G385/INDEX($BB$5:$BG$12,MATCH($D385,$AR$5:$AR$12,0),5))*($G385/INDEX($BB$5:$BG$12,MATCH($D385,$AR$5:$AR$12,0),5))^$J385)+(EXP(-$G385/INDEX($BB$5:$BG$12,MATCH($D385,$AR$5:$AR$12,0),6))*($G385/INDEX($BB$5:$BG$12,MATCH($D385,$AR$5:$AR$12,0),6))^$J385)),0)</x:f>
        <x:v>0</x:v>
      </x:c>
      <x:c r="AG385" s="145" t="n">
        <x:f>IFERROR((EXP(-$G385/INDEX($BB$5:$BG$12,MATCH($D385,$AR$5:$AR$12,0),3))*($G385/INDEX($BB$5:$BG$12,MATCH($D385,$AR$5:$AR$12,0),3))^$J385)/((EXP(-$G385/INDEX($BB$5:$BG$12,MATCH($D385,$AR$5:$AR$12,0),1))*($G385/INDEX($BB$5:$BG$12,MATCH($D385,$AR$5:$AR$12,0),1))^$J385)+(EXP(-$G385/INDEX($BB$5:$BG$12,MATCH($D385,$AR$5:$AR$12,0),2))*($G385/INDEX($BB$5:$BG$12,MATCH($D385,$AR$5:$AR$12,0),2))^$J385)+(EXP(-$G385/INDEX($BB$5:$BG$12,MATCH($D385,$AR$5:$AR$12,0),3))*($G385/INDEX($BB$5:$BG$12,MATCH($D385,$AR$5:$AR$12,0),3))^$J385)+(EXP(-$G385/INDEX($BB$5:$BG$12,MATCH($D385,$AR$5:$AR$12,0),4))*($G385/INDEX($BB$5:$BG$12,MATCH($D385,$AR$5:$AR$12,0),4))^$J385)+(EXP(-$G385/INDEX($BB$5:$BG$12,MATCH($D385,$AR$5:$AR$12,0),5))*($G385/INDEX($BB$5:$BG$12,MATCH($D385,$AR$5:$AR$12,0),5))^$J385)+(EXP(-$G385/INDEX($BB$5:$BG$12,MATCH($D385,$AR$5:$AR$12,0),6))*($G385/INDEX($BB$5:$BG$12,MATCH($D385,$AR$5:$AR$12,0),6))^$J385)),0)</x:f>
        <x:v>0</x:v>
      </x:c>
      <x:c r="AH385" s="145" t="n">
        <x:f>IFERROR((EXP(-$G385/INDEX($BB$5:$BG$12,MATCH($D385,$AR$5:$AR$12,0),4))*($G385/INDEX($BB$5:$BG$12,MATCH($D385,$AR$5:$AR$12,0),4))^$J385)/((EXP(-$G385/INDEX($BB$5:$BG$12,MATCH($D385,$AR$5:$AR$12,0),1))*($G385/INDEX($BB$5:$BG$12,MATCH($D385,$AR$5:$AR$12,0),1))^$J385)+(EXP(-$G385/INDEX($BB$5:$BG$12,MATCH($D385,$AR$5:$AR$12,0),2))*($G385/INDEX($BB$5:$BG$12,MATCH($D385,$AR$5:$AR$12,0),2))^$J385)+(EXP(-$G385/INDEX($BB$5:$BG$12,MATCH($D385,$AR$5:$AR$12,0),3))*($G385/INDEX($BB$5:$BG$12,MATCH($D385,$AR$5:$AR$12,0),3))^$J385)+(EXP(-$G385/INDEX($BB$5:$BG$12,MATCH($D385,$AR$5:$AR$12,0),4))*($G385/INDEX($BB$5:$BG$12,MATCH($D385,$AR$5:$AR$12,0),4))^$J385)+(EXP(-$G385/INDEX($BB$5:$BG$12,MATCH($D385,$AR$5:$AR$12,0),5))*($G385/INDEX($BB$5:$BG$12,MATCH($D385,$AR$5:$AR$12,0),5))^$J385)+(EXP(-$G385/INDEX($BB$5:$BG$12,MATCH($D385,$AR$5:$AR$12,0),6))*($G385/INDEX($BB$5:$BG$12,MATCH($D385,$AR$5:$AR$12,0),6))^$J385)),0)</x:f>
        <x:v>0</x:v>
      </x:c>
      <x:c r="AI385" s="145" t="n">
        <x:f>IFERROR((EXP(-$G385/INDEX($BB$5:$BG$12,MATCH($D385,$AR$5:$AR$12,0),5))*($G385/INDEX($BB$5:$BG$12,MATCH($D385,$AR$5:$AR$12,0),5))^$J385)/((EXP(-$G385/INDEX($BB$5:$BG$12,MATCH($D385,$AR$5:$AR$12,0),1))*($G385/INDEX($BB$5:$BG$12,MATCH($D385,$AR$5:$AR$12,0),1))^$J385)+(EXP(-$G385/INDEX($BB$5:$BG$12,MATCH($D385,$AR$5:$AR$12,0),2))*($G385/INDEX($BB$5:$BG$12,MATCH($D385,$AR$5:$AR$12,0),2))^$J385)+(EXP(-$G385/INDEX($BB$5:$BG$12,MATCH($D385,$AR$5:$AR$12,0),3))*($G385/INDEX($BB$5:$BG$12,MATCH($D385,$AR$5:$AR$12,0),3))^$J385)+(EXP(-$G385/INDEX($BB$5:$BG$12,MATCH($D385,$AR$5:$AR$12,0),4))*($G385/INDEX($BB$5:$BG$12,MATCH($D385,$AR$5:$AR$12,0),4))^$J385)+(EXP(-$G385/INDEX($BB$5:$BG$12,MATCH($D385,$AR$5:$AR$12,0),5))*($G385/INDEX($BB$5:$BG$12,MATCH($D385,$AR$5:$AR$12,0),5))^$J385)+(EXP(-$G385/INDEX($BB$5:$BG$12,MATCH($D385,$AR$5:$AR$12,0),6))*($G385/INDEX($BB$5:$BG$12,MATCH($D385,$AR$5:$AR$12,0),6))^$J385)),0)</x:f>
        <x:v>0</x:v>
      </x:c>
      <x:c r="AJ385" s="145" t="n">
        <x:f>IFERROR((EXP(-$G385/INDEX($BB$5:$BG$12,MATCH($D385,$AR$5:$AR$12,0),6))*($G385/INDEX($BB$5:$BG$12,MATCH($D385,$AR$5:$AR$12,0),6))^$J385)/((EXP(-$G385/INDEX($BB$5:$BG$12,MATCH($D385,$AR$5:$AR$12,0),1))*($G385/INDEX($BB$5:$BG$12,MATCH($D385,$AR$5:$AR$12,0),1))^$J385)+(EXP(-$G385/INDEX($BB$5:$BG$12,MATCH($D385,$AR$5:$AR$12,0),2))*($G385/INDEX($BB$5:$BG$12,MATCH($D385,$AR$5:$AR$12,0),2))^$J385)+(EXP(-$G385/INDEX($BB$5:$BG$12,MATCH($D385,$AR$5:$AR$12,0),3))*($G385/INDEX($BB$5:$BG$12,MATCH($D385,$AR$5:$AR$12,0),3))^$J385)+(EXP(-$G385/INDEX($BB$5:$BG$12,MATCH($D385,$AR$5:$AR$12,0),4))*($G385/INDEX($BB$5:$BG$12,MATCH($D385,$AR$5:$AR$12,0),4))^$J385)+(EXP(-$G385/INDEX($BB$5:$BG$12,MATCH($D385,$AR$5:$AR$12,0),5))*($G385/INDEX($BB$5:$BG$12,MATCH($D385,$AR$5:$AR$12,0),5))^$J385)+(EXP(-$G385/INDEX($BB$5:$BG$12,MATCH($D385,$AR$5:$AR$12,0),6))*($G385/INDEX($BB$5:$BG$12,MATCH($D385,$AR$5:$AR$12,0),6))^$J385)),0)</x:f>
        <x:v>0</x:v>
      </x:c>
      <x:c r="BJ385"/>
      <x:c r="BK385"/>
      <x:c r="BL385"/>
      <x:c r="BM385"/>
      <x:c r="BN385"/>
      <x:c r="BO385"/>
      <x:c r="BP385"/>
      <x:c r="BQ385"/>
      <x:c r="BR385"/>
      <x:c r="BS385"/>
      <x:c r="BT385"/>
      <x:c r="BU385"/>
      <x:c r="BV385"/>
      <x:c r="BW385"/>
      <x:c r="BX385"/>
      <x:c r="BY385"/>
      <x:c r="BZ385"/>
    </x:row>
    <x:row r="386">
      <x:c r="A386" s="30" t="n">
        <x:f>'対象台データ'!A384</x:f>
        <x:v>46155</x:v>
      </x:c>
      <x:c r="B386" s="1004" t="str">
        <x:f>'対象台データ'!B384</x:f>
        <x:v>水</x:v>
      </x:c>
      <x:c r="C386" s="1004" t="str">
        <x:f>'対象台データ'!C384</x:f>
        <x:v>5/13</x:v>
      </x:c>
      <x:c r="D386" t="str">
        <x:f>'対象台データ'!D384</x:f>
        <x:v>スマスロ 甲鉄城のカバネリ 海門決戦</x:v>
      </x:c>
      <x:c r="E386" s="1015" t="n">
        <x:f>IF($X386="A",MIN(100,MAX(0,55+(V386-55)*(1+0.4*SQRT(MIN(G386/8000,1))))),MIN(100,MAX(0,V386)))</x:f>
        <x:v>95.49165754141238</x:v>
      </x:c>
      <x:c r="F386" s="1017" t="n">
        <x:f>'対象台データ'!E384</x:f>
        <x:v>564</x:v>
      </x:c>
      <x:c r="G386" s="644" t="n">
        <x:f>'対象台データ'!F384</x:f>
        <x:v>9176</x:v>
      </x:c>
      <x:c r="H386" s="644" t="n">
        <x:f>'対象台データ'!G384</x:f>
        <x:v>10638</x:v>
      </x:c>
      <x:c r="I386" s="644" t="n">
        <x:f>'対象台データ'!H384</x:f>
        <x:v>0</x:v>
      </x:c>
      <x:c r="J386" s="644" t="n">
        <x:f>'対象台データ'!I384</x:f>
        <x:v>0</x:v>
      </x:c>
      <x:c r="K386" s="145" t="n">
        <x:f>'対象台データ'!K384</x:f>
        <x:v>1.3864428945074105</x:v>
      </x:c>
      <x:c r="L386" s="28" t="n">
        <x:f>IF(G386&lt;=0,5,IF(G386&lt;1500,5+(G386-0)*(20-5)/(1500-0),IF(G386&lt;3000,20+(G386-1500)*(40-20)/(3000-1500),IF(G386&lt;4500,40+(G386-3000)*(58-40)/(4500-3000),IF(G386&lt;6000,58+(G386-4500)*(72-58)/(6000-4500),IF(G386&lt;7500,72+(G386-6000)*(84-72)/(7500-6000),IF(G386&lt;9000,84+(G386-7500)*(93-84)/(9000-7500),IF(G386&lt;11000,93+(G386-9000)*(100-93)/(11000-9000),100))))))))</x:f>
        <x:v>93.616</x:v>
      </x:c>
      <x:c r="M386" s="28" t="n">
        <x:v>1</x:v>
      </x:c>
      <x:c r="N386" s="28" t="n">
        <x:f>MIN(100,L386*M386)</x:f>
        <x:v>93.616</x:v>
      </x:c>
      <x:c r="O386" s="28" t="n">
        <x:f>IF(K386&lt;=0.8,0,IF(K386&lt;0.9,0+(K386-0.8)*(10-0)/(0.9-0.8),IF(K386&lt;1,10+(K386-0.9)*(35-10)/(1-0.9),IF(K386&lt;1.2,35+(K386-1)*(87-35)/(1.2-1),IF(K386&lt;1.3,87+(K386-1.2)*(96-87)/(1.3-1.2),IF(K386&lt;1.45,96+(K386-1.3)*(100-96)/(1.45-1.3),100))))))</x:f>
        <x:v>98.30514385353095</x:v>
      </x:c>
      <x:c r="P386" s="145" t="n">
        <x:f>MIN(1,SQRT(G386/8000))</x:f>
        <x:v>1</x:v>
      </x:c>
      <x:c r="Q386" s="28" t="n">
        <x:f>35+(O386-35)*P386</x:f>
        <x:v>98.30514385353095</x:v>
      </x:c>
      <x:c r="R386" s="28" t="n">
        <x:f>IF(K386&lt;0.95,MIN(25,(0.95-K386)*250),0)</x:f>
        <x:v>0</x:v>
      </x:c>
      <x:c r="S386" s="28" t="n">
        <x:f>IF($X386="A",Y386*5+Z386*15+AA386*30+AB386*60+AC386*80+AD386*100,0)</x:f>
        <x:v>0</x:v>
      </x:c>
      <x:c r="T386" s="28" t="n">
        <x:f>IF($X386="A",AE386*5+AF386*15+AG386*30+AH386*60+AI386*80+AJ386*100,0)</x:f>
        <x:v>0</x:v>
      </x:c>
      <x:c r="U386" s="28" t="n">
        <x:f>IF($X386="A",S386*15%+T386*30%+Q386*55%,0)</x:f>
        <x:v>0</x:v>
      </x:c>
      <x:c r="V386" s="1019" t="n">
        <x:f>IF($X386="A",U386*80%+N386*20%,N386*IFERROR(INDEX($AT$5:$AT$60,MATCH($D386,$AR$5:$AR$60,0)),0.6)+Q386*IFERROR(INDEX($AU$5:$AU$60,MATCH($D386,$AR$5:$AR$60,0)),0.4)-R386)</x:f>
        <x:v>95.49165754141238</x:v>
      </x:c>
      <x:c r="W386" s="25" t="str">
        <x:f>IF(E386&gt;=90,"設定6級候補",IF(E386&gt;=75,"設定4以上強候補",IF(E386&gt;=60,"設定4以上を疑う","要観察")))</x:f>
        <x:v>設定6級候補</x:v>
      </x:c>
      <x:c r="X386" s="1004" t="str">
        <x:f>IFERROR(INDEX($AS$5:$AS$60,MATCH($D386,$AR$5:$AR$60,0)),"AT")</x:f>
        <x:v>AT</x:v>
      </x:c>
      <x:c r="Y386" s="145" t="n">
        <x:f>IFERROR((EXP(-$G386/INDEX($AV$5:$BA$12,MATCH($D386,$AR$5:$AR$12,0),1))*($G386/INDEX($AV$5:$BA$12,MATCH($D386,$AR$5:$AR$12,0),1))^$I386)/((EXP(-$G386/INDEX($AV$5:$BA$12,MATCH($D386,$AR$5:$AR$12,0),1))*($G386/INDEX($AV$5:$BA$12,MATCH($D386,$AR$5:$AR$12,0),1))^$I386)+(EXP(-$G386/INDEX($AV$5:$BA$12,MATCH($D386,$AR$5:$AR$12,0),2))*($G386/INDEX($AV$5:$BA$12,MATCH($D386,$AR$5:$AR$12,0),2))^$I386)+(EXP(-$G386/INDEX($AV$5:$BA$12,MATCH($D386,$AR$5:$AR$12,0),3))*($G386/INDEX($AV$5:$BA$12,MATCH($D386,$AR$5:$AR$12,0),3))^$I386)+(EXP(-$G386/INDEX($AV$5:$BA$12,MATCH($D386,$AR$5:$AR$12,0),4))*($G386/INDEX($AV$5:$BA$12,MATCH($D386,$AR$5:$AR$12,0),4))^$I386)+(EXP(-$G386/INDEX($AV$5:$BA$12,MATCH($D386,$AR$5:$AR$12,0),5))*($G386/INDEX($AV$5:$BA$12,MATCH($D386,$AR$5:$AR$12,0),5))^$I386)+(EXP(-$G386/INDEX($AV$5:$BA$12,MATCH($D386,$AR$5:$AR$12,0),6))*($G386/INDEX($AV$5:$BA$12,MATCH($D386,$AR$5:$AR$12,0),6))^$I386)),0)</x:f>
        <x:v>0</x:v>
      </x:c>
      <x:c r="Z386" s="145" t="n">
        <x:f>IFERROR((EXP(-$G386/INDEX($AV$5:$BA$12,MATCH($D386,$AR$5:$AR$12,0),2))*($G386/INDEX($AV$5:$BA$12,MATCH($D386,$AR$5:$AR$12,0),2))^$I386)/((EXP(-$G386/INDEX($AV$5:$BA$12,MATCH($D386,$AR$5:$AR$12,0),1))*($G386/INDEX($AV$5:$BA$12,MATCH($D386,$AR$5:$AR$12,0),1))^$I386)+(EXP(-$G386/INDEX($AV$5:$BA$12,MATCH($D386,$AR$5:$AR$12,0),2))*($G386/INDEX($AV$5:$BA$12,MATCH($D386,$AR$5:$AR$12,0),2))^$I386)+(EXP(-$G386/INDEX($AV$5:$BA$12,MATCH($D386,$AR$5:$AR$12,0),3))*($G386/INDEX($AV$5:$BA$12,MATCH($D386,$AR$5:$AR$12,0),3))^$I386)+(EXP(-$G386/INDEX($AV$5:$BA$12,MATCH($D386,$AR$5:$AR$12,0),4))*($G386/INDEX($AV$5:$BA$12,MATCH($D386,$AR$5:$AR$12,0),4))^$I386)+(EXP(-$G386/INDEX($AV$5:$BA$12,MATCH($D386,$AR$5:$AR$12,0),5))*($G386/INDEX($AV$5:$BA$12,MATCH($D386,$AR$5:$AR$12,0),5))^$I386)+(EXP(-$G386/INDEX($AV$5:$BA$12,MATCH($D386,$AR$5:$AR$12,0),6))*($G386/INDEX($AV$5:$BA$12,MATCH($D386,$AR$5:$AR$12,0),6))^$I386)),0)</x:f>
        <x:v>0</x:v>
      </x:c>
      <x:c r="AA386" s="145" t="n">
        <x:f>IFERROR((EXP(-$G386/INDEX($AV$5:$BA$12,MATCH($D386,$AR$5:$AR$12,0),3))*($G386/INDEX($AV$5:$BA$12,MATCH($D386,$AR$5:$AR$12,0),3))^$I386)/((EXP(-$G386/INDEX($AV$5:$BA$12,MATCH($D386,$AR$5:$AR$12,0),1))*($G386/INDEX($AV$5:$BA$12,MATCH($D386,$AR$5:$AR$12,0),1))^$I386)+(EXP(-$G386/INDEX($AV$5:$BA$12,MATCH($D386,$AR$5:$AR$12,0),2))*($G386/INDEX($AV$5:$BA$12,MATCH($D386,$AR$5:$AR$12,0),2))^$I386)+(EXP(-$G386/INDEX($AV$5:$BA$12,MATCH($D386,$AR$5:$AR$12,0),3))*($G386/INDEX($AV$5:$BA$12,MATCH($D386,$AR$5:$AR$12,0),3))^$I386)+(EXP(-$G386/INDEX($AV$5:$BA$12,MATCH($D386,$AR$5:$AR$12,0),4))*($G386/INDEX($AV$5:$BA$12,MATCH($D386,$AR$5:$AR$12,0),4))^$I386)+(EXP(-$G386/INDEX($AV$5:$BA$12,MATCH($D386,$AR$5:$AR$12,0),5))*($G386/INDEX($AV$5:$BA$12,MATCH($D386,$AR$5:$AR$12,0),5))^$I386)+(EXP(-$G386/INDEX($AV$5:$BA$12,MATCH($D386,$AR$5:$AR$12,0),6))*($G386/INDEX($AV$5:$BA$12,MATCH($D386,$AR$5:$AR$12,0),6))^$I386)),0)</x:f>
        <x:v>0</x:v>
      </x:c>
      <x:c r="AB386" s="145" t="n">
        <x:f>IFERROR((EXP(-$G386/INDEX($AV$5:$BA$12,MATCH($D386,$AR$5:$AR$12,0),4))*($G386/INDEX($AV$5:$BA$12,MATCH($D386,$AR$5:$AR$12,0),4))^$I386)/((EXP(-$G386/INDEX($AV$5:$BA$12,MATCH($D386,$AR$5:$AR$12,0),1))*($G386/INDEX($AV$5:$BA$12,MATCH($D386,$AR$5:$AR$12,0),1))^$I386)+(EXP(-$G386/INDEX($AV$5:$BA$12,MATCH($D386,$AR$5:$AR$12,0),2))*($G386/INDEX($AV$5:$BA$12,MATCH($D386,$AR$5:$AR$12,0),2))^$I386)+(EXP(-$G386/INDEX($AV$5:$BA$12,MATCH($D386,$AR$5:$AR$12,0),3))*($G386/INDEX($AV$5:$BA$12,MATCH($D386,$AR$5:$AR$12,0),3))^$I386)+(EXP(-$G386/INDEX($AV$5:$BA$12,MATCH($D386,$AR$5:$AR$12,0),4))*($G386/INDEX($AV$5:$BA$12,MATCH($D386,$AR$5:$AR$12,0),4))^$I386)+(EXP(-$G386/INDEX($AV$5:$BA$12,MATCH($D386,$AR$5:$AR$12,0),5))*($G386/INDEX($AV$5:$BA$12,MATCH($D386,$AR$5:$AR$12,0),5))^$I386)+(EXP(-$G386/INDEX($AV$5:$BA$12,MATCH($D386,$AR$5:$AR$12,0),6))*($G386/INDEX($AV$5:$BA$12,MATCH($D386,$AR$5:$AR$12,0),6))^$I386)),0)</x:f>
        <x:v>0</x:v>
      </x:c>
      <x:c r="AC386" s="145" t="n">
        <x:f>IFERROR((EXP(-$G386/INDEX($AV$5:$BA$12,MATCH($D386,$AR$5:$AR$12,0),5))*($G386/INDEX($AV$5:$BA$12,MATCH($D386,$AR$5:$AR$12,0),5))^$I386)/((EXP(-$G386/INDEX($AV$5:$BA$12,MATCH($D386,$AR$5:$AR$12,0),1))*($G386/INDEX($AV$5:$BA$12,MATCH($D386,$AR$5:$AR$12,0),1))^$I386)+(EXP(-$G386/INDEX($AV$5:$BA$12,MATCH($D386,$AR$5:$AR$12,0),2))*($G386/INDEX($AV$5:$BA$12,MATCH($D386,$AR$5:$AR$12,0),2))^$I386)+(EXP(-$G386/INDEX($AV$5:$BA$12,MATCH($D386,$AR$5:$AR$12,0),3))*($G386/INDEX($AV$5:$BA$12,MATCH($D386,$AR$5:$AR$12,0),3))^$I386)+(EXP(-$G386/INDEX($AV$5:$BA$12,MATCH($D386,$AR$5:$AR$12,0),4))*($G386/INDEX($AV$5:$BA$12,MATCH($D386,$AR$5:$AR$12,0),4))^$I386)+(EXP(-$G386/INDEX($AV$5:$BA$12,MATCH($D386,$AR$5:$AR$12,0),5))*($G386/INDEX($AV$5:$BA$12,MATCH($D386,$AR$5:$AR$12,0),5))^$I386)+(EXP(-$G386/INDEX($AV$5:$BA$12,MATCH($D386,$AR$5:$AR$12,0),6))*($G386/INDEX($AV$5:$BA$12,MATCH($D386,$AR$5:$AR$12,0),6))^$I386)),0)</x:f>
        <x:v>0</x:v>
      </x:c>
      <x:c r="AD386" s="145" t="n">
        <x:f>IFERROR((EXP(-$G386/INDEX($AV$5:$BA$12,MATCH($D386,$AR$5:$AR$12,0),6))*($G386/INDEX($AV$5:$BA$12,MATCH($D386,$AR$5:$AR$12,0),6))^$I386)/((EXP(-$G386/INDEX($AV$5:$BA$12,MATCH($D386,$AR$5:$AR$12,0),1))*($G386/INDEX($AV$5:$BA$12,MATCH($D386,$AR$5:$AR$12,0),1))^$I386)+(EXP(-$G386/INDEX($AV$5:$BA$12,MATCH($D386,$AR$5:$AR$12,0),2))*($G386/INDEX($AV$5:$BA$12,MATCH($D386,$AR$5:$AR$12,0),2))^$I386)+(EXP(-$G386/INDEX($AV$5:$BA$12,MATCH($D386,$AR$5:$AR$12,0),3))*($G386/INDEX($AV$5:$BA$12,MATCH($D386,$AR$5:$AR$12,0),3))^$I386)+(EXP(-$G386/INDEX($AV$5:$BA$12,MATCH($D386,$AR$5:$AR$12,0),4))*($G386/INDEX($AV$5:$BA$12,MATCH($D386,$AR$5:$AR$12,0),4))^$I386)+(EXP(-$G386/INDEX($AV$5:$BA$12,MATCH($D386,$AR$5:$AR$12,0),5))*($G386/INDEX($AV$5:$BA$12,MATCH($D386,$AR$5:$AR$12,0),5))^$I386)+(EXP(-$G386/INDEX($AV$5:$BA$12,MATCH($D386,$AR$5:$AR$12,0),6))*($G386/INDEX($AV$5:$BA$12,MATCH($D386,$AR$5:$AR$12,0),6))^$I386)),0)</x:f>
        <x:v>0</x:v>
      </x:c>
      <x:c r="AE386" s="145" t="n">
        <x:f>IFERROR((EXP(-$G386/INDEX($BB$5:$BG$12,MATCH($D386,$AR$5:$AR$12,0),1))*($G386/INDEX($BB$5:$BG$12,MATCH($D386,$AR$5:$AR$12,0),1))^$J386)/((EXP(-$G386/INDEX($BB$5:$BG$12,MATCH($D386,$AR$5:$AR$12,0),1))*($G386/INDEX($BB$5:$BG$12,MATCH($D386,$AR$5:$AR$12,0),1))^$J386)+(EXP(-$G386/INDEX($BB$5:$BG$12,MATCH($D386,$AR$5:$AR$12,0),2))*($G386/INDEX($BB$5:$BG$12,MATCH($D386,$AR$5:$AR$12,0),2))^$J386)+(EXP(-$G386/INDEX($BB$5:$BG$12,MATCH($D386,$AR$5:$AR$12,0),3))*($G386/INDEX($BB$5:$BG$12,MATCH($D386,$AR$5:$AR$12,0),3))^$J386)+(EXP(-$G386/INDEX($BB$5:$BG$12,MATCH($D386,$AR$5:$AR$12,0),4))*($G386/INDEX($BB$5:$BG$12,MATCH($D386,$AR$5:$AR$12,0),4))^$J386)+(EXP(-$G386/INDEX($BB$5:$BG$12,MATCH($D386,$AR$5:$AR$12,0),5))*($G386/INDEX($BB$5:$BG$12,MATCH($D386,$AR$5:$AR$12,0),5))^$J386)+(EXP(-$G386/INDEX($BB$5:$BG$12,MATCH($D386,$AR$5:$AR$12,0),6))*($G386/INDEX($BB$5:$BG$12,MATCH($D386,$AR$5:$AR$12,0),6))^$J386)),0)</x:f>
        <x:v>0</x:v>
      </x:c>
      <x:c r="AF386" s="145" t="n">
        <x:f>IFERROR((EXP(-$G386/INDEX($BB$5:$BG$12,MATCH($D386,$AR$5:$AR$12,0),2))*($G386/INDEX($BB$5:$BG$12,MATCH($D386,$AR$5:$AR$12,0),2))^$J386)/((EXP(-$G386/INDEX($BB$5:$BG$12,MATCH($D386,$AR$5:$AR$12,0),1))*($G386/INDEX($BB$5:$BG$12,MATCH($D386,$AR$5:$AR$12,0),1))^$J386)+(EXP(-$G386/INDEX($BB$5:$BG$12,MATCH($D386,$AR$5:$AR$12,0),2))*($G386/INDEX($BB$5:$BG$12,MATCH($D386,$AR$5:$AR$12,0),2))^$J386)+(EXP(-$G386/INDEX($BB$5:$BG$12,MATCH($D386,$AR$5:$AR$12,0),3))*($G386/INDEX($BB$5:$BG$12,MATCH($D386,$AR$5:$AR$12,0),3))^$J386)+(EXP(-$G386/INDEX($BB$5:$BG$12,MATCH($D386,$AR$5:$AR$12,0),4))*($G386/INDEX($BB$5:$BG$12,MATCH($D386,$AR$5:$AR$12,0),4))^$J386)+(EXP(-$G386/INDEX($BB$5:$BG$12,MATCH($D386,$AR$5:$AR$12,0),5))*($G386/INDEX($BB$5:$BG$12,MATCH($D386,$AR$5:$AR$12,0),5))^$J386)+(EXP(-$G386/INDEX($BB$5:$BG$12,MATCH($D386,$AR$5:$AR$12,0),6))*($G386/INDEX($BB$5:$BG$12,MATCH($D386,$AR$5:$AR$12,0),6))^$J386)),0)</x:f>
        <x:v>0</x:v>
      </x:c>
      <x:c r="AG386" s="145" t="n">
        <x:f>IFERROR((EXP(-$G386/INDEX($BB$5:$BG$12,MATCH($D386,$AR$5:$AR$12,0),3))*($G386/INDEX($BB$5:$BG$12,MATCH($D386,$AR$5:$AR$12,0),3))^$J386)/((EXP(-$G386/INDEX($BB$5:$BG$12,MATCH($D386,$AR$5:$AR$12,0),1))*($G386/INDEX($BB$5:$BG$12,MATCH($D386,$AR$5:$AR$12,0),1))^$J386)+(EXP(-$G386/INDEX($BB$5:$BG$12,MATCH($D386,$AR$5:$AR$12,0),2))*($G386/INDEX($BB$5:$BG$12,MATCH($D386,$AR$5:$AR$12,0),2))^$J386)+(EXP(-$G386/INDEX($BB$5:$BG$12,MATCH($D386,$AR$5:$AR$12,0),3))*($G386/INDEX($BB$5:$BG$12,MATCH($D386,$AR$5:$AR$12,0),3))^$J386)+(EXP(-$G386/INDEX($BB$5:$BG$12,MATCH($D386,$AR$5:$AR$12,0),4))*($G386/INDEX($BB$5:$BG$12,MATCH($D386,$AR$5:$AR$12,0),4))^$J386)+(EXP(-$G386/INDEX($BB$5:$BG$12,MATCH($D386,$AR$5:$AR$12,0),5))*($G386/INDEX($BB$5:$BG$12,MATCH($D386,$AR$5:$AR$12,0),5))^$J386)+(EXP(-$G386/INDEX($BB$5:$BG$12,MATCH($D386,$AR$5:$AR$12,0),6))*($G386/INDEX($BB$5:$BG$12,MATCH($D386,$AR$5:$AR$12,0),6))^$J386)),0)</x:f>
        <x:v>0</x:v>
      </x:c>
      <x:c r="AH386" s="145" t="n">
        <x:f>IFERROR((EXP(-$G386/INDEX($BB$5:$BG$12,MATCH($D386,$AR$5:$AR$12,0),4))*($G386/INDEX($BB$5:$BG$12,MATCH($D386,$AR$5:$AR$12,0),4))^$J386)/((EXP(-$G386/INDEX($BB$5:$BG$12,MATCH($D386,$AR$5:$AR$12,0),1))*($G386/INDEX($BB$5:$BG$12,MATCH($D386,$AR$5:$AR$12,0),1))^$J386)+(EXP(-$G386/INDEX($BB$5:$BG$12,MATCH($D386,$AR$5:$AR$12,0),2))*($G386/INDEX($BB$5:$BG$12,MATCH($D386,$AR$5:$AR$12,0),2))^$J386)+(EXP(-$G386/INDEX($BB$5:$BG$12,MATCH($D386,$AR$5:$AR$12,0),3))*($G386/INDEX($BB$5:$BG$12,MATCH($D386,$AR$5:$AR$12,0),3))^$J386)+(EXP(-$G386/INDEX($BB$5:$BG$12,MATCH($D386,$AR$5:$AR$12,0),4))*($G386/INDEX($BB$5:$BG$12,MATCH($D386,$AR$5:$AR$12,0),4))^$J386)+(EXP(-$G386/INDEX($BB$5:$BG$12,MATCH($D386,$AR$5:$AR$12,0),5))*($G386/INDEX($BB$5:$BG$12,MATCH($D386,$AR$5:$AR$12,0),5))^$J386)+(EXP(-$G386/INDEX($BB$5:$BG$12,MATCH($D386,$AR$5:$AR$12,0),6))*($G386/INDEX($BB$5:$BG$12,MATCH($D386,$AR$5:$AR$12,0),6))^$J386)),0)</x:f>
        <x:v>0</x:v>
      </x:c>
      <x:c r="AI386" s="145" t="n">
        <x:f>IFERROR((EXP(-$G386/INDEX($BB$5:$BG$12,MATCH($D386,$AR$5:$AR$12,0),5))*($G386/INDEX($BB$5:$BG$12,MATCH($D386,$AR$5:$AR$12,0),5))^$J386)/((EXP(-$G386/INDEX($BB$5:$BG$12,MATCH($D386,$AR$5:$AR$12,0),1))*($G386/INDEX($BB$5:$BG$12,MATCH($D386,$AR$5:$AR$12,0),1))^$J386)+(EXP(-$G386/INDEX($BB$5:$BG$12,MATCH($D386,$AR$5:$AR$12,0),2))*($G386/INDEX($BB$5:$BG$12,MATCH($D386,$AR$5:$AR$12,0),2))^$J386)+(EXP(-$G386/INDEX($BB$5:$BG$12,MATCH($D386,$AR$5:$AR$12,0),3))*($G386/INDEX($BB$5:$BG$12,MATCH($D386,$AR$5:$AR$12,0),3))^$J386)+(EXP(-$G386/INDEX($BB$5:$BG$12,MATCH($D386,$AR$5:$AR$12,0),4))*($G386/INDEX($BB$5:$BG$12,MATCH($D386,$AR$5:$AR$12,0),4))^$J386)+(EXP(-$G386/INDEX($BB$5:$BG$12,MATCH($D386,$AR$5:$AR$12,0),5))*($G386/INDEX($BB$5:$BG$12,MATCH($D386,$AR$5:$AR$12,0),5))^$J386)+(EXP(-$G386/INDEX($BB$5:$BG$12,MATCH($D386,$AR$5:$AR$12,0),6))*($G386/INDEX($BB$5:$BG$12,MATCH($D386,$AR$5:$AR$12,0),6))^$J386)),0)</x:f>
        <x:v>0</x:v>
      </x:c>
      <x:c r="AJ386" s="145" t="n">
        <x:f>IFERROR((EXP(-$G386/INDEX($BB$5:$BG$12,MATCH($D386,$AR$5:$AR$12,0),6))*($G386/INDEX($BB$5:$BG$12,MATCH($D386,$AR$5:$AR$12,0),6))^$J386)/((EXP(-$G386/INDEX($BB$5:$BG$12,MATCH($D386,$AR$5:$AR$12,0),1))*($G386/INDEX($BB$5:$BG$12,MATCH($D386,$AR$5:$AR$12,0),1))^$J386)+(EXP(-$G386/INDEX($BB$5:$BG$12,MATCH($D386,$AR$5:$AR$12,0),2))*($G386/INDEX($BB$5:$BG$12,MATCH($D386,$AR$5:$AR$12,0),2))^$J386)+(EXP(-$G386/INDEX($BB$5:$BG$12,MATCH($D386,$AR$5:$AR$12,0),3))*($G386/INDEX($BB$5:$BG$12,MATCH($D386,$AR$5:$AR$12,0),3))^$J386)+(EXP(-$G386/INDEX($BB$5:$BG$12,MATCH($D386,$AR$5:$AR$12,0),4))*($G386/INDEX($BB$5:$BG$12,MATCH($D386,$AR$5:$AR$12,0),4))^$J386)+(EXP(-$G386/INDEX($BB$5:$BG$12,MATCH($D386,$AR$5:$AR$12,0),5))*($G386/INDEX($BB$5:$BG$12,MATCH($D386,$AR$5:$AR$12,0),5))^$J386)+(EXP(-$G386/INDEX($BB$5:$BG$12,MATCH($D386,$AR$5:$AR$12,0),6))*($G386/INDEX($BB$5:$BG$12,MATCH($D386,$AR$5:$AR$12,0),6))^$J386)),0)</x:f>
        <x:v>0</x:v>
      </x:c>
      <x:c r="BJ386"/>
      <x:c r="BK386"/>
      <x:c r="BL386"/>
      <x:c r="BM386"/>
      <x:c r="BN386"/>
      <x:c r="BO386"/>
      <x:c r="BP386"/>
      <x:c r="BQ386"/>
      <x:c r="BR386"/>
      <x:c r="BS386"/>
      <x:c r="BT386"/>
      <x:c r="BU386"/>
      <x:c r="BV386"/>
      <x:c r="BW386"/>
      <x:c r="BX386"/>
      <x:c r="BY386"/>
      <x:c r="BZ386"/>
    </x:row>
    <x:row r="387">
      <x:c r="A387" s="30" t="n">
        <x:f>'対象台データ'!A385</x:f>
        <x:v>46155</x:v>
      </x:c>
      <x:c r="B387" s="1004" t="str">
        <x:f>'対象台データ'!B385</x:f>
        <x:v>水</x:v>
      </x:c>
      <x:c r="C387" s="1004" t="str">
        <x:f>'対象台データ'!C385</x:f>
        <x:v>5/13</x:v>
      </x:c>
      <x:c r="D387" t="str">
        <x:f>'対象台データ'!D385</x:f>
        <x:v>スマスロ 甲鉄城のカバネリ 海門決戦</x:v>
      </x:c>
      <x:c r="E387" s="1015" t="n">
        <x:f>IF($X387="A",MIN(100,MAX(0,55+(V387-55)*(1+0.4*SQRT(MIN(G387/8000,1))))),MIN(100,MAX(0,V387)))</x:f>
        <x:v>71.52906403374791</x:v>
      </x:c>
      <x:c r="F387" s="1017" t="n">
        <x:f>'対象台データ'!E385</x:f>
        <x:v>566</x:v>
      </x:c>
      <x:c r="G387" s="644" t="n">
        <x:f>'対象台データ'!F385</x:f>
        <x:v>9166</x:v>
      </x:c>
      <x:c r="H387" s="644" t="n">
        <x:f>'対象台データ'!G385</x:f>
        <x:v>365</x:v>
      </x:c>
      <x:c r="I387" s="644" t="n">
        <x:f>'対象台データ'!H385</x:f>
        <x:v>0</x:v>
      </x:c>
      <x:c r="J387" s="644" t="n">
        <x:f>'対象台データ'!I385</x:f>
        <x:v>0</x:v>
      </x:c>
      <x:c r="K387" s="145" t="n">
        <x:f>'対象台データ'!K385</x:f>
        <x:v>1.0132736926321915</x:v>
      </x:c>
      <x:c r="L387" s="28" t="n">
        <x:f>IF(G387&lt;=0,5,IF(G387&lt;1500,5+(G387-0)*(20-5)/(1500-0),IF(G387&lt;3000,20+(G387-1500)*(40-20)/(3000-1500),IF(G387&lt;4500,40+(G387-3000)*(58-40)/(4500-3000),IF(G387&lt;6000,58+(G387-4500)*(72-58)/(6000-4500),IF(G387&lt;7500,72+(G387-6000)*(84-72)/(7500-6000),IF(G387&lt;9000,84+(G387-7500)*(93-84)/(9000-7500),IF(G387&lt;11000,93+(G387-9000)*(100-93)/(11000-9000),100))))))))</x:f>
        <x:v>93.581</x:v>
      </x:c>
      <x:c r="M387" s="28" t="n">
        <x:v>1</x:v>
      </x:c>
      <x:c r="N387" s="28" t="n">
        <x:f>MIN(100,L387*M387)</x:f>
        <x:v>93.581</x:v>
      </x:c>
      <x:c r="O387" s="28" t="n">
        <x:f>IF(K387&lt;=0.8,0,IF(K387&lt;0.9,0+(K387-0.8)*(10-0)/(0.9-0.8),IF(K387&lt;1,10+(K387-0.9)*(35-10)/(1-0.9),IF(K387&lt;1.2,35+(K387-1)*(87-35)/(1.2-1),IF(K387&lt;1.3,87+(K387-1.2)*(96-87)/(1.3-1.2),IF(K387&lt;1.45,96+(K387-1.3)*(100-96)/(1.45-1.3),100))))))</x:f>
        <x:v>38.45116008436978</x:v>
      </x:c>
      <x:c r="P387" s="145" t="n">
        <x:f>MIN(1,SQRT(G387/8000))</x:f>
        <x:v>1</x:v>
      </x:c>
      <x:c r="Q387" s="28" t="n">
        <x:f>35+(O387-35)*P387</x:f>
        <x:v>38.45116008436978</x:v>
      </x:c>
      <x:c r="R387" s="28" t="n">
        <x:f>IF(K387&lt;0.95,MIN(25,(0.95-K387)*250),0)</x:f>
        <x:v>0</x:v>
      </x:c>
      <x:c r="S387" s="28" t="n">
        <x:f>IF($X387="A",Y387*5+Z387*15+AA387*30+AB387*60+AC387*80+AD387*100,0)</x:f>
        <x:v>0</x:v>
      </x:c>
      <x:c r="T387" s="28" t="n">
        <x:f>IF($X387="A",AE387*5+AF387*15+AG387*30+AH387*60+AI387*80+AJ387*100,0)</x:f>
        <x:v>0</x:v>
      </x:c>
      <x:c r="U387" s="28" t="n">
        <x:f>IF($X387="A",S387*15%+T387*30%+Q387*55%,0)</x:f>
        <x:v>0</x:v>
      </x:c>
      <x:c r="V387" s="1019" t="n">
        <x:f>IF($X387="A",U387*80%+N387*20%,N387*IFERROR(INDEX($AT$5:$AT$60,MATCH($D387,$AR$5:$AR$60,0)),0.6)+Q387*IFERROR(INDEX($AU$5:$AU$60,MATCH($D387,$AR$5:$AR$60,0)),0.4)-R387)</x:f>
        <x:v>71.52906403374791</x:v>
      </x:c>
      <x:c r="W387" s="25" t="str">
        <x:f>IF(E387&gt;=90,"設定6級候補",IF(E387&gt;=75,"設定4以上強候補",IF(E387&gt;=60,"設定4以上を疑う","要観察")))</x:f>
        <x:v>設定4以上を疑う</x:v>
      </x:c>
      <x:c r="X387" s="1004" t="str">
        <x:f>IFERROR(INDEX($AS$5:$AS$60,MATCH($D387,$AR$5:$AR$60,0)),"AT")</x:f>
        <x:v>AT</x:v>
      </x:c>
      <x:c r="Y387" s="145" t="n">
        <x:f>IFERROR((EXP(-$G387/INDEX($AV$5:$BA$12,MATCH($D387,$AR$5:$AR$12,0),1))*($G387/INDEX($AV$5:$BA$12,MATCH($D387,$AR$5:$AR$12,0),1))^$I387)/((EXP(-$G387/INDEX($AV$5:$BA$12,MATCH($D387,$AR$5:$AR$12,0),1))*($G387/INDEX($AV$5:$BA$12,MATCH($D387,$AR$5:$AR$12,0),1))^$I387)+(EXP(-$G387/INDEX($AV$5:$BA$12,MATCH($D387,$AR$5:$AR$12,0),2))*($G387/INDEX($AV$5:$BA$12,MATCH($D387,$AR$5:$AR$12,0),2))^$I387)+(EXP(-$G387/INDEX($AV$5:$BA$12,MATCH($D387,$AR$5:$AR$12,0),3))*($G387/INDEX($AV$5:$BA$12,MATCH($D387,$AR$5:$AR$12,0),3))^$I387)+(EXP(-$G387/INDEX($AV$5:$BA$12,MATCH($D387,$AR$5:$AR$12,0),4))*($G387/INDEX($AV$5:$BA$12,MATCH($D387,$AR$5:$AR$12,0),4))^$I387)+(EXP(-$G387/INDEX($AV$5:$BA$12,MATCH($D387,$AR$5:$AR$12,0),5))*($G387/INDEX($AV$5:$BA$12,MATCH($D387,$AR$5:$AR$12,0),5))^$I387)+(EXP(-$G387/INDEX($AV$5:$BA$12,MATCH($D387,$AR$5:$AR$12,0),6))*($G387/INDEX($AV$5:$BA$12,MATCH($D387,$AR$5:$AR$12,0),6))^$I387)),0)</x:f>
        <x:v>0</x:v>
      </x:c>
      <x:c r="Z387" s="145" t="n">
        <x:f>IFERROR((EXP(-$G387/INDEX($AV$5:$BA$12,MATCH($D387,$AR$5:$AR$12,0),2))*($G387/INDEX($AV$5:$BA$12,MATCH($D387,$AR$5:$AR$12,0),2))^$I387)/((EXP(-$G387/INDEX($AV$5:$BA$12,MATCH($D387,$AR$5:$AR$12,0),1))*($G387/INDEX($AV$5:$BA$12,MATCH($D387,$AR$5:$AR$12,0),1))^$I387)+(EXP(-$G387/INDEX($AV$5:$BA$12,MATCH($D387,$AR$5:$AR$12,0),2))*($G387/INDEX($AV$5:$BA$12,MATCH($D387,$AR$5:$AR$12,0),2))^$I387)+(EXP(-$G387/INDEX($AV$5:$BA$12,MATCH($D387,$AR$5:$AR$12,0),3))*($G387/INDEX($AV$5:$BA$12,MATCH($D387,$AR$5:$AR$12,0),3))^$I387)+(EXP(-$G387/INDEX($AV$5:$BA$12,MATCH($D387,$AR$5:$AR$12,0),4))*($G387/INDEX($AV$5:$BA$12,MATCH($D387,$AR$5:$AR$12,0),4))^$I387)+(EXP(-$G387/INDEX($AV$5:$BA$12,MATCH($D387,$AR$5:$AR$12,0),5))*($G387/INDEX($AV$5:$BA$12,MATCH($D387,$AR$5:$AR$12,0),5))^$I387)+(EXP(-$G387/INDEX($AV$5:$BA$12,MATCH($D387,$AR$5:$AR$12,0),6))*($G387/INDEX($AV$5:$BA$12,MATCH($D387,$AR$5:$AR$12,0),6))^$I387)),0)</x:f>
        <x:v>0</x:v>
      </x:c>
      <x:c r="AA387" s="145" t="n">
        <x:f>IFERROR((EXP(-$G387/INDEX($AV$5:$BA$12,MATCH($D387,$AR$5:$AR$12,0),3))*($G387/INDEX($AV$5:$BA$12,MATCH($D387,$AR$5:$AR$12,0),3))^$I387)/((EXP(-$G387/INDEX($AV$5:$BA$12,MATCH($D387,$AR$5:$AR$12,0),1))*($G387/INDEX($AV$5:$BA$12,MATCH($D387,$AR$5:$AR$12,0),1))^$I387)+(EXP(-$G387/INDEX($AV$5:$BA$12,MATCH($D387,$AR$5:$AR$12,0),2))*($G387/INDEX($AV$5:$BA$12,MATCH($D387,$AR$5:$AR$12,0),2))^$I387)+(EXP(-$G387/INDEX($AV$5:$BA$12,MATCH($D387,$AR$5:$AR$12,0),3))*($G387/INDEX($AV$5:$BA$12,MATCH($D387,$AR$5:$AR$12,0),3))^$I387)+(EXP(-$G387/INDEX($AV$5:$BA$12,MATCH($D387,$AR$5:$AR$12,0),4))*($G387/INDEX($AV$5:$BA$12,MATCH($D387,$AR$5:$AR$12,0),4))^$I387)+(EXP(-$G387/INDEX($AV$5:$BA$12,MATCH($D387,$AR$5:$AR$12,0),5))*($G387/INDEX($AV$5:$BA$12,MATCH($D387,$AR$5:$AR$12,0),5))^$I387)+(EXP(-$G387/INDEX($AV$5:$BA$12,MATCH($D387,$AR$5:$AR$12,0),6))*($G387/INDEX($AV$5:$BA$12,MATCH($D387,$AR$5:$AR$12,0),6))^$I387)),0)</x:f>
        <x:v>0</x:v>
      </x:c>
      <x:c r="AB387" s="145" t="n">
        <x:f>IFERROR((EXP(-$G387/INDEX($AV$5:$BA$12,MATCH($D387,$AR$5:$AR$12,0),4))*($G387/INDEX($AV$5:$BA$12,MATCH($D387,$AR$5:$AR$12,0),4))^$I387)/((EXP(-$G387/INDEX($AV$5:$BA$12,MATCH($D387,$AR$5:$AR$12,0),1))*($G387/INDEX($AV$5:$BA$12,MATCH($D387,$AR$5:$AR$12,0),1))^$I387)+(EXP(-$G387/INDEX($AV$5:$BA$12,MATCH($D387,$AR$5:$AR$12,0),2))*($G387/INDEX($AV$5:$BA$12,MATCH($D387,$AR$5:$AR$12,0),2))^$I387)+(EXP(-$G387/INDEX($AV$5:$BA$12,MATCH($D387,$AR$5:$AR$12,0),3))*($G387/INDEX($AV$5:$BA$12,MATCH($D387,$AR$5:$AR$12,0),3))^$I387)+(EXP(-$G387/INDEX($AV$5:$BA$12,MATCH($D387,$AR$5:$AR$12,0),4))*($G387/INDEX($AV$5:$BA$12,MATCH($D387,$AR$5:$AR$12,0),4))^$I387)+(EXP(-$G387/INDEX($AV$5:$BA$12,MATCH($D387,$AR$5:$AR$12,0),5))*($G387/INDEX($AV$5:$BA$12,MATCH($D387,$AR$5:$AR$12,0),5))^$I387)+(EXP(-$G387/INDEX($AV$5:$BA$12,MATCH($D387,$AR$5:$AR$12,0),6))*($G387/INDEX($AV$5:$BA$12,MATCH($D387,$AR$5:$AR$12,0),6))^$I387)),0)</x:f>
        <x:v>0</x:v>
      </x:c>
      <x:c r="AC387" s="145" t="n">
        <x:f>IFERROR((EXP(-$G387/INDEX($AV$5:$BA$12,MATCH($D387,$AR$5:$AR$12,0),5))*($G387/INDEX($AV$5:$BA$12,MATCH($D387,$AR$5:$AR$12,0),5))^$I387)/((EXP(-$G387/INDEX($AV$5:$BA$12,MATCH($D387,$AR$5:$AR$12,0),1))*($G387/INDEX($AV$5:$BA$12,MATCH($D387,$AR$5:$AR$12,0),1))^$I387)+(EXP(-$G387/INDEX($AV$5:$BA$12,MATCH($D387,$AR$5:$AR$12,0),2))*($G387/INDEX($AV$5:$BA$12,MATCH($D387,$AR$5:$AR$12,0),2))^$I387)+(EXP(-$G387/INDEX($AV$5:$BA$12,MATCH($D387,$AR$5:$AR$12,0),3))*($G387/INDEX($AV$5:$BA$12,MATCH($D387,$AR$5:$AR$12,0),3))^$I387)+(EXP(-$G387/INDEX($AV$5:$BA$12,MATCH($D387,$AR$5:$AR$12,0),4))*($G387/INDEX($AV$5:$BA$12,MATCH($D387,$AR$5:$AR$12,0),4))^$I387)+(EXP(-$G387/INDEX($AV$5:$BA$12,MATCH($D387,$AR$5:$AR$12,0),5))*($G387/INDEX($AV$5:$BA$12,MATCH($D387,$AR$5:$AR$12,0),5))^$I387)+(EXP(-$G387/INDEX($AV$5:$BA$12,MATCH($D387,$AR$5:$AR$12,0),6))*($G387/INDEX($AV$5:$BA$12,MATCH($D387,$AR$5:$AR$12,0),6))^$I387)),0)</x:f>
        <x:v>0</x:v>
      </x:c>
      <x:c r="AD387" s="145" t="n">
        <x:f>IFERROR((EXP(-$G387/INDEX($AV$5:$BA$12,MATCH($D387,$AR$5:$AR$12,0),6))*($G387/INDEX($AV$5:$BA$12,MATCH($D387,$AR$5:$AR$12,0),6))^$I387)/((EXP(-$G387/INDEX($AV$5:$BA$12,MATCH($D387,$AR$5:$AR$12,0),1))*($G387/INDEX($AV$5:$BA$12,MATCH($D387,$AR$5:$AR$12,0),1))^$I387)+(EXP(-$G387/INDEX($AV$5:$BA$12,MATCH($D387,$AR$5:$AR$12,0),2))*($G387/INDEX($AV$5:$BA$12,MATCH($D387,$AR$5:$AR$12,0),2))^$I387)+(EXP(-$G387/INDEX($AV$5:$BA$12,MATCH($D387,$AR$5:$AR$12,0),3))*($G387/INDEX($AV$5:$BA$12,MATCH($D387,$AR$5:$AR$12,0),3))^$I387)+(EXP(-$G387/INDEX($AV$5:$BA$12,MATCH($D387,$AR$5:$AR$12,0),4))*($G387/INDEX($AV$5:$BA$12,MATCH($D387,$AR$5:$AR$12,0),4))^$I387)+(EXP(-$G387/INDEX($AV$5:$BA$12,MATCH($D387,$AR$5:$AR$12,0),5))*($G387/INDEX($AV$5:$BA$12,MATCH($D387,$AR$5:$AR$12,0),5))^$I387)+(EXP(-$G387/INDEX($AV$5:$BA$12,MATCH($D387,$AR$5:$AR$12,0),6))*($G387/INDEX($AV$5:$BA$12,MATCH($D387,$AR$5:$AR$12,0),6))^$I387)),0)</x:f>
        <x:v>0</x:v>
      </x:c>
      <x:c r="AE387" s="145" t="n">
        <x:f>IFERROR((EXP(-$G387/INDEX($BB$5:$BG$12,MATCH($D387,$AR$5:$AR$12,0),1))*($G387/INDEX($BB$5:$BG$12,MATCH($D387,$AR$5:$AR$12,0),1))^$J387)/((EXP(-$G387/INDEX($BB$5:$BG$12,MATCH($D387,$AR$5:$AR$12,0),1))*($G387/INDEX($BB$5:$BG$12,MATCH($D387,$AR$5:$AR$12,0),1))^$J387)+(EXP(-$G387/INDEX($BB$5:$BG$12,MATCH($D387,$AR$5:$AR$12,0),2))*($G387/INDEX($BB$5:$BG$12,MATCH($D387,$AR$5:$AR$12,0),2))^$J387)+(EXP(-$G387/INDEX($BB$5:$BG$12,MATCH($D387,$AR$5:$AR$12,0),3))*($G387/INDEX($BB$5:$BG$12,MATCH($D387,$AR$5:$AR$12,0),3))^$J387)+(EXP(-$G387/INDEX($BB$5:$BG$12,MATCH($D387,$AR$5:$AR$12,0),4))*($G387/INDEX($BB$5:$BG$12,MATCH($D387,$AR$5:$AR$12,0),4))^$J387)+(EXP(-$G387/INDEX($BB$5:$BG$12,MATCH($D387,$AR$5:$AR$12,0),5))*($G387/INDEX($BB$5:$BG$12,MATCH($D387,$AR$5:$AR$12,0),5))^$J387)+(EXP(-$G387/INDEX($BB$5:$BG$12,MATCH($D387,$AR$5:$AR$12,0),6))*($G387/INDEX($BB$5:$BG$12,MATCH($D387,$AR$5:$AR$12,0),6))^$J387)),0)</x:f>
        <x:v>0</x:v>
      </x:c>
      <x:c r="AF387" s="145" t="n">
        <x:f>IFERROR((EXP(-$G387/INDEX($BB$5:$BG$12,MATCH($D387,$AR$5:$AR$12,0),2))*($G387/INDEX($BB$5:$BG$12,MATCH($D387,$AR$5:$AR$12,0),2))^$J387)/((EXP(-$G387/INDEX($BB$5:$BG$12,MATCH($D387,$AR$5:$AR$12,0),1))*($G387/INDEX($BB$5:$BG$12,MATCH($D387,$AR$5:$AR$12,0),1))^$J387)+(EXP(-$G387/INDEX($BB$5:$BG$12,MATCH($D387,$AR$5:$AR$12,0),2))*($G387/INDEX($BB$5:$BG$12,MATCH($D387,$AR$5:$AR$12,0),2))^$J387)+(EXP(-$G387/INDEX($BB$5:$BG$12,MATCH($D387,$AR$5:$AR$12,0),3))*($G387/INDEX($BB$5:$BG$12,MATCH($D387,$AR$5:$AR$12,0),3))^$J387)+(EXP(-$G387/INDEX($BB$5:$BG$12,MATCH($D387,$AR$5:$AR$12,0),4))*($G387/INDEX($BB$5:$BG$12,MATCH($D387,$AR$5:$AR$12,0),4))^$J387)+(EXP(-$G387/INDEX($BB$5:$BG$12,MATCH($D387,$AR$5:$AR$12,0),5))*($G387/INDEX($BB$5:$BG$12,MATCH($D387,$AR$5:$AR$12,0),5))^$J387)+(EXP(-$G387/INDEX($BB$5:$BG$12,MATCH($D387,$AR$5:$AR$12,0),6))*($G387/INDEX($BB$5:$BG$12,MATCH($D387,$AR$5:$AR$12,0),6))^$J387)),0)</x:f>
        <x:v>0</x:v>
      </x:c>
      <x:c r="AG387" s="145" t="n">
        <x:f>IFERROR((EXP(-$G387/INDEX($BB$5:$BG$12,MATCH($D387,$AR$5:$AR$12,0),3))*($G387/INDEX($BB$5:$BG$12,MATCH($D387,$AR$5:$AR$12,0),3))^$J387)/((EXP(-$G387/INDEX($BB$5:$BG$12,MATCH($D387,$AR$5:$AR$12,0),1))*($G387/INDEX($BB$5:$BG$12,MATCH($D387,$AR$5:$AR$12,0),1))^$J387)+(EXP(-$G387/INDEX($BB$5:$BG$12,MATCH($D387,$AR$5:$AR$12,0),2))*($G387/INDEX($BB$5:$BG$12,MATCH($D387,$AR$5:$AR$12,0),2))^$J387)+(EXP(-$G387/INDEX($BB$5:$BG$12,MATCH($D387,$AR$5:$AR$12,0),3))*($G387/INDEX($BB$5:$BG$12,MATCH($D387,$AR$5:$AR$12,0),3))^$J387)+(EXP(-$G387/INDEX($BB$5:$BG$12,MATCH($D387,$AR$5:$AR$12,0),4))*($G387/INDEX($BB$5:$BG$12,MATCH($D387,$AR$5:$AR$12,0),4))^$J387)+(EXP(-$G387/INDEX($BB$5:$BG$12,MATCH($D387,$AR$5:$AR$12,0),5))*($G387/INDEX($BB$5:$BG$12,MATCH($D387,$AR$5:$AR$12,0),5))^$J387)+(EXP(-$G387/INDEX($BB$5:$BG$12,MATCH($D387,$AR$5:$AR$12,0),6))*($G387/INDEX($BB$5:$BG$12,MATCH($D387,$AR$5:$AR$12,0),6))^$J387)),0)</x:f>
        <x:v>0</x:v>
      </x:c>
      <x:c r="AH387" s="145" t="n">
        <x:f>IFERROR((EXP(-$G387/INDEX($BB$5:$BG$12,MATCH($D387,$AR$5:$AR$12,0),4))*($G387/INDEX($BB$5:$BG$12,MATCH($D387,$AR$5:$AR$12,0),4))^$J387)/((EXP(-$G387/INDEX($BB$5:$BG$12,MATCH($D387,$AR$5:$AR$12,0),1))*($G387/INDEX($BB$5:$BG$12,MATCH($D387,$AR$5:$AR$12,0),1))^$J387)+(EXP(-$G387/INDEX($BB$5:$BG$12,MATCH($D387,$AR$5:$AR$12,0),2))*($G387/INDEX($BB$5:$BG$12,MATCH($D387,$AR$5:$AR$12,0),2))^$J387)+(EXP(-$G387/INDEX($BB$5:$BG$12,MATCH($D387,$AR$5:$AR$12,0),3))*($G387/INDEX($BB$5:$BG$12,MATCH($D387,$AR$5:$AR$12,0),3))^$J387)+(EXP(-$G387/INDEX($BB$5:$BG$12,MATCH($D387,$AR$5:$AR$12,0),4))*($G387/INDEX($BB$5:$BG$12,MATCH($D387,$AR$5:$AR$12,0),4))^$J387)+(EXP(-$G387/INDEX($BB$5:$BG$12,MATCH($D387,$AR$5:$AR$12,0),5))*($G387/INDEX($BB$5:$BG$12,MATCH($D387,$AR$5:$AR$12,0),5))^$J387)+(EXP(-$G387/INDEX($BB$5:$BG$12,MATCH($D387,$AR$5:$AR$12,0),6))*($G387/INDEX($BB$5:$BG$12,MATCH($D387,$AR$5:$AR$12,0),6))^$J387)),0)</x:f>
        <x:v>0</x:v>
      </x:c>
      <x:c r="AI387" s="145" t="n">
        <x:f>IFERROR((EXP(-$G387/INDEX($BB$5:$BG$12,MATCH($D387,$AR$5:$AR$12,0),5))*($G387/INDEX($BB$5:$BG$12,MATCH($D387,$AR$5:$AR$12,0),5))^$J387)/((EXP(-$G387/INDEX($BB$5:$BG$12,MATCH($D387,$AR$5:$AR$12,0),1))*($G387/INDEX($BB$5:$BG$12,MATCH($D387,$AR$5:$AR$12,0),1))^$J387)+(EXP(-$G387/INDEX($BB$5:$BG$12,MATCH($D387,$AR$5:$AR$12,0),2))*($G387/INDEX($BB$5:$BG$12,MATCH($D387,$AR$5:$AR$12,0),2))^$J387)+(EXP(-$G387/INDEX($BB$5:$BG$12,MATCH($D387,$AR$5:$AR$12,0),3))*($G387/INDEX($BB$5:$BG$12,MATCH($D387,$AR$5:$AR$12,0),3))^$J387)+(EXP(-$G387/INDEX($BB$5:$BG$12,MATCH($D387,$AR$5:$AR$12,0),4))*($G387/INDEX($BB$5:$BG$12,MATCH($D387,$AR$5:$AR$12,0),4))^$J387)+(EXP(-$G387/INDEX($BB$5:$BG$12,MATCH($D387,$AR$5:$AR$12,0),5))*($G387/INDEX($BB$5:$BG$12,MATCH($D387,$AR$5:$AR$12,0),5))^$J387)+(EXP(-$G387/INDEX($BB$5:$BG$12,MATCH($D387,$AR$5:$AR$12,0),6))*($G387/INDEX($BB$5:$BG$12,MATCH($D387,$AR$5:$AR$12,0),6))^$J387)),0)</x:f>
        <x:v>0</x:v>
      </x:c>
      <x:c r="AJ387" s="145" t="n">
        <x:f>IFERROR((EXP(-$G387/INDEX($BB$5:$BG$12,MATCH($D387,$AR$5:$AR$12,0),6))*($G387/INDEX($BB$5:$BG$12,MATCH($D387,$AR$5:$AR$12,0),6))^$J387)/((EXP(-$G387/INDEX($BB$5:$BG$12,MATCH($D387,$AR$5:$AR$12,0),1))*($G387/INDEX($BB$5:$BG$12,MATCH($D387,$AR$5:$AR$12,0),1))^$J387)+(EXP(-$G387/INDEX($BB$5:$BG$12,MATCH($D387,$AR$5:$AR$12,0),2))*($G387/INDEX($BB$5:$BG$12,MATCH($D387,$AR$5:$AR$12,0),2))^$J387)+(EXP(-$G387/INDEX($BB$5:$BG$12,MATCH($D387,$AR$5:$AR$12,0),3))*($G387/INDEX($BB$5:$BG$12,MATCH($D387,$AR$5:$AR$12,0),3))^$J387)+(EXP(-$G387/INDEX($BB$5:$BG$12,MATCH($D387,$AR$5:$AR$12,0),4))*($G387/INDEX($BB$5:$BG$12,MATCH($D387,$AR$5:$AR$12,0),4))^$J387)+(EXP(-$G387/INDEX($BB$5:$BG$12,MATCH($D387,$AR$5:$AR$12,0),5))*($G387/INDEX($BB$5:$BG$12,MATCH($D387,$AR$5:$AR$12,0),5))^$J387)+(EXP(-$G387/INDEX($BB$5:$BG$12,MATCH($D387,$AR$5:$AR$12,0),6))*($G387/INDEX($BB$5:$BG$12,MATCH($D387,$AR$5:$AR$12,0),6))^$J387)),0)</x:f>
        <x:v>0</x:v>
      </x:c>
      <x:c r="BJ387"/>
      <x:c r="BK387"/>
      <x:c r="BL387"/>
      <x:c r="BM387"/>
      <x:c r="BN387"/>
      <x:c r="BO387"/>
      <x:c r="BP387"/>
      <x:c r="BQ387"/>
      <x:c r="BR387"/>
      <x:c r="BS387"/>
      <x:c r="BT387"/>
      <x:c r="BU387"/>
      <x:c r="BV387"/>
      <x:c r="BW387"/>
      <x:c r="BX387"/>
      <x:c r="BY387"/>
      <x:c r="BZ387"/>
    </x:row>
    <x:row r="388">
      <x:c r="A388" s="30" t="n">
        <x:f>'対象台データ'!A386</x:f>
        <x:v>46155</x:v>
      </x:c>
      <x:c r="B388" s="1004" t="str">
        <x:f>'対象台データ'!B386</x:f>
        <x:v>水</x:v>
      </x:c>
      <x:c r="C388" s="1004" t="str">
        <x:f>'対象台データ'!C386</x:f>
        <x:v>5/13</x:v>
      </x:c>
      <x:c r="D388" t="str">
        <x:f>'対象台データ'!D386</x:f>
        <x:v>スマスロ 甲鉄城のカバネリ 海門決戦</x:v>
      </x:c>
      <x:c r="E388" s="1015" t="n">
        <x:f>IF($X388="A",MIN(100,MAX(0,55+(V388-55)*(1+0.4*SQRT(MIN(G388/8000,1))))),MIN(100,MAX(0,V388)))</x:f>
        <x:v>96.09618712406566</x:v>
      </x:c>
      <x:c r="F388" s="1017" t="n">
        <x:f>'対象台データ'!E386</x:f>
        <x:v>567</x:v>
      </x:c>
      <x:c r="G388" s="644" t="n">
        <x:f>'対象台データ'!F386</x:f>
        <x:v>9469</x:v>
      </x:c>
      <x:c r="H388" s="644" t="n">
        <x:f>'対象台データ'!G386</x:f>
        <x:v>10949</x:v>
      </x:c>
      <x:c r="I388" s="644" t="n">
        <x:f>'対象台データ'!H386</x:f>
        <x:v>0</x:v>
      </x:c>
      <x:c r="J388" s="644" t="n">
        <x:f>'対象台データ'!I386</x:f>
        <x:v>0</x:v>
      </x:c>
      <x:c r="K388" s="145" t="n">
        <x:f>'対象台データ'!K386</x:f>
        <x:v>1.385433167881156</x:v>
      </x:c>
      <x:c r="L388" s="28" t="n">
        <x:f>IF(G388&lt;=0,5,IF(G388&lt;1500,5+(G388-0)*(20-5)/(1500-0),IF(G388&lt;3000,20+(G388-1500)*(40-20)/(3000-1500),IF(G388&lt;4500,40+(G388-3000)*(58-40)/(4500-3000),IF(G388&lt;6000,58+(G388-4500)*(72-58)/(6000-4500),IF(G388&lt;7500,72+(G388-6000)*(84-72)/(7500-6000),IF(G388&lt;9000,84+(G388-7500)*(93-84)/(9000-7500),IF(G388&lt;11000,93+(G388-9000)*(100-93)/(11000-9000),100))))))))</x:f>
        <x:v>94.6415</x:v>
      </x:c>
      <x:c r="M388" s="28" t="n">
        <x:v>1</x:v>
      </x:c>
      <x:c r="N388" s="28" t="n">
        <x:f>MIN(100,L388*M388)</x:f>
        <x:v>94.6415</x:v>
      </x:c>
      <x:c r="O388" s="28" t="n">
        <x:f>IF(K388&lt;=0.8,0,IF(K388&lt;0.9,0+(K388-0.8)*(10-0)/(0.9-0.8),IF(K388&lt;1,10+(K388-0.9)*(35-10)/(1-0.9),IF(K388&lt;1.2,35+(K388-1)*(87-35)/(1.2-1),IF(K388&lt;1.3,87+(K388-1.2)*(96-87)/(1.3-1.2),IF(K388&lt;1.45,96+(K388-1.3)*(100-96)/(1.45-1.3),100))))))</x:f>
        <x:v>98.27821781016416</x:v>
      </x:c>
      <x:c r="P388" s="145" t="n">
        <x:f>MIN(1,SQRT(G388/8000))</x:f>
        <x:v>1</x:v>
      </x:c>
      <x:c r="Q388" s="28" t="n">
        <x:f>35+(O388-35)*P388</x:f>
        <x:v>98.27821781016416</x:v>
      </x:c>
      <x:c r="R388" s="28" t="n">
        <x:f>IF(K388&lt;0.95,MIN(25,(0.95-K388)*250),0)</x:f>
        <x:v>0</x:v>
      </x:c>
      <x:c r="S388" s="28" t="n">
        <x:f>IF($X388="A",Y388*5+Z388*15+AA388*30+AB388*60+AC388*80+AD388*100,0)</x:f>
        <x:v>0</x:v>
      </x:c>
      <x:c r="T388" s="28" t="n">
        <x:f>IF($X388="A",AE388*5+AF388*15+AG388*30+AH388*60+AI388*80+AJ388*100,0)</x:f>
        <x:v>0</x:v>
      </x:c>
      <x:c r="U388" s="28" t="n">
        <x:f>IF($X388="A",S388*15%+T388*30%+Q388*55%,0)</x:f>
        <x:v>0</x:v>
      </x:c>
      <x:c r="V388" s="1019" t="n">
        <x:f>IF($X388="A",U388*80%+N388*20%,N388*IFERROR(INDEX($AT$5:$AT$60,MATCH($D388,$AR$5:$AR$60,0)),0.6)+Q388*IFERROR(INDEX($AU$5:$AU$60,MATCH($D388,$AR$5:$AR$60,0)),0.4)-R388)</x:f>
        <x:v>96.09618712406566</x:v>
      </x:c>
      <x:c r="W388" s="25" t="str">
        <x:f>IF(E388&gt;=90,"設定6級候補",IF(E388&gt;=75,"設定4以上強候補",IF(E388&gt;=60,"設定4以上を疑う","要観察")))</x:f>
        <x:v>設定6級候補</x:v>
      </x:c>
      <x:c r="X388" s="1004" t="str">
        <x:f>IFERROR(INDEX($AS$5:$AS$60,MATCH($D388,$AR$5:$AR$60,0)),"AT")</x:f>
        <x:v>AT</x:v>
      </x:c>
      <x:c r="Y388" s="145" t="n">
        <x:f>IFERROR((EXP(-$G388/INDEX($AV$5:$BA$12,MATCH($D388,$AR$5:$AR$12,0),1))*($G388/INDEX($AV$5:$BA$12,MATCH($D388,$AR$5:$AR$12,0),1))^$I388)/((EXP(-$G388/INDEX($AV$5:$BA$12,MATCH($D388,$AR$5:$AR$12,0),1))*($G388/INDEX($AV$5:$BA$12,MATCH($D388,$AR$5:$AR$12,0),1))^$I388)+(EXP(-$G388/INDEX($AV$5:$BA$12,MATCH($D388,$AR$5:$AR$12,0),2))*($G388/INDEX($AV$5:$BA$12,MATCH($D388,$AR$5:$AR$12,0),2))^$I388)+(EXP(-$G388/INDEX($AV$5:$BA$12,MATCH($D388,$AR$5:$AR$12,0),3))*($G388/INDEX($AV$5:$BA$12,MATCH($D388,$AR$5:$AR$12,0),3))^$I388)+(EXP(-$G388/INDEX($AV$5:$BA$12,MATCH($D388,$AR$5:$AR$12,0),4))*($G388/INDEX($AV$5:$BA$12,MATCH($D388,$AR$5:$AR$12,0),4))^$I388)+(EXP(-$G388/INDEX($AV$5:$BA$12,MATCH($D388,$AR$5:$AR$12,0),5))*($G388/INDEX($AV$5:$BA$12,MATCH($D388,$AR$5:$AR$12,0),5))^$I388)+(EXP(-$G388/INDEX($AV$5:$BA$12,MATCH($D388,$AR$5:$AR$12,0),6))*($G388/INDEX($AV$5:$BA$12,MATCH($D388,$AR$5:$AR$12,0),6))^$I388)),0)</x:f>
        <x:v>0</x:v>
      </x:c>
      <x:c r="Z388" s="145" t="n">
        <x:f>IFERROR((EXP(-$G388/INDEX($AV$5:$BA$12,MATCH($D388,$AR$5:$AR$12,0),2))*($G388/INDEX($AV$5:$BA$12,MATCH($D388,$AR$5:$AR$12,0),2))^$I388)/((EXP(-$G388/INDEX($AV$5:$BA$12,MATCH($D388,$AR$5:$AR$12,0),1))*($G388/INDEX($AV$5:$BA$12,MATCH($D388,$AR$5:$AR$12,0),1))^$I388)+(EXP(-$G388/INDEX($AV$5:$BA$12,MATCH($D388,$AR$5:$AR$12,0),2))*($G388/INDEX($AV$5:$BA$12,MATCH($D388,$AR$5:$AR$12,0),2))^$I388)+(EXP(-$G388/INDEX($AV$5:$BA$12,MATCH($D388,$AR$5:$AR$12,0),3))*($G388/INDEX($AV$5:$BA$12,MATCH($D388,$AR$5:$AR$12,0),3))^$I388)+(EXP(-$G388/INDEX($AV$5:$BA$12,MATCH($D388,$AR$5:$AR$12,0),4))*($G388/INDEX($AV$5:$BA$12,MATCH($D388,$AR$5:$AR$12,0),4))^$I388)+(EXP(-$G388/INDEX($AV$5:$BA$12,MATCH($D388,$AR$5:$AR$12,0),5))*($G388/INDEX($AV$5:$BA$12,MATCH($D388,$AR$5:$AR$12,0),5))^$I388)+(EXP(-$G388/INDEX($AV$5:$BA$12,MATCH($D388,$AR$5:$AR$12,0),6))*($G388/INDEX($AV$5:$BA$12,MATCH($D388,$AR$5:$AR$12,0),6))^$I388)),0)</x:f>
        <x:v>0</x:v>
      </x:c>
      <x:c r="AA388" s="145" t="n">
        <x:f>IFERROR((EXP(-$G388/INDEX($AV$5:$BA$12,MATCH($D388,$AR$5:$AR$12,0),3))*($G388/INDEX($AV$5:$BA$12,MATCH($D388,$AR$5:$AR$12,0),3))^$I388)/((EXP(-$G388/INDEX($AV$5:$BA$12,MATCH($D388,$AR$5:$AR$12,0),1))*($G388/INDEX($AV$5:$BA$12,MATCH($D388,$AR$5:$AR$12,0),1))^$I388)+(EXP(-$G388/INDEX($AV$5:$BA$12,MATCH($D388,$AR$5:$AR$12,0),2))*($G388/INDEX($AV$5:$BA$12,MATCH($D388,$AR$5:$AR$12,0),2))^$I388)+(EXP(-$G388/INDEX($AV$5:$BA$12,MATCH($D388,$AR$5:$AR$12,0),3))*($G388/INDEX($AV$5:$BA$12,MATCH($D388,$AR$5:$AR$12,0),3))^$I388)+(EXP(-$G388/INDEX($AV$5:$BA$12,MATCH($D388,$AR$5:$AR$12,0),4))*($G388/INDEX($AV$5:$BA$12,MATCH($D388,$AR$5:$AR$12,0),4))^$I388)+(EXP(-$G388/INDEX($AV$5:$BA$12,MATCH($D388,$AR$5:$AR$12,0),5))*($G388/INDEX($AV$5:$BA$12,MATCH($D388,$AR$5:$AR$12,0),5))^$I388)+(EXP(-$G388/INDEX($AV$5:$BA$12,MATCH($D388,$AR$5:$AR$12,0),6))*($G388/INDEX($AV$5:$BA$12,MATCH($D388,$AR$5:$AR$12,0),6))^$I388)),0)</x:f>
        <x:v>0</x:v>
      </x:c>
      <x:c r="AB388" s="145" t="n">
        <x:f>IFERROR((EXP(-$G388/INDEX($AV$5:$BA$12,MATCH($D388,$AR$5:$AR$12,0),4))*($G388/INDEX($AV$5:$BA$12,MATCH($D388,$AR$5:$AR$12,0),4))^$I388)/((EXP(-$G388/INDEX($AV$5:$BA$12,MATCH($D388,$AR$5:$AR$12,0),1))*($G388/INDEX($AV$5:$BA$12,MATCH($D388,$AR$5:$AR$12,0),1))^$I388)+(EXP(-$G388/INDEX($AV$5:$BA$12,MATCH($D388,$AR$5:$AR$12,0),2))*($G388/INDEX($AV$5:$BA$12,MATCH($D388,$AR$5:$AR$12,0),2))^$I388)+(EXP(-$G388/INDEX($AV$5:$BA$12,MATCH($D388,$AR$5:$AR$12,0),3))*($G388/INDEX($AV$5:$BA$12,MATCH($D388,$AR$5:$AR$12,0),3))^$I388)+(EXP(-$G388/INDEX($AV$5:$BA$12,MATCH($D388,$AR$5:$AR$12,0),4))*($G388/INDEX($AV$5:$BA$12,MATCH($D388,$AR$5:$AR$12,0),4))^$I388)+(EXP(-$G388/INDEX($AV$5:$BA$12,MATCH($D388,$AR$5:$AR$12,0),5))*($G388/INDEX($AV$5:$BA$12,MATCH($D388,$AR$5:$AR$12,0),5))^$I388)+(EXP(-$G388/INDEX($AV$5:$BA$12,MATCH($D388,$AR$5:$AR$12,0),6))*($G388/INDEX($AV$5:$BA$12,MATCH($D388,$AR$5:$AR$12,0),6))^$I388)),0)</x:f>
        <x:v>0</x:v>
      </x:c>
      <x:c r="AC388" s="145" t="n">
        <x:f>IFERROR((EXP(-$G388/INDEX($AV$5:$BA$12,MATCH($D388,$AR$5:$AR$12,0),5))*($G388/INDEX($AV$5:$BA$12,MATCH($D388,$AR$5:$AR$12,0),5))^$I388)/((EXP(-$G388/INDEX($AV$5:$BA$12,MATCH($D388,$AR$5:$AR$12,0),1))*($G388/INDEX($AV$5:$BA$12,MATCH($D388,$AR$5:$AR$12,0),1))^$I388)+(EXP(-$G388/INDEX($AV$5:$BA$12,MATCH($D388,$AR$5:$AR$12,0),2))*($G388/INDEX($AV$5:$BA$12,MATCH($D388,$AR$5:$AR$12,0),2))^$I388)+(EXP(-$G388/INDEX($AV$5:$BA$12,MATCH($D388,$AR$5:$AR$12,0),3))*($G388/INDEX($AV$5:$BA$12,MATCH($D388,$AR$5:$AR$12,0),3))^$I388)+(EXP(-$G388/INDEX($AV$5:$BA$12,MATCH($D388,$AR$5:$AR$12,0),4))*($G388/INDEX($AV$5:$BA$12,MATCH($D388,$AR$5:$AR$12,0),4))^$I388)+(EXP(-$G388/INDEX($AV$5:$BA$12,MATCH($D388,$AR$5:$AR$12,0),5))*($G388/INDEX($AV$5:$BA$12,MATCH($D388,$AR$5:$AR$12,0),5))^$I388)+(EXP(-$G388/INDEX($AV$5:$BA$12,MATCH($D388,$AR$5:$AR$12,0),6))*($G388/INDEX($AV$5:$BA$12,MATCH($D388,$AR$5:$AR$12,0),6))^$I388)),0)</x:f>
        <x:v>0</x:v>
      </x:c>
      <x:c r="AD388" s="145" t="n">
        <x:f>IFERROR((EXP(-$G388/INDEX($AV$5:$BA$12,MATCH($D388,$AR$5:$AR$12,0),6))*($G388/INDEX($AV$5:$BA$12,MATCH($D388,$AR$5:$AR$12,0),6))^$I388)/((EXP(-$G388/INDEX($AV$5:$BA$12,MATCH($D388,$AR$5:$AR$12,0),1))*($G388/INDEX($AV$5:$BA$12,MATCH($D388,$AR$5:$AR$12,0),1))^$I388)+(EXP(-$G388/INDEX($AV$5:$BA$12,MATCH($D388,$AR$5:$AR$12,0),2))*($G388/INDEX($AV$5:$BA$12,MATCH($D388,$AR$5:$AR$12,0),2))^$I388)+(EXP(-$G388/INDEX($AV$5:$BA$12,MATCH($D388,$AR$5:$AR$12,0),3))*($G388/INDEX($AV$5:$BA$12,MATCH($D388,$AR$5:$AR$12,0),3))^$I388)+(EXP(-$G388/INDEX($AV$5:$BA$12,MATCH($D388,$AR$5:$AR$12,0),4))*($G388/INDEX($AV$5:$BA$12,MATCH($D388,$AR$5:$AR$12,0),4))^$I388)+(EXP(-$G388/INDEX($AV$5:$BA$12,MATCH($D388,$AR$5:$AR$12,0),5))*($G388/INDEX($AV$5:$BA$12,MATCH($D388,$AR$5:$AR$12,0),5))^$I388)+(EXP(-$G388/INDEX($AV$5:$BA$12,MATCH($D388,$AR$5:$AR$12,0),6))*($G388/INDEX($AV$5:$BA$12,MATCH($D388,$AR$5:$AR$12,0),6))^$I388)),0)</x:f>
        <x:v>0</x:v>
      </x:c>
      <x:c r="AE388" s="145" t="n">
        <x:f>IFERROR((EXP(-$G388/INDEX($BB$5:$BG$12,MATCH($D388,$AR$5:$AR$12,0),1))*($G388/INDEX($BB$5:$BG$12,MATCH($D388,$AR$5:$AR$12,0),1))^$J388)/((EXP(-$G388/INDEX($BB$5:$BG$12,MATCH($D388,$AR$5:$AR$12,0),1))*($G388/INDEX($BB$5:$BG$12,MATCH($D388,$AR$5:$AR$12,0),1))^$J388)+(EXP(-$G388/INDEX($BB$5:$BG$12,MATCH($D388,$AR$5:$AR$12,0),2))*($G388/INDEX($BB$5:$BG$12,MATCH($D388,$AR$5:$AR$12,0),2))^$J388)+(EXP(-$G388/INDEX($BB$5:$BG$12,MATCH($D388,$AR$5:$AR$12,0),3))*($G388/INDEX($BB$5:$BG$12,MATCH($D388,$AR$5:$AR$12,0),3))^$J388)+(EXP(-$G388/INDEX($BB$5:$BG$12,MATCH($D388,$AR$5:$AR$12,0),4))*($G388/INDEX($BB$5:$BG$12,MATCH($D388,$AR$5:$AR$12,0),4))^$J388)+(EXP(-$G388/INDEX($BB$5:$BG$12,MATCH($D388,$AR$5:$AR$12,0),5))*($G388/INDEX($BB$5:$BG$12,MATCH($D388,$AR$5:$AR$12,0),5))^$J388)+(EXP(-$G388/INDEX($BB$5:$BG$12,MATCH($D388,$AR$5:$AR$12,0),6))*($G388/INDEX($BB$5:$BG$12,MATCH($D388,$AR$5:$AR$12,0),6))^$J388)),0)</x:f>
        <x:v>0</x:v>
      </x:c>
      <x:c r="AF388" s="145" t="n">
        <x:f>IFERROR((EXP(-$G388/INDEX($BB$5:$BG$12,MATCH($D388,$AR$5:$AR$12,0),2))*($G388/INDEX($BB$5:$BG$12,MATCH($D388,$AR$5:$AR$12,0),2))^$J388)/((EXP(-$G388/INDEX($BB$5:$BG$12,MATCH($D388,$AR$5:$AR$12,0),1))*($G388/INDEX($BB$5:$BG$12,MATCH($D388,$AR$5:$AR$12,0),1))^$J388)+(EXP(-$G388/INDEX($BB$5:$BG$12,MATCH($D388,$AR$5:$AR$12,0),2))*($G388/INDEX($BB$5:$BG$12,MATCH($D388,$AR$5:$AR$12,0),2))^$J388)+(EXP(-$G388/INDEX($BB$5:$BG$12,MATCH($D388,$AR$5:$AR$12,0),3))*($G388/INDEX($BB$5:$BG$12,MATCH($D388,$AR$5:$AR$12,0),3))^$J388)+(EXP(-$G388/INDEX($BB$5:$BG$12,MATCH($D388,$AR$5:$AR$12,0),4))*($G388/INDEX($BB$5:$BG$12,MATCH($D388,$AR$5:$AR$12,0),4))^$J388)+(EXP(-$G388/INDEX($BB$5:$BG$12,MATCH($D388,$AR$5:$AR$12,0),5))*($G388/INDEX($BB$5:$BG$12,MATCH($D388,$AR$5:$AR$12,0),5))^$J388)+(EXP(-$G388/INDEX($BB$5:$BG$12,MATCH($D388,$AR$5:$AR$12,0),6))*($G388/INDEX($BB$5:$BG$12,MATCH($D388,$AR$5:$AR$12,0),6))^$J388)),0)</x:f>
        <x:v>0</x:v>
      </x:c>
      <x:c r="AG388" s="145" t="n">
        <x:f>IFERROR((EXP(-$G388/INDEX($BB$5:$BG$12,MATCH($D388,$AR$5:$AR$12,0),3))*($G388/INDEX($BB$5:$BG$12,MATCH($D388,$AR$5:$AR$12,0),3))^$J388)/((EXP(-$G388/INDEX($BB$5:$BG$12,MATCH($D388,$AR$5:$AR$12,0),1))*($G388/INDEX($BB$5:$BG$12,MATCH($D388,$AR$5:$AR$12,0),1))^$J388)+(EXP(-$G388/INDEX($BB$5:$BG$12,MATCH($D388,$AR$5:$AR$12,0),2))*($G388/INDEX($BB$5:$BG$12,MATCH($D388,$AR$5:$AR$12,0),2))^$J388)+(EXP(-$G388/INDEX($BB$5:$BG$12,MATCH($D388,$AR$5:$AR$12,0),3))*($G388/INDEX($BB$5:$BG$12,MATCH($D388,$AR$5:$AR$12,0),3))^$J388)+(EXP(-$G388/INDEX($BB$5:$BG$12,MATCH($D388,$AR$5:$AR$12,0),4))*($G388/INDEX($BB$5:$BG$12,MATCH($D388,$AR$5:$AR$12,0),4))^$J388)+(EXP(-$G388/INDEX($BB$5:$BG$12,MATCH($D388,$AR$5:$AR$12,0),5))*($G388/INDEX($BB$5:$BG$12,MATCH($D388,$AR$5:$AR$12,0),5))^$J388)+(EXP(-$G388/INDEX($BB$5:$BG$12,MATCH($D388,$AR$5:$AR$12,0),6))*($G388/INDEX($BB$5:$BG$12,MATCH($D388,$AR$5:$AR$12,0),6))^$J388)),0)</x:f>
        <x:v>0</x:v>
      </x:c>
      <x:c r="AH388" s="145" t="n">
        <x:f>IFERROR((EXP(-$G388/INDEX($BB$5:$BG$12,MATCH($D388,$AR$5:$AR$12,0),4))*($G388/INDEX($BB$5:$BG$12,MATCH($D388,$AR$5:$AR$12,0),4))^$J388)/((EXP(-$G388/INDEX($BB$5:$BG$12,MATCH($D388,$AR$5:$AR$12,0),1))*($G388/INDEX($BB$5:$BG$12,MATCH($D388,$AR$5:$AR$12,0),1))^$J388)+(EXP(-$G388/INDEX($BB$5:$BG$12,MATCH($D388,$AR$5:$AR$12,0),2))*($G388/INDEX($BB$5:$BG$12,MATCH($D388,$AR$5:$AR$12,0),2))^$J388)+(EXP(-$G388/INDEX($BB$5:$BG$12,MATCH($D388,$AR$5:$AR$12,0),3))*($G388/INDEX($BB$5:$BG$12,MATCH($D388,$AR$5:$AR$12,0),3))^$J388)+(EXP(-$G388/INDEX($BB$5:$BG$12,MATCH($D388,$AR$5:$AR$12,0),4))*($G388/INDEX($BB$5:$BG$12,MATCH($D388,$AR$5:$AR$12,0),4))^$J388)+(EXP(-$G388/INDEX($BB$5:$BG$12,MATCH($D388,$AR$5:$AR$12,0),5))*($G388/INDEX($BB$5:$BG$12,MATCH($D388,$AR$5:$AR$12,0),5))^$J388)+(EXP(-$G388/INDEX($BB$5:$BG$12,MATCH($D388,$AR$5:$AR$12,0),6))*($G388/INDEX($BB$5:$BG$12,MATCH($D388,$AR$5:$AR$12,0),6))^$J388)),0)</x:f>
        <x:v>0</x:v>
      </x:c>
      <x:c r="AI388" s="145" t="n">
        <x:f>IFERROR((EXP(-$G388/INDEX($BB$5:$BG$12,MATCH($D388,$AR$5:$AR$12,0),5))*($G388/INDEX($BB$5:$BG$12,MATCH($D388,$AR$5:$AR$12,0),5))^$J388)/((EXP(-$G388/INDEX($BB$5:$BG$12,MATCH($D388,$AR$5:$AR$12,0),1))*($G388/INDEX($BB$5:$BG$12,MATCH($D388,$AR$5:$AR$12,0),1))^$J388)+(EXP(-$G388/INDEX($BB$5:$BG$12,MATCH($D388,$AR$5:$AR$12,0),2))*($G388/INDEX($BB$5:$BG$12,MATCH($D388,$AR$5:$AR$12,0),2))^$J388)+(EXP(-$G388/INDEX($BB$5:$BG$12,MATCH($D388,$AR$5:$AR$12,0),3))*($G388/INDEX($BB$5:$BG$12,MATCH($D388,$AR$5:$AR$12,0),3))^$J388)+(EXP(-$G388/INDEX($BB$5:$BG$12,MATCH($D388,$AR$5:$AR$12,0),4))*($G388/INDEX($BB$5:$BG$12,MATCH($D388,$AR$5:$AR$12,0),4))^$J388)+(EXP(-$G388/INDEX($BB$5:$BG$12,MATCH($D388,$AR$5:$AR$12,0),5))*($G388/INDEX($BB$5:$BG$12,MATCH($D388,$AR$5:$AR$12,0),5))^$J388)+(EXP(-$G388/INDEX($BB$5:$BG$12,MATCH($D388,$AR$5:$AR$12,0),6))*($G388/INDEX($BB$5:$BG$12,MATCH($D388,$AR$5:$AR$12,0),6))^$J388)),0)</x:f>
        <x:v>0</x:v>
      </x:c>
      <x:c r="AJ388" s="145" t="n">
        <x:f>IFERROR((EXP(-$G388/INDEX($BB$5:$BG$12,MATCH($D388,$AR$5:$AR$12,0),6))*($G388/INDEX($BB$5:$BG$12,MATCH($D388,$AR$5:$AR$12,0),6))^$J388)/((EXP(-$G388/INDEX($BB$5:$BG$12,MATCH($D388,$AR$5:$AR$12,0),1))*($G388/INDEX($BB$5:$BG$12,MATCH($D388,$AR$5:$AR$12,0),1))^$J388)+(EXP(-$G388/INDEX($BB$5:$BG$12,MATCH($D388,$AR$5:$AR$12,0),2))*($G388/INDEX($BB$5:$BG$12,MATCH($D388,$AR$5:$AR$12,0),2))^$J388)+(EXP(-$G388/INDEX($BB$5:$BG$12,MATCH($D388,$AR$5:$AR$12,0),3))*($G388/INDEX($BB$5:$BG$12,MATCH($D388,$AR$5:$AR$12,0),3))^$J388)+(EXP(-$G388/INDEX($BB$5:$BG$12,MATCH($D388,$AR$5:$AR$12,0),4))*($G388/INDEX($BB$5:$BG$12,MATCH($D388,$AR$5:$AR$12,0),4))^$J388)+(EXP(-$G388/INDEX($BB$5:$BG$12,MATCH($D388,$AR$5:$AR$12,0),5))*($G388/INDEX($BB$5:$BG$12,MATCH($D388,$AR$5:$AR$12,0),5))^$J388)+(EXP(-$G388/INDEX($BB$5:$BG$12,MATCH($D388,$AR$5:$AR$12,0),6))*($G388/INDEX($BB$5:$BG$12,MATCH($D388,$AR$5:$AR$12,0),6))^$J388)),0)</x:f>
        <x:v>0</x:v>
      </x:c>
      <x:c r="BJ388"/>
      <x:c r="BK388"/>
      <x:c r="BL388"/>
      <x:c r="BM388"/>
      <x:c r="BN388"/>
      <x:c r="BO388"/>
      <x:c r="BP388"/>
      <x:c r="BQ388"/>
      <x:c r="BR388"/>
      <x:c r="BS388"/>
      <x:c r="BT388"/>
      <x:c r="BU388"/>
      <x:c r="BV388"/>
      <x:c r="BW388"/>
      <x:c r="BX388"/>
      <x:c r="BY388"/>
      <x:c r="BZ388"/>
    </x:row>
    <x:row r="389">
      <x:c r="A389" s="30" t="n">
        <x:f>'対象台データ'!A387</x:f>
        <x:v>46155</x:v>
      </x:c>
      <x:c r="B389" s="1004" t="str">
        <x:f>'対象台データ'!B387</x:f>
        <x:v>水</x:v>
      </x:c>
      <x:c r="C389" s="1004" t="str">
        <x:f>'対象台データ'!C387</x:f>
        <x:v>5/13</x:v>
      </x:c>
      <x:c r="D389" t="str">
        <x:f>'対象台データ'!D387</x:f>
        <x:v>からくりサーカス</x:v>
      </x:c>
      <x:c r="E389" s="1015" t="n">
        <x:f>IF($X389="A",MIN(100,MAX(0,55+(V389-55)*(1+0.4*SQRT(MIN(G389/8000,1))))),MIN(100,MAX(0,V389)))</x:f>
        <x:v>75.25365524402909</x:v>
      </x:c>
      <x:c r="F389" s="1017" t="n">
        <x:f>'対象台データ'!E387</x:f>
        <x:v>715</x:v>
      </x:c>
      <x:c r="G389" s="644" t="n">
        <x:f>'対象台データ'!F387</x:f>
        <x:v>8025</x:v>
      </x:c>
      <x:c r="H389" s="644" t="n">
        <x:f>'対象台データ'!G387</x:f>
        <x:v>2075</x:v>
      </x:c>
      <x:c r="I389" s="644" t="n">
        <x:f>'対象台データ'!H387</x:f>
        <x:v>0</x:v>
      </x:c>
      <x:c r="J389" s="644" t="n">
        <x:f>'対象台データ'!I387</x:f>
        <x:v>0</x:v>
      </x:c>
      <x:c r="K389" s="145" t="n">
        <x:f>'対象台データ'!K387</x:f>
        <x:v>1.0861889927310489</x:v>
      </x:c>
      <x:c r="L389" s="28" t="n">
        <x:f>IF(G389&lt;=0,5,IF(G389&lt;1500,5+(G389-0)*(20-5)/(1500-0),IF(G389&lt;3000,20+(G389-1500)*(40-20)/(3000-1500),IF(G389&lt;4500,40+(G389-3000)*(58-40)/(4500-3000),IF(G389&lt;6000,58+(G389-4500)*(72-58)/(6000-4500),IF(G389&lt;7500,72+(G389-6000)*(84-72)/(7500-6000),IF(G389&lt;9000,84+(G389-7500)*(93-84)/(9000-7500),IF(G389&lt;11000,93+(G389-9000)*(100-93)/(11000-9000),100))))))))</x:f>
        <x:v>87.15</x:v>
      </x:c>
      <x:c r="M389" s="28" t="n">
        <x:v>1</x:v>
      </x:c>
      <x:c r="N389" s="28" t="n">
        <x:f>MIN(100,L389*M389)</x:f>
        <x:v>87.15</x:v>
      </x:c>
      <x:c r="O389" s="28" t="n">
        <x:f>IF(K389&lt;=0.8,0,IF(K389&lt;0.9,0+(K389-0.8)*(10-0)/(0.9-0.8),IF(K389&lt;1,10+(K389-0.9)*(35-10)/(1-0.9),IF(K389&lt;1.2,35+(K389-1)*(87-35)/(1.2-1),IF(K389&lt;1.3,87+(K389-1.2)*(96-87)/(1.3-1.2),IF(K389&lt;1.45,96+(K389-1.3)*(100-96)/(1.45-1.3),100))))))</x:f>
        <x:v>57.4091381100727</x:v>
      </x:c>
      <x:c r="P389" s="145" t="n">
        <x:f>MIN(1,SQRT(G389/8000))</x:f>
        <x:v>1</x:v>
      </x:c>
      <x:c r="Q389" s="28" t="n">
        <x:f>35+(O389-35)*P389</x:f>
        <x:v>57.4091381100727</x:v>
      </x:c>
      <x:c r="R389" s="28" t="n">
        <x:f>IF(K389&lt;0.95,MIN(25,(0.95-K389)*250),0)</x:f>
        <x:v>0</x:v>
      </x:c>
      <x:c r="S389" s="28" t="n">
        <x:f>IF($X389="A",Y389*5+Z389*15+AA389*30+AB389*60+AC389*80+AD389*100,0)</x:f>
        <x:v>0</x:v>
      </x:c>
      <x:c r="T389" s="28" t="n">
        <x:f>IF($X389="A",AE389*5+AF389*15+AG389*30+AH389*60+AI389*80+AJ389*100,0)</x:f>
        <x:v>0</x:v>
      </x:c>
      <x:c r="U389" s="28" t="n">
        <x:f>IF($X389="A",S389*15%+T389*30%+Q389*55%,0)</x:f>
        <x:v>0</x:v>
      </x:c>
      <x:c r="V389" s="1019" t="n">
        <x:f>IF($X389="A",U389*80%+N389*20%,N389*IFERROR(INDEX($AT$5:$AT$60,MATCH($D389,$AR$5:$AR$60,0)),0.6)+Q389*IFERROR(INDEX($AU$5:$AU$60,MATCH($D389,$AR$5:$AR$60,0)),0.4)-R389)</x:f>
        <x:v>75.25365524402909</x:v>
      </x:c>
      <x:c r="W389" s="25" t="str">
        <x:f>IF(E389&gt;=90,"設定6級候補",IF(E389&gt;=75,"設定4以上強候補",IF(E389&gt;=60,"設定4以上を疑う","要観察")))</x:f>
        <x:v>設定4以上強候補</x:v>
      </x:c>
      <x:c r="X389" s="1004" t="str">
        <x:f>IFERROR(INDEX($AS$5:$AS$60,MATCH($D389,$AR$5:$AR$60,0)),"AT")</x:f>
        <x:v>AT</x:v>
      </x:c>
      <x:c r="Y389" s="145" t="n">
        <x:f>IFERROR((EXP(-$G389/INDEX($AV$5:$BA$12,MATCH($D389,$AR$5:$AR$12,0),1))*($G389/INDEX($AV$5:$BA$12,MATCH($D389,$AR$5:$AR$12,0),1))^$I389)/((EXP(-$G389/INDEX($AV$5:$BA$12,MATCH($D389,$AR$5:$AR$12,0),1))*($G389/INDEX($AV$5:$BA$12,MATCH($D389,$AR$5:$AR$12,0),1))^$I389)+(EXP(-$G389/INDEX($AV$5:$BA$12,MATCH($D389,$AR$5:$AR$12,0),2))*($G389/INDEX($AV$5:$BA$12,MATCH($D389,$AR$5:$AR$12,0),2))^$I389)+(EXP(-$G389/INDEX($AV$5:$BA$12,MATCH($D389,$AR$5:$AR$12,0),3))*($G389/INDEX($AV$5:$BA$12,MATCH($D389,$AR$5:$AR$12,0),3))^$I389)+(EXP(-$G389/INDEX($AV$5:$BA$12,MATCH($D389,$AR$5:$AR$12,0),4))*($G389/INDEX($AV$5:$BA$12,MATCH($D389,$AR$5:$AR$12,0),4))^$I389)+(EXP(-$G389/INDEX($AV$5:$BA$12,MATCH($D389,$AR$5:$AR$12,0),5))*($G389/INDEX($AV$5:$BA$12,MATCH($D389,$AR$5:$AR$12,0),5))^$I389)+(EXP(-$G389/INDEX($AV$5:$BA$12,MATCH($D389,$AR$5:$AR$12,0),6))*($G389/INDEX($AV$5:$BA$12,MATCH($D389,$AR$5:$AR$12,0),6))^$I389)),0)</x:f>
        <x:v>0</x:v>
      </x:c>
      <x:c r="Z389" s="145" t="n">
        <x:f>IFERROR((EXP(-$G389/INDEX($AV$5:$BA$12,MATCH($D389,$AR$5:$AR$12,0),2))*($G389/INDEX($AV$5:$BA$12,MATCH($D389,$AR$5:$AR$12,0),2))^$I389)/((EXP(-$G389/INDEX($AV$5:$BA$12,MATCH($D389,$AR$5:$AR$12,0),1))*($G389/INDEX($AV$5:$BA$12,MATCH($D389,$AR$5:$AR$12,0),1))^$I389)+(EXP(-$G389/INDEX($AV$5:$BA$12,MATCH($D389,$AR$5:$AR$12,0),2))*($G389/INDEX($AV$5:$BA$12,MATCH($D389,$AR$5:$AR$12,0),2))^$I389)+(EXP(-$G389/INDEX($AV$5:$BA$12,MATCH($D389,$AR$5:$AR$12,0),3))*($G389/INDEX($AV$5:$BA$12,MATCH($D389,$AR$5:$AR$12,0),3))^$I389)+(EXP(-$G389/INDEX($AV$5:$BA$12,MATCH($D389,$AR$5:$AR$12,0),4))*($G389/INDEX($AV$5:$BA$12,MATCH($D389,$AR$5:$AR$12,0),4))^$I389)+(EXP(-$G389/INDEX($AV$5:$BA$12,MATCH($D389,$AR$5:$AR$12,0),5))*($G389/INDEX($AV$5:$BA$12,MATCH($D389,$AR$5:$AR$12,0),5))^$I389)+(EXP(-$G389/INDEX($AV$5:$BA$12,MATCH($D389,$AR$5:$AR$12,0),6))*($G389/INDEX($AV$5:$BA$12,MATCH($D389,$AR$5:$AR$12,0),6))^$I389)),0)</x:f>
        <x:v>0</x:v>
      </x:c>
      <x:c r="AA389" s="145" t="n">
        <x:f>IFERROR((EXP(-$G389/INDEX($AV$5:$BA$12,MATCH($D389,$AR$5:$AR$12,0),3))*($G389/INDEX($AV$5:$BA$12,MATCH($D389,$AR$5:$AR$12,0),3))^$I389)/((EXP(-$G389/INDEX($AV$5:$BA$12,MATCH($D389,$AR$5:$AR$12,0),1))*($G389/INDEX($AV$5:$BA$12,MATCH($D389,$AR$5:$AR$12,0),1))^$I389)+(EXP(-$G389/INDEX($AV$5:$BA$12,MATCH($D389,$AR$5:$AR$12,0),2))*($G389/INDEX($AV$5:$BA$12,MATCH($D389,$AR$5:$AR$12,0),2))^$I389)+(EXP(-$G389/INDEX($AV$5:$BA$12,MATCH($D389,$AR$5:$AR$12,0),3))*($G389/INDEX($AV$5:$BA$12,MATCH($D389,$AR$5:$AR$12,0),3))^$I389)+(EXP(-$G389/INDEX($AV$5:$BA$12,MATCH($D389,$AR$5:$AR$12,0),4))*($G389/INDEX($AV$5:$BA$12,MATCH($D389,$AR$5:$AR$12,0),4))^$I389)+(EXP(-$G389/INDEX($AV$5:$BA$12,MATCH($D389,$AR$5:$AR$12,0),5))*($G389/INDEX($AV$5:$BA$12,MATCH($D389,$AR$5:$AR$12,0),5))^$I389)+(EXP(-$G389/INDEX($AV$5:$BA$12,MATCH($D389,$AR$5:$AR$12,0),6))*($G389/INDEX($AV$5:$BA$12,MATCH($D389,$AR$5:$AR$12,0),6))^$I389)),0)</x:f>
        <x:v>0</x:v>
      </x:c>
      <x:c r="AB389" s="145" t="n">
        <x:f>IFERROR((EXP(-$G389/INDEX($AV$5:$BA$12,MATCH($D389,$AR$5:$AR$12,0),4))*($G389/INDEX($AV$5:$BA$12,MATCH($D389,$AR$5:$AR$12,0),4))^$I389)/((EXP(-$G389/INDEX($AV$5:$BA$12,MATCH($D389,$AR$5:$AR$12,0),1))*($G389/INDEX($AV$5:$BA$12,MATCH($D389,$AR$5:$AR$12,0),1))^$I389)+(EXP(-$G389/INDEX($AV$5:$BA$12,MATCH($D389,$AR$5:$AR$12,0),2))*($G389/INDEX($AV$5:$BA$12,MATCH($D389,$AR$5:$AR$12,0),2))^$I389)+(EXP(-$G389/INDEX($AV$5:$BA$12,MATCH($D389,$AR$5:$AR$12,0),3))*($G389/INDEX($AV$5:$BA$12,MATCH($D389,$AR$5:$AR$12,0),3))^$I389)+(EXP(-$G389/INDEX($AV$5:$BA$12,MATCH($D389,$AR$5:$AR$12,0),4))*($G389/INDEX($AV$5:$BA$12,MATCH($D389,$AR$5:$AR$12,0),4))^$I389)+(EXP(-$G389/INDEX($AV$5:$BA$12,MATCH($D389,$AR$5:$AR$12,0),5))*($G389/INDEX($AV$5:$BA$12,MATCH($D389,$AR$5:$AR$12,0),5))^$I389)+(EXP(-$G389/INDEX($AV$5:$BA$12,MATCH($D389,$AR$5:$AR$12,0),6))*($G389/INDEX($AV$5:$BA$12,MATCH($D389,$AR$5:$AR$12,0),6))^$I389)),0)</x:f>
        <x:v>0</x:v>
      </x:c>
      <x:c r="AC389" s="145" t="n">
        <x:f>IFERROR((EXP(-$G389/INDEX($AV$5:$BA$12,MATCH($D389,$AR$5:$AR$12,0),5))*($G389/INDEX($AV$5:$BA$12,MATCH($D389,$AR$5:$AR$12,0),5))^$I389)/((EXP(-$G389/INDEX($AV$5:$BA$12,MATCH($D389,$AR$5:$AR$12,0),1))*($G389/INDEX($AV$5:$BA$12,MATCH($D389,$AR$5:$AR$12,0),1))^$I389)+(EXP(-$G389/INDEX($AV$5:$BA$12,MATCH($D389,$AR$5:$AR$12,0),2))*($G389/INDEX($AV$5:$BA$12,MATCH($D389,$AR$5:$AR$12,0),2))^$I389)+(EXP(-$G389/INDEX($AV$5:$BA$12,MATCH($D389,$AR$5:$AR$12,0),3))*($G389/INDEX($AV$5:$BA$12,MATCH($D389,$AR$5:$AR$12,0),3))^$I389)+(EXP(-$G389/INDEX($AV$5:$BA$12,MATCH($D389,$AR$5:$AR$12,0),4))*($G389/INDEX($AV$5:$BA$12,MATCH($D389,$AR$5:$AR$12,0),4))^$I389)+(EXP(-$G389/INDEX($AV$5:$BA$12,MATCH($D389,$AR$5:$AR$12,0),5))*($G389/INDEX($AV$5:$BA$12,MATCH($D389,$AR$5:$AR$12,0),5))^$I389)+(EXP(-$G389/INDEX($AV$5:$BA$12,MATCH($D389,$AR$5:$AR$12,0),6))*($G389/INDEX($AV$5:$BA$12,MATCH($D389,$AR$5:$AR$12,0),6))^$I389)),0)</x:f>
        <x:v>0</x:v>
      </x:c>
      <x:c r="AD389" s="145" t="n">
        <x:f>IFERROR((EXP(-$G389/INDEX($AV$5:$BA$12,MATCH($D389,$AR$5:$AR$12,0),6))*($G389/INDEX($AV$5:$BA$12,MATCH($D389,$AR$5:$AR$12,0),6))^$I389)/((EXP(-$G389/INDEX($AV$5:$BA$12,MATCH($D389,$AR$5:$AR$12,0),1))*($G389/INDEX($AV$5:$BA$12,MATCH($D389,$AR$5:$AR$12,0),1))^$I389)+(EXP(-$G389/INDEX($AV$5:$BA$12,MATCH($D389,$AR$5:$AR$12,0),2))*($G389/INDEX($AV$5:$BA$12,MATCH($D389,$AR$5:$AR$12,0),2))^$I389)+(EXP(-$G389/INDEX($AV$5:$BA$12,MATCH($D389,$AR$5:$AR$12,0),3))*($G389/INDEX($AV$5:$BA$12,MATCH($D389,$AR$5:$AR$12,0),3))^$I389)+(EXP(-$G389/INDEX($AV$5:$BA$12,MATCH($D389,$AR$5:$AR$12,0),4))*($G389/INDEX($AV$5:$BA$12,MATCH($D389,$AR$5:$AR$12,0),4))^$I389)+(EXP(-$G389/INDEX($AV$5:$BA$12,MATCH($D389,$AR$5:$AR$12,0),5))*($G389/INDEX($AV$5:$BA$12,MATCH($D389,$AR$5:$AR$12,0),5))^$I389)+(EXP(-$G389/INDEX($AV$5:$BA$12,MATCH($D389,$AR$5:$AR$12,0),6))*($G389/INDEX($AV$5:$BA$12,MATCH($D389,$AR$5:$AR$12,0),6))^$I389)),0)</x:f>
        <x:v>0</x:v>
      </x:c>
      <x:c r="AE389" s="145" t="n">
        <x:f>IFERROR((EXP(-$G389/INDEX($BB$5:$BG$12,MATCH($D389,$AR$5:$AR$12,0),1))*($G389/INDEX($BB$5:$BG$12,MATCH($D389,$AR$5:$AR$12,0),1))^$J389)/((EXP(-$G389/INDEX($BB$5:$BG$12,MATCH($D389,$AR$5:$AR$12,0),1))*($G389/INDEX($BB$5:$BG$12,MATCH($D389,$AR$5:$AR$12,0),1))^$J389)+(EXP(-$G389/INDEX($BB$5:$BG$12,MATCH($D389,$AR$5:$AR$12,0),2))*($G389/INDEX($BB$5:$BG$12,MATCH($D389,$AR$5:$AR$12,0),2))^$J389)+(EXP(-$G389/INDEX($BB$5:$BG$12,MATCH($D389,$AR$5:$AR$12,0),3))*($G389/INDEX($BB$5:$BG$12,MATCH($D389,$AR$5:$AR$12,0),3))^$J389)+(EXP(-$G389/INDEX($BB$5:$BG$12,MATCH($D389,$AR$5:$AR$12,0),4))*($G389/INDEX($BB$5:$BG$12,MATCH($D389,$AR$5:$AR$12,0),4))^$J389)+(EXP(-$G389/INDEX($BB$5:$BG$12,MATCH($D389,$AR$5:$AR$12,0),5))*($G389/INDEX($BB$5:$BG$12,MATCH($D389,$AR$5:$AR$12,0),5))^$J389)+(EXP(-$G389/INDEX($BB$5:$BG$12,MATCH($D389,$AR$5:$AR$12,0),6))*($G389/INDEX($BB$5:$BG$12,MATCH($D389,$AR$5:$AR$12,0),6))^$J389)),0)</x:f>
        <x:v>0</x:v>
      </x:c>
      <x:c r="AF389" s="145" t="n">
        <x:f>IFERROR((EXP(-$G389/INDEX($BB$5:$BG$12,MATCH($D389,$AR$5:$AR$12,0),2))*($G389/INDEX($BB$5:$BG$12,MATCH($D389,$AR$5:$AR$12,0),2))^$J389)/((EXP(-$G389/INDEX($BB$5:$BG$12,MATCH($D389,$AR$5:$AR$12,0),1))*($G389/INDEX($BB$5:$BG$12,MATCH($D389,$AR$5:$AR$12,0),1))^$J389)+(EXP(-$G389/INDEX($BB$5:$BG$12,MATCH($D389,$AR$5:$AR$12,0),2))*($G389/INDEX($BB$5:$BG$12,MATCH($D389,$AR$5:$AR$12,0),2))^$J389)+(EXP(-$G389/INDEX($BB$5:$BG$12,MATCH($D389,$AR$5:$AR$12,0),3))*($G389/INDEX($BB$5:$BG$12,MATCH($D389,$AR$5:$AR$12,0),3))^$J389)+(EXP(-$G389/INDEX($BB$5:$BG$12,MATCH($D389,$AR$5:$AR$12,0),4))*($G389/INDEX($BB$5:$BG$12,MATCH($D389,$AR$5:$AR$12,0),4))^$J389)+(EXP(-$G389/INDEX($BB$5:$BG$12,MATCH($D389,$AR$5:$AR$12,0),5))*($G389/INDEX($BB$5:$BG$12,MATCH($D389,$AR$5:$AR$12,0),5))^$J389)+(EXP(-$G389/INDEX($BB$5:$BG$12,MATCH($D389,$AR$5:$AR$12,0),6))*($G389/INDEX($BB$5:$BG$12,MATCH($D389,$AR$5:$AR$12,0),6))^$J389)),0)</x:f>
        <x:v>0</x:v>
      </x:c>
      <x:c r="AG389" s="145" t="n">
        <x:f>IFERROR((EXP(-$G389/INDEX($BB$5:$BG$12,MATCH($D389,$AR$5:$AR$12,0),3))*($G389/INDEX($BB$5:$BG$12,MATCH($D389,$AR$5:$AR$12,0),3))^$J389)/((EXP(-$G389/INDEX($BB$5:$BG$12,MATCH($D389,$AR$5:$AR$12,0),1))*($G389/INDEX($BB$5:$BG$12,MATCH($D389,$AR$5:$AR$12,0),1))^$J389)+(EXP(-$G389/INDEX($BB$5:$BG$12,MATCH($D389,$AR$5:$AR$12,0),2))*($G389/INDEX($BB$5:$BG$12,MATCH($D389,$AR$5:$AR$12,0),2))^$J389)+(EXP(-$G389/INDEX($BB$5:$BG$12,MATCH($D389,$AR$5:$AR$12,0),3))*($G389/INDEX($BB$5:$BG$12,MATCH($D389,$AR$5:$AR$12,0),3))^$J389)+(EXP(-$G389/INDEX($BB$5:$BG$12,MATCH($D389,$AR$5:$AR$12,0),4))*($G389/INDEX($BB$5:$BG$12,MATCH($D389,$AR$5:$AR$12,0),4))^$J389)+(EXP(-$G389/INDEX($BB$5:$BG$12,MATCH($D389,$AR$5:$AR$12,0),5))*($G389/INDEX($BB$5:$BG$12,MATCH($D389,$AR$5:$AR$12,0),5))^$J389)+(EXP(-$G389/INDEX($BB$5:$BG$12,MATCH($D389,$AR$5:$AR$12,0),6))*($G389/INDEX($BB$5:$BG$12,MATCH($D389,$AR$5:$AR$12,0),6))^$J389)),0)</x:f>
        <x:v>0</x:v>
      </x:c>
      <x:c r="AH389" s="145" t="n">
        <x:f>IFERROR((EXP(-$G389/INDEX($BB$5:$BG$12,MATCH($D389,$AR$5:$AR$12,0),4))*($G389/INDEX($BB$5:$BG$12,MATCH($D389,$AR$5:$AR$12,0),4))^$J389)/((EXP(-$G389/INDEX($BB$5:$BG$12,MATCH($D389,$AR$5:$AR$12,0),1))*($G389/INDEX($BB$5:$BG$12,MATCH($D389,$AR$5:$AR$12,0),1))^$J389)+(EXP(-$G389/INDEX($BB$5:$BG$12,MATCH($D389,$AR$5:$AR$12,0),2))*($G389/INDEX($BB$5:$BG$12,MATCH($D389,$AR$5:$AR$12,0),2))^$J389)+(EXP(-$G389/INDEX($BB$5:$BG$12,MATCH($D389,$AR$5:$AR$12,0),3))*($G389/INDEX($BB$5:$BG$12,MATCH($D389,$AR$5:$AR$12,0),3))^$J389)+(EXP(-$G389/INDEX($BB$5:$BG$12,MATCH($D389,$AR$5:$AR$12,0),4))*($G389/INDEX($BB$5:$BG$12,MATCH($D389,$AR$5:$AR$12,0),4))^$J389)+(EXP(-$G389/INDEX($BB$5:$BG$12,MATCH($D389,$AR$5:$AR$12,0),5))*($G389/INDEX($BB$5:$BG$12,MATCH($D389,$AR$5:$AR$12,0),5))^$J389)+(EXP(-$G389/INDEX($BB$5:$BG$12,MATCH($D389,$AR$5:$AR$12,0),6))*($G389/INDEX($BB$5:$BG$12,MATCH($D389,$AR$5:$AR$12,0),6))^$J389)),0)</x:f>
        <x:v>0</x:v>
      </x:c>
      <x:c r="AI389" s="145" t="n">
        <x:f>IFERROR((EXP(-$G389/INDEX($BB$5:$BG$12,MATCH($D389,$AR$5:$AR$12,0),5))*($G389/INDEX($BB$5:$BG$12,MATCH($D389,$AR$5:$AR$12,0),5))^$J389)/((EXP(-$G389/INDEX($BB$5:$BG$12,MATCH($D389,$AR$5:$AR$12,0),1))*($G389/INDEX($BB$5:$BG$12,MATCH($D389,$AR$5:$AR$12,0),1))^$J389)+(EXP(-$G389/INDEX($BB$5:$BG$12,MATCH($D389,$AR$5:$AR$12,0),2))*($G389/INDEX($BB$5:$BG$12,MATCH($D389,$AR$5:$AR$12,0),2))^$J389)+(EXP(-$G389/INDEX($BB$5:$BG$12,MATCH($D389,$AR$5:$AR$12,0),3))*($G389/INDEX($BB$5:$BG$12,MATCH($D389,$AR$5:$AR$12,0),3))^$J389)+(EXP(-$G389/INDEX($BB$5:$BG$12,MATCH($D389,$AR$5:$AR$12,0),4))*($G389/INDEX($BB$5:$BG$12,MATCH($D389,$AR$5:$AR$12,0),4))^$J389)+(EXP(-$G389/INDEX($BB$5:$BG$12,MATCH($D389,$AR$5:$AR$12,0),5))*($G389/INDEX($BB$5:$BG$12,MATCH($D389,$AR$5:$AR$12,0),5))^$J389)+(EXP(-$G389/INDEX($BB$5:$BG$12,MATCH($D389,$AR$5:$AR$12,0),6))*($G389/INDEX($BB$5:$BG$12,MATCH($D389,$AR$5:$AR$12,0),6))^$J389)),0)</x:f>
        <x:v>0</x:v>
      </x:c>
      <x:c r="AJ389" s="145" t="n">
        <x:f>IFERROR((EXP(-$G389/INDEX($BB$5:$BG$12,MATCH($D389,$AR$5:$AR$12,0),6))*($G389/INDEX($BB$5:$BG$12,MATCH($D389,$AR$5:$AR$12,0),6))^$J389)/((EXP(-$G389/INDEX($BB$5:$BG$12,MATCH($D389,$AR$5:$AR$12,0),1))*($G389/INDEX($BB$5:$BG$12,MATCH($D389,$AR$5:$AR$12,0),1))^$J389)+(EXP(-$G389/INDEX($BB$5:$BG$12,MATCH($D389,$AR$5:$AR$12,0),2))*($G389/INDEX($BB$5:$BG$12,MATCH($D389,$AR$5:$AR$12,0),2))^$J389)+(EXP(-$G389/INDEX($BB$5:$BG$12,MATCH($D389,$AR$5:$AR$12,0),3))*($G389/INDEX($BB$5:$BG$12,MATCH($D389,$AR$5:$AR$12,0),3))^$J389)+(EXP(-$G389/INDEX($BB$5:$BG$12,MATCH($D389,$AR$5:$AR$12,0),4))*($G389/INDEX($BB$5:$BG$12,MATCH($D389,$AR$5:$AR$12,0),4))^$J389)+(EXP(-$G389/INDEX($BB$5:$BG$12,MATCH($D389,$AR$5:$AR$12,0),5))*($G389/INDEX($BB$5:$BG$12,MATCH($D389,$AR$5:$AR$12,0),5))^$J389)+(EXP(-$G389/INDEX($BB$5:$BG$12,MATCH($D389,$AR$5:$AR$12,0),6))*($G389/INDEX($BB$5:$BG$12,MATCH($D389,$AR$5:$AR$12,0),6))^$J389)),0)</x:f>
        <x:v>0</x:v>
      </x:c>
      <x:c r="BJ389"/>
      <x:c r="BK389"/>
      <x:c r="BL389"/>
      <x:c r="BM389"/>
      <x:c r="BN389"/>
      <x:c r="BO389"/>
      <x:c r="BP389"/>
      <x:c r="BQ389"/>
      <x:c r="BR389"/>
      <x:c r="BS389"/>
      <x:c r="BT389"/>
      <x:c r="BU389"/>
      <x:c r="BV389"/>
      <x:c r="BW389"/>
      <x:c r="BX389"/>
      <x:c r="BY389"/>
      <x:c r="BZ389"/>
    </x:row>
    <x:row r="390">
      <x:c r="A390" s="30" t="n">
        <x:f>'対象台データ'!A388</x:f>
        <x:v>46155</x:v>
      </x:c>
      <x:c r="B390" s="1004" t="str">
        <x:f>'対象台データ'!B388</x:f>
        <x:v>水</x:v>
      </x:c>
      <x:c r="C390" s="1004" t="str">
        <x:f>'対象台データ'!C388</x:f>
        <x:v>5/13</x:v>
      </x:c>
      <x:c r="D390" t="str">
        <x:f>'対象台データ'!D388</x:f>
        <x:v>からくりサーカス</x:v>
      </x:c>
      <x:c r="E390" s="1015" t="n">
        <x:f>IF($X390="A",MIN(100,MAX(0,55+(V390-55)*(1+0.4*SQRT(MIN(G390/8000,1))))),MIN(100,MAX(0,V390)))</x:f>
        <x:v>89.08962578328696</x:v>
      </x:c>
      <x:c r="F390" s="1017" t="n">
        <x:f>'対象台データ'!E388</x:f>
        <x:v>717</x:v>
      </x:c>
      <x:c r="G390" s="644" t="n">
        <x:f>'対象台データ'!F388</x:f>
        <x:v>7699</x:v>
      </x:c>
      <x:c r="H390" s="644" t="n">
        <x:f>'対象台データ'!G388</x:f>
        <x:v>7010</x:v>
      </x:c>
      <x:c r="I390" s="644" t="n">
        <x:f>'対象台データ'!H388</x:f>
        <x:v>0</x:v>
      </x:c>
      <x:c r="J390" s="644" t="n">
        <x:f>'対象台データ'!I388</x:f>
        <x:v>0</x:v>
      </x:c>
      <x:c r="K390" s="145" t="n">
        <x:f>'対象台データ'!K388</x:f>
        <x:v>1.3035026193877992</x:v>
      </x:c>
      <x:c r="L390" s="28" t="n">
        <x:f>IF(G390&lt;=0,5,IF(G390&lt;1500,5+(G390-0)*(20-5)/(1500-0),IF(G390&lt;3000,20+(G390-1500)*(40-20)/(3000-1500),IF(G390&lt;4500,40+(G390-3000)*(58-40)/(4500-3000),IF(G390&lt;6000,58+(G390-4500)*(72-58)/(6000-4500),IF(G390&lt;7500,72+(G390-6000)*(84-72)/(7500-6000),IF(G390&lt;9000,84+(G390-7500)*(93-84)/(9000-7500),IF(G390&lt;11000,93+(G390-9000)*(100-93)/(11000-9000),100))))))))</x:f>
        <x:v>85.194</x:v>
      </x:c>
      <x:c r="M390" s="28" t="n">
        <x:v>1</x:v>
      </x:c>
      <x:c r="N390" s="28" t="n">
        <x:f>MIN(100,L390*M390)</x:f>
        <x:v>85.194</x:v>
      </x:c>
      <x:c r="O390" s="28" t="n">
        <x:f>IF(K390&lt;=0.8,0,IF(K390&lt;0.9,0+(K390-0.8)*(10-0)/(0.9-0.8),IF(K390&lt;1,10+(K390-0.9)*(35-10)/(1-0.9),IF(K390&lt;1.2,35+(K390-1)*(87-35)/(1.2-1),IF(K390&lt;1.3,87+(K390-1.2)*(96-87)/(1.3-1.2),IF(K390&lt;1.45,96+(K390-1.3)*(100-96)/(1.45-1.3),100))))))</x:f>
        <x:v>96.09340318367464</x:v>
      </x:c>
      <x:c r="P390" s="145" t="n">
        <x:f>MIN(1,SQRT(G390/8000))</x:f>
        <x:v>0.9810071355499917</x:v>
      </x:c>
      <x:c r="Q390" s="28" t="n">
        <x:f>35+(O390-35)*P390</x:f>
        <x:v>94.9330644582174</x:v>
      </x:c>
      <x:c r="R390" s="28" t="n">
        <x:f>IF(K390&lt;0.95,MIN(25,(0.95-K390)*250),0)</x:f>
        <x:v>0</x:v>
      </x:c>
      <x:c r="S390" s="28" t="n">
        <x:f>IF($X390="A",Y390*5+Z390*15+AA390*30+AB390*60+AC390*80+AD390*100,0)</x:f>
        <x:v>0</x:v>
      </x:c>
      <x:c r="T390" s="28" t="n">
        <x:f>IF($X390="A",AE390*5+AF390*15+AG390*30+AH390*60+AI390*80+AJ390*100,0)</x:f>
        <x:v>0</x:v>
      </x:c>
      <x:c r="U390" s="28" t="n">
        <x:f>IF($X390="A",S390*15%+T390*30%+Q390*55%,0)</x:f>
        <x:v>0</x:v>
      </x:c>
      <x:c r="V390" s="1019" t="n">
        <x:f>IF($X390="A",U390*80%+N390*20%,N390*IFERROR(INDEX($AT$5:$AT$60,MATCH($D390,$AR$5:$AR$60,0)),0.6)+Q390*IFERROR(INDEX($AU$5:$AU$60,MATCH($D390,$AR$5:$AR$60,0)),0.4)-R390)</x:f>
        <x:v>89.08962578328696</x:v>
      </x:c>
      <x:c r="W390" s="25" t="str">
        <x:f>IF(E390&gt;=90,"設定6級候補",IF(E390&gt;=75,"設定4以上強候補",IF(E390&gt;=60,"設定4以上を疑う","要観察")))</x:f>
        <x:v>設定4以上強候補</x:v>
      </x:c>
      <x:c r="X390" s="1004" t="str">
        <x:f>IFERROR(INDEX($AS$5:$AS$60,MATCH($D390,$AR$5:$AR$60,0)),"AT")</x:f>
        <x:v>AT</x:v>
      </x:c>
      <x:c r="Y390" s="145" t="n">
        <x:f>IFERROR((EXP(-$G390/INDEX($AV$5:$BA$12,MATCH($D390,$AR$5:$AR$12,0),1))*($G390/INDEX($AV$5:$BA$12,MATCH($D390,$AR$5:$AR$12,0),1))^$I390)/((EXP(-$G390/INDEX($AV$5:$BA$12,MATCH($D390,$AR$5:$AR$12,0),1))*($G390/INDEX($AV$5:$BA$12,MATCH($D390,$AR$5:$AR$12,0),1))^$I390)+(EXP(-$G390/INDEX($AV$5:$BA$12,MATCH($D390,$AR$5:$AR$12,0),2))*($G390/INDEX($AV$5:$BA$12,MATCH($D390,$AR$5:$AR$12,0),2))^$I390)+(EXP(-$G390/INDEX($AV$5:$BA$12,MATCH($D390,$AR$5:$AR$12,0),3))*($G390/INDEX($AV$5:$BA$12,MATCH($D390,$AR$5:$AR$12,0),3))^$I390)+(EXP(-$G390/INDEX($AV$5:$BA$12,MATCH($D390,$AR$5:$AR$12,0),4))*($G390/INDEX($AV$5:$BA$12,MATCH($D390,$AR$5:$AR$12,0),4))^$I390)+(EXP(-$G390/INDEX($AV$5:$BA$12,MATCH($D390,$AR$5:$AR$12,0),5))*($G390/INDEX($AV$5:$BA$12,MATCH($D390,$AR$5:$AR$12,0),5))^$I390)+(EXP(-$G390/INDEX($AV$5:$BA$12,MATCH($D390,$AR$5:$AR$12,0),6))*($G390/INDEX($AV$5:$BA$12,MATCH($D390,$AR$5:$AR$12,0),6))^$I390)),0)</x:f>
        <x:v>0</x:v>
      </x:c>
      <x:c r="Z390" s="145" t="n">
        <x:f>IFERROR((EXP(-$G390/INDEX($AV$5:$BA$12,MATCH($D390,$AR$5:$AR$12,0),2))*($G390/INDEX($AV$5:$BA$12,MATCH($D390,$AR$5:$AR$12,0),2))^$I390)/((EXP(-$G390/INDEX($AV$5:$BA$12,MATCH($D390,$AR$5:$AR$12,0),1))*($G390/INDEX($AV$5:$BA$12,MATCH($D390,$AR$5:$AR$12,0),1))^$I390)+(EXP(-$G390/INDEX($AV$5:$BA$12,MATCH($D390,$AR$5:$AR$12,0),2))*($G390/INDEX($AV$5:$BA$12,MATCH($D390,$AR$5:$AR$12,0),2))^$I390)+(EXP(-$G390/INDEX($AV$5:$BA$12,MATCH($D390,$AR$5:$AR$12,0),3))*($G390/INDEX($AV$5:$BA$12,MATCH($D390,$AR$5:$AR$12,0),3))^$I390)+(EXP(-$G390/INDEX($AV$5:$BA$12,MATCH($D390,$AR$5:$AR$12,0),4))*($G390/INDEX($AV$5:$BA$12,MATCH($D390,$AR$5:$AR$12,0),4))^$I390)+(EXP(-$G390/INDEX($AV$5:$BA$12,MATCH($D390,$AR$5:$AR$12,0),5))*($G390/INDEX($AV$5:$BA$12,MATCH($D390,$AR$5:$AR$12,0),5))^$I390)+(EXP(-$G390/INDEX($AV$5:$BA$12,MATCH($D390,$AR$5:$AR$12,0),6))*($G390/INDEX($AV$5:$BA$12,MATCH($D390,$AR$5:$AR$12,0),6))^$I390)),0)</x:f>
        <x:v>0</x:v>
      </x:c>
      <x:c r="AA390" s="145" t="n">
        <x:f>IFERROR((EXP(-$G390/INDEX($AV$5:$BA$12,MATCH($D390,$AR$5:$AR$12,0),3))*($G390/INDEX($AV$5:$BA$12,MATCH($D390,$AR$5:$AR$12,0),3))^$I390)/((EXP(-$G390/INDEX($AV$5:$BA$12,MATCH($D390,$AR$5:$AR$12,0),1))*($G390/INDEX($AV$5:$BA$12,MATCH($D390,$AR$5:$AR$12,0),1))^$I390)+(EXP(-$G390/INDEX($AV$5:$BA$12,MATCH($D390,$AR$5:$AR$12,0),2))*($G390/INDEX($AV$5:$BA$12,MATCH($D390,$AR$5:$AR$12,0),2))^$I390)+(EXP(-$G390/INDEX($AV$5:$BA$12,MATCH($D390,$AR$5:$AR$12,0),3))*($G390/INDEX($AV$5:$BA$12,MATCH($D390,$AR$5:$AR$12,0),3))^$I390)+(EXP(-$G390/INDEX($AV$5:$BA$12,MATCH($D390,$AR$5:$AR$12,0),4))*($G390/INDEX($AV$5:$BA$12,MATCH($D390,$AR$5:$AR$12,0),4))^$I390)+(EXP(-$G390/INDEX($AV$5:$BA$12,MATCH($D390,$AR$5:$AR$12,0),5))*($G390/INDEX($AV$5:$BA$12,MATCH($D390,$AR$5:$AR$12,0),5))^$I390)+(EXP(-$G390/INDEX($AV$5:$BA$12,MATCH($D390,$AR$5:$AR$12,0),6))*($G390/INDEX($AV$5:$BA$12,MATCH($D390,$AR$5:$AR$12,0),6))^$I390)),0)</x:f>
        <x:v>0</x:v>
      </x:c>
      <x:c r="AB390" s="145" t="n">
        <x:f>IFERROR((EXP(-$G390/INDEX($AV$5:$BA$12,MATCH($D390,$AR$5:$AR$12,0),4))*($G390/INDEX($AV$5:$BA$12,MATCH($D390,$AR$5:$AR$12,0),4))^$I390)/((EXP(-$G390/INDEX($AV$5:$BA$12,MATCH($D390,$AR$5:$AR$12,0),1))*($G390/INDEX($AV$5:$BA$12,MATCH($D390,$AR$5:$AR$12,0),1))^$I390)+(EXP(-$G390/INDEX($AV$5:$BA$12,MATCH($D390,$AR$5:$AR$12,0),2))*($G390/INDEX($AV$5:$BA$12,MATCH($D390,$AR$5:$AR$12,0),2))^$I390)+(EXP(-$G390/INDEX($AV$5:$BA$12,MATCH($D390,$AR$5:$AR$12,0),3))*($G390/INDEX($AV$5:$BA$12,MATCH($D390,$AR$5:$AR$12,0),3))^$I390)+(EXP(-$G390/INDEX($AV$5:$BA$12,MATCH($D390,$AR$5:$AR$12,0),4))*($G390/INDEX($AV$5:$BA$12,MATCH($D390,$AR$5:$AR$12,0),4))^$I390)+(EXP(-$G390/INDEX($AV$5:$BA$12,MATCH($D390,$AR$5:$AR$12,0),5))*($G390/INDEX($AV$5:$BA$12,MATCH($D390,$AR$5:$AR$12,0),5))^$I390)+(EXP(-$G390/INDEX($AV$5:$BA$12,MATCH($D390,$AR$5:$AR$12,0),6))*($G390/INDEX($AV$5:$BA$12,MATCH($D390,$AR$5:$AR$12,0),6))^$I390)),0)</x:f>
        <x:v>0</x:v>
      </x:c>
      <x:c r="AC390" s="145" t="n">
        <x:f>IFERROR((EXP(-$G390/INDEX($AV$5:$BA$12,MATCH($D390,$AR$5:$AR$12,0),5))*($G390/INDEX($AV$5:$BA$12,MATCH($D390,$AR$5:$AR$12,0),5))^$I390)/((EXP(-$G390/INDEX($AV$5:$BA$12,MATCH($D390,$AR$5:$AR$12,0),1))*($G390/INDEX($AV$5:$BA$12,MATCH($D390,$AR$5:$AR$12,0),1))^$I390)+(EXP(-$G390/INDEX($AV$5:$BA$12,MATCH($D390,$AR$5:$AR$12,0),2))*($G390/INDEX($AV$5:$BA$12,MATCH($D390,$AR$5:$AR$12,0),2))^$I390)+(EXP(-$G390/INDEX($AV$5:$BA$12,MATCH($D390,$AR$5:$AR$12,0),3))*($G390/INDEX($AV$5:$BA$12,MATCH($D390,$AR$5:$AR$12,0),3))^$I390)+(EXP(-$G390/INDEX($AV$5:$BA$12,MATCH($D390,$AR$5:$AR$12,0),4))*($G390/INDEX($AV$5:$BA$12,MATCH($D390,$AR$5:$AR$12,0),4))^$I390)+(EXP(-$G390/INDEX($AV$5:$BA$12,MATCH($D390,$AR$5:$AR$12,0),5))*($G390/INDEX($AV$5:$BA$12,MATCH($D390,$AR$5:$AR$12,0),5))^$I390)+(EXP(-$G390/INDEX($AV$5:$BA$12,MATCH($D390,$AR$5:$AR$12,0),6))*($G390/INDEX($AV$5:$BA$12,MATCH($D390,$AR$5:$AR$12,0),6))^$I390)),0)</x:f>
        <x:v>0</x:v>
      </x:c>
      <x:c r="AD390" s="145" t="n">
        <x:f>IFERROR((EXP(-$G390/INDEX($AV$5:$BA$12,MATCH($D390,$AR$5:$AR$12,0),6))*($G390/INDEX($AV$5:$BA$12,MATCH($D390,$AR$5:$AR$12,0),6))^$I390)/((EXP(-$G390/INDEX($AV$5:$BA$12,MATCH($D390,$AR$5:$AR$12,0),1))*($G390/INDEX($AV$5:$BA$12,MATCH($D390,$AR$5:$AR$12,0),1))^$I390)+(EXP(-$G390/INDEX($AV$5:$BA$12,MATCH($D390,$AR$5:$AR$12,0),2))*($G390/INDEX($AV$5:$BA$12,MATCH($D390,$AR$5:$AR$12,0),2))^$I390)+(EXP(-$G390/INDEX($AV$5:$BA$12,MATCH($D390,$AR$5:$AR$12,0),3))*($G390/INDEX($AV$5:$BA$12,MATCH($D390,$AR$5:$AR$12,0),3))^$I390)+(EXP(-$G390/INDEX($AV$5:$BA$12,MATCH($D390,$AR$5:$AR$12,0),4))*($G390/INDEX($AV$5:$BA$12,MATCH($D390,$AR$5:$AR$12,0),4))^$I390)+(EXP(-$G390/INDEX($AV$5:$BA$12,MATCH($D390,$AR$5:$AR$12,0),5))*($G390/INDEX($AV$5:$BA$12,MATCH($D390,$AR$5:$AR$12,0),5))^$I390)+(EXP(-$G390/INDEX($AV$5:$BA$12,MATCH($D390,$AR$5:$AR$12,0),6))*($G390/INDEX($AV$5:$BA$12,MATCH($D390,$AR$5:$AR$12,0),6))^$I390)),0)</x:f>
        <x:v>0</x:v>
      </x:c>
      <x:c r="AE390" s="145" t="n">
        <x:f>IFERROR((EXP(-$G390/INDEX($BB$5:$BG$12,MATCH($D390,$AR$5:$AR$12,0),1))*($G390/INDEX($BB$5:$BG$12,MATCH($D390,$AR$5:$AR$12,0),1))^$J390)/((EXP(-$G390/INDEX($BB$5:$BG$12,MATCH($D390,$AR$5:$AR$12,0),1))*($G390/INDEX($BB$5:$BG$12,MATCH($D390,$AR$5:$AR$12,0),1))^$J390)+(EXP(-$G390/INDEX($BB$5:$BG$12,MATCH($D390,$AR$5:$AR$12,0),2))*($G390/INDEX($BB$5:$BG$12,MATCH($D390,$AR$5:$AR$12,0),2))^$J390)+(EXP(-$G390/INDEX($BB$5:$BG$12,MATCH($D390,$AR$5:$AR$12,0),3))*($G390/INDEX($BB$5:$BG$12,MATCH($D390,$AR$5:$AR$12,0),3))^$J390)+(EXP(-$G390/INDEX($BB$5:$BG$12,MATCH($D390,$AR$5:$AR$12,0),4))*($G390/INDEX($BB$5:$BG$12,MATCH($D390,$AR$5:$AR$12,0),4))^$J390)+(EXP(-$G390/INDEX($BB$5:$BG$12,MATCH($D390,$AR$5:$AR$12,0),5))*($G390/INDEX($BB$5:$BG$12,MATCH($D390,$AR$5:$AR$12,0),5))^$J390)+(EXP(-$G390/INDEX($BB$5:$BG$12,MATCH($D390,$AR$5:$AR$12,0),6))*($G390/INDEX($BB$5:$BG$12,MATCH($D390,$AR$5:$AR$12,0),6))^$J390)),0)</x:f>
        <x:v>0</x:v>
      </x:c>
      <x:c r="AF390" s="145" t="n">
        <x:f>IFERROR((EXP(-$G390/INDEX($BB$5:$BG$12,MATCH($D390,$AR$5:$AR$12,0),2))*($G390/INDEX($BB$5:$BG$12,MATCH($D390,$AR$5:$AR$12,0),2))^$J390)/((EXP(-$G390/INDEX($BB$5:$BG$12,MATCH($D390,$AR$5:$AR$12,0),1))*($G390/INDEX($BB$5:$BG$12,MATCH($D390,$AR$5:$AR$12,0),1))^$J390)+(EXP(-$G390/INDEX($BB$5:$BG$12,MATCH($D390,$AR$5:$AR$12,0),2))*($G390/INDEX($BB$5:$BG$12,MATCH($D390,$AR$5:$AR$12,0),2))^$J390)+(EXP(-$G390/INDEX($BB$5:$BG$12,MATCH($D390,$AR$5:$AR$12,0),3))*($G390/INDEX($BB$5:$BG$12,MATCH($D390,$AR$5:$AR$12,0),3))^$J390)+(EXP(-$G390/INDEX($BB$5:$BG$12,MATCH($D390,$AR$5:$AR$12,0),4))*($G390/INDEX($BB$5:$BG$12,MATCH($D390,$AR$5:$AR$12,0),4))^$J390)+(EXP(-$G390/INDEX($BB$5:$BG$12,MATCH($D390,$AR$5:$AR$12,0),5))*($G390/INDEX($BB$5:$BG$12,MATCH($D390,$AR$5:$AR$12,0),5))^$J390)+(EXP(-$G390/INDEX($BB$5:$BG$12,MATCH($D390,$AR$5:$AR$12,0),6))*($G390/INDEX($BB$5:$BG$12,MATCH($D390,$AR$5:$AR$12,0),6))^$J390)),0)</x:f>
        <x:v>0</x:v>
      </x:c>
      <x:c r="AG390" s="145" t="n">
        <x:f>IFERROR((EXP(-$G390/INDEX($BB$5:$BG$12,MATCH($D390,$AR$5:$AR$12,0),3))*($G390/INDEX($BB$5:$BG$12,MATCH($D390,$AR$5:$AR$12,0),3))^$J390)/((EXP(-$G390/INDEX($BB$5:$BG$12,MATCH($D390,$AR$5:$AR$12,0),1))*($G390/INDEX($BB$5:$BG$12,MATCH($D390,$AR$5:$AR$12,0),1))^$J390)+(EXP(-$G390/INDEX($BB$5:$BG$12,MATCH($D390,$AR$5:$AR$12,0),2))*($G390/INDEX($BB$5:$BG$12,MATCH($D390,$AR$5:$AR$12,0),2))^$J390)+(EXP(-$G390/INDEX($BB$5:$BG$12,MATCH($D390,$AR$5:$AR$12,0),3))*($G390/INDEX($BB$5:$BG$12,MATCH($D390,$AR$5:$AR$12,0),3))^$J390)+(EXP(-$G390/INDEX($BB$5:$BG$12,MATCH($D390,$AR$5:$AR$12,0),4))*($G390/INDEX($BB$5:$BG$12,MATCH($D390,$AR$5:$AR$12,0),4))^$J390)+(EXP(-$G390/INDEX($BB$5:$BG$12,MATCH($D390,$AR$5:$AR$12,0),5))*($G390/INDEX($BB$5:$BG$12,MATCH($D390,$AR$5:$AR$12,0),5))^$J390)+(EXP(-$G390/INDEX($BB$5:$BG$12,MATCH($D390,$AR$5:$AR$12,0),6))*($G390/INDEX($BB$5:$BG$12,MATCH($D390,$AR$5:$AR$12,0),6))^$J390)),0)</x:f>
        <x:v>0</x:v>
      </x:c>
      <x:c r="AH390" s="145" t="n">
        <x:f>IFERROR((EXP(-$G390/INDEX($BB$5:$BG$12,MATCH($D390,$AR$5:$AR$12,0),4))*($G390/INDEX($BB$5:$BG$12,MATCH($D390,$AR$5:$AR$12,0),4))^$J390)/((EXP(-$G390/INDEX($BB$5:$BG$12,MATCH($D390,$AR$5:$AR$12,0),1))*($G390/INDEX($BB$5:$BG$12,MATCH($D390,$AR$5:$AR$12,0),1))^$J390)+(EXP(-$G390/INDEX($BB$5:$BG$12,MATCH($D390,$AR$5:$AR$12,0),2))*($G390/INDEX($BB$5:$BG$12,MATCH($D390,$AR$5:$AR$12,0),2))^$J390)+(EXP(-$G390/INDEX($BB$5:$BG$12,MATCH($D390,$AR$5:$AR$12,0),3))*($G390/INDEX($BB$5:$BG$12,MATCH($D390,$AR$5:$AR$12,0),3))^$J390)+(EXP(-$G390/INDEX($BB$5:$BG$12,MATCH($D390,$AR$5:$AR$12,0),4))*($G390/INDEX($BB$5:$BG$12,MATCH($D390,$AR$5:$AR$12,0),4))^$J390)+(EXP(-$G390/INDEX($BB$5:$BG$12,MATCH($D390,$AR$5:$AR$12,0),5))*($G390/INDEX($BB$5:$BG$12,MATCH($D390,$AR$5:$AR$12,0),5))^$J390)+(EXP(-$G390/INDEX($BB$5:$BG$12,MATCH($D390,$AR$5:$AR$12,0),6))*($G390/INDEX($BB$5:$BG$12,MATCH($D390,$AR$5:$AR$12,0),6))^$J390)),0)</x:f>
        <x:v>0</x:v>
      </x:c>
      <x:c r="AI390" s="145" t="n">
        <x:f>IFERROR((EXP(-$G390/INDEX($BB$5:$BG$12,MATCH($D390,$AR$5:$AR$12,0),5))*($G390/INDEX($BB$5:$BG$12,MATCH($D390,$AR$5:$AR$12,0),5))^$J390)/((EXP(-$G390/INDEX($BB$5:$BG$12,MATCH($D390,$AR$5:$AR$12,0),1))*($G390/INDEX($BB$5:$BG$12,MATCH($D390,$AR$5:$AR$12,0),1))^$J390)+(EXP(-$G390/INDEX($BB$5:$BG$12,MATCH($D390,$AR$5:$AR$12,0),2))*($G390/INDEX($BB$5:$BG$12,MATCH($D390,$AR$5:$AR$12,0),2))^$J390)+(EXP(-$G390/INDEX($BB$5:$BG$12,MATCH($D390,$AR$5:$AR$12,0),3))*($G390/INDEX($BB$5:$BG$12,MATCH($D390,$AR$5:$AR$12,0),3))^$J390)+(EXP(-$G390/INDEX($BB$5:$BG$12,MATCH($D390,$AR$5:$AR$12,0),4))*($G390/INDEX($BB$5:$BG$12,MATCH($D390,$AR$5:$AR$12,0),4))^$J390)+(EXP(-$G390/INDEX($BB$5:$BG$12,MATCH($D390,$AR$5:$AR$12,0),5))*($G390/INDEX($BB$5:$BG$12,MATCH($D390,$AR$5:$AR$12,0),5))^$J390)+(EXP(-$G390/INDEX($BB$5:$BG$12,MATCH($D390,$AR$5:$AR$12,0),6))*($G390/INDEX($BB$5:$BG$12,MATCH($D390,$AR$5:$AR$12,0),6))^$J390)),0)</x:f>
        <x:v>0</x:v>
      </x:c>
      <x:c r="AJ390" s="145" t="n">
        <x:f>IFERROR((EXP(-$G390/INDEX($BB$5:$BG$12,MATCH($D390,$AR$5:$AR$12,0),6))*($G390/INDEX($BB$5:$BG$12,MATCH($D390,$AR$5:$AR$12,0),6))^$J390)/((EXP(-$G390/INDEX($BB$5:$BG$12,MATCH($D390,$AR$5:$AR$12,0),1))*($G390/INDEX($BB$5:$BG$12,MATCH($D390,$AR$5:$AR$12,0),1))^$J390)+(EXP(-$G390/INDEX($BB$5:$BG$12,MATCH($D390,$AR$5:$AR$12,0),2))*($G390/INDEX($BB$5:$BG$12,MATCH($D390,$AR$5:$AR$12,0),2))^$J390)+(EXP(-$G390/INDEX($BB$5:$BG$12,MATCH($D390,$AR$5:$AR$12,0),3))*($G390/INDEX($BB$5:$BG$12,MATCH($D390,$AR$5:$AR$12,0),3))^$J390)+(EXP(-$G390/INDEX($BB$5:$BG$12,MATCH($D390,$AR$5:$AR$12,0),4))*($G390/INDEX($BB$5:$BG$12,MATCH($D390,$AR$5:$AR$12,0),4))^$J390)+(EXP(-$G390/INDEX($BB$5:$BG$12,MATCH($D390,$AR$5:$AR$12,0),5))*($G390/INDEX($BB$5:$BG$12,MATCH($D390,$AR$5:$AR$12,0),5))^$J390)+(EXP(-$G390/INDEX($BB$5:$BG$12,MATCH($D390,$AR$5:$AR$12,0),6))*($G390/INDEX($BB$5:$BG$12,MATCH($D390,$AR$5:$AR$12,0),6))^$J390)),0)</x:f>
        <x:v>0</x:v>
      </x:c>
      <x:c r="BJ390"/>
      <x:c r="BK390"/>
      <x:c r="BL390"/>
      <x:c r="BM390"/>
      <x:c r="BN390"/>
      <x:c r="BO390"/>
      <x:c r="BP390"/>
      <x:c r="BQ390"/>
      <x:c r="BR390"/>
      <x:c r="BS390"/>
      <x:c r="BT390"/>
      <x:c r="BU390"/>
      <x:c r="BV390"/>
      <x:c r="BW390"/>
      <x:c r="BX390"/>
      <x:c r="BY390"/>
      <x:c r="BZ390"/>
    </x:row>
    <x:row r="391">
      <x:c r="A391" s="30" t="n">
        <x:f>'対象台データ'!A389</x:f>
        <x:v>46155</x:v>
      </x:c>
      <x:c r="B391" s="1004" t="str">
        <x:f>'対象台データ'!B389</x:f>
        <x:v>水</x:v>
      </x:c>
      <x:c r="C391" s="1004" t="str">
        <x:f>'対象台データ'!C389</x:f>
        <x:v>5/13</x:v>
      </x:c>
      <x:c r="D391" t="str">
        <x:f>'対象台データ'!D389</x:f>
        <x:v>からくりサーカス</x:v>
      </x:c>
      <x:c r="E391" s="1015" t="n">
        <x:f>IF($X391="A",MIN(100,MAX(0,55+(V391-55)*(1+0.4*SQRT(MIN(G391/8000,1))))),MIN(100,MAX(0,V391)))</x:f>
        <x:v>91.4811982040674</x:v>
      </x:c>
      <x:c r="F391" s="1017" t="n">
        <x:f>'対象台データ'!E389</x:f>
        <x:v>718</x:v>
      </x:c>
      <x:c r="G391" s="644" t="n">
        <x:f>'対象台データ'!F389</x:f>
        <x:v>7960</x:v>
      </x:c>
      <x:c r="H391" s="644" t="n">
        <x:f>'対象台データ'!G389</x:f>
        <x:v>9602</x:v>
      </x:c>
      <x:c r="I391" s="644" t="n">
        <x:f>'対象台データ'!H389</x:f>
        <x:v>0</x:v>
      </x:c>
      <x:c r="J391" s="644" t="n">
        <x:f>'対象台データ'!I389</x:f>
        <x:v>0</x:v>
      </x:c>
      <x:c r="K391" s="145" t="n">
        <x:f>'対象台データ'!K389</x:f>
        <x:v>1.4020938023450586</x:v>
      </x:c>
      <x:c r="L391" s="28" t="n">
        <x:f>IF(G391&lt;=0,5,IF(G391&lt;1500,5+(G391-0)*(20-5)/(1500-0),IF(G391&lt;3000,20+(G391-1500)*(40-20)/(3000-1500),IF(G391&lt;4500,40+(G391-3000)*(58-40)/(4500-3000),IF(G391&lt;6000,58+(G391-4500)*(72-58)/(6000-4500),IF(G391&lt;7500,72+(G391-6000)*(84-72)/(7500-6000),IF(G391&lt;9000,84+(G391-7500)*(93-84)/(9000-7500),IF(G391&lt;11000,93+(G391-9000)*(100-93)/(11000-9000),100))))))))</x:f>
        <x:v>86.76</x:v>
      </x:c>
      <x:c r="M391" s="28" t="n">
        <x:v>1</x:v>
      </x:c>
      <x:c r="N391" s="28" t="n">
        <x:f>MIN(100,L391*M391)</x:f>
        <x:v>86.76</x:v>
      </x:c>
      <x:c r="O391" s="28" t="n">
        <x:f>IF(K391&lt;=0.8,0,IF(K391&lt;0.9,0+(K391-0.8)*(10-0)/(0.9-0.8),IF(K391&lt;1,10+(K391-0.9)*(35-10)/(1-0.9),IF(K391&lt;1.2,35+(K391-1)*(87-35)/(1.2-1),IF(K391&lt;1.3,87+(K391-1.2)*(96-87)/(1.3-1.2),IF(K391&lt;1.45,96+(K391-1.3)*(100-96)/(1.45-1.3),100))))))</x:f>
        <x:v>98.72250139586824</x:v>
      </x:c>
      <x:c r="P391" s="145" t="n">
        <x:f>MIN(1,SQRT(G391/8000))</x:f>
        <x:v>0.9974968671630001</x:v>
      </x:c>
      <x:c r="Q391" s="28" t="n">
        <x:f>35+(O391-35)*P391</x:f>
        <x:v>98.56299551016846</x:v>
      </x:c>
      <x:c r="R391" s="28" t="n">
        <x:f>IF(K391&lt;0.95,MIN(25,(0.95-K391)*250),0)</x:f>
        <x:v>0</x:v>
      </x:c>
      <x:c r="S391" s="28" t="n">
        <x:f>IF($X391="A",Y391*5+Z391*15+AA391*30+AB391*60+AC391*80+AD391*100,0)</x:f>
        <x:v>0</x:v>
      </x:c>
      <x:c r="T391" s="28" t="n">
        <x:f>IF($X391="A",AE391*5+AF391*15+AG391*30+AH391*60+AI391*80+AJ391*100,0)</x:f>
        <x:v>0</x:v>
      </x:c>
      <x:c r="U391" s="28" t="n">
        <x:f>IF($X391="A",S391*15%+T391*30%+Q391*55%,0)</x:f>
        <x:v>0</x:v>
      </x:c>
      <x:c r="V391" s="1019" t="n">
        <x:f>IF($X391="A",U391*80%+N391*20%,N391*IFERROR(INDEX($AT$5:$AT$60,MATCH($D391,$AR$5:$AR$60,0)),0.6)+Q391*IFERROR(INDEX($AU$5:$AU$60,MATCH($D391,$AR$5:$AR$60,0)),0.4)-R391)</x:f>
        <x:v>91.4811982040674</x:v>
      </x:c>
      <x:c r="W391" s="25" t="str">
        <x:f>IF(E391&gt;=90,"設定6級候補",IF(E391&gt;=75,"設定4以上強候補",IF(E391&gt;=60,"設定4以上を疑う","要観察")))</x:f>
        <x:v>設定6級候補</x:v>
      </x:c>
      <x:c r="X391" s="1004" t="str">
        <x:f>IFERROR(INDEX($AS$5:$AS$60,MATCH($D391,$AR$5:$AR$60,0)),"AT")</x:f>
        <x:v>AT</x:v>
      </x:c>
      <x:c r="Y391" s="145" t="n">
        <x:f>IFERROR((EXP(-$G391/INDEX($AV$5:$BA$12,MATCH($D391,$AR$5:$AR$12,0),1))*($G391/INDEX($AV$5:$BA$12,MATCH($D391,$AR$5:$AR$12,0),1))^$I391)/((EXP(-$G391/INDEX($AV$5:$BA$12,MATCH($D391,$AR$5:$AR$12,0),1))*($G391/INDEX($AV$5:$BA$12,MATCH($D391,$AR$5:$AR$12,0),1))^$I391)+(EXP(-$G391/INDEX($AV$5:$BA$12,MATCH($D391,$AR$5:$AR$12,0),2))*($G391/INDEX($AV$5:$BA$12,MATCH($D391,$AR$5:$AR$12,0),2))^$I391)+(EXP(-$G391/INDEX($AV$5:$BA$12,MATCH($D391,$AR$5:$AR$12,0),3))*($G391/INDEX($AV$5:$BA$12,MATCH($D391,$AR$5:$AR$12,0),3))^$I391)+(EXP(-$G391/INDEX($AV$5:$BA$12,MATCH($D391,$AR$5:$AR$12,0),4))*($G391/INDEX($AV$5:$BA$12,MATCH($D391,$AR$5:$AR$12,0),4))^$I391)+(EXP(-$G391/INDEX($AV$5:$BA$12,MATCH($D391,$AR$5:$AR$12,0),5))*($G391/INDEX($AV$5:$BA$12,MATCH($D391,$AR$5:$AR$12,0),5))^$I391)+(EXP(-$G391/INDEX($AV$5:$BA$12,MATCH($D391,$AR$5:$AR$12,0),6))*($G391/INDEX($AV$5:$BA$12,MATCH($D391,$AR$5:$AR$12,0),6))^$I391)),0)</x:f>
        <x:v>0</x:v>
      </x:c>
      <x:c r="Z391" s="145" t="n">
        <x:f>IFERROR((EXP(-$G391/INDEX($AV$5:$BA$12,MATCH($D391,$AR$5:$AR$12,0),2))*($G391/INDEX($AV$5:$BA$12,MATCH($D391,$AR$5:$AR$12,0),2))^$I391)/((EXP(-$G391/INDEX($AV$5:$BA$12,MATCH($D391,$AR$5:$AR$12,0),1))*($G391/INDEX($AV$5:$BA$12,MATCH($D391,$AR$5:$AR$12,0),1))^$I391)+(EXP(-$G391/INDEX($AV$5:$BA$12,MATCH($D391,$AR$5:$AR$12,0),2))*($G391/INDEX($AV$5:$BA$12,MATCH($D391,$AR$5:$AR$12,0),2))^$I391)+(EXP(-$G391/INDEX($AV$5:$BA$12,MATCH($D391,$AR$5:$AR$12,0),3))*($G391/INDEX($AV$5:$BA$12,MATCH($D391,$AR$5:$AR$12,0),3))^$I391)+(EXP(-$G391/INDEX($AV$5:$BA$12,MATCH($D391,$AR$5:$AR$12,0),4))*($G391/INDEX($AV$5:$BA$12,MATCH($D391,$AR$5:$AR$12,0),4))^$I391)+(EXP(-$G391/INDEX($AV$5:$BA$12,MATCH($D391,$AR$5:$AR$12,0),5))*($G391/INDEX($AV$5:$BA$12,MATCH($D391,$AR$5:$AR$12,0),5))^$I391)+(EXP(-$G391/INDEX($AV$5:$BA$12,MATCH($D391,$AR$5:$AR$12,0),6))*($G391/INDEX($AV$5:$BA$12,MATCH($D391,$AR$5:$AR$12,0),6))^$I391)),0)</x:f>
        <x:v>0</x:v>
      </x:c>
      <x:c r="AA391" s="145" t="n">
        <x:f>IFERROR((EXP(-$G391/INDEX($AV$5:$BA$12,MATCH($D391,$AR$5:$AR$12,0),3))*($G391/INDEX($AV$5:$BA$12,MATCH($D391,$AR$5:$AR$12,0),3))^$I391)/((EXP(-$G391/INDEX($AV$5:$BA$12,MATCH($D391,$AR$5:$AR$12,0),1))*($G391/INDEX($AV$5:$BA$12,MATCH($D391,$AR$5:$AR$12,0),1))^$I391)+(EXP(-$G391/INDEX($AV$5:$BA$12,MATCH($D391,$AR$5:$AR$12,0),2))*($G391/INDEX($AV$5:$BA$12,MATCH($D391,$AR$5:$AR$12,0),2))^$I391)+(EXP(-$G391/INDEX($AV$5:$BA$12,MATCH($D391,$AR$5:$AR$12,0),3))*($G391/INDEX($AV$5:$BA$12,MATCH($D391,$AR$5:$AR$12,0),3))^$I391)+(EXP(-$G391/INDEX($AV$5:$BA$12,MATCH($D391,$AR$5:$AR$12,0),4))*($G391/INDEX($AV$5:$BA$12,MATCH($D391,$AR$5:$AR$12,0),4))^$I391)+(EXP(-$G391/INDEX($AV$5:$BA$12,MATCH($D391,$AR$5:$AR$12,0),5))*($G391/INDEX($AV$5:$BA$12,MATCH($D391,$AR$5:$AR$12,0),5))^$I391)+(EXP(-$G391/INDEX($AV$5:$BA$12,MATCH($D391,$AR$5:$AR$12,0),6))*($G391/INDEX($AV$5:$BA$12,MATCH($D391,$AR$5:$AR$12,0),6))^$I391)),0)</x:f>
        <x:v>0</x:v>
      </x:c>
      <x:c r="AB391" s="145" t="n">
        <x:f>IFERROR((EXP(-$G391/INDEX($AV$5:$BA$12,MATCH($D391,$AR$5:$AR$12,0),4))*($G391/INDEX($AV$5:$BA$12,MATCH($D391,$AR$5:$AR$12,0),4))^$I391)/((EXP(-$G391/INDEX($AV$5:$BA$12,MATCH($D391,$AR$5:$AR$12,0),1))*($G391/INDEX($AV$5:$BA$12,MATCH($D391,$AR$5:$AR$12,0),1))^$I391)+(EXP(-$G391/INDEX($AV$5:$BA$12,MATCH($D391,$AR$5:$AR$12,0),2))*($G391/INDEX($AV$5:$BA$12,MATCH($D391,$AR$5:$AR$12,0),2))^$I391)+(EXP(-$G391/INDEX($AV$5:$BA$12,MATCH($D391,$AR$5:$AR$12,0),3))*($G391/INDEX($AV$5:$BA$12,MATCH($D391,$AR$5:$AR$12,0),3))^$I391)+(EXP(-$G391/INDEX($AV$5:$BA$12,MATCH($D391,$AR$5:$AR$12,0),4))*($G391/INDEX($AV$5:$BA$12,MATCH($D391,$AR$5:$AR$12,0),4))^$I391)+(EXP(-$G391/INDEX($AV$5:$BA$12,MATCH($D391,$AR$5:$AR$12,0),5))*($G391/INDEX($AV$5:$BA$12,MATCH($D391,$AR$5:$AR$12,0),5))^$I391)+(EXP(-$G391/INDEX($AV$5:$BA$12,MATCH($D391,$AR$5:$AR$12,0),6))*($G391/INDEX($AV$5:$BA$12,MATCH($D391,$AR$5:$AR$12,0),6))^$I391)),0)</x:f>
        <x:v>0</x:v>
      </x:c>
      <x:c r="AC391" s="145" t="n">
        <x:f>IFERROR((EXP(-$G391/INDEX($AV$5:$BA$12,MATCH($D391,$AR$5:$AR$12,0),5))*($G391/INDEX($AV$5:$BA$12,MATCH($D391,$AR$5:$AR$12,0),5))^$I391)/((EXP(-$G391/INDEX($AV$5:$BA$12,MATCH($D391,$AR$5:$AR$12,0),1))*($G391/INDEX($AV$5:$BA$12,MATCH($D391,$AR$5:$AR$12,0),1))^$I391)+(EXP(-$G391/INDEX($AV$5:$BA$12,MATCH($D391,$AR$5:$AR$12,0),2))*($G391/INDEX($AV$5:$BA$12,MATCH($D391,$AR$5:$AR$12,0),2))^$I391)+(EXP(-$G391/INDEX($AV$5:$BA$12,MATCH($D391,$AR$5:$AR$12,0),3))*($G391/INDEX($AV$5:$BA$12,MATCH($D391,$AR$5:$AR$12,0),3))^$I391)+(EXP(-$G391/INDEX($AV$5:$BA$12,MATCH($D391,$AR$5:$AR$12,0),4))*($G391/INDEX($AV$5:$BA$12,MATCH($D391,$AR$5:$AR$12,0),4))^$I391)+(EXP(-$G391/INDEX($AV$5:$BA$12,MATCH($D391,$AR$5:$AR$12,0),5))*($G391/INDEX($AV$5:$BA$12,MATCH($D391,$AR$5:$AR$12,0),5))^$I391)+(EXP(-$G391/INDEX($AV$5:$BA$12,MATCH($D391,$AR$5:$AR$12,0),6))*($G391/INDEX($AV$5:$BA$12,MATCH($D391,$AR$5:$AR$12,0),6))^$I391)),0)</x:f>
        <x:v>0</x:v>
      </x:c>
      <x:c r="AD391" s="145" t="n">
        <x:f>IFERROR((EXP(-$G391/INDEX($AV$5:$BA$12,MATCH($D391,$AR$5:$AR$12,0),6))*($G391/INDEX($AV$5:$BA$12,MATCH($D391,$AR$5:$AR$12,0),6))^$I391)/((EXP(-$G391/INDEX($AV$5:$BA$12,MATCH($D391,$AR$5:$AR$12,0),1))*($G391/INDEX($AV$5:$BA$12,MATCH($D391,$AR$5:$AR$12,0),1))^$I391)+(EXP(-$G391/INDEX($AV$5:$BA$12,MATCH($D391,$AR$5:$AR$12,0),2))*($G391/INDEX($AV$5:$BA$12,MATCH($D391,$AR$5:$AR$12,0),2))^$I391)+(EXP(-$G391/INDEX($AV$5:$BA$12,MATCH($D391,$AR$5:$AR$12,0),3))*($G391/INDEX($AV$5:$BA$12,MATCH($D391,$AR$5:$AR$12,0),3))^$I391)+(EXP(-$G391/INDEX($AV$5:$BA$12,MATCH($D391,$AR$5:$AR$12,0),4))*($G391/INDEX($AV$5:$BA$12,MATCH($D391,$AR$5:$AR$12,0),4))^$I391)+(EXP(-$G391/INDEX($AV$5:$BA$12,MATCH($D391,$AR$5:$AR$12,0),5))*($G391/INDEX($AV$5:$BA$12,MATCH($D391,$AR$5:$AR$12,0),5))^$I391)+(EXP(-$G391/INDEX($AV$5:$BA$12,MATCH($D391,$AR$5:$AR$12,0),6))*($G391/INDEX($AV$5:$BA$12,MATCH($D391,$AR$5:$AR$12,0),6))^$I391)),0)</x:f>
        <x:v>0</x:v>
      </x:c>
      <x:c r="AE391" s="145" t="n">
        <x:f>IFERROR((EXP(-$G391/INDEX($BB$5:$BG$12,MATCH($D391,$AR$5:$AR$12,0),1))*($G391/INDEX($BB$5:$BG$12,MATCH($D391,$AR$5:$AR$12,0),1))^$J391)/((EXP(-$G391/INDEX($BB$5:$BG$12,MATCH($D391,$AR$5:$AR$12,0),1))*($G391/INDEX($BB$5:$BG$12,MATCH($D391,$AR$5:$AR$12,0),1))^$J391)+(EXP(-$G391/INDEX($BB$5:$BG$12,MATCH($D391,$AR$5:$AR$12,0),2))*($G391/INDEX($BB$5:$BG$12,MATCH($D391,$AR$5:$AR$12,0),2))^$J391)+(EXP(-$G391/INDEX($BB$5:$BG$12,MATCH($D391,$AR$5:$AR$12,0),3))*($G391/INDEX($BB$5:$BG$12,MATCH($D391,$AR$5:$AR$12,0),3))^$J391)+(EXP(-$G391/INDEX($BB$5:$BG$12,MATCH($D391,$AR$5:$AR$12,0),4))*($G391/INDEX($BB$5:$BG$12,MATCH($D391,$AR$5:$AR$12,0),4))^$J391)+(EXP(-$G391/INDEX($BB$5:$BG$12,MATCH($D391,$AR$5:$AR$12,0),5))*($G391/INDEX($BB$5:$BG$12,MATCH($D391,$AR$5:$AR$12,0),5))^$J391)+(EXP(-$G391/INDEX($BB$5:$BG$12,MATCH($D391,$AR$5:$AR$12,0),6))*($G391/INDEX($BB$5:$BG$12,MATCH($D391,$AR$5:$AR$12,0),6))^$J391)),0)</x:f>
        <x:v>0</x:v>
      </x:c>
      <x:c r="AF391" s="145" t="n">
        <x:f>IFERROR((EXP(-$G391/INDEX($BB$5:$BG$12,MATCH($D391,$AR$5:$AR$12,0),2))*($G391/INDEX($BB$5:$BG$12,MATCH($D391,$AR$5:$AR$12,0),2))^$J391)/((EXP(-$G391/INDEX($BB$5:$BG$12,MATCH($D391,$AR$5:$AR$12,0),1))*($G391/INDEX($BB$5:$BG$12,MATCH($D391,$AR$5:$AR$12,0),1))^$J391)+(EXP(-$G391/INDEX($BB$5:$BG$12,MATCH($D391,$AR$5:$AR$12,0),2))*($G391/INDEX($BB$5:$BG$12,MATCH($D391,$AR$5:$AR$12,0),2))^$J391)+(EXP(-$G391/INDEX($BB$5:$BG$12,MATCH($D391,$AR$5:$AR$12,0),3))*($G391/INDEX($BB$5:$BG$12,MATCH($D391,$AR$5:$AR$12,0),3))^$J391)+(EXP(-$G391/INDEX($BB$5:$BG$12,MATCH($D391,$AR$5:$AR$12,0),4))*($G391/INDEX($BB$5:$BG$12,MATCH($D391,$AR$5:$AR$12,0),4))^$J391)+(EXP(-$G391/INDEX($BB$5:$BG$12,MATCH($D391,$AR$5:$AR$12,0),5))*($G391/INDEX($BB$5:$BG$12,MATCH($D391,$AR$5:$AR$12,0),5))^$J391)+(EXP(-$G391/INDEX($BB$5:$BG$12,MATCH($D391,$AR$5:$AR$12,0),6))*($G391/INDEX($BB$5:$BG$12,MATCH($D391,$AR$5:$AR$12,0),6))^$J391)),0)</x:f>
        <x:v>0</x:v>
      </x:c>
      <x:c r="AG391" s="145" t="n">
        <x:f>IFERROR((EXP(-$G391/INDEX($BB$5:$BG$12,MATCH($D391,$AR$5:$AR$12,0),3))*($G391/INDEX($BB$5:$BG$12,MATCH($D391,$AR$5:$AR$12,0),3))^$J391)/((EXP(-$G391/INDEX($BB$5:$BG$12,MATCH($D391,$AR$5:$AR$12,0),1))*($G391/INDEX($BB$5:$BG$12,MATCH($D391,$AR$5:$AR$12,0),1))^$J391)+(EXP(-$G391/INDEX($BB$5:$BG$12,MATCH($D391,$AR$5:$AR$12,0),2))*($G391/INDEX($BB$5:$BG$12,MATCH($D391,$AR$5:$AR$12,0),2))^$J391)+(EXP(-$G391/INDEX($BB$5:$BG$12,MATCH($D391,$AR$5:$AR$12,0),3))*($G391/INDEX($BB$5:$BG$12,MATCH($D391,$AR$5:$AR$12,0),3))^$J391)+(EXP(-$G391/INDEX($BB$5:$BG$12,MATCH($D391,$AR$5:$AR$12,0),4))*($G391/INDEX($BB$5:$BG$12,MATCH($D391,$AR$5:$AR$12,0),4))^$J391)+(EXP(-$G391/INDEX($BB$5:$BG$12,MATCH($D391,$AR$5:$AR$12,0),5))*($G391/INDEX($BB$5:$BG$12,MATCH($D391,$AR$5:$AR$12,0),5))^$J391)+(EXP(-$G391/INDEX($BB$5:$BG$12,MATCH($D391,$AR$5:$AR$12,0),6))*($G391/INDEX($BB$5:$BG$12,MATCH($D391,$AR$5:$AR$12,0),6))^$J391)),0)</x:f>
        <x:v>0</x:v>
      </x:c>
      <x:c r="AH391" s="145" t="n">
        <x:f>IFERROR((EXP(-$G391/INDEX($BB$5:$BG$12,MATCH($D391,$AR$5:$AR$12,0),4))*($G391/INDEX($BB$5:$BG$12,MATCH($D391,$AR$5:$AR$12,0),4))^$J391)/((EXP(-$G391/INDEX($BB$5:$BG$12,MATCH($D391,$AR$5:$AR$12,0),1))*($G391/INDEX($BB$5:$BG$12,MATCH($D391,$AR$5:$AR$12,0),1))^$J391)+(EXP(-$G391/INDEX($BB$5:$BG$12,MATCH($D391,$AR$5:$AR$12,0),2))*($G391/INDEX($BB$5:$BG$12,MATCH($D391,$AR$5:$AR$12,0),2))^$J391)+(EXP(-$G391/INDEX($BB$5:$BG$12,MATCH($D391,$AR$5:$AR$12,0),3))*($G391/INDEX($BB$5:$BG$12,MATCH($D391,$AR$5:$AR$12,0),3))^$J391)+(EXP(-$G391/INDEX($BB$5:$BG$12,MATCH($D391,$AR$5:$AR$12,0),4))*($G391/INDEX($BB$5:$BG$12,MATCH($D391,$AR$5:$AR$12,0),4))^$J391)+(EXP(-$G391/INDEX($BB$5:$BG$12,MATCH($D391,$AR$5:$AR$12,0),5))*($G391/INDEX($BB$5:$BG$12,MATCH($D391,$AR$5:$AR$12,0),5))^$J391)+(EXP(-$G391/INDEX($BB$5:$BG$12,MATCH($D391,$AR$5:$AR$12,0),6))*($G391/INDEX($BB$5:$BG$12,MATCH($D391,$AR$5:$AR$12,0),6))^$J391)),0)</x:f>
        <x:v>0</x:v>
      </x:c>
      <x:c r="AI391" s="145" t="n">
        <x:f>IFERROR((EXP(-$G391/INDEX($BB$5:$BG$12,MATCH($D391,$AR$5:$AR$12,0),5))*($G391/INDEX($BB$5:$BG$12,MATCH($D391,$AR$5:$AR$12,0),5))^$J391)/((EXP(-$G391/INDEX($BB$5:$BG$12,MATCH($D391,$AR$5:$AR$12,0),1))*($G391/INDEX($BB$5:$BG$12,MATCH($D391,$AR$5:$AR$12,0),1))^$J391)+(EXP(-$G391/INDEX($BB$5:$BG$12,MATCH($D391,$AR$5:$AR$12,0),2))*($G391/INDEX($BB$5:$BG$12,MATCH($D391,$AR$5:$AR$12,0),2))^$J391)+(EXP(-$G391/INDEX($BB$5:$BG$12,MATCH($D391,$AR$5:$AR$12,0),3))*($G391/INDEX($BB$5:$BG$12,MATCH($D391,$AR$5:$AR$12,0),3))^$J391)+(EXP(-$G391/INDEX($BB$5:$BG$12,MATCH($D391,$AR$5:$AR$12,0),4))*($G391/INDEX($BB$5:$BG$12,MATCH($D391,$AR$5:$AR$12,0),4))^$J391)+(EXP(-$G391/INDEX($BB$5:$BG$12,MATCH($D391,$AR$5:$AR$12,0),5))*($G391/INDEX($BB$5:$BG$12,MATCH($D391,$AR$5:$AR$12,0),5))^$J391)+(EXP(-$G391/INDEX($BB$5:$BG$12,MATCH($D391,$AR$5:$AR$12,0),6))*($G391/INDEX($BB$5:$BG$12,MATCH($D391,$AR$5:$AR$12,0),6))^$J391)),0)</x:f>
        <x:v>0</x:v>
      </x:c>
      <x:c r="AJ391" s="145" t="n">
        <x:f>IFERROR((EXP(-$G391/INDEX($BB$5:$BG$12,MATCH($D391,$AR$5:$AR$12,0),6))*($G391/INDEX($BB$5:$BG$12,MATCH($D391,$AR$5:$AR$12,0),6))^$J391)/((EXP(-$G391/INDEX($BB$5:$BG$12,MATCH($D391,$AR$5:$AR$12,0),1))*($G391/INDEX($BB$5:$BG$12,MATCH($D391,$AR$5:$AR$12,0),1))^$J391)+(EXP(-$G391/INDEX($BB$5:$BG$12,MATCH($D391,$AR$5:$AR$12,0),2))*($G391/INDEX($BB$5:$BG$12,MATCH($D391,$AR$5:$AR$12,0),2))^$J391)+(EXP(-$G391/INDEX($BB$5:$BG$12,MATCH($D391,$AR$5:$AR$12,0),3))*($G391/INDEX($BB$5:$BG$12,MATCH($D391,$AR$5:$AR$12,0),3))^$J391)+(EXP(-$G391/INDEX($BB$5:$BG$12,MATCH($D391,$AR$5:$AR$12,0),4))*($G391/INDEX($BB$5:$BG$12,MATCH($D391,$AR$5:$AR$12,0),4))^$J391)+(EXP(-$G391/INDEX($BB$5:$BG$12,MATCH($D391,$AR$5:$AR$12,0),5))*($G391/INDEX($BB$5:$BG$12,MATCH($D391,$AR$5:$AR$12,0),5))^$J391)+(EXP(-$G391/INDEX($BB$5:$BG$12,MATCH($D391,$AR$5:$AR$12,0),6))*($G391/INDEX($BB$5:$BG$12,MATCH($D391,$AR$5:$AR$12,0),6))^$J391)),0)</x:f>
        <x:v>0</x:v>
      </x:c>
      <x:c r="BJ391"/>
      <x:c r="BK391"/>
      <x:c r="BL391"/>
      <x:c r="BM391"/>
      <x:c r="BN391"/>
      <x:c r="BO391"/>
      <x:c r="BP391"/>
      <x:c r="BQ391"/>
      <x:c r="BR391"/>
      <x:c r="BS391"/>
      <x:c r="BT391"/>
      <x:c r="BU391"/>
      <x:c r="BV391"/>
      <x:c r="BW391"/>
      <x:c r="BX391"/>
      <x:c r="BY391"/>
      <x:c r="BZ391"/>
    </x:row>
    <x:row r="392">
      <x:c r="A392" s="30" t="n">
        <x:f>'対象台データ'!A390</x:f>
        <x:v>46155</x:v>
      </x:c>
      <x:c r="B392" s="1004" t="str">
        <x:f>'対象台データ'!B390</x:f>
        <x:v>水</x:v>
      </x:c>
      <x:c r="C392" s="1004" t="str">
        <x:f>'対象台データ'!C390</x:f>
        <x:v>5/13</x:v>
      </x:c>
      <x:c r="D392" t="str">
        <x:f>'対象台データ'!D390</x:f>
        <x:v>からくりサーカス</x:v>
      </x:c>
      <x:c r="E392" s="1015" t="n">
        <x:f>IF($X392="A",MIN(100,MAX(0,55+(V392-55)*(1+0.4*SQRT(MIN(G392/8000,1))))),MIN(100,MAX(0,V392)))</x:f>
        <x:v>79.16888989495487</x:v>
      </x:c>
      <x:c r="F392" s="1017" t="n">
        <x:f>'対象台データ'!E390</x:f>
        <x:v>719</x:v>
      </x:c>
      <x:c r="G392" s="644" t="n">
        <x:f>'対象台データ'!F390</x:f>
        <x:v>9012</x:v>
      </x:c>
      <x:c r="H392" s="644" t="n">
        <x:f>'対象台データ'!G390</x:f>
        <x:v>2429</x:v>
      </x:c>
      <x:c r="I392" s="644" t="n">
        <x:f>'対象台データ'!H390</x:f>
        <x:v>0</x:v>
      </x:c>
      <x:c r="J392" s="644" t="n">
        <x:f>'対象台データ'!I390</x:f>
        <x:v>0</x:v>
      </x:c>
      <x:c r="K392" s="145" t="n">
        <x:f>'対象台データ'!K390</x:f>
        <x:v>1.0898431720668738</x:v>
      </x:c>
      <x:c r="L392" s="28" t="n">
        <x:f>IF(G392&lt;=0,5,IF(G392&lt;1500,5+(G392-0)*(20-5)/(1500-0),IF(G392&lt;3000,20+(G392-1500)*(40-20)/(3000-1500),IF(G392&lt;4500,40+(G392-3000)*(58-40)/(4500-3000),IF(G392&lt;6000,58+(G392-4500)*(72-58)/(6000-4500),IF(G392&lt;7500,72+(G392-6000)*(84-72)/(7500-6000),IF(G392&lt;9000,84+(G392-7500)*(93-84)/(9000-7500),IF(G392&lt;11000,93+(G392-9000)*(100-93)/(11000-9000),100))))))))</x:f>
        <x:v>93.042</x:v>
      </x:c>
      <x:c r="M392" s="28" t="n">
        <x:v>1</x:v>
      </x:c>
      <x:c r="N392" s="28" t="n">
        <x:f>MIN(100,L392*M392)</x:f>
        <x:v>93.042</x:v>
      </x:c>
      <x:c r="O392" s="28" t="n">
        <x:f>IF(K392&lt;=0.8,0,IF(K392&lt;0.9,0+(K392-0.8)*(10-0)/(0.9-0.8),IF(K392&lt;1,10+(K392-0.9)*(35-10)/(1-0.9),IF(K392&lt;1.2,35+(K392-1)*(87-35)/(1.2-1),IF(K392&lt;1.3,87+(K392-1.2)*(96-87)/(1.3-1.2),IF(K392&lt;1.45,96+(K392-1.3)*(100-96)/(1.45-1.3),100))))))</x:f>
        <x:v>58.35922473738718</x:v>
      </x:c>
      <x:c r="P392" s="145" t="n">
        <x:f>MIN(1,SQRT(G392/8000))</x:f>
        <x:v>1</x:v>
      </x:c>
      <x:c r="Q392" s="28" t="n">
        <x:f>35+(O392-35)*P392</x:f>
        <x:v>58.35922473738718</x:v>
      </x:c>
      <x:c r="R392" s="28" t="n">
        <x:f>IF(K392&lt;0.95,MIN(25,(0.95-K392)*250),0)</x:f>
        <x:v>0</x:v>
      </x:c>
      <x:c r="S392" s="28" t="n">
        <x:f>IF($X392="A",Y392*5+Z392*15+AA392*30+AB392*60+AC392*80+AD392*100,0)</x:f>
        <x:v>0</x:v>
      </x:c>
      <x:c r="T392" s="28" t="n">
        <x:f>IF($X392="A",AE392*5+AF392*15+AG392*30+AH392*60+AI392*80+AJ392*100,0)</x:f>
        <x:v>0</x:v>
      </x:c>
      <x:c r="U392" s="28" t="n">
        <x:f>IF($X392="A",S392*15%+T392*30%+Q392*55%,0)</x:f>
        <x:v>0</x:v>
      </x:c>
      <x:c r="V392" s="1019" t="n">
        <x:f>IF($X392="A",U392*80%+N392*20%,N392*IFERROR(INDEX($AT$5:$AT$60,MATCH($D392,$AR$5:$AR$60,0)),0.6)+Q392*IFERROR(INDEX($AU$5:$AU$60,MATCH($D392,$AR$5:$AR$60,0)),0.4)-R392)</x:f>
        <x:v>79.16888989495487</x:v>
      </x:c>
      <x:c r="W392" s="25" t="str">
        <x:f>IF(E392&gt;=90,"設定6級候補",IF(E392&gt;=75,"設定4以上強候補",IF(E392&gt;=60,"設定4以上を疑う","要観察")))</x:f>
        <x:v>設定4以上強候補</x:v>
      </x:c>
      <x:c r="X392" s="1004" t="str">
        <x:f>IFERROR(INDEX($AS$5:$AS$60,MATCH($D392,$AR$5:$AR$60,0)),"AT")</x:f>
        <x:v>AT</x:v>
      </x:c>
      <x:c r="Y392" s="145" t="n">
        <x:f>IFERROR((EXP(-$G392/INDEX($AV$5:$BA$12,MATCH($D392,$AR$5:$AR$12,0),1))*($G392/INDEX($AV$5:$BA$12,MATCH($D392,$AR$5:$AR$12,0),1))^$I392)/((EXP(-$G392/INDEX($AV$5:$BA$12,MATCH($D392,$AR$5:$AR$12,0),1))*($G392/INDEX($AV$5:$BA$12,MATCH($D392,$AR$5:$AR$12,0),1))^$I392)+(EXP(-$G392/INDEX($AV$5:$BA$12,MATCH($D392,$AR$5:$AR$12,0),2))*($G392/INDEX($AV$5:$BA$12,MATCH($D392,$AR$5:$AR$12,0),2))^$I392)+(EXP(-$G392/INDEX($AV$5:$BA$12,MATCH($D392,$AR$5:$AR$12,0),3))*($G392/INDEX($AV$5:$BA$12,MATCH($D392,$AR$5:$AR$12,0),3))^$I392)+(EXP(-$G392/INDEX($AV$5:$BA$12,MATCH($D392,$AR$5:$AR$12,0),4))*($G392/INDEX($AV$5:$BA$12,MATCH($D392,$AR$5:$AR$12,0),4))^$I392)+(EXP(-$G392/INDEX($AV$5:$BA$12,MATCH($D392,$AR$5:$AR$12,0),5))*($G392/INDEX($AV$5:$BA$12,MATCH($D392,$AR$5:$AR$12,0),5))^$I392)+(EXP(-$G392/INDEX($AV$5:$BA$12,MATCH($D392,$AR$5:$AR$12,0),6))*($G392/INDEX($AV$5:$BA$12,MATCH($D392,$AR$5:$AR$12,0),6))^$I392)),0)</x:f>
        <x:v>0</x:v>
      </x:c>
      <x:c r="Z392" s="145" t="n">
        <x:f>IFERROR((EXP(-$G392/INDEX($AV$5:$BA$12,MATCH($D392,$AR$5:$AR$12,0),2))*($G392/INDEX($AV$5:$BA$12,MATCH($D392,$AR$5:$AR$12,0),2))^$I392)/((EXP(-$G392/INDEX($AV$5:$BA$12,MATCH($D392,$AR$5:$AR$12,0),1))*($G392/INDEX($AV$5:$BA$12,MATCH($D392,$AR$5:$AR$12,0),1))^$I392)+(EXP(-$G392/INDEX($AV$5:$BA$12,MATCH($D392,$AR$5:$AR$12,0),2))*($G392/INDEX($AV$5:$BA$12,MATCH($D392,$AR$5:$AR$12,0),2))^$I392)+(EXP(-$G392/INDEX($AV$5:$BA$12,MATCH($D392,$AR$5:$AR$12,0),3))*($G392/INDEX($AV$5:$BA$12,MATCH($D392,$AR$5:$AR$12,0),3))^$I392)+(EXP(-$G392/INDEX($AV$5:$BA$12,MATCH($D392,$AR$5:$AR$12,0),4))*($G392/INDEX($AV$5:$BA$12,MATCH($D392,$AR$5:$AR$12,0),4))^$I392)+(EXP(-$G392/INDEX($AV$5:$BA$12,MATCH($D392,$AR$5:$AR$12,0),5))*($G392/INDEX($AV$5:$BA$12,MATCH($D392,$AR$5:$AR$12,0),5))^$I392)+(EXP(-$G392/INDEX($AV$5:$BA$12,MATCH($D392,$AR$5:$AR$12,0),6))*($G392/INDEX($AV$5:$BA$12,MATCH($D392,$AR$5:$AR$12,0),6))^$I392)),0)</x:f>
        <x:v>0</x:v>
      </x:c>
      <x:c r="AA392" s="145" t="n">
        <x:f>IFERROR((EXP(-$G392/INDEX($AV$5:$BA$12,MATCH($D392,$AR$5:$AR$12,0),3))*($G392/INDEX($AV$5:$BA$12,MATCH($D392,$AR$5:$AR$12,0),3))^$I392)/((EXP(-$G392/INDEX($AV$5:$BA$12,MATCH($D392,$AR$5:$AR$12,0),1))*($G392/INDEX($AV$5:$BA$12,MATCH($D392,$AR$5:$AR$12,0),1))^$I392)+(EXP(-$G392/INDEX($AV$5:$BA$12,MATCH($D392,$AR$5:$AR$12,0),2))*($G392/INDEX($AV$5:$BA$12,MATCH($D392,$AR$5:$AR$12,0),2))^$I392)+(EXP(-$G392/INDEX($AV$5:$BA$12,MATCH($D392,$AR$5:$AR$12,0),3))*($G392/INDEX($AV$5:$BA$12,MATCH($D392,$AR$5:$AR$12,0),3))^$I392)+(EXP(-$G392/INDEX($AV$5:$BA$12,MATCH($D392,$AR$5:$AR$12,0),4))*($G392/INDEX($AV$5:$BA$12,MATCH($D392,$AR$5:$AR$12,0),4))^$I392)+(EXP(-$G392/INDEX($AV$5:$BA$12,MATCH($D392,$AR$5:$AR$12,0),5))*($G392/INDEX($AV$5:$BA$12,MATCH($D392,$AR$5:$AR$12,0),5))^$I392)+(EXP(-$G392/INDEX($AV$5:$BA$12,MATCH($D392,$AR$5:$AR$12,0),6))*($G392/INDEX($AV$5:$BA$12,MATCH($D392,$AR$5:$AR$12,0),6))^$I392)),0)</x:f>
        <x:v>0</x:v>
      </x:c>
      <x:c r="AB392" s="145" t="n">
        <x:f>IFERROR((EXP(-$G392/INDEX($AV$5:$BA$12,MATCH($D392,$AR$5:$AR$12,0),4))*($G392/INDEX($AV$5:$BA$12,MATCH($D392,$AR$5:$AR$12,0),4))^$I392)/((EXP(-$G392/INDEX($AV$5:$BA$12,MATCH($D392,$AR$5:$AR$12,0),1))*($G392/INDEX($AV$5:$BA$12,MATCH($D392,$AR$5:$AR$12,0),1))^$I392)+(EXP(-$G392/INDEX($AV$5:$BA$12,MATCH($D392,$AR$5:$AR$12,0),2))*($G392/INDEX($AV$5:$BA$12,MATCH($D392,$AR$5:$AR$12,0),2))^$I392)+(EXP(-$G392/INDEX($AV$5:$BA$12,MATCH($D392,$AR$5:$AR$12,0),3))*($G392/INDEX($AV$5:$BA$12,MATCH($D392,$AR$5:$AR$12,0),3))^$I392)+(EXP(-$G392/INDEX($AV$5:$BA$12,MATCH($D392,$AR$5:$AR$12,0),4))*($G392/INDEX($AV$5:$BA$12,MATCH($D392,$AR$5:$AR$12,0),4))^$I392)+(EXP(-$G392/INDEX($AV$5:$BA$12,MATCH($D392,$AR$5:$AR$12,0),5))*($G392/INDEX($AV$5:$BA$12,MATCH($D392,$AR$5:$AR$12,0),5))^$I392)+(EXP(-$G392/INDEX($AV$5:$BA$12,MATCH($D392,$AR$5:$AR$12,0),6))*($G392/INDEX($AV$5:$BA$12,MATCH($D392,$AR$5:$AR$12,0),6))^$I392)),0)</x:f>
        <x:v>0</x:v>
      </x:c>
      <x:c r="AC392" s="145" t="n">
        <x:f>IFERROR((EXP(-$G392/INDEX($AV$5:$BA$12,MATCH($D392,$AR$5:$AR$12,0),5))*($G392/INDEX($AV$5:$BA$12,MATCH($D392,$AR$5:$AR$12,0),5))^$I392)/((EXP(-$G392/INDEX($AV$5:$BA$12,MATCH($D392,$AR$5:$AR$12,0),1))*($G392/INDEX($AV$5:$BA$12,MATCH($D392,$AR$5:$AR$12,0),1))^$I392)+(EXP(-$G392/INDEX($AV$5:$BA$12,MATCH($D392,$AR$5:$AR$12,0),2))*($G392/INDEX($AV$5:$BA$12,MATCH($D392,$AR$5:$AR$12,0),2))^$I392)+(EXP(-$G392/INDEX($AV$5:$BA$12,MATCH($D392,$AR$5:$AR$12,0),3))*($G392/INDEX($AV$5:$BA$12,MATCH($D392,$AR$5:$AR$12,0),3))^$I392)+(EXP(-$G392/INDEX($AV$5:$BA$12,MATCH($D392,$AR$5:$AR$12,0),4))*($G392/INDEX($AV$5:$BA$12,MATCH($D392,$AR$5:$AR$12,0),4))^$I392)+(EXP(-$G392/INDEX($AV$5:$BA$12,MATCH($D392,$AR$5:$AR$12,0),5))*($G392/INDEX($AV$5:$BA$12,MATCH($D392,$AR$5:$AR$12,0),5))^$I392)+(EXP(-$G392/INDEX($AV$5:$BA$12,MATCH($D392,$AR$5:$AR$12,0),6))*($G392/INDEX($AV$5:$BA$12,MATCH($D392,$AR$5:$AR$12,0),6))^$I392)),0)</x:f>
        <x:v>0</x:v>
      </x:c>
      <x:c r="AD392" s="145" t="n">
        <x:f>IFERROR((EXP(-$G392/INDEX($AV$5:$BA$12,MATCH($D392,$AR$5:$AR$12,0),6))*($G392/INDEX($AV$5:$BA$12,MATCH($D392,$AR$5:$AR$12,0),6))^$I392)/((EXP(-$G392/INDEX($AV$5:$BA$12,MATCH($D392,$AR$5:$AR$12,0),1))*($G392/INDEX($AV$5:$BA$12,MATCH($D392,$AR$5:$AR$12,0),1))^$I392)+(EXP(-$G392/INDEX($AV$5:$BA$12,MATCH($D392,$AR$5:$AR$12,0),2))*($G392/INDEX($AV$5:$BA$12,MATCH($D392,$AR$5:$AR$12,0),2))^$I392)+(EXP(-$G392/INDEX($AV$5:$BA$12,MATCH($D392,$AR$5:$AR$12,0),3))*($G392/INDEX($AV$5:$BA$12,MATCH($D392,$AR$5:$AR$12,0),3))^$I392)+(EXP(-$G392/INDEX($AV$5:$BA$12,MATCH($D392,$AR$5:$AR$12,0),4))*($G392/INDEX($AV$5:$BA$12,MATCH($D392,$AR$5:$AR$12,0),4))^$I392)+(EXP(-$G392/INDEX($AV$5:$BA$12,MATCH($D392,$AR$5:$AR$12,0),5))*($G392/INDEX($AV$5:$BA$12,MATCH($D392,$AR$5:$AR$12,0),5))^$I392)+(EXP(-$G392/INDEX($AV$5:$BA$12,MATCH($D392,$AR$5:$AR$12,0),6))*($G392/INDEX($AV$5:$BA$12,MATCH($D392,$AR$5:$AR$12,0),6))^$I392)),0)</x:f>
        <x:v>0</x:v>
      </x:c>
      <x:c r="AE392" s="145" t="n">
        <x:f>IFERROR((EXP(-$G392/INDEX($BB$5:$BG$12,MATCH($D392,$AR$5:$AR$12,0),1))*($G392/INDEX($BB$5:$BG$12,MATCH($D392,$AR$5:$AR$12,0),1))^$J392)/((EXP(-$G392/INDEX($BB$5:$BG$12,MATCH($D392,$AR$5:$AR$12,0),1))*($G392/INDEX($BB$5:$BG$12,MATCH($D392,$AR$5:$AR$12,0),1))^$J392)+(EXP(-$G392/INDEX($BB$5:$BG$12,MATCH($D392,$AR$5:$AR$12,0),2))*($G392/INDEX($BB$5:$BG$12,MATCH($D392,$AR$5:$AR$12,0),2))^$J392)+(EXP(-$G392/INDEX($BB$5:$BG$12,MATCH($D392,$AR$5:$AR$12,0),3))*($G392/INDEX($BB$5:$BG$12,MATCH($D392,$AR$5:$AR$12,0),3))^$J392)+(EXP(-$G392/INDEX($BB$5:$BG$12,MATCH($D392,$AR$5:$AR$12,0),4))*($G392/INDEX($BB$5:$BG$12,MATCH($D392,$AR$5:$AR$12,0),4))^$J392)+(EXP(-$G392/INDEX($BB$5:$BG$12,MATCH($D392,$AR$5:$AR$12,0),5))*($G392/INDEX($BB$5:$BG$12,MATCH($D392,$AR$5:$AR$12,0),5))^$J392)+(EXP(-$G392/INDEX($BB$5:$BG$12,MATCH($D392,$AR$5:$AR$12,0),6))*($G392/INDEX($BB$5:$BG$12,MATCH($D392,$AR$5:$AR$12,0),6))^$J392)),0)</x:f>
        <x:v>0</x:v>
      </x:c>
      <x:c r="AF392" s="145" t="n">
        <x:f>IFERROR((EXP(-$G392/INDEX($BB$5:$BG$12,MATCH($D392,$AR$5:$AR$12,0),2))*($G392/INDEX($BB$5:$BG$12,MATCH($D392,$AR$5:$AR$12,0),2))^$J392)/((EXP(-$G392/INDEX($BB$5:$BG$12,MATCH($D392,$AR$5:$AR$12,0),1))*($G392/INDEX($BB$5:$BG$12,MATCH($D392,$AR$5:$AR$12,0),1))^$J392)+(EXP(-$G392/INDEX($BB$5:$BG$12,MATCH($D392,$AR$5:$AR$12,0),2))*($G392/INDEX($BB$5:$BG$12,MATCH($D392,$AR$5:$AR$12,0),2))^$J392)+(EXP(-$G392/INDEX($BB$5:$BG$12,MATCH($D392,$AR$5:$AR$12,0),3))*($G392/INDEX($BB$5:$BG$12,MATCH($D392,$AR$5:$AR$12,0),3))^$J392)+(EXP(-$G392/INDEX($BB$5:$BG$12,MATCH($D392,$AR$5:$AR$12,0),4))*($G392/INDEX($BB$5:$BG$12,MATCH($D392,$AR$5:$AR$12,0),4))^$J392)+(EXP(-$G392/INDEX($BB$5:$BG$12,MATCH($D392,$AR$5:$AR$12,0),5))*($G392/INDEX($BB$5:$BG$12,MATCH($D392,$AR$5:$AR$12,0),5))^$J392)+(EXP(-$G392/INDEX($BB$5:$BG$12,MATCH($D392,$AR$5:$AR$12,0),6))*($G392/INDEX($BB$5:$BG$12,MATCH($D392,$AR$5:$AR$12,0),6))^$J392)),0)</x:f>
        <x:v>0</x:v>
      </x:c>
      <x:c r="AG392" s="145" t="n">
        <x:f>IFERROR((EXP(-$G392/INDEX($BB$5:$BG$12,MATCH($D392,$AR$5:$AR$12,0),3))*($G392/INDEX($BB$5:$BG$12,MATCH($D392,$AR$5:$AR$12,0),3))^$J392)/((EXP(-$G392/INDEX($BB$5:$BG$12,MATCH($D392,$AR$5:$AR$12,0),1))*($G392/INDEX($BB$5:$BG$12,MATCH($D392,$AR$5:$AR$12,0),1))^$J392)+(EXP(-$G392/INDEX($BB$5:$BG$12,MATCH($D392,$AR$5:$AR$12,0),2))*($G392/INDEX($BB$5:$BG$12,MATCH($D392,$AR$5:$AR$12,0),2))^$J392)+(EXP(-$G392/INDEX($BB$5:$BG$12,MATCH($D392,$AR$5:$AR$12,0),3))*($G392/INDEX($BB$5:$BG$12,MATCH($D392,$AR$5:$AR$12,0),3))^$J392)+(EXP(-$G392/INDEX($BB$5:$BG$12,MATCH($D392,$AR$5:$AR$12,0),4))*($G392/INDEX($BB$5:$BG$12,MATCH($D392,$AR$5:$AR$12,0),4))^$J392)+(EXP(-$G392/INDEX($BB$5:$BG$12,MATCH($D392,$AR$5:$AR$12,0),5))*($G392/INDEX($BB$5:$BG$12,MATCH($D392,$AR$5:$AR$12,0),5))^$J392)+(EXP(-$G392/INDEX($BB$5:$BG$12,MATCH($D392,$AR$5:$AR$12,0),6))*($G392/INDEX($BB$5:$BG$12,MATCH($D392,$AR$5:$AR$12,0),6))^$J392)),0)</x:f>
        <x:v>0</x:v>
      </x:c>
      <x:c r="AH392" s="145" t="n">
        <x:f>IFERROR((EXP(-$G392/INDEX($BB$5:$BG$12,MATCH($D392,$AR$5:$AR$12,0),4))*($G392/INDEX($BB$5:$BG$12,MATCH($D392,$AR$5:$AR$12,0),4))^$J392)/((EXP(-$G392/INDEX($BB$5:$BG$12,MATCH($D392,$AR$5:$AR$12,0),1))*($G392/INDEX($BB$5:$BG$12,MATCH($D392,$AR$5:$AR$12,0),1))^$J392)+(EXP(-$G392/INDEX($BB$5:$BG$12,MATCH($D392,$AR$5:$AR$12,0),2))*($G392/INDEX($BB$5:$BG$12,MATCH($D392,$AR$5:$AR$12,0),2))^$J392)+(EXP(-$G392/INDEX($BB$5:$BG$12,MATCH($D392,$AR$5:$AR$12,0),3))*($G392/INDEX($BB$5:$BG$12,MATCH($D392,$AR$5:$AR$12,0),3))^$J392)+(EXP(-$G392/INDEX($BB$5:$BG$12,MATCH($D392,$AR$5:$AR$12,0),4))*($G392/INDEX($BB$5:$BG$12,MATCH($D392,$AR$5:$AR$12,0),4))^$J392)+(EXP(-$G392/INDEX($BB$5:$BG$12,MATCH($D392,$AR$5:$AR$12,0),5))*($G392/INDEX($BB$5:$BG$12,MATCH($D392,$AR$5:$AR$12,0),5))^$J392)+(EXP(-$G392/INDEX($BB$5:$BG$12,MATCH($D392,$AR$5:$AR$12,0),6))*($G392/INDEX($BB$5:$BG$12,MATCH($D392,$AR$5:$AR$12,0),6))^$J392)),0)</x:f>
        <x:v>0</x:v>
      </x:c>
      <x:c r="AI392" s="145" t="n">
        <x:f>IFERROR((EXP(-$G392/INDEX($BB$5:$BG$12,MATCH($D392,$AR$5:$AR$12,0),5))*($G392/INDEX($BB$5:$BG$12,MATCH($D392,$AR$5:$AR$12,0),5))^$J392)/((EXP(-$G392/INDEX($BB$5:$BG$12,MATCH($D392,$AR$5:$AR$12,0),1))*($G392/INDEX($BB$5:$BG$12,MATCH($D392,$AR$5:$AR$12,0),1))^$J392)+(EXP(-$G392/INDEX($BB$5:$BG$12,MATCH($D392,$AR$5:$AR$12,0),2))*($G392/INDEX($BB$5:$BG$12,MATCH($D392,$AR$5:$AR$12,0),2))^$J392)+(EXP(-$G392/INDEX($BB$5:$BG$12,MATCH($D392,$AR$5:$AR$12,0),3))*($G392/INDEX($BB$5:$BG$12,MATCH($D392,$AR$5:$AR$12,0),3))^$J392)+(EXP(-$G392/INDEX($BB$5:$BG$12,MATCH($D392,$AR$5:$AR$12,0),4))*($G392/INDEX($BB$5:$BG$12,MATCH($D392,$AR$5:$AR$12,0),4))^$J392)+(EXP(-$G392/INDEX($BB$5:$BG$12,MATCH($D392,$AR$5:$AR$12,0),5))*($G392/INDEX($BB$5:$BG$12,MATCH($D392,$AR$5:$AR$12,0),5))^$J392)+(EXP(-$G392/INDEX($BB$5:$BG$12,MATCH($D392,$AR$5:$AR$12,0),6))*($G392/INDEX($BB$5:$BG$12,MATCH($D392,$AR$5:$AR$12,0),6))^$J392)),0)</x:f>
        <x:v>0</x:v>
      </x:c>
      <x:c r="AJ392" s="145" t="n">
        <x:f>IFERROR((EXP(-$G392/INDEX($BB$5:$BG$12,MATCH($D392,$AR$5:$AR$12,0),6))*($G392/INDEX($BB$5:$BG$12,MATCH($D392,$AR$5:$AR$12,0),6))^$J392)/((EXP(-$G392/INDEX($BB$5:$BG$12,MATCH($D392,$AR$5:$AR$12,0),1))*($G392/INDEX($BB$5:$BG$12,MATCH($D392,$AR$5:$AR$12,0),1))^$J392)+(EXP(-$G392/INDEX($BB$5:$BG$12,MATCH($D392,$AR$5:$AR$12,0),2))*($G392/INDEX($BB$5:$BG$12,MATCH($D392,$AR$5:$AR$12,0),2))^$J392)+(EXP(-$G392/INDEX($BB$5:$BG$12,MATCH($D392,$AR$5:$AR$12,0),3))*($G392/INDEX($BB$5:$BG$12,MATCH($D392,$AR$5:$AR$12,0),3))^$J392)+(EXP(-$G392/INDEX($BB$5:$BG$12,MATCH($D392,$AR$5:$AR$12,0),4))*($G392/INDEX($BB$5:$BG$12,MATCH($D392,$AR$5:$AR$12,0),4))^$J392)+(EXP(-$G392/INDEX($BB$5:$BG$12,MATCH($D392,$AR$5:$AR$12,0),5))*($G392/INDEX($BB$5:$BG$12,MATCH($D392,$AR$5:$AR$12,0),5))^$J392)+(EXP(-$G392/INDEX($BB$5:$BG$12,MATCH($D392,$AR$5:$AR$12,0),6))*($G392/INDEX($BB$5:$BG$12,MATCH($D392,$AR$5:$AR$12,0),6))^$J392)),0)</x:f>
        <x:v>0</x:v>
      </x:c>
      <x:c r="BJ392"/>
      <x:c r="BK392"/>
      <x:c r="BL392"/>
      <x:c r="BM392"/>
      <x:c r="BN392"/>
      <x:c r="BO392"/>
      <x:c r="BP392"/>
      <x:c r="BQ392"/>
      <x:c r="BR392"/>
      <x:c r="BS392"/>
      <x:c r="BT392"/>
      <x:c r="BU392"/>
      <x:c r="BV392"/>
      <x:c r="BW392"/>
      <x:c r="BX392"/>
      <x:c r="BY392"/>
      <x:c r="BZ392"/>
    </x:row>
    <x:row r="393">
      <x:c r="A393" s="30" t="n">
        <x:f>'対象台データ'!A391</x:f>
        <x:v>46161</x:v>
      </x:c>
      <x:c r="B393" s="1004" t="str">
        <x:f>'対象台データ'!B391</x:f>
        <x:v>火</x:v>
      </x:c>
      <x:c r="C393" s="1004" t="str">
        <x:f>'対象台データ'!C391</x:f>
        <x:v>5/19</x:v>
      </x:c>
      <x:c r="D393" t="str">
        <x:f>'対象台データ'!D391</x:f>
        <x:v>スマスロ ミリオンゴッド‐神々の軌跡‐</x:v>
      </x:c>
      <x:c r="E393" s="1015" t="n">
        <x:f>IF($X393="A",MIN(100,MAX(0,55+(V393-55)*(1+0.4*SQRT(MIN(G393/8000,1))))),MIN(100,MAX(0,V393)))</x:f>
        <x:v>91.472735238073</x:v>
      </x:c>
      <x:c r="F393" s="1017" t="n">
        <x:f>'対象台データ'!E391</x:f>
        <x:v>691</x:v>
      </x:c>
      <x:c r="G393" s="644" t="n">
        <x:f>'対象台データ'!F391</x:f>
        <x:v>7861</x:v>
      </x:c>
      <x:c r="H393" s="644" t="n">
        <x:f>'対象台データ'!G391</x:f>
        <x:v>13731</x:v>
      </x:c>
      <x:c r="I393" s="644" t="n">
        <x:f>'対象台データ'!H391</x:f>
        <x:v>0</x:v>
      </x:c>
      <x:c r="J393" s="644" t="n">
        <x:f>'対象台データ'!I391</x:f>
        <x:v>0</x:v>
      </x:c>
      <x:c r="K393" s="145" t="n">
        <x:f>'対象台データ'!K391</x:f>
        <x:v>1.5822414451087647</x:v>
      </x:c>
      <x:c r="L393" s="28" t="n">
        <x:f>IF(G393&lt;=0,5,IF(G393&lt;1500,5+(G393-0)*(20-5)/(1500-0),IF(G393&lt;3000,20+(G393-1500)*(40-20)/(3000-1500),IF(G393&lt;4500,40+(G393-3000)*(58-40)/(4500-3000),IF(G393&lt;6000,58+(G393-4500)*(72-58)/(6000-4500),IF(G393&lt;7500,72+(G393-6000)*(84-72)/(7500-6000),IF(G393&lt;9000,84+(G393-7500)*(93-84)/(9000-7500),IF(G393&lt;11000,93+(G393-9000)*(100-93)/(11000-9000),100))))))))</x:f>
        <x:v>86.166</x:v>
      </x:c>
      <x:c r="M393" s="28" t="n">
        <x:v>1</x:v>
      </x:c>
      <x:c r="N393" s="28" t="n">
        <x:f>MIN(100,L393*M393)</x:f>
        <x:v>86.166</x:v>
      </x:c>
      <x:c r="O393" s="28" t="n">
        <x:f>IF(K393&lt;=0.8,0,IF(K393&lt;0.9,0+(K393-0.8)*(10-0)/(0.9-0.8),IF(K393&lt;1,10+(K393-0.9)*(35-10)/(1-0.9),IF(K393&lt;1.2,35+(K393-1)*(87-35)/(1.2-1),IF(K393&lt;1.3,87+(K393-1.2)*(96-87)/(1.3-1.2),IF(K393&lt;1.45,96+(K393-1.3)*(100-96)/(1.45-1.3),100))))))</x:f>
        <x:v>100</x:v>
      </x:c>
      <x:c r="P393" s="145" t="n">
        <x:f>MIN(1,SQRT(G393/8000))</x:f>
        <x:v>0.9912744322335768</x:v>
      </x:c>
      <x:c r="Q393" s="28" t="n">
        <x:f>35+(O393-35)*P393</x:f>
        <x:v>99.43283809518249</x:v>
      </x:c>
      <x:c r="R393" s="28" t="n">
        <x:f>IF(K393&lt;0.95,MIN(25,(0.95-K393)*250),0)</x:f>
        <x:v>0</x:v>
      </x:c>
      <x:c r="S393" s="28" t="n">
        <x:f>IF($X393="A",Y393*5+Z393*15+AA393*30+AB393*60+AC393*80+AD393*100,0)</x:f>
        <x:v>0</x:v>
      </x:c>
      <x:c r="T393" s="28" t="n">
        <x:f>IF($X393="A",AE393*5+AF393*15+AG393*30+AH393*60+AI393*80+AJ393*100,0)</x:f>
        <x:v>0</x:v>
      </x:c>
      <x:c r="U393" s="28" t="n">
        <x:f>IF($X393="A",S393*15%+T393*30%+Q393*55%,0)</x:f>
        <x:v>0</x:v>
      </x:c>
      <x:c r="V393" s="1019" t="n">
        <x:f>IF($X393="A",U393*80%+N393*20%,N393*IFERROR(INDEX($AT$5:$AT$60,MATCH($D393,$AR$5:$AR$60,0)),0.6)+Q393*IFERROR(INDEX($AU$5:$AU$60,MATCH($D393,$AR$5:$AR$60,0)),0.4)-R393)</x:f>
        <x:v>91.472735238073</x:v>
      </x:c>
      <x:c r="W393" s="25" t="str">
        <x:f>IF(E393&gt;=90,"設定6級候補",IF(E393&gt;=75,"設定4以上強候補",IF(E393&gt;=60,"設定4以上を疑う","要観察")))</x:f>
        <x:v>設定6級候補</x:v>
      </x:c>
      <x:c r="X393" s="1004" t="str">
        <x:f>IFERROR(INDEX($AS$5:$AS$60,MATCH($D393,$AR$5:$AR$60,0)),"AT")</x:f>
        <x:v>AT</x:v>
      </x:c>
      <x:c r="Y393" s="145" t="n">
        <x:f>IFERROR((EXP(-$G393/INDEX($AV$5:$BA$12,MATCH($D393,$AR$5:$AR$12,0),1))*($G393/INDEX($AV$5:$BA$12,MATCH($D393,$AR$5:$AR$12,0),1))^$I393)/((EXP(-$G393/INDEX($AV$5:$BA$12,MATCH($D393,$AR$5:$AR$12,0),1))*($G393/INDEX($AV$5:$BA$12,MATCH($D393,$AR$5:$AR$12,0),1))^$I393)+(EXP(-$G393/INDEX($AV$5:$BA$12,MATCH($D393,$AR$5:$AR$12,0),2))*($G393/INDEX($AV$5:$BA$12,MATCH($D393,$AR$5:$AR$12,0),2))^$I393)+(EXP(-$G393/INDEX($AV$5:$BA$12,MATCH($D393,$AR$5:$AR$12,0),3))*($G393/INDEX($AV$5:$BA$12,MATCH($D393,$AR$5:$AR$12,0),3))^$I393)+(EXP(-$G393/INDEX($AV$5:$BA$12,MATCH($D393,$AR$5:$AR$12,0),4))*($G393/INDEX($AV$5:$BA$12,MATCH($D393,$AR$5:$AR$12,0),4))^$I393)+(EXP(-$G393/INDEX($AV$5:$BA$12,MATCH($D393,$AR$5:$AR$12,0),5))*($G393/INDEX($AV$5:$BA$12,MATCH($D393,$AR$5:$AR$12,0),5))^$I393)+(EXP(-$G393/INDEX($AV$5:$BA$12,MATCH($D393,$AR$5:$AR$12,0),6))*($G393/INDEX($AV$5:$BA$12,MATCH($D393,$AR$5:$AR$12,0),6))^$I393)),0)</x:f>
        <x:v>0</x:v>
      </x:c>
      <x:c r="Z393" s="145" t="n">
        <x:f>IFERROR((EXP(-$G393/INDEX($AV$5:$BA$12,MATCH($D393,$AR$5:$AR$12,0),2))*($G393/INDEX($AV$5:$BA$12,MATCH($D393,$AR$5:$AR$12,0),2))^$I393)/((EXP(-$G393/INDEX($AV$5:$BA$12,MATCH($D393,$AR$5:$AR$12,0),1))*($G393/INDEX($AV$5:$BA$12,MATCH($D393,$AR$5:$AR$12,0),1))^$I393)+(EXP(-$G393/INDEX($AV$5:$BA$12,MATCH($D393,$AR$5:$AR$12,0),2))*($G393/INDEX($AV$5:$BA$12,MATCH($D393,$AR$5:$AR$12,0),2))^$I393)+(EXP(-$G393/INDEX($AV$5:$BA$12,MATCH($D393,$AR$5:$AR$12,0),3))*($G393/INDEX($AV$5:$BA$12,MATCH($D393,$AR$5:$AR$12,0),3))^$I393)+(EXP(-$G393/INDEX($AV$5:$BA$12,MATCH($D393,$AR$5:$AR$12,0),4))*($G393/INDEX($AV$5:$BA$12,MATCH($D393,$AR$5:$AR$12,0),4))^$I393)+(EXP(-$G393/INDEX($AV$5:$BA$12,MATCH($D393,$AR$5:$AR$12,0),5))*($G393/INDEX($AV$5:$BA$12,MATCH($D393,$AR$5:$AR$12,0),5))^$I393)+(EXP(-$G393/INDEX($AV$5:$BA$12,MATCH($D393,$AR$5:$AR$12,0),6))*($G393/INDEX($AV$5:$BA$12,MATCH($D393,$AR$5:$AR$12,0),6))^$I393)),0)</x:f>
        <x:v>0</x:v>
      </x:c>
      <x:c r="AA393" s="145" t="n">
        <x:f>IFERROR((EXP(-$G393/INDEX($AV$5:$BA$12,MATCH($D393,$AR$5:$AR$12,0),3))*($G393/INDEX($AV$5:$BA$12,MATCH($D393,$AR$5:$AR$12,0),3))^$I393)/((EXP(-$G393/INDEX($AV$5:$BA$12,MATCH($D393,$AR$5:$AR$12,0),1))*($G393/INDEX($AV$5:$BA$12,MATCH($D393,$AR$5:$AR$12,0),1))^$I393)+(EXP(-$G393/INDEX($AV$5:$BA$12,MATCH($D393,$AR$5:$AR$12,0),2))*($G393/INDEX($AV$5:$BA$12,MATCH($D393,$AR$5:$AR$12,0),2))^$I393)+(EXP(-$G393/INDEX($AV$5:$BA$12,MATCH($D393,$AR$5:$AR$12,0),3))*($G393/INDEX($AV$5:$BA$12,MATCH($D393,$AR$5:$AR$12,0),3))^$I393)+(EXP(-$G393/INDEX($AV$5:$BA$12,MATCH($D393,$AR$5:$AR$12,0),4))*($G393/INDEX($AV$5:$BA$12,MATCH($D393,$AR$5:$AR$12,0),4))^$I393)+(EXP(-$G393/INDEX($AV$5:$BA$12,MATCH($D393,$AR$5:$AR$12,0),5))*($G393/INDEX($AV$5:$BA$12,MATCH($D393,$AR$5:$AR$12,0),5))^$I393)+(EXP(-$G393/INDEX($AV$5:$BA$12,MATCH($D393,$AR$5:$AR$12,0),6))*($G393/INDEX($AV$5:$BA$12,MATCH($D393,$AR$5:$AR$12,0),6))^$I393)),0)</x:f>
        <x:v>0</x:v>
      </x:c>
      <x:c r="AB393" s="145" t="n">
        <x:f>IFERROR((EXP(-$G393/INDEX($AV$5:$BA$12,MATCH($D393,$AR$5:$AR$12,0),4))*($G393/INDEX($AV$5:$BA$12,MATCH($D393,$AR$5:$AR$12,0),4))^$I393)/((EXP(-$G393/INDEX($AV$5:$BA$12,MATCH($D393,$AR$5:$AR$12,0),1))*($G393/INDEX($AV$5:$BA$12,MATCH($D393,$AR$5:$AR$12,0),1))^$I393)+(EXP(-$G393/INDEX($AV$5:$BA$12,MATCH($D393,$AR$5:$AR$12,0),2))*($G393/INDEX($AV$5:$BA$12,MATCH($D393,$AR$5:$AR$12,0),2))^$I393)+(EXP(-$G393/INDEX($AV$5:$BA$12,MATCH($D393,$AR$5:$AR$12,0),3))*($G393/INDEX($AV$5:$BA$12,MATCH($D393,$AR$5:$AR$12,0),3))^$I393)+(EXP(-$G393/INDEX($AV$5:$BA$12,MATCH($D393,$AR$5:$AR$12,0),4))*($G393/INDEX($AV$5:$BA$12,MATCH($D393,$AR$5:$AR$12,0),4))^$I393)+(EXP(-$G393/INDEX($AV$5:$BA$12,MATCH($D393,$AR$5:$AR$12,0),5))*($G393/INDEX($AV$5:$BA$12,MATCH($D393,$AR$5:$AR$12,0),5))^$I393)+(EXP(-$G393/INDEX($AV$5:$BA$12,MATCH($D393,$AR$5:$AR$12,0),6))*($G393/INDEX($AV$5:$BA$12,MATCH($D393,$AR$5:$AR$12,0),6))^$I393)),0)</x:f>
        <x:v>0</x:v>
      </x:c>
      <x:c r="AC393" s="145" t="n">
        <x:f>IFERROR((EXP(-$G393/INDEX($AV$5:$BA$12,MATCH($D393,$AR$5:$AR$12,0),5))*($G393/INDEX($AV$5:$BA$12,MATCH($D393,$AR$5:$AR$12,0),5))^$I393)/((EXP(-$G393/INDEX($AV$5:$BA$12,MATCH($D393,$AR$5:$AR$12,0),1))*($G393/INDEX($AV$5:$BA$12,MATCH($D393,$AR$5:$AR$12,0),1))^$I393)+(EXP(-$G393/INDEX($AV$5:$BA$12,MATCH($D393,$AR$5:$AR$12,0),2))*($G393/INDEX($AV$5:$BA$12,MATCH($D393,$AR$5:$AR$12,0),2))^$I393)+(EXP(-$G393/INDEX($AV$5:$BA$12,MATCH($D393,$AR$5:$AR$12,0),3))*($G393/INDEX($AV$5:$BA$12,MATCH($D393,$AR$5:$AR$12,0),3))^$I393)+(EXP(-$G393/INDEX($AV$5:$BA$12,MATCH($D393,$AR$5:$AR$12,0),4))*($G393/INDEX($AV$5:$BA$12,MATCH($D393,$AR$5:$AR$12,0),4))^$I393)+(EXP(-$G393/INDEX($AV$5:$BA$12,MATCH($D393,$AR$5:$AR$12,0),5))*($G393/INDEX($AV$5:$BA$12,MATCH($D393,$AR$5:$AR$12,0),5))^$I393)+(EXP(-$G393/INDEX($AV$5:$BA$12,MATCH($D393,$AR$5:$AR$12,0),6))*($G393/INDEX($AV$5:$BA$12,MATCH($D393,$AR$5:$AR$12,0),6))^$I393)),0)</x:f>
        <x:v>0</x:v>
      </x:c>
      <x:c r="AD393" s="145" t="n">
        <x:f>IFERROR((EXP(-$G393/INDEX($AV$5:$BA$12,MATCH($D393,$AR$5:$AR$12,0),6))*($G393/INDEX($AV$5:$BA$12,MATCH($D393,$AR$5:$AR$12,0),6))^$I393)/((EXP(-$G393/INDEX($AV$5:$BA$12,MATCH($D393,$AR$5:$AR$12,0),1))*($G393/INDEX($AV$5:$BA$12,MATCH($D393,$AR$5:$AR$12,0),1))^$I393)+(EXP(-$G393/INDEX($AV$5:$BA$12,MATCH($D393,$AR$5:$AR$12,0),2))*($G393/INDEX($AV$5:$BA$12,MATCH($D393,$AR$5:$AR$12,0),2))^$I393)+(EXP(-$G393/INDEX($AV$5:$BA$12,MATCH($D393,$AR$5:$AR$12,0),3))*($G393/INDEX($AV$5:$BA$12,MATCH($D393,$AR$5:$AR$12,0),3))^$I393)+(EXP(-$G393/INDEX($AV$5:$BA$12,MATCH($D393,$AR$5:$AR$12,0),4))*($G393/INDEX($AV$5:$BA$12,MATCH($D393,$AR$5:$AR$12,0),4))^$I393)+(EXP(-$G393/INDEX($AV$5:$BA$12,MATCH($D393,$AR$5:$AR$12,0),5))*($G393/INDEX($AV$5:$BA$12,MATCH($D393,$AR$5:$AR$12,0),5))^$I393)+(EXP(-$G393/INDEX($AV$5:$BA$12,MATCH($D393,$AR$5:$AR$12,0),6))*($G393/INDEX($AV$5:$BA$12,MATCH($D393,$AR$5:$AR$12,0),6))^$I393)),0)</x:f>
        <x:v>0</x:v>
      </x:c>
      <x:c r="AE393" s="145" t="n">
        <x:f>IFERROR((EXP(-$G393/INDEX($BB$5:$BG$12,MATCH($D393,$AR$5:$AR$12,0),1))*($G393/INDEX($BB$5:$BG$12,MATCH($D393,$AR$5:$AR$12,0),1))^$J393)/((EXP(-$G393/INDEX($BB$5:$BG$12,MATCH($D393,$AR$5:$AR$12,0),1))*($G393/INDEX($BB$5:$BG$12,MATCH($D393,$AR$5:$AR$12,0),1))^$J393)+(EXP(-$G393/INDEX($BB$5:$BG$12,MATCH($D393,$AR$5:$AR$12,0),2))*($G393/INDEX($BB$5:$BG$12,MATCH($D393,$AR$5:$AR$12,0),2))^$J393)+(EXP(-$G393/INDEX($BB$5:$BG$12,MATCH($D393,$AR$5:$AR$12,0),3))*($G393/INDEX($BB$5:$BG$12,MATCH($D393,$AR$5:$AR$12,0),3))^$J393)+(EXP(-$G393/INDEX($BB$5:$BG$12,MATCH($D393,$AR$5:$AR$12,0),4))*($G393/INDEX($BB$5:$BG$12,MATCH($D393,$AR$5:$AR$12,0),4))^$J393)+(EXP(-$G393/INDEX($BB$5:$BG$12,MATCH($D393,$AR$5:$AR$12,0),5))*($G393/INDEX($BB$5:$BG$12,MATCH($D393,$AR$5:$AR$12,0),5))^$J393)+(EXP(-$G393/INDEX($BB$5:$BG$12,MATCH($D393,$AR$5:$AR$12,0),6))*($G393/INDEX($BB$5:$BG$12,MATCH($D393,$AR$5:$AR$12,0),6))^$J393)),0)</x:f>
        <x:v>0</x:v>
      </x:c>
      <x:c r="AF393" s="145" t="n">
        <x:f>IFERROR((EXP(-$G393/INDEX($BB$5:$BG$12,MATCH($D393,$AR$5:$AR$12,0),2))*($G393/INDEX($BB$5:$BG$12,MATCH($D393,$AR$5:$AR$12,0),2))^$J393)/((EXP(-$G393/INDEX($BB$5:$BG$12,MATCH($D393,$AR$5:$AR$12,0),1))*($G393/INDEX($BB$5:$BG$12,MATCH($D393,$AR$5:$AR$12,0),1))^$J393)+(EXP(-$G393/INDEX($BB$5:$BG$12,MATCH($D393,$AR$5:$AR$12,0),2))*($G393/INDEX($BB$5:$BG$12,MATCH($D393,$AR$5:$AR$12,0),2))^$J393)+(EXP(-$G393/INDEX($BB$5:$BG$12,MATCH($D393,$AR$5:$AR$12,0),3))*($G393/INDEX($BB$5:$BG$12,MATCH($D393,$AR$5:$AR$12,0),3))^$J393)+(EXP(-$G393/INDEX($BB$5:$BG$12,MATCH($D393,$AR$5:$AR$12,0),4))*($G393/INDEX($BB$5:$BG$12,MATCH($D393,$AR$5:$AR$12,0),4))^$J393)+(EXP(-$G393/INDEX($BB$5:$BG$12,MATCH($D393,$AR$5:$AR$12,0),5))*($G393/INDEX($BB$5:$BG$12,MATCH($D393,$AR$5:$AR$12,0),5))^$J393)+(EXP(-$G393/INDEX($BB$5:$BG$12,MATCH($D393,$AR$5:$AR$12,0),6))*($G393/INDEX($BB$5:$BG$12,MATCH($D393,$AR$5:$AR$12,0),6))^$J393)),0)</x:f>
        <x:v>0</x:v>
      </x:c>
      <x:c r="AG393" s="145" t="n">
        <x:f>IFERROR((EXP(-$G393/INDEX($BB$5:$BG$12,MATCH($D393,$AR$5:$AR$12,0),3))*($G393/INDEX($BB$5:$BG$12,MATCH($D393,$AR$5:$AR$12,0),3))^$J393)/((EXP(-$G393/INDEX($BB$5:$BG$12,MATCH($D393,$AR$5:$AR$12,0),1))*($G393/INDEX($BB$5:$BG$12,MATCH($D393,$AR$5:$AR$12,0),1))^$J393)+(EXP(-$G393/INDEX($BB$5:$BG$12,MATCH($D393,$AR$5:$AR$12,0),2))*($G393/INDEX($BB$5:$BG$12,MATCH($D393,$AR$5:$AR$12,0),2))^$J393)+(EXP(-$G393/INDEX($BB$5:$BG$12,MATCH($D393,$AR$5:$AR$12,0),3))*($G393/INDEX($BB$5:$BG$12,MATCH($D393,$AR$5:$AR$12,0),3))^$J393)+(EXP(-$G393/INDEX($BB$5:$BG$12,MATCH($D393,$AR$5:$AR$12,0),4))*($G393/INDEX($BB$5:$BG$12,MATCH($D393,$AR$5:$AR$12,0),4))^$J393)+(EXP(-$G393/INDEX($BB$5:$BG$12,MATCH($D393,$AR$5:$AR$12,0),5))*($G393/INDEX($BB$5:$BG$12,MATCH($D393,$AR$5:$AR$12,0),5))^$J393)+(EXP(-$G393/INDEX($BB$5:$BG$12,MATCH($D393,$AR$5:$AR$12,0),6))*($G393/INDEX($BB$5:$BG$12,MATCH($D393,$AR$5:$AR$12,0),6))^$J393)),0)</x:f>
        <x:v>0</x:v>
      </x:c>
      <x:c r="AH393" s="145" t="n">
        <x:f>IFERROR((EXP(-$G393/INDEX($BB$5:$BG$12,MATCH($D393,$AR$5:$AR$12,0),4))*($G393/INDEX($BB$5:$BG$12,MATCH($D393,$AR$5:$AR$12,0),4))^$J393)/((EXP(-$G393/INDEX($BB$5:$BG$12,MATCH($D393,$AR$5:$AR$12,0),1))*($G393/INDEX($BB$5:$BG$12,MATCH($D393,$AR$5:$AR$12,0),1))^$J393)+(EXP(-$G393/INDEX($BB$5:$BG$12,MATCH($D393,$AR$5:$AR$12,0),2))*($G393/INDEX($BB$5:$BG$12,MATCH($D393,$AR$5:$AR$12,0),2))^$J393)+(EXP(-$G393/INDEX($BB$5:$BG$12,MATCH($D393,$AR$5:$AR$12,0),3))*($G393/INDEX($BB$5:$BG$12,MATCH($D393,$AR$5:$AR$12,0),3))^$J393)+(EXP(-$G393/INDEX($BB$5:$BG$12,MATCH($D393,$AR$5:$AR$12,0),4))*($G393/INDEX($BB$5:$BG$12,MATCH($D393,$AR$5:$AR$12,0),4))^$J393)+(EXP(-$G393/INDEX($BB$5:$BG$12,MATCH($D393,$AR$5:$AR$12,0),5))*($G393/INDEX($BB$5:$BG$12,MATCH($D393,$AR$5:$AR$12,0),5))^$J393)+(EXP(-$G393/INDEX($BB$5:$BG$12,MATCH($D393,$AR$5:$AR$12,0),6))*($G393/INDEX($BB$5:$BG$12,MATCH($D393,$AR$5:$AR$12,0),6))^$J393)),0)</x:f>
        <x:v>0</x:v>
      </x:c>
      <x:c r="AI393" s="145" t="n">
        <x:f>IFERROR((EXP(-$G393/INDEX($BB$5:$BG$12,MATCH($D393,$AR$5:$AR$12,0),5))*($G393/INDEX($BB$5:$BG$12,MATCH($D393,$AR$5:$AR$12,0),5))^$J393)/((EXP(-$G393/INDEX($BB$5:$BG$12,MATCH($D393,$AR$5:$AR$12,0),1))*($G393/INDEX($BB$5:$BG$12,MATCH($D393,$AR$5:$AR$12,0),1))^$J393)+(EXP(-$G393/INDEX($BB$5:$BG$12,MATCH($D393,$AR$5:$AR$12,0),2))*($G393/INDEX($BB$5:$BG$12,MATCH($D393,$AR$5:$AR$12,0),2))^$J393)+(EXP(-$G393/INDEX($BB$5:$BG$12,MATCH($D393,$AR$5:$AR$12,0),3))*($G393/INDEX($BB$5:$BG$12,MATCH($D393,$AR$5:$AR$12,0),3))^$J393)+(EXP(-$G393/INDEX($BB$5:$BG$12,MATCH($D393,$AR$5:$AR$12,0),4))*($G393/INDEX($BB$5:$BG$12,MATCH($D393,$AR$5:$AR$12,0),4))^$J393)+(EXP(-$G393/INDEX($BB$5:$BG$12,MATCH($D393,$AR$5:$AR$12,0),5))*($G393/INDEX($BB$5:$BG$12,MATCH($D393,$AR$5:$AR$12,0),5))^$J393)+(EXP(-$G393/INDEX($BB$5:$BG$12,MATCH($D393,$AR$5:$AR$12,0),6))*($G393/INDEX($BB$5:$BG$12,MATCH($D393,$AR$5:$AR$12,0),6))^$J393)),0)</x:f>
        <x:v>0</x:v>
      </x:c>
      <x:c r="AJ393" s="145" t="n">
        <x:f>IFERROR((EXP(-$G393/INDEX($BB$5:$BG$12,MATCH($D393,$AR$5:$AR$12,0),6))*($G393/INDEX($BB$5:$BG$12,MATCH($D393,$AR$5:$AR$12,0),6))^$J393)/((EXP(-$G393/INDEX($BB$5:$BG$12,MATCH($D393,$AR$5:$AR$12,0),1))*($G393/INDEX($BB$5:$BG$12,MATCH($D393,$AR$5:$AR$12,0),1))^$J393)+(EXP(-$G393/INDEX($BB$5:$BG$12,MATCH($D393,$AR$5:$AR$12,0),2))*($G393/INDEX($BB$5:$BG$12,MATCH($D393,$AR$5:$AR$12,0),2))^$J393)+(EXP(-$G393/INDEX($BB$5:$BG$12,MATCH($D393,$AR$5:$AR$12,0),3))*($G393/INDEX($BB$5:$BG$12,MATCH($D393,$AR$5:$AR$12,0),3))^$J393)+(EXP(-$G393/INDEX($BB$5:$BG$12,MATCH($D393,$AR$5:$AR$12,0),4))*($G393/INDEX($BB$5:$BG$12,MATCH($D393,$AR$5:$AR$12,0),4))^$J393)+(EXP(-$G393/INDEX($BB$5:$BG$12,MATCH($D393,$AR$5:$AR$12,0),5))*($G393/INDEX($BB$5:$BG$12,MATCH($D393,$AR$5:$AR$12,0),5))^$J393)+(EXP(-$G393/INDEX($BB$5:$BG$12,MATCH($D393,$AR$5:$AR$12,0),6))*($G393/INDEX($BB$5:$BG$12,MATCH($D393,$AR$5:$AR$12,0),6))^$J393)),0)</x:f>
        <x:v>0</x:v>
      </x:c>
      <x:c r="BJ393"/>
      <x:c r="BK393"/>
      <x:c r="BL393"/>
      <x:c r="BM393"/>
      <x:c r="BN393"/>
      <x:c r="BO393"/>
      <x:c r="BP393"/>
      <x:c r="BQ393"/>
      <x:c r="BR393"/>
      <x:c r="BS393"/>
      <x:c r="BT393"/>
      <x:c r="BU393"/>
      <x:c r="BV393"/>
      <x:c r="BW393"/>
      <x:c r="BX393"/>
      <x:c r="BY393"/>
      <x:c r="BZ393"/>
    </x:row>
    <x:row r="394">
      <x:c r="A394" s="30" t="n">
        <x:f>'対象台データ'!A392</x:f>
        <x:v>46161</x:v>
      </x:c>
      <x:c r="B394" s="1004" t="str">
        <x:f>'対象台データ'!B392</x:f>
        <x:v>火</x:v>
      </x:c>
      <x:c r="C394" s="1004" t="str">
        <x:f>'対象台データ'!C392</x:f>
        <x:v>5/19</x:v>
      </x:c>
      <x:c r="D394" t="str">
        <x:f>'対象台データ'!D392</x:f>
        <x:v>スマスロ ミリオンゴッド‐神々の軌跡‐</x:v>
      </x:c>
      <x:c r="E394" s="1015" t="n">
        <x:f>IF($X394="A",MIN(100,MAX(0,55+(V394-55)*(1+0.4*SQRT(MIN(G394/8000,1))))),MIN(100,MAX(0,V394)))</x:f>
        <x:v>72.65817392285217</x:v>
      </x:c>
      <x:c r="F394" s="1017" t="n">
        <x:f>'対象台データ'!E392</x:f>
        <x:v>692</x:v>
      </x:c>
      <x:c r="G394" s="644" t="n">
        <x:f>'対象台データ'!F392</x:f>
        <x:v>9013</x:v>
      </x:c>
      <x:c r="H394" s="644" t="n">
        <x:f>'対象台データ'!G392</x:f>
        <x:v>736</x:v>
      </x:c>
      <x:c r="I394" s="644" t="n">
        <x:f>'対象台データ'!H392</x:f>
        <x:v>0</x:v>
      </x:c>
      <x:c r="J394" s="644" t="n">
        <x:f>'対象台データ'!I392</x:f>
        <x:v>0</x:v>
      </x:c>
      <x:c r="K394" s="145" t="n">
        <x:f>'対象台データ'!K392</x:f>
        <x:v>1.0272199415658863</x:v>
      </x:c>
      <x:c r="L394" s="28" t="n">
        <x:f>IF(G394&lt;=0,5,IF(G394&lt;1500,5+(G394-0)*(20-5)/(1500-0),IF(G394&lt;3000,20+(G394-1500)*(40-20)/(3000-1500),IF(G394&lt;4500,40+(G394-3000)*(58-40)/(4500-3000),IF(G394&lt;6000,58+(G394-4500)*(72-58)/(6000-4500),IF(G394&lt;7500,72+(G394-6000)*(84-72)/(7500-6000),IF(G394&lt;9000,84+(G394-7500)*(93-84)/(9000-7500),IF(G394&lt;11000,93+(G394-9000)*(100-93)/(11000-9000),100))))))))</x:f>
        <x:v>93.0455</x:v>
      </x:c>
      <x:c r="M394" s="28" t="n">
        <x:v>1</x:v>
      </x:c>
      <x:c r="N394" s="28" t="n">
        <x:f>MIN(100,L394*M394)</x:f>
        <x:v>93.0455</x:v>
      </x:c>
      <x:c r="O394" s="28" t="n">
        <x:f>IF(K394&lt;=0.8,0,IF(K394&lt;0.9,0+(K394-0.8)*(10-0)/(0.9-0.8),IF(K394&lt;1,10+(K394-0.9)*(35-10)/(1-0.9),IF(K394&lt;1.2,35+(K394-1)*(87-35)/(1.2-1),IF(K394&lt;1.3,87+(K394-1.2)*(96-87)/(1.3-1.2),IF(K394&lt;1.45,96+(K394-1.3)*(100-96)/(1.45-1.3),100))))))</x:f>
        <x:v>42.07718480713043</x:v>
      </x:c>
      <x:c r="P394" s="145" t="n">
        <x:f>MIN(1,SQRT(G394/8000))</x:f>
        <x:v>1</x:v>
      </x:c>
      <x:c r="Q394" s="28" t="n">
        <x:f>35+(O394-35)*P394</x:f>
        <x:v>42.07718480713043</x:v>
      </x:c>
      <x:c r="R394" s="28" t="n">
        <x:f>IF(K394&lt;0.95,MIN(25,(0.95-K394)*250),0)</x:f>
        <x:v>0</x:v>
      </x:c>
      <x:c r="S394" s="28" t="n">
        <x:f>IF($X394="A",Y394*5+Z394*15+AA394*30+AB394*60+AC394*80+AD394*100,0)</x:f>
        <x:v>0</x:v>
      </x:c>
      <x:c r="T394" s="28" t="n">
        <x:f>IF($X394="A",AE394*5+AF394*15+AG394*30+AH394*60+AI394*80+AJ394*100,0)</x:f>
        <x:v>0</x:v>
      </x:c>
      <x:c r="U394" s="28" t="n">
        <x:f>IF($X394="A",S394*15%+T394*30%+Q394*55%,0)</x:f>
        <x:v>0</x:v>
      </x:c>
      <x:c r="V394" s="1019" t="n">
        <x:f>IF($X394="A",U394*80%+N394*20%,N394*IFERROR(INDEX($AT$5:$AT$60,MATCH($D394,$AR$5:$AR$60,0)),0.6)+Q394*IFERROR(INDEX($AU$5:$AU$60,MATCH($D394,$AR$5:$AR$60,0)),0.4)-R394)</x:f>
        <x:v>72.65817392285217</x:v>
      </x:c>
      <x:c r="W394" s="25" t="str">
        <x:f>IF(E394&gt;=90,"設定6級候補",IF(E394&gt;=75,"設定4以上強候補",IF(E394&gt;=60,"設定4以上を疑う","要観察")))</x:f>
        <x:v>設定4以上を疑う</x:v>
      </x:c>
      <x:c r="X394" s="1004" t="str">
        <x:f>IFERROR(INDEX($AS$5:$AS$60,MATCH($D394,$AR$5:$AR$60,0)),"AT")</x:f>
        <x:v>AT</x:v>
      </x:c>
      <x:c r="Y394" s="145" t="n">
        <x:f>IFERROR((EXP(-$G394/INDEX($AV$5:$BA$12,MATCH($D394,$AR$5:$AR$12,0),1))*($G394/INDEX($AV$5:$BA$12,MATCH($D394,$AR$5:$AR$12,0),1))^$I394)/((EXP(-$G394/INDEX($AV$5:$BA$12,MATCH($D394,$AR$5:$AR$12,0),1))*($G394/INDEX($AV$5:$BA$12,MATCH($D394,$AR$5:$AR$12,0),1))^$I394)+(EXP(-$G394/INDEX($AV$5:$BA$12,MATCH($D394,$AR$5:$AR$12,0),2))*($G394/INDEX($AV$5:$BA$12,MATCH($D394,$AR$5:$AR$12,0),2))^$I394)+(EXP(-$G394/INDEX($AV$5:$BA$12,MATCH($D394,$AR$5:$AR$12,0),3))*($G394/INDEX($AV$5:$BA$12,MATCH($D394,$AR$5:$AR$12,0),3))^$I394)+(EXP(-$G394/INDEX($AV$5:$BA$12,MATCH($D394,$AR$5:$AR$12,0),4))*($G394/INDEX($AV$5:$BA$12,MATCH($D394,$AR$5:$AR$12,0),4))^$I394)+(EXP(-$G394/INDEX($AV$5:$BA$12,MATCH($D394,$AR$5:$AR$12,0),5))*($G394/INDEX($AV$5:$BA$12,MATCH($D394,$AR$5:$AR$12,0),5))^$I394)+(EXP(-$G394/INDEX($AV$5:$BA$12,MATCH($D394,$AR$5:$AR$12,0),6))*($G394/INDEX($AV$5:$BA$12,MATCH($D394,$AR$5:$AR$12,0),6))^$I394)),0)</x:f>
        <x:v>0</x:v>
      </x:c>
      <x:c r="Z394" s="145" t="n">
        <x:f>IFERROR((EXP(-$G394/INDEX($AV$5:$BA$12,MATCH($D394,$AR$5:$AR$12,0),2))*($G394/INDEX($AV$5:$BA$12,MATCH($D394,$AR$5:$AR$12,0),2))^$I394)/((EXP(-$G394/INDEX($AV$5:$BA$12,MATCH($D394,$AR$5:$AR$12,0),1))*($G394/INDEX($AV$5:$BA$12,MATCH($D394,$AR$5:$AR$12,0),1))^$I394)+(EXP(-$G394/INDEX($AV$5:$BA$12,MATCH($D394,$AR$5:$AR$12,0),2))*($G394/INDEX($AV$5:$BA$12,MATCH($D394,$AR$5:$AR$12,0),2))^$I394)+(EXP(-$G394/INDEX($AV$5:$BA$12,MATCH($D394,$AR$5:$AR$12,0),3))*($G394/INDEX($AV$5:$BA$12,MATCH($D394,$AR$5:$AR$12,0),3))^$I394)+(EXP(-$G394/INDEX($AV$5:$BA$12,MATCH($D394,$AR$5:$AR$12,0),4))*($G394/INDEX($AV$5:$BA$12,MATCH($D394,$AR$5:$AR$12,0),4))^$I394)+(EXP(-$G394/INDEX($AV$5:$BA$12,MATCH($D394,$AR$5:$AR$12,0),5))*($G394/INDEX($AV$5:$BA$12,MATCH($D394,$AR$5:$AR$12,0),5))^$I394)+(EXP(-$G394/INDEX($AV$5:$BA$12,MATCH($D394,$AR$5:$AR$12,0),6))*($G394/INDEX($AV$5:$BA$12,MATCH($D394,$AR$5:$AR$12,0),6))^$I394)),0)</x:f>
        <x:v>0</x:v>
      </x:c>
      <x:c r="AA394" s="145" t="n">
        <x:f>IFERROR((EXP(-$G394/INDEX($AV$5:$BA$12,MATCH($D394,$AR$5:$AR$12,0),3))*($G394/INDEX($AV$5:$BA$12,MATCH($D394,$AR$5:$AR$12,0),3))^$I394)/((EXP(-$G394/INDEX($AV$5:$BA$12,MATCH($D394,$AR$5:$AR$12,0),1))*($G394/INDEX($AV$5:$BA$12,MATCH($D394,$AR$5:$AR$12,0),1))^$I394)+(EXP(-$G394/INDEX($AV$5:$BA$12,MATCH($D394,$AR$5:$AR$12,0),2))*($G394/INDEX($AV$5:$BA$12,MATCH($D394,$AR$5:$AR$12,0),2))^$I394)+(EXP(-$G394/INDEX($AV$5:$BA$12,MATCH($D394,$AR$5:$AR$12,0),3))*($G394/INDEX($AV$5:$BA$12,MATCH($D394,$AR$5:$AR$12,0),3))^$I394)+(EXP(-$G394/INDEX($AV$5:$BA$12,MATCH($D394,$AR$5:$AR$12,0),4))*($G394/INDEX($AV$5:$BA$12,MATCH($D394,$AR$5:$AR$12,0),4))^$I394)+(EXP(-$G394/INDEX($AV$5:$BA$12,MATCH($D394,$AR$5:$AR$12,0),5))*($G394/INDEX($AV$5:$BA$12,MATCH($D394,$AR$5:$AR$12,0),5))^$I394)+(EXP(-$G394/INDEX($AV$5:$BA$12,MATCH($D394,$AR$5:$AR$12,0),6))*($G394/INDEX($AV$5:$BA$12,MATCH($D394,$AR$5:$AR$12,0),6))^$I394)),0)</x:f>
        <x:v>0</x:v>
      </x:c>
      <x:c r="AB394" s="145" t="n">
        <x:f>IFERROR((EXP(-$G394/INDEX($AV$5:$BA$12,MATCH($D394,$AR$5:$AR$12,0),4))*($G394/INDEX($AV$5:$BA$12,MATCH($D394,$AR$5:$AR$12,0),4))^$I394)/((EXP(-$G394/INDEX($AV$5:$BA$12,MATCH($D394,$AR$5:$AR$12,0),1))*($G394/INDEX($AV$5:$BA$12,MATCH($D394,$AR$5:$AR$12,0),1))^$I394)+(EXP(-$G394/INDEX($AV$5:$BA$12,MATCH($D394,$AR$5:$AR$12,0),2))*($G394/INDEX($AV$5:$BA$12,MATCH($D394,$AR$5:$AR$12,0),2))^$I394)+(EXP(-$G394/INDEX($AV$5:$BA$12,MATCH($D394,$AR$5:$AR$12,0),3))*($G394/INDEX($AV$5:$BA$12,MATCH($D394,$AR$5:$AR$12,0),3))^$I394)+(EXP(-$G394/INDEX($AV$5:$BA$12,MATCH($D394,$AR$5:$AR$12,0),4))*($G394/INDEX($AV$5:$BA$12,MATCH($D394,$AR$5:$AR$12,0),4))^$I394)+(EXP(-$G394/INDEX($AV$5:$BA$12,MATCH($D394,$AR$5:$AR$12,0),5))*($G394/INDEX($AV$5:$BA$12,MATCH($D394,$AR$5:$AR$12,0),5))^$I394)+(EXP(-$G394/INDEX($AV$5:$BA$12,MATCH($D394,$AR$5:$AR$12,0),6))*($G394/INDEX($AV$5:$BA$12,MATCH($D394,$AR$5:$AR$12,0),6))^$I394)),0)</x:f>
        <x:v>0</x:v>
      </x:c>
      <x:c r="AC394" s="145" t="n">
        <x:f>IFERROR((EXP(-$G394/INDEX($AV$5:$BA$12,MATCH($D394,$AR$5:$AR$12,0),5))*($G394/INDEX($AV$5:$BA$12,MATCH($D394,$AR$5:$AR$12,0),5))^$I394)/((EXP(-$G394/INDEX($AV$5:$BA$12,MATCH($D394,$AR$5:$AR$12,0),1))*($G394/INDEX($AV$5:$BA$12,MATCH($D394,$AR$5:$AR$12,0),1))^$I394)+(EXP(-$G394/INDEX($AV$5:$BA$12,MATCH($D394,$AR$5:$AR$12,0),2))*($G394/INDEX($AV$5:$BA$12,MATCH($D394,$AR$5:$AR$12,0),2))^$I394)+(EXP(-$G394/INDEX($AV$5:$BA$12,MATCH($D394,$AR$5:$AR$12,0),3))*($G394/INDEX($AV$5:$BA$12,MATCH($D394,$AR$5:$AR$12,0),3))^$I394)+(EXP(-$G394/INDEX($AV$5:$BA$12,MATCH($D394,$AR$5:$AR$12,0),4))*($G394/INDEX($AV$5:$BA$12,MATCH($D394,$AR$5:$AR$12,0),4))^$I394)+(EXP(-$G394/INDEX($AV$5:$BA$12,MATCH($D394,$AR$5:$AR$12,0),5))*($G394/INDEX($AV$5:$BA$12,MATCH($D394,$AR$5:$AR$12,0),5))^$I394)+(EXP(-$G394/INDEX($AV$5:$BA$12,MATCH($D394,$AR$5:$AR$12,0),6))*($G394/INDEX($AV$5:$BA$12,MATCH($D394,$AR$5:$AR$12,0),6))^$I394)),0)</x:f>
        <x:v>0</x:v>
      </x:c>
      <x:c r="AD394" s="145" t="n">
        <x:f>IFERROR((EXP(-$G394/INDEX($AV$5:$BA$12,MATCH($D394,$AR$5:$AR$12,0),6))*($G394/INDEX($AV$5:$BA$12,MATCH($D394,$AR$5:$AR$12,0),6))^$I394)/((EXP(-$G394/INDEX($AV$5:$BA$12,MATCH($D394,$AR$5:$AR$12,0),1))*($G394/INDEX($AV$5:$BA$12,MATCH($D394,$AR$5:$AR$12,0),1))^$I394)+(EXP(-$G394/INDEX($AV$5:$BA$12,MATCH($D394,$AR$5:$AR$12,0),2))*($G394/INDEX($AV$5:$BA$12,MATCH($D394,$AR$5:$AR$12,0),2))^$I394)+(EXP(-$G394/INDEX($AV$5:$BA$12,MATCH($D394,$AR$5:$AR$12,0),3))*($G394/INDEX($AV$5:$BA$12,MATCH($D394,$AR$5:$AR$12,0),3))^$I394)+(EXP(-$G394/INDEX($AV$5:$BA$12,MATCH($D394,$AR$5:$AR$12,0),4))*($G394/INDEX($AV$5:$BA$12,MATCH($D394,$AR$5:$AR$12,0),4))^$I394)+(EXP(-$G394/INDEX($AV$5:$BA$12,MATCH($D394,$AR$5:$AR$12,0),5))*($G394/INDEX($AV$5:$BA$12,MATCH($D394,$AR$5:$AR$12,0),5))^$I394)+(EXP(-$G394/INDEX($AV$5:$BA$12,MATCH($D394,$AR$5:$AR$12,0),6))*($G394/INDEX($AV$5:$BA$12,MATCH($D394,$AR$5:$AR$12,0),6))^$I394)),0)</x:f>
        <x:v>0</x:v>
      </x:c>
      <x:c r="AE394" s="145" t="n">
        <x:f>IFERROR((EXP(-$G394/INDEX($BB$5:$BG$12,MATCH($D394,$AR$5:$AR$12,0),1))*($G394/INDEX($BB$5:$BG$12,MATCH($D394,$AR$5:$AR$12,0),1))^$J394)/((EXP(-$G394/INDEX($BB$5:$BG$12,MATCH($D394,$AR$5:$AR$12,0),1))*($G394/INDEX($BB$5:$BG$12,MATCH($D394,$AR$5:$AR$12,0),1))^$J394)+(EXP(-$G394/INDEX($BB$5:$BG$12,MATCH($D394,$AR$5:$AR$12,0),2))*($G394/INDEX($BB$5:$BG$12,MATCH($D394,$AR$5:$AR$12,0),2))^$J394)+(EXP(-$G394/INDEX($BB$5:$BG$12,MATCH($D394,$AR$5:$AR$12,0),3))*($G394/INDEX($BB$5:$BG$12,MATCH($D394,$AR$5:$AR$12,0),3))^$J394)+(EXP(-$G394/INDEX($BB$5:$BG$12,MATCH($D394,$AR$5:$AR$12,0),4))*($G394/INDEX($BB$5:$BG$12,MATCH($D394,$AR$5:$AR$12,0),4))^$J394)+(EXP(-$G394/INDEX($BB$5:$BG$12,MATCH($D394,$AR$5:$AR$12,0),5))*($G394/INDEX($BB$5:$BG$12,MATCH($D394,$AR$5:$AR$12,0),5))^$J394)+(EXP(-$G394/INDEX($BB$5:$BG$12,MATCH($D394,$AR$5:$AR$12,0),6))*($G394/INDEX($BB$5:$BG$12,MATCH($D394,$AR$5:$AR$12,0),6))^$J394)),0)</x:f>
        <x:v>0</x:v>
      </x:c>
      <x:c r="AF394" s="145" t="n">
        <x:f>IFERROR((EXP(-$G394/INDEX($BB$5:$BG$12,MATCH($D394,$AR$5:$AR$12,0),2))*($G394/INDEX($BB$5:$BG$12,MATCH($D394,$AR$5:$AR$12,0),2))^$J394)/((EXP(-$G394/INDEX($BB$5:$BG$12,MATCH($D394,$AR$5:$AR$12,0),1))*($G394/INDEX($BB$5:$BG$12,MATCH($D394,$AR$5:$AR$12,0),1))^$J394)+(EXP(-$G394/INDEX($BB$5:$BG$12,MATCH($D394,$AR$5:$AR$12,0),2))*($G394/INDEX($BB$5:$BG$12,MATCH($D394,$AR$5:$AR$12,0),2))^$J394)+(EXP(-$G394/INDEX($BB$5:$BG$12,MATCH($D394,$AR$5:$AR$12,0),3))*($G394/INDEX($BB$5:$BG$12,MATCH($D394,$AR$5:$AR$12,0),3))^$J394)+(EXP(-$G394/INDEX($BB$5:$BG$12,MATCH($D394,$AR$5:$AR$12,0),4))*($G394/INDEX($BB$5:$BG$12,MATCH($D394,$AR$5:$AR$12,0),4))^$J394)+(EXP(-$G394/INDEX($BB$5:$BG$12,MATCH($D394,$AR$5:$AR$12,0),5))*($G394/INDEX($BB$5:$BG$12,MATCH($D394,$AR$5:$AR$12,0),5))^$J394)+(EXP(-$G394/INDEX($BB$5:$BG$12,MATCH($D394,$AR$5:$AR$12,0),6))*($G394/INDEX($BB$5:$BG$12,MATCH($D394,$AR$5:$AR$12,0),6))^$J394)),0)</x:f>
        <x:v>0</x:v>
      </x:c>
      <x:c r="AG394" s="145" t="n">
        <x:f>IFERROR((EXP(-$G394/INDEX($BB$5:$BG$12,MATCH($D394,$AR$5:$AR$12,0),3))*($G394/INDEX($BB$5:$BG$12,MATCH($D394,$AR$5:$AR$12,0),3))^$J394)/((EXP(-$G394/INDEX($BB$5:$BG$12,MATCH($D394,$AR$5:$AR$12,0),1))*($G394/INDEX($BB$5:$BG$12,MATCH($D394,$AR$5:$AR$12,0),1))^$J394)+(EXP(-$G394/INDEX($BB$5:$BG$12,MATCH($D394,$AR$5:$AR$12,0),2))*($G394/INDEX($BB$5:$BG$12,MATCH($D394,$AR$5:$AR$12,0),2))^$J394)+(EXP(-$G394/INDEX($BB$5:$BG$12,MATCH($D394,$AR$5:$AR$12,0),3))*($G394/INDEX($BB$5:$BG$12,MATCH($D394,$AR$5:$AR$12,0),3))^$J394)+(EXP(-$G394/INDEX($BB$5:$BG$12,MATCH($D394,$AR$5:$AR$12,0),4))*($G394/INDEX($BB$5:$BG$12,MATCH($D394,$AR$5:$AR$12,0),4))^$J394)+(EXP(-$G394/INDEX($BB$5:$BG$12,MATCH($D394,$AR$5:$AR$12,0),5))*($G394/INDEX($BB$5:$BG$12,MATCH($D394,$AR$5:$AR$12,0),5))^$J394)+(EXP(-$G394/INDEX($BB$5:$BG$12,MATCH($D394,$AR$5:$AR$12,0),6))*($G394/INDEX($BB$5:$BG$12,MATCH($D394,$AR$5:$AR$12,0),6))^$J394)),0)</x:f>
        <x:v>0</x:v>
      </x:c>
      <x:c r="AH394" s="145" t="n">
        <x:f>IFERROR((EXP(-$G394/INDEX($BB$5:$BG$12,MATCH($D394,$AR$5:$AR$12,0),4))*($G394/INDEX($BB$5:$BG$12,MATCH($D394,$AR$5:$AR$12,0),4))^$J394)/((EXP(-$G394/INDEX($BB$5:$BG$12,MATCH($D394,$AR$5:$AR$12,0),1))*($G394/INDEX($BB$5:$BG$12,MATCH($D394,$AR$5:$AR$12,0),1))^$J394)+(EXP(-$G394/INDEX($BB$5:$BG$12,MATCH($D394,$AR$5:$AR$12,0),2))*($G394/INDEX($BB$5:$BG$12,MATCH($D394,$AR$5:$AR$12,0),2))^$J394)+(EXP(-$G394/INDEX($BB$5:$BG$12,MATCH($D394,$AR$5:$AR$12,0),3))*($G394/INDEX($BB$5:$BG$12,MATCH($D394,$AR$5:$AR$12,0),3))^$J394)+(EXP(-$G394/INDEX($BB$5:$BG$12,MATCH($D394,$AR$5:$AR$12,0),4))*($G394/INDEX($BB$5:$BG$12,MATCH($D394,$AR$5:$AR$12,0),4))^$J394)+(EXP(-$G394/INDEX($BB$5:$BG$12,MATCH($D394,$AR$5:$AR$12,0),5))*($G394/INDEX($BB$5:$BG$12,MATCH($D394,$AR$5:$AR$12,0),5))^$J394)+(EXP(-$G394/INDEX($BB$5:$BG$12,MATCH($D394,$AR$5:$AR$12,0),6))*($G394/INDEX($BB$5:$BG$12,MATCH($D394,$AR$5:$AR$12,0),6))^$J394)),0)</x:f>
        <x:v>0</x:v>
      </x:c>
      <x:c r="AI394" s="145" t="n">
        <x:f>IFERROR((EXP(-$G394/INDEX($BB$5:$BG$12,MATCH($D394,$AR$5:$AR$12,0),5))*($G394/INDEX($BB$5:$BG$12,MATCH($D394,$AR$5:$AR$12,0),5))^$J394)/((EXP(-$G394/INDEX($BB$5:$BG$12,MATCH($D394,$AR$5:$AR$12,0),1))*($G394/INDEX($BB$5:$BG$12,MATCH($D394,$AR$5:$AR$12,0),1))^$J394)+(EXP(-$G394/INDEX($BB$5:$BG$12,MATCH($D394,$AR$5:$AR$12,0),2))*($G394/INDEX($BB$5:$BG$12,MATCH($D394,$AR$5:$AR$12,0),2))^$J394)+(EXP(-$G394/INDEX($BB$5:$BG$12,MATCH($D394,$AR$5:$AR$12,0),3))*($G394/INDEX($BB$5:$BG$12,MATCH($D394,$AR$5:$AR$12,0),3))^$J394)+(EXP(-$G394/INDEX($BB$5:$BG$12,MATCH($D394,$AR$5:$AR$12,0),4))*($G394/INDEX($BB$5:$BG$12,MATCH($D394,$AR$5:$AR$12,0),4))^$J394)+(EXP(-$G394/INDEX($BB$5:$BG$12,MATCH($D394,$AR$5:$AR$12,0),5))*($G394/INDEX($BB$5:$BG$12,MATCH($D394,$AR$5:$AR$12,0),5))^$J394)+(EXP(-$G394/INDEX($BB$5:$BG$12,MATCH($D394,$AR$5:$AR$12,0),6))*($G394/INDEX($BB$5:$BG$12,MATCH($D394,$AR$5:$AR$12,0),6))^$J394)),0)</x:f>
        <x:v>0</x:v>
      </x:c>
      <x:c r="AJ394" s="145" t="n">
        <x:f>IFERROR((EXP(-$G394/INDEX($BB$5:$BG$12,MATCH($D394,$AR$5:$AR$12,0),6))*($G394/INDEX($BB$5:$BG$12,MATCH($D394,$AR$5:$AR$12,0),6))^$J394)/((EXP(-$G394/INDEX($BB$5:$BG$12,MATCH($D394,$AR$5:$AR$12,0),1))*($G394/INDEX($BB$5:$BG$12,MATCH($D394,$AR$5:$AR$12,0),1))^$J394)+(EXP(-$G394/INDEX($BB$5:$BG$12,MATCH($D394,$AR$5:$AR$12,0),2))*($G394/INDEX($BB$5:$BG$12,MATCH($D394,$AR$5:$AR$12,0),2))^$J394)+(EXP(-$G394/INDEX($BB$5:$BG$12,MATCH($D394,$AR$5:$AR$12,0),3))*($G394/INDEX($BB$5:$BG$12,MATCH($D394,$AR$5:$AR$12,0),3))^$J394)+(EXP(-$G394/INDEX($BB$5:$BG$12,MATCH($D394,$AR$5:$AR$12,0),4))*($G394/INDEX($BB$5:$BG$12,MATCH($D394,$AR$5:$AR$12,0),4))^$J394)+(EXP(-$G394/INDEX($BB$5:$BG$12,MATCH($D394,$AR$5:$AR$12,0),5))*($G394/INDEX($BB$5:$BG$12,MATCH($D394,$AR$5:$AR$12,0),5))^$J394)+(EXP(-$G394/INDEX($BB$5:$BG$12,MATCH($D394,$AR$5:$AR$12,0),6))*($G394/INDEX($BB$5:$BG$12,MATCH($D394,$AR$5:$AR$12,0),6))^$J394)),0)</x:f>
        <x:v>0</x:v>
      </x:c>
      <x:c r="BJ394"/>
      <x:c r="BK394"/>
      <x:c r="BL394"/>
      <x:c r="BM394"/>
      <x:c r="BN394"/>
      <x:c r="BO394"/>
      <x:c r="BP394"/>
      <x:c r="BQ394"/>
      <x:c r="BR394"/>
      <x:c r="BS394"/>
      <x:c r="BT394"/>
      <x:c r="BU394"/>
      <x:c r="BV394"/>
      <x:c r="BW394"/>
      <x:c r="BX394"/>
      <x:c r="BY394"/>
      <x:c r="BZ394"/>
    </x:row>
    <x:row r="395">
      <x:c r="A395" s="30" t="n">
        <x:f>'対象台データ'!A393</x:f>
        <x:v>46161</x:v>
      </x:c>
      <x:c r="B395" s="1004" t="str">
        <x:f>'対象台データ'!B393</x:f>
        <x:v>火</x:v>
      </x:c>
      <x:c r="C395" s="1004" t="str">
        <x:f>'対象台データ'!C393</x:f>
        <x:v>5/19</x:v>
      </x:c>
      <x:c r="D395" t="str">
        <x:f>'対象台データ'!D393</x:f>
        <x:v>スマスロ ミリオンゴッド‐神々の軌跡‐</x:v>
      </x:c>
      <x:c r="E395" s="1015" t="n">
        <x:f>IF($X395="A",MIN(100,MAX(0,55+(V395-55)*(1+0.4*SQRT(MIN(G395/8000,1))))),MIN(100,MAX(0,V395)))</x:f>
        <x:v>90.94034868884097</x:v>
      </x:c>
      <x:c r="F395" s="1017" t="n">
        <x:f>'対象台データ'!E393</x:f>
        <x:v>693</x:v>
      </x:c>
      <x:c r="G395" s="644" t="n">
        <x:f>'対象台データ'!F393</x:f>
        <x:v>8809</x:v>
      </x:c>
      <x:c r="H395" s="644" t="n">
        <x:f>'対象台データ'!G393</x:f>
        <x:v>6040</x:v>
      </x:c>
      <x:c r="I395" s="644" t="n">
        <x:f>'対象台データ'!H393</x:f>
        <x:v>0</x:v>
      </x:c>
      <x:c r="J395" s="644" t="n">
        <x:f>'対象台データ'!I393</x:f>
        <x:v>0</x:v>
      </x:c>
      <x:c r="K395" s="145" t="n">
        <x:f>'対象台データ'!K393</x:f>
        <x:v>1.2285541302455822</x:v>
      </x:c>
      <x:c r="L395" s="28" t="n">
        <x:f>IF(G395&lt;=0,5,IF(G395&lt;1500,5+(G395-0)*(20-5)/(1500-0),IF(G395&lt;3000,20+(G395-1500)*(40-20)/(3000-1500),IF(G395&lt;4500,40+(G395-3000)*(58-40)/(4500-3000),IF(G395&lt;6000,58+(G395-4500)*(72-58)/(6000-4500),IF(G395&lt;7500,72+(G395-6000)*(84-72)/(7500-6000),IF(G395&lt;9000,84+(G395-7500)*(93-84)/(9000-7500),IF(G395&lt;11000,93+(G395-9000)*(100-93)/(11000-9000),100))))))))</x:f>
        <x:v>91.854</x:v>
      </x:c>
      <x:c r="M395" s="28" t="n">
        <x:v>1</x:v>
      </x:c>
      <x:c r="N395" s="28" t="n">
        <x:f>MIN(100,L395*M395)</x:f>
        <x:v>91.854</x:v>
      </x:c>
      <x:c r="O395" s="28" t="n">
        <x:f>IF(K395&lt;=0.8,0,IF(K395&lt;0.9,0+(K395-0.8)*(10-0)/(0.9-0.8),IF(K395&lt;1,10+(K395-0.9)*(35-10)/(1-0.9),IF(K395&lt;1.2,35+(K395-1)*(87-35)/(1.2-1),IF(K395&lt;1.3,87+(K395-1.2)*(96-87)/(1.3-1.2),IF(K395&lt;1.45,96+(K395-1.3)*(100-96)/(1.45-1.3),100))))))</x:f>
        <x:v>89.5698717221024</x:v>
      </x:c>
      <x:c r="P395" s="145" t="n">
        <x:f>MIN(1,SQRT(G395/8000))</x:f>
        <x:v>1</x:v>
      </x:c>
      <x:c r="Q395" s="28" t="n">
        <x:f>35+(O395-35)*P395</x:f>
        <x:v>89.5698717221024</x:v>
      </x:c>
      <x:c r="R395" s="28" t="n">
        <x:f>IF(K395&lt;0.95,MIN(25,(0.95-K395)*250),0)</x:f>
        <x:v>0</x:v>
      </x:c>
      <x:c r="S395" s="28" t="n">
        <x:f>IF($X395="A",Y395*5+Z395*15+AA395*30+AB395*60+AC395*80+AD395*100,0)</x:f>
        <x:v>0</x:v>
      </x:c>
      <x:c r="T395" s="28" t="n">
        <x:f>IF($X395="A",AE395*5+AF395*15+AG395*30+AH395*60+AI395*80+AJ395*100,0)</x:f>
        <x:v>0</x:v>
      </x:c>
      <x:c r="U395" s="28" t="n">
        <x:f>IF($X395="A",S395*15%+T395*30%+Q395*55%,0)</x:f>
        <x:v>0</x:v>
      </x:c>
      <x:c r="V395" s="1019" t="n">
        <x:f>IF($X395="A",U395*80%+N395*20%,N395*IFERROR(INDEX($AT$5:$AT$60,MATCH($D395,$AR$5:$AR$60,0)),0.6)+Q395*IFERROR(INDEX($AU$5:$AU$60,MATCH($D395,$AR$5:$AR$60,0)),0.4)-R395)</x:f>
        <x:v>90.94034868884097</x:v>
      </x:c>
      <x:c r="W395" s="25" t="str">
        <x:f>IF(E395&gt;=90,"設定6級候補",IF(E395&gt;=75,"設定4以上強候補",IF(E395&gt;=60,"設定4以上を疑う","要観察")))</x:f>
        <x:v>設定6級候補</x:v>
      </x:c>
      <x:c r="X395" s="1004" t="str">
        <x:f>IFERROR(INDEX($AS$5:$AS$60,MATCH($D395,$AR$5:$AR$60,0)),"AT")</x:f>
        <x:v>AT</x:v>
      </x:c>
      <x:c r="Y395" s="145" t="n">
        <x:f>IFERROR((EXP(-$G395/INDEX($AV$5:$BA$12,MATCH($D395,$AR$5:$AR$12,0),1))*($G395/INDEX($AV$5:$BA$12,MATCH($D395,$AR$5:$AR$12,0),1))^$I395)/((EXP(-$G395/INDEX($AV$5:$BA$12,MATCH($D395,$AR$5:$AR$12,0),1))*($G395/INDEX($AV$5:$BA$12,MATCH($D395,$AR$5:$AR$12,0),1))^$I395)+(EXP(-$G395/INDEX($AV$5:$BA$12,MATCH($D395,$AR$5:$AR$12,0),2))*($G395/INDEX($AV$5:$BA$12,MATCH($D395,$AR$5:$AR$12,0),2))^$I395)+(EXP(-$G395/INDEX($AV$5:$BA$12,MATCH($D395,$AR$5:$AR$12,0),3))*($G395/INDEX($AV$5:$BA$12,MATCH($D395,$AR$5:$AR$12,0),3))^$I395)+(EXP(-$G395/INDEX($AV$5:$BA$12,MATCH($D395,$AR$5:$AR$12,0),4))*($G395/INDEX($AV$5:$BA$12,MATCH($D395,$AR$5:$AR$12,0),4))^$I395)+(EXP(-$G395/INDEX($AV$5:$BA$12,MATCH($D395,$AR$5:$AR$12,0),5))*($G395/INDEX($AV$5:$BA$12,MATCH($D395,$AR$5:$AR$12,0),5))^$I395)+(EXP(-$G395/INDEX($AV$5:$BA$12,MATCH($D395,$AR$5:$AR$12,0),6))*($G395/INDEX($AV$5:$BA$12,MATCH($D395,$AR$5:$AR$12,0),6))^$I395)),0)</x:f>
        <x:v>0</x:v>
      </x:c>
      <x:c r="Z395" s="145" t="n">
        <x:f>IFERROR((EXP(-$G395/INDEX($AV$5:$BA$12,MATCH($D395,$AR$5:$AR$12,0),2))*($G395/INDEX($AV$5:$BA$12,MATCH($D395,$AR$5:$AR$12,0),2))^$I395)/((EXP(-$G395/INDEX($AV$5:$BA$12,MATCH($D395,$AR$5:$AR$12,0),1))*($G395/INDEX($AV$5:$BA$12,MATCH($D395,$AR$5:$AR$12,0),1))^$I395)+(EXP(-$G395/INDEX($AV$5:$BA$12,MATCH($D395,$AR$5:$AR$12,0),2))*($G395/INDEX($AV$5:$BA$12,MATCH($D395,$AR$5:$AR$12,0),2))^$I395)+(EXP(-$G395/INDEX($AV$5:$BA$12,MATCH($D395,$AR$5:$AR$12,0),3))*($G395/INDEX($AV$5:$BA$12,MATCH($D395,$AR$5:$AR$12,0),3))^$I395)+(EXP(-$G395/INDEX($AV$5:$BA$12,MATCH($D395,$AR$5:$AR$12,0),4))*($G395/INDEX($AV$5:$BA$12,MATCH($D395,$AR$5:$AR$12,0),4))^$I395)+(EXP(-$G395/INDEX($AV$5:$BA$12,MATCH($D395,$AR$5:$AR$12,0),5))*($G395/INDEX($AV$5:$BA$12,MATCH($D395,$AR$5:$AR$12,0),5))^$I395)+(EXP(-$G395/INDEX($AV$5:$BA$12,MATCH($D395,$AR$5:$AR$12,0),6))*($G395/INDEX($AV$5:$BA$12,MATCH($D395,$AR$5:$AR$12,0),6))^$I395)),0)</x:f>
        <x:v>0</x:v>
      </x:c>
      <x:c r="AA395" s="145" t="n">
        <x:f>IFERROR((EXP(-$G395/INDEX($AV$5:$BA$12,MATCH($D395,$AR$5:$AR$12,0),3))*($G395/INDEX($AV$5:$BA$12,MATCH($D395,$AR$5:$AR$12,0),3))^$I395)/((EXP(-$G395/INDEX($AV$5:$BA$12,MATCH($D395,$AR$5:$AR$12,0),1))*($G395/INDEX($AV$5:$BA$12,MATCH($D395,$AR$5:$AR$12,0),1))^$I395)+(EXP(-$G395/INDEX($AV$5:$BA$12,MATCH($D395,$AR$5:$AR$12,0),2))*($G395/INDEX($AV$5:$BA$12,MATCH($D395,$AR$5:$AR$12,0),2))^$I395)+(EXP(-$G395/INDEX($AV$5:$BA$12,MATCH($D395,$AR$5:$AR$12,0),3))*($G395/INDEX($AV$5:$BA$12,MATCH($D395,$AR$5:$AR$12,0),3))^$I395)+(EXP(-$G395/INDEX($AV$5:$BA$12,MATCH($D395,$AR$5:$AR$12,0),4))*($G395/INDEX($AV$5:$BA$12,MATCH($D395,$AR$5:$AR$12,0),4))^$I395)+(EXP(-$G395/INDEX($AV$5:$BA$12,MATCH($D395,$AR$5:$AR$12,0),5))*($G395/INDEX($AV$5:$BA$12,MATCH($D395,$AR$5:$AR$12,0),5))^$I395)+(EXP(-$G395/INDEX($AV$5:$BA$12,MATCH($D395,$AR$5:$AR$12,0),6))*($G395/INDEX($AV$5:$BA$12,MATCH($D395,$AR$5:$AR$12,0),6))^$I395)),0)</x:f>
        <x:v>0</x:v>
      </x:c>
      <x:c r="AB395" s="145" t="n">
        <x:f>IFERROR((EXP(-$G395/INDEX($AV$5:$BA$12,MATCH($D395,$AR$5:$AR$12,0),4))*($G395/INDEX($AV$5:$BA$12,MATCH($D395,$AR$5:$AR$12,0),4))^$I395)/((EXP(-$G395/INDEX($AV$5:$BA$12,MATCH($D395,$AR$5:$AR$12,0),1))*($G395/INDEX($AV$5:$BA$12,MATCH($D395,$AR$5:$AR$12,0),1))^$I395)+(EXP(-$G395/INDEX($AV$5:$BA$12,MATCH($D395,$AR$5:$AR$12,0),2))*($G395/INDEX($AV$5:$BA$12,MATCH($D395,$AR$5:$AR$12,0),2))^$I395)+(EXP(-$G395/INDEX($AV$5:$BA$12,MATCH($D395,$AR$5:$AR$12,0),3))*($G395/INDEX($AV$5:$BA$12,MATCH($D395,$AR$5:$AR$12,0),3))^$I395)+(EXP(-$G395/INDEX($AV$5:$BA$12,MATCH($D395,$AR$5:$AR$12,0),4))*($G395/INDEX($AV$5:$BA$12,MATCH($D395,$AR$5:$AR$12,0),4))^$I395)+(EXP(-$G395/INDEX($AV$5:$BA$12,MATCH($D395,$AR$5:$AR$12,0),5))*($G395/INDEX($AV$5:$BA$12,MATCH($D395,$AR$5:$AR$12,0),5))^$I395)+(EXP(-$G395/INDEX($AV$5:$BA$12,MATCH($D395,$AR$5:$AR$12,0),6))*($G395/INDEX($AV$5:$BA$12,MATCH($D395,$AR$5:$AR$12,0),6))^$I395)),0)</x:f>
        <x:v>0</x:v>
      </x:c>
      <x:c r="AC395" s="145" t="n">
        <x:f>IFERROR((EXP(-$G395/INDEX($AV$5:$BA$12,MATCH($D395,$AR$5:$AR$12,0),5))*($G395/INDEX($AV$5:$BA$12,MATCH($D395,$AR$5:$AR$12,0),5))^$I395)/((EXP(-$G395/INDEX($AV$5:$BA$12,MATCH($D395,$AR$5:$AR$12,0),1))*($G395/INDEX($AV$5:$BA$12,MATCH($D395,$AR$5:$AR$12,0),1))^$I395)+(EXP(-$G395/INDEX($AV$5:$BA$12,MATCH($D395,$AR$5:$AR$12,0),2))*($G395/INDEX($AV$5:$BA$12,MATCH($D395,$AR$5:$AR$12,0),2))^$I395)+(EXP(-$G395/INDEX($AV$5:$BA$12,MATCH($D395,$AR$5:$AR$12,0),3))*($G395/INDEX($AV$5:$BA$12,MATCH($D395,$AR$5:$AR$12,0),3))^$I395)+(EXP(-$G395/INDEX($AV$5:$BA$12,MATCH($D395,$AR$5:$AR$12,0),4))*($G395/INDEX($AV$5:$BA$12,MATCH($D395,$AR$5:$AR$12,0),4))^$I395)+(EXP(-$G395/INDEX($AV$5:$BA$12,MATCH($D395,$AR$5:$AR$12,0),5))*($G395/INDEX($AV$5:$BA$12,MATCH($D395,$AR$5:$AR$12,0),5))^$I395)+(EXP(-$G395/INDEX($AV$5:$BA$12,MATCH($D395,$AR$5:$AR$12,0),6))*($G395/INDEX($AV$5:$BA$12,MATCH($D395,$AR$5:$AR$12,0),6))^$I395)),0)</x:f>
        <x:v>0</x:v>
      </x:c>
      <x:c r="AD395" s="145" t="n">
        <x:f>IFERROR((EXP(-$G395/INDEX($AV$5:$BA$12,MATCH($D395,$AR$5:$AR$12,0),6))*($G395/INDEX($AV$5:$BA$12,MATCH($D395,$AR$5:$AR$12,0),6))^$I395)/((EXP(-$G395/INDEX($AV$5:$BA$12,MATCH($D395,$AR$5:$AR$12,0),1))*($G395/INDEX($AV$5:$BA$12,MATCH($D395,$AR$5:$AR$12,0),1))^$I395)+(EXP(-$G395/INDEX($AV$5:$BA$12,MATCH($D395,$AR$5:$AR$12,0),2))*($G395/INDEX($AV$5:$BA$12,MATCH($D395,$AR$5:$AR$12,0),2))^$I395)+(EXP(-$G395/INDEX($AV$5:$BA$12,MATCH($D395,$AR$5:$AR$12,0),3))*($G395/INDEX($AV$5:$BA$12,MATCH($D395,$AR$5:$AR$12,0),3))^$I395)+(EXP(-$G395/INDEX($AV$5:$BA$12,MATCH($D395,$AR$5:$AR$12,0),4))*($G395/INDEX($AV$5:$BA$12,MATCH($D395,$AR$5:$AR$12,0),4))^$I395)+(EXP(-$G395/INDEX($AV$5:$BA$12,MATCH($D395,$AR$5:$AR$12,0),5))*($G395/INDEX($AV$5:$BA$12,MATCH($D395,$AR$5:$AR$12,0),5))^$I395)+(EXP(-$G395/INDEX($AV$5:$BA$12,MATCH($D395,$AR$5:$AR$12,0),6))*($G395/INDEX($AV$5:$BA$12,MATCH($D395,$AR$5:$AR$12,0),6))^$I395)),0)</x:f>
        <x:v>0</x:v>
      </x:c>
      <x:c r="AE395" s="145" t="n">
        <x:f>IFERROR((EXP(-$G395/INDEX($BB$5:$BG$12,MATCH($D395,$AR$5:$AR$12,0),1))*($G395/INDEX($BB$5:$BG$12,MATCH($D395,$AR$5:$AR$12,0),1))^$J395)/((EXP(-$G395/INDEX($BB$5:$BG$12,MATCH($D395,$AR$5:$AR$12,0),1))*($G395/INDEX($BB$5:$BG$12,MATCH($D395,$AR$5:$AR$12,0),1))^$J395)+(EXP(-$G395/INDEX($BB$5:$BG$12,MATCH($D395,$AR$5:$AR$12,0),2))*($G395/INDEX($BB$5:$BG$12,MATCH($D395,$AR$5:$AR$12,0),2))^$J395)+(EXP(-$G395/INDEX($BB$5:$BG$12,MATCH($D395,$AR$5:$AR$12,0),3))*($G395/INDEX($BB$5:$BG$12,MATCH($D395,$AR$5:$AR$12,0),3))^$J395)+(EXP(-$G395/INDEX($BB$5:$BG$12,MATCH($D395,$AR$5:$AR$12,0),4))*($G395/INDEX($BB$5:$BG$12,MATCH($D395,$AR$5:$AR$12,0),4))^$J395)+(EXP(-$G395/INDEX($BB$5:$BG$12,MATCH($D395,$AR$5:$AR$12,0),5))*($G395/INDEX($BB$5:$BG$12,MATCH($D395,$AR$5:$AR$12,0),5))^$J395)+(EXP(-$G395/INDEX($BB$5:$BG$12,MATCH($D395,$AR$5:$AR$12,0),6))*($G395/INDEX($BB$5:$BG$12,MATCH($D395,$AR$5:$AR$12,0),6))^$J395)),0)</x:f>
        <x:v>0</x:v>
      </x:c>
      <x:c r="AF395" s="145" t="n">
        <x:f>IFERROR((EXP(-$G395/INDEX($BB$5:$BG$12,MATCH($D395,$AR$5:$AR$12,0),2))*($G395/INDEX($BB$5:$BG$12,MATCH($D395,$AR$5:$AR$12,0),2))^$J395)/((EXP(-$G395/INDEX($BB$5:$BG$12,MATCH($D395,$AR$5:$AR$12,0),1))*($G395/INDEX($BB$5:$BG$12,MATCH($D395,$AR$5:$AR$12,0),1))^$J395)+(EXP(-$G395/INDEX($BB$5:$BG$12,MATCH($D395,$AR$5:$AR$12,0),2))*($G395/INDEX($BB$5:$BG$12,MATCH($D395,$AR$5:$AR$12,0),2))^$J395)+(EXP(-$G395/INDEX($BB$5:$BG$12,MATCH($D395,$AR$5:$AR$12,0),3))*($G395/INDEX($BB$5:$BG$12,MATCH($D395,$AR$5:$AR$12,0),3))^$J395)+(EXP(-$G395/INDEX($BB$5:$BG$12,MATCH($D395,$AR$5:$AR$12,0),4))*($G395/INDEX($BB$5:$BG$12,MATCH($D395,$AR$5:$AR$12,0),4))^$J395)+(EXP(-$G395/INDEX($BB$5:$BG$12,MATCH($D395,$AR$5:$AR$12,0),5))*($G395/INDEX($BB$5:$BG$12,MATCH($D395,$AR$5:$AR$12,0),5))^$J395)+(EXP(-$G395/INDEX($BB$5:$BG$12,MATCH($D395,$AR$5:$AR$12,0),6))*($G395/INDEX($BB$5:$BG$12,MATCH($D395,$AR$5:$AR$12,0),6))^$J395)),0)</x:f>
        <x:v>0</x:v>
      </x:c>
      <x:c r="AG395" s="145" t="n">
        <x:f>IFERROR((EXP(-$G395/INDEX($BB$5:$BG$12,MATCH($D395,$AR$5:$AR$12,0),3))*($G395/INDEX($BB$5:$BG$12,MATCH($D395,$AR$5:$AR$12,0),3))^$J395)/((EXP(-$G395/INDEX($BB$5:$BG$12,MATCH($D395,$AR$5:$AR$12,0),1))*($G395/INDEX($BB$5:$BG$12,MATCH($D395,$AR$5:$AR$12,0),1))^$J395)+(EXP(-$G395/INDEX($BB$5:$BG$12,MATCH($D395,$AR$5:$AR$12,0),2))*($G395/INDEX($BB$5:$BG$12,MATCH($D395,$AR$5:$AR$12,0),2))^$J395)+(EXP(-$G395/INDEX($BB$5:$BG$12,MATCH($D395,$AR$5:$AR$12,0),3))*($G395/INDEX($BB$5:$BG$12,MATCH($D395,$AR$5:$AR$12,0),3))^$J395)+(EXP(-$G395/INDEX($BB$5:$BG$12,MATCH($D395,$AR$5:$AR$12,0),4))*($G395/INDEX($BB$5:$BG$12,MATCH($D395,$AR$5:$AR$12,0),4))^$J395)+(EXP(-$G395/INDEX($BB$5:$BG$12,MATCH($D395,$AR$5:$AR$12,0),5))*($G395/INDEX($BB$5:$BG$12,MATCH($D395,$AR$5:$AR$12,0),5))^$J395)+(EXP(-$G395/INDEX($BB$5:$BG$12,MATCH($D395,$AR$5:$AR$12,0),6))*($G395/INDEX($BB$5:$BG$12,MATCH($D395,$AR$5:$AR$12,0),6))^$J395)),0)</x:f>
        <x:v>0</x:v>
      </x:c>
      <x:c r="AH395" s="145" t="n">
        <x:f>IFERROR((EXP(-$G395/INDEX($BB$5:$BG$12,MATCH($D395,$AR$5:$AR$12,0),4))*($G395/INDEX($BB$5:$BG$12,MATCH($D395,$AR$5:$AR$12,0),4))^$J395)/((EXP(-$G395/INDEX($BB$5:$BG$12,MATCH($D395,$AR$5:$AR$12,0),1))*($G395/INDEX($BB$5:$BG$12,MATCH($D395,$AR$5:$AR$12,0),1))^$J395)+(EXP(-$G395/INDEX($BB$5:$BG$12,MATCH($D395,$AR$5:$AR$12,0),2))*($G395/INDEX($BB$5:$BG$12,MATCH($D395,$AR$5:$AR$12,0),2))^$J395)+(EXP(-$G395/INDEX($BB$5:$BG$12,MATCH($D395,$AR$5:$AR$12,0),3))*($G395/INDEX($BB$5:$BG$12,MATCH($D395,$AR$5:$AR$12,0),3))^$J395)+(EXP(-$G395/INDEX($BB$5:$BG$12,MATCH($D395,$AR$5:$AR$12,0),4))*($G395/INDEX($BB$5:$BG$12,MATCH($D395,$AR$5:$AR$12,0),4))^$J395)+(EXP(-$G395/INDEX($BB$5:$BG$12,MATCH($D395,$AR$5:$AR$12,0),5))*($G395/INDEX($BB$5:$BG$12,MATCH($D395,$AR$5:$AR$12,0),5))^$J395)+(EXP(-$G395/INDEX($BB$5:$BG$12,MATCH($D395,$AR$5:$AR$12,0),6))*($G395/INDEX($BB$5:$BG$12,MATCH($D395,$AR$5:$AR$12,0),6))^$J395)),0)</x:f>
        <x:v>0</x:v>
      </x:c>
      <x:c r="AI395" s="145" t="n">
        <x:f>IFERROR((EXP(-$G395/INDEX($BB$5:$BG$12,MATCH($D395,$AR$5:$AR$12,0),5))*($G395/INDEX($BB$5:$BG$12,MATCH($D395,$AR$5:$AR$12,0),5))^$J395)/((EXP(-$G395/INDEX($BB$5:$BG$12,MATCH($D395,$AR$5:$AR$12,0),1))*($G395/INDEX($BB$5:$BG$12,MATCH($D395,$AR$5:$AR$12,0),1))^$J395)+(EXP(-$G395/INDEX($BB$5:$BG$12,MATCH($D395,$AR$5:$AR$12,0),2))*($G395/INDEX($BB$5:$BG$12,MATCH($D395,$AR$5:$AR$12,0),2))^$J395)+(EXP(-$G395/INDEX($BB$5:$BG$12,MATCH($D395,$AR$5:$AR$12,0),3))*($G395/INDEX($BB$5:$BG$12,MATCH($D395,$AR$5:$AR$12,0),3))^$J395)+(EXP(-$G395/INDEX($BB$5:$BG$12,MATCH($D395,$AR$5:$AR$12,0),4))*($G395/INDEX($BB$5:$BG$12,MATCH($D395,$AR$5:$AR$12,0),4))^$J395)+(EXP(-$G395/INDEX($BB$5:$BG$12,MATCH($D395,$AR$5:$AR$12,0),5))*($G395/INDEX($BB$5:$BG$12,MATCH($D395,$AR$5:$AR$12,0),5))^$J395)+(EXP(-$G395/INDEX($BB$5:$BG$12,MATCH($D395,$AR$5:$AR$12,0),6))*($G395/INDEX($BB$5:$BG$12,MATCH($D395,$AR$5:$AR$12,0),6))^$J395)),0)</x:f>
        <x:v>0</x:v>
      </x:c>
      <x:c r="AJ395" s="145" t="n">
        <x:f>IFERROR((EXP(-$G395/INDEX($BB$5:$BG$12,MATCH($D395,$AR$5:$AR$12,0),6))*($G395/INDEX($BB$5:$BG$12,MATCH($D395,$AR$5:$AR$12,0),6))^$J395)/((EXP(-$G395/INDEX($BB$5:$BG$12,MATCH($D395,$AR$5:$AR$12,0),1))*($G395/INDEX($BB$5:$BG$12,MATCH($D395,$AR$5:$AR$12,0),1))^$J395)+(EXP(-$G395/INDEX($BB$5:$BG$12,MATCH($D395,$AR$5:$AR$12,0),2))*($G395/INDEX($BB$5:$BG$12,MATCH($D395,$AR$5:$AR$12,0),2))^$J395)+(EXP(-$G395/INDEX($BB$5:$BG$12,MATCH($D395,$AR$5:$AR$12,0),3))*($G395/INDEX($BB$5:$BG$12,MATCH($D395,$AR$5:$AR$12,0),3))^$J395)+(EXP(-$G395/INDEX($BB$5:$BG$12,MATCH($D395,$AR$5:$AR$12,0),4))*($G395/INDEX($BB$5:$BG$12,MATCH($D395,$AR$5:$AR$12,0),4))^$J395)+(EXP(-$G395/INDEX($BB$5:$BG$12,MATCH($D395,$AR$5:$AR$12,0),5))*($G395/INDEX($BB$5:$BG$12,MATCH($D395,$AR$5:$AR$12,0),5))^$J395)+(EXP(-$G395/INDEX($BB$5:$BG$12,MATCH($D395,$AR$5:$AR$12,0),6))*($G395/INDEX($BB$5:$BG$12,MATCH($D395,$AR$5:$AR$12,0),6))^$J395)),0)</x:f>
        <x:v>0</x:v>
      </x:c>
      <x:c r="BJ395"/>
      <x:c r="BK395"/>
      <x:c r="BL395"/>
      <x:c r="BM395"/>
      <x:c r="BN395"/>
      <x:c r="BO395"/>
      <x:c r="BP395"/>
      <x:c r="BQ395"/>
      <x:c r="BR395"/>
      <x:c r="BS395"/>
      <x:c r="BT395"/>
      <x:c r="BU395"/>
      <x:c r="BV395"/>
      <x:c r="BW395"/>
      <x:c r="BX395"/>
      <x:c r="BY395"/>
      <x:c r="BZ395"/>
    </x:row>
    <x:row r="396">
      <x:c r="A396" s="30" t="n">
        <x:f>'対象台データ'!A394</x:f>
        <x:v>46161</x:v>
      </x:c>
      <x:c r="B396" s="1004" t="str">
        <x:f>'対象台データ'!B394</x:f>
        <x:v>火</x:v>
      </x:c>
      <x:c r="C396" s="1004" t="str">
        <x:f>'対象台データ'!C394</x:f>
        <x:v>5/19</x:v>
      </x:c>
      <x:c r="D396" t="str">
        <x:f>'対象台データ'!D394</x:f>
        <x:v>スマスロ ミリオンゴッド‐神々の軌跡‐</x:v>
      </x:c>
      <x:c r="E396" s="1015" t="n">
        <x:f>IF($X396="A",MIN(100,MAX(0,55+(V396-55)*(1+0.4*SQRT(MIN(G396/8000,1))))),MIN(100,MAX(0,V396)))</x:f>
        <x:v>97.8454</x:v>
      </x:c>
      <x:c r="F396" s="1017" t="n">
        <x:f>'対象台データ'!E394</x:f>
        <x:v>694</x:v>
      </x:c>
      <x:c r="G396" s="644" t="n">
        <x:f>'対象台データ'!F394</x:f>
        <x:v>9974</x:v>
      </x:c>
      <x:c r="H396" s="644" t="n">
        <x:f>'対象台データ'!G394</x:f>
        <x:v>14995</x:v>
      </x:c>
      <x:c r="I396" s="644" t="n">
        <x:f>'対象台データ'!H394</x:f>
        <x:v>0</x:v>
      </x:c>
      <x:c r="J396" s="644" t="n">
        <x:f>'対象台データ'!I394</x:f>
        <x:v>0</x:v>
      </x:c>
      <x:c r="K396" s="145" t="n">
        <x:f>'対象台データ'!K394</x:f>
        <x:v>1.5011362876813048</x:v>
      </x:c>
      <x:c r="L396" s="28" t="n">
        <x:f>IF(G396&lt;=0,5,IF(G396&lt;1500,5+(G396-0)*(20-5)/(1500-0),IF(G396&lt;3000,20+(G396-1500)*(40-20)/(3000-1500),IF(G396&lt;4500,40+(G396-3000)*(58-40)/(4500-3000),IF(G396&lt;6000,58+(G396-4500)*(72-58)/(6000-4500),IF(G396&lt;7500,72+(G396-6000)*(84-72)/(7500-6000),IF(G396&lt;9000,84+(G396-7500)*(93-84)/(9000-7500),IF(G396&lt;11000,93+(G396-9000)*(100-93)/(11000-9000),100))))))))</x:f>
        <x:v>96.409</x:v>
      </x:c>
      <x:c r="M396" s="28" t="n">
        <x:v>1</x:v>
      </x:c>
      <x:c r="N396" s="28" t="n">
        <x:f>MIN(100,L396*M396)</x:f>
        <x:v>96.409</x:v>
      </x:c>
      <x:c r="O396" s="28" t="n">
        <x:f>IF(K396&lt;=0.8,0,IF(K396&lt;0.9,0+(K396-0.8)*(10-0)/(0.9-0.8),IF(K396&lt;1,10+(K396-0.9)*(35-10)/(1-0.9),IF(K396&lt;1.2,35+(K396-1)*(87-35)/(1.2-1),IF(K396&lt;1.3,87+(K396-1.2)*(96-87)/(1.3-1.2),IF(K396&lt;1.45,96+(K396-1.3)*(100-96)/(1.45-1.3),100))))))</x:f>
        <x:v>100</x:v>
      </x:c>
      <x:c r="P396" s="145" t="n">
        <x:f>MIN(1,SQRT(G396/8000))</x:f>
        <x:v>1</x:v>
      </x:c>
      <x:c r="Q396" s="28" t="n">
        <x:f>35+(O396-35)*P396</x:f>
        <x:v>100</x:v>
      </x:c>
      <x:c r="R396" s="28" t="n">
        <x:f>IF(K396&lt;0.95,MIN(25,(0.95-K396)*250),0)</x:f>
        <x:v>0</x:v>
      </x:c>
      <x:c r="S396" s="28" t="n">
        <x:f>IF($X396="A",Y396*5+Z396*15+AA396*30+AB396*60+AC396*80+AD396*100,0)</x:f>
        <x:v>0</x:v>
      </x:c>
      <x:c r="T396" s="28" t="n">
        <x:f>IF($X396="A",AE396*5+AF396*15+AG396*30+AH396*60+AI396*80+AJ396*100,0)</x:f>
        <x:v>0</x:v>
      </x:c>
      <x:c r="U396" s="28" t="n">
        <x:f>IF($X396="A",S396*15%+T396*30%+Q396*55%,0)</x:f>
        <x:v>0</x:v>
      </x:c>
      <x:c r="V396" s="1019" t="n">
        <x:f>IF($X396="A",U396*80%+N396*20%,N396*IFERROR(INDEX($AT$5:$AT$60,MATCH($D396,$AR$5:$AR$60,0)),0.6)+Q396*IFERROR(INDEX($AU$5:$AU$60,MATCH($D396,$AR$5:$AR$60,0)),0.4)-R396)</x:f>
        <x:v>97.8454</x:v>
      </x:c>
      <x:c r="W396" s="25" t="str">
        <x:f>IF(E396&gt;=90,"設定6級候補",IF(E396&gt;=75,"設定4以上強候補",IF(E396&gt;=60,"設定4以上を疑う","要観察")))</x:f>
        <x:v>設定6級候補</x:v>
      </x:c>
      <x:c r="X396" s="1004" t="str">
        <x:f>IFERROR(INDEX($AS$5:$AS$60,MATCH($D396,$AR$5:$AR$60,0)),"AT")</x:f>
        <x:v>AT</x:v>
      </x:c>
      <x:c r="Y396" s="145" t="n">
        <x:f>IFERROR((EXP(-$G396/INDEX($AV$5:$BA$12,MATCH($D396,$AR$5:$AR$12,0),1))*($G396/INDEX($AV$5:$BA$12,MATCH($D396,$AR$5:$AR$12,0),1))^$I396)/((EXP(-$G396/INDEX($AV$5:$BA$12,MATCH($D396,$AR$5:$AR$12,0),1))*($G396/INDEX($AV$5:$BA$12,MATCH($D396,$AR$5:$AR$12,0),1))^$I396)+(EXP(-$G396/INDEX($AV$5:$BA$12,MATCH($D396,$AR$5:$AR$12,0),2))*($G396/INDEX($AV$5:$BA$12,MATCH($D396,$AR$5:$AR$12,0),2))^$I396)+(EXP(-$G396/INDEX($AV$5:$BA$12,MATCH($D396,$AR$5:$AR$12,0),3))*($G396/INDEX($AV$5:$BA$12,MATCH($D396,$AR$5:$AR$12,0),3))^$I396)+(EXP(-$G396/INDEX($AV$5:$BA$12,MATCH($D396,$AR$5:$AR$12,0),4))*($G396/INDEX($AV$5:$BA$12,MATCH($D396,$AR$5:$AR$12,0),4))^$I396)+(EXP(-$G396/INDEX($AV$5:$BA$12,MATCH($D396,$AR$5:$AR$12,0),5))*($G396/INDEX($AV$5:$BA$12,MATCH($D396,$AR$5:$AR$12,0),5))^$I396)+(EXP(-$G396/INDEX($AV$5:$BA$12,MATCH($D396,$AR$5:$AR$12,0),6))*($G396/INDEX($AV$5:$BA$12,MATCH($D396,$AR$5:$AR$12,0),6))^$I396)),0)</x:f>
        <x:v>0</x:v>
      </x:c>
      <x:c r="Z396" s="145" t="n">
        <x:f>IFERROR((EXP(-$G396/INDEX($AV$5:$BA$12,MATCH($D396,$AR$5:$AR$12,0),2))*($G396/INDEX($AV$5:$BA$12,MATCH($D396,$AR$5:$AR$12,0),2))^$I396)/((EXP(-$G396/INDEX($AV$5:$BA$12,MATCH($D396,$AR$5:$AR$12,0),1))*($G396/INDEX($AV$5:$BA$12,MATCH($D396,$AR$5:$AR$12,0),1))^$I396)+(EXP(-$G396/INDEX($AV$5:$BA$12,MATCH($D396,$AR$5:$AR$12,0),2))*($G396/INDEX($AV$5:$BA$12,MATCH($D396,$AR$5:$AR$12,0),2))^$I396)+(EXP(-$G396/INDEX($AV$5:$BA$12,MATCH($D396,$AR$5:$AR$12,0),3))*($G396/INDEX($AV$5:$BA$12,MATCH($D396,$AR$5:$AR$12,0),3))^$I396)+(EXP(-$G396/INDEX($AV$5:$BA$12,MATCH($D396,$AR$5:$AR$12,0),4))*($G396/INDEX($AV$5:$BA$12,MATCH($D396,$AR$5:$AR$12,0),4))^$I396)+(EXP(-$G396/INDEX($AV$5:$BA$12,MATCH($D396,$AR$5:$AR$12,0),5))*($G396/INDEX($AV$5:$BA$12,MATCH($D396,$AR$5:$AR$12,0),5))^$I396)+(EXP(-$G396/INDEX($AV$5:$BA$12,MATCH($D396,$AR$5:$AR$12,0),6))*($G396/INDEX($AV$5:$BA$12,MATCH($D396,$AR$5:$AR$12,0),6))^$I396)),0)</x:f>
        <x:v>0</x:v>
      </x:c>
      <x:c r="AA396" s="145" t="n">
        <x:f>IFERROR((EXP(-$G396/INDEX($AV$5:$BA$12,MATCH($D396,$AR$5:$AR$12,0),3))*($G396/INDEX($AV$5:$BA$12,MATCH($D396,$AR$5:$AR$12,0),3))^$I396)/((EXP(-$G396/INDEX($AV$5:$BA$12,MATCH($D396,$AR$5:$AR$12,0),1))*($G396/INDEX($AV$5:$BA$12,MATCH($D396,$AR$5:$AR$12,0),1))^$I396)+(EXP(-$G396/INDEX($AV$5:$BA$12,MATCH($D396,$AR$5:$AR$12,0),2))*($G396/INDEX($AV$5:$BA$12,MATCH($D396,$AR$5:$AR$12,0),2))^$I396)+(EXP(-$G396/INDEX($AV$5:$BA$12,MATCH($D396,$AR$5:$AR$12,0),3))*($G396/INDEX($AV$5:$BA$12,MATCH($D396,$AR$5:$AR$12,0),3))^$I396)+(EXP(-$G396/INDEX($AV$5:$BA$12,MATCH($D396,$AR$5:$AR$12,0),4))*($G396/INDEX($AV$5:$BA$12,MATCH($D396,$AR$5:$AR$12,0),4))^$I396)+(EXP(-$G396/INDEX($AV$5:$BA$12,MATCH($D396,$AR$5:$AR$12,0),5))*($G396/INDEX($AV$5:$BA$12,MATCH($D396,$AR$5:$AR$12,0),5))^$I396)+(EXP(-$G396/INDEX($AV$5:$BA$12,MATCH($D396,$AR$5:$AR$12,0),6))*($G396/INDEX($AV$5:$BA$12,MATCH($D396,$AR$5:$AR$12,0),6))^$I396)),0)</x:f>
        <x:v>0</x:v>
      </x:c>
      <x:c r="AB396" s="145" t="n">
        <x:f>IFERROR((EXP(-$G396/INDEX($AV$5:$BA$12,MATCH($D396,$AR$5:$AR$12,0),4))*($G396/INDEX($AV$5:$BA$12,MATCH($D396,$AR$5:$AR$12,0),4))^$I396)/((EXP(-$G396/INDEX($AV$5:$BA$12,MATCH($D396,$AR$5:$AR$12,0),1))*($G396/INDEX($AV$5:$BA$12,MATCH($D396,$AR$5:$AR$12,0),1))^$I396)+(EXP(-$G396/INDEX($AV$5:$BA$12,MATCH($D396,$AR$5:$AR$12,0),2))*($G396/INDEX($AV$5:$BA$12,MATCH($D396,$AR$5:$AR$12,0),2))^$I396)+(EXP(-$G396/INDEX($AV$5:$BA$12,MATCH($D396,$AR$5:$AR$12,0),3))*($G396/INDEX($AV$5:$BA$12,MATCH($D396,$AR$5:$AR$12,0),3))^$I396)+(EXP(-$G396/INDEX($AV$5:$BA$12,MATCH($D396,$AR$5:$AR$12,0),4))*($G396/INDEX($AV$5:$BA$12,MATCH($D396,$AR$5:$AR$12,0),4))^$I396)+(EXP(-$G396/INDEX($AV$5:$BA$12,MATCH($D396,$AR$5:$AR$12,0),5))*($G396/INDEX($AV$5:$BA$12,MATCH($D396,$AR$5:$AR$12,0),5))^$I396)+(EXP(-$G396/INDEX($AV$5:$BA$12,MATCH($D396,$AR$5:$AR$12,0),6))*($G396/INDEX($AV$5:$BA$12,MATCH($D396,$AR$5:$AR$12,0),6))^$I396)),0)</x:f>
        <x:v>0</x:v>
      </x:c>
      <x:c r="AC396" s="145" t="n">
        <x:f>IFERROR((EXP(-$G396/INDEX($AV$5:$BA$12,MATCH($D396,$AR$5:$AR$12,0),5))*($G396/INDEX($AV$5:$BA$12,MATCH($D396,$AR$5:$AR$12,0),5))^$I396)/((EXP(-$G396/INDEX($AV$5:$BA$12,MATCH($D396,$AR$5:$AR$12,0),1))*($G396/INDEX($AV$5:$BA$12,MATCH($D396,$AR$5:$AR$12,0),1))^$I396)+(EXP(-$G396/INDEX($AV$5:$BA$12,MATCH($D396,$AR$5:$AR$12,0),2))*($G396/INDEX($AV$5:$BA$12,MATCH($D396,$AR$5:$AR$12,0),2))^$I396)+(EXP(-$G396/INDEX($AV$5:$BA$12,MATCH($D396,$AR$5:$AR$12,0),3))*($G396/INDEX($AV$5:$BA$12,MATCH($D396,$AR$5:$AR$12,0),3))^$I396)+(EXP(-$G396/INDEX($AV$5:$BA$12,MATCH($D396,$AR$5:$AR$12,0),4))*($G396/INDEX($AV$5:$BA$12,MATCH($D396,$AR$5:$AR$12,0),4))^$I396)+(EXP(-$G396/INDEX($AV$5:$BA$12,MATCH($D396,$AR$5:$AR$12,0),5))*($G396/INDEX($AV$5:$BA$12,MATCH($D396,$AR$5:$AR$12,0),5))^$I396)+(EXP(-$G396/INDEX($AV$5:$BA$12,MATCH($D396,$AR$5:$AR$12,0),6))*($G396/INDEX($AV$5:$BA$12,MATCH($D396,$AR$5:$AR$12,0),6))^$I396)),0)</x:f>
        <x:v>0</x:v>
      </x:c>
      <x:c r="AD396" s="145" t="n">
        <x:f>IFERROR((EXP(-$G396/INDEX($AV$5:$BA$12,MATCH($D396,$AR$5:$AR$12,0),6))*($G396/INDEX($AV$5:$BA$12,MATCH($D396,$AR$5:$AR$12,0),6))^$I396)/((EXP(-$G396/INDEX($AV$5:$BA$12,MATCH($D396,$AR$5:$AR$12,0),1))*($G396/INDEX($AV$5:$BA$12,MATCH($D396,$AR$5:$AR$12,0),1))^$I396)+(EXP(-$G396/INDEX($AV$5:$BA$12,MATCH($D396,$AR$5:$AR$12,0),2))*($G396/INDEX($AV$5:$BA$12,MATCH($D396,$AR$5:$AR$12,0),2))^$I396)+(EXP(-$G396/INDEX($AV$5:$BA$12,MATCH($D396,$AR$5:$AR$12,0),3))*($G396/INDEX($AV$5:$BA$12,MATCH($D396,$AR$5:$AR$12,0),3))^$I396)+(EXP(-$G396/INDEX($AV$5:$BA$12,MATCH($D396,$AR$5:$AR$12,0),4))*($G396/INDEX($AV$5:$BA$12,MATCH($D396,$AR$5:$AR$12,0),4))^$I396)+(EXP(-$G396/INDEX($AV$5:$BA$12,MATCH($D396,$AR$5:$AR$12,0),5))*($G396/INDEX($AV$5:$BA$12,MATCH($D396,$AR$5:$AR$12,0),5))^$I396)+(EXP(-$G396/INDEX($AV$5:$BA$12,MATCH($D396,$AR$5:$AR$12,0),6))*($G396/INDEX($AV$5:$BA$12,MATCH($D396,$AR$5:$AR$12,0),6))^$I396)),0)</x:f>
        <x:v>0</x:v>
      </x:c>
      <x:c r="AE396" s="145" t="n">
        <x:f>IFERROR((EXP(-$G396/INDEX($BB$5:$BG$12,MATCH($D396,$AR$5:$AR$12,0),1))*($G396/INDEX($BB$5:$BG$12,MATCH($D396,$AR$5:$AR$12,0),1))^$J396)/((EXP(-$G396/INDEX($BB$5:$BG$12,MATCH($D396,$AR$5:$AR$12,0),1))*($G396/INDEX($BB$5:$BG$12,MATCH($D396,$AR$5:$AR$12,0),1))^$J396)+(EXP(-$G396/INDEX($BB$5:$BG$12,MATCH($D396,$AR$5:$AR$12,0),2))*($G396/INDEX($BB$5:$BG$12,MATCH($D396,$AR$5:$AR$12,0),2))^$J396)+(EXP(-$G396/INDEX($BB$5:$BG$12,MATCH($D396,$AR$5:$AR$12,0),3))*($G396/INDEX($BB$5:$BG$12,MATCH($D396,$AR$5:$AR$12,0),3))^$J396)+(EXP(-$G396/INDEX($BB$5:$BG$12,MATCH($D396,$AR$5:$AR$12,0),4))*($G396/INDEX($BB$5:$BG$12,MATCH($D396,$AR$5:$AR$12,0),4))^$J396)+(EXP(-$G396/INDEX($BB$5:$BG$12,MATCH($D396,$AR$5:$AR$12,0),5))*($G396/INDEX($BB$5:$BG$12,MATCH($D396,$AR$5:$AR$12,0),5))^$J396)+(EXP(-$G396/INDEX($BB$5:$BG$12,MATCH($D396,$AR$5:$AR$12,0),6))*($G396/INDEX($BB$5:$BG$12,MATCH($D396,$AR$5:$AR$12,0),6))^$J396)),0)</x:f>
        <x:v>0</x:v>
      </x:c>
      <x:c r="AF396" s="145" t="n">
        <x:f>IFERROR((EXP(-$G396/INDEX($BB$5:$BG$12,MATCH($D396,$AR$5:$AR$12,0),2))*($G396/INDEX($BB$5:$BG$12,MATCH($D396,$AR$5:$AR$12,0),2))^$J396)/((EXP(-$G396/INDEX($BB$5:$BG$12,MATCH($D396,$AR$5:$AR$12,0),1))*($G396/INDEX($BB$5:$BG$12,MATCH($D396,$AR$5:$AR$12,0),1))^$J396)+(EXP(-$G396/INDEX($BB$5:$BG$12,MATCH($D396,$AR$5:$AR$12,0),2))*($G396/INDEX($BB$5:$BG$12,MATCH($D396,$AR$5:$AR$12,0),2))^$J396)+(EXP(-$G396/INDEX($BB$5:$BG$12,MATCH($D396,$AR$5:$AR$12,0),3))*($G396/INDEX($BB$5:$BG$12,MATCH($D396,$AR$5:$AR$12,0),3))^$J396)+(EXP(-$G396/INDEX($BB$5:$BG$12,MATCH($D396,$AR$5:$AR$12,0),4))*($G396/INDEX($BB$5:$BG$12,MATCH($D396,$AR$5:$AR$12,0),4))^$J396)+(EXP(-$G396/INDEX($BB$5:$BG$12,MATCH($D396,$AR$5:$AR$12,0),5))*($G396/INDEX($BB$5:$BG$12,MATCH($D396,$AR$5:$AR$12,0),5))^$J396)+(EXP(-$G396/INDEX($BB$5:$BG$12,MATCH($D396,$AR$5:$AR$12,0),6))*($G396/INDEX($BB$5:$BG$12,MATCH($D396,$AR$5:$AR$12,0),6))^$J396)),0)</x:f>
        <x:v>0</x:v>
      </x:c>
      <x:c r="AG396" s="145" t="n">
        <x:f>IFERROR((EXP(-$G396/INDEX($BB$5:$BG$12,MATCH($D396,$AR$5:$AR$12,0),3))*($G396/INDEX($BB$5:$BG$12,MATCH($D396,$AR$5:$AR$12,0),3))^$J396)/((EXP(-$G396/INDEX($BB$5:$BG$12,MATCH($D396,$AR$5:$AR$12,0),1))*($G396/INDEX($BB$5:$BG$12,MATCH($D396,$AR$5:$AR$12,0),1))^$J396)+(EXP(-$G396/INDEX($BB$5:$BG$12,MATCH($D396,$AR$5:$AR$12,0),2))*($G396/INDEX($BB$5:$BG$12,MATCH($D396,$AR$5:$AR$12,0),2))^$J396)+(EXP(-$G396/INDEX($BB$5:$BG$12,MATCH($D396,$AR$5:$AR$12,0),3))*($G396/INDEX($BB$5:$BG$12,MATCH($D396,$AR$5:$AR$12,0),3))^$J396)+(EXP(-$G396/INDEX($BB$5:$BG$12,MATCH($D396,$AR$5:$AR$12,0),4))*($G396/INDEX($BB$5:$BG$12,MATCH($D396,$AR$5:$AR$12,0),4))^$J396)+(EXP(-$G396/INDEX($BB$5:$BG$12,MATCH($D396,$AR$5:$AR$12,0),5))*($G396/INDEX($BB$5:$BG$12,MATCH($D396,$AR$5:$AR$12,0),5))^$J396)+(EXP(-$G396/INDEX($BB$5:$BG$12,MATCH($D396,$AR$5:$AR$12,0),6))*($G396/INDEX($BB$5:$BG$12,MATCH($D396,$AR$5:$AR$12,0),6))^$J396)),0)</x:f>
        <x:v>0</x:v>
      </x:c>
      <x:c r="AH396" s="145" t="n">
        <x:f>IFERROR((EXP(-$G396/INDEX($BB$5:$BG$12,MATCH($D396,$AR$5:$AR$12,0),4))*($G396/INDEX($BB$5:$BG$12,MATCH($D396,$AR$5:$AR$12,0),4))^$J396)/((EXP(-$G396/INDEX($BB$5:$BG$12,MATCH($D396,$AR$5:$AR$12,0),1))*($G396/INDEX($BB$5:$BG$12,MATCH($D396,$AR$5:$AR$12,0),1))^$J396)+(EXP(-$G396/INDEX($BB$5:$BG$12,MATCH($D396,$AR$5:$AR$12,0),2))*($G396/INDEX($BB$5:$BG$12,MATCH($D396,$AR$5:$AR$12,0),2))^$J396)+(EXP(-$G396/INDEX($BB$5:$BG$12,MATCH($D396,$AR$5:$AR$12,0),3))*($G396/INDEX($BB$5:$BG$12,MATCH($D396,$AR$5:$AR$12,0),3))^$J396)+(EXP(-$G396/INDEX($BB$5:$BG$12,MATCH($D396,$AR$5:$AR$12,0),4))*($G396/INDEX($BB$5:$BG$12,MATCH($D396,$AR$5:$AR$12,0),4))^$J396)+(EXP(-$G396/INDEX($BB$5:$BG$12,MATCH($D396,$AR$5:$AR$12,0),5))*($G396/INDEX($BB$5:$BG$12,MATCH($D396,$AR$5:$AR$12,0),5))^$J396)+(EXP(-$G396/INDEX($BB$5:$BG$12,MATCH($D396,$AR$5:$AR$12,0),6))*($G396/INDEX($BB$5:$BG$12,MATCH($D396,$AR$5:$AR$12,0),6))^$J396)),0)</x:f>
        <x:v>0</x:v>
      </x:c>
      <x:c r="AI396" s="145" t="n">
        <x:f>IFERROR((EXP(-$G396/INDEX($BB$5:$BG$12,MATCH($D396,$AR$5:$AR$12,0),5))*($G396/INDEX($BB$5:$BG$12,MATCH($D396,$AR$5:$AR$12,0),5))^$J396)/((EXP(-$G396/INDEX($BB$5:$BG$12,MATCH($D396,$AR$5:$AR$12,0),1))*($G396/INDEX($BB$5:$BG$12,MATCH($D396,$AR$5:$AR$12,0),1))^$J396)+(EXP(-$G396/INDEX($BB$5:$BG$12,MATCH($D396,$AR$5:$AR$12,0),2))*($G396/INDEX($BB$5:$BG$12,MATCH($D396,$AR$5:$AR$12,0),2))^$J396)+(EXP(-$G396/INDEX($BB$5:$BG$12,MATCH($D396,$AR$5:$AR$12,0),3))*($G396/INDEX($BB$5:$BG$12,MATCH($D396,$AR$5:$AR$12,0),3))^$J396)+(EXP(-$G396/INDEX($BB$5:$BG$12,MATCH($D396,$AR$5:$AR$12,0),4))*($G396/INDEX($BB$5:$BG$12,MATCH($D396,$AR$5:$AR$12,0),4))^$J396)+(EXP(-$G396/INDEX($BB$5:$BG$12,MATCH($D396,$AR$5:$AR$12,0),5))*($G396/INDEX($BB$5:$BG$12,MATCH($D396,$AR$5:$AR$12,0),5))^$J396)+(EXP(-$G396/INDEX($BB$5:$BG$12,MATCH($D396,$AR$5:$AR$12,0),6))*($G396/INDEX($BB$5:$BG$12,MATCH($D396,$AR$5:$AR$12,0),6))^$J396)),0)</x:f>
        <x:v>0</x:v>
      </x:c>
      <x:c r="AJ396" s="145" t="n">
        <x:f>IFERROR((EXP(-$G396/INDEX($BB$5:$BG$12,MATCH($D396,$AR$5:$AR$12,0),6))*($G396/INDEX($BB$5:$BG$12,MATCH($D396,$AR$5:$AR$12,0),6))^$J396)/((EXP(-$G396/INDEX($BB$5:$BG$12,MATCH($D396,$AR$5:$AR$12,0),1))*($G396/INDEX($BB$5:$BG$12,MATCH($D396,$AR$5:$AR$12,0),1))^$J396)+(EXP(-$G396/INDEX($BB$5:$BG$12,MATCH($D396,$AR$5:$AR$12,0),2))*($G396/INDEX($BB$5:$BG$12,MATCH($D396,$AR$5:$AR$12,0),2))^$J396)+(EXP(-$G396/INDEX($BB$5:$BG$12,MATCH($D396,$AR$5:$AR$12,0),3))*($G396/INDEX($BB$5:$BG$12,MATCH($D396,$AR$5:$AR$12,0),3))^$J396)+(EXP(-$G396/INDEX($BB$5:$BG$12,MATCH($D396,$AR$5:$AR$12,0),4))*($G396/INDEX($BB$5:$BG$12,MATCH($D396,$AR$5:$AR$12,0),4))^$J396)+(EXP(-$G396/INDEX($BB$5:$BG$12,MATCH($D396,$AR$5:$AR$12,0),5))*($G396/INDEX($BB$5:$BG$12,MATCH($D396,$AR$5:$AR$12,0),5))^$J396)+(EXP(-$G396/INDEX($BB$5:$BG$12,MATCH($D396,$AR$5:$AR$12,0),6))*($G396/INDEX($BB$5:$BG$12,MATCH($D396,$AR$5:$AR$12,0),6))^$J396)),0)</x:f>
        <x:v>0</x:v>
      </x:c>
      <x:c r="BJ396"/>
      <x:c r="BK396"/>
      <x:c r="BL396"/>
      <x:c r="BM396"/>
      <x:c r="BN396"/>
      <x:c r="BO396"/>
      <x:c r="BP396"/>
      <x:c r="BQ396"/>
      <x:c r="BR396"/>
      <x:c r="BS396"/>
      <x:c r="BT396"/>
      <x:c r="BU396"/>
      <x:c r="BV396"/>
      <x:c r="BW396"/>
      <x:c r="BX396"/>
      <x:c r="BY396"/>
      <x:c r="BZ396"/>
    </x:row>
    <x:row r="397">
      <x:c r="A397" s="30" t="n">
        <x:f>'対象台データ'!A395</x:f>
        <x:v>46161</x:v>
      </x:c>
      <x:c r="B397" s="1004" t="str">
        <x:f>'対象台データ'!B395</x:f>
        <x:v>火</x:v>
      </x:c>
      <x:c r="C397" s="1004" t="str">
        <x:f>'対象台データ'!C395</x:f>
        <x:v>5/19</x:v>
      </x:c>
      <x:c r="D397" t="str">
        <x:f>'対象台データ'!D395</x:f>
        <x:v>スマスロ ミリオンゴッド‐神々の軌跡‐</x:v>
      </x:c>
      <x:c r="E397" s="1015" t="n">
        <x:f>IF($X397="A",MIN(100,MAX(0,55+(V397-55)*(1+0.4*SQRT(MIN(G397/8000,1))))),MIN(100,MAX(0,V397)))</x:f>
        <x:v>90.58130777876367</x:v>
      </x:c>
      <x:c r="F397" s="1017" t="n">
        <x:f>'対象台データ'!E395</x:f>
        <x:v>696</x:v>
      </x:c>
      <x:c r="G397" s="644" t="n">
        <x:f>'対象台データ'!F395</x:f>
        <x:v>9016</x:v>
      </x:c>
      <x:c r="H397" s="644" t="n">
        <x:f>'対象台データ'!G395</x:f>
        <x:v>5396</x:v>
      </x:c>
      <x:c r="I397" s="644" t="n">
        <x:f>'対象台データ'!H395</x:f>
        <x:v>0</x:v>
      </x:c>
      <x:c r="J397" s="644" t="n">
        <x:f>'対象台データ'!I395</x:f>
        <x:v>0</x:v>
      </x:c>
      <x:c r="K397" s="145" t="n">
        <x:f>'対象台データ'!K395</x:f>
        <x:v>1.19949719018042</x:v>
      </x:c>
      <x:c r="L397" s="28" t="n">
        <x:f>IF(G397&lt;=0,5,IF(G397&lt;1500,5+(G397-0)*(20-5)/(1500-0),IF(G397&lt;3000,20+(G397-1500)*(40-20)/(3000-1500),IF(G397&lt;4500,40+(G397-3000)*(58-40)/(4500-3000),IF(G397&lt;6000,58+(G397-4500)*(72-58)/(6000-4500),IF(G397&lt;7500,72+(G397-6000)*(84-72)/(7500-6000),IF(G397&lt;9000,84+(G397-7500)*(93-84)/(9000-7500),IF(G397&lt;11000,93+(G397-9000)*(100-93)/(11000-9000),100))))))))</x:f>
        <x:v>93.056</x:v>
      </x:c>
      <x:c r="M397" s="28" t="n">
        <x:v>1</x:v>
      </x:c>
      <x:c r="N397" s="28" t="n">
        <x:f>MIN(100,L397*M397)</x:f>
        <x:v>93.056</x:v>
      </x:c>
      <x:c r="O397" s="28" t="n">
        <x:f>IF(K397&lt;=0.8,0,IF(K397&lt;0.9,0+(K397-0.8)*(10-0)/(0.9-0.8),IF(K397&lt;1,10+(K397-0.9)*(35-10)/(1-0.9),IF(K397&lt;1.2,35+(K397-1)*(87-35)/(1.2-1),IF(K397&lt;1.3,87+(K397-1.2)*(96-87)/(1.3-1.2),IF(K397&lt;1.45,96+(K397-1.3)*(100-96)/(1.45-1.3),100))))))</x:f>
        <x:v>86.86926944690919</x:v>
      </x:c>
      <x:c r="P397" s="145" t="n">
        <x:f>MIN(1,SQRT(G397/8000))</x:f>
        <x:v>1</x:v>
      </x:c>
      <x:c r="Q397" s="28" t="n">
        <x:f>35+(O397-35)*P397</x:f>
        <x:v>86.86926944690919</x:v>
      </x:c>
      <x:c r="R397" s="28" t="n">
        <x:f>IF(K397&lt;0.95,MIN(25,(0.95-K397)*250),0)</x:f>
        <x:v>0</x:v>
      </x:c>
      <x:c r="S397" s="28" t="n">
        <x:f>IF($X397="A",Y397*5+Z397*15+AA397*30+AB397*60+AC397*80+AD397*100,0)</x:f>
        <x:v>0</x:v>
      </x:c>
      <x:c r="T397" s="28" t="n">
        <x:f>IF($X397="A",AE397*5+AF397*15+AG397*30+AH397*60+AI397*80+AJ397*100,0)</x:f>
        <x:v>0</x:v>
      </x:c>
      <x:c r="U397" s="28" t="n">
        <x:f>IF($X397="A",S397*15%+T397*30%+Q397*55%,0)</x:f>
        <x:v>0</x:v>
      </x:c>
      <x:c r="V397" s="1019" t="n">
        <x:f>IF($X397="A",U397*80%+N397*20%,N397*IFERROR(INDEX($AT$5:$AT$60,MATCH($D397,$AR$5:$AR$60,0)),0.6)+Q397*IFERROR(INDEX($AU$5:$AU$60,MATCH($D397,$AR$5:$AR$60,0)),0.4)-R397)</x:f>
        <x:v>90.58130777876367</x:v>
      </x:c>
      <x:c r="W397" s="25" t="str">
        <x:f>IF(E397&gt;=90,"設定6級候補",IF(E397&gt;=75,"設定4以上強候補",IF(E397&gt;=60,"設定4以上を疑う","要観察")))</x:f>
        <x:v>設定6級候補</x:v>
      </x:c>
      <x:c r="X397" s="1004" t="str">
        <x:f>IFERROR(INDEX($AS$5:$AS$60,MATCH($D397,$AR$5:$AR$60,0)),"AT")</x:f>
        <x:v>AT</x:v>
      </x:c>
      <x:c r="Y397" s="145" t="n">
        <x:f>IFERROR((EXP(-$G397/INDEX($AV$5:$BA$12,MATCH($D397,$AR$5:$AR$12,0),1))*($G397/INDEX($AV$5:$BA$12,MATCH($D397,$AR$5:$AR$12,0),1))^$I397)/((EXP(-$G397/INDEX($AV$5:$BA$12,MATCH($D397,$AR$5:$AR$12,0),1))*($G397/INDEX($AV$5:$BA$12,MATCH($D397,$AR$5:$AR$12,0),1))^$I397)+(EXP(-$G397/INDEX($AV$5:$BA$12,MATCH($D397,$AR$5:$AR$12,0),2))*($G397/INDEX($AV$5:$BA$12,MATCH($D397,$AR$5:$AR$12,0),2))^$I397)+(EXP(-$G397/INDEX($AV$5:$BA$12,MATCH($D397,$AR$5:$AR$12,0),3))*($G397/INDEX($AV$5:$BA$12,MATCH($D397,$AR$5:$AR$12,0),3))^$I397)+(EXP(-$G397/INDEX($AV$5:$BA$12,MATCH($D397,$AR$5:$AR$12,0),4))*($G397/INDEX($AV$5:$BA$12,MATCH($D397,$AR$5:$AR$12,0),4))^$I397)+(EXP(-$G397/INDEX($AV$5:$BA$12,MATCH($D397,$AR$5:$AR$12,0),5))*($G397/INDEX($AV$5:$BA$12,MATCH($D397,$AR$5:$AR$12,0),5))^$I397)+(EXP(-$G397/INDEX($AV$5:$BA$12,MATCH($D397,$AR$5:$AR$12,0),6))*($G397/INDEX($AV$5:$BA$12,MATCH($D397,$AR$5:$AR$12,0),6))^$I397)),0)</x:f>
        <x:v>0</x:v>
      </x:c>
      <x:c r="Z397" s="145" t="n">
        <x:f>IFERROR((EXP(-$G397/INDEX($AV$5:$BA$12,MATCH($D397,$AR$5:$AR$12,0),2))*($G397/INDEX($AV$5:$BA$12,MATCH($D397,$AR$5:$AR$12,0),2))^$I397)/((EXP(-$G397/INDEX($AV$5:$BA$12,MATCH($D397,$AR$5:$AR$12,0),1))*($G397/INDEX($AV$5:$BA$12,MATCH($D397,$AR$5:$AR$12,0),1))^$I397)+(EXP(-$G397/INDEX($AV$5:$BA$12,MATCH($D397,$AR$5:$AR$12,0),2))*($G397/INDEX($AV$5:$BA$12,MATCH($D397,$AR$5:$AR$12,0),2))^$I397)+(EXP(-$G397/INDEX($AV$5:$BA$12,MATCH($D397,$AR$5:$AR$12,0),3))*($G397/INDEX($AV$5:$BA$12,MATCH($D397,$AR$5:$AR$12,0),3))^$I397)+(EXP(-$G397/INDEX($AV$5:$BA$12,MATCH($D397,$AR$5:$AR$12,0),4))*($G397/INDEX($AV$5:$BA$12,MATCH($D397,$AR$5:$AR$12,0),4))^$I397)+(EXP(-$G397/INDEX($AV$5:$BA$12,MATCH($D397,$AR$5:$AR$12,0),5))*($G397/INDEX($AV$5:$BA$12,MATCH($D397,$AR$5:$AR$12,0),5))^$I397)+(EXP(-$G397/INDEX($AV$5:$BA$12,MATCH($D397,$AR$5:$AR$12,0),6))*($G397/INDEX($AV$5:$BA$12,MATCH($D397,$AR$5:$AR$12,0),6))^$I397)),0)</x:f>
        <x:v>0</x:v>
      </x:c>
      <x:c r="AA397" s="145" t="n">
        <x:f>IFERROR((EXP(-$G397/INDEX($AV$5:$BA$12,MATCH($D397,$AR$5:$AR$12,0),3))*($G397/INDEX($AV$5:$BA$12,MATCH($D397,$AR$5:$AR$12,0),3))^$I397)/((EXP(-$G397/INDEX($AV$5:$BA$12,MATCH($D397,$AR$5:$AR$12,0),1))*($G397/INDEX($AV$5:$BA$12,MATCH($D397,$AR$5:$AR$12,0),1))^$I397)+(EXP(-$G397/INDEX($AV$5:$BA$12,MATCH($D397,$AR$5:$AR$12,0),2))*($G397/INDEX($AV$5:$BA$12,MATCH($D397,$AR$5:$AR$12,0),2))^$I397)+(EXP(-$G397/INDEX($AV$5:$BA$12,MATCH($D397,$AR$5:$AR$12,0),3))*($G397/INDEX($AV$5:$BA$12,MATCH($D397,$AR$5:$AR$12,0),3))^$I397)+(EXP(-$G397/INDEX($AV$5:$BA$12,MATCH($D397,$AR$5:$AR$12,0),4))*($G397/INDEX($AV$5:$BA$12,MATCH($D397,$AR$5:$AR$12,0),4))^$I397)+(EXP(-$G397/INDEX($AV$5:$BA$12,MATCH($D397,$AR$5:$AR$12,0),5))*($G397/INDEX($AV$5:$BA$12,MATCH($D397,$AR$5:$AR$12,0),5))^$I397)+(EXP(-$G397/INDEX($AV$5:$BA$12,MATCH($D397,$AR$5:$AR$12,0),6))*($G397/INDEX($AV$5:$BA$12,MATCH($D397,$AR$5:$AR$12,0),6))^$I397)),0)</x:f>
        <x:v>0</x:v>
      </x:c>
      <x:c r="AB397" s="145" t="n">
        <x:f>IFERROR((EXP(-$G397/INDEX($AV$5:$BA$12,MATCH($D397,$AR$5:$AR$12,0),4))*($G397/INDEX($AV$5:$BA$12,MATCH($D397,$AR$5:$AR$12,0),4))^$I397)/((EXP(-$G397/INDEX($AV$5:$BA$12,MATCH($D397,$AR$5:$AR$12,0),1))*($G397/INDEX($AV$5:$BA$12,MATCH($D397,$AR$5:$AR$12,0),1))^$I397)+(EXP(-$G397/INDEX($AV$5:$BA$12,MATCH($D397,$AR$5:$AR$12,0),2))*($G397/INDEX($AV$5:$BA$12,MATCH($D397,$AR$5:$AR$12,0),2))^$I397)+(EXP(-$G397/INDEX($AV$5:$BA$12,MATCH($D397,$AR$5:$AR$12,0),3))*($G397/INDEX($AV$5:$BA$12,MATCH($D397,$AR$5:$AR$12,0),3))^$I397)+(EXP(-$G397/INDEX($AV$5:$BA$12,MATCH($D397,$AR$5:$AR$12,0),4))*($G397/INDEX($AV$5:$BA$12,MATCH($D397,$AR$5:$AR$12,0),4))^$I397)+(EXP(-$G397/INDEX($AV$5:$BA$12,MATCH($D397,$AR$5:$AR$12,0),5))*($G397/INDEX($AV$5:$BA$12,MATCH($D397,$AR$5:$AR$12,0),5))^$I397)+(EXP(-$G397/INDEX($AV$5:$BA$12,MATCH($D397,$AR$5:$AR$12,0),6))*($G397/INDEX($AV$5:$BA$12,MATCH($D397,$AR$5:$AR$12,0),6))^$I397)),0)</x:f>
        <x:v>0</x:v>
      </x:c>
      <x:c r="AC397" s="145" t="n">
        <x:f>IFERROR((EXP(-$G397/INDEX($AV$5:$BA$12,MATCH($D397,$AR$5:$AR$12,0),5))*($G397/INDEX($AV$5:$BA$12,MATCH($D397,$AR$5:$AR$12,0),5))^$I397)/((EXP(-$G397/INDEX($AV$5:$BA$12,MATCH($D397,$AR$5:$AR$12,0),1))*($G397/INDEX($AV$5:$BA$12,MATCH($D397,$AR$5:$AR$12,0),1))^$I397)+(EXP(-$G397/INDEX($AV$5:$BA$12,MATCH($D397,$AR$5:$AR$12,0),2))*($G397/INDEX($AV$5:$BA$12,MATCH($D397,$AR$5:$AR$12,0),2))^$I397)+(EXP(-$G397/INDEX($AV$5:$BA$12,MATCH($D397,$AR$5:$AR$12,0),3))*($G397/INDEX($AV$5:$BA$12,MATCH($D397,$AR$5:$AR$12,0),3))^$I397)+(EXP(-$G397/INDEX($AV$5:$BA$12,MATCH($D397,$AR$5:$AR$12,0),4))*($G397/INDEX($AV$5:$BA$12,MATCH($D397,$AR$5:$AR$12,0),4))^$I397)+(EXP(-$G397/INDEX($AV$5:$BA$12,MATCH($D397,$AR$5:$AR$12,0),5))*($G397/INDEX($AV$5:$BA$12,MATCH($D397,$AR$5:$AR$12,0),5))^$I397)+(EXP(-$G397/INDEX($AV$5:$BA$12,MATCH($D397,$AR$5:$AR$12,0),6))*($G397/INDEX($AV$5:$BA$12,MATCH($D397,$AR$5:$AR$12,0),6))^$I397)),0)</x:f>
        <x:v>0</x:v>
      </x:c>
      <x:c r="AD397" s="145" t="n">
        <x:f>IFERROR((EXP(-$G397/INDEX($AV$5:$BA$12,MATCH($D397,$AR$5:$AR$12,0),6))*($G397/INDEX($AV$5:$BA$12,MATCH($D397,$AR$5:$AR$12,0),6))^$I397)/((EXP(-$G397/INDEX($AV$5:$BA$12,MATCH($D397,$AR$5:$AR$12,0),1))*($G397/INDEX($AV$5:$BA$12,MATCH($D397,$AR$5:$AR$12,0),1))^$I397)+(EXP(-$G397/INDEX($AV$5:$BA$12,MATCH($D397,$AR$5:$AR$12,0),2))*($G397/INDEX($AV$5:$BA$12,MATCH($D397,$AR$5:$AR$12,0),2))^$I397)+(EXP(-$G397/INDEX($AV$5:$BA$12,MATCH($D397,$AR$5:$AR$12,0),3))*($G397/INDEX($AV$5:$BA$12,MATCH($D397,$AR$5:$AR$12,0),3))^$I397)+(EXP(-$G397/INDEX($AV$5:$BA$12,MATCH($D397,$AR$5:$AR$12,0),4))*($G397/INDEX($AV$5:$BA$12,MATCH($D397,$AR$5:$AR$12,0),4))^$I397)+(EXP(-$G397/INDEX($AV$5:$BA$12,MATCH($D397,$AR$5:$AR$12,0),5))*($G397/INDEX($AV$5:$BA$12,MATCH($D397,$AR$5:$AR$12,0),5))^$I397)+(EXP(-$G397/INDEX($AV$5:$BA$12,MATCH($D397,$AR$5:$AR$12,0),6))*($G397/INDEX($AV$5:$BA$12,MATCH($D397,$AR$5:$AR$12,0),6))^$I397)),0)</x:f>
        <x:v>0</x:v>
      </x:c>
      <x:c r="AE397" s="145" t="n">
        <x:f>IFERROR((EXP(-$G397/INDEX($BB$5:$BG$12,MATCH($D397,$AR$5:$AR$12,0),1))*($G397/INDEX($BB$5:$BG$12,MATCH($D397,$AR$5:$AR$12,0),1))^$J397)/((EXP(-$G397/INDEX($BB$5:$BG$12,MATCH($D397,$AR$5:$AR$12,0),1))*($G397/INDEX($BB$5:$BG$12,MATCH($D397,$AR$5:$AR$12,0),1))^$J397)+(EXP(-$G397/INDEX($BB$5:$BG$12,MATCH($D397,$AR$5:$AR$12,0),2))*($G397/INDEX($BB$5:$BG$12,MATCH($D397,$AR$5:$AR$12,0),2))^$J397)+(EXP(-$G397/INDEX($BB$5:$BG$12,MATCH($D397,$AR$5:$AR$12,0),3))*($G397/INDEX($BB$5:$BG$12,MATCH($D397,$AR$5:$AR$12,0),3))^$J397)+(EXP(-$G397/INDEX($BB$5:$BG$12,MATCH($D397,$AR$5:$AR$12,0),4))*($G397/INDEX($BB$5:$BG$12,MATCH($D397,$AR$5:$AR$12,0),4))^$J397)+(EXP(-$G397/INDEX($BB$5:$BG$12,MATCH($D397,$AR$5:$AR$12,0),5))*($G397/INDEX($BB$5:$BG$12,MATCH($D397,$AR$5:$AR$12,0),5))^$J397)+(EXP(-$G397/INDEX($BB$5:$BG$12,MATCH($D397,$AR$5:$AR$12,0),6))*($G397/INDEX($BB$5:$BG$12,MATCH($D397,$AR$5:$AR$12,0),6))^$J397)),0)</x:f>
        <x:v>0</x:v>
      </x:c>
      <x:c r="AF397" s="145" t="n">
        <x:f>IFERROR((EXP(-$G397/INDEX($BB$5:$BG$12,MATCH($D397,$AR$5:$AR$12,0),2))*($G397/INDEX($BB$5:$BG$12,MATCH($D397,$AR$5:$AR$12,0),2))^$J397)/((EXP(-$G397/INDEX($BB$5:$BG$12,MATCH($D397,$AR$5:$AR$12,0),1))*($G397/INDEX($BB$5:$BG$12,MATCH($D397,$AR$5:$AR$12,0),1))^$J397)+(EXP(-$G397/INDEX($BB$5:$BG$12,MATCH($D397,$AR$5:$AR$12,0),2))*($G397/INDEX($BB$5:$BG$12,MATCH($D397,$AR$5:$AR$12,0),2))^$J397)+(EXP(-$G397/INDEX($BB$5:$BG$12,MATCH($D397,$AR$5:$AR$12,0),3))*($G397/INDEX($BB$5:$BG$12,MATCH($D397,$AR$5:$AR$12,0),3))^$J397)+(EXP(-$G397/INDEX($BB$5:$BG$12,MATCH($D397,$AR$5:$AR$12,0),4))*($G397/INDEX($BB$5:$BG$12,MATCH($D397,$AR$5:$AR$12,0),4))^$J397)+(EXP(-$G397/INDEX($BB$5:$BG$12,MATCH($D397,$AR$5:$AR$12,0),5))*($G397/INDEX($BB$5:$BG$12,MATCH($D397,$AR$5:$AR$12,0),5))^$J397)+(EXP(-$G397/INDEX($BB$5:$BG$12,MATCH($D397,$AR$5:$AR$12,0),6))*($G397/INDEX($BB$5:$BG$12,MATCH($D397,$AR$5:$AR$12,0),6))^$J397)),0)</x:f>
        <x:v>0</x:v>
      </x:c>
      <x:c r="AG397" s="145" t="n">
        <x:f>IFERROR((EXP(-$G397/INDEX($BB$5:$BG$12,MATCH($D397,$AR$5:$AR$12,0),3))*($G397/INDEX($BB$5:$BG$12,MATCH($D397,$AR$5:$AR$12,0),3))^$J397)/((EXP(-$G397/INDEX($BB$5:$BG$12,MATCH($D397,$AR$5:$AR$12,0),1))*($G397/INDEX($BB$5:$BG$12,MATCH($D397,$AR$5:$AR$12,0),1))^$J397)+(EXP(-$G397/INDEX($BB$5:$BG$12,MATCH($D397,$AR$5:$AR$12,0),2))*($G397/INDEX($BB$5:$BG$12,MATCH($D397,$AR$5:$AR$12,0),2))^$J397)+(EXP(-$G397/INDEX($BB$5:$BG$12,MATCH($D397,$AR$5:$AR$12,0),3))*($G397/INDEX($BB$5:$BG$12,MATCH($D397,$AR$5:$AR$12,0),3))^$J397)+(EXP(-$G397/INDEX($BB$5:$BG$12,MATCH($D397,$AR$5:$AR$12,0),4))*($G397/INDEX($BB$5:$BG$12,MATCH($D397,$AR$5:$AR$12,0),4))^$J397)+(EXP(-$G397/INDEX($BB$5:$BG$12,MATCH($D397,$AR$5:$AR$12,0),5))*($G397/INDEX($BB$5:$BG$12,MATCH($D397,$AR$5:$AR$12,0),5))^$J397)+(EXP(-$G397/INDEX($BB$5:$BG$12,MATCH($D397,$AR$5:$AR$12,0),6))*($G397/INDEX($BB$5:$BG$12,MATCH($D397,$AR$5:$AR$12,0),6))^$J397)),0)</x:f>
        <x:v>0</x:v>
      </x:c>
      <x:c r="AH397" s="145" t="n">
        <x:f>IFERROR((EXP(-$G397/INDEX($BB$5:$BG$12,MATCH($D397,$AR$5:$AR$12,0),4))*($G397/INDEX($BB$5:$BG$12,MATCH($D397,$AR$5:$AR$12,0),4))^$J397)/((EXP(-$G397/INDEX($BB$5:$BG$12,MATCH($D397,$AR$5:$AR$12,0),1))*($G397/INDEX($BB$5:$BG$12,MATCH($D397,$AR$5:$AR$12,0),1))^$J397)+(EXP(-$G397/INDEX($BB$5:$BG$12,MATCH($D397,$AR$5:$AR$12,0),2))*($G397/INDEX($BB$5:$BG$12,MATCH($D397,$AR$5:$AR$12,0),2))^$J397)+(EXP(-$G397/INDEX($BB$5:$BG$12,MATCH($D397,$AR$5:$AR$12,0),3))*($G397/INDEX($BB$5:$BG$12,MATCH($D397,$AR$5:$AR$12,0),3))^$J397)+(EXP(-$G397/INDEX($BB$5:$BG$12,MATCH($D397,$AR$5:$AR$12,0),4))*($G397/INDEX($BB$5:$BG$12,MATCH($D397,$AR$5:$AR$12,0),4))^$J397)+(EXP(-$G397/INDEX($BB$5:$BG$12,MATCH($D397,$AR$5:$AR$12,0),5))*($G397/INDEX($BB$5:$BG$12,MATCH($D397,$AR$5:$AR$12,0),5))^$J397)+(EXP(-$G397/INDEX($BB$5:$BG$12,MATCH($D397,$AR$5:$AR$12,0),6))*($G397/INDEX($BB$5:$BG$12,MATCH($D397,$AR$5:$AR$12,0),6))^$J397)),0)</x:f>
        <x:v>0</x:v>
      </x:c>
      <x:c r="AI397" s="145" t="n">
        <x:f>IFERROR((EXP(-$G397/INDEX($BB$5:$BG$12,MATCH($D397,$AR$5:$AR$12,0),5))*($G397/INDEX($BB$5:$BG$12,MATCH($D397,$AR$5:$AR$12,0),5))^$J397)/((EXP(-$G397/INDEX($BB$5:$BG$12,MATCH($D397,$AR$5:$AR$12,0),1))*($G397/INDEX($BB$5:$BG$12,MATCH($D397,$AR$5:$AR$12,0),1))^$J397)+(EXP(-$G397/INDEX($BB$5:$BG$12,MATCH($D397,$AR$5:$AR$12,0),2))*($G397/INDEX($BB$5:$BG$12,MATCH($D397,$AR$5:$AR$12,0),2))^$J397)+(EXP(-$G397/INDEX($BB$5:$BG$12,MATCH($D397,$AR$5:$AR$12,0),3))*($G397/INDEX($BB$5:$BG$12,MATCH($D397,$AR$5:$AR$12,0),3))^$J397)+(EXP(-$G397/INDEX($BB$5:$BG$12,MATCH($D397,$AR$5:$AR$12,0),4))*($G397/INDEX($BB$5:$BG$12,MATCH($D397,$AR$5:$AR$12,0),4))^$J397)+(EXP(-$G397/INDEX($BB$5:$BG$12,MATCH($D397,$AR$5:$AR$12,0),5))*($G397/INDEX($BB$5:$BG$12,MATCH($D397,$AR$5:$AR$12,0),5))^$J397)+(EXP(-$G397/INDEX($BB$5:$BG$12,MATCH($D397,$AR$5:$AR$12,0),6))*($G397/INDEX($BB$5:$BG$12,MATCH($D397,$AR$5:$AR$12,0),6))^$J397)),0)</x:f>
        <x:v>0</x:v>
      </x:c>
      <x:c r="AJ397" s="145" t="n">
        <x:f>IFERROR((EXP(-$G397/INDEX($BB$5:$BG$12,MATCH($D397,$AR$5:$AR$12,0),6))*($G397/INDEX($BB$5:$BG$12,MATCH($D397,$AR$5:$AR$12,0),6))^$J397)/((EXP(-$G397/INDEX($BB$5:$BG$12,MATCH($D397,$AR$5:$AR$12,0),1))*($G397/INDEX($BB$5:$BG$12,MATCH($D397,$AR$5:$AR$12,0),1))^$J397)+(EXP(-$G397/INDEX($BB$5:$BG$12,MATCH($D397,$AR$5:$AR$12,0),2))*($G397/INDEX($BB$5:$BG$12,MATCH($D397,$AR$5:$AR$12,0),2))^$J397)+(EXP(-$G397/INDEX($BB$5:$BG$12,MATCH($D397,$AR$5:$AR$12,0),3))*($G397/INDEX($BB$5:$BG$12,MATCH($D397,$AR$5:$AR$12,0),3))^$J397)+(EXP(-$G397/INDEX($BB$5:$BG$12,MATCH($D397,$AR$5:$AR$12,0),4))*($G397/INDEX($BB$5:$BG$12,MATCH($D397,$AR$5:$AR$12,0),4))^$J397)+(EXP(-$G397/INDEX($BB$5:$BG$12,MATCH($D397,$AR$5:$AR$12,0),5))*($G397/INDEX($BB$5:$BG$12,MATCH($D397,$AR$5:$AR$12,0),5))^$J397)+(EXP(-$G397/INDEX($BB$5:$BG$12,MATCH($D397,$AR$5:$AR$12,0),6))*($G397/INDEX($BB$5:$BG$12,MATCH($D397,$AR$5:$AR$12,0),6))^$J397)),0)</x:f>
        <x:v>0</x:v>
      </x:c>
      <x:c r="BJ397"/>
      <x:c r="BK397"/>
      <x:c r="BL397"/>
      <x:c r="BM397"/>
      <x:c r="BN397"/>
      <x:c r="BO397"/>
      <x:c r="BP397"/>
      <x:c r="BQ397"/>
      <x:c r="BR397"/>
      <x:c r="BS397"/>
      <x:c r="BT397"/>
      <x:c r="BU397"/>
      <x:c r="BV397"/>
      <x:c r="BW397"/>
      <x:c r="BX397"/>
      <x:c r="BY397"/>
      <x:c r="BZ397"/>
    </x:row>
    <x:row r="398">
      <x:c r="A398" s="30" t="n">
        <x:f>'対象台データ'!A396</x:f>
        <x:v>46161</x:v>
      </x:c>
      <x:c r="B398" s="1004" t="str">
        <x:f>'対象台データ'!B396</x:f>
        <x:v>火</x:v>
      </x:c>
      <x:c r="C398" s="1004" t="str">
        <x:f>'対象台データ'!C396</x:f>
        <x:v>5/19</x:v>
      </x:c>
      <x:c r="D398" t="str">
        <x:f>'対象台データ'!D396</x:f>
        <x:v>スマスロ ミリオンゴッド‐神々の軌跡‐</x:v>
      </x:c>
      <x:c r="E398" s="1015" t="n">
        <x:f>IF($X398="A",MIN(100,MAX(0,55+(V398-55)*(1+0.4*SQRT(MIN(G398/8000,1))))),MIN(100,MAX(0,V398)))</x:f>
        <x:v>78.94012987711994</x:v>
      </x:c>
      <x:c r="F398" s="1017" t="n">
        <x:f>'対象台データ'!E396</x:f>
        <x:v>698</x:v>
      </x:c>
      <x:c r="G398" s="644" t="n">
        <x:f>'対象台データ'!F396</x:f>
        <x:v>9847</x:v>
      </x:c>
      <x:c r="H398" s="644" t="n">
        <x:f>'対象台データ'!G396</x:f>
        <x:v>2091</x:v>
      </x:c>
      <x:c r="I398" s="644" t="n">
        <x:f>'対象台データ'!H396</x:f>
        <x:v>0</x:v>
      </x:c>
      <x:c r="J398" s="644" t="n">
        <x:f>'対象台データ'!I396</x:f>
        <x:v>0</x:v>
      </x:c>
      <x:c r="K398" s="145" t="n">
        <x:f>'対象台データ'!K396</x:f>
        <x:v>1.0707829795876918</x:v>
      </x:c>
      <x:c r="L398" s="28" t="n">
        <x:f>IF(G398&lt;=0,5,IF(G398&lt;1500,5+(G398-0)*(20-5)/(1500-0),IF(G398&lt;3000,20+(G398-1500)*(40-20)/(3000-1500),IF(G398&lt;4500,40+(G398-3000)*(58-40)/(4500-3000),IF(G398&lt;6000,58+(G398-4500)*(72-58)/(6000-4500),IF(G398&lt;7500,72+(G398-6000)*(84-72)/(7500-6000),IF(G398&lt;9000,84+(G398-7500)*(93-84)/(9000-7500),IF(G398&lt;11000,93+(G398-9000)*(100-93)/(11000-9000),100))))))))</x:f>
        <x:v>95.9645</x:v>
      </x:c>
      <x:c r="M398" s="28" t="n">
        <x:v>1</x:v>
      </x:c>
      <x:c r="N398" s="28" t="n">
        <x:f>MIN(100,L398*M398)</x:f>
        <x:v>95.9645</x:v>
      </x:c>
      <x:c r="O398" s="28" t="n">
        <x:f>IF(K398&lt;=0.8,0,IF(K398&lt;0.9,0+(K398-0.8)*(10-0)/(0.9-0.8),IF(K398&lt;1,10+(K398-0.9)*(35-10)/(1-0.9),IF(K398&lt;1.2,35+(K398-1)*(87-35)/(1.2-1),IF(K398&lt;1.3,87+(K398-1.2)*(96-87)/(1.3-1.2),IF(K398&lt;1.45,96+(K398-1.3)*(100-96)/(1.45-1.3),100))))))</x:f>
        <x:v>53.403574692799864</x:v>
      </x:c>
      <x:c r="P398" s="145" t="n">
        <x:f>MIN(1,SQRT(G398/8000))</x:f>
        <x:v>1</x:v>
      </x:c>
      <x:c r="Q398" s="28" t="n">
        <x:f>35+(O398-35)*P398</x:f>
        <x:v>53.403574692799864</x:v>
      </x:c>
      <x:c r="R398" s="28" t="n">
        <x:f>IF(K398&lt;0.95,MIN(25,(0.95-K398)*250),0)</x:f>
        <x:v>0</x:v>
      </x:c>
      <x:c r="S398" s="28" t="n">
        <x:f>IF($X398="A",Y398*5+Z398*15+AA398*30+AB398*60+AC398*80+AD398*100,0)</x:f>
        <x:v>0</x:v>
      </x:c>
      <x:c r="T398" s="28" t="n">
        <x:f>IF($X398="A",AE398*5+AF398*15+AG398*30+AH398*60+AI398*80+AJ398*100,0)</x:f>
        <x:v>0</x:v>
      </x:c>
      <x:c r="U398" s="28" t="n">
        <x:f>IF($X398="A",S398*15%+T398*30%+Q398*55%,0)</x:f>
        <x:v>0</x:v>
      </x:c>
      <x:c r="V398" s="1019" t="n">
        <x:f>IF($X398="A",U398*80%+N398*20%,N398*IFERROR(INDEX($AT$5:$AT$60,MATCH($D398,$AR$5:$AR$60,0)),0.6)+Q398*IFERROR(INDEX($AU$5:$AU$60,MATCH($D398,$AR$5:$AR$60,0)),0.4)-R398)</x:f>
        <x:v>78.94012987711994</x:v>
      </x:c>
      <x:c r="W398" s="25" t="str">
        <x:f>IF(E398&gt;=90,"設定6級候補",IF(E398&gt;=75,"設定4以上強候補",IF(E398&gt;=60,"設定4以上を疑う","要観察")))</x:f>
        <x:v>設定4以上強候補</x:v>
      </x:c>
      <x:c r="X398" s="1004" t="str">
        <x:f>IFERROR(INDEX($AS$5:$AS$60,MATCH($D398,$AR$5:$AR$60,0)),"AT")</x:f>
        <x:v>AT</x:v>
      </x:c>
      <x:c r="Y398" s="145" t="n">
        <x:f>IFERROR((EXP(-$G398/INDEX($AV$5:$BA$12,MATCH($D398,$AR$5:$AR$12,0),1))*($G398/INDEX($AV$5:$BA$12,MATCH($D398,$AR$5:$AR$12,0),1))^$I398)/((EXP(-$G398/INDEX($AV$5:$BA$12,MATCH($D398,$AR$5:$AR$12,0),1))*($G398/INDEX($AV$5:$BA$12,MATCH($D398,$AR$5:$AR$12,0),1))^$I398)+(EXP(-$G398/INDEX($AV$5:$BA$12,MATCH($D398,$AR$5:$AR$12,0),2))*($G398/INDEX($AV$5:$BA$12,MATCH($D398,$AR$5:$AR$12,0),2))^$I398)+(EXP(-$G398/INDEX($AV$5:$BA$12,MATCH($D398,$AR$5:$AR$12,0),3))*($G398/INDEX($AV$5:$BA$12,MATCH($D398,$AR$5:$AR$12,0),3))^$I398)+(EXP(-$G398/INDEX($AV$5:$BA$12,MATCH($D398,$AR$5:$AR$12,0),4))*($G398/INDEX($AV$5:$BA$12,MATCH($D398,$AR$5:$AR$12,0),4))^$I398)+(EXP(-$G398/INDEX($AV$5:$BA$12,MATCH($D398,$AR$5:$AR$12,0),5))*($G398/INDEX($AV$5:$BA$12,MATCH($D398,$AR$5:$AR$12,0),5))^$I398)+(EXP(-$G398/INDEX($AV$5:$BA$12,MATCH($D398,$AR$5:$AR$12,0),6))*($G398/INDEX($AV$5:$BA$12,MATCH($D398,$AR$5:$AR$12,0),6))^$I398)),0)</x:f>
        <x:v>0</x:v>
      </x:c>
      <x:c r="Z398" s="145" t="n">
        <x:f>IFERROR((EXP(-$G398/INDEX($AV$5:$BA$12,MATCH($D398,$AR$5:$AR$12,0),2))*($G398/INDEX($AV$5:$BA$12,MATCH($D398,$AR$5:$AR$12,0),2))^$I398)/((EXP(-$G398/INDEX($AV$5:$BA$12,MATCH($D398,$AR$5:$AR$12,0),1))*($G398/INDEX($AV$5:$BA$12,MATCH($D398,$AR$5:$AR$12,0),1))^$I398)+(EXP(-$G398/INDEX($AV$5:$BA$12,MATCH($D398,$AR$5:$AR$12,0),2))*($G398/INDEX($AV$5:$BA$12,MATCH($D398,$AR$5:$AR$12,0),2))^$I398)+(EXP(-$G398/INDEX($AV$5:$BA$12,MATCH($D398,$AR$5:$AR$12,0),3))*($G398/INDEX($AV$5:$BA$12,MATCH($D398,$AR$5:$AR$12,0),3))^$I398)+(EXP(-$G398/INDEX($AV$5:$BA$12,MATCH($D398,$AR$5:$AR$12,0),4))*($G398/INDEX($AV$5:$BA$12,MATCH($D398,$AR$5:$AR$12,0),4))^$I398)+(EXP(-$G398/INDEX($AV$5:$BA$12,MATCH($D398,$AR$5:$AR$12,0),5))*($G398/INDEX($AV$5:$BA$12,MATCH($D398,$AR$5:$AR$12,0),5))^$I398)+(EXP(-$G398/INDEX($AV$5:$BA$12,MATCH($D398,$AR$5:$AR$12,0),6))*($G398/INDEX($AV$5:$BA$12,MATCH($D398,$AR$5:$AR$12,0),6))^$I398)),0)</x:f>
        <x:v>0</x:v>
      </x:c>
      <x:c r="AA398" s="145" t="n">
        <x:f>IFERROR((EXP(-$G398/INDEX($AV$5:$BA$12,MATCH($D398,$AR$5:$AR$12,0),3))*($G398/INDEX($AV$5:$BA$12,MATCH($D398,$AR$5:$AR$12,0),3))^$I398)/((EXP(-$G398/INDEX($AV$5:$BA$12,MATCH($D398,$AR$5:$AR$12,0),1))*($G398/INDEX($AV$5:$BA$12,MATCH($D398,$AR$5:$AR$12,0),1))^$I398)+(EXP(-$G398/INDEX($AV$5:$BA$12,MATCH($D398,$AR$5:$AR$12,0),2))*($G398/INDEX($AV$5:$BA$12,MATCH($D398,$AR$5:$AR$12,0),2))^$I398)+(EXP(-$G398/INDEX($AV$5:$BA$12,MATCH($D398,$AR$5:$AR$12,0),3))*($G398/INDEX($AV$5:$BA$12,MATCH($D398,$AR$5:$AR$12,0),3))^$I398)+(EXP(-$G398/INDEX($AV$5:$BA$12,MATCH($D398,$AR$5:$AR$12,0),4))*($G398/INDEX($AV$5:$BA$12,MATCH($D398,$AR$5:$AR$12,0),4))^$I398)+(EXP(-$G398/INDEX($AV$5:$BA$12,MATCH($D398,$AR$5:$AR$12,0),5))*($G398/INDEX($AV$5:$BA$12,MATCH($D398,$AR$5:$AR$12,0),5))^$I398)+(EXP(-$G398/INDEX($AV$5:$BA$12,MATCH($D398,$AR$5:$AR$12,0),6))*($G398/INDEX($AV$5:$BA$12,MATCH($D398,$AR$5:$AR$12,0),6))^$I398)),0)</x:f>
        <x:v>0</x:v>
      </x:c>
      <x:c r="AB398" s="145" t="n">
        <x:f>IFERROR((EXP(-$G398/INDEX($AV$5:$BA$12,MATCH($D398,$AR$5:$AR$12,0),4))*($G398/INDEX($AV$5:$BA$12,MATCH($D398,$AR$5:$AR$12,0),4))^$I398)/((EXP(-$G398/INDEX($AV$5:$BA$12,MATCH($D398,$AR$5:$AR$12,0),1))*($G398/INDEX($AV$5:$BA$12,MATCH($D398,$AR$5:$AR$12,0),1))^$I398)+(EXP(-$G398/INDEX($AV$5:$BA$12,MATCH($D398,$AR$5:$AR$12,0),2))*($G398/INDEX($AV$5:$BA$12,MATCH($D398,$AR$5:$AR$12,0),2))^$I398)+(EXP(-$G398/INDEX($AV$5:$BA$12,MATCH($D398,$AR$5:$AR$12,0),3))*($G398/INDEX($AV$5:$BA$12,MATCH($D398,$AR$5:$AR$12,0),3))^$I398)+(EXP(-$G398/INDEX($AV$5:$BA$12,MATCH($D398,$AR$5:$AR$12,0),4))*($G398/INDEX($AV$5:$BA$12,MATCH($D398,$AR$5:$AR$12,0),4))^$I398)+(EXP(-$G398/INDEX($AV$5:$BA$12,MATCH($D398,$AR$5:$AR$12,0),5))*($G398/INDEX($AV$5:$BA$12,MATCH($D398,$AR$5:$AR$12,0),5))^$I398)+(EXP(-$G398/INDEX($AV$5:$BA$12,MATCH($D398,$AR$5:$AR$12,0),6))*($G398/INDEX($AV$5:$BA$12,MATCH($D398,$AR$5:$AR$12,0),6))^$I398)),0)</x:f>
        <x:v>0</x:v>
      </x:c>
      <x:c r="AC398" s="145" t="n">
        <x:f>IFERROR((EXP(-$G398/INDEX($AV$5:$BA$12,MATCH($D398,$AR$5:$AR$12,0),5))*($G398/INDEX($AV$5:$BA$12,MATCH($D398,$AR$5:$AR$12,0),5))^$I398)/((EXP(-$G398/INDEX($AV$5:$BA$12,MATCH($D398,$AR$5:$AR$12,0),1))*($G398/INDEX($AV$5:$BA$12,MATCH($D398,$AR$5:$AR$12,0),1))^$I398)+(EXP(-$G398/INDEX($AV$5:$BA$12,MATCH($D398,$AR$5:$AR$12,0),2))*($G398/INDEX($AV$5:$BA$12,MATCH($D398,$AR$5:$AR$12,0),2))^$I398)+(EXP(-$G398/INDEX($AV$5:$BA$12,MATCH($D398,$AR$5:$AR$12,0),3))*($G398/INDEX($AV$5:$BA$12,MATCH($D398,$AR$5:$AR$12,0),3))^$I398)+(EXP(-$G398/INDEX($AV$5:$BA$12,MATCH($D398,$AR$5:$AR$12,0),4))*($G398/INDEX($AV$5:$BA$12,MATCH($D398,$AR$5:$AR$12,0),4))^$I398)+(EXP(-$G398/INDEX($AV$5:$BA$12,MATCH($D398,$AR$5:$AR$12,0),5))*($G398/INDEX($AV$5:$BA$12,MATCH($D398,$AR$5:$AR$12,0),5))^$I398)+(EXP(-$G398/INDEX($AV$5:$BA$12,MATCH($D398,$AR$5:$AR$12,0),6))*($G398/INDEX($AV$5:$BA$12,MATCH($D398,$AR$5:$AR$12,0),6))^$I398)),0)</x:f>
        <x:v>0</x:v>
      </x:c>
      <x:c r="AD398" s="145" t="n">
        <x:f>IFERROR((EXP(-$G398/INDEX($AV$5:$BA$12,MATCH($D398,$AR$5:$AR$12,0),6))*($G398/INDEX($AV$5:$BA$12,MATCH($D398,$AR$5:$AR$12,0),6))^$I398)/((EXP(-$G398/INDEX($AV$5:$BA$12,MATCH($D398,$AR$5:$AR$12,0),1))*($G398/INDEX($AV$5:$BA$12,MATCH($D398,$AR$5:$AR$12,0),1))^$I398)+(EXP(-$G398/INDEX($AV$5:$BA$12,MATCH($D398,$AR$5:$AR$12,0),2))*($G398/INDEX($AV$5:$BA$12,MATCH($D398,$AR$5:$AR$12,0),2))^$I398)+(EXP(-$G398/INDEX($AV$5:$BA$12,MATCH($D398,$AR$5:$AR$12,0),3))*($G398/INDEX($AV$5:$BA$12,MATCH($D398,$AR$5:$AR$12,0),3))^$I398)+(EXP(-$G398/INDEX($AV$5:$BA$12,MATCH($D398,$AR$5:$AR$12,0),4))*($G398/INDEX($AV$5:$BA$12,MATCH($D398,$AR$5:$AR$12,0),4))^$I398)+(EXP(-$G398/INDEX($AV$5:$BA$12,MATCH($D398,$AR$5:$AR$12,0),5))*($G398/INDEX($AV$5:$BA$12,MATCH($D398,$AR$5:$AR$12,0),5))^$I398)+(EXP(-$G398/INDEX($AV$5:$BA$12,MATCH($D398,$AR$5:$AR$12,0),6))*($G398/INDEX($AV$5:$BA$12,MATCH($D398,$AR$5:$AR$12,0),6))^$I398)),0)</x:f>
        <x:v>0</x:v>
      </x:c>
      <x:c r="AE398" s="145" t="n">
        <x:f>IFERROR((EXP(-$G398/INDEX($BB$5:$BG$12,MATCH($D398,$AR$5:$AR$12,0),1))*($G398/INDEX($BB$5:$BG$12,MATCH($D398,$AR$5:$AR$12,0),1))^$J398)/((EXP(-$G398/INDEX($BB$5:$BG$12,MATCH($D398,$AR$5:$AR$12,0),1))*($G398/INDEX($BB$5:$BG$12,MATCH($D398,$AR$5:$AR$12,0),1))^$J398)+(EXP(-$G398/INDEX($BB$5:$BG$12,MATCH($D398,$AR$5:$AR$12,0),2))*($G398/INDEX($BB$5:$BG$12,MATCH($D398,$AR$5:$AR$12,0),2))^$J398)+(EXP(-$G398/INDEX($BB$5:$BG$12,MATCH($D398,$AR$5:$AR$12,0),3))*($G398/INDEX($BB$5:$BG$12,MATCH($D398,$AR$5:$AR$12,0),3))^$J398)+(EXP(-$G398/INDEX($BB$5:$BG$12,MATCH($D398,$AR$5:$AR$12,0),4))*($G398/INDEX($BB$5:$BG$12,MATCH($D398,$AR$5:$AR$12,0),4))^$J398)+(EXP(-$G398/INDEX($BB$5:$BG$12,MATCH($D398,$AR$5:$AR$12,0),5))*($G398/INDEX($BB$5:$BG$12,MATCH($D398,$AR$5:$AR$12,0),5))^$J398)+(EXP(-$G398/INDEX($BB$5:$BG$12,MATCH($D398,$AR$5:$AR$12,0),6))*($G398/INDEX($BB$5:$BG$12,MATCH($D398,$AR$5:$AR$12,0),6))^$J398)),0)</x:f>
        <x:v>0</x:v>
      </x:c>
      <x:c r="AF398" s="145" t="n">
        <x:f>IFERROR((EXP(-$G398/INDEX($BB$5:$BG$12,MATCH($D398,$AR$5:$AR$12,0),2))*($G398/INDEX($BB$5:$BG$12,MATCH($D398,$AR$5:$AR$12,0),2))^$J398)/((EXP(-$G398/INDEX($BB$5:$BG$12,MATCH($D398,$AR$5:$AR$12,0),1))*($G398/INDEX($BB$5:$BG$12,MATCH($D398,$AR$5:$AR$12,0),1))^$J398)+(EXP(-$G398/INDEX($BB$5:$BG$12,MATCH($D398,$AR$5:$AR$12,0),2))*($G398/INDEX($BB$5:$BG$12,MATCH($D398,$AR$5:$AR$12,0),2))^$J398)+(EXP(-$G398/INDEX($BB$5:$BG$12,MATCH($D398,$AR$5:$AR$12,0),3))*($G398/INDEX($BB$5:$BG$12,MATCH($D398,$AR$5:$AR$12,0),3))^$J398)+(EXP(-$G398/INDEX($BB$5:$BG$12,MATCH($D398,$AR$5:$AR$12,0),4))*($G398/INDEX($BB$5:$BG$12,MATCH($D398,$AR$5:$AR$12,0),4))^$J398)+(EXP(-$G398/INDEX($BB$5:$BG$12,MATCH($D398,$AR$5:$AR$12,0),5))*($G398/INDEX($BB$5:$BG$12,MATCH($D398,$AR$5:$AR$12,0),5))^$J398)+(EXP(-$G398/INDEX($BB$5:$BG$12,MATCH($D398,$AR$5:$AR$12,0),6))*($G398/INDEX($BB$5:$BG$12,MATCH($D398,$AR$5:$AR$12,0),6))^$J398)),0)</x:f>
        <x:v>0</x:v>
      </x:c>
      <x:c r="AG398" s="145" t="n">
        <x:f>IFERROR((EXP(-$G398/INDEX($BB$5:$BG$12,MATCH($D398,$AR$5:$AR$12,0),3))*($G398/INDEX($BB$5:$BG$12,MATCH($D398,$AR$5:$AR$12,0),3))^$J398)/((EXP(-$G398/INDEX($BB$5:$BG$12,MATCH($D398,$AR$5:$AR$12,0),1))*($G398/INDEX($BB$5:$BG$12,MATCH($D398,$AR$5:$AR$12,0),1))^$J398)+(EXP(-$G398/INDEX($BB$5:$BG$12,MATCH($D398,$AR$5:$AR$12,0),2))*($G398/INDEX($BB$5:$BG$12,MATCH($D398,$AR$5:$AR$12,0),2))^$J398)+(EXP(-$G398/INDEX($BB$5:$BG$12,MATCH($D398,$AR$5:$AR$12,0),3))*($G398/INDEX($BB$5:$BG$12,MATCH($D398,$AR$5:$AR$12,0),3))^$J398)+(EXP(-$G398/INDEX($BB$5:$BG$12,MATCH($D398,$AR$5:$AR$12,0),4))*($G398/INDEX($BB$5:$BG$12,MATCH($D398,$AR$5:$AR$12,0),4))^$J398)+(EXP(-$G398/INDEX($BB$5:$BG$12,MATCH($D398,$AR$5:$AR$12,0),5))*($G398/INDEX($BB$5:$BG$12,MATCH($D398,$AR$5:$AR$12,0),5))^$J398)+(EXP(-$G398/INDEX($BB$5:$BG$12,MATCH($D398,$AR$5:$AR$12,0),6))*($G398/INDEX($BB$5:$BG$12,MATCH($D398,$AR$5:$AR$12,0),6))^$J398)),0)</x:f>
        <x:v>0</x:v>
      </x:c>
      <x:c r="AH398" s="145" t="n">
        <x:f>IFERROR((EXP(-$G398/INDEX($BB$5:$BG$12,MATCH($D398,$AR$5:$AR$12,0),4))*($G398/INDEX($BB$5:$BG$12,MATCH($D398,$AR$5:$AR$12,0),4))^$J398)/((EXP(-$G398/INDEX($BB$5:$BG$12,MATCH($D398,$AR$5:$AR$12,0),1))*($G398/INDEX($BB$5:$BG$12,MATCH($D398,$AR$5:$AR$12,0),1))^$J398)+(EXP(-$G398/INDEX($BB$5:$BG$12,MATCH($D398,$AR$5:$AR$12,0),2))*($G398/INDEX($BB$5:$BG$12,MATCH($D398,$AR$5:$AR$12,0),2))^$J398)+(EXP(-$G398/INDEX($BB$5:$BG$12,MATCH($D398,$AR$5:$AR$12,0),3))*($G398/INDEX($BB$5:$BG$12,MATCH($D398,$AR$5:$AR$12,0),3))^$J398)+(EXP(-$G398/INDEX($BB$5:$BG$12,MATCH($D398,$AR$5:$AR$12,0),4))*($G398/INDEX($BB$5:$BG$12,MATCH($D398,$AR$5:$AR$12,0),4))^$J398)+(EXP(-$G398/INDEX($BB$5:$BG$12,MATCH($D398,$AR$5:$AR$12,0),5))*($G398/INDEX($BB$5:$BG$12,MATCH($D398,$AR$5:$AR$12,0),5))^$J398)+(EXP(-$G398/INDEX($BB$5:$BG$12,MATCH($D398,$AR$5:$AR$12,0),6))*($G398/INDEX($BB$5:$BG$12,MATCH($D398,$AR$5:$AR$12,0),6))^$J398)),0)</x:f>
        <x:v>0</x:v>
      </x:c>
      <x:c r="AI398" s="145" t="n">
        <x:f>IFERROR((EXP(-$G398/INDEX($BB$5:$BG$12,MATCH($D398,$AR$5:$AR$12,0),5))*($G398/INDEX($BB$5:$BG$12,MATCH($D398,$AR$5:$AR$12,0),5))^$J398)/((EXP(-$G398/INDEX($BB$5:$BG$12,MATCH($D398,$AR$5:$AR$12,0),1))*($G398/INDEX($BB$5:$BG$12,MATCH($D398,$AR$5:$AR$12,0),1))^$J398)+(EXP(-$G398/INDEX($BB$5:$BG$12,MATCH($D398,$AR$5:$AR$12,0),2))*($G398/INDEX($BB$5:$BG$12,MATCH($D398,$AR$5:$AR$12,0),2))^$J398)+(EXP(-$G398/INDEX($BB$5:$BG$12,MATCH($D398,$AR$5:$AR$12,0),3))*($G398/INDEX($BB$5:$BG$12,MATCH($D398,$AR$5:$AR$12,0),3))^$J398)+(EXP(-$G398/INDEX($BB$5:$BG$12,MATCH($D398,$AR$5:$AR$12,0),4))*($G398/INDEX($BB$5:$BG$12,MATCH($D398,$AR$5:$AR$12,0),4))^$J398)+(EXP(-$G398/INDEX($BB$5:$BG$12,MATCH($D398,$AR$5:$AR$12,0),5))*($G398/INDEX($BB$5:$BG$12,MATCH($D398,$AR$5:$AR$12,0),5))^$J398)+(EXP(-$G398/INDEX($BB$5:$BG$12,MATCH($D398,$AR$5:$AR$12,0),6))*($G398/INDEX($BB$5:$BG$12,MATCH($D398,$AR$5:$AR$12,0),6))^$J398)),0)</x:f>
        <x:v>0</x:v>
      </x:c>
      <x:c r="AJ398" s="145" t="n">
        <x:f>IFERROR((EXP(-$G398/INDEX($BB$5:$BG$12,MATCH($D398,$AR$5:$AR$12,0),6))*($G398/INDEX($BB$5:$BG$12,MATCH($D398,$AR$5:$AR$12,0),6))^$J398)/((EXP(-$G398/INDEX($BB$5:$BG$12,MATCH($D398,$AR$5:$AR$12,0),1))*($G398/INDEX($BB$5:$BG$12,MATCH($D398,$AR$5:$AR$12,0),1))^$J398)+(EXP(-$G398/INDEX($BB$5:$BG$12,MATCH($D398,$AR$5:$AR$12,0),2))*($G398/INDEX($BB$5:$BG$12,MATCH($D398,$AR$5:$AR$12,0),2))^$J398)+(EXP(-$G398/INDEX($BB$5:$BG$12,MATCH($D398,$AR$5:$AR$12,0),3))*($G398/INDEX($BB$5:$BG$12,MATCH($D398,$AR$5:$AR$12,0),3))^$J398)+(EXP(-$G398/INDEX($BB$5:$BG$12,MATCH($D398,$AR$5:$AR$12,0),4))*($G398/INDEX($BB$5:$BG$12,MATCH($D398,$AR$5:$AR$12,0),4))^$J398)+(EXP(-$G398/INDEX($BB$5:$BG$12,MATCH($D398,$AR$5:$AR$12,0),5))*($G398/INDEX($BB$5:$BG$12,MATCH($D398,$AR$5:$AR$12,0),5))^$J398)+(EXP(-$G398/INDEX($BB$5:$BG$12,MATCH($D398,$AR$5:$AR$12,0),6))*($G398/INDEX($BB$5:$BG$12,MATCH($D398,$AR$5:$AR$12,0),6))^$J398)),0)</x:f>
        <x:v>0</x:v>
      </x:c>
      <x:c r="BJ398"/>
      <x:c r="BK398"/>
      <x:c r="BL398"/>
      <x:c r="BM398"/>
      <x:c r="BN398"/>
      <x:c r="BO398"/>
      <x:c r="BP398"/>
      <x:c r="BQ398"/>
      <x:c r="BR398"/>
      <x:c r="BS398"/>
      <x:c r="BT398"/>
      <x:c r="BU398"/>
      <x:c r="BV398"/>
      <x:c r="BW398"/>
      <x:c r="BX398"/>
      <x:c r="BY398"/>
      <x:c r="BZ398"/>
    </x:row>
    <x:row r="399">
      <x:c r="A399" s="30" t="n">
        <x:f>'対象台データ'!A397</x:f>
        <x:v>46161</x:v>
      </x:c>
      <x:c r="B399" s="1004" t="str">
        <x:f>'対象台データ'!B397</x:f>
        <x:v>火</x:v>
      </x:c>
      <x:c r="C399" s="1004" t="str">
        <x:f>'対象台データ'!C397</x:f>
        <x:v>5/19</x:v>
      </x:c>
      <x:c r="D399" t="str">
        <x:f>'対象台データ'!D397</x:f>
        <x:v>スマスロ ミリオンゴッド‐神々の軌跡‐</x:v>
      </x:c>
      <x:c r="E399" s="1015" t="n">
        <x:f>IF($X399="A",MIN(100,MAX(0,55+(V399-55)*(1+0.4*SQRT(MIN(G399/8000,1))))),MIN(100,MAX(0,V399)))</x:f>
        <x:v>69.28600586869328</x:v>
      </x:c>
      <x:c r="F399" s="1017" t="n">
        <x:f>'対象台データ'!E397</x:f>
        <x:v>699</x:v>
      </x:c>
      <x:c r="G399" s="644" t="n">
        <x:f>'対象台データ'!F397</x:f>
        <x:v>9474</x:v>
      </x:c>
      <x:c r="H399" s="644" t="n">
        <x:f>'対象台データ'!G397</x:f>
        <x:v>-429</x:v>
      </x:c>
      <x:c r="I399" s="644" t="n">
        <x:f>'対象台データ'!H397</x:f>
        <x:v>0</x:v>
      </x:c>
      <x:c r="J399" s="644" t="n">
        <x:f>'対象台データ'!I397</x:f>
        <x:v>0</x:v>
      </x:c>
      <x:c r="K399" s="145" t="n">
        <x:f>'対象台データ'!K397</x:f>
        <x:v>0.9849060586869327</x:v>
      </x:c>
      <x:c r="L399" s="28" t="n">
        <x:f>IF(G399&lt;=0,5,IF(G399&lt;1500,5+(G399-0)*(20-5)/(1500-0),IF(G399&lt;3000,20+(G399-1500)*(40-20)/(3000-1500),IF(G399&lt;4500,40+(G399-3000)*(58-40)/(4500-3000),IF(G399&lt;6000,58+(G399-4500)*(72-58)/(6000-4500),IF(G399&lt;7500,72+(G399-6000)*(84-72)/(7500-6000),IF(G399&lt;9000,84+(G399-7500)*(93-84)/(9000-7500),IF(G399&lt;11000,93+(G399-9000)*(100-93)/(11000-9000),100))))))))</x:f>
        <x:v>94.659</x:v>
      </x:c>
      <x:c r="M399" s="28" t="n">
        <x:v>1</x:v>
      </x:c>
      <x:c r="N399" s="28" t="n">
        <x:f>MIN(100,L399*M399)</x:f>
        <x:v>94.659</x:v>
      </x:c>
      <x:c r="O399" s="28" t="n">
        <x:f>IF(K399&lt;=0.8,0,IF(K399&lt;0.9,0+(K399-0.8)*(10-0)/(0.9-0.8),IF(K399&lt;1,10+(K399-0.9)*(35-10)/(1-0.9),IF(K399&lt;1.2,35+(K399-1)*(87-35)/(1.2-1),IF(K399&lt;1.3,87+(K399-1.2)*(96-87)/(1.3-1.2),IF(K399&lt;1.45,96+(K399-1.3)*(100-96)/(1.45-1.3),100))))))</x:f>
        <x:v>31.226514671733177</x:v>
      </x:c>
      <x:c r="P399" s="145" t="n">
        <x:f>MIN(1,SQRT(G399/8000))</x:f>
        <x:v>1</x:v>
      </x:c>
      <x:c r="Q399" s="28" t="n">
        <x:f>35+(O399-35)*P399</x:f>
        <x:v>31.226514671733177</x:v>
      </x:c>
      <x:c r="R399" s="28" t="n">
        <x:f>IF(K399&lt;0.95,MIN(25,(0.95-K399)*250),0)</x:f>
        <x:v>0</x:v>
      </x:c>
      <x:c r="S399" s="28" t="n">
        <x:f>IF($X399="A",Y399*5+Z399*15+AA399*30+AB399*60+AC399*80+AD399*100,0)</x:f>
        <x:v>0</x:v>
      </x:c>
      <x:c r="T399" s="28" t="n">
        <x:f>IF($X399="A",AE399*5+AF399*15+AG399*30+AH399*60+AI399*80+AJ399*100,0)</x:f>
        <x:v>0</x:v>
      </x:c>
      <x:c r="U399" s="28" t="n">
        <x:f>IF($X399="A",S399*15%+T399*30%+Q399*55%,0)</x:f>
        <x:v>0</x:v>
      </x:c>
      <x:c r="V399" s="1019" t="n">
        <x:f>IF($X399="A",U399*80%+N399*20%,N399*IFERROR(INDEX($AT$5:$AT$60,MATCH($D399,$AR$5:$AR$60,0)),0.6)+Q399*IFERROR(INDEX($AU$5:$AU$60,MATCH($D399,$AR$5:$AR$60,0)),0.4)-R399)</x:f>
        <x:v>69.28600586869328</x:v>
      </x:c>
      <x:c r="W399" s="25" t="str">
        <x:f>IF(E399&gt;=90,"設定6級候補",IF(E399&gt;=75,"設定4以上強候補",IF(E399&gt;=60,"設定4以上を疑う","要観察")))</x:f>
        <x:v>設定4以上を疑う</x:v>
      </x:c>
      <x:c r="X399" s="1004" t="str">
        <x:f>IFERROR(INDEX($AS$5:$AS$60,MATCH($D399,$AR$5:$AR$60,0)),"AT")</x:f>
        <x:v>AT</x:v>
      </x:c>
      <x:c r="Y399" s="145" t="n">
        <x:f>IFERROR((EXP(-$G399/INDEX($AV$5:$BA$12,MATCH($D399,$AR$5:$AR$12,0),1))*($G399/INDEX($AV$5:$BA$12,MATCH($D399,$AR$5:$AR$12,0),1))^$I399)/((EXP(-$G399/INDEX($AV$5:$BA$12,MATCH($D399,$AR$5:$AR$12,0),1))*($G399/INDEX($AV$5:$BA$12,MATCH($D399,$AR$5:$AR$12,0),1))^$I399)+(EXP(-$G399/INDEX($AV$5:$BA$12,MATCH($D399,$AR$5:$AR$12,0),2))*($G399/INDEX($AV$5:$BA$12,MATCH($D399,$AR$5:$AR$12,0),2))^$I399)+(EXP(-$G399/INDEX($AV$5:$BA$12,MATCH($D399,$AR$5:$AR$12,0),3))*($G399/INDEX($AV$5:$BA$12,MATCH($D399,$AR$5:$AR$12,0),3))^$I399)+(EXP(-$G399/INDEX($AV$5:$BA$12,MATCH($D399,$AR$5:$AR$12,0),4))*($G399/INDEX($AV$5:$BA$12,MATCH($D399,$AR$5:$AR$12,0),4))^$I399)+(EXP(-$G399/INDEX($AV$5:$BA$12,MATCH($D399,$AR$5:$AR$12,0),5))*($G399/INDEX($AV$5:$BA$12,MATCH($D399,$AR$5:$AR$12,0),5))^$I399)+(EXP(-$G399/INDEX($AV$5:$BA$12,MATCH($D399,$AR$5:$AR$12,0),6))*($G399/INDEX($AV$5:$BA$12,MATCH($D399,$AR$5:$AR$12,0),6))^$I399)),0)</x:f>
        <x:v>0</x:v>
      </x:c>
      <x:c r="Z399" s="145" t="n">
        <x:f>IFERROR((EXP(-$G399/INDEX($AV$5:$BA$12,MATCH($D399,$AR$5:$AR$12,0),2))*($G399/INDEX($AV$5:$BA$12,MATCH($D399,$AR$5:$AR$12,0),2))^$I399)/((EXP(-$G399/INDEX($AV$5:$BA$12,MATCH($D399,$AR$5:$AR$12,0),1))*($G399/INDEX($AV$5:$BA$12,MATCH($D399,$AR$5:$AR$12,0),1))^$I399)+(EXP(-$G399/INDEX($AV$5:$BA$12,MATCH($D399,$AR$5:$AR$12,0),2))*($G399/INDEX($AV$5:$BA$12,MATCH($D399,$AR$5:$AR$12,0),2))^$I399)+(EXP(-$G399/INDEX($AV$5:$BA$12,MATCH($D399,$AR$5:$AR$12,0),3))*($G399/INDEX($AV$5:$BA$12,MATCH($D399,$AR$5:$AR$12,0),3))^$I399)+(EXP(-$G399/INDEX($AV$5:$BA$12,MATCH($D399,$AR$5:$AR$12,0),4))*($G399/INDEX($AV$5:$BA$12,MATCH($D399,$AR$5:$AR$12,0),4))^$I399)+(EXP(-$G399/INDEX($AV$5:$BA$12,MATCH($D399,$AR$5:$AR$12,0),5))*($G399/INDEX($AV$5:$BA$12,MATCH($D399,$AR$5:$AR$12,0),5))^$I399)+(EXP(-$G399/INDEX($AV$5:$BA$12,MATCH($D399,$AR$5:$AR$12,0),6))*($G399/INDEX($AV$5:$BA$12,MATCH($D399,$AR$5:$AR$12,0),6))^$I399)),0)</x:f>
        <x:v>0</x:v>
      </x:c>
      <x:c r="AA399" s="145" t="n">
        <x:f>IFERROR((EXP(-$G399/INDEX($AV$5:$BA$12,MATCH($D399,$AR$5:$AR$12,0),3))*($G399/INDEX($AV$5:$BA$12,MATCH($D399,$AR$5:$AR$12,0),3))^$I399)/((EXP(-$G399/INDEX($AV$5:$BA$12,MATCH($D399,$AR$5:$AR$12,0),1))*($G399/INDEX($AV$5:$BA$12,MATCH($D399,$AR$5:$AR$12,0),1))^$I399)+(EXP(-$G399/INDEX($AV$5:$BA$12,MATCH($D399,$AR$5:$AR$12,0),2))*($G399/INDEX($AV$5:$BA$12,MATCH($D399,$AR$5:$AR$12,0),2))^$I399)+(EXP(-$G399/INDEX($AV$5:$BA$12,MATCH($D399,$AR$5:$AR$12,0),3))*($G399/INDEX($AV$5:$BA$12,MATCH($D399,$AR$5:$AR$12,0),3))^$I399)+(EXP(-$G399/INDEX($AV$5:$BA$12,MATCH($D399,$AR$5:$AR$12,0),4))*($G399/INDEX($AV$5:$BA$12,MATCH($D399,$AR$5:$AR$12,0),4))^$I399)+(EXP(-$G399/INDEX($AV$5:$BA$12,MATCH($D399,$AR$5:$AR$12,0),5))*($G399/INDEX($AV$5:$BA$12,MATCH($D399,$AR$5:$AR$12,0),5))^$I399)+(EXP(-$G399/INDEX($AV$5:$BA$12,MATCH($D399,$AR$5:$AR$12,0),6))*($G399/INDEX($AV$5:$BA$12,MATCH($D399,$AR$5:$AR$12,0),6))^$I399)),0)</x:f>
        <x:v>0</x:v>
      </x:c>
      <x:c r="AB399" s="145" t="n">
        <x:f>IFERROR((EXP(-$G399/INDEX($AV$5:$BA$12,MATCH($D399,$AR$5:$AR$12,0),4))*($G399/INDEX($AV$5:$BA$12,MATCH($D399,$AR$5:$AR$12,0),4))^$I399)/((EXP(-$G399/INDEX($AV$5:$BA$12,MATCH($D399,$AR$5:$AR$12,0),1))*($G399/INDEX($AV$5:$BA$12,MATCH($D399,$AR$5:$AR$12,0),1))^$I399)+(EXP(-$G399/INDEX($AV$5:$BA$12,MATCH($D399,$AR$5:$AR$12,0),2))*($G399/INDEX($AV$5:$BA$12,MATCH($D399,$AR$5:$AR$12,0),2))^$I399)+(EXP(-$G399/INDEX($AV$5:$BA$12,MATCH($D399,$AR$5:$AR$12,0),3))*($G399/INDEX($AV$5:$BA$12,MATCH($D399,$AR$5:$AR$12,0),3))^$I399)+(EXP(-$G399/INDEX($AV$5:$BA$12,MATCH($D399,$AR$5:$AR$12,0),4))*($G399/INDEX($AV$5:$BA$12,MATCH($D399,$AR$5:$AR$12,0),4))^$I399)+(EXP(-$G399/INDEX($AV$5:$BA$12,MATCH($D399,$AR$5:$AR$12,0),5))*($G399/INDEX($AV$5:$BA$12,MATCH($D399,$AR$5:$AR$12,0),5))^$I399)+(EXP(-$G399/INDEX($AV$5:$BA$12,MATCH($D399,$AR$5:$AR$12,0),6))*($G399/INDEX($AV$5:$BA$12,MATCH($D399,$AR$5:$AR$12,0),6))^$I399)),0)</x:f>
        <x:v>0</x:v>
      </x:c>
      <x:c r="AC399" s="145" t="n">
        <x:f>IFERROR((EXP(-$G399/INDEX($AV$5:$BA$12,MATCH($D399,$AR$5:$AR$12,0),5))*($G399/INDEX($AV$5:$BA$12,MATCH($D399,$AR$5:$AR$12,0),5))^$I399)/((EXP(-$G399/INDEX($AV$5:$BA$12,MATCH($D399,$AR$5:$AR$12,0),1))*($G399/INDEX($AV$5:$BA$12,MATCH($D399,$AR$5:$AR$12,0),1))^$I399)+(EXP(-$G399/INDEX($AV$5:$BA$12,MATCH($D399,$AR$5:$AR$12,0),2))*($G399/INDEX($AV$5:$BA$12,MATCH($D399,$AR$5:$AR$12,0),2))^$I399)+(EXP(-$G399/INDEX($AV$5:$BA$12,MATCH($D399,$AR$5:$AR$12,0),3))*($G399/INDEX($AV$5:$BA$12,MATCH($D399,$AR$5:$AR$12,0),3))^$I399)+(EXP(-$G399/INDEX($AV$5:$BA$12,MATCH($D399,$AR$5:$AR$12,0),4))*($G399/INDEX($AV$5:$BA$12,MATCH($D399,$AR$5:$AR$12,0),4))^$I399)+(EXP(-$G399/INDEX($AV$5:$BA$12,MATCH($D399,$AR$5:$AR$12,0),5))*($G399/INDEX($AV$5:$BA$12,MATCH($D399,$AR$5:$AR$12,0),5))^$I399)+(EXP(-$G399/INDEX($AV$5:$BA$12,MATCH($D399,$AR$5:$AR$12,0),6))*($G399/INDEX($AV$5:$BA$12,MATCH($D399,$AR$5:$AR$12,0),6))^$I399)),0)</x:f>
        <x:v>0</x:v>
      </x:c>
      <x:c r="AD399" s="145" t="n">
        <x:f>IFERROR((EXP(-$G399/INDEX($AV$5:$BA$12,MATCH($D399,$AR$5:$AR$12,0),6))*($G399/INDEX($AV$5:$BA$12,MATCH($D399,$AR$5:$AR$12,0),6))^$I399)/((EXP(-$G399/INDEX($AV$5:$BA$12,MATCH($D399,$AR$5:$AR$12,0),1))*($G399/INDEX($AV$5:$BA$12,MATCH($D399,$AR$5:$AR$12,0),1))^$I399)+(EXP(-$G399/INDEX($AV$5:$BA$12,MATCH($D399,$AR$5:$AR$12,0),2))*($G399/INDEX($AV$5:$BA$12,MATCH($D399,$AR$5:$AR$12,0),2))^$I399)+(EXP(-$G399/INDEX($AV$5:$BA$12,MATCH($D399,$AR$5:$AR$12,0),3))*($G399/INDEX($AV$5:$BA$12,MATCH($D399,$AR$5:$AR$12,0),3))^$I399)+(EXP(-$G399/INDEX($AV$5:$BA$12,MATCH($D399,$AR$5:$AR$12,0),4))*($G399/INDEX($AV$5:$BA$12,MATCH($D399,$AR$5:$AR$12,0),4))^$I399)+(EXP(-$G399/INDEX($AV$5:$BA$12,MATCH($D399,$AR$5:$AR$12,0),5))*($G399/INDEX($AV$5:$BA$12,MATCH($D399,$AR$5:$AR$12,0),5))^$I399)+(EXP(-$G399/INDEX($AV$5:$BA$12,MATCH($D399,$AR$5:$AR$12,0),6))*($G399/INDEX($AV$5:$BA$12,MATCH($D399,$AR$5:$AR$12,0),6))^$I399)),0)</x:f>
        <x:v>0</x:v>
      </x:c>
      <x:c r="AE399" s="145" t="n">
        <x:f>IFERROR((EXP(-$G399/INDEX($BB$5:$BG$12,MATCH($D399,$AR$5:$AR$12,0),1))*($G399/INDEX($BB$5:$BG$12,MATCH($D399,$AR$5:$AR$12,0),1))^$J399)/((EXP(-$G399/INDEX($BB$5:$BG$12,MATCH($D399,$AR$5:$AR$12,0),1))*($G399/INDEX($BB$5:$BG$12,MATCH($D399,$AR$5:$AR$12,0),1))^$J399)+(EXP(-$G399/INDEX($BB$5:$BG$12,MATCH($D399,$AR$5:$AR$12,0),2))*($G399/INDEX($BB$5:$BG$12,MATCH($D399,$AR$5:$AR$12,0),2))^$J399)+(EXP(-$G399/INDEX($BB$5:$BG$12,MATCH($D399,$AR$5:$AR$12,0),3))*($G399/INDEX($BB$5:$BG$12,MATCH($D399,$AR$5:$AR$12,0),3))^$J399)+(EXP(-$G399/INDEX($BB$5:$BG$12,MATCH($D399,$AR$5:$AR$12,0),4))*($G399/INDEX($BB$5:$BG$12,MATCH($D399,$AR$5:$AR$12,0),4))^$J399)+(EXP(-$G399/INDEX($BB$5:$BG$12,MATCH($D399,$AR$5:$AR$12,0),5))*($G399/INDEX($BB$5:$BG$12,MATCH($D399,$AR$5:$AR$12,0),5))^$J399)+(EXP(-$G399/INDEX($BB$5:$BG$12,MATCH($D399,$AR$5:$AR$12,0),6))*($G399/INDEX($BB$5:$BG$12,MATCH($D399,$AR$5:$AR$12,0),6))^$J399)),0)</x:f>
        <x:v>0</x:v>
      </x:c>
      <x:c r="AF399" s="145" t="n">
        <x:f>IFERROR((EXP(-$G399/INDEX($BB$5:$BG$12,MATCH($D399,$AR$5:$AR$12,0),2))*($G399/INDEX($BB$5:$BG$12,MATCH($D399,$AR$5:$AR$12,0),2))^$J399)/((EXP(-$G399/INDEX($BB$5:$BG$12,MATCH($D399,$AR$5:$AR$12,0),1))*($G399/INDEX($BB$5:$BG$12,MATCH($D399,$AR$5:$AR$12,0),1))^$J399)+(EXP(-$G399/INDEX($BB$5:$BG$12,MATCH($D399,$AR$5:$AR$12,0),2))*($G399/INDEX($BB$5:$BG$12,MATCH($D399,$AR$5:$AR$12,0),2))^$J399)+(EXP(-$G399/INDEX($BB$5:$BG$12,MATCH($D399,$AR$5:$AR$12,0),3))*($G399/INDEX($BB$5:$BG$12,MATCH($D399,$AR$5:$AR$12,0),3))^$J399)+(EXP(-$G399/INDEX($BB$5:$BG$12,MATCH($D399,$AR$5:$AR$12,0),4))*($G399/INDEX($BB$5:$BG$12,MATCH($D399,$AR$5:$AR$12,0),4))^$J399)+(EXP(-$G399/INDEX($BB$5:$BG$12,MATCH($D399,$AR$5:$AR$12,0),5))*($G399/INDEX($BB$5:$BG$12,MATCH($D399,$AR$5:$AR$12,0),5))^$J399)+(EXP(-$G399/INDEX($BB$5:$BG$12,MATCH($D399,$AR$5:$AR$12,0),6))*($G399/INDEX($BB$5:$BG$12,MATCH($D399,$AR$5:$AR$12,0),6))^$J399)),0)</x:f>
        <x:v>0</x:v>
      </x:c>
      <x:c r="AG399" s="145" t="n">
        <x:f>IFERROR((EXP(-$G399/INDEX($BB$5:$BG$12,MATCH($D399,$AR$5:$AR$12,0),3))*($G399/INDEX($BB$5:$BG$12,MATCH($D399,$AR$5:$AR$12,0),3))^$J399)/((EXP(-$G399/INDEX($BB$5:$BG$12,MATCH($D399,$AR$5:$AR$12,0),1))*($G399/INDEX($BB$5:$BG$12,MATCH($D399,$AR$5:$AR$12,0),1))^$J399)+(EXP(-$G399/INDEX($BB$5:$BG$12,MATCH($D399,$AR$5:$AR$12,0),2))*($G399/INDEX($BB$5:$BG$12,MATCH($D399,$AR$5:$AR$12,0),2))^$J399)+(EXP(-$G399/INDEX($BB$5:$BG$12,MATCH($D399,$AR$5:$AR$12,0),3))*($G399/INDEX($BB$5:$BG$12,MATCH($D399,$AR$5:$AR$12,0),3))^$J399)+(EXP(-$G399/INDEX($BB$5:$BG$12,MATCH($D399,$AR$5:$AR$12,0),4))*($G399/INDEX($BB$5:$BG$12,MATCH($D399,$AR$5:$AR$12,0),4))^$J399)+(EXP(-$G399/INDEX($BB$5:$BG$12,MATCH($D399,$AR$5:$AR$12,0),5))*($G399/INDEX($BB$5:$BG$12,MATCH($D399,$AR$5:$AR$12,0),5))^$J399)+(EXP(-$G399/INDEX($BB$5:$BG$12,MATCH($D399,$AR$5:$AR$12,0),6))*($G399/INDEX($BB$5:$BG$12,MATCH($D399,$AR$5:$AR$12,0),6))^$J399)),0)</x:f>
        <x:v>0</x:v>
      </x:c>
      <x:c r="AH399" s="145" t="n">
        <x:f>IFERROR((EXP(-$G399/INDEX($BB$5:$BG$12,MATCH($D399,$AR$5:$AR$12,0),4))*($G399/INDEX($BB$5:$BG$12,MATCH($D399,$AR$5:$AR$12,0),4))^$J399)/((EXP(-$G399/INDEX($BB$5:$BG$12,MATCH($D399,$AR$5:$AR$12,0),1))*($G399/INDEX($BB$5:$BG$12,MATCH($D399,$AR$5:$AR$12,0),1))^$J399)+(EXP(-$G399/INDEX($BB$5:$BG$12,MATCH($D399,$AR$5:$AR$12,0),2))*($G399/INDEX($BB$5:$BG$12,MATCH($D399,$AR$5:$AR$12,0),2))^$J399)+(EXP(-$G399/INDEX($BB$5:$BG$12,MATCH($D399,$AR$5:$AR$12,0),3))*($G399/INDEX($BB$5:$BG$12,MATCH($D399,$AR$5:$AR$12,0),3))^$J399)+(EXP(-$G399/INDEX($BB$5:$BG$12,MATCH($D399,$AR$5:$AR$12,0),4))*($G399/INDEX($BB$5:$BG$12,MATCH($D399,$AR$5:$AR$12,0),4))^$J399)+(EXP(-$G399/INDEX($BB$5:$BG$12,MATCH($D399,$AR$5:$AR$12,0),5))*($G399/INDEX($BB$5:$BG$12,MATCH($D399,$AR$5:$AR$12,0),5))^$J399)+(EXP(-$G399/INDEX($BB$5:$BG$12,MATCH($D399,$AR$5:$AR$12,0),6))*($G399/INDEX($BB$5:$BG$12,MATCH($D399,$AR$5:$AR$12,0),6))^$J399)),0)</x:f>
        <x:v>0</x:v>
      </x:c>
      <x:c r="AI399" s="145" t="n">
        <x:f>IFERROR((EXP(-$G399/INDEX($BB$5:$BG$12,MATCH($D399,$AR$5:$AR$12,0),5))*($G399/INDEX($BB$5:$BG$12,MATCH($D399,$AR$5:$AR$12,0),5))^$J399)/((EXP(-$G399/INDEX($BB$5:$BG$12,MATCH($D399,$AR$5:$AR$12,0),1))*($G399/INDEX($BB$5:$BG$12,MATCH($D399,$AR$5:$AR$12,0),1))^$J399)+(EXP(-$G399/INDEX($BB$5:$BG$12,MATCH($D399,$AR$5:$AR$12,0),2))*($G399/INDEX($BB$5:$BG$12,MATCH($D399,$AR$5:$AR$12,0),2))^$J399)+(EXP(-$G399/INDEX($BB$5:$BG$12,MATCH($D399,$AR$5:$AR$12,0),3))*($G399/INDEX($BB$5:$BG$12,MATCH($D399,$AR$5:$AR$12,0),3))^$J399)+(EXP(-$G399/INDEX($BB$5:$BG$12,MATCH($D399,$AR$5:$AR$12,0),4))*($G399/INDEX($BB$5:$BG$12,MATCH($D399,$AR$5:$AR$12,0),4))^$J399)+(EXP(-$G399/INDEX($BB$5:$BG$12,MATCH($D399,$AR$5:$AR$12,0),5))*($G399/INDEX($BB$5:$BG$12,MATCH($D399,$AR$5:$AR$12,0),5))^$J399)+(EXP(-$G399/INDEX($BB$5:$BG$12,MATCH($D399,$AR$5:$AR$12,0),6))*($G399/INDEX($BB$5:$BG$12,MATCH($D399,$AR$5:$AR$12,0),6))^$J399)),0)</x:f>
        <x:v>0</x:v>
      </x:c>
      <x:c r="AJ399" s="145" t="n">
        <x:f>IFERROR((EXP(-$G399/INDEX($BB$5:$BG$12,MATCH($D399,$AR$5:$AR$12,0),6))*($G399/INDEX($BB$5:$BG$12,MATCH($D399,$AR$5:$AR$12,0),6))^$J399)/((EXP(-$G399/INDEX($BB$5:$BG$12,MATCH($D399,$AR$5:$AR$12,0),1))*($G399/INDEX($BB$5:$BG$12,MATCH($D399,$AR$5:$AR$12,0),1))^$J399)+(EXP(-$G399/INDEX($BB$5:$BG$12,MATCH($D399,$AR$5:$AR$12,0),2))*($G399/INDEX($BB$5:$BG$12,MATCH($D399,$AR$5:$AR$12,0),2))^$J399)+(EXP(-$G399/INDEX($BB$5:$BG$12,MATCH($D399,$AR$5:$AR$12,0),3))*($G399/INDEX($BB$5:$BG$12,MATCH($D399,$AR$5:$AR$12,0),3))^$J399)+(EXP(-$G399/INDEX($BB$5:$BG$12,MATCH($D399,$AR$5:$AR$12,0),4))*($G399/INDEX($BB$5:$BG$12,MATCH($D399,$AR$5:$AR$12,0),4))^$J399)+(EXP(-$G399/INDEX($BB$5:$BG$12,MATCH($D399,$AR$5:$AR$12,0),5))*($G399/INDEX($BB$5:$BG$12,MATCH($D399,$AR$5:$AR$12,0),5))^$J399)+(EXP(-$G399/INDEX($BB$5:$BG$12,MATCH($D399,$AR$5:$AR$12,0),6))*($G399/INDEX($BB$5:$BG$12,MATCH($D399,$AR$5:$AR$12,0),6))^$J399)),0)</x:f>
        <x:v>0</x:v>
      </x:c>
      <x:c r="BJ399"/>
      <x:c r="BK399"/>
      <x:c r="BL399"/>
      <x:c r="BM399"/>
      <x:c r="BN399"/>
      <x:c r="BO399"/>
      <x:c r="BP399"/>
      <x:c r="BQ399"/>
      <x:c r="BR399"/>
      <x:c r="BS399"/>
      <x:c r="BT399"/>
      <x:c r="BU399"/>
      <x:c r="BV399"/>
      <x:c r="BW399"/>
      <x:c r="BX399"/>
      <x:c r="BY399"/>
      <x:c r="BZ399"/>
    </x:row>
    <x:row r="400">
      <x:c r="A400" s="30" t="n">
        <x:f>'対象台データ'!A398</x:f>
        <x:v>46161</x:v>
      </x:c>
      <x:c r="B400" s="1004" t="str">
        <x:f>'対象台データ'!B398</x:f>
        <x:v>火</x:v>
      </x:c>
      <x:c r="C400" s="1004" t="str">
        <x:f>'対象台データ'!C398</x:f>
        <x:v>5/19</x:v>
      </x:c>
      <x:c r="D400" t="str">
        <x:f>'対象台データ'!D398</x:f>
        <x:v>スマスロ ミリオンゴッド‐神々の軌跡‐</x:v>
      </x:c>
      <x:c r="E400" s="1015" t="n">
        <x:f>IF($X400="A",MIN(100,MAX(0,55+(V400-55)*(1+0.4*SQRT(MIN(G400/8000,1))))),MIN(100,MAX(0,V400)))</x:f>
        <x:v>78.18593931240659</x:v>
      </x:c>
      <x:c r="F400" s="1017" t="n">
        <x:f>'対象台データ'!E398</x:f>
        <x:v>700</x:v>
      </x:c>
      <x:c r="G400" s="644" t="n">
        <x:f>'対象台データ'!F398</x:f>
        <x:v>9366</x:v>
      </x:c>
      <x:c r="H400" s="644" t="n">
        <x:f>'対象台データ'!G398</x:f>
        <x:v>2058</x:v>
      </x:c>
      <x:c r="I400" s="644" t="n">
        <x:f>'対象台データ'!H398</x:f>
        <x:v>0</x:v>
      </x:c>
      <x:c r="J400" s="644" t="n">
        <x:f>'対象台データ'!I398</x:f>
        <x:v>0</x:v>
      </x:c>
      <x:c r="K400" s="145" t="n">
        <x:f>'対象台データ'!K398</x:f>
        <x:v>1.0732436472346787</x:v>
      </x:c>
      <x:c r="L400" s="28" t="n">
        <x:f>IF(G400&lt;=0,5,IF(G400&lt;1500,5+(G400-0)*(20-5)/(1500-0),IF(G400&lt;3000,20+(G400-1500)*(40-20)/(3000-1500),IF(G400&lt;4500,40+(G400-3000)*(58-40)/(4500-3000),IF(G400&lt;6000,58+(G400-4500)*(72-58)/(6000-4500),IF(G400&lt;7500,72+(G400-6000)*(84-72)/(7500-6000),IF(G400&lt;9000,84+(G400-7500)*(93-84)/(9000-7500),IF(G400&lt;11000,93+(G400-9000)*(100-93)/(11000-9000),100))))))))</x:f>
        <x:v>94.281</x:v>
      </x:c>
      <x:c r="M400" s="28" t="n">
        <x:v>1</x:v>
      </x:c>
      <x:c r="N400" s="28" t="n">
        <x:f>MIN(100,L400*M400)</x:f>
        <x:v>94.281</x:v>
      </x:c>
      <x:c r="O400" s="28" t="n">
        <x:f>IF(K400&lt;=0.8,0,IF(K400&lt;0.9,0+(K400-0.8)*(10-0)/(0.9-0.8),IF(K400&lt;1,10+(K400-0.9)*(35-10)/(1-0.9),IF(K400&lt;1.2,35+(K400-1)*(87-35)/(1.2-1),IF(K400&lt;1.3,87+(K400-1.2)*(96-87)/(1.3-1.2),IF(K400&lt;1.45,96+(K400-1.3)*(100-96)/(1.45-1.3),100))))))</x:f>
        <x:v>54.04334828101646</x:v>
      </x:c>
      <x:c r="P400" s="145" t="n">
        <x:f>MIN(1,SQRT(G400/8000))</x:f>
        <x:v>1</x:v>
      </x:c>
      <x:c r="Q400" s="28" t="n">
        <x:f>35+(O400-35)*P400</x:f>
        <x:v>54.04334828101646</x:v>
      </x:c>
      <x:c r="R400" s="28" t="n">
        <x:f>IF(K400&lt;0.95,MIN(25,(0.95-K400)*250),0)</x:f>
        <x:v>0</x:v>
      </x:c>
      <x:c r="S400" s="28" t="n">
        <x:f>IF($X400="A",Y400*5+Z400*15+AA400*30+AB400*60+AC400*80+AD400*100,0)</x:f>
        <x:v>0</x:v>
      </x:c>
      <x:c r="T400" s="28" t="n">
        <x:f>IF($X400="A",AE400*5+AF400*15+AG400*30+AH400*60+AI400*80+AJ400*100,0)</x:f>
        <x:v>0</x:v>
      </x:c>
      <x:c r="U400" s="28" t="n">
        <x:f>IF($X400="A",S400*15%+T400*30%+Q400*55%,0)</x:f>
        <x:v>0</x:v>
      </x:c>
      <x:c r="V400" s="1019" t="n">
        <x:f>IF($X400="A",U400*80%+N400*20%,N400*IFERROR(INDEX($AT$5:$AT$60,MATCH($D400,$AR$5:$AR$60,0)),0.6)+Q400*IFERROR(INDEX($AU$5:$AU$60,MATCH($D400,$AR$5:$AR$60,0)),0.4)-R400)</x:f>
        <x:v>78.18593931240659</x:v>
      </x:c>
      <x:c r="W400" s="25" t="str">
        <x:f>IF(E400&gt;=90,"設定6級候補",IF(E400&gt;=75,"設定4以上強候補",IF(E400&gt;=60,"設定4以上を疑う","要観察")))</x:f>
        <x:v>設定4以上強候補</x:v>
      </x:c>
      <x:c r="X400" s="1004" t="str">
        <x:f>IFERROR(INDEX($AS$5:$AS$60,MATCH($D400,$AR$5:$AR$60,0)),"AT")</x:f>
        <x:v>AT</x:v>
      </x:c>
      <x:c r="Y400" s="145" t="n">
        <x:f>IFERROR((EXP(-$G400/INDEX($AV$5:$BA$12,MATCH($D400,$AR$5:$AR$12,0),1))*($G400/INDEX($AV$5:$BA$12,MATCH($D400,$AR$5:$AR$12,0),1))^$I400)/((EXP(-$G400/INDEX($AV$5:$BA$12,MATCH($D400,$AR$5:$AR$12,0),1))*($G400/INDEX($AV$5:$BA$12,MATCH($D400,$AR$5:$AR$12,0),1))^$I400)+(EXP(-$G400/INDEX($AV$5:$BA$12,MATCH($D400,$AR$5:$AR$12,0),2))*($G400/INDEX($AV$5:$BA$12,MATCH($D400,$AR$5:$AR$12,0),2))^$I400)+(EXP(-$G400/INDEX($AV$5:$BA$12,MATCH($D400,$AR$5:$AR$12,0),3))*($G400/INDEX($AV$5:$BA$12,MATCH($D400,$AR$5:$AR$12,0),3))^$I400)+(EXP(-$G400/INDEX($AV$5:$BA$12,MATCH($D400,$AR$5:$AR$12,0),4))*($G400/INDEX($AV$5:$BA$12,MATCH($D400,$AR$5:$AR$12,0),4))^$I400)+(EXP(-$G400/INDEX($AV$5:$BA$12,MATCH($D400,$AR$5:$AR$12,0),5))*($G400/INDEX($AV$5:$BA$12,MATCH($D400,$AR$5:$AR$12,0),5))^$I400)+(EXP(-$G400/INDEX($AV$5:$BA$12,MATCH($D400,$AR$5:$AR$12,0),6))*($G400/INDEX($AV$5:$BA$12,MATCH($D400,$AR$5:$AR$12,0),6))^$I400)),0)</x:f>
        <x:v>0</x:v>
      </x:c>
      <x:c r="Z400" s="145" t="n">
        <x:f>IFERROR((EXP(-$G400/INDEX($AV$5:$BA$12,MATCH($D400,$AR$5:$AR$12,0),2))*($G400/INDEX($AV$5:$BA$12,MATCH($D400,$AR$5:$AR$12,0),2))^$I400)/((EXP(-$G400/INDEX($AV$5:$BA$12,MATCH($D400,$AR$5:$AR$12,0),1))*($G400/INDEX($AV$5:$BA$12,MATCH($D400,$AR$5:$AR$12,0),1))^$I400)+(EXP(-$G400/INDEX($AV$5:$BA$12,MATCH($D400,$AR$5:$AR$12,0),2))*($G400/INDEX($AV$5:$BA$12,MATCH($D400,$AR$5:$AR$12,0),2))^$I400)+(EXP(-$G400/INDEX($AV$5:$BA$12,MATCH($D400,$AR$5:$AR$12,0),3))*($G400/INDEX($AV$5:$BA$12,MATCH($D400,$AR$5:$AR$12,0),3))^$I400)+(EXP(-$G400/INDEX($AV$5:$BA$12,MATCH($D400,$AR$5:$AR$12,0),4))*($G400/INDEX($AV$5:$BA$12,MATCH($D400,$AR$5:$AR$12,0),4))^$I400)+(EXP(-$G400/INDEX($AV$5:$BA$12,MATCH($D400,$AR$5:$AR$12,0),5))*($G400/INDEX($AV$5:$BA$12,MATCH($D400,$AR$5:$AR$12,0),5))^$I400)+(EXP(-$G400/INDEX($AV$5:$BA$12,MATCH($D400,$AR$5:$AR$12,0),6))*($G400/INDEX($AV$5:$BA$12,MATCH($D400,$AR$5:$AR$12,0),6))^$I400)),0)</x:f>
        <x:v>0</x:v>
      </x:c>
      <x:c r="AA400" s="145" t="n">
        <x:f>IFERROR((EXP(-$G400/INDEX($AV$5:$BA$12,MATCH($D400,$AR$5:$AR$12,0),3))*($G400/INDEX($AV$5:$BA$12,MATCH($D400,$AR$5:$AR$12,0),3))^$I400)/((EXP(-$G400/INDEX($AV$5:$BA$12,MATCH($D400,$AR$5:$AR$12,0),1))*($G400/INDEX($AV$5:$BA$12,MATCH($D400,$AR$5:$AR$12,0),1))^$I400)+(EXP(-$G400/INDEX($AV$5:$BA$12,MATCH($D400,$AR$5:$AR$12,0),2))*($G400/INDEX($AV$5:$BA$12,MATCH($D400,$AR$5:$AR$12,0),2))^$I400)+(EXP(-$G400/INDEX($AV$5:$BA$12,MATCH($D400,$AR$5:$AR$12,0),3))*($G400/INDEX($AV$5:$BA$12,MATCH($D400,$AR$5:$AR$12,0),3))^$I400)+(EXP(-$G400/INDEX($AV$5:$BA$12,MATCH($D400,$AR$5:$AR$12,0),4))*($G400/INDEX($AV$5:$BA$12,MATCH($D400,$AR$5:$AR$12,0),4))^$I400)+(EXP(-$G400/INDEX($AV$5:$BA$12,MATCH($D400,$AR$5:$AR$12,0),5))*($G400/INDEX($AV$5:$BA$12,MATCH($D400,$AR$5:$AR$12,0),5))^$I400)+(EXP(-$G400/INDEX($AV$5:$BA$12,MATCH($D400,$AR$5:$AR$12,0),6))*($G400/INDEX($AV$5:$BA$12,MATCH($D400,$AR$5:$AR$12,0),6))^$I400)),0)</x:f>
        <x:v>0</x:v>
      </x:c>
      <x:c r="AB400" s="145" t="n">
        <x:f>IFERROR((EXP(-$G400/INDEX($AV$5:$BA$12,MATCH($D400,$AR$5:$AR$12,0),4))*($G400/INDEX($AV$5:$BA$12,MATCH($D400,$AR$5:$AR$12,0),4))^$I400)/((EXP(-$G400/INDEX($AV$5:$BA$12,MATCH($D400,$AR$5:$AR$12,0),1))*($G400/INDEX($AV$5:$BA$12,MATCH($D400,$AR$5:$AR$12,0),1))^$I400)+(EXP(-$G400/INDEX($AV$5:$BA$12,MATCH($D400,$AR$5:$AR$12,0),2))*($G400/INDEX($AV$5:$BA$12,MATCH($D400,$AR$5:$AR$12,0),2))^$I400)+(EXP(-$G400/INDEX($AV$5:$BA$12,MATCH($D400,$AR$5:$AR$12,0),3))*($G400/INDEX($AV$5:$BA$12,MATCH($D400,$AR$5:$AR$12,0),3))^$I400)+(EXP(-$G400/INDEX($AV$5:$BA$12,MATCH($D400,$AR$5:$AR$12,0),4))*($G400/INDEX($AV$5:$BA$12,MATCH($D400,$AR$5:$AR$12,0),4))^$I400)+(EXP(-$G400/INDEX($AV$5:$BA$12,MATCH($D400,$AR$5:$AR$12,0),5))*($G400/INDEX($AV$5:$BA$12,MATCH($D400,$AR$5:$AR$12,0),5))^$I400)+(EXP(-$G400/INDEX($AV$5:$BA$12,MATCH($D400,$AR$5:$AR$12,0),6))*($G400/INDEX($AV$5:$BA$12,MATCH($D400,$AR$5:$AR$12,0),6))^$I400)),0)</x:f>
        <x:v>0</x:v>
      </x:c>
      <x:c r="AC400" s="145" t="n">
        <x:f>IFERROR((EXP(-$G400/INDEX($AV$5:$BA$12,MATCH($D400,$AR$5:$AR$12,0),5))*($G400/INDEX($AV$5:$BA$12,MATCH($D400,$AR$5:$AR$12,0),5))^$I400)/((EXP(-$G400/INDEX($AV$5:$BA$12,MATCH($D400,$AR$5:$AR$12,0),1))*($G400/INDEX($AV$5:$BA$12,MATCH($D400,$AR$5:$AR$12,0),1))^$I400)+(EXP(-$G400/INDEX($AV$5:$BA$12,MATCH($D400,$AR$5:$AR$12,0),2))*($G400/INDEX($AV$5:$BA$12,MATCH($D400,$AR$5:$AR$12,0),2))^$I400)+(EXP(-$G400/INDEX($AV$5:$BA$12,MATCH($D400,$AR$5:$AR$12,0),3))*($G400/INDEX($AV$5:$BA$12,MATCH($D400,$AR$5:$AR$12,0),3))^$I400)+(EXP(-$G400/INDEX($AV$5:$BA$12,MATCH($D400,$AR$5:$AR$12,0),4))*($G400/INDEX($AV$5:$BA$12,MATCH($D400,$AR$5:$AR$12,0),4))^$I400)+(EXP(-$G400/INDEX($AV$5:$BA$12,MATCH($D400,$AR$5:$AR$12,0),5))*($G400/INDEX($AV$5:$BA$12,MATCH($D400,$AR$5:$AR$12,0),5))^$I400)+(EXP(-$G400/INDEX($AV$5:$BA$12,MATCH($D400,$AR$5:$AR$12,0),6))*($G400/INDEX($AV$5:$BA$12,MATCH($D400,$AR$5:$AR$12,0),6))^$I400)),0)</x:f>
        <x:v>0</x:v>
      </x:c>
      <x:c r="AD400" s="145" t="n">
        <x:f>IFERROR((EXP(-$G400/INDEX($AV$5:$BA$12,MATCH($D400,$AR$5:$AR$12,0),6))*($G400/INDEX($AV$5:$BA$12,MATCH($D400,$AR$5:$AR$12,0),6))^$I400)/((EXP(-$G400/INDEX($AV$5:$BA$12,MATCH($D400,$AR$5:$AR$12,0),1))*($G400/INDEX($AV$5:$BA$12,MATCH($D400,$AR$5:$AR$12,0),1))^$I400)+(EXP(-$G400/INDEX($AV$5:$BA$12,MATCH($D400,$AR$5:$AR$12,0),2))*($G400/INDEX($AV$5:$BA$12,MATCH($D400,$AR$5:$AR$12,0),2))^$I400)+(EXP(-$G400/INDEX($AV$5:$BA$12,MATCH($D400,$AR$5:$AR$12,0),3))*($G400/INDEX($AV$5:$BA$12,MATCH($D400,$AR$5:$AR$12,0),3))^$I400)+(EXP(-$G400/INDEX($AV$5:$BA$12,MATCH($D400,$AR$5:$AR$12,0),4))*($G400/INDEX($AV$5:$BA$12,MATCH($D400,$AR$5:$AR$12,0),4))^$I400)+(EXP(-$G400/INDEX($AV$5:$BA$12,MATCH($D400,$AR$5:$AR$12,0),5))*($G400/INDEX($AV$5:$BA$12,MATCH($D400,$AR$5:$AR$12,0),5))^$I400)+(EXP(-$G400/INDEX($AV$5:$BA$12,MATCH($D400,$AR$5:$AR$12,0),6))*($G400/INDEX($AV$5:$BA$12,MATCH($D400,$AR$5:$AR$12,0),6))^$I400)),0)</x:f>
        <x:v>0</x:v>
      </x:c>
      <x:c r="AE400" s="145" t="n">
        <x:f>IFERROR((EXP(-$G400/INDEX($BB$5:$BG$12,MATCH($D400,$AR$5:$AR$12,0),1))*($G400/INDEX($BB$5:$BG$12,MATCH($D400,$AR$5:$AR$12,0),1))^$J400)/((EXP(-$G400/INDEX($BB$5:$BG$12,MATCH($D400,$AR$5:$AR$12,0),1))*($G400/INDEX($BB$5:$BG$12,MATCH($D400,$AR$5:$AR$12,0),1))^$J400)+(EXP(-$G400/INDEX($BB$5:$BG$12,MATCH($D400,$AR$5:$AR$12,0),2))*($G400/INDEX($BB$5:$BG$12,MATCH($D400,$AR$5:$AR$12,0),2))^$J400)+(EXP(-$G400/INDEX($BB$5:$BG$12,MATCH($D400,$AR$5:$AR$12,0),3))*($G400/INDEX($BB$5:$BG$12,MATCH($D400,$AR$5:$AR$12,0),3))^$J400)+(EXP(-$G400/INDEX($BB$5:$BG$12,MATCH($D400,$AR$5:$AR$12,0),4))*($G400/INDEX($BB$5:$BG$12,MATCH($D400,$AR$5:$AR$12,0),4))^$J400)+(EXP(-$G400/INDEX($BB$5:$BG$12,MATCH($D400,$AR$5:$AR$12,0),5))*($G400/INDEX($BB$5:$BG$12,MATCH($D400,$AR$5:$AR$12,0),5))^$J400)+(EXP(-$G400/INDEX($BB$5:$BG$12,MATCH($D400,$AR$5:$AR$12,0),6))*($G400/INDEX($BB$5:$BG$12,MATCH($D400,$AR$5:$AR$12,0),6))^$J400)),0)</x:f>
        <x:v>0</x:v>
      </x:c>
      <x:c r="AF400" s="145" t="n">
        <x:f>IFERROR((EXP(-$G400/INDEX($BB$5:$BG$12,MATCH($D400,$AR$5:$AR$12,0),2))*($G400/INDEX($BB$5:$BG$12,MATCH($D400,$AR$5:$AR$12,0),2))^$J400)/((EXP(-$G400/INDEX($BB$5:$BG$12,MATCH($D400,$AR$5:$AR$12,0),1))*($G400/INDEX($BB$5:$BG$12,MATCH($D400,$AR$5:$AR$12,0),1))^$J400)+(EXP(-$G400/INDEX($BB$5:$BG$12,MATCH($D400,$AR$5:$AR$12,0),2))*($G400/INDEX($BB$5:$BG$12,MATCH($D400,$AR$5:$AR$12,0),2))^$J400)+(EXP(-$G400/INDEX($BB$5:$BG$12,MATCH($D400,$AR$5:$AR$12,0),3))*($G400/INDEX($BB$5:$BG$12,MATCH($D400,$AR$5:$AR$12,0),3))^$J400)+(EXP(-$G400/INDEX($BB$5:$BG$12,MATCH($D400,$AR$5:$AR$12,0),4))*($G400/INDEX($BB$5:$BG$12,MATCH($D400,$AR$5:$AR$12,0),4))^$J400)+(EXP(-$G400/INDEX($BB$5:$BG$12,MATCH($D400,$AR$5:$AR$12,0),5))*($G400/INDEX($BB$5:$BG$12,MATCH($D400,$AR$5:$AR$12,0),5))^$J400)+(EXP(-$G400/INDEX($BB$5:$BG$12,MATCH($D400,$AR$5:$AR$12,0),6))*($G400/INDEX($BB$5:$BG$12,MATCH($D400,$AR$5:$AR$12,0),6))^$J400)),0)</x:f>
        <x:v>0</x:v>
      </x:c>
      <x:c r="AG400" s="145" t="n">
        <x:f>IFERROR((EXP(-$G400/INDEX($BB$5:$BG$12,MATCH($D400,$AR$5:$AR$12,0),3))*($G400/INDEX($BB$5:$BG$12,MATCH($D400,$AR$5:$AR$12,0),3))^$J400)/((EXP(-$G400/INDEX($BB$5:$BG$12,MATCH($D400,$AR$5:$AR$12,0),1))*($G400/INDEX($BB$5:$BG$12,MATCH($D400,$AR$5:$AR$12,0),1))^$J400)+(EXP(-$G400/INDEX($BB$5:$BG$12,MATCH($D400,$AR$5:$AR$12,0),2))*($G400/INDEX($BB$5:$BG$12,MATCH($D400,$AR$5:$AR$12,0),2))^$J400)+(EXP(-$G400/INDEX($BB$5:$BG$12,MATCH($D400,$AR$5:$AR$12,0),3))*($G400/INDEX($BB$5:$BG$12,MATCH($D400,$AR$5:$AR$12,0),3))^$J400)+(EXP(-$G400/INDEX($BB$5:$BG$12,MATCH($D400,$AR$5:$AR$12,0),4))*($G400/INDEX($BB$5:$BG$12,MATCH($D400,$AR$5:$AR$12,0),4))^$J400)+(EXP(-$G400/INDEX($BB$5:$BG$12,MATCH($D400,$AR$5:$AR$12,0),5))*($G400/INDEX($BB$5:$BG$12,MATCH($D400,$AR$5:$AR$12,0),5))^$J400)+(EXP(-$G400/INDEX($BB$5:$BG$12,MATCH($D400,$AR$5:$AR$12,0),6))*($G400/INDEX($BB$5:$BG$12,MATCH($D400,$AR$5:$AR$12,0),6))^$J400)),0)</x:f>
        <x:v>0</x:v>
      </x:c>
      <x:c r="AH400" s="145" t="n">
        <x:f>IFERROR((EXP(-$G400/INDEX($BB$5:$BG$12,MATCH($D400,$AR$5:$AR$12,0),4))*($G400/INDEX($BB$5:$BG$12,MATCH($D400,$AR$5:$AR$12,0),4))^$J400)/((EXP(-$G400/INDEX($BB$5:$BG$12,MATCH($D400,$AR$5:$AR$12,0),1))*($G400/INDEX($BB$5:$BG$12,MATCH($D400,$AR$5:$AR$12,0),1))^$J400)+(EXP(-$G400/INDEX($BB$5:$BG$12,MATCH($D400,$AR$5:$AR$12,0),2))*($G400/INDEX($BB$5:$BG$12,MATCH($D400,$AR$5:$AR$12,0),2))^$J400)+(EXP(-$G400/INDEX($BB$5:$BG$12,MATCH($D400,$AR$5:$AR$12,0),3))*($G400/INDEX($BB$5:$BG$12,MATCH($D400,$AR$5:$AR$12,0),3))^$J400)+(EXP(-$G400/INDEX($BB$5:$BG$12,MATCH($D400,$AR$5:$AR$12,0),4))*($G400/INDEX($BB$5:$BG$12,MATCH($D400,$AR$5:$AR$12,0),4))^$J400)+(EXP(-$G400/INDEX($BB$5:$BG$12,MATCH($D400,$AR$5:$AR$12,0),5))*($G400/INDEX($BB$5:$BG$12,MATCH($D400,$AR$5:$AR$12,0),5))^$J400)+(EXP(-$G400/INDEX($BB$5:$BG$12,MATCH($D400,$AR$5:$AR$12,0),6))*($G400/INDEX($BB$5:$BG$12,MATCH($D400,$AR$5:$AR$12,0),6))^$J400)),0)</x:f>
        <x:v>0</x:v>
      </x:c>
      <x:c r="AI400" s="145" t="n">
        <x:f>IFERROR((EXP(-$G400/INDEX($BB$5:$BG$12,MATCH($D400,$AR$5:$AR$12,0),5))*($G400/INDEX($BB$5:$BG$12,MATCH($D400,$AR$5:$AR$12,0),5))^$J400)/((EXP(-$G400/INDEX($BB$5:$BG$12,MATCH($D400,$AR$5:$AR$12,0),1))*($G400/INDEX($BB$5:$BG$12,MATCH($D400,$AR$5:$AR$12,0),1))^$J400)+(EXP(-$G400/INDEX($BB$5:$BG$12,MATCH($D400,$AR$5:$AR$12,0),2))*($G400/INDEX($BB$5:$BG$12,MATCH($D400,$AR$5:$AR$12,0),2))^$J400)+(EXP(-$G400/INDEX($BB$5:$BG$12,MATCH($D400,$AR$5:$AR$12,0),3))*($G400/INDEX($BB$5:$BG$12,MATCH($D400,$AR$5:$AR$12,0),3))^$J400)+(EXP(-$G400/INDEX($BB$5:$BG$12,MATCH($D400,$AR$5:$AR$12,0),4))*($G400/INDEX($BB$5:$BG$12,MATCH($D400,$AR$5:$AR$12,0),4))^$J400)+(EXP(-$G400/INDEX($BB$5:$BG$12,MATCH($D400,$AR$5:$AR$12,0),5))*($G400/INDEX($BB$5:$BG$12,MATCH($D400,$AR$5:$AR$12,0),5))^$J400)+(EXP(-$G400/INDEX($BB$5:$BG$12,MATCH($D400,$AR$5:$AR$12,0),6))*($G400/INDEX($BB$5:$BG$12,MATCH($D400,$AR$5:$AR$12,0),6))^$J400)),0)</x:f>
        <x:v>0</x:v>
      </x:c>
      <x:c r="AJ400" s="145" t="n">
        <x:f>IFERROR((EXP(-$G400/INDEX($BB$5:$BG$12,MATCH($D400,$AR$5:$AR$12,0),6))*($G400/INDEX($BB$5:$BG$12,MATCH($D400,$AR$5:$AR$12,0),6))^$J400)/((EXP(-$G400/INDEX($BB$5:$BG$12,MATCH($D400,$AR$5:$AR$12,0),1))*($G400/INDEX($BB$5:$BG$12,MATCH($D400,$AR$5:$AR$12,0),1))^$J400)+(EXP(-$G400/INDEX($BB$5:$BG$12,MATCH($D400,$AR$5:$AR$12,0),2))*($G400/INDEX($BB$5:$BG$12,MATCH($D400,$AR$5:$AR$12,0),2))^$J400)+(EXP(-$G400/INDEX($BB$5:$BG$12,MATCH($D400,$AR$5:$AR$12,0),3))*($G400/INDEX($BB$5:$BG$12,MATCH($D400,$AR$5:$AR$12,0),3))^$J400)+(EXP(-$G400/INDEX($BB$5:$BG$12,MATCH($D400,$AR$5:$AR$12,0),4))*($G400/INDEX($BB$5:$BG$12,MATCH($D400,$AR$5:$AR$12,0),4))^$J400)+(EXP(-$G400/INDEX($BB$5:$BG$12,MATCH($D400,$AR$5:$AR$12,0),5))*($G400/INDEX($BB$5:$BG$12,MATCH($D400,$AR$5:$AR$12,0),5))^$J400)+(EXP(-$G400/INDEX($BB$5:$BG$12,MATCH($D400,$AR$5:$AR$12,0),6))*($G400/INDEX($BB$5:$BG$12,MATCH($D400,$AR$5:$AR$12,0),6))^$J400)),0)</x:f>
        <x:v>0</x:v>
      </x:c>
      <x:c r="BJ400"/>
      <x:c r="BK400"/>
      <x:c r="BL400"/>
      <x:c r="BM400"/>
      <x:c r="BN400"/>
      <x:c r="BO400"/>
      <x:c r="BP400"/>
      <x:c r="BQ400"/>
      <x:c r="BR400"/>
      <x:c r="BS400"/>
      <x:c r="BT400"/>
      <x:c r="BU400"/>
      <x:c r="BV400"/>
      <x:c r="BW400"/>
      <x:c r="BX400"/>
      <x:c r="BY400"/>
      <x:c r="BZ400"/>
    </x:row>
    <x:row r="401">
      <x:c r="A401" s="30" t="n">
        <x:f>'対象台データ'!A399</x:f>
        <x:v>46161</x:v>
      </x:c>
      <x:c r="B401" s="1004" t="str">
        <x:f>'対象台データ'!B399</x:f>
        <x:v>火</x:v>
      </x:c>
      <x:c r="C401" s="1004" t="str">
        <x:f>'対象台データ'!C399</x:f>
        <x:v>5/19</x:v>
      </x:c>
      <x:c r="D401" t="str">
        <x:f>'対象台データ'!D399</x:f>
        <x:v>スマスロ ミリオンゴッド‐神々の軌跡‐</x:v>
      </x:c>
      <x:c r="E401" s="1015" t="n">
        <x:f>IF($X401="A",MIN(100,MAX(0,55+(V401-55)*(1+0.4*SQRT(MIN(G401/8000,1))))),MIN(100,MAX(0,V401)))</x:f>
        <x:v>81.97471758916359</x:v>
      </x:c>
      <x:c r="F401" s="1017" t="n">
        <x:f>'対象台データ'!E399</x:f>
        <x:v>701</x:v>
      </x:c>
      <x:c r="G401" s="644" t="n">
        <x:f>'対象台データ'!F399</x:f>
        <x:v>9991</x:v>
      </x:c>
      <x:c r="H401" s="644" t="n">
        <x:f>'対象台データ'!G399</x:f>
        <x:v>2909</x:v>
      </x:c>
      <x:c r="I401" s="644" t="n">
        <x:f>'対象台データ'!H399</x:f>
        <x:v>0</x:v>
      </x:c>
      <x:c r="J401" s="644" t="n">
        <x:f>'対象台データ'!I399</x:f>
        <x:v>0</x:v>
      </x:c>
      <x:c r="K401" s="145" t="n">
        <x:f>'対象台データ'!K399</x:f>
        <x:v>1.0970540152804191</x:v>
      </x:c>
      <x:c r="L401" s="28" t="n">
        <x:f>IF(G401&lt;=0,5,IF(G401&lt;1500,5+(G401-0)*(20-5)/(1500-0),IF(G401&lt;3000,20+(G401-1500)*(40-20)/(3000-1500),IF(G401&lt;4500,40+(G401-3000)*(58-40)/(4500-3000),IF(G401&lt;6000,58+(G401-4500)*(72-58)/(6000-4500),IF(G401&lt;7500,72+(G401-6000)*(84-72)/(7500-6000),IF(G401&lt;9000,84+(G401-7500)*(93-84)/(9000-7500),IF(G401&lt;11000,93+(G401-9000)*(100-93)/(11000-9000),100))))))))</x:f>
        <x:v>96.4685</x:v>
      </x:c>
      <x:c r="M401" s="28" t="n">
        <x:v>1</x:v>
      </x:c>
      <x:c r="N401" s="28" t="n">
        <x:f>MIN(100,L401*M401)</x:f>
        <x:v>96.4685</x:v>
      </x:c>
      <x:c r="O401" s="28" t="n">
        <x:f>IF(K401&lt;=0.8,0,IF(K401&lt;0.9,0+(K401-0.8)*(10-0)/(0.9-0.8),IF(K401&lt;1,10+(K401-0.9)*(35-10)/(1-0.9),IF(K401&lt;1.2,35+(K401-1)*(87-35)/(1.2-1),IF(K401&lt;1.3,87+(K401-1.2)*(96-87)/(1.3-1.2),IF(K401&lt;1.45,96+(K401-1.3)*(100-96)/(1.45-1.3),100))))))</x:f>
        <x:v>60.23404397290898</x:v>
      </x:c>
      <x:c r="P401" s="145" t="n">
        <x:f>MIN(1,SQRT(G401/8000))</x:f>
        <x:v>1</x:v>
      </x:c>
      <x:c r="Q401" s="28" t="n">
        <x:f>35+(O401-35)*P401</x:f>
        <x:v>60.23404397290898</x:v>
      </x:c>
      <x:c r="R401" s="28" t="n">
        <x:f>IF(K401&lt;0.95,MIN(25,(0.95-K401)*250),0)</x:f>
        <x:v>0</x:v>
      </x:c>
      <x:c r="S401" s="28" t="n">
        <x:f>IF($X401="A",Y401*5+Z401*15+AA401*30+AB401*60+AC401*80+AD401*100,0)</x:f>
        <x:v>0</x:v>
      </x:c>
      <x:c r="T401" s="28" t="n">
        <x:f>IF($X401="A",AE401*5+AF401*15+AG401*30+AH401*60+AI401*80+AJ401*100,0)</x:f>
        <x:v>0</x:v>
      </x:c>
      <x:c r="U401" s="28" t="n">
        <x:f>IF($X401="A",S401*15%+T401*30%+Q401*55%,0)</x:f>
        <x:v>0</x:v>
      </x:c>
      <x:c r="V401" s="1019" t="n">
        <x:f>IF($X401="A",U401*80%+N401*20%,N401*IFERROR(INDEX($AT$5:$AT$60,MATCH($D401,$AR$5:$AR$60,0)),0.6)+Q401*IFERROR(INDEX($AU$5:$AU$60,MATCH($D401,$AR$5:$AR$60,0)),0.4)-R401)</x:f>
        <x:v>81.97471758916359</x:v>
      </x:c>
      <x:c r="W401" s="25" t="str">
        <x:f>IF(E401&gt;=90,"設定6級候補",IF(E401&gt;=75,"設定4以上強候補",IF(E401&gt;=60,"設定4以上を疑う","要観察")))</x:f>
        <x:v>設定4以上強候補</x:v>
      </x:c>
      <x:c r="X401" s="1004" t="str">
        <x:f>IFERROR(INDEX($AS$5:$AS$60,MATCH($D401,$AR$5:$AR$60,0)),"AT")</x:f>
        <x:v>AT</x:v>
      </x:c>
      <x:c r="Y401" s="145" t="n">
        <x:f>IFERROR((EXP(-$G401/INDEX($AV$5:$BA$12,MATCH($D401,$AR$5:$AR$12,0),1))*($G401/INDEX($AV$5:$BA$12,MATCH($D401,$AR$5:$AR$12,0),1))^$I401)/((EXP(-$G401/INDEX($AV$5:$BA$12,MATCH($D401,$AR$5:$AR$12,0),1))*($G401/INDEX($AV$5:$BA$12,MATCH($D401,$AR$5:$AR$12,0),1))^$I401)+(EXP(-$G401/INDEX($AV$5:$BA$12,MATCH($D401,$AR$5:$AR$12,0),2))*($G401/INDEX($AV$5:$BA$12,MATCH($D401,$AR$5:$AR$12,0),2))^$I401)+(EXP(-$G401/INDEX($AV$5:$BA$12,MATCH($D401,$AR$5:$AR$12,0),3))*($G401/INDEX($AV$5:$BA$12,MATCH($D401,$AR$5:$AR$12,0),3))^$I401)+(EXP(-$G401/INDEX($AV$5:$BA$12,MATCH($D401,$AR$5:$AR$12,0),4))*($G401/INDEX($AV$5:$BA$12,MATCH($D401,$AR$5:$AR$12,0),4))^$I401)+(EXP(-$G401/INDEX($AV$5:$BA$12,MATCH($D401,$AR$5:$AR$12,0),5))*($G401/INDEX($AV$5:$BA$12,MATCH($D401,$AR$5:$AR$12,0),5))^$I401)+(EXP(-$G401/INDEX($AV$5:$BA$12,MATCH($D401,$AR$5:$AR$12,0),6))*($G401/INDEX($AV$5:$BA$12,MATCH($D401,$AR$5:$AR$12,0),6))^$I401)),0)</x:f>
        <x:v>0</x:v>
      </x:c>
      <x:c r="Z401" s="145" t="n">
        <x:f>IFERROR((EXP(-$G401/INDEX($AV$5:$BA$12,MATCH($D401,$AR$5:$AR$12,0),2))*($G401/INDEX($AV$5:$BA$12,MATCH($D401,$AR$5:$AR$12,0),2))^$I401)/((EXP(-$G401/INDEX($AV$5:$BA$12,MATCH($D401,$AR$5:$AR$12,0),1))*($G401/INDEX($AV$5:$BA$12,MATCH($D401,$AR$5:$AR$12,0),1))^$I401)+(EXP(-$G401/INDEX($AV$5:$BA$12,MATCH($D401,$AR$5:$AR$12,0),2))*($G401/INDEX($AV$5:$BA$12,MATCH($D401,$AR$5:$AR$12,0),2))^$I401)+(EXP(-$G401/INDEX($AV$5:$BA$12,MATCH($D401,$AR$5:$AR$12,0),3))*($G401/INDEX($AV$5:$BA$12,MATCH($D401,$AR$5:$AR$12,0),3))^$I401)+(EXP(-$G401/INDEX($AV$5:$BA$12,MATCH($D401,$AR$5:$AR$12,0),4))*($G401/INDEX($AV$5:$BA$12,MATCH($D401,$AR$5:$AR$12,0),4))^$I401)+(EXP(-$G401/INDEX($AV$5:$BA$12,MATCH($D401,$AR$5:$AR$12,0),5))*($G401/INDEX($AV$5:$BA$12,MATCH($D401,$AR$5:$AR$12,0),5))^$I401)+(EXP(-$G401/INDEX($AV$5:$BA$12,MATCH($D401,$AR$5:$AR$12,0),6))*($G401/INDEX($AV$5:$BA$12,MATCH($D401,$AR$5:$AR$12,0),6))^$I401)),0)</x:f>
        <x:v>0</x:v>
      </x:c>
      <x:c r="AA401" s="145" t="n">
        <x:f>IFERROR((EXP(-$G401/INDEX($AV$5:$BA$12,MATCH($D401,$AR$5:$AR$12,0),3))*($G401/INDEX($AV$5:$BA$12,MATCH($D401,$AR$5:$AR$12,0),3))^$I401)/((EXP(-$G401/INDEX($AV$5:$BA$12,MATCH($D401,$AR$5:$AR$12,0),1))*($G401/INDEX($AV$5:$BA$12,MATCH($D401,$AR$5:$AR$12,0),1))^$I401)+(EXP(-$G401/INDEX($AV$5:$BA$12,MATCH($D401,$AR$5:$AR$12,0),2))*($G401/INDEX($AV$5:$BA$12,MATCH($D401,$AR$5:$AR$12,0),2))^$I401)+(EXP(-$G401/INDEX($AV$5:$BA$12,MATCH($D401,$AR$5:$AR$12,0),3))*($G401/INDEX($AV$5:$BA$12,MATCH($D401,$AR$5:$AR$12,0),3))^$I401)+(EXP(-$G401/INDEX($AV$5:$BA$12,MATCH($D401,$AR$5:$AR$12,0),4))*($G401/INDEX($AV$5:$BA$12,MATCH($D401,$AR$5:$AR$12,0),4))^$I401)+(EXP(-$G401/INDEX($AV$5:$BA$12,MATCH($D401,$AR$5:$AR$12,0),5))*($G401/INDEX($AV$5:$BA$12,MATCH($D401,$AR$5:$AR$12,0),5))^$I401)+(EXP(-$G401/INDEX($AV$5:$BA$12,MATCH($D401,$AR$5:$AR$12,0),6))*($G401/INDEX($AV$5:$BA$12,MATCH($D401,$AR$5:$AR$12,0),6))^$I401)),0)</x:f>
        <x:v>0</x:v>
      </x:c>
      <x:c r="AB401" s="145" t="n">
        <x:f>IFERROR((EXP(-$G401/INDEX($AV$5:$BA$12,MATCH($D401,$AR$5:$AR$12,0),4))*($G401/INDEX($AV$5:$BA$12,MATCH($D401,$AR$5:$AR$12,0),4))^$I401)/((EXP(-$G401/INDEX($AV$5:$BA$12,MATCH($D401,$AR$5:$AR$12,0),1))*($G401/INDEX($AV$5:$BA$12,MATCH($D401,$AR$5:$AR$12,0),1))^$I401)+(EXP(-$G401/INDEX($AV$5:$BA$12,MATCH($D401,$AR$5:$AR$12,0),2))*($G401/INDEX($AV$5:$BA$12,MATCH($D401,$AR$5:$AR$12,0),2))^$I401)+(EXP(-$G401/INDEX($AV$5:$BA$12,MATCH($D401,$AR$5:$AR$12,0),3))*($G401/INDEX($AV$5:$BA$12,MATCH($D401,$AR$5:$AR$12,0),3))^$I401)+(EXP(-$G401/INDEX($AV$5:$BA$12,MATCH($D401,$AR$5:$AR$12,0),4))*($G401/INDEX($AV$5:$BA$12,MATCH($D401,$AR$5:$AR$12,0),4))^$I401)+(EXP(-$G401/INDEX($AV$5:$BA$12,MATCH($D401,$AR$5:$AR$12,0),5))*($G401/INDEX($AV$5:$BA$12,MATCH($D401,$AR$5:$AR$12,0),5))^$I401)+(EXP(-$G401/INDEX($AV$5:$BA$12,MATCH($D401,$AR$5:$AR$12,0),6))*($G401/INDEX($AV$5:$BA$12,MATCH($D401,$AR$5:$AR$12,0),6))^$I401)),0)</x:f>
        <x:v>0</x:v>
      </x:c>
      <x:c r="AC401" s="145" t="n">
        <x:f>IFERROR((EXP(-$G401/INDEX($AV$5:$BA$12,MATCH($D401,$AR$5:$AR$12,0),5))*($G401/INDEX($AV$5:$BA$12,MATCH($D401,$AR$5:$AR$12,0),5))^$I401)/((EXP(-$G401/INDEX($AV$5:$BA$12,MATCH($D401,$AR$5:$AR$12,0),1))*($G401/INDEX($AV$5:$BA$12,MATCH($D401,$AR$5:$AR$12,0),1))^$I401)+(EXP(-$G401/INDEX($AV$5:$BA$12,MATCH($D401,$AR$5:$AR$12,0),2))*($G401/INDEX($AV$5:$BA$12,MATCH($D401,$AR$5:$AR$12,0),2))^$I401)+(EXP(-$G401/INDEX($AV$5:$BA$12,MATCH($D401,$AR$5:$AR$12,0),3))*($G401/INDEX($AV$5:$BA$12,MATCH($D401,$AR$5:$AR$12,0),3))^$I401)+(EXP(-$G401/INDEX($AV$5:$BA$12,MATCH($D401,$AR$5:$AR$12,0),4))*($G401/INDEX($AV$5:$BA$12,MATCH($D401,$AR$5:$AR$12,0),4))^$I401)+(EXP(-$G401/INDEX($AV$5:$BA$12,MATCH($D401,$AR$5:$AR$12,0),5))*($G401/INDEX($AV$5:$BA$12,MATCH($D401,$AR$5:$AR$12,0),5))^$I401)+(EXP(-$G401/INDEX($AV$5:$BA$12,MATCH($D401,$AR$5:$AR$12,0),6))*($G401/INDEX($AV$5:$BA$12,MATCH($D401,$AR$5:$AR$12,0),6))^$I401)),0)</x:f>
        <x:v>0</x:v>
      </x:c>
      <x:c r="AD401" s="145" t="n">
        <x:f>IFERROR((EXP(-$G401/INDEX($AV$5:$BA$12,MATCH($D401,$AR$5:$AR$12,0),6))*($G401/INDEX($AV$5:$BA$12,MATCH($D401,$AR$5:$AR$12,0),6))^$I401)/((EXP(-$G401/INDEX($AV$5:$BA$12,MATCH($D401,$AR$5:$AR$12,0),1))*($G401/INDEX($AV$5:$BA$12,MATCH($D401,$AR$5:$AR$12,0),1))^$I401)+(EXP(-$G401/INDEX($AV$5:$BA$12,MATCH($D401,$AR$5:$AR$12,0),2))*($G401/INDEX($AV$5:$BA$12,MATCH($D401,$AR$5:$AR$12,0),2))^$I401)+(EXP(-$G401/INDEX($AV$5:$BA$12,MATCH($D401,$AR$5:$AR$12,0),3))*($G401/INDEX($AV$5:$BA$12,MATCH($D401,$AR$5:$AR$12,0),3))^$I401)+(EXP(-$G401/INDEX($AV$5:$BA$12,MATCH($D401,$AR$5:$AR$12,0),4))*($G401/INDEX($AV$5:$BA$12,MATCH($D401,$AR$5:$AR$12,0),4))^$I401)+(EXP(-$G401/INDEX($AV$5:$BA$12,MATCH($D401,$AR$5:$AR$12,0),5))*($G401/INDEX($AV$5:$BA$12,MATCH($D401,$AR$5:$AR$12,0),5))^$I401)+(EXP(-$G401/INDEX($AV$5:$BA$12,MATCH($D401,$AR$5:$AR$12,0),6))*($G401/INDEX($AV$5:$BA$12,MATCH($D401,$AR$5:$AR$12,0),6))^$I401)),0)</x:f>
        <x:v>0</x:v>
      </x:c>
      <x:c r="AE401" s="145" t="n">
        <x:f>IFERROR((EXP(-$G401/INDEX($BB$5:$BG$12,MATCH($D401,$AR$5:$AR$12,0),1))*($G401/INDEX($BB$5:$BG$12,MATCH($D401,$AR$5:$AR$12,0),1))^$J401)/((EXP(-$G401/INDEX($BB$5:$BG$12,MATCH($D401,$AR$5:$AR$12,0),1))*($G401/INDEX($BB$5:$BG$12,MATCH($D401,$AR$5:$AR$12,0),1))^$J401)+(EXP(-$G401/INDEX($BB$5:$BG$12,MATCH($D401,$AR$5:$AR$12,0),2))*($G401/INDEX($BB$5:$BG$12,MATCH($D401,$AR$5:$AR$12,0),2))^$J401)+(EXP(-$G401/INDEX($BB$5:$BG$12,MATCH($D401,$AR$5:$AR$12,0),3))*($G401/INDEX($BB$5:$BG$12,MATCH($D401,$AR$5:$AR$12,0),3))^$J401)+(EXP(-$G401/INDEX($BB$5:$BG$12,MATCH($D401,$AR$5:$AR$12,0),4))*($G401/INDEX($BB$5:$BG$12,MATCH($D401,$AR$5:$AR$12,0),4))^$J401)+(EXP(-$G401/INDEX($BB$5:$BG$12,MATCH($D401,$AR$5:$AR$12,0),5))*($G401/INDEX($BB$5:$BG$12,MATCH($D401,$AR$5:$AR$12,0),5))^$J401)+(EXP(-$G401/INDEX($BB$5:$BG$12,MATCH($D401,$AR$5:$AR$12,0),6))*($G401/INDEX($BB$5:$BG$12,MATCH($D401,$AR$5:$AR$12,0),6))^$J401)),0)</x:f>
        <x:v>0</x:v>
      </x:c>
      <x:c r="AF401" s="145" t="n">
        <x:f>IFERROR((EXP(-$G401/INDEX($BB$5:$BG$12,MATCH($D401,$AR$5:$AR$12,0),2))*($G401/INDEX($BB$5:$BG$12,MATCH($D401,$AR$5:$AR$12,0),2))^$J401)/((EXP(-$G401/INDEX($BB$5:$BG$12,MATCH($D401,$AR$5:$AR$12,0),1))*($G401/INDEX($BB$5:$BG$12,MATCH($D401,$AR$5:$AR$12,0),1))^$J401)+(EXP(-$G401/INDEX($BB$5:$BG$12,MATCH($D401,$AR$5:$AR$12,0),2))*($G401/INDEX($BB$5:$BG$12,MATCH($D401,$AR$5:$AR$12,0),2))^$J401)+(EXP(-$G401/INDEX($BB$5:$BG$12,MATCH($D401,$AR$5:$AR$12,0),3))*($G401/INDEX($BB$5:$BG$12,MATCH($D401,$AR$5:$AR$12,0),3))^$J401)+(EXP(-$G401/INDEX($BB$5:$BG$12,MATCH($D401,$AR$5:$AR$12,0),4))*($G401/INDEX($BB$5:$BG$12,MATCH($D401,$AR$5:$AR$12,0),4))^$J401)+(EXP(-$G401/INDEX($BB$5:$BG$12,MATCH($D401,$AR$5:$AR$12,0),5))*($G401/INDEX($BB$5:$BG$12,MATCH($D401,$AR$5:$AR$12,0),5))^$J401)+(EXP(-$G401/INDEX($BB$5:$BG$12,MATCH($D401,$AR$5:$AR$12,0),6))*($G401/INDEX($BB$5:$BG$12,MATCH($D401,$AR$5:$AR$12,0),6))^$J401)),0)</x:f>
        <x:v>0</x:v>
      </x:c>
      <x:c r="AG401" s="145" t="n">
        <x:f>IFERROR((EXP(-$G401/INDEX($BB$5:$BG$12,MATCH($D401,$AR$5:$AR$12,0),3))*($G401/INDEX($BB$5:$BG$12,MATCH($D401,$AR$5:$AR$12,0),3))^$J401)/((EXP(-$G401/INDEX($BB$5:$BG$12,MATCH($D401,$AR$5:$AR$12,0),1))*($G401/INDEX($BB$5:$BG$12,MATCH($D401,$AR$5:$AR$12,0),1))^$J401)+(EXP(-$G401/INDEX($BB$5:$BG$12,MATCH($D401,$AR$5:$AR$12,0),2))*($G401/INDEX($BB$5:$BG$12,MATCH($D401,$AR$5:$AR$12,0),2))^$J401)+(EXP(-$G401/INDEX($BB$5:$BG$12,MATCH($D401,$AR$5:$AR$12,0),3))*($G401/INDEX($BB$5:$BG$12,MATCH($D401,$AR$5:$AR$12,0),3))^$J401)+(EXP(-$G401/INDEX($BB$5:$BG$12,MATCH($D401,$AR$5:$AR$12,0),4))*($G401/INDEX($BB$5:$BG$12,MATCH($D401,$AR$5:$AR$12,0),4))^$J401)+(EXP(-$G401/INDEX($BB$5:$BG$12,MATCH($D401,$AR$5:$AR$12,0),5))*($G401/INDEX($BB$5:$BG$12,MATCH($D401,$AR$5:$AR$12,0),5))^$J401)+(EXP(-$G401/INDEX($BB$5:$BG$12,MATCH($D401,$AR$5:$AR$12,0),6))*($G401/INDEX($BB$5:$BG$12,MATCH($D401,$AR$5:$AR$12,0),6))^$J401)),0)</x:f>
        <x:v>0</x:v>
      </x:c>
      <x:c r="AH401" s="145" t="n">
        <x:f>IFERROR((EXP(-$G401/INDEX($BB$5:$BG$12,MATCH($D401,$AR$5:$AR$12,0),4))*($G401/INDEX($BB$5:$BG$12,MATCH($D401,$AR$5:$AR$12,0),4))^$J401)/((EXP(-$G401/INDEX($BB$5:$BG$12,MATCH($D401,$AR$5:$AR$12,0),1))*($G401/INDEX($BB$5:$BG$12,MATCH($D401,$AR$5:$AR$12,0),1))^$J401)+(EXP(-$G401/INDEX($BB$5:$BG$12,MATCH($D401,$AR$5:$AR$12,0),2))*($G401/INDEX($BB$5:$BG$12,MATCH($D401,$AR$5:$AR$12,0),2))^$J401)+(EXP(-$G401/INDEX($BB$5:$BG$12,MATCH($D401,$AR$5:$AR$12,0),3))*($G401/INDEX($BB$5:$BG$12,MATCH($D401,$AR$5:$AR$12,0),3))^$J401)+(EXP(-$G401/INDEX($BB$5:$BG$12,MATCH($D401,$AR$5:$AR$12,0),4))*($G401/INDEX($BB$5:$BG$12,MATCH($D401,$AR$5:$AR$12,0),4))^$J401)+(EXP(-$G401/INDEX($BB$5:$BG$12,MATCH($D401,$AR$5:$AR$12,0),5))*($G401/INDEX($BB$5:$BG$12,MATCH($D401,$AR$5:$AR$12,0),5))^$J401)+(EXP(-$G401/INDEX($BB$5:$BG$12,MATCH($D401,$AR$5:$AR$12,0),6))*($G401/INDEX($BB$5:$BG$12,MATCH($D401,$AR$5:$AR$12,0),6))^$J401)),0)</x:f>
        <x:v>0</x:v>
      </x:c>
      <x:c r="AI401" s="145" t="n">
        <x:f>IFERROR((EXP(-$G401/INDEX($BB$5:$BG$12,MATCH($D401,$AR$5:$AR$12,0),5))*($G401/INDEX($BB$5:$BG$12,MATCH($D401,$AR$5:$AR$12,0),5))^$J401)/((EXP(-$G401/INDEX($BB$5:$BG$12,MATCH($D401,$AR$5:$AR$12,0),1))*($G401/INDEX($BB$5:$BG$12,MATCH($D401,$AR$5:$AR$12,0),1))^$J401)+(EXP(-$G401/INDEX($BB$5:$BG$12,MATCH($D401,$AR$5:$AR$12,0),2))*($G401/INDEX($BB$5:$BG$12,MATCH($D401,$AR$5:$AR$12,0),2))^$J401)+(EXP(-$G401/INDEX($BB$5:$BG$12,MATCH($D401,$AR$5:$AR$12,0),3))*($G401/INDEX($BB$5:$BG$12,MATCH($D401,$AR$5:$AR$12,0),3))^$J401)+(EXP(-$G401/INDEX($BB$5:$BG$12,MATCH($D401,$AR$5:$AR$12,0),4))*($G401/INDEX($BB$5:$BG$12,MATCH($D401,$AR$5:$AR$12,0),4))^$J401)+(EXP(-$G401/INDEX($BB$5:$BG$12,MATCH($D401,$AR$5:$AR$12,0),5))*($G401/INDEX($BB$5:$BG$12,MATCH($D401,$AR$5:$AR$12,0),5))^$J401)+(EXP(-$G401/INDEX($BB$5:$BG$12,MATCH($D401,$AR$5:$AR$12,0),6))*($G401/INDEX($BB$5:$BG$12,MATCH($D401,$AR$5:$AR$12,0),6))^$J401)),0)</x:f>
        <x:v>0</x:v>
      </x:c>
      <x:c r="AJ401" s="145" t="n">
        <x:f>IFERROR((EXP(-$G401/INDEX($BB$5:$BG$12,MATCH($D401,$AR$5:$AR$12,0),6))*($G401/INDEX($BB$5:$BG$12,MATCH($D401,$AR$5:$AR$12,0),6))^$J401)/((EXP(-$G401/INDEX($BB$5:$BG$12,MATCH($D401,$AR$5:$AR$12,0),1))*($G401/INDEX($BB$5:$BG$12,MATCH($D401,$AR$5:$AR$12,0),1))^$J401)+(EXP(-$G401/INDEX($BB$5:$BG$12,MATCH($D401,$AR$5:$AR$12,0),2))*($G401/INDEX($BB$5:$BG$12,MATCH($D401,$AR$5:$AR$12,0),2))^$J401)+(EXP(-$G401/INDEX($BB$5:$BG$12,MATCH($D401,$AR$5:$AR$12,0),3))*($G401/INDEX($BB$5:$BG$12,MATCH($D401,$AR$5:$AR$12,0),3))^$J401)+(EXP(-$G401/INDEX($BB$5:$BG$12,MATCH($D401,$AR$5:$AR$12,0),4))*($G401/INDEX($BB$5:$BG$12,MATCH($D401,$AR$5:$AR$12,0),4))^$J401)+(EXP(-$G401/INDEX($BB$5:$BG$12,MATCH($D401,$AR$5:$AR$12,0),5))*($G401/INDEX($BB$5:$BG$12,MATCH($D401,$AR$5:$AR$12,0),5))^$J401)+(EXP(-$G401/INDEX($BB$5:$BG$12,MATCH($D401,$AR$5:$AR$12,0),6))*($G401/INDEX($BB$5:$BG$12,MATCH($D401,$AR$5:$AR$12,0),6))^$J401)),0)</x:f>
        <x:v>0</x:v>
      </x:c>
      <x:c r="BJ401"/>
      <x:c r="BK401"/>
      <x:c r="BL401"/>
      <x:c r="BM401"/>
      <x:c r="BN401"/>
      <x:c r="BO401"/>
      <x:c r="BP401"/>
      <x:c r="BQ401"/>
      <x:c r="BR401"/>
      <x:c r="BS401"/>
      <x:c r="BT401"/>
      <x:c r="BU401"/>
      <x:c r="BV401"/>
      <x:c r="BW401"/>
      <x:c r="BX401"/>
      <x:c r="BY401"/>
      <x:c r="BZ401"/>
    </x:row>
    <x:row r="402">
      <x:c r="A402" s="30" t="n">
        <x:f>'対象台データ'!A400</x:f>
        <x:v>46163</x:v>
      </x:c>
      <x:c r="B402" s="1004" t="str">
        <x:f>'対象台データ'!B400</x:f>
        <x:v>木</x:v>
      </x:c>
      <x:c r="C402" s="1004" t="str">
        <x:f>'対象台データ'!C400</x:f>
        <x:v>5/21</x:v>
      </x:c>
      <x:c r="D402" t="str">
        <x:f>'対象台データ'!D400</x:f>
        <x:v>ファンキージャグラー2</x:v>
      </x:c>
      <x:c r="E402" s="1015" t="n">
        <x:f>IF($X402="A",MIN(100,MAX(0,55+(V402-55)*(1+0.4*SQRT(MIN(G402/8000,1))))),MIN(100,MAX(0,V402)))</x:f>
        <x:v>26.782310292201746</x:v>
      </x:c>
      <x:c r="F402" s="1017" t="n">
        <x:f>'対象台データ'!E400</x:f>
        <x:v>866</x:v>
      </x:c>
      <x:c r="G402" s="644" t="n">
        <x:f>'対象台データ'!F400</x:f>
        <x:v>8955</x:v>
      </x:c>
      <x:c r="H402" s="644" t="n">
        <x:f>'対象台データ'!G400</x:f>
        <x:v>211</x:v>
      </x:c>
      <x:c r="I402" s="644" t="n">
        <x:f>'対象台データ'!H400</x:f>
        <x:v>29</x:v>
      </x:c>
      <x:c r="J402" s="644" t="n">
        <x:f>'対象台データ'!I400</x:f>
        <x:v>29</x:v>
      </x:c>
      <x:c r="K402" s="145" t="n">
        <x:f>'対象台データ'!K400</x:f>
        <x:v>1.0078540852410198</x:v>
      </x:c>
      <x:c r="L402" s="28" t="n">
        <x:f>IF(G402&lt;=0,5,IF(G402&lt;1500,5+(G402-0)*(20-5)/(1500-0),IF(G402&lt;3000,20+(G402-1500)*(40-20)/(3000-1500),IF(G402&lt;4500,40+(G402-3000)*(58-40)/(4500-3000),IF(G402&lt;6000,58+(G402-4500)*(72-58)/(6000-4500),IF(G402&lt;7500,72+(G402-6000)*(84-72)/(7500-6000),IF(G402&lt;9000,84+(G402-7500)*(93-84)/(9000-7500),IF(G402&lt;11000,93+(G402-9000)*(100-93)/(11000-9000),100))))))))</x:f>
        <x:v>92.73</x:v>
      </x:c>
      <x:c r="M402" s="28" t="n">
        <x:v>1</x:v>
      </x:c>
      <x:c r="N402" s="28" t="n">
        <x:f>MIN(100,L402*M402)</x:f>
        <x:v>92.73</x:v>
      </x:c>
      <x:c r="O402" s="28" t="n">
        <x:f>IF(K402&lt;=0.8,0,IF(K402&lt;0.9,0+(K402-0.8)*(10-0)/(0.9-0.8),IF(K402&lt;1,10+(K402-0.9)*(35-10)/(1-0.9),IF(K402&lt;1.2,35+(K402-1)*(87-35)/(1.2-1),IF(K402&lt;1.3,87+(K402-1.2)*(96-87)/(1.3-1.2),IF(K402&lt;1.45,96+(K402-1.3)*(100-96)/(1.45-1.3),100))))))</x:f>
        <x:v>37.042062162665154</x:v>
      </x:c>
      <x:c r="P402" s="145" t="n">
        <x:f>MIN(1,SQRT(G402/8000))</x:f>
        <x:v>1</x:v>
      </x:c>
      <x:c r="Q402" s="28" t="n">
        <x:f>35+(O402-35)*P402</x:f>
        <x:v>37.042062162665154</x:v>
      </x:c>
      <x:c r="R402" s="28" t="n">
        <x:f>IF(K402&lt;0.95,MIN(25,(0.95-K402)*250),0)</x:f>
        <x:v>0</x:v>
      </x:c>
      <x:c r="S402" s="28" t="n">
        <x:f>IF($X402="A",Y402*5+Z402*15+AA402*30+AB402*60+AC402*80+AD402*100,0)</x:f>
        <x:v>0</x:v>
      </x:c>
      <x:c r="T402" s="28" t="n">
        <x:f>IF($X402="A",AE402*5+AF402*15+AG402*30+AH402*60+AI402*80+AJ402*100,0)</x:f>
        <x:v>0</x:v>
      </x:c>
      <x:c r="U402" s="28" t="n">
        <x:f>IF($X402="A",S402*15%+T402*30%+Q402*55%,0)</x:f>
        <x:v>20.373134189465837</x:v>
      </x:c>
      <x:c r="V402" s="1019" t="n">
        <x:f>IF($X402="A",U402*80%+N402*20%,N402*IFERROR(INDEX($AT$5:$AT$60,MATCH($D402,$AR$5:$AR$60,0)),0.6)+Q402*IFERROR(INDEX($AU$5:$AU$60,MATCH($D402,$AR$5:$AR$60,0)),0.4)-R402)</x:f>
        <x:v>34.84450735157267</x:v>
      </x:c>
      <x:c r="W402" s="25" t="str">
        <x:f>IF(E402&gt;=90,"設定6級候補",IF(E402&gt;=75,"設定4以上強候補",IF(E402&gt;=60,"設定4以上を疑う","要観察")))</x:f>
        <x:v>要観察</x:v>
      </x:c>
      <x:c r="X402" s="1004" t="str">
        <x:f>IFERROR(INDEX($AS$5:$AS$60,MATCH($D402,$AR$5:$AR$60,0)),"AT")</x:f>
        <x:v>A</x:v>
      </x:c>
      <x:c r="Y402" s="145" t="n">
        <x:f>IFERROR((EXP(-$G402/INDEX($AV$5:$BA$12,MATCH($D402,$AR$5:$AR$12,0),1))*($G402/INDEX($AV$5:$BA$12,MATCH($D402,$AR$5:$AR$12,0),1))^$I402)/((EXP(-$G402/INDEX($AV$5:$BA$12,MATCH($D402,$AR$5:$AR$12,0),1))*($G402/INDEX($AV$5:$BA$12,MATCH($D402,$AR$5:$AR$12,0),1))^$I402)+(EXP(-$G402/INDEX($AV$5:$BA$12,MATCH($D402,$AR$5:$AR$12,0),2))*($G402/INDEX($AV$5:$BA$12,MATCH($D402,$AR$5:$AR$12,0),2))^$I402)+(EXP(-$G402/INDEX($AV$5:$BA$12,MATCH($D402,$AR$5:$AR$12,0),3))*($G402/INDEX($AV$5:$BA$12,MATCH($D402,$AR$5:$AR$12,0),3))^$I402)+(EXP(-$G402/INDEX($AV$5:$BA$12,MATCH($D402,$AR$5:$AR$12,0),4))*($G402/INDEX($AV$5:$BA$12,MATCH($D402,$AR$5:$AR$12,0),4))^$I402)+(EXP(-$G402/INDEX($AV$5:$BA$12,MATCH($D402,$AR$5:$AR$12,0),5))*($G402/INDEX($AV$5:$BA$12,MATCH($D402,$AR$5:$AR$12,0),5))^$I402)+(EXP(-$G402/INDEX($AV$5:$BA$12,MATCH($D402,$AR$5:$AR$12,0),6))*($G402/INDEX($AV$5:$BA$12,MATCH($D402,$AR$5:$AR$12,0),6))^$I402)),0)</x:f>
        <x:v>0</x:v>
      </x:c>
      <x:c r="Z402" s="145" t="n">
        <x:f>IFERROR((EXP(-$G402/INDEX($AV$5:$BA$12,MATCH($D402,$AR$5:$AR$12,0),2))*($G402/INDEX($AV$5:$BA$12,MATCH($D402,$AR$5:$AR$12,0),2))^$I402)/((EXP(-$G402/INDEX($AV$5:$BA$12,MATCH($D402,$AR$5:$AR$12,0),1))*($G402/INDEX($AV$5:$BA$12,MATCH($D402,$AR$5:$AR$12,0),1))^$I402)+(EXP(-$G402/INDEX($AV$5:$BA$12,MATCH($D402,$AR$5:$AR$12,0),2))*($G402/INDEX($AV$5:$BA$12,MATCH($D402,$AR$5:$AR$12,0),2))^$I402)+(EXP(-$G402/INDEX($AV$5:$BA$12,MATCH($D402,$AR$5:$AR$12,0),3))*($G402/INDEX($AV$5:$BA$12,MATCH($D402,$AR$5:$AR$12,0),3))^$I402)+(EXP(-$G402/INDEX($AV$5:$BA$12,MATCH($D402,$AR$5:$AR$12,0),4))*($G402/INDEX($AV$5:$BA$12,MATCH($D402,$AR$5:$AR$12,0),4))^$I402)+(EXP(-$G402/INDEX($AV$5:$BA$12,MATCH($D402,$AR$5:$AR$12,0),5))*($G402/INDEX($AV$5:$BA$12,MATCH($D402,$AR$5:$AR$12,0),5))^$I402)+(EXP(-$G402/INDEX($AV$5:$BA$12,MATCH($D402,$AR$5:$AR$12,0),6))*($G402/INDEX($AV$5:$BA$12,MATCH($D402,$AR$5:$AR$12,0),6))^$I402)),0)</x:f>
        <x:v>0</x:v>
      </x:c>
      <x:c r="AA402" s="145" t="n">
        <x:f>IFERROR((EXP(-$G402/INDEX($AV$5:$BA$12,MATCH($D402,$AR$5:$AR$12,0),3))*($G402/INDEX($AV$5:$BA$12,MATCH($D402,$AR$5:$AR$12,0),3))^$I402)/((EXP(-$G402/INDEX($AV$5:$BA$12,MATCH($D402,$AR$5:$AR$12,0),1))*($G402/INDEX($AV$5:$BA$12,MATCH($D402,$AR$5:$AR$12,0),1))^$I402)+(EXP(-$G402/INDEX($AV$5:$BA$12,MATCH($D402,$AR$5:$AR$12,0),2))*($G402/INDEX($AV$5:$BA$12,MATCH($D402,$AR$5:$AR$12,0),2))^$I402)+(EXP(-$G402/INDEX($AV$5:$BA$12,MATCH($D402,$AR$5:$AR$12,0),3))*($G402/INDEX($AV$5:$BA$12,MATCH($D402,$AR$5:$AR$12,0),3))^$I402)+(EXP(-$G402/INDEX($AV$5:$BA$12,MATCH($D402,$AR$5:$AR$12,0),4))*($G402/INDEX($AV$5:$BA$12,MATCH($D402,$AR$5:$AR$12,0),4))^$I402)+(EXP(-$G402/INDEX($AV$5:$BA$12,MATCH($D402,$AR$5:$AR$12,0),5))*($G402/INDEX($AV$5:$BA$12,MATCH($D402,$AR$5:$AR$12,0),5))^$I402)+(EXP(-$G402/INDEX($AV$5:$BA$12,MATCH($D402,$AR$5:$AR$12,0),6))*($G402/INDEX($AV$5:$BA$12,MATCH($D402,$AR$5:$AR$12,0),6))^$I402)),0)</x:f>
        <x:v>0</x:v>
      </x:c>
      <x:c r="AB402" s="145" t="n">
        <x:f>IFERROR((EXP(-$G402/INDEX($AV$5:$BA$12,MATCH($D402,$AR$5:$AR$12,0),4))*($G402/INDEX($AV$5:$BA$12,MATCH($D402,$AR$5:$AR$12,0),4))^$I402)/((EXP(-$G402/INDEX($AV$5:$BA$12,MATCH($D402,$AR$5:$AR$12,0),1))*($G402/INDEX($AV$5:$BA$12,MATCH($D402,$AR$5:$AR$12,0),1))^$I402)+(EXP(-$G402/INDEX($AV$5:$BA$12,MATCH($D402,$AR$5:$AR$12,0),2))*($G402/INDEX($AV$5:$BA$12,MATCH($D402,$AR$5:$AR$12,0),2))^$I402)+(EXP(-$G402/INDEX($AV$5:$BA$12,MATCH($D402,$AR$5:$AR$12,0),3))*($G402/INDEX($AV$5:$BA$12,MATCH($D402,$AR$5:$AR$12,0),3))^$I402)+(EXP(-$G402/INDEX($AV$5:$BA$12,MATCH($D402,$AR$5:$AR$12,0),4))*($G402/INDEX($AV$5:$BA$12,MATCH($D402,$AR$5:$AR$12,0),4))^$I402)+(EXP(-$G402/INDEX($AV$5:$BA$12,MATCH($D402,$AR$5:$AR$12,0),5))*($G402/INDEX($AV$5:$BA$12,MATCH($D402,$AR$5:$AR$12,0),5))^$I402)+(EXP(-$G402/INDEX($AV$5:$BA$12,MATCH($D402,$AR$5:$AR$12,0),6))*($G402/INDEX($AV$5:$BA$12,MATCH($D402,$AR$5:$AR$12,0),6))^$I402)),0)</x:f>
        <x:v>0</x:v>
      </x:c>
      <x:c r="AC402" s="145" t="n">
        <x:f>IFERROR((EXP(-$G402/INDEX($AV$5:$BA$12,MATCH($D402,$AR$5:$AR$12,0),5))*($G402/INDEX($AV$5:$BA$12,MATCH($D402,$AR$5:$AR$12,0),5))^$I402)/((EXP(-$G402/INDEX($AV$5:$BA$12,MATCH($D402,$AR$5:$AR$12,0),1))*($G402/INDEX($AV$5:$BA$12,MATCH($D402,$AR$5:$AR$12,0),1))^$I402)+(EXP(-$G402/INDEX($AV$5:$BA$12,MATCH($D402,$AR$5:$AR$12,0),2))*($G402/INDEX($AV$5:$BA$12,MATCH($D402,$AR$5:$AR$12,0),2))^$I402)+(EXP(-$G402/INDEX($AV$5:$BA$12,MATCH($D402,$AR$5:$AR$12,0),3))*($G402/INDEX($AV$5:$BA$12,MATCH($D402,$AR$5:$AR$12,0),3))^$I402)+(EXP(-$G402/INDEX($AV$5:$BA$12,MATCH($D402,$AR$5:$AR$12,0),4))*($G402/INDEX($AV$5:$BA$12,MATCH($D402,$AR$5:$AR$12,0),4))^$I402)+(EXP(-$G402/INDEX($AV$5:$BA$12,MATCH($D402,$AR$5:$AR$12,0),5))*($G402/INDEX($AV$5:$BA$12,MATCH($D402,$AR$5:$AR$12,0),5))^$I402)+(EXP(-$G402/INDEX($AV$5:$BA$12,MATCH($D402,$AR$5:$AR$12,0),6))*($G402/INDEX($AV$5:$BA$12,MATCH($D402,$AR$5:$AR$12,0),6))^$I402)),0)</x:f>
        <x:v>0</x:v>
      </x:c>
      <x:c r="AD402" s="145" t="n">
        <x:f>IFERROR((EXP(-$G402/INDEX($AV$5:$BA$12,MATCH($D402,$AR$5:$AR$12,0),6))*($G402/INDEX($AV$5:$BA$12,MATCH($D402,$AR$5:$AR$12,0),6))^$I402)/((EXP(-$G402/INDEX($AV$5:$BA$12,MATCH($D402,$AR$5:$AR$12,0),1))*($G402/INDEX($AV$5:$BA$12,MATCH($D402,$AR$5:$AR$12,0),1))^$I402)+(EXP(-$G402/INDEX($AV$5:$BA$12,MATCH($D402,$AR$5:$AR$12,0),2))*($G402/INDEX($AV$5:$BA$12,MATCH($D402,$AR$5:$AR$12,0),2))^$I402)+(EXP(-$G402/INDEX($AV$5:$BA$12,MATCH($D402,$AR$5:$AR$12,0),3))*($G402/INDEX($AV$5:$BA$12,MATCH($D402,$AR$5:$AR$12,0),3))^$I402)+(EXP(-$G402/INDEX($AV$5:$BA$12,MATCH($D402,$AR$5:$AR$12,0),4))*($G402/INDEX($AV$5:$BA$12,MATCH($D402,$AR$5:$AR$12,0),4))^$I402)+(EXP(-$G402/INDEX($AV$5:$BA$12,MATCH($D402,$AR$5:$AR$12,0),5))*($G402/INDEX($AV$5:$BA$12,MATCH($D402,$AR$5:$AR$12,0),5))^$I402)+(EXP(-$G402/INDEX($AV$5:$BA$12,MATCH($D402,$AR$5:$AR$12,0),6))*($G402/INDEX($AV$5:$BA$12,MATCH($D402,$AR$5:$AR$12,0),6))^$I402)),0)</x:f>
        <x:v>0</x:v>
      </x:c>
      <x:c r="AE402" s="145" t="n">
        <x:f>IFERROR((EXP(-$G402/INDEX($BB$5:$BG$12,MATCH($D402,$AR$5:$AR$12,0),1))*($G402/INDEX($BB$5:$BG$12,MATCH($D402,$AR$5:$AR$12,0),1))^$J402)/((EXP(-$G402/INDEX($BB$5:$BG$12,MATCH($D402,$AR$5:$AR$12,0),1))*($G402/INDEX($BB$5:$BG$12,MATCH($D402,$AR$5:$AR$12,0),1))^$J402)+(EXP(-$G402/INDEX($BB$5:$BG$12,MATCH($D402,$AR$5:$AR$12,0),2))*($G402/INDEX($BB$5:$BG$12,MATCH($D402,$AR$5:$AR$12,0),2))^$J402)+(EXP(-$G402/INDEX($BB$5:$BG$12,MATCH($D402,$AR$5:$AR$12,0),3))*($G402/INDEX($BB$5:$BG$12,MATCH($D402,$AR$5:$AR$12,0),3))^$J402)+(EXP(-$G402/INDEX($BB$5:$BG$12,MATCH($D402,$AR$5:$AR$12,0),4))*($G402/INDEX($BB$5:$BG$12,MATCH($D402,$AR$5:$AR$12,0),4))^$J402)+(EXP(-$G402/INDEX($BB$5:$BG$12,MATCH($D402,$AR$5:$AR$12,0),5))*($G402/INDEX($BB$5:$BG$12,MATCH($D402,$AR$5:$AR$12,0),5))^$J402)+(EXP(-$G402/INDEX($BB$5:$BG$12,MATCH($D402,$AR$5:$AR$12,0),6))*($G402/INDEX($BB$5:$BG$12,MATCH($D402,$AR$5:$AR$12,0),6))^$J402)),0)</x:f>
        <x:v>0</x:v>
      </x:c>
      <x:c r="AF402" s="145" t="n">
        <x:f>IFERROR((EXP(-$G402/INDEX($BB$5:$BG$12,MATCH($D402,$AR$5:$AR$12,0),2))*($G402/INDEX($BB$5:$BG$12,MATCH($D402,$AR$5:$AR$12,0),2))^$J402)/((EXP(-$G402/INDEX($BB$5:$BG$12,MATCH($D402,$AR$5:$AR$12,0),1))*($G402/INDEX($BB$5:$BG$12,MATCH($D402,$AR$5:$AR$12,0),1))^$J402)+(EXP(-$G402/INDEX($BB$5:$BG$12,MATCH($D402,$AR$5:$AR$12,0),2))*($G402/INDEX($BB$5:$BG$12,MATCH($D402,$AR$5:$AR$12,0),2))^$J402)+(EXP(-$G402/INDEX($BB$5:$BG$12,MATCH($D402,$AR$5:$AR$12,0),3))*($G402/INDEX($BB$5:$BG$12,MATCH($D402,$AR$5:$AR$12,0),3))^$J402)+(EXP(-$G402/INDEX($BB$5:$BG$12,MATCH($D402,$AR$5:$AR$12,0),4))*($G402/INDEX($BB$5:$BG$12,MATCH($D402,$AR$5:$AR$12,0),4))^$J402)+(EXP(-$G402/INDEX($BB$5:$BG$12,MATCH($D402,$AR$5:$AR$12,0),5))*($G402/INDEX($BB$5:$BG$12,MATCH($D402,$AR$5:$AR$12,0),5))^$J402)+(EXP(-$G402/INDEX($BB$5:$BG$12,MATCH($D402,$AR$5:$AR$12,0),6))*($G402/INDEX($BB$5:$BG$12,MATCH($D402,$AR$5:$AR$12,0),6))^$J402)),0)</x:f>
        <x:v>0</x:v>
      </x:c>
      <x:c r="AG402" s="145" t="n">
        <x:f>IFERROR((EXP(-$G402/INDEX($BB$5:$BG$12,MATCH($D402,$AR$5:$AR$12,0),3))*($G402/INDEX($BB$5:$BG$12,MATCH($D402,$AR$5:$AR$12,0),3))^$J402)/((EXP(-$G402/INDEX($BB$5:$BG$12,MATCH($D402,$AR$5:$AR$12,0),1))*($G402/INDEX($BB$5:$BG$12,MATCH($D402,$AR$5:$AR$12,0),1))^$J402)+(EXP(-$G402/INDEX($BB$5:$BG$12,MATCH($D402,$AR$5:$AR$12,0),2))*($G402/INDEX($BB$5:$BG$12,MATCH($D402,$AR$5:$AR$12,0),2))^$J402)+(EXP(-$G402/INDEX($BB$5:$BG$12,MATCH($D402,$AR$5:$AR$12,0),3))*($G402/INDEX($BB$5:$BG$12,MATCH($D402,$AR$5:$AR$12,0),3))^$J402)+(EXP(-$G402/INDEX($BB$5:$BG$12,MATCH($D402,$AR$5:$AR$12,0),4))*($G402/INDEX($BB$5:$BG$12,MATCH($D402,$AR$5:$AR$12,0),4))^$J402)+(EXP(-$G402/INDEX($BB$5:$BG$12,MATCH($D402,$AR$5:$AR$12,0),5))*($G402/INDEX($BB$5:$BG$12,MATCH($D402,$AR$5:$AR$12,0),5))^$J402)+(EXP(-$G402/INDEX($BB$5:$BG$12,MATCH($D402,$AR$5:$AR$12,0),6))*($G402/INDEX($BB$5:$BG$12,MATCH($D402,$AR$5:$AR$12,0),6))^$J402)),0)</x:f>
        <x:v>0</x:v>
      </x:c>
      <x:c r="AH402" s="145" t="n">
        <x:f>IFERROR((EXP(-$G402/INDEX($BB$5:$BG$12,MATCH($D402,$AR$5:$AR$12,0),4))*($G402/INDEX($BB$5:$BG$12,MATCH($D402,$AR$5:$AR$12,0),4))^$J402)/((EXP(-$G402/INDEX($BB$5:$BG$12,MATCH($D402,$AR$5:$AR$12,0),1))*($G402/INDEX($BB$5:$BG$12,MATCH($D402,$AR$5:$AR$12,0),1))^$J402)+(EXP(-$G402/INDEX($BB$5:$BG$12,MATCH($D402,$AR$5:$AR$12,0),2))*($G402/INDEX($BB$5:$BG$12,MATCH($D402,$AR$5:$AR$12,0),2))^$J402)+(EXP(-$G402/INDEX($BB$5:$BG$12,MATCH($D402,$AR$5:$AR$12,0),3))*($G402/INDEX($BB$5:$BG$12,MATCH($D402,$AR$5:$AR$12,0),3))^$J402)+(EXP(-$G402/INDEX($BB$5:$BG$12,MATCH($D402,$AR$5:$AR$12,0),4))*($G402/INDEX($BB$5:$BG$12,MATCH($D402,$AR$5:$AR$12,0),4))^$J402)+(EXP(-$G402/INDEX($BB$5:$BG$12,MATCH($D402,$AR$5:$AR$12,0),5))*($G402/INDEX($BB$5:$BG$12,MATCH($D402,$AR$5:$AR$12,0),5))^$J402)+(EXP(-$G402/INDEX($BB$5:$BG$12,MATCH($D402,$AR$5:$AR$12,0),6))*($G402/INDEX($BB$5:$BG$12,MATCH($D402,$AR$5:$AR$12,0),6))^$J402)),0)</x:f>
        <x:v>0</x:v>
      </x:c>
      <x:c r="AI402" s="145" t="n">
        <x:f>IFERROR((EXP(-$G402/INDEX($BB$5:$BG$12,MATCH($D402,$AR$5:$AR$12,0),5))*($G402/INDEX($BB$5:$BG$12,MATCH($D402,$AR$5:$AR$12,0),5))^$J402)/((EXP(-$G402/INDEX($BB$5:$BG$12,MATCH($D402,$AR$5:$AR$12,0),1))*($G402/INDEX($BB$5:$BG$12,MATCH($D402,$AR$5:$AR$12,0),1))^$J402)+(EXP(-$G402/INDEX($BB$5:$BG$12,MATCH($D402,$AR$5:$AR$12,0),2))*($G402/INDEX($BB$5:$BG$12,MATCH($D402,$AR$5:$AR$12,0),2))^$J402)+(EXP(-$G402/INDEX($BB$5:$BG$12,MATCH($D402,$AR$5:$AR$12,0),3))*($G402/INDEX($BB$5:$BG$12,MATCH($D402,$AR$5:$AR$12,0),3))^$J402)+(EXP(-$G402/INDEX($BB$5:$BG$12,MATCH($D402,$AR$5:$AR$12,0),4))*($G402/INDEX($BB$5:$BG$12,MATCH($D402,$AR$5:$AR$12,0),4))^$J402)+(EXP(-$G402/INDEX($BB$5:$BG$12,MATCH($D402,$AR$5:$AR$12,0),5))*($G402/INDEX($BB$5:$BG$12,MATCH($D402,$AR$5:$AR$12,0),5))^$J402)+(EXP(-$G402/INDEX($BB$5:$BG$12,MATCH($D402,$AR$5:$AR$12,0),6))*($G402/INDEX($BB$5:$BG$12,MATCH($D402,$AR$5:$AR$12,0),6))^$J402)),0)</x:f>
        <x:v>0</x:v>
      </x:c>
      <x:c r="AJ402" s="145" t="n">
        <x:f>IFERROR((EXP(-$G402/INDEX($BB$5:$BG$12,MATCH($D402,$AR$5:$AR$12,0),6))*($G402/INDEX($BB$5:$BG$12,MATCH($D402,$AR$5:$AR$12,0),6))^$J402)/((EXP(-$G402/INDEX($BB$5:$BG$12,MATCH($D402,$AR$5:$AR$12,0),1))*($G402/INDEX($BB$5:$BG$12,MATCH($D402,$AR$5:$AR$12,0),1))^$J402)+(EXP(-$G402/INDEX($BB$5:$BG$12,MATCH($D402,$AR$5:$AR$12,0),2))*($G402/INDEX($BB$5:$BG$12,MATCH($D402,$AR$5:$AR$12,0),2))^$J402)+(EXP(-$G402/INDEX($BB$5:$BG$12,MATCH($D402,$AR$5:$AR$12,0),3))*($G402/INDEX($BB$5:$BG$12,MATCH($D402,$AR$5:$AR$12,0),3))^$J402)+(EXP(-$G402/INDEX($BB$5:$BG$12,MATCH($D402,$AR$5:$AR$12,0),4))*($G402/INDEX($BB$5:$BG$12,MATCH($D402,$AR$5:$AR$12,0),4))^$J402)+(EXP(-$G402/INDEX($BB$5:$BG$12,MATCH($D402,$AR$5:$AR$12,0),5))*($G402/INDEX($BB$5:$BG$12,MATCH($D402,$AR$5:$AR$12,0),5))^$J402)+(EXP(-$G402/INDEX($BB$5:$BG$12,MATCH($D402,$AR$5:$AR$12,0),6))*($G402/INDEX($BB$5:$BG$12,MATCH($D402,$AR$5:$AR$12,0),6))^$J402)),0)</x:f>
        <x:v>0</x:v>
      </x:c>
      <x:c r="BJ402"/>
      <x:c r="BK402"/>
      <x:c r="BL402"/>
      <x:c r="BM402"/>
      <x:c r="BN402"/>
      <x:c r="BO402"/>
      <x:c r="BP402"/>
      <x:c r="BQ402"/>
      <x:c r="BR402"/>
      <x:c r="BS402"/>
      <x:c r="BT402"/>
      <x:c r="BU402"/>
      <x:c r="BV402"/>
      <x:c r="BW402"/>
      <x:c r="BX402"/>
      <x:c r="BY402"/>
      <x:c r="BZ402"/>
    </x:row>
    <x:row r="403">
      <x:c r="A403" s="30" t="n">
        <x:f>'対象台データ'!A401</x:f>
        <x:v>46163</x:v>
      </x:c>
      <x:c r="B403" s="1004" t="str">
        <x:f>'対象台データ'!B401</x:f>
        <x:v>木</x:v>
      </x:c>
      <x:c r="C403" s="1004" t="str">
        <x:f>'対象台データ'!C401</x:f>
        <x:v>5/21</x:v>
      </x:c>
      <x:c r="D403" t="str">
        <x:f>'対象台データ'!D401</x:f>
        <x:v>ファンキージャグラー2</x:v>
      </x:c>
      <x:c r="E403" s="1015" t="n">
        <x:f>IF($X403="A",MIN(100,MAX(0,55+(V403-55)*(1+0.4*SQRT(MIN(G403/8000,1))))),MIN(100,MAX(0,V403)))</x:f>
        <x:v>53.1506030107527</x:v>
      </x:c>
      <x:c r="F403" s="1017" t="n">
        <x:f>'対象台データ'!E401</x:f>
        <x:v>867</x:v>
      </x:c>
      <x:c r="G403" s="644" t="n">
        <x:f>'対象台データ'!F401</x:f>
        <x:v>9672</x:v>
      </x:c>
      <x:c r="H403" s="644" t="n">
        <x:f>'対象台データ'!G401</x:f>
        <x:v>4872</x:v>
      </x:c>
      <x:c r="I403" s="644" t="n">
        <x:f>'対象台データ'!H401</x:f>
        <x:v>47</x:v>
      </x:c>
      <x:c r="J403" s="644" t="n">
        <x:f>'対象台データ'!I401</x:f>
        <x:v>32</x:v>
      </x:c>
      <x:c r="K403" s="145" t="n">
        <x:f>'対象台データ'!K401</x:f>
        <x:v>1.1679073614557485</x:v>
      </x:c>
      <x:c r="L403" s="28" t="n">
        <x:f>IF(G403&lt;=0,5,IF(G403&lt;1500,5+(G403-0)*(20-5)/(1500-0),IF(G403&lt;3000,20+(G403-1500)*(40-20)/(3000-1500),IF(G403&lt;4500,40+(G403-3000)*(58-40)/(4500-3000),IF(G403&lt;6000,58+(G403-4500)*(72-58)/(6000-4500),IF(G403&lt;7500,72+(G403-6000)*(84-72)/(7500-6000),IF(G403&lt;9000,84+(G403-7500)*(93-84)/(9000-7500),IF(G403&lt;11000,93+(G403-9000)*(100-93)/(11000-9000),100))))))))</x:f>
        <x:v>95.352</x:v>
      </x:c>
      <x:c r="M403" s="28" t="n">
        <x:v>1</x:v>
      </x:c>
      <x:c r="N403" s="28" t="n">
        <x:f>MIN(100,L403*M403)</x:f>
        <x:v>95.352</x:v>
      </x:c>
      <x:c r="O403" s="28" t="n">
        <x:f>IF(K403&lt;=0.8,0,IF(K403&lt;0.9,0+(K403-0.8)*(10-0)/(0.9-0.8),IF(K403&lt;1,10+(K403-0.9)*(35-10)/(1-0.9),IF(K403&lt;1.2,35+(K403-1)*(87-35)/(1.2-1),IF(K403&lt;1.3,87+(K403-1.2)*(96-87)/(1.3-1.2),IF(K403&lt;1.45,96+(K403-1.3)*(100-96)/(1.45-1.3),100))))))</x:f>
        <x:v>78.65591397849461</x:v>
      </x:c>
      <x:c r="P403" s="145" t="n">
        <x:f>MIN(1,SQRT(G403/8000))</x:f>
        <x:v>1</x:v>
      </x:c>
      <x:c r="Q403" s="28" t="n">
        <x:f>35+(O403-35)*P403</x:f>
        <x:v>78.65591397849461</x:v>
      </x:c>
      <x:c r="R403" s="28" t="n">
        <x:f>IF(K403&lt;0.95,MIN(25,(0.95-K403)*250),0)</x:f>
        <x:v>0</x:v>
      </x:c>
      <x:c r="S403" s="28" t="n">
        <x:f>IF($X403="A",Y403*5+Z403*15+AA403*30+AB403*60+AC403*80+AD403*100,0)</x:f>
        <x:v>0</x:v>
      </x:c>
      <x:c r="T403" s="28" t="n">
        <x:f>IF($X403="A",AE403*5+AF403*15+AG403*30+AH403*60+AI403*80+AJ403*100,0)</x:f>
        <x:v>0</x:v>
      </x:c>
      <x:c r="U403" s="28" t="n">
        <x:f>IF($X403="A",S403*15%+T403*30%+Q403*55%,0)</x:f>
        <x:v>43.26075268817204</x:v>
      </x:c>
      <x:c r="V403" s="1019" t="n">
        <x:f>IF($X403="A",U403*80%+N403*20%,N403*IFERROR(INDEX($AT$5:$AT$60,MATCH($D403,$AR$5:$AR$60,0)),0.6)+Q403*IFERROR(INDEX($AU$5:$AU$60,MATCH($D403,$AR$5:$AR$60,0)),0.4)-R403)</x:f>
        <x:v>53.67900215053764</x:v>
      </x:c>
      <x:c r="W403" s="25" t="str">
        <x:f>IF(E403&gt;=90,"設定6級候補",IF(E403&gt;=75,"設定4以上強候補",IF(E403&gt;=60,"設定4以上を疑う","要観察")))</x:f>
        <x:v>要観察</x:v>
      </x:c>
      <x:c r="X403" s="1004" t="str">
        <x:f>IFERROR(INDEX($AS$5:$AS$60,MATCH($D403,$AR$5:$AR$60,0)),"AT")</x:f>
        <x:v>A</x:v>
      </x:c>
      <x:c r="Y403" s="145" t="n">
        <x:f>IFERROR((EXP(-$G403/INDEX($AV$5:$BA$12,MATCH($D403,$AR$5:$AR$12,0),1))*($G403/INDEX($AV$5:$BA$12,MATCH($D403,$AR$5:$AR$12,0),1))^$I403)/((EXP(-$G403/INDEX($AV$5:$BA$12,MATCH($D403,$AR$5:$AR$12,0),1))*($G403/INDEX($AV$5:$BA$12,MATCH($D403,$AR$5:$AR$12,0),1))^$I403)+(EXP(-$G403/INDEX($AV$5:$BA$12,MATCH($D403,$AR$5:$AR$12,0),2))*($G403/INDEX($AV$5:$BA$12,MATCH($D403,$AR$5:$AR$12,0),2))^$I403)+(EXP(-$G403/INDEX($AV$5:$BA$12,MATCH($D403,$AR$5:$AR$12,0),3))*($G403/INDEX($AV$5:$BA$12,MATCH($D403,$AR$5:$AR$12,0),3))^$I403)+(EXP(-$G403/INDEX($AV$5:$BA$12,MATCH($D403,$AR$5:$AR$12,0),4))*($G403/INDEX($AV$5:$BA$12,MATCH($D403,$AR$5:$AR$12,0),4))^$I403)+(EXP(-$G403/INDEX($AV$5:$BA$12,MATCH($D403,$AR$5:$AR$12,0),5))*($G403/INDEX($AV$5:$BA$12,MATCH($D403,$AR$5:$AR$12,0),5))^$I403)+(EXP(-$G403/INDEX($AV$5:$BA$12,MATCH($D403,$AR$5:$AR$12,0),6))*($G403/INDEX($AV$5:$BA$12,MATCH($D403,$AR$5:$AR$12,0),6))^$I403)),0)</x:f>
        <x:v>0</x:v>
      </x:c>
      <x:c r="Z403" s="145" t="n">
        <x:f>IFERROR((EXP(-$G403/INDEX($AV$5:$BA$12,MATCH($D403,$AR$5:$AR$12,0),2))*($G403/INDEX($AV$5:$BA$12,MATCH($D403,$AR$5:$AR$12,0),2))^$I403)/((EXP(-$G403/INDEX($AV$5:$BA$12,MATCH($D403,$AR$5:$AR$12,0),1))*($G403/INDEX($AV$5:$BA$12,MATCH($D403,$AR$5:$AR$12,0),1))^$I403)+(EXP(-$G403/INDEX($AV$5:$BA$12,MATCH($D403,$AR$5:$AR$12,0),2))*($G403/INDEX($AV$5:$BA$12,MATCH($D403,$AR$5:$AR$12,0),2))^$I403)+(EXP(-$G403/INDEX($AV$5:$BA$12,MATCH($D403,$AR$5:$AR$12,0),3))*($G403/INDEX($AV$5:$BA$12,MATCH($D403,$AR$5:$AR$12,0),3))^$I403)+(EXP(-$G403/INDEX($AV$5:$BA$12,MATCH($D403,$AR$5:$AR$12,0),4))*($G403/INDEX($AV$5:$BA$12,MATCH($D403,$AR$5:$AR$12,0),4))^$I403)+(EXP(-$G403/INDEX($AV$5:$BA$12,MATCH($D403,$AR$5:$AR$12,0),5))*($G403/INDEX($AV$5:$BA$12,MATCH($D403,$AR$5:$AR$12,0),5))^$I403)+(EXP(-$G403/INDEX($AV$5:$BA$12,MATCH($D403,$AR$5:$AR$12,0),6))*($G403/INDEX($AV$5:$BA$12,MATCH($D403,$AR$5:$AR$12,0),6))^$I403)),0)</x:f>
        <x:v>0</x:v>
      </x:c>
      <x:c r="AA403" s="145" t="n">
        <x:f>IFERROR((EXP(-$G403/INDEX($AV$5:$BA$12,MATCH($D403,$AR$5:$AR$12,0),3))*($G403/INDEX($AV$5:$BA$12,MATCH($D403,$AR$5:$AR$12,0),3))^$I403)/((EXP(-$G403/INDEX($AV$5:$BA$12,MATCH($D403,$AR$5:$AR$12,0),1))*($G403/INDEX($AV$5:$BA$12,MATCH($D403,$AR$5:$AR$12,0),1))^$I403)+(EXP(-$G403/INDEX($AV$5:$BA$12,MATCH($D403,$AR$5:$AR$12,0),2))*($G403/INDEX($AV$5:$BA$12,MATCH($D403,$AR$5:$AR$12,0),2))^$I403)+(EXP(-$G403/INDEX($AV$5:$BA$12,MATCH($D403,$AR$5:$AR$12,0),3))*($G403/INDEX($AV$5:$BA$12,MATCH($D403,$AR$5:$AR$12,0),3))^$I403)+(EXP(-$G403/INDEX($AV$5:$BA$12,MATCH($D403,$AR$5:$AR$12,0),4))*($G403/INDEX($AV$5:$BA$12,MATCH($D403,$AR$5:$AR$12,0),4))^$I403)+(EXP(-$G403/INDEX($AV$5:$BA$12,MATCH($D403,$AR$5:$AR$12,0),5))*($G403/INDEX($AV$5:$BA$12,MATCH($D403,$AR$5:$AR$12,0),5))^$I403)+(EXP(-$G403/INDEX($AV$5:$BA$12,MATCH($D403,$AR$5:$AR$12,0),6))*($G403/INDEX($AV$5:$BA$12,MATCH($D403,$AR$5:$AR$12,0),6))^$I403)),0)</x:f>
        <x:v>0</x:v>
      </x:c>
      <x:c r="AB403" s="145" t="n">
        <x:f>IFERROR((EXP(-$G403/INDEX($AV$5:$BA$12,MATCH($D403,$AR$5:$AR$12,0),4))*($G403/INDEX($AV$5:$BA$12,MATCH($D403,$AR$5:$AR$12,0),4))^$I403)/((EXP(-$G403/INDEX($AV$5:$BA$12,MATCH($D403,$AR$5:$AR$12,0),1))*($G403/INDEX($AV$5:$BA$12,MATCH($D403,$AR$5:$AR$12,0),1))^$I403)+(EXP(-$G403/INDEX($AV$5:$BA$12,MATCH($D403,$AR$5:$AR$12,0),2))*($G403/INDEX($AV$5:$BA$12,MATCH($D403,$AR$5:$AR$12,0),2))^$I403)+(EXP(-$G403/INDEX($AV$5:$BA$12,MATCH($D403,$AR$5:$AR$12,0),3))*($G403/INDEX($AV$5:$BA$12,MATCH($D403,$AR$5:$AR$12,0),3))^$I403)+(EXP(-$G403/INDEX($AV$5:$BA$12,MATCH($D403,$AR$5:$AR$12,0),4))*($G403/INDEX($AV$5:$BA$12,MATCH($D403,$AR$5:$AR$12,0),4))^$I403)+(EXP(-$G403/INDEX($AV$5:$BA$12,MATCH($D403,$AR$5:$AR$12,0),5))*($G403/INDEX($AV$5:$BA$12,MATCH($D403,$AR$5:$AR$12,0),5))^$I403)+(EXP(-$G403/INDEX($AV$5:$BA$12,MATCH($D403,$AR$5:$AR$12,0),6))*($G403/INDEX($AV$5:$BA$12,MATCH($D403,$AR$5:$AR$12,0),6))^$I403)),0)</x:f>
        <x:v>0</x:v>
      </x:c>
      <x:c r="AC403" s="145" t="n">
        <x:f>IFERROR((EXP(-$G403/INDEX($AV$5:$BA$12,MATCH($D403,$AR$5:$AR$12,0),5))*($G403/INDEX($AV$5:$BA$12,MATCH($D403,$AR$5:$AR$12,0),5))^$I403)/((EXP(-$G403/INDEX($AV$5:$BA$12,MATCH($D403,$AR$5:$AR$12,0),1))*($G403/INDEX($AV$5:$BA$12,MATCH($D403,$AR$5:$AR$12,0),1))^$I403)+(EXP(-$G403/INDEX($AV$5:$BA$12,MATCH($D403,$AR$5:$AR$12,0),2))*($G403/INDEX($AV$5:$BA$12,MATCH($D403,$AR$5:$AR$12,0),2))^$I403)+(EXP(-$G403/INDEX($AV$5:$BA$12,MATCH($D403,$AR$5:$AR$12,0),3))*($G403/INDEX($AV$5:$BA$12,MATCH($D403,$AR$5:$AR$12,0),3))^$I403)+(EXP(-$G403/INDEX($AV$5:$BA$12,MATCH($D403,$AR$5:$AR$12,0),4))*($G403/INDEX($AV$5:$BA$12,MATCH($D403,$AR$5:$AR$12,0),4))^$I403)+(EXP(-$G403/INDEX($AV$5:$BA$12,MATCH($D403,$AR$5:$AR$12,0),5))*($G403/INDEX($AV$5:$BA$12,MATCH($D403,$AR$5:$AR$12,0),5))^$I403)+(EXP(-$G403/INDEX($AV$5:$BA$12,MATCH($D403,$AR$5:$AR$12,0),6))*($G403/INDEX($AV$5:$BA$12,MATCH($D403,$AR$5:$AR$12,0),6))^$I403)),0)</x:f>
        <x:v>0</x:v>
      </x:c>
      <x:c r="AD403" s="145" t="n">
        <x:f>IFERROR((EXP(-$G403/INDEX($AV$5:$BA$12,MATCH($D403,$AR$5:$AR$12,0),6))*($G403/INDEX($AV$5:$BA$12,MATCH($D403,$AR$5:$AR$12,0),6))^$I403)/((EXP(-$G403/INDEX($AV$5:$BA$12,MATCH($D403,$AR$5:$AR$12,0),1))*($G403/INDEX($AV$5:$BA$12,MATCH($D403,$AR$5:$AR$12,0),1))^$I403)+(EXP(-$G403/INDEX($AV$5:$BA$12,MATCH($D403,$AR$5:$AR$12,0),2))*($G403/INDEX($AV$5:$BA$12,MATCH($D403,$AR$5:$AR$12,0),2))^$I403)+(EXP(-$G403/INDEX($AV$5:$BA$12,MATCH($D403,$AR$5:$AR$12,0),3))*($G403/INDEX($AV$5:$BA$12,MATCH($D403,$AR$5:$AR$12,0),3))^$I403)+(EXP(-$G403/INDEX($AV$5:$BA$12,MATCH($D403,$AR$5:$AR$12,0),4))*($G403/INDEX($AV$5:$BA$12,MATCH($D403,$AR$5:$AR$12,0),4))^$I403)+(EXP(-$G403/INDEX($AV$5:$BA$12,MATCH($D403,$AR$5:$AR$12,0),5))*($G403/INDEX($AV$5:$BA$12,MATCH($D403,$AR$5:$AR$12,0),5))^$I403)+(EXP(-$G403/INDEX($AV$5:$BA$12,MATCH($D403,$AR$5:$AR$12,0),6))*($G403/INDEX($AV$5:$BA$12,MATCH($D403,$AR$5:$AR$12,0),6))^$I403)),0)</x:f>
        <x:v>0</x:v>
      </x:c>
      <x:c r="AE403" s="145" t="n">
        <x:f>IFERROR((EXP(-$G403/INDEX($BB$5:$BG$12,MATCH($D403,$AR$5:$AR$12,0),1))*($G403/INDEX($BB$5:$BG$12,MATCH($D403,$AR$5:$AR$12,0),1))^$J403)/((EXP(-$G403/INDEX($BB$5:$BG$12,MATCH($D403,$AR$5:$AR$12,0),1))*($G403/INDEX($BB$5:$BG$12,MATCH($D403,$AR$5:$AR$12,0),1))^$J403)+(EXP(-$G403/INDEX($BB$5:$BG$12,MATCH($D403,$AR$5:$AR$12,0),2))*($G403/INDEX($BB$5:$BG$12,MATCH($D403,$AR$5:$AR$12,0),2))^$J403)+(EXP(-$G403/INDEX($BB$5:$BG$12,MATCH($D403,$AR$5:$AR$12,0),3))*($G403/INDEX($BB$5:$BG$12,MATCH($D403,$AR$5:$AR$12,0),3))^$J403)+(EXP(-$G403/INDEX($BB$5:$BG$12,MATCH($D403,$AR$5:$AR$12,0),4))*($G403/INDEX($BB$5:$BG$12,MATCH($D403,$AR$5:$AR$12,0),4))^$J403)+(EXP(-$G403/INDEX($BB$5:$BG$12,MATCH($D403,$AR$5:$AR$12,0),5))*($G403/INDEX($BB$5:$BG$12,MATCH($D403,$AR$5:$AR$12,0),5))^$J403)+(EXP(-$G403/INDEX($BB$5:$BG$12,MATCH($D403,$AR$5:$AR$12,0),6))*($G403/INDEX($BB$5:$BG$12,MATCH($D403,$AR$5:$AR$12,0),6))^$J403)),0)</x:f>
        <x:v>0</x:v>
      </x:c>
      <x:c r="AF403" s="145" t="n">
        <x:f>IFERROR((EXP(-$G403/INDEX($BB$5:$BG$12,MATCH($D403,$AR$5:$AR$12,0),2))*($G403/INDEX($BB$5:$BG$12,MATCH($D403,$AR$5:$AR$12,0),2))^$J403)/((EXP(-$G403/INDEX($BB$5:$BG$12,MATCH($D403,$AR$5:$AR$12,0),1))*($G403/INDEX($BB$5:$BG$12,MATCH($D403,$AR$5:$AR$12,0),1))^$J403)+(EXP(-$G403/INDEX($BB$5:$BG$12,MATCH($D403,$AR$5:$AR$12,0),2))*($G403/INDEX($BB$5:$BG$12,MATCH($D403,$AR$5:$AR$12,0),2))^$J403)+(EXP(-$G403/INDEX($BB$5:$BG$12,MATCH($D403,$AR$5:$AR$12,0),3))*($G403/INDEX($BB$5:$BG$12,MATCH($D403,$AR$5:$AR$12,0),3))^$J403)+(EXP(-$G403/INDEX($BB$5:$BG$12,MATCH($D403,$AR$5:$AR$12,0),4))*($G403/INDEX($BB$5:$BG$12,MATCH($D403,$AR$5:$AR$12,0),4))^$J403)+(EXP(-$G403/INDEX($BB$5:$BG$12,MATCH($D403,$AR$5:$AR$12,0),5))*($G403/INDEX($BB$5:$BG$12,MATCH($D403,$AR$5:$AR$12,0),5))^$J403)+(EXP(-$G403/INDEX($BB$5:$BG$12,MATCH($D403,$AR$5:$AR$12,0),6))*($G403/INDEX($BB$5:$BG$12,MATCH($D403,$AR$5:$AR$12,0),6))^$J403)),0)</x:f>
        <x:v>0</x:v>
      </x:c>
      <x:c r="AG403" s="145" t="n">
        <x:f>IFERROR((EXP(-$G403/INDEX($BB$5:$BG$12,MATCH($D403,$AR$5:$AR$12,0),3))*($G403/INDEX($BB$5:$BG$12,MATCH($D403,$AR$5:$AR$12,0),3))^$J403)/((EXP(-$G403/INDEX($BB$5:$BG$12,MATCH($D403,$AR$5:$AR$12,0),1))*($G403/INDEX($BB$5:$BG$12,MATCH($D403,$AR$5:$AR$12,0),1))^$J403)+(EXP(-$G403/INDEX($BB$5:$BG$12,MATCH($D403,$AR$5:$AR$12,0),2))*($G403/INDEX($BB$5:$BG$12,MATCH($D403,$AR$5:$AR$12,0),2))^$J403)+(EXP(-$G403/INDEX($BB$5:$BG$12,MATCH($D403,$AR$5:$AR$12,0),3))*($G403/INDEX($BB$5:$BG$12,MATCH($D403,$AR$5:$AR$12,0),3))^$J403)+(EXP(-$G403/INDEX($BB$5:$BG$12,MATCH($D403,$AR$5:$AR$12,0),4))*($G403/INDEX($BB$5:$BG$12,MATCH($D403,$AR$5:$AR$12,0),4))^$J403)+(EXP(-$G403/INDEX($BB$5:$BG$12,MATCH($D403,$AR$5:$AR$12,0),5))*($G403/INDEX($BB$5:$BG$12,MATCH($D403,$AR$5:$AR$12,0),5))^$J403)+(EXP(-$G403/INDEX($BB$5:$BG$12,MATCH($D403,$AR$5:$AR$12,0),6))*($G403/INDEX($BB$5:$BG$12,MATCH($D403,$AR$5:$AR$12,0),6))^$J403)),0)</x:f>
        <x:v>0</x:v>
      </x:c>
      <x:c r="AH403" s="145" t="n">
        <x:f>IFERROR((EXP(-$G403/INDEX($BB$5:$BG$12,MATCH($D403,$AR$5:$AR$12,0),4))*($G403/INDEX($BB$5:$BG$12,MATCH($D403,$AR$5:$AR$12,0),4))^$J403)/((EXP(-$G403/INDEX($BB$5:$BG$12,MATCH($D403,$AR$5:$AR$12,0),1))*($G403/INDEX($BB$5:$BG$12,MATCH($D403,$AR$5:$AR$12,0),1))^$J403)+(EXP(-$G403/INDEX($BB$5:$BG$12,MATCH($D403,$AR$5:$AR$12,0),2))*($G403/INDEX($BB$5:$BG$12,MATCH($D403,$AR$5:$AR$12,0),2))^$J403)+(EXP(-$G403/INDEX($BB$5:$BG$12,MATCH($D403,$AR$5:$AR$12,0),3))*($G403/INDEX($BB$5:$BG$12,MATCH($D403,$AR$5:$AR$12,0),3))^$J403)+(EXP(-$G403/INDEX($BB$5:$BG$12,MATCH($D403,$AR$5:$AR$12,0),4))*($G403/INDEX($BB$5:$BG$12,MATCH($D403,$AR$5:$AR$12,0),4))^$J403)+(EXP(-$G403/INDEX($BB$5:$BG$12,MATCH($D403,$AR$5:$AR$12,0),5))*($G403/INDEX($BB$5:$BG$12,MATCH($D403,$AR$5:$AR$12,0),5))^$J403)+(EXP(-$G403/INDEX($BB$5:$BG$12,MATCH($D403,$AR$5:$AR$12,0),6))*($G403/INDEX($BB$5:$BG$12,MATCH($D403,$AR$5:$AR$12,0),6))^$J403)),0)</x:f>
        <x:v>0</x:v>
      </x:c>
      <x:c r="AI403" s="145" t="n">
        <x:f>IFERROR((EXP(-$G403/INDEX($BB$5:$BG$12,MATCH($D403,$AR$5:$AR$12,0),5))*($G403/INDEX($BB$5:$BG$12,MATCH($D403,$AR$5:$AR$12,0),5))^$J403)/((EXP(-$G403/INDEX($BB$5:$BG$12,MATCH($D403,$AR$5:$AR$12,0),1))*($G403/INDEX($BB$5:$BG$12,MATCH($D403,$AR$5:$AR$12,0),1))^$J403)+(EXP(-$G403/INDEX($BB$5:$BG$12,MATCH($D403,$AR$5:$AR$12,0),2))*($G403/INDEX($BB$5:$BG$12,MATCH($D403,$AR$5:$AR$12,0),2))^$J403)+(EXP(-$G403/INDEX($BB$5:$BG$12,MATCH($D403,$AR$5:$AR$12,0),3))*($G403/INDEX($BB$5:$BG$12,MATCH($D403,$AR$5:$AR$12,0),3))^$J403)+(EXP(-$G403/INDEX($BB$5:$BG$12,MATCH($D403,$AR$5:$AR$12,0),4))*($G403/INDEX($BB$5:$BG$12,MATCH($D403,$AR$5:$AR$12,0),4))^$J403)+(EXP(-$G403/INDEX($BB$5:$BG$12,MATCH($D403,$AR$5:$AR$12,0),5))*($G403/INDEX($BB$5:$BG$12,MATCH($D403,$AR$5:$AR$12,0),5))^$J403)+(EXP(-$G403/INDEX($BB$5:$BG$12,MATCH($D403,$AR$5:$AR$12,0),6))*($G403/INDEX($BB$5:$BG$12,MATCH($D403,$AR$5:$AR$12,0),6))^$J403)),0)</x:f>
        <x:v>0</x:v>
      </x:c>
      <x:c r="AJ403" s="145" t="n">
        <x:f>IFERROR((EXP(-$G403/INDEX($BB$5:$BG$12,MATCH($D403,$AR$5:$AR$12,0),6))*($G403/INDEX($BB$5:$BG$12,MATCH($D403,$AR$5:$AR$12,0),6))^$J403)/((EXP(-$G403/INDEX($BB$5:$BG$12,MATCH($D403,$AR$5:$AR$12,0),1))*($G403/INDEX($BB$5:$BG$12,MATCH($D403,$AR$5:$AR$12,0),1))^$J403)+(EXP(-$G403/INDEX($BB$5:$BG$12,MATCH($D403,$AR$5:$AR$12,0),2))*($G403/INDEX($BB$5:$BG$12,MATCH($D403,$AR$5:$AR$12,0),2))^$J403)+(EXP(-$G403/INDEX($BB$5:$BG$12,MATCH($D403,$AR$5:$AR$12,0),3))*($G403/INDEX($BB$5:$BG$12,MATCH($D403,$AR$5:$AR$12,0),3))^$J403)+(EXP(-$G403/INDEX($BB$5:$BG$12,MATCH($D403,$AR$5:$AR$12,0),4))*($G403/INDEX($BB$5:$BG$12,MATCH($D403,$AR$5:$AR$12,0),4))^$J403)+(EXP(-$G403/INDEX($BB$5:$BG$12,MATCH($D403,$AR$5:$AR$12,0),5))*($G403/INDEX($BB$5:$BG$12,MATCH($D403,$AR$5:$AR$12,0),5))^$J403)+(EXP(-$G403/INDEX($BB$5:$BG$12,MATCH($D403,$AR$5:$AR$12,0),6))*($G403/INDEX($BB$5:$BG$12,MATCH($D403,$AR$5:$AR$12,0),6))^$J403)),0)</x:f>
        <x:v>0</x:v>
      </x:c>
      <x:c r="BJ403"/>
      <x:c r="BK403"/>
      <x:c r="BL403"/>
      <x:c r="BM403"/>
      <x:c r="BN403"/>
      <x:c r="BO403"/>
      <x:c r="BP403"/>
      <x:c r="BQ403"/>
      <x:c r="BR403"/>
      <x:c r="BS403"/>
      <x:c r="BT403"/>
      <x:c r="BU403"/>
      <x:c r="BV403"/>
      <x:c r="BW403"/>
      <x:c r="BX403"/>
      <x:c r="BY403"/>
      <x:c r="BZ403"/>
    </x:row>
    <x:row r="404">
      <x:c r="A404" s="30" t="n">
        <x:f>'対象台データ'!A402</x:f>
        <x:v>46163</x:v>
      </x:c>
      <x:c r="B404" s="1004" t="str">
        <x:f>'対象台データ'!B402</x:f>
        <x:v>木</x:v>
      </x:c>
      <x:c r="C404" s="1004" t="str">
        <x:f>'対象台データ'!C402</x:f>
        <x:v>5/21</x:v>
      </x:c>
      <x:c r="D404" t="str">
        <x:f>'対象台データ'!D402</x:f>
        <x:v>ファンキージャグラー2</x:v>
      </x:c>
      <x:c r="E404" s="1015" t="n">
        <x:f>IF($X404="A",MIN(100,MAX(0,55+(V404-55)*(1+0.4*SQRT(MIN(G404/8000,1))))),MIN(100,MAX(0,V404)))</x:f>
        <x:v>60.18357078877969</x:v>
      </x:c>
      <x:c r="F404" s="1017" t="n">
        <x:f>'対象台データ'!E402</x:f>
        <x:v>868</x:v>
      </x:c>
      <x:c r="G404" s="644" t="n">
        <x:f>'対象台データ'!F402</x:f>
        <x:v>8342</x:v>
      </x:c>
      <x:c r="H404" s="644" t="n">
        <x:f>'対象台データ'!G402</x:f>
        <x:v>6656</x:v>
      </x:c>
      <x:c r="I404" s="644" t="n">
        <x:f>'対象台データ'!H402</x:f>
        <x:v>49</x:v>
      </x:c>
      <x:c r="J404" s="644" t="n">
        <x:f>'対象台データ'!I402</x:f>
        <x:v>33</x:v>
      </x:c>
      <x:c r="K404" s="145" t="n">
        <x:f>'対象台データ'!K402</x:f>
        <x:v>1.2659633980660114</x:v>
      </x:c>
      <x:c r="L404" s="28" t="n">
        <x:f>IF(G404&lt;=0,5,IF(G404&lt;1500,5+(G404-0)*(20-5)/(1500-0),IF(G404&lt;3000,20+(G404-1500)*(40-20)/(3000-1500),IF(G404&lt;4500,40+(G404-3000)*(58-40)/(4500-3000),IF(G404&lt;6000,58+(G404-4500)*(72-58)/(6000-4500),IF(G404&lt;7500,72+(G404-6000)*(84-72)/(7500-6000),IF(G404&lt;9000,84+(G404-7500)*(93-84)/(9000-7500),IF(G404&lt;11000,93+(G404-9000)*(100-93)/(11000-9000),100))))))))</x:f>
        <x:v>89.05199999999999</x:v>
      </x:c>
      <x:c r="M404" s="28" t="n">
        <x:v>1</x:v>
      </x:c>
      <x:c r="N404" s="28" t="n">
        <x:f>MIN(100,L404*M404)</x:f>
        <x:v>89.05199999999999</x:v>
      </x:c>
      <x:c r="O404" s="28" t="n">
        <x:f>IF(K404&lt;=0.8,0,IF(K404&lt;0.9,0+(K404-0.8)*(10-0)/(0.9-0.8),IF(K404&lt;1,10+(K404-0.9)*(35-10)/(1-0.9),IF(K404&lt;1.2,35+(K404-1)*(87-35)/(1.2-1),IF(K404&lt;1.3,87+(K404-1.2)*(96-87)/(1.3-1.2),IF(K404&lt;1.45,96+(K404-1.3)*(100-96)/(1.45-1.3),100))))))</x:f>
        <x:v>92.93670582594103</x:v>
      </x:c>
      <x:c r="P404" s="145" t="n">
        <x:f>MIN(1,SQRT(G404/8000))</x:f>
        <x:v>1</x:v>
      </x:c>
      <x:c r="Q404" s="28" t="n">
        <x:f>35+(O404-35)*P404</x:f>
        <x:v>92.93670582594103</x:v>
      </x:c>
      <x:c r="R404" s="28" t="n">
        <x:f>IF(K404&lt;0.95,MIN(25,(0.95-K404)*250),0)</x:f>
        <x:v>0</x:v>
      </x:c>
      <x:c r="S404" s="28" t="n">
        <x:f>IF($X404="A",Y404*5+Z404*15+AA404*30+AB404*60+AC404*80+AD404*100,0)</x:f>
        <x:v>0</x:v>
      </x:c>
      <x:c r="T404" s="28" t="n">
        <x:f>IF($X404="A",AE404*5+AF404*15+AG404*30+AH404*60+AI404*80+AJ404*100,0)</x:f>
        <x:v>0</x:v>
      </x:c>
      <x:c r="U404" s="28" t="n">
        <x:f>IF($X404="A",S404*15%+T404*30%+Q404*55%,0)</x:f>
        <x:v>51.115188204267575</x:v>
      </x:c>
      <x:c r="V404" s="1019" t="n">
        <x:f>IF($X404="A",U404*80%+N404*20%,N404*IFERROR(INDEX($AT$5:$AT$60,MATCH($D404,$AR$5:$AR$60,0)),0.6)+Q404*IFERROR(INDEX($AU$5:$AU$60,MATCH($D404,$AR$5:$AR$60,0)),0.4)-R404)</x:f>
        <x:v>58.702550563414064</x:v>
      </x:c>
      <x:c r="W404" s="25" t="str">
        <x:f>IF(E404&gt;=90,"設定6級候補",IF(E404&gt;=75,"設定4以上強候補",IF(E404&gt;=60,"設定4以上を疑う","要観察")))</x:f>
        <x:v>設定4以上を疑う</x:v>
      </x:c>
      <x:c r="X404" s="1004" t="str">
        <x:f>IFERROR(INDEX($AS$5:$AS$60,MATCH($D404,$AR$5:$AR$60,0)),"AT")</x:f>
        <x:v>A</x:v>
      </x:c>
      <x:c r="Y404" s="145" t="n">
        <x:f>IFERROR((EXP(-$G404/INDEX($AV$5:$BA$12,MATCH($D404,$AR$5:$AR$12,0),1))*($G404/INDEX($AV$5:$BA$12,MATCH($D404,$AR$5:$AR$12,0),1))^$I404)/((EXP(-$G404/INDEX($AV$5:$BA$12,MATCH($D404,$AR$5:$AR$12,0),1))*($G404/INDEX($AV$5:$BA$12,MATCH($D404,$AR$5:$AR$12,0),1))^$I404)+(EXP(-$G404/INDEX($AV$5:$BA$12,MATCH($D404,$AR$5:$AR$12,0),2))*($G404/INDEX($AV$5:$BA$12,MATCH($D404,$AR$5:$AR$12,0),2))^$I404)+(EXP(-$G404/INDEX($AV$5:$BA$12,MATCH($D404,$AR$5:$AR$12,0),3))*($G404/INDEX($AV$5:$BA$12,MATCH($D404,$AR$5:$AR$12,0),3))^$I404)+(EXP(-$G404/INDEX($AV$5:$BA$12,MATCH($D404,$AR$5:$AR$12,0),4))*($G404/INDEX($AV$5:$BA$12,MATCH($D404,$AR$5:$AR$12,0),4))^$I404)+(EXP(-$G404/INDEX($AV$5:$BA$12,MATCH($D404,$AR$5:$AR$12,0),5))*($G404/INDEX($AV$5:$BA$12,MATCH($D404,$AR$5:$AR$12,0),5))^$I404)+(EXP(-$G404/INDEX($AV$5:$BA$12,MATCH($D404,$AR$5:$AR$12,0),6))*($G404/INDEX($AV$5:$BA$12,MATCH($D404,$AR$5:$AR$12,0),6))^$I404)),0)</x:f>
        <x:v>0</x:v>
      </x:c>
      <x:c r="Z404" s="145" t="n">
        <x:f>IFERROR((EXP(-$G404/INDEX($AV$5:$BA$12,MATCH($D404,$AR$5:$AR$12,0),2))*($G404/INDEX($AV$5:$BA$12,MATCH($D404,$AR$5:$AR$12,0),2))^$I404)/((EXP(-$G404/INDEX($AV$5:$BA$12,MATCH($D404,$AR$5:$AR$12,0),1))*($G404/INDEX($AV$5:$BA$12,MATCH($D404,$AR$5:$AR$12,0),1))^$I404)+(EXP(-$G404/INDEX($AV$5:$BA$12,MATCH($D404,$AR$5:$AR$12,0),2))*($G404/INDEX($AV$5:$BA$12,MATCH($D404,$AR$5:$AR$12,0),2))^$I404)+(EXP(-$G404/INDEX($AV$5:$BA$12,MATCH($D404,$AR$5:$AR$12,0),3))*($G404/INDEX($AV$5:$BA$12,MATCH($D404,$AR$5:$AR$12,0),3))^$I404)+(EXP(-$G404/INDEX($AV$5:$BA$12,MATCH($D404,$AR$5:$AR$12,0),4))*($G404/INDEX($AV$5:$BA$12,MATCH($D404,$AR$5:$AR$12,0),4))^$I404)+(EXP(-$G404/INDEX($AV$5:$BA$12,MATCH($D404,$AR$5:$AR$12,0),5))*($G404/INDEX($AV$5:$BA$12,MATCH($D404,$AR$5:$AR$12,0),5))^$I404)+(EXP(-$G404/INDEX($AV$5:$BA$12,MATCH($D404,$AR$5:$AR$12,0),6))*($G404/INDEX($AV$5:$BA$12,MATCH($D404,$AR$5:$AR$12,0),6))^$I404)),0)</x:f>
        <x:v>0</x:v>
      </x:c>
      <x:c r="AA404" s="145" t="n">
        <x:f>IFERROR((EXP(-$G404/INDEX($AV$5:$BA$12,MATCH($D404,$AR$5:$AR$12,0),3))*($G404/INDEX($AV$5:$BA$12,MATCH($D404,$AR$5:$AR$12,0),3))^$I404)/((EXP(-$G404/INDEX($AV$5:$BA$12,MATCH($D404,$AR$5:$AR$12,0),1))*($G404/INDEX($AV$5:$BA$12,MATCH($D404,$AR$5:$AR$12,0),1))^$I404)+(EXP(-$G404/INDEX($AV$5:$BA$12,MATCH($D404,$AR$5:$AR$12,0),2))*($G404/INDEX($AV$5:$BA$12,MATCH($D404,$AR$5:$AR$12,0),2))^$I404)+(EXP(-$G404/INDEX($AV$5:$BA$12,MATCH($D404,$AR$5:$AR$12,0),3))*($G404/INDEX($AV$5:$BA$12,MATCH($D404,$AR$5:$AR$12,0),3))^$I404)+(EXP(-$G404/INDEX($AV$5:$BA$12,MATCH($D404,$AR$5:$AR$12,0),4))*($G404/INDEX($AV$5:$BA$12,MATCH($D404,$AR$5:$AR$12,0),4))^$I404)+(EXP(-$G404/INDEX($AV$5:$BA$12,MATCH($D404,$AR$5:$AR$12,0),5))*($G404/INDEX($AV$5:$BA$12,MATCH($D404,$AR$5:$AR$12,0),5))^$I404)+(EXP(-$G404/INDEX($AV$5:$BA$12,MATCH($D404,$AR$5:$AR$12,0),6))*($G404/INDEX($AV$5:$BA$12,MATCH($D404,$AR$5:$AR$12,0),6))^$I404)),0)</x:f>
        <x:v>0</x:v>
      </x:c>
      <x:c r="AB404" s="145" t="n">
        <x:f>IFERROR((EXP(-$G404/INDEX($AV$5:$BA$12,MATCH($D404,$AR$5:$AR$12,0),4))*($G404/INDEX($AV$5:$BA$12,MATCH($D404,$AR$5:$AR$12,0),4))^$I404)/((EXP(-$G404/INDEX($AV$5:$BA$12,MATCH($D404,$AR$5:$AR$12,0),1))*($G404/INDEX($AV$5:$BA$12,MATCH($D404,$AR$5:$AR$12,0),1))^$I404)+(EXP(-$G404/INDEX($AV$5:$BA$12,MATCH($D404,$AR$5:$AR$12,0),2))*($G404/INDEX($AV$5:$BA$12,MATCH($D404,$AR$5:$AR$12,0),2))^$I404)+(EXP(-$G404/INDEX($AV$5:$BA$12,MATCH($D404,$AR$5:$AR$12,0),3))*($G404/INDEX($AV$5:$BA$12,MATCH($D404,$AR$5:$AR$12,0),3))^$I404)+(EXP(-$G404/INDEX($AV$5:$BA$12,MATCH($D404,$AR$5:$AR$12,0),4))*($G404/INDEX($AV$5:$BA$12,MATCH($D404,$AR$5:$AR$12,0),4))^$I404)+(EXP(-$G404/INDEX($AV$5:$BA$12,MATCH($D404,$AR$5:$AR$12,0),5))*($G404/INDEX($AV$5:$BA$12,MATCH($D404,$AR$5:$AR$12,0),5))^$I404)+(EXP(-$G404/INDEX($AV$5:$BA$12,MATCH($D404,$AR$5:$AR$12,0),6))*($G404/INDEX($AV$5:$BA$12,MATCH($D404,$AR$5:$AR$12,0),6))^$I404)),0)</x:f>
        <x:v>0</x:v>
      </x:c>
      <x:c r="AC404" s="145" t="n">
        <x:f>IFERROR((EXP(-$G404/INDEX($AV$5:$BA$12,MATCH($D404,$AR$5:$AR$12,0),5))*($G404/INDEX($AV$5:$BA$12,MATCH($D404,$AR$5:$AR$12,0),5))^$I404)/((EXP(-$G404/INDEX($AV$5:$BA$12,MATCH($D404,$AR$5:$AR$12,0),1))*($G404/INDEX($AV$5:$BA$12,MATCH($D404,$AR$5:$AR$12,0),1))^$I404)+(EXP(-$G404/INDEX($AV$5:$BA$12,MATCH($D404,$AR$5:$AR$12,0),2))*($G404/INDEX($AV$5:$BA$12,MATCH($D404,$AR$5:$AR$12,0),2))^$I404)+(EXP(-$G404/INDEX($AV$5:$BA$12,MATCH($D404,$AR$5:$AR$12,0),3))*($G404/INDEX($AV$5:$BA$12,MATCH($D404,$AR$5:$AR$12,0),3))^$I404)+(EXP(-$G404/INDEX($AV$5:$BA$12,MATCH($D404,$AR$5:$AR$12,0),4))*($G404/INDEX($AV$5:$BA$12,MATCH($D404,$AR$5:$AR$12,0),4))^$I404)+(EXP(-$G404/INDEX($AV$5:$BA$12,MATCH($D404,$AR$5:$AR$12,0),5))*($G404/INDEX($AV$5:$BA$12,MATCH($D404,$AR$5:$AR$12,0),5))^$I404)+(EXP(-$G404/INDEX($AV$5:$BA$12,MATCH($D404,$AR$5:$AR$12,0),6))*($G404/INDEX($AV$5:$BA$12,MATCH($D404,$AR$5:$AR$12,0),6))^$I404)),0)</x:f>
        <x:v>0</x:v>
      </x:c>
      <x:c r="AD404" s="145" t="n">
        <x:f>IFERROR((EXP(-$G404/INDEX($AV$5:$BA$12,MATCH($D404,$AR$5:$AR$12,0),6))*($G404/INDEX($AV$5:$BA$12,MATCH($D404,$AR$5:$AR$12,0),6))^$I404)/((EXP(-$G404/INDEX($AV$5:$BA$12,MATCH($D404,$AR$5:$AR$12,0),1))*($G404/INDEX($AV$5:$BA$12,MATCH($D404,$AR$5:$AR$12,0),1))^$I404)+(EXP(-$G404/INDEX($AV$5:$BA$12,MATCH($D404,$AR$5:$AR$12,0),2))*($G404/INDEX($AV$5:$BA$12,MATCH($D404,$AR$5:$AR$12,0),2))^$I404)+(EXP(-$G404/INDEX($AV$5:$BA$12,MATCH($D404,$AR$5:$AR$12,0),3))*($G404/INDEX($AV$5:$BA$12,MATCH($D404,$AR$5:$AR$12,0),3))^$I404)+(EXP(-$G404/INDEX($AV$5:$BA$12,MATCH($D404,$AR$5:$AR$12,0),4))*($G404/INDEX($AV$5:$BA$12,MATCH($D404,$AR$5:$AR$12,0),4))^$I404)+(EXP(-$G404/INDEX($AV$5:$BA$12,MATCH($D404,$AR$5:$AR$12,0),5))*($G404/INDEX($AV$5:$BA$12,MATCH($D404,$AR$5:$AR$12,0),5))^$I404)+(EXP(-$G404/INDEX($AV$5:$BA$12,MATCH($D404,$AR$5:$AR$12,0),6))*($G404/INDEX($AV$5:$BA$12,MATCH($D404,$AR$5:$AR$12,0),6))^$I404)),0)</x:f>
        <x:v>0</x:v>
      </x:c>
      <x:c r="AE404" s="145" t="n">
        <x:f>IFERROR((EXP(-$G404/INDEX($BB$5:$BG$12,MATCH($D404,$AR$5:$AR$12,0),1))*($G404/INDEX($BB$5:$BG$12,MATCH($D404,$AR$5:$AR$12,0),1))^$J404)/((EXP(-$G404/INDEX($BB$5:$BG$12,MATCH($D404,$AR$5:$AR$12,0),1))*($G404/INDEX($BB$5:$BG$12,MATCH($D404,$AR$5:$AR$12,0),1))^$J404)+(EXP(-$G404/INDEX($BB$5:$BG$12,MATCH($D404,$AR$5:$AR$12,0),2))*($G404/INDEX($BB$5:$BG$12,MATCH($D404,$AR$5:$AR$12,0),2))^$J404)+(EXP(-$G404/INDEX($BB$5:$BG$12,MATCH($D404,$AR$5:$AR$12,0),3))*($G404/INDEX($BB$5:$BG$12,MATCH($D404,$AR$5:$AR$12,0),3))^$J404)+(EXP(-$G404/INDEX($BB$5:$BG$12,MATCH($D404,$AR$5:$AR$12,0),4))*($G404/INDEX($BB$5:$BG$12,MATCH($D404,$AR$5:$AR$12,0),4))^$J404)+(EXP(-$G404/INDEX($BB$5:$BG$12,MATCH($D404,$AR$5:$AR$12,0),5))*($G404/INDEX($BB$5:$BG$12,MATCH($D404,$AR$5:$AR$12,0),5))^$J404)+(EXP(-$G404/INDEX($BB$5:$BG$12,MATCH($D404,$AR$5:$AR$12,0),6))*($G404/INDEX($BB$5:$BG$12,MATCH($D404,$AR$5:$AR$12,0),6))^$J404)),0)</x:f>
        <x:v>0</x:v>
      </x:c>
      <x:c r="AF404" s="145" t="n">
        <x:f>IFERROR((EXP(-$G404/INDEX($BB$5:$BG$12,MATCH($D404,$AR$5:$AR$12,0),2))*($G404/INDEX($BB$5:$BG$12,MATCH($D404,$AR$5:$AR$12,0),2))^$J404)/((EXP(-$G404/INDEX($BB$5:$BG$12,MATCH($D404,$AR$5:$AR$12,0),1))*($G404/INDEX($BB$5:$BG$12,MATCH($D404,$AR$5:$AR$12,0),1))^$J404)+(EXP(-$G404/INDEX($BB$5:$BG$12,MATCH($D404,$AR$5:$AR$12,0),2))*($G404/INDEX($BB$5:$BG$12,MATCH($D404,$AR$5:$AR$12,0),2))^$J404)+(EXP(-$G404/INDEX($BB$5:$BG$12,MATCH($D404,$AR$5:$AR$12,0),3))*($G404/INDEX($BB$5:$BG$12,MATCH($D404,$AR$5:$AR$12,0),3))^$J404)+(EXP(-$G404/INDEX($BB$5:$BG$12,MATCH($D404,$AR$5:$AR$12,0),4))*($G404/INDEX($BB$5:$BG$12,MATCH($D404,$AR$5:$AR$12,0),4))^$J404)+(EXP(-$G404/INDEX($BB$5:$BG$12,MATCH($D404,$AR$5:$AR$12,0),5))*($G404/INDEX($BB$5:$BG$12,MATCH($D404,$AR$5:$AR$12,0),5))^$J404)+(EXP(-$G404/INDEX($BB$5:$BG$12,MATCH($D404,$AR$5:$AR$12,0),6))*($G404/INDEX($BB$5:$BG$12,MATCH($D404,$AR$5:$AR$12,0),6))^$J404)),0)</x:f>
        <x:v>0</x:v>
      </x:c>
      <x:c r="AG404" s="145" t="n">
        <x:f>IFERROR((EXP(-$G404/INDEX($BB$5:$BG$12,MATCH($D404,$AR$5:$AR$12,0),3))*($G404/INDEX($BB$5:$BG$12,MATCH($D404,$AR$5:$AR$12,0),3))^$J404)/((EXP(-$G404/INDEX($BB$5:$BG$12,MATCH($D404,$AR$5:$AR$12,0),1))*($G404/INDEX($BB$5:$BG$12,MATCH($D404,$AR$5:$AR$12,0),1))^$J404)+(EXP(-$G404/INDEX($BB$5:$BG$12,MATCH($D404,$AR$5:$AR$12,0),2))*($G404/INDEX($BB$5:$BG$12,MATCH($D404,$AR$5:$AR$12,0),2))^$J404)+(EXP(-$G404/INDEX($BB$5:$BG$12,MATCH($D404,$AR$5:$AR$12,0),3))*($G404/INDEX($BB$5:$BG$12,MATCH($D404,$AR$5:$AR$12,0),3))^$J404)+(EXP(-$G404/INDEX($BB$5:$BG$12,MATCH($D404,$AR$5:$AR$12,0),4))*($G404/INDEX($BB$5:$BG$12,MATCH($D404,$AR$5:$AR$12,0),4))^$J404)+(EXP(-$G404/INDEX($BB$5:$BG$12,MATCH($D404,$AR$5:$AR$12,0),5))*($G404/INDEX($BB$5:$BG$12,MATCH($D404,$AR$5:$AR$12,0),5))^$J404)+(EXP(-$G404/INDEX($BB$5:$BG$12,MATCH($D404,$AR$5:$AR$12,0),6))*($G404/INDEX($BB$5:$BG$12,MATCH($D404,$AR$5:$AR$12,0),6))^$J404)),0)</x:f>
        <x:v>0</x:v>
      </x:c>
      <x:c r="AH404" s="145" t="n">
        <x:f>IFERROR((EXP(-$G404/INDEX($BB$5:$BG$12,MATCH($D404,$AR$5:$AR$12,0),4))*($G404/INDEX($BB$5:$BG$12,MATCH($D404,$AR$5:$AR$12,0),4))^$J404)/((EXP(-$G404/INDEX($BB$5:$BG$12,MATCH($D404,$AR$5:$AR$12,0),1))*($G404/INDEX($BB$5:$BG$12,MATCH($D404,$AR$5:$AR$12,0),1))^$J404)+(EXP(-$G404/INDEX($BB$5:$BG$12,MATCH($D404,$AR$5:$AR$12,0),2))*($G404/INDEX($BB$5:$BG$12,MATCH($D404,$AR$5:$AR$12,0),2))^$J404)+(EXP(-$G404/INDEX($BB$5:$BG$12,MATCH($D404,$AR$5:$AR$12,0),3))*($G404/INDEX($BB$5:$BG$12,MATCH($D404,$AR$5:$AR$12,0),3))^$J404)+(EXP(-$G404/INDEX($BB$5:$BG$12,MATCH($D404,$AR$5:$AR$12,0),4))*($G404/INDEX($BB$5:$BG$12,MATCH($D404,$AR$5:$AR$12,0),4))^$J404)+(EXP(-$G404/INDEX($BB$5:$BG$12,MATCH($D404,$AR$5:$AR$12,0),5))*($G404/INDEX($BB$5:$BG$12,MATCH($D404,$AR$5:$AR$12,0),5))^$J404)+(EXP(-$G404/INDEX($BB$5:$BG$12,MATCH($D404,$AR$5:$AR$12,0),6))*($G404/INDEX($BB$5:$BG$12,MATCH($D404,$AR$5:$AR$12,0),6))^$J404)),0)</x:f>
        <x:v>0</x:v>
      </x:c>
      <x:c r="AI404" s="145" t="n">
        <x:f>IFERROR((EXP(-$G404/INDEX($BB$5:$BG$12,MATCH($D404,$AR$5:$AR$12,0),5))*($G404/INDEX($BB$5:$BG$12,MATCH($D404,$AR$5:$AR$12,0),5))^$J404)/((EXP(-$G404/INDEX($BB$5:$BG$12,MATCH($D404,$AR$5:$AR$12,0),1))*($G404/INDEX($BB$5:$BG$12,MATCH($D404,$AR$5:$AR$12,0),1))^$J404)+(EXP(-$G404/INDEX($BB$5:$BG$12,MATCH($D404,$AR$5:$AR$12,0),2))*($G404/INDEX($BB$5:$BG$12,MATCH($D404,$AR$5:$AR$12,0),2))^$J404)+(EXP(-$G404/INDEX($BB$5:$BG$12,MATCH($D404,$AR$5:$AR$12,0),3))*($G404/INDEX($BB$5:$BG$12,MATCH($D404,$AR$5:$AR$12,0),3))^$J404)+(EXP(-$G404/INDEX($BB$5:$BG$12,MATCH($D404,$AR$5:$AR$12,0),4))*($G404/INDEX($BB$5:$BG$12,MATCH($D404,$AR$5:$AR$12,0),4))^$J404)+(EXP(-$G404/INDEX($BB$5:$BG$12,MATCH($D404,$AR$5:$AR$12,0),5))*($G404/INDEX($BB$5:$BG$12,MATCH($D404,$AR$5:$AR$12,0),5))^$J404)+(EXP(-$G404/INDEX($BB$5:$BG$12,MATCH($D404,$AR$5:$AR$12,0),6))*($G404/INDEX($BB$5:$BG$12,MATCH($D404,$AR$5:$AR$12,0),6))^$J404)),0)</x:f>
        <x:v>0</x:v>
      </x:c>
      <x:c r="AJ404" s="145" t="n">
        <x:f>IFERROR((EXP(-$G404/INDEX($BB$5:$BG$12,MATCH($D404,$AR$5:$AR$12,0),6))*($G404/INDEX($BB$5:$BG$12,MATCH($D404,$AR$5:$AR$12,0),6))^$J404)/((EXP(-$G404/INDEX($BB$5:$BG$12,MATCH($D404,$AR$5:$AR$12,0),1))*($G404/INDEX($BB$5:$BG$12,MATCH($D404,$AR$5:$AR$12,0),1))^$J404)+(EXP(-$G404/INDEX($BB$5:$BG$12,MATCH($D404,$AR$5:$AR$12,0),2))*($G404/INDEX($BB$5:$BG$12,MATCH($D404,$AR$5:$AR$12,0),2))^$J404)+(EXP(-$G404/INDEX($BB$5:$BG$12,MATCH($D404,$AR$5:$AR$12,0),3))*($G404/INDEX($BB$5:$BG$12,MATCH($D404,$AR$5:$AR$12,0),3))^$J404)+(EXP(-$G404/INDEX($BB$5:$BG$12,MATCH($D404,$AR$5:$AR$12,0),4))*($G404/INDEX($BB$5:$BG$12,MATCH($D404,$AR$5:$AR$12,0),4))^$J404)+(EXP(-$G404/INDEX($BB$5:$BG$12,MATCH($D404,$AR$5:$AR$12,0),5))*($G404/INDEX($BB$5:$BG$12,MATCH($D404,$AR$5:$AR$12,0),5))^$J404)+(EXP(-$G404/INDEX($BB$5:$BG$12,MATCH($D404,$AR$5:$AR$12,0),6))*($G404/INDEX($BB$5:$BG$12,MATCH($D404,$AR$5:$AR$12,0),6))^$J404)),0)</x:f>
        <x:v>0</x:v>
      </x:c>
      <x:c r="BJ404"/>
      <x:c r="BK404"/>
      <x:c r="BL404"/>
      <x:c r="BM404"/>
      <x:c r="BN404"/>
      <x:c r="BO404"/>
      <x:c r="BP404"/>
      <x:c r="BQ404"/>
      <x:c r="BR404"/>
      <x:c r="BS404"/>
      <x:c r="BT404"/>
      <x:c r="BU404"/>
      <x:c r="BV404"/>
      <x:c r="BW404"/>
      <x:c r="BX404"/>
      <x:c r="BY404"/>
      <x:c r="BZ404"/>
    </x:row>
    <x:row r="405">
      <x:c r="A405" s="30" t="n">
        <x:f>'対象台データ'!A403</x:f>
        <x:v>46163</x:v>
      </x:c>
      <x:c r="B405" s="1004" t="str">
        <x:f>'対象台データ'!B403</x:f>
        <x:v>木</x:v>
      </x:c>
      <x:c r="C405" s="1004" t="str">
        <x:f>'対象台データ'!C403</x:f>
        <x:v>5/21</x:v>
      </x:c>
      <x:c r="D405" t="str">
        <x:f>'対象台データ'!D403</x:f>
        <x:v>ファンキージャグラー2</x:v>
      </x:c>
      <x:c r="E405" s="1015" t="n">
        <x:f>IF($X405="A",MIN(100,MAX(0,55+(V405-55)*(1+0.4*SQRT(MIN(G405/8000,1))))),MIN(100,MAX(0,V405)))</x:f>
        <x:v>27.774114375434365</x:v>
      </x:c>
      <x:c r="F405" s="1017" t="n">
        <x:f>'対象台データ'!E403</x:f>
        <x:v>869</x:v>
      </x:c>
      <x:c r="G405" s="644" t="n">
        <x:f>'対象台データ'!F403</x:f>
        <x:v>7818</x:v>
      </x:c>
      <x:c r="H405" s="644" t="n">
        <x:f>'対象台データ'!G403</x:f>
        <x:v>603</x:v>
      </x:c>
      <x:c r="I405" s="644" t="n">
        <x:f>'対象台データ'!H403</x:f>
        <x:v>28</x:v>
      </x:c>
      <x:c r="J405" s="644" t="n">
        <x:f>'対象台データ'!I403</x:f>
        <x:v>23</x:v>
      </x:c>
      <x:c r="K405" s="145" t="n">
        <x:f>'対象台データ'!K403</x:f>
        <x:v>1.025709900230238</x:v>
      </x:c>
      <x:c r="L405" s="28" t="n">
        <x:f>IF(G405&lt;=0,5,IF(G405&lt;1500,5+(G405-0)*(20-5)/(1500-0),IF(G405&lt;3000,20+(G405-1500)*(40-20)/(3000-1500),IF(G405&lt;4500,40+(G405-3000)*(58-40)/(4500-3000),IF(G405&lt;6000,58+(G405-4500)*(72-58)/(6000-4500),IF(G405&lt;7500,72+(G405-6000)*(84-72)/(7500-6000),IF(G405&lt;9000,84+(G405-7500)*(93-84)/(9000-7500),IF(G405&lt;11000,93+(G405-9000)*(100-93)/(11000-9000),100))))))))</x:f>
        <x:v>85.908</x:v>
      </x:c>
      <x:c r="M405" s="28" t="n">
        <x:v>1</x:v>
      </x:c>
      <x:c r="N405" s="28" t="n">
        <x:f>MIN(100,L405*M405)</x:f>
        <x:v>85.908</x:v>
      </x:c>
      <x:c r="O405" s="28" t="n">
        <x:f>IF(K405&lt;=0.8,0,IF(K405&lt;0.9,0+(K405-0.8)*(10-0)/(0.9-0.8),IF(K405&lt;1,10+(K405-0.9)*(35-10)/(1-0.9),IF(K405&lt;1.2,35+(K405-1)*(87-35)/(1.2-1),IF(K405&lt;1.3,87+(K405-1.2)*(96-87)/(1.3-1.2),IF(K405&lt;1.45,96+(K405-1.3)*(100-96)/(1.45-1.3),100))))))</x:f>
        <x:v>41.68457405986185</x:v>
      </x:c>
      <x:c r="P405" s="145" t="n">
        <x:f>MIN(1,SQRT(G405/8000))</x:f>
        <x:v>0.9885595581450821</x:v>
      </x:c>
      <x:c r="Q405" s="28" t="n">
        <x:f>35+(O405-35)*P405</x:f>
        <x:v>41.60809957900511</x:v>
      </x:c>
      <x:c r="R405" s="28" t="n">
        <x:f>IF(K405&lt;0.95,MIN(25,(0.95-K405)*250),0)</x:f>
        <x:v>0</x:v>
      </x:c>
      <x:c r="S405" s="28" t="n">
        <x:f>IF($X405="A",Y405*5+Z405*15+AA405*30+AB405*60+AC405*80+AD405*100,0)</x:f>
        <x:v>0</x:v>
      </x:c>
      <x:c r="T405" s="28" t="n">
        <x:f>IF($X405="A",AE405*5+AF405*15+AG405*30+AH405*60+AI405*80+AJ405*100,0)</x:f>
        <x:v>0</x:v>
      </x:c>
      <x:c r="U405" s="28" t="n">
        <x:f>IF($X405="A",S405*15%+T405*30%+Q405*55%,0)</x:f>
        <x:v>22.884454768452816</x:v>
      </x:c>
      <x:c r="V405" s="1019" t="n">
        <x:f>IF($X405="A",U405*80%+N405*20%,N405*IFERROR(INDEX($AT$5:$AT$60,MATCH($D405,$AR$5:$AR$60,0)),0.6)+Q405*IFERROR(INDEX($AU$5:$AU$60,MATCH($D405,$AR$5:$AR$60,0)),0.4)-R405)</x:f>
        <x:v>35.48916381476225</x:v>
      </x:c>
      <x:c r="W405" s="25" t="str">
        <x:f>IF(E405&gt;=90,"設定6級候補",IF(E405&gt;=75,"設定4以上強候補",IF(E405&gt;=60,"設定4以上を疑う","要観察")))</x:f>
        <x:v>要観察</x:v>
      </x:c>
      <x:c r="X405" s="1004" t="str">
        <x:f>IFERROR(INDEX($AS$5:$AS$60,MATCH($D405,$AR$5:$AR$60,0)),"AT")</x:f>
        <x:v>A</x:v>
      </x:c>
      <x:c r="Y405" s="145" t="n">
        <x:f>IFERROR((EXP(-$G405/INDEX($AV$5:$BA$12,MATCH($D405,$AR$5:$AR$12,0),1))*($G405/INDEX($AV$5:$BA$12,MATCH($D405,$AR$5:$AR$12,0),1))^$I405)/((EXP(-$G405/INDEX($AV$5:$BA$12,MATCH($D405,$AR$5:$AR$12,0),1))*($G405/INDEX($AV$5:$BA$12,MATCH($D405,$AR$5:$AR$12,0),1))^$I405)+(EXP(-$G405/INDEX($AV$5:$BA$12,MATCH($D405,$AR$5:$AR$12,0),2))*($G405/INDEX($AV$5:$BA$12,MATCH($D405,$AR$5:$AR$12,0),2))^$I405)+(EXP(-$G405/INDEX($AV$5:$BA$12,MATCH($D405,$AR$5:$AR$12,0),3))*($G405/INDEX($AV$5:$BA$12,MATCH($D405,$AR$5:$AR$12,0),3))^$I405)+(EXP(-$G405/INDEX($AV$5:$BA$12,MATCH($D405,$AR$5:$AR$12,0),4))*($G405/INDEX($AV$5:$BA$12,MATCH($D405,$AR$5:$AR$12,0),4))^$I405)+(EXP(-$G405/INDEX($AV$5:$BA$12,MATCH($D405,$AR$5:$AR$12,0),5))*($G405/INDEX($AV$5:$BA$12,MATCH($D405,$AR$5:$AR$12,0),5))^$I405)+(EXP(-$G405/INDEX($AV$5:$BA$12,MATCH($D405,$AR$5:$AR$12,0),6))*($G405/INDEX($AV$5:$BA$12,MATCH($D405,$AR$5:$AR$12,0),6))^$I405)),0)</x:f>
        <x:v>0</x:v>
      </x:c>
      <x:c r="Z405" s="145" t="n">
        <x:f>IFERROR((EXP(-$G405/INDEX($AV$5:$BA$12,MATCH($D405,$AR$5:$AR$12,0),2))*($G405/INDEX($AV$5:$BA$12,MATCH($D405,$AR$5:$AR$12,0),2))^$I405)/((EXP(-$G405/INDEX($AV$5:$BA$12,MATCH($D405,$AR$5:$AR$12,0),1))*($G405/INDEX($AV$5:$BA$12,MATCH($D405,$AR$5:$AR$12,0),1))^$I405)+(EXP(-$G405/INDEX($AV$5:$BA$12,MATCH($D405,$AR$5:$AR$12,0),2))*($G405/INDEX($AV$5:$BA$12,MATCH($D405,$AR$5:$AR$12,0),2))^$I405)+(EXP(-$G405/INDEX($AV$5:$BA$12,MATCH($D405,$AR$5:$AR$12,0),3))*($G405/INDEX($AV$5:$BA$12,MATCH($D405,$AR$5:$AR$12,0),3))^$I405)+(EXP(-$G405/INDEX($AV$5:$BA$12,MATCH($D405,$AR$5:$AR$12,0),4))*($G405/INDEX($AV$5:$BA$12,MATCH($D405,$AR$5:$AR$12,0),4))^$I405)+(EXP(-$G405/INDEX($AV$5:$BA$12,MATCH($D405,$AR$5:$AR$12,0),5))*($G405/INDEX($AV$5:$BA$12,MATCH($D405,$AR$5:$AR$12,0),5))^$I405)+(EXP(-$G405/INDEX($AV$5:$BA$12,MATCH($D405,$AR$5:$AR$12,0),6))*($G405/INDEX($AV$5:$BA$12,MATCH($D405,$AR$5:$AR$12,0),6))^$I405)),0)</x:f>
        <x:v>0</x:v>
      </x:c>
      <x:c r="AA405" s="145" t="n">
        <x:f>IFERROR((EXP(-$G405/INDEX($AV$5:$BA$12,MATCH($D405,$AR$5:$AR$12,0),3))*($G405/INDEX($AV$5:$BA$12,MATCH($D405,$AR$5:$AR$12,0),3))^$I405)/((EXP(-$G405/INDEX($AV$5:$BA$12,MATCH($D405,$AR$5:$AR$12,0),1))*($G405/INDEX($AV$5:$BA$12,MATCH($D405,$AR$5:$AR$12,0),1))^$I405)+(EXP(-$G405/INDEX($AV$5:$BA$12,MATCH($D405,$AR$5:$AR$12,0),2))*($G405/INDEX($AV$5:$BA$12,MATCH($D405,$AR$5:$AR$12,0),2))^$I405)+(EXP(-$G405/INDEX($AV$5:$BA$12,MATCH($D405,$AR$5:$AR$12,0),3))*($G405/INDEX($AV$5:$BA$12,MATCH($D405,$AR$5:$AR$12,0),3))^$I405)+(EXP(-$G405/INDEX($AV$5:$BA$12,MATCH($D405,$AR$5:$AR$12,0),4))*($G405/INDEX($AV$5:$BA$12,MATCH($D405,$AR$5:$AR$12,0),4))^$I405)+(EXP(-$G405/INDEX($AV$5:$BA$12,MATCH($D405,$AR$5:$AR$12,0),5))*($G405/INDEX($AV$5:$BA$12,MATCH($D405,$AR$5:$AR$12,0),5))^$I405)+(EXP(-$G405/INDEX($AV$5:$BA$12,MATCH($D405,$AR$5:$AR$12,0),6))*($G405/INDEX($AV$5:$BA$12,MATCH($D405,$AR$5:$AR$12,0),6))^$I405)),0)</x:f>
        <x:v>0</x:v>
      </x:c>
      <x:c r="AB405" s="145" t="n">
        <x:f>IFERROR((EXP(-$G405/INDEX($AV$5:$BA$12,MATCH($D405,$AR$5:$AR$12,0),4))*($G405/INDEX($AV$5:$BA$12,MATCH($D405,$AR$5:$AR$12,0),4))^$I405)/((EXP(-$G405/INDEX($AV$5:$BA$12,MATCH($D405,$AR$5:$AR$12,0),1))*($G405/INDEX($AV$5:$BA$12,MATCH($D405,$AR$5:$AR$12,0),1))^$I405)+(EXP(-$G405/INDEX($AV$5:$BA$12,MATCH($D405,$AR$5:$AR$12,0),2))*($G405/INDEX($AV$5:$BA$12,MATCH($D405,$AR$5:$AR$12,0),2))^$I405)+(EXP(-$G405/INDEX($AV$5:$BA$12,MATCH($D405,$AR$5:$AR$12,0),3))*($G405/INDEX($AV$5:$BA$12,MATCH($D405,$AR$5:$AR$12,0),3))^$I405)+(EXP(-$G405/INDEX($AV$5:$BA$12,MATCH($D405,$AR$5:$AR$12,0),4))*($G405/INDEX($AV$5:$BA$12,MATCH($D405,$AR$5:$AR$12,0),4))^$I405)+(EXP(-$G405/INDEX($AV$5:$BA$12,MATCH($D405,$AR$5:$AR$12,0),5))*($G405/INDEX($AV$5:$BA$12,MATCH($D405,$AR$5:$AR$12,0),5))^$I405)+(EXP(-$G405/INDEX($AV$5:$BA$12,MATCH($D405,$AR$5:$AR$12,0),6))*($G405/INDEX($AV$5:$BA$12,MATCH($D405,$AR$5:$AR$12,0),6))^$I405)),0)</x:f>
        <x:v>0</x:v>
      </x:c>
      <x:c r="AC405" s="145" t="n">
        <x:f>IFERROR((EXP(-$G405/INDEX($AV$5:$BA$12,MATCH($D405,$AR$5:$AR$12,0),5))*($G405/INDEX($AV$5:$BA$12,MATCH($D405,$AR$5:$AR$12,0),5))^$I405)/((EXP(-$G405/INDEX($AV$5:$BA$12,MATCH($D405,$AR$5:$AR$12,0),1))*($G405/INDEX($AV$5:$BA$12,MATCH($D405,$AR$5:$AR$12,0),1))^$I405)+(EXP(-$G405/INDEX($AV$5:$BA$12,MATCH($D405,$AR$5:$AR$12,0),2))*($G405/INDEX($AV$5:$BA$12,MATCH($D405,$AR$5:$AR$12,0),2))^$I405)+(EXP(-$G405/INDEX($AV$5:$BA$12,MATCH($D405,$AR$5:$AR$12,0),3))*($G405/INDEX($AV$5:$BA$12,MATCH($D405,$AR$5:$AR$12,0),3))^$I405)+(EXP(-$G405/INDEX($AV$5:$BA$12,MATCH($D405,$AR$5:$AR$12,0),4))*($G405/INDEX($AV$5:$BA$12,MATCH($D405,$AR$5:$AR$12,0),4))^$I405)+(EXP(-$G405/INDEX($AV$5:$BA$12,MATCH($D405,$AR$5:$AR$12,0),5))*($G405/INDEX($AV$5:$BA$12,MATCH($D405,$AR$5:$AR$12,0),5))^$I405)+(EXP(-$G405/INDEX($AV$5:$BA$12,MATCH($D405,$AR$5:$AR$12,0),6))*($G405/INDEX($AV$5:$BA$12,MATCH($D405,$AR$5:$AR$12,0),6))^$I405)),0)</x:f>
        <x:v>0</x:v>
      </x:c>
      <x:c r="AD405" s="145" t="n">
        <x:f>IFERROR((EXP(-$G405/INDEX($AV$5:$BA$12,MATCH($D405,$AR$5:$AR$12,0),6))*($G405/INDEX($AV$5:$BA$12,MATCH($D405,$AR$5:$AR$12,0),6))^$I405)/((EXP(-$G405/INDEX($AV$5:$BA$12,MATCH($D405,$AR$5:$AR$12,0),1))*($G405/INDEX($AV$5:$BA$12,MATCH($D405,$AR$5:$AR$12,0),1))^$I405)+(EXP(-$G405/INDEX($AV$5:$BA$12,MATCH($D405,$AR$5:$AR$12,0),2))*($G405/INDEX($AV$5:$BA$12,MATCH($D405,$AR$5:$AR$12,0),2))^$I405)+(EXP(-$G405/INDEX($AV$5:$BA$12,MATCH($D405,$AR$5:$AR$12,0),3))*($G405/INDEX($AV$5:$BA$12,MATCH($D405,$AR$5:$AR$12,0),3))^$I405)+(EXP(-$G405/INDEX($AV$5:$BA$12,MATCH($D405,$AR$5:$AR$12,0),4))*($G405/INDEX($AV$5:$BA$12,MATCH($D405,$AR$5:$AR$12,0),4))^$I405)+(EXP(-$G405/INDEX($AV$5:$BA$12,MATCH($D405,$AR$5:$AR$12,0),5))*($G405/INDEX($AV$5:$BA$12,MATCH($D405,$AR$5:$AR$12,0),5))^$I405)+(EXP(-$G405/INDEX($AV$5:$BA$12,MATCH($D405,$AR$5:$AR$12,0),6))*($G405/INDEX($AV$5:$BA$12,MATCH($D405,$AR$5:$AR$12,0),6))^$I405)),0)</x:f>
        <x:v>0</x:v>
      </x:c>
      <x:c r="AE405" s="145" t="n">
        <x:f>IFERROR((EXP(-$G405/INDEX($BB$5:$BG$12,MATCH($D405,$AR$5:$AR$12,0),1))*($G405/INDEX($BB$5:$BG$12,MATCH($D405,$AR$5:$AR$12,0),1))^$J405)/((EXP(-$G405/INDEX($BB$5:$BG$12,MATCH($D405,$AR$5:$AR$12,0),1))*($G405/INDEX($BB$5:$BG$12,MATCH($D405,$AR$5:$AR$12,0),1))^$J405)+(EXP(-$G405/INDEX($BB$5:$BG$12,MATCH($D405,$AR$5:$AR$12,0),2))*($G405/INDEX($BB$5:$BG$12,MATCH($D405,$AR$5:$AR$12,0),2))^$J405)+(EXP(-$G405/INDEX($BB$5:$BG$12,MATCH($D405,$AR$5:$AR$12,0),3))*($G405/INDEX($BB$5:$BG$12,MATCH($D405,$AR$5:$AR$12,0),3))^$J405)+(EXP(-$G405/INDEX($BB$5:$BG$12,MATCH($D405,$AR$5:$AR$12,0),4))*($G405/INDEX($BB$5:$BG$12,MATCH($D405,$AR$5:$AR$12,0),4))^$J405)+(EXP(-$G405/INDEX($BB$5:$BG$12,MATCH($D405,$AR$5:$AR$12,0),5))*($G405/INDEX($BB$5:$BG$12,MATCH($D405,$AR$5:$AR$12,0),5))^$J405)+(EXP(-$G405/INDEX($BB$5:$BG$12,MATCH($D405,$AR$5:$AR$12,0),6))*($G405/INDEX($BB$5:$BG$12,MATCH($D405,$AR$5:$AR$12,0),6))^$J405)),0)</x:f>
        <x:v>0</x:v>
      </x:c>
      <x:c r="AF405" s="145" t="n">
        <x:f>IFERROR((EXP(-$G405/INDEX($BB$5:$BG$12,MATCH($D405,$AR$5:$AR$12,0),2))*($G405/INDEX($BB$5:$BG$12,MATCH($D405,$AR$5:$AR$12,0),2))^$J405)/((EXP(-$G405/INDEX($BB$5:$BG$12,MATCH($D405,$AR$5:$AR$12,0),1))*($G405/INDEX($BB$5:$BG$12,MATCH($D405,$AR$5:$AR$12,0),1))^$J405)+(EXP(-$G405/INDEX($BB$5:$BG$12,MATCH($D405,$AR$5:$AR$12,0),2))*($G405/INDEX($BB$5:$BG$12,MATCH($D405,$AR$5:$AR$12,0),2))^$J405)+(EXP(-$G405/INDEX($BB$5:$BG$12,MATCH($D405,$AR$5:$AR$12,0),3))*($G405/INDEX($BB$5:$BG$12,MATCH($D405,$AR$5:$AR$12,0),3))^$J405)+(EXP(-$G405/INDEX($BB$5:$BG$12,MATCH($D405,$AR$5:$AR$12,0),4))*($G405/INDEX($BB$5:$BG$12,MATCH($D405,$AR$5:$AR$12,0),4))^$J405)+(EXP(-$G405/INDEX($BB$5:$BG$12,MATCH($D405,$AR$5:$AR$12,0),5))*($G405/INDEX($BB$5:$BG$12,MATCH($D405,$AR$5:$AR$12,0),5))^$J405)+(EXP(-$G405/INDEX($BB$5:$BG$12,MATCH($D405,$AR$5:$AR$12,0),6))*($G405/INDEX($BB$5:$BG$12,MATCH($D405,$AR$5:$AR$12,0),6))^$J405)),0)</x:f>
        <x:v>0</x:v>
      </x:c>
      <x:c r="AG405" s="145" t="n">
        <x:f>IFERROR((EXP(-$G405/INDEX($BB$5:$BG$12,MATCH($D405,$AR$5:$AR$12,0),3))*($G405/INDEX($BB$5:$BG$12,MATCH($D405,$AR$5:$AR$12,0),3))^$J405)/((EXP(-$G405/INDEX($BB$5:$BG$12,MATCH($D405,$AR$5:$AR$12,0),1))*($G405/INDEX($BB$5:$BG$12,MATCH($D405,$AR$5:$AR$12,0),1))^$J405)+(EXP(-$G405/INDEX($BB$5:$BG$12,MATCH($D405,$AR$5:$AR$12,0),2))*($G405/INDEX($BB$5:$BG$12,MATCH($D405,$AR$5:$AR$12,0),2))^$J405)+(EXP(-$G405/INDEX($BB$5:$BG$12,MATCH($D405,$AR$5:$AR$12,0),3))*($G405/INDEX($BB$5:$BG$12,MATCH($D405,$AR$5:$AR$12,0),3))^$J405)+(EXP(-$G405/INDEX($BB$5:$BG$12,MATCH($D405,$AR$5:$AR$12,0),4))*($G405/INDEX($BB$5:$BG$12,MATCH($D405,$AR$5:$AR$12,0),4))^$J405)+(EXP(-$G405/INDEX($BB$5:$BG$12,MATCH($D405,$AR$5:$AR$12,0),5))*($G405/INDEX($BB$5:$BG$12,MATCH($D405,$AR$5:$AR$12,0),5))^$J405)+(EXP(-$G405/INDEX($BB$5:$BG$12,MATCH($D405,$AR$5:$AR$12,0),6))*($G405/INDEX($BB$5:$BG$12,MATCH($D405,$AR$5:$AR$12,0),6))^$J405)),0)</x:f>
        <x:v>0</x:v>
      </x:c>
      <x:c r="AH405" s="145" t="n">
        <x:f>IFERROR((EXP(-$G405/INDEX($BB$5:$BG$12,MATCH($D405,$AR$5:$AR$12,0),4))*($G405/INDEX($BB$5:$BG$12,MATCH($D405,$AR$5:$AR$12,0),4))^$J405)/((EXP(-$G405/INDEX($BB$5:$BG$12,MATCH($D405,$AR$5:$AR$12,0),1))*($G405/INDEX($BB$5:$BG$12,MATCH($D405,$AR$5:$AR$12,0),1))^$J405)+(EXP(-$G405/INDEX($BB$5:$BG$12,MATCH($D405,$AR$5:$AR$12,0),2))*($G405/INDEX($BB$5:$BG$12,MATCH($D405,$AR$5:$AR$12,0),2))^$J405)+(EXP(-$G405/INDEX($BB$5:$BG$12,MATCH($D405,$AR$5:$AR$12,0),3))*($G405/INDEX($BB$5:$BG$12,MATCH($D405,$AR$5:$AR$12,0),3))^$J405)+(EXP(-$G405/INDEX($BB$5:$BG$12,MATCH($D405,$AR$5:$AR$12,0),4))*($G405/INDEX($BB$5:$BG$12,MATCH($D405,$AR$5:$AR$12,0),4))^$J405)+(EXP(-$G405/INDEX($BB$5:$BG$12,MATCH($D405,$AR$5:$AR$12,0),5))*($G405/INDEX($BB$5:$BG$12,MATCH($D405,$AR$5:$AR$12,0),5))^$J405)+(EXP(-$G405/INDEX($BB$5:$BG$12,MATCH($D405,$AR$5:$AR$12,0),6))*($G405/INDEX($BB$5:$BG$12,MATCH($D405,$AR$5:$AR$12,0),6))^$J405)),0)</x:f>
        <x:v>0</x:v>
      </x:c>
      <x:c r="AI405" s="145" t="n">
        <x:f>IFERROR((EXP(-$G405/INDEX($BB$5:$BG$12,MATCH($D405,$AR$5:$AR$12,0),5))*($G405/INDEX($BB$5:$BG$12,MATCH($D405,$AR$5:$AR$12,0),5))^$J405)/((EXP(-$G405/INDEX($BB$5:$BG$12,MATCH($D405,$AR$5:$AR$12,0),1))*($G405/INDEX($BB$5:$BG$12,MATCH($D405,$AR$5:$AR$12,0),1))^$J405)+(EXP(-$G405/INDEX($BB$5:$BG$12,MATCH($D405,$AR$5:$AR$12,0),2))*($G405/INDEX($BB$5:$BG$12,MATCH($D405,$AR$5:$AR$12,0),2))^$J405)+(EXP(-$G405/INDEX($BB$5:$BG$12,MATCH($D405,$AR$5:$AR$12,0),3))*($G405/INDEX($BB$5:$BG$12,MATCH($D405,$AR$5:$AR$12,0),3))^$J405)+(EXP(-$G405/INDEX($BB$5:$BG$12,MATCH($D405,$AR$5:$AR$12,0),4))*($G405/INDEX($BB$5:$BG$12,MATCH($D405,$AR$5:$AR$12,0),4))^$J405)+(EXP(-$G405/INDEX($BB$5:$BG$12,MATCH($D405,$AR$5:$AR$12,0),5))*($G405/INDEX($BB$5:$BG$12,MATCH($D405,$AR$5:$AR$12,0),5))^$J405)+(EXP(-$G405/INDEX($BB$5:$BG$12,MATCH($D405,$AR$5:$AR$12,0),6))*($G405/INDEX($BB$5:$BG$12,MATCH($D405,$AR$5:$AR$12,0),6))^$J405)),0)</x:f>
        <x:v>0</x:v>
      </x:c>
      <x:c r="AJ405" s="145" t="n">
        <x:f>IFERROR((EXP(-$G405/INDEX($BB$5:$BG$12,MATCH($D405,$AR$5:$AR$12,0),6))*($G405/INDEX($BB$5:$BG$12,MATCH($D405,$AR$5:$AR$12,0),6))^$J405)/((EXP(-$G405/INDEX($BB$5:$BG$12,MATCH($D405,$AR$5:$AR$12,0),1))*($G405/INDEX($BB$5:$BG$12,MATCH($D405,$AR$5:$AR$12,0),1))^$J405)+(EXP(-$G405/INDEX($BB$5:$BG$12,MATCH($D405,$AR$5:$AR$12,0),2))*($G405/INDEX($BB$5:$BG$12,MATCH($D405,$AR$5:$AR$12,0),2))^$J405)+(EXP(-$G405/INDEX($BB$5:$BG$12,MATCH($D405,$AR$5:$AR$12,0),3))*($G405/INDEX($BB$5:$BG$12,MATCH($D405,$AR$5:$AR$12,0),3))^$J405)+(EXP(-$G405/INDEX($BB$5:$BG$12,MATCH($D405,$AR$5:$AR$12,0),4))*($G405/INDEX($BB$5:$BG$12,MATCH($D405,$AR$5:$AR$12,0),4))^$J405)+(EXP(-$G405/INDEX($BB$5:$BG$12,MATCH($D405,$AR$5:$AR$12,0),5))*($G405/INDEX($BB$5:$BG$12,MATCH($D405,$AR$5:$AR$12,0),5))^$J405)+(EXP(-$G405/INDEX($BB$5:$BG$12,MATCH($D405,$AR$5:$AR$12,0),6))*($G405/INDEX($BB$5:$BG$12,MATCH($D405,$AR$5:$AR$12,0),6))^$J405)),0)</x:f>
        <x:v>0</x:v>
      </x:c>
      <x:c r="BJ405"/>
      <x:c r="BK405"/>
      <x:c r="BL405"/>
      <x:c r="BM405"/>
      <x:c r="BN405"/>
      <x:c r="BO405"/>
      <x:c r="BP405"/>
      <x:c r="BQ405"/>
      <x:c r="BR405"/>
      <x:c r="BS405"/>
      <x:c r="BT405"/>
      <x:c r="BU405"/>
      <x:c r="BV405"/>
      <x:c r="BW405"/>
      <x:c r="BX405"/>
      <x:c r="BY405"/>
      <x:c r="BZ405"/>
    </x:row>
    <x:row r="406">
      <x:c r="A406" s="30" t="n">
        <x:f>'対象台データ'!A404</x:f>
        <x:v>46163</x:v>
      </x:c>
      <x:c r="B406" s="1004" t="str">
        <x:f>'対象台データ'!B404</x:f>
        <x:v>木</x:v>
      </x:c>
      <x:c r="C406" s="1004" t="str">
        <x:f>'対象台データ'!C404</x:f>
        <x:v>5/21</x:v>
      </x:c>
      <x:c r="D406" t="str">
        <x:f>'対象台データ'!D404</x:f>
        <x:v>ファンキージャグラー2</x:v>
      </x:c>
      <x:c r="E406" s="1015" t="n">
        <x:f>IF($X406="A",MIN(100,MAX(0,55+(V406-55)*(1+0.4*SQRT(MIN(G406/8000,1))))),MIN(100,MAX(0,V406)))</x:f>
        <x:v>27.238654411625337</x:v>
      </x:c>
      <x:c r="F406" s="1017" t="n">
        <x:f>'対象台データ'!E404</x:f>
        <x:v>870</x:v>
      </x:c>
      <x:c r="G406" s="644" t="n">
        <x:f>'対象台データ'!F404</x:f>
        <x:v>6324</x:v>
      </x:c>
      <x:c r="H406" s="644" t="n">
        <x:f>'対象台データ'!G404</x:f>
        <x:v>784</x:v>
      </x:c>
      <x:c r="I406" s="644" t="n">
        <x:f>'対象台データ'!H404</x:f>
        <x:v>26</x:v>
      </x:c>
      <x:c r="J406" s="644" t="n">
        <x:f>'対象台データ'!I404</x:f>
        <x:v>15</x:v>
      </x:c>
      <x:c r="K406" s="145" t="n">
        <x:f>'対象台データ'!K404</x:f>
        <x:v>1.0413240565043222</x:v>
      </x:c>
      <x:c r="L406" s="28" t="n">
        <x:f>IF(G406&lt;=0,5,IF(G406&lt;1500,5+(G406-0)*(20-5)/(1500-0),IF(G406&lt;3000,20+(G406-1500)*(40-20)/(3000-1500),IF(G406&lt;4500,40+(G406-3000)*(58-40)/(4500-3000),IF(G406&lt;6000,58+(G406-4500)*(72-58)/(6000-4500),IF(G406&lt;7500,72+(G406-6000)*(84-72)/(7500-6000),IF(G406&lt;9000,84+(G406-7500)*(93-84)/(9000-7500),IF(G406&lt;11000,93+(G406-9000)*(100-93)/(11000-9000),100))))))))</x:f>
        <x:v>74.592</x:v>
      </x:c>
      <x:c r="M406" s="28" t="n">
        <x:v>1</x:v>
      </x:c>
      <x:c r="N406" s="28" t="n">
        <x:f>MIN(100,L406*M406)</x:f>
        <x:v>74.592</x:v>
      </x:c>
      <x:c r="O406" s="28" t="n">
        <x:f>IF(K406&lt;=0.8,0,IF(K406&lt;0.9,0+(K406-0.8)*(10-0)/(0.9-0.8),IF(K406&lt;1,10+(K406-0.9)*(35-10)/(1-0.9),IF(K406&lt;1.2,35+(K406-1)*(87-35)/(1.2-1),IF(K406&lt;1.3,87+(K406-1.2)*(96-87)/(1.3-1.2),IF(K406&lt;1.45,96+(K406-1.3)*(100-96)/(1.45-1.3),100))))))</x:f>
        <x:v>45.744254691123786</x:v>
      </x:c>
      <x:c r="P406" s="145" t="n">
        <x:f>MIN(1,SQRT(G406/8000))</x:f>
        <x:v>0.8891006692158093</x:v>
      </x:c>
      <x:c r="Q406" s="28" t="n">
        <x:f>35+(O406-35)*P406</x:f>
        <x:v>44.55272403610326</x:v>
      </x:c>
      <x:c r="R406" s="28" t="n">
        <x:f>IF(K406&lt;0.95,MIN(25,(0.95-K406)*250),0)</x:f>
        <x:v>0</x:v>
      </x:c>
      <x:c r="S406" s="28" t="n">
        <x:f>IF($X406="A",Y406*5+Z406*15+AA406*30+AB406*60+AC406*80+AD406*100,0)</x:f>
        <x:v>0</x:v>
      </x:c>
      <x:c r="T406" s="28" t="n">
        <x:f>IF($X406="A",AE406*5+AF406*15+AG406*30+AH406*60+AI406*80+AJ406*100,0)</x:f>
        <x:v>0</x:v>
      </x:c>
      <x:c r="U406" s="28" t="n">
        <x:f>IF($X406="A",S406*15%+T406*30%+Q406*55%,0)</x:f>
        <x:v>24.503998219856793</x:v>
      </x:c>
      <x:c r="V406" s="1019" t="n">
        <x:f>IF($X406="A",U406*80%+N406*20%,N406*IFERROR(INDEX($AT$5:$AT$60,MATCH($D406,$AR$5:$AR$60,0)),0.6)+Q406*IFERROR(INDEX($AU$5:$AU$60,MATCH($D406,$AR$5:$AR$60,0)),0.4)-R406)</x:f>
        <x:v>34.521598575885434</x:v>
      </x:c>
      <x:c r="W406" s="25" t="str">
        <x:f>IF(E406&gt;=90,"設定6級候補",IF(E406&gt;=75,"設定4以上強候補",IF(E406&gt;=60,"設定4以上を疑う","要観察")))</x:f>
        <x:v>要観察</x:v>
      </x:c>
      <x:c r="X406" s="1004" t="str">
        <x:f>IFERROR(INDEX($AS$5:$AS$60,MATCH($D406,$AR$5:$AR$60,0)),"AT")</x:f>
        <x:v>A</x:v>
      </x:c>
      <x:c r="Y406" s="145" t="n">
        <x:f>IFERROR((EXP(-$G406/INDEX($AV$5:$BA$12,MATCH($D406,$AR$5:$AR$12,0),1))*($G406/INDEX($AV$5:$BA$12,MATCH($D406,$AR$5:$AR$12,0),1))^$I406)/((EXP(-$G406/INDEX($AV$5:$BA$12,MATCH($D406,$AR$5:$AR$12,0),1))*($G406/INDEX($AV$5:$BA$12,MATCH($D406,$AR$5:$AR$12,0),1))^$I406)+(EXP(-$G406/INDEX($AV$5:$BA$12,MATCH($D406,$AR$5:$AR$12,0),2))*($G406/INDEX($AV$5:$BA$12,MATCH($D406,$AR$5:$AR$12,0),2))^$I406)+(EXP(-$G406/INDEX($AV$5:$BA$12,MATCH($D406,$AR$5:$AR$12,0),3))*($G406/INDEX($AV$5:$BA$12,MATCH($D406,$AR$5:$AR$12,0),3))^$I406)+(EXP(-$G406/INDEX($AV$5:$BA$12,MATCH($D406,$AR$5:$AR$12,0),4))*($G406/INDEX($AV$5:$BA$12,MATCH($D406,$AR$5:$AR$12,0),4))^$I406)+(EXP(-$G406/INDEX($AV$5:$BA$12,MATCH($D406,$AR$5:$AR$12,0),5))*($G406/INDEX($AV$5:$BA$12,MATCH($D406,$AR$5:$AR$12,0),5))^$I406)+(EXP(-$G406/INDEX($AV$5:$BA$12,MATCH($D406,$AR$5:$AR$12,0),6))*($G406/INDEX($AV$5:$BA$12,MATCH($D406,$AR$5:$AR$12,0),6))^$I406)),0)</x:f>
        <x:v>0</x:v>
      </x:c>
      <x:c r="Z406" s="145" t="n">
        <x:f>IFERROR((EXP(-$G406/INDEX($AV$5:$BA$12,MATCH($D406,$AR$5:$AR$12,0),2))*($G406/INDEX($AV$5:$BA$12,MATCH($D406,$AR$5:$AR$12,0),2))^$I406)/((EXP(-$G406/INDEX($AV$5:$BA$12,MATCH($D406,$AR$5:$AR$12,0),1))*($G406/INDEX($AV$5:$BA$12,MATCH($D406,$AR$5:$AR$12,0),1))^$I406)+(EXP(-$G406/INDEX($AV$5:$BA$12,MATCH($D406,$AR$5:$AR$12,0),2))*($G406/INDEX($AV$5:$BA$12,MATCH($D406,$AR$5:$AR$12,0),2))^$I406)+(EXP(-$G406/INDEX($AV$5:$BA$12,MATCH($D406,$AR$5:$AR$12,0),3))*($G406/INDEX($AV$5:$BA$12,MATCH($D406,$AR$5:$AR$12,0),3))^$I406)+(EXP(-$G406/INDEX($AV$5:$BA$12,MATCH($D406,$AR$5:$AR$12,0),4))*($G406/INDEX($AV$5:$BA$12,MATCH($D406,$AR$5:$AR$12,0),4))^$I406)+(EXP(-$G406/INDEX($AV$5:$BA$12,MATCH($D406,$AR$5:$AR$12,0),5))*($G406/INDEX($AV$5:$BA$12,MATCH($D406,$AR$5:$AR$12,0),5))^$I406)+(EXP(-$G406/INDEX($AV$5:$BA$12,MATCH($D406,$AR$5:$AR$12,0),6))*($G406/INDEX($AV$5:$BA$12,MATCH($D406,$AR$5:$AR$12,0),6))^$I406)),0)</x:f>
        <x:v>0</x:v>
      </x:c>
      <x:c r="AA406" s="145" t="n">
        <x:f>IFERROR((EXP(-$G406/INDEX($AV$5:$BA$12,MATCH($D406,$AR$5:$AR$12,0),3))*($G406/INDEX($AV$5:$BA$12,MATCH($D406,$AR$5:$AR$12,0),3))^$I406)/((EXP(-$G406/INDEX($AV$5:$BA$12,MATCH($D406,$AR$5:$AR$12,0),1))*($G406/INDEX($AV$5:$BA$12,MATCH($D406,$AR$5:$AR$12,0),1))^$I406)+(EXP(-$G406/INDEX($AV$5:$BA$12,MATCH($D406,$AR$5:$AR$12,0),2))*($G406/INDEX($AV$5:$BA$12,MATCH($D406,$AR$5:$AR$12,0),2))^$I406)+(EXP(-$G406/INDEX($AV$5:$BA$12,MATCH($D406,$AR$5:$AR$12,0),3))*($G406/INDEX($AV$5:$BA$12,MATCH($D406,$AR$5:$AR$12,0),3))^$I406)+(EXP(-$G406/INDEX($AV$5:$BA$12,MATCH($D406,$AR$5:$AR$12,0),4))*($G406/INDEX($AV$5:$BA$12,MATCH($D406,$AR$5:$AR$12,0),4))^$I406)+(EXP(-$G406/INDEX($AV$5:$BA$12,MATCH($D406,$AR$5:$AR$12,0),5))*($G406/INDEX($AV$5:$BA$12,MATCH($D406,$AR$5:$AR$12,0),5))^$I406)+(EXP(-$G406/INDEX($AV$5:$BA$12,MATCH($D406,$AR$5:$AR$12,0),6))*($G406/INDEX($AV$5:$BA$12,MATCH($D406,$AR$5:$AR$12,0),6))^$I406)),0)</x:f>
        <x:v>0</x:v>
      </x:c>
      <x:c r="AB406" s="145" t="n">
        <x:f>IFERROR((EXP(-$G406/INDEX($AV$5:$BA$12,MATCH($D406,$AR$5:$AR$12,0),4))*($G406/INDEX($AV$5:$BA$12,MATCH($D406,$AR$5:$AR$12,0),4))^$I406)/((EXP(-$G406/INDEX($AV$5:$BA$12,MATCH($D406,$AR$5:$AR$12,0),1))*($G406/INDEX($AV$5:$BA$12,MATCH($D406,$AR$5:$AR$12,0),1))^$I406)+(EXP(-$G406/INDEX($AV$5:$BA$12,MATCH($D406,$AR$5:$AR$12,0),2))*($G406/INDEX($AV$5:$BA$12,MATCH($D406,$AR$5:$AR$12,0),2))^$I406)+(EXP(-$G406/INDEX($AV$5:$BA$12,MATCH($D406,$AR$5:$AR$12,0),3))*($G406/INDEX($AV$5:$BA$12,MATCH($D406,$AR$5:$AR$12,0),3))^$I406)+(EXP(-$G406/INDEX($AV$5:$BA$12,MATCH($D406,$AR$5:$AR$12,0),4))*($G406/INDEX($AV$5:$BA$12,MATCH($D406,$AR$5:$AR$12,0),4))^$I406)+(EXP(-$G406/INDEX($AV$5:$BA$12,MATCH($D406,$AR$5:$AR$12,0),5))*($G406/INDEX($AV$5:$BA$12,MATCH($D406,$AR$5:$AR$12,0),5))^$I406)+(EXP(-$G406/INDEX($AV$5:$BA$12,MATCH($D406,$AR$5:$AR$12,0),6))*($G406/INDEX($AV$5:$BA$12,MATCH($D406,$AR$5:$AR$12,0),6))^$I406)),0)</x:f>
        <x:v>0</x:v>
      </x:c>
      <x:c r="AC406" s="145" t="n">
        <x:f>IFERROR((EXP(-$G406/INDEX($AV$5:$BA$12,MATCH($D406,$AR$5:$AR$12,0),5))*($G406/INDEX($AV$5:$BA$12,MATCH($D406,$AR$5:$AR$12,0),5))^$I406)/((EXP(-$G406/INDEX($AV$5:$BA$12,MATCH($D406,$AR$5:$AR$12,0),1))*($G406/INDEX($AV$5:$BA$12,MATCH($D406,$AR$5:$AR$12,0),1))^$I406)+(EXP(-$G406/INDEX($AV$5:$BA$12,MATCH($D406,$AR$5:$AR$12,0),2))*($G406/INDEX($AV$5:$BA$12,MATCH($D406,$AR$5:$AR$12,0),2))^$I406)+(EXP(-$G406/INDEX($AV$5:$BA$12,MATCH($D406,$AR$5:$AR$12,0),3))*($G406/INDEX($AV$5:$BA$12,MATCH($D406,$AR$5:$AR$12,0),3))^$I406)+(EXP(-$G406/INDEX($AV$5:$BA$12,MATCH($D406,$AR$5:$AR$12,0),4))*($G406/INDEX($AV$5:$BA$12,MATCH($D406,$AR$5:$AR$12,0),4))^$I406)+(EXP(-$G406/INDEX($AV$5:$BA$12,MATCH($D406,$AR$5:$AR$12,0),5))*($G406/INDEX($AV$5:$BA$12,MATCH($D406,$AR$5:$AR$12,0),5))^$I406)+(EXP(-$G406/INDEX($AV$5:$BA$12,MATCH($D406,$AR$5:$AR$12,0),6))*($G406/INDEX($AV$5:$BA$12,MATCH($D406,$AR$5:$AR$12,0),6))^$I406)),0)</x:f>
        <x:v>0</x:v>
      </x:c>
      <x:c r="AD406" s="145" t="n">
        <x:f>IFERROR((EXP(-$G406/INDEX($AV$5:$BA$12,MATCH($D406,$AR$5:$AR$12,0),6))*($G406/INDEX($AV$5:$BA$12,MATCH($D406,$AR$5:$AR$12,0),6))^$I406)/((EXP(-$G406/INDEX($AV$5:$BA$12,MATCH($D406,$AR$5:$AR$12,0),1))*($G406/INDEX($AV$5:$BA$12,MATCH($D406,$AR$5:$AR$12,0),1))^$I406)+(EXP(-$G406/INDEX($AV$5:$BA$12,MATCH($D406,$AR$5:$AR$12,0),2))*($G406/INDEX($AV$5:$BA$12,MATCH($D406,$AR$5:$AR$12,0),2))^$I406)+(EXP(-$G406/INDEX($AV$5:$BA$12,MATCH($D406,$AR$5:$AR$12,0),3))*($G406/INDEX($AV$5:$BA$12,MATCH($D406,$AR$5:$AR$12,0),3))^$I406)+(EXP(-$G406/INDEX($AV$5:$BA$12,MATCH($D406,$AR$5:$AR$12,0),4))*($G406/INDEX($AV$5:$BA$12,MATCH($D406,$AR$5:$AR$12,0),4))^$I406)+(EXP(-$G406/INDEX($AV$5:$BA$12,MATCH($D406,$AR$5:$AR$12,0),5))*($G406/INDEX($AV$5:$BA$12,MATCH($D406,$AR$5:$AR$12,0),5))^$I406)+(EXP(-$G406/INDEX($AV$5:$BA$12,MATCH($D406,$AR$5:$AR$12,0),6))*($G406/INDEX($AV$5:$BA$12,MATCH($D406,$AR$5:$AR$12,0),6))^$I406)),0)</x:f>
        <x:v>0</x:v>
      </x:c>
      <x:c r="AE406" s="145" t="n">
        <x:f>IFERROR((EXP(-$G406/INDEX($BB$5:$BG$12,MATCH($D406,$AR$5:$AR$12,0),1))*($G406/INDEX($BB$5:$BG$12,MATCH($D406,$AR$5:$AR$12,0),1))^$J406)/((EXP(-$G406/INDEX($BB$5:$BG$12,MATCH($D406,$AR$5:$AR$12,0),1))*($G406/INDEX($BB$5:$BG$12,MATCH($D406,$AR$5:$AR$12,0),1))^$J406)+(EXP(-$G406/INDEX($BB$5:$BG$12,MATCH($D406,$AR$5:$AR$12,0),2))*($G406/INDEX($BB$5:$BG$12,MATCH($D406,$AR$5:$AR$12,0),2))^$J406)+(EXP(-$G406/INDEX($BB$5:$BG$12,MATCH($D406,$AR$5:$AR$12,0),3))*($G406/INDEX($BB$5:$BG$12,MATCH($D406,$AR$5:$AR$12,0),3))^$J406)+(EXP(-$G406/INDEX($BB$5:$BG$12,MATCH($D406,$AR$5:$AR$12,0),4))*($G406/INDEX($BB$5:$BG$12,MATCH($D406,$AR$5:$AR$12,0),4))^$J406)+(EXP(-$G406/INDEX($BB$5:$BG$12,MATCH($D406,$AR$5:$AR$12,0),5))*($G406/INDEX($BB$5:$BG$12,MATCH($D406,$AR$5:$AR$12,0),5))^$J406)+(EXP(-$G406/INDEX($BB$5:$BG$12,MATCH($D406,$AR$5:$AR$12,0),6))*($G406/INDEX($BB$5:$BG$12,MATCH($D406,$AR$5:$AR$12,0),6))^$J406)),0)</x:f>
        <x:v>0</x:v>
      </x:c>
      <x:c r="AF406" s="145" t="n">
        <x:f>IFERROR((EXP(-$G406/INDEX($BB$5:$BG$12,MATCH($D406,$AR$5:$AR$12,0),2))*($G406/INDEX($BB$5:$BG$12,MATCH($D406,$AR$5:$AR$12,0),2))^$J406)/((EXP(-$G406/INDEX($BB$5:$BG$12,MATCH($D406,$AR$5:$AR$12,0),1))*($G406/INDEX($BB$5:$BG$12,MATCH($D406,$AR$5:$AR$12,0),1))^$J406)+(EXP(-$G406/INDEX($BB$5:$BG$12,MATCH($D406,$AR$5:$AR$12,0),2))*($G406/INDEX($BB$5:$BG$12,MATCH($D406,$AR$5:$AR$12,0),2))^$J406)+(EXP(-$G406/INDEX($BB$5:$BG$12,MATCH($D406,$AR$5:$AR$12,0),3))*($G406/INDEX($BB$5:$BG$12,MATCH($D406,$AR$5:$AR$12,0),3))^$J406)+(EXP(-$G406/INDEX($BB$5:$BG$12,MATCH($D406,$AR$5:$AR$12,0),4))*($G406/INDEX($BB$5:$BG$12,MATCH($D406,$AR$5:$AR$12,0),4))^$J406)+(EXP(-$G406/INDEX($BB$5:$BG$12,MATCH($D406,$AR$5:$AR$12,0),5))*($G406/INDEX($BB$5:$BG$12,MATCH($D406,$AR$5:$AR$12,0),5))^$J406)+(EXP(-$G406/INDEX($BB$5:$BG$12,MATCH($D406,$AR$5:$AR$12,0),6))*($G406/INDEX($BB$5:$BG$12,MATCH($D406,$AR$5:$AR$12,0),6))^$J406)),0)</x:f>
        <x:v>0</x:v>
      </x:c>
      <x:c r="AG406" s="145" t="n">
        <x:f>IFERROR((EXP(-$G406/INDEX($BB$5:$BG$12,MATCH($D406,$AR$5:$AR$12,0),3))*($G406/INDEX($BB$5:$BG$12,MATCH($D406,$AR$5:$AR$12,0),3))^$J406)/((EXP(-$G406/INDEX($BB$5:$BG$12,MATCH($D406,$AR$5:$AR$12,0),1))*($G406/INDEX($BB$5:$BG$12,MATCH($D406,$AR$5:$AR$12,0),1))^$J406)+(EXP(-$G406/INDEX($BB$5:$BG$12,MATCH($D406,$AR$5:$AR$12,0),2))*($G406/INDEX($BB$5:$BG$12,MATCH($D406,$AR$5:$AR$12,0),2))^$J406)+(EXP(-$G406/INDEX($BB$5:$BG$12,MATCH($D406,$AR$5:$AR$12,0),3))*($G406/INDEX($BB$5:$BG$12,MATCH($D406,$AR$5:$AR$12,0),3))^$J406)+(EXP(-$G406/INDEX($BB$5:$BG$12,MATCH($D406,$AR$5:$AR$12,0),4))*($G406/INDEX($BB$5:$BG$12,MATCH($D406,$AR$5:$AR$12,0),4))^$J406)+(EXP(-$G406/INDEX($BB$5:$BG$12,MATCH($D406,$AR$5:$AR$12,0),5))*($G406/INDEX($BB$5:$BG$12,MATCH($D406,$AR$5:$AR$12,0),5))^$J406)+(EXP(-$G406/INDEX($BB$5:$BG$12,MATCH($D406,$AR$5:$AR$12,0),6))*($G406/INDEX($BB$5:$BG$12,MATCH($D406,$AR$5:$AR$12,0),6))^$J406)),0)</x:f>
        <x:v>0</x:v>
      </x:c>
      <x:c r="AH406" s="145" t="n">
        <x:f>IFERROR((EXP(-$G406/INDEX($BB$5:$BG$12,MATCH($D406,$AR$5:$AR$12,0),4))*($G406/INDEX($BB$5:$BG$12,MATCH($D406,$AR$5:$AR$12,0),4))^$J406)/((EXP(-$G406/INDEX($BB$5:$BG$12,MATCH($D406,$AR$5:$AR$12,0),1))*($G406/INDEX($BB$5:$BG$12,MATCH($D406,$AR$5:$AR$12,0),1))^$J406)+(EXP(-$G406/INDEX($BB$5:$BG$12,MATCH($D406,$AR$5:$AR$12,0),2))*($G406/INDEX($BB$5:$BG$12,MATCH($D406,$AR$5:$AR$12,0),2))^$J406)+(EXP(-$G406/INDEX($BB$5:$BG$12,MATCH($D406,$AR$5:$AR$12,0),3))*($G406/INDEX($BB$5:$BG$12,MATCH($D406,$AR$5:$AR$12,0),3))^$J406)+(EXP(-$G406/INDEX($BB$5:$BG$12,MATCH($D406,$AR$5:$AR$12,0),4))*($G406/INDEX($BB$5:$BG$12,MATCH($D406,$AR$5:$AR$12,0),4))^$J406)+(EXP(-$G406/INDEX($BB$5:$BG$12,MATCH($D406,$AR$5:$AR$12,0),5))*($G406/INDEX($BB$5:$BG$12,MATCH($D406,$AR$5:$AR$12,0),5))^$J406)+(EXP(-$G406/INDEX($BB$5:$BG$12,MATCH($D406,$AR$5:$AR$12,0),6))*($G406/INDEX($BB$5:$BG$12,MATCH($D406,$AR$5:$AR$12,0),6))^$J406)),0)</x:f>
        <x:v>0</x:v>
      </x:c>
      <x:c r="AI406" s="145" t="n">
        <x:f>IFERROR((EXP(-$G406/INDEX($BB$5:$BG$12,MATCH($D406,$AR$5:$AR$12,0),5))*($G406/INDEX($BB$5:$BG$12,MATCH($D406,$AR$5:$AR$12,0),5))^$J406)/((EXP(-$G406/INDEX($BB$5:$BG$12,MATCH($D406,$AR$5:$AR$12,0),1))*($G406/INDEX($BB$5:$BG$12,MATCH($D406,$AR$5:$AR$12,0),1))^$J406)+(EXP(-$G406/INDEX($BB$5:$BG$12,MATCH($D406,$AR$5:$AR$12,0),2))*($G406/INDEX($BB$5:$BG$12,MATCH($D406,$AR$5:$AR$12,0),2))^$J406)+(EXP(-$G406/INDEX($BB$5:$BG$12,MATCH($D406,$AR$5:$AR$12,0),3))*($G406/INDEX($BB$5:$BG$12,MATCH($D406,$AR$5:$AR$12,0),3))^$J406)+(EXP(-$G406/INDEX($BB$5:$BG$12,MATCH($D406,$AR$5:$AR$12,0),4))*($G406/INDEX($BB$5:$BG$12,MATCH($D406,$AR$5:$AR$12,0),4))^$J406)+(EXP(-$G406/INDEX($BB$5:$BG$12,MATCH($D406,$AR$5:$AR$12,0),5))*($G406/INDEX($BB$5:$BG$12,MATCH($D406,$AR$5:$AR$12,0),5))^$J406)+(EXP(-$G406/INDEX($BB$5:$BG$12,MATCH($D406,$AR$5:$AR$12,0),6))*($G406/INDEX($BB$5:$BG$12,MATCH($D406,$AR$5:$AR$12,0),6))^$J406)),0)</x:f>
        <x:v>0</x:v>
      </x:c>
      <x:c r="AJ406" s="145" t="n">
        <x:f>IFERROR((EXP(-$G406/INDEX($BB$5:$BG$12,MATCH($D406,$AR$5:$AR$12,0),6))*($G406/INDEX($BB$5:$BG$12,MATCH($D406,$AR$5:$AR$12,0),6))^$J406)/((EXP(-$G406/INDEX($BB$5:$BG$12,MATCH($D406,$AR$5:$AR$12,0),1))*($G406/INDEX($BB$5:$BG$12,MATCH($D406,$AR$5:$AR$12,0),1))^$J406)+(EXP(-$G406/INDEX($BB$5:$BG$12,MATCH($D406,$AR$5:$AR$12,0),2))*($G406/INDEX($BB$5:$BG$12,MATCH($D406,$AR$5:$AR$12,0),2))^$J406)+(EXP(-$G406/INDEX($BB$5:$BG$12,MATCH($D406,$AR$5:$AR$12,0),3))*($G406/INDEX($BB$5:$BG$12,MATCH($D406,$AR$5:$AR$12,0),3))^$J406)+(EXP(-$G406/INDEX($BB$5:$BG$12,MATCH($D406,$AR$5:$AR$12,0),4))*($G406/INDEX($BB$5:$BG$12,MATCH($D406,$AR$5:$AR$12,0),4))^$J406)+(EXP(-$G406/INDEX($BB$5:$BG$12,MATCH($D406,$AR$5:$AR$12,0),5))*($G406/INDEX($BB$5:$BG$12,MATCH($D406,$AR$5:$AR$12,0),5))^$J406)+(EXP(-$G406/INDEX($BB$5:$BG$12,MATCH($D406,$AR$5:$AR$12,0),6))*($G406/INDEX($BB$5:$BG$12,MATCH($D406,$AR$5:$AR$12,0),6))^$J406)),0)</x:f>
        <x:v>0</x:v>
      </x:c>
      <x:c r="BJ406"/>
      <x:c r="BK406"/>
      <x:c r="BL406"/>
      <x:c r="BM406"/>
      <x:c r="BN406"/>
      <x:c r="BO406"/>
      <x:c r="BP406"/>
      <x:c r="BQ406"/>
      <x:c r="BR406"/>
      <x:c r="BS406"/>
      <x:c r="BT406"/>
      <x:c r="BU406"/>
      <x:c r="BV406"/>
      <x:c r="BW406"/>
      <x:c r="BX406"/>
      <x:c r="BY406"/>
      <x:c r="BZ406"/>
    </x:row>
    <x:row r="407">
      <x:c r="A407" s="30" t="n">
        <x:f>'対象台データ'!A405</x:f>
        <x:v>46169</x:v>
      </x:c>
      <x:c r="B407" s="1004" t="str">
        <x:f>'対象台データ'!B405</x:f>
        <x:v>水</x:v>
      </x:c>
      <x:c r="C407" s="1004" t="str">
        <x:f>'対象台データ'!C405</x:f>
        <x:v>5/27</x:v>
      </x:c>
      <x:c r="D407" t="str">
        <x:f>'対象台データ'!D405</x:f>
        <x:v>ゴーゴージャグラー3</x:v>
      </x:c>
      <x:c r="E407" s="1015" t="n">
        <x:f>IF($X407="A",MIN(100,MAX(0,55+(V407-55)*(1+0.4*SQRT(MIN(G407/8000,1))))),MIN(100,MAX(0,V407)))</x:f>
        <x:v>82.24092585657618</x:v>
      </x:c>
      <x:c r="F407" s="1017" t="n">
        <x:f>'対象台データ'!E405</x:f>
        <x:v>910</x:v>
      </x:c>
      <x:c r="G407" s="644" t="n">
        <x:f>'対象台データ'!F405</x:f>
        <x:v>9109</x:v>
      </x:c>
      <x:c r="H407" s="644" t="n">
        <x:f>'対象台データ'!G405</x:f>
        <x:v>3975</x:v>
      </x:c>
      <x:c r="I407" s="644" t="n">
        <x:f>'対象台データ'!H405</x:f>
        <x:v>43</x:v>
      </x:c>
      <x:c r="J407" s="644" t="n">
        <x:f>'対象台データ'!I405</x:f>
        <x:v>38</x:v>
      </x:c>
      <x:c r="K407" s="145" t="n">
        <x:f>'対象台データ'!K405</x:f>
        <x:v>1.1454605335382588</x:v>
      </x:c>
      <x:c r="L407" s="28" t="n">
        <x:f>IF(G407&lt;=0,5,IF(G407&lt;1500,5+(G407-0)*(20-5)/(1500-0),IF(G407&lt;3000,20+(G407-1500)*(40-20)/(3000-1500),IF(G407&lt;4500,40+(G407-3000)*(58-40)/(4500-3000),IF(G407&lt;6000,58+(G407-4500)*(72-58)/(6000-4500),IF(G407&lt;7500,72+(G407-6000)*(84-72)/(7500-6000),IF(G407&lt;9000,84+(G407-7500)*(93-84)/(9000-7500),IF(G407&lt;11000,93+(G407-9000)*(100-93)/(11000-9000),100))))))))</x:f>
        <x:v>93.3815</x:v>
      </x:c>
      <x:c r="M407" s="28" t="n">
        <x:v>1</x:v>
      </x:c>
      <x:c r="N407" s="28" t="n">
        <x:f>MIN(100,L407*M407)</x:f>
        <x:v>93.3815</x:v>
      </x:c>
      <x:c r="O407" s="28" t="n">
        <x:f>IF(K407&lt;=0.8,0,IF(K407&lt;0.9,0+(K407-0.8)*(10-0)/(0.9-0.8),IF(K407&lt;1,10+(K407-0.9)*(35-10)/(1-0.9),IF(K407&lt;1.2,35+(K407-1)*(87-35)/(1.2-1),IF(K407&lt;1.3,87+(K407-1.2)*(96-87)/(1.3-1.2),IF(K407&lt;1.45,96+(K407-1.3)*(100-96)/(1.45-1.3),100))))))</x:f>
        <x:v>72.81973871994731</x:v>
      </x:c>
      <x:c r="P407" s="145" t="n">
        <x:f>MIN(1,SQRT(G407/8000))</x:f>
        <x:v>1</x:v>
      </x:c>
      <x:c r="Q407" s="28" t="n">
        <x:f>35+(O407-35)*P407</x:f>
        <x:v>72.81973871994731</x:v>
      </x:c>
      <x:c r="R407" s="28" t="n">
        <x:f>IF(K407&lt;0.95,MIN(25,(0.95-K407)*250),0)</x:f>
        <x:v>0</x:v>
      </x:c>
      <x:c r="S407" s="28" t="n">
        <x:f>IF($X407="A",Y407*5+Z407*15+AA407*30+AB407*60+AC407*80+AD407*100,0)</x:f>
        <x:v>55.52205645347458</x:v>
      </x:c>
      <x:c r="T407" s="28" t="n">
        <x:f>IF($X407="A",AE407*5+AF407*15+AG407*30+AH407*60+AI407*80+AJ407*100,0)</x:f>
        <x:v>71.15905155031226</x:v>
      </x:c>
      <x:c r="U407" s="28" t="n">
        <x:f>IF($X407="A",S407*15%+T407*30%+Q407*55%,0)</x:f>
        <x:v>69.72688022908588</x:v>
      </x:c>
      <x:c r="V407" s="1019" t="n">
        <x:f>IF($X407="A",U407*80%+N407*20%,N407*IFERROR(INDEX($AT$5:$AT$60,MATCH($D407,$AR$5:$AR$60,0)),0.6)+Q407*IFERROR(INDEX($AU$5:$AU$60,MATCH($D407,$AR$5:$AR$60,0)),0.4)-R407)</x:f>
        <x:v>74.4578041832687</x:v>
      </x:c>
      <x:c r="W407" s="25" t="str">
        <x:f>IF(E407&gt;=90,"設定6級候補",IF(E407&gt;=75,"設定4以上強候補",IF(E407&gt;=60,"設定4以上を疑う","要観察")))</x:f>
        <x:v>設定4以上強候補</x:v>
      </x:c>
      <x:c r="X407" s="1004" t="str">
        <x:f>IFERROR(INDEX($AS$5:$AS$60,MATCH($D407,$AR$5:$AR$60,0)),"AT")</x:f>
        <x:v>A</x:v>
      </x:c>
      <x:c r="Y407" s="145" t="n">
        <x:f>IFERROR((EXP(-$G407/INDEX($AV$5:$BA$12,MATCH($D407,$AR$5:$AR$12,0),1))*($G407/INDEX($AV$5:$BA$12,MATCH($D407,$AR$5:$AR$12,0),1))^$I407)/((EXP(-$G407/INDEX($AV$5:$BA$12,MATCH($D407,$AR$5:$AR$12,0),1))*($G407/INDEX($AV$5:$BA$12,MATCH($D407,$AR$5:$AR$12,0),1))^$I407)+(EXP(-$G407/INDEX($AV$5:$BA$12,MATCH($D407,$AR$5:$AR$12,0),2))*($G407/INDEX($AV$5:$BA$12,MATCH($D407,$AR$5:$AR$12,0),2))^$I407)+(EXP(-$G407/INDEX($AV$5:$BA$12,MATCH($D407,$AR$5:$AR$12,0),3))*($G407/INDEX($AV$5:$BA$12,MATCH($D407,$AR$5:$AR$12,0),3))^$I407)+(EXP(-$G407/INDEX($AV$5:$BA$12,MATCH($D407,$AR$5:$AR$12,0),4))*($G407/INDEX($AV$5:$BA$12,MATCH($D407,$AR$5:$AR$12,0),4))^$I407)+(EXP(-$G407/INDEX($AV$5:$BA$12,MATCH($D407,$AR$5:$AR$12,0),5))*($G407/INDEX($AV$5:$BA$12,MATCH($D407,$AR$5:$AR$12,0),5))^$I407)+(EXP(-$G407/INDEX($AV$5:$BA$12,MATCH($D407,$AR$5:$AR$12,0),6))*($G407/INDEX($AV$5:$BA$12,MATCH($D407,$AR$5:$AR$12,0),6))^$I407)),0)</x:f>
        <x:v>0.1344460308792995</x:v>
      </x:c>
      <x:c r="Z407" s="145" t="n">
        <x:f>IFERROR((EXP(-$G407/INDEX($AV$5:$BA$12,MATCH($D407,$AR$5:$AR$12,0),2))*($G407/INDEX($AV$5:$BA$12,MATCH($D407,$AR$5:$AR$12,0),2))^$I407)/((EXP(-$G407/INDEX($AV$5:$BA$12,MATCH($D407,$AR$5:$AR$12,0),1))*($G407/INDEX($AV$5:$BA$12,MATCH($D407,$AR$5:$AR$12,0),1))^$I407)+(EXP(-$G407/INDEX($AV$5:$BA$12,MATCH($D407,$AR$5:$AR$12,0),2))*($G407/INDEX($AV$5:$BA$12,MATCH($D407,$AR$5:$AR$12,0),2))^$I407)+(EXP(-$G407/INDEX($AV$5:$BA$12,MATCH($D407,$AR$5:$AR$12,0),3))*($G407/INDEX($AV$5:$BA$12,MATCH($D407,$AR$5:$AR$12,0),3))^$I407)+(EXP(-$G407/INDEX($AV$5:$BA$12,MATCH($D407,$AR$5:$AR$12,0),4))*($G407/INDEX($AV$5:$BA$12,MATCH($D407,$AR$5:$AR$12,0),4))^$I407)+(EXP(-$G407/INDEX($AV$5:$BA$12,MATCH($D407,$AR$5:$AR$12,0),5))*($G407/INDEX($AV$5:$BA$12,MATCH($D407,$AR$5:$AR$12,0),5))^$I407)+(EXP(-$G407/INDEX($AV$5:$BA$12,MATCH($D407,$AR$5:$AR$12,0),6))*($G407/INDEX($AV$5:$BA$12,MATCH($D407,$AR$5:$AR$12,0),6))^$I407)),0)</x:f>
        <x:v>0.13854427949275797</x:v>
      </x:c>
      <x:c r="AA407" s="145" t="n">
        <x:f>IFERROR((EXP(-$G407/INDEX($AV$5:$BA$12,MATCH($D407,$AR$5:$AR$12,0),3))*($G407/INDEX($AV$5:$BA$12,MATCH($D407,$AR$5:$AR$12,0),3))^$I407)/((EXP(-$G407/INDEX($AV$5:$BA$12,MATCH($D407,$AR$5:$AR$12,0),1))*($G407/INDEX($AV$5:$BA$12,MATCH($D407,$AR$5:$AR$12,0),1))^$I407)+(EXP(-$G407/INDEX($AV$5:$BA$12,MATCH($D407,$AR$5:$AR$12,0),2))*($G407/INDEX($AV$5:$BA$12,MATCH($D407,$AR$5:$AR$12,0),2))^$I407)+(EXP(-$G407/INDEX($AV$5:$BA$12,MATCH($D407,$AR$5:$AR$12,0),3))*($G407/INDEX($AV$5:$BA$12,MATCH($D407,$AR$5:$AR$12,0),3))^$I407)+(EXP(-$G407/INDEX($AV$5:$BA$12,MATCH($D407,$AR$5:$AR$12,0),4))*($G407/INDEX($AV$5:$BA$12,MATCH($D407,$AR$5:$AR$12,0),4))^$I407)+(EXP(-$G407/INDEX($AV$5:$BA$12,MATCH($D407,$AR$5:$AR$12,0),5))*($G407/INDEX($AV$5:$BA$12,MATCH($D407,$AR$5:$AR$12,0),5))^$I407)+(EXP(-$G407/INDEX($AV$5:$BA$12,MATCH($D407,$AR$5:$AR$12,0),6))*($G407/INDEX($AV$5:$BA$12,MATCH($D407,$AR$5:$AR$12,0),6))^$I407)),0)</x:f>
        <x:v>0.14270824010174119</x:v>
      </x:c>
      <x:c r="AB407" s="145" t="n">
        <x:f>IFERROR((EXP(-$G407/INDEX($AV$5:$BA$12,MATCH($D407,$AR$5:$AR$12,0),4))*($G407/INDEX($AV$5:$BA$12,MATCH($D407,$AR$5:$AR$12,0),4))^$I407)/((EXP(-$G407/INDEX($AV$5:$BA$12,MATCH($D407,$AR$5:$AR$12,0),1))*($G407/INDEX($AV$5:$BA$12,MATCH($D407,$AR$5:$AR$12,0),1))^$I407)+(EXP(-$G407/INDEX($AV$5:$BA$12,MATCH($D407,$AR$5:$AR$12,0),2))*($G407/INDEX($AV$5:$BA$12,MATCH($D407,$AR$5:$AR$12,0),2))^$I407)+(EXP(-$G407/INDEX($AV$5:$BA$12,MATCH($D407,$AR$5:$AR$12,0),3))*($G407/INDEX($AV$5:$BA$12,MATCH($D407,$AR$5:$AR$12,0),3))^$I407)+(EXP(-$G407/INDEX($AV$5:$BA$12,MATCH($D407,$AR$5:$AR$12,0),4))*($G407/INDEX($AV$5:$BA$12,MATCH($D407,$AR$5:$AR$12,0),4))^$I407)+(EXP(-$G407/INDEX($AV$5:$BA$12,MATCH($D407,$AR$5:$AR$12,0),5))*($G407/INDEX($AV$5:$BA$12,MATCH($D407,$AR$5:$AR$12,0),5))^$I407)+(EXP(-$G407/INDEX($AV$5:$BA$12,MATCH($D407,$AR$5:$AR$12,0),6))*($G407/INDEX($AV$5:$BA$12,MATCH($D407,$AR$5:$AR$12,0),6))^$I407)),0)</x:f>
        <x:v>0.15556683990327266</x:v>
      </x:c>
      <x:c r="AC407" s="145" t="n">
        <x:f>IFERROR((EXP(-$G407/INDEX($AV$5:$BA$12,MATCH($D407,$AR$5:$AR$12,0),5))*($G407/INDEX($AV$5:$BA$12,MATCH($D407,$AR$5:$AR$12,0),5))^$I407)/((EXP(-$G407/INDEX($AV$5:$BA$12,MATCH($D407,$AR$5:$AR$12,0),1))*($G407/INDEX($AV$5:$BA$12,MATCH($D407,$AR$5:$AR$12,0),1))^$I407)+(EXP(-$G407/INDEX($AV$5:$BA$12,MATCH($D407,$AR$5:$AR$12,0),2))*($G407/INDEX($AV$5:$BA$12,MATCH($D407,$AR$5:$AR$12,0),2))^$I407)+(EXP(-$G407/INDEX($AV$5:$BA$12,MATCH($D407,$AR$5:$AR$12,0),3))*($G407/INDEX($AV$5:$BA$12,MATCH($D407,$AR$5:$AR$12,0),3))^$I407)+(EXP(-$G407/INDEX($AV$5:$BA$12,MATCH($D407,$AR$5:$AR$12,0),4))*($G407/INDEX($AV$5:$BA$12,MATCH($D407,$AR$5:$AR$12,0),4))^$I407)+(EXP(-$G407/INDEX($AV$5:$BA$12,MATCH($D407,$AR$5:$AR$12,0),5))*($G407/INDEX($AV$5:$BA$12,MATCH($D407,$AR$5:$AR$12,0),5))^$I407)+(EXP(-$G407/INDEX($AV$5:$BA$12,MATCH($D407,$AR$5:$AR$12,0),6))*($G407/INDEX($AV$5:$BA$12,MATCH($D407,$AR$5:$AR$12,0),6))^$I407)),0)</x:f>
        <x:v>0.18585282264273742</x:v>
      </x:c>
      <x:c r="AD407" s="145" t="n">
        <x:f>IFERROR((EXP(-$G407/INDEX($AV$5:$BA$12,MATCH($D407,$AR$5:$AR$12,0),6))*($G407/INDEX($AV$5:$BA$12,MATCH($D407,$AR$5:$AR$12,0),6))^$I407)/((EXP(-$G407/INDEX($AV$5:$BA$12,MATCH($D407,$AR$5:$AR$12,0),1))*($G407/INDEX($AV$5:$BA$12,MATCH($D407,$AR$5:$AR$12,0),1))^$I407)+(EXP(-$G407/INDEX($AV$5:$BA$12,MATCH($D407,$AR$5:$AR$12,0),2))*($G407/INDEX($AV$5:$BA$12,MATCH($D407,$AR$5:$AR$12,0),2))^$I407)+(EXP(-$G407/INDEX($AV$5:$BA$12,MATCH($D407,$AR$5:$AR$12,0),3))*($G407/INDEX($AV$5:$BA$12,MATCH($D407,$AR$5:$AR$12,0),3))^$I407)+(EXP(-$G407/INDEX($AV$5:$BA$12,MATCH($D407,$AR$5:$AR$12,0),4))*($G407/INDEX($AV$5:$BA$12,MATCH($D407,$AR$5:$AR$12,0),4))^$I407)+(EXP(-$G407/INDEX($AV$5:$BA$12,MATCH($D407,$AR$5:$AR$12,0),5))*($G407/INDEX($AV$5:$BA$12,MATCH($D407,$AR$5:$AR$12,0),5))^$I407)+(EXP(-$G407/INDEX($AV$5:$BA$12,MATCH($D407,$AR$5:$AR$12,0),6))*($G407/INDEX($AV$5:$BA$12,MATCH($D407,$AR$5:$AR$12,0),6))^$I407)),0)</x:f>
        <x:v>0.24288178698019122</x:v>
      </x:c>
      <x:c r="AE407" s="145" t="n">
        <x:f>IFERROR((EXP(-$G407/INDEX($BB$5:$BG$12,MATCH($D407,$AR$5:$AR$12,0),1))*($G407/INDEX($BB$5:$BG$12,MATCH($D407,$AR$5:$AR$12,0),1))^$J407)/((EXP(-$G407/INDEX($BB$5:$BG$12,MATCH($D407,$AR$5:$AR$12,0),1))*($G407/INDEX($BB$5:$BG$12,MATCH($D407,$AR$5:$AR$12,0),1))^$J407)+(EXP(-$G407/INDEX($BB$5:$BG$12,MATCH($D407,$AR$5:$AR$12,0),2))*($G407/INDEX($BB$5:$BG$12,MATCH($D407,$AR$5:$AR$12,0),2))^$J407)+(EXP(-$G407/INDEX($BB$5:$BG$12,MATCH($D407,$AR$5:$AR$12,0),3))*($G407/INDEX($BB$5:$BG$12,MATCH($D407,$AR$5:$AR$12,0),3))^$J407)+(EXP(-$G407/INDEX($BB$5:$BG$12,MATCH($D407,$AR$5:$AR$12,0),4))*($G407/INDEX($BB$5:$BG$12,MATCH($D407,$AR$5:$AR$12,0),4))^$J407)+(EXP(-$G407/INDEX($BB$5:$BG$12,MATCH($D407,$AR$5:$AR$12,0),5))*($G407/INDEX($BB$5:$BG$12,MATCH($D407,$AR$5:$AR$12,0),5))^$J407)+(EXP(-$G407/INDEX($BB$5:$BG$12,MATCH($D407,$AR$5:$AR$12,0),6))*($G407/INDEX($BB$5:$BG$12,MATCH($D407,$AR$5:$AR$12,0),6))^$J407)),0)</x:f>
        <x:v>0.023228488179319565</x:v>
      </x:c>
      <x:c r="AF407" s="145" t="n">
        <x:f>IFERROR((EXP(-$G407/INDEX($BB$5:$BG$12,MATCH($D407,$AR$5:$AR$12,0),2))*($G407/INDEX($BB$5:$BG$12,MATCH($D407,$AR$5:$AR$12,0),2))^$J407)/((EXP(-$G407/INDEX($BB$5:$BG$12,MATCH($D407,$AR$5:$AR$12,0),1))*($G407/INDEX($BB$5:$BG$12,MATCH($D407,$AR$5:$AR$12,0),1))^$J407)+(EXP(-$G407/INDEX($BB$5:$BG$12,MATCH($D407,$AR$5:$AR$12,0),2))*($G407/INDEX($BB$5:$BG$12,MATCH($D407,$AR$5:$AR$12,0),2))^$J407)+(EXP(-$G407/INDEX($BB$5:$BG$12,MATCH($D407,$AR$5:$AR$12,0),3))*($G407/INDEX($BB$5:$BG$12,MATCH($D407,$AR$5:$AR$12,0),3))^$J407)+(EXP(-$G407/INDEX($BB$5:$BG$12,MATCH($D407,$AR$5:$AR$12,0),4))*($G407/INDEX($BB$5:$BG$12,MATCH($D407,$AR$5:$AR$12,0),4))^$J407)+(EXP(-$G407/INDEX($BB$5:$BG$12,MATCH($D407,$AR$5:$AR$12,0),5))*($G407/INDEX($BB$5:$BG$12,MATCH($D407,$AR$5:$AR$12,0),5))^$J407)+(EXP(-$G407/INDEX($BB$5:$BG$12,MATCH($D407,$AR$5:$AR$12,0),6))*($G407/INDEX($BB$5:$BG$12,MATCH($D407,$AR$5:$AR$12,0),6))^$J407)),0)</x:f>
        <x:v>0.0476102898966843</x:v>
      </x:c>
      <x:c r="AG407" s="145" t="n">
        <x:f>IFERROR((EXP(-$G407/INDEX($BB$5:$BG$12,MATCH($D407,$AR$5:$AR$12,0),3))*($G407/INDEX($BB$5:$BG$12,MATCH($D407,$AR$5:$AR$12,0),3))^$J407)/((EXP(-$G407/INDEX($BB$5:$BG$12,MATCH($D407,$AR$5:$AR$12,0),1))*($G407/INDEX($BB$5:$BG$12,MATCH($D407,$AR$5:$AR$12,0),1))^$J407)+(EXP(-$G407/INDEX($BB$5:$BG$12,MATCH($D407,$AR$5:$AR$12,0),2))*($G407/INDEX($BB$5:$BG$12,MATCH($D407,$AR$5:$AR$12,0),2))^$J407)+(EXP(-$G407/INDEX($BB$5:$BG$12,MATCH($D407,$AR$5:$AR$12,0),3))*($G407/INDEX($BB$5:$BG$12,MATCH($D407,$AR$5:$AR$12,0),3))^$J407)+(EXP(-$G407/INDEX($BB$5:$BG$12,MATCH($D407,$AR$5:$AR$12,0),4))*($G407/INDEX($BB$5:$BG$12,MATCH($D407,$AR$5:$AR$12,0),4))^$J407)+(EXP(-$G407/INDEX($BB$5:$BG$12,MATCH($D407,$AR$5:$AR$12,0),5))*($G407/INDEX($BB$5:$BG$12,MATCH($D407,$AR$5:$AR$12,0),5))^$J407)+(EXP(-$G407/INDEX($BB$5:$BG$12,MATCH($D407,$AR$5:$AR$12,0),6))*($G407/INDEX($BB$5:$BG$12,MATCH($D407,$AR$5:$AR$12,0),6))^$J407)),0)</x:f>
        <x:v>0.10433858859925137</x:v>
      </x:c>
      <x:c r="AH407" s="145" t="n">
        <x:f>IFERROR((EXP(-$G407/INDEX($BB$5:$BG$12,MATCH($D407,$AR$5:$AR$12,0),4))*($G407/INDEX($BB$5:$BG$12,MATCH($D407,$AR$5:$AR$12,0),4))^$J407)/((EXP(-$G407/INDEX($BB$5:$BG$12,MATCH($D407,$AR$5:$AR$12,0),1))*($G407/INDEX($BB$5:$BG$12,MATCH($D407,$AR$5:$AR$12,0),1))^$J407)+(EXP(-$G407/INDEX($BB$5:$BG$12,MATCH($D407,$AR$5:$AR$12,0),2))*($G407/INDEX($BB$5:$BG$12,MATCH($D407,$AR$5:$AR$12,0),2))^$J407)+(EXP(-$G407/INDEX($BB$5:$BG$12,MATCH($D407,$AR$5:$AR$12,0),3))*($G407/INDEX($BB$5:$BG$12,MATCH($D407,$AR$5:$AR$12,0),3))^$J407)+(EXP(-$G407/INDEX($BB$5:$BG$12,MATCH($D407,$AR$5:$AR$12,0),4))*($G407/INDEX($BB$5:$BG$12,MATCH($D407,$AR$5:$AR$12,0),4))^$J407)+(EXP(-$G407/INDEX($BB$5:$BG$12,MATCH($D407,$AR$5:$AR$12,0),5))*($G407/INDEX($BB$5:$BG$12,MATCH($D407,$AR$5:$AR$12,0),5))^$J407)+(EXP(-$G407/INDEX($BB$5:$BG$12,MATCH($D407,$AR$5:$AR$12,0),6))*($G407/INDEX($BB$5:$BG$12,MATCH($D407,$AR$5:$AR$12,0),6))^$J407)),0)</x:f>
        <x:v>0.23553690295815463</x:v>
      </x:c>
      <x:c r="AI407" s="145" t="n">
        <x:f>IFERROR((EXP(-$G407/INDEX($BB$5:$BG$12,MATCH($D407,$AR$5:$AR$12,0),5))*($G407/INDEX($BB$5:$BG$12,MATCH($D407,$AR$5:$AR$12,0),5))^$J407)/((EXP(-$G407/INDEX($BB$5:$BG$12,MATCH($D407,$AR$5:$AR$12,0),1))*($G407/INDEX($BB$5:$BG$12,MATCH($D407,$AR$5:$AR$12,0),1))^$J407)+(EXP(-$G407/INDEX($BB$5:$BG$12,MATCH($D407,$AR$5:$AR$12,0),2))*($G407/INDEX($BB$5:$BG$12,MATCH($D407,$AR$5:$AR$12,0),2))^$J407)+(EXP(-$G407/INDEX($BB$5:$BG$12,MATCH($D407,$AR$5:$AR$12,0),3))*($G407/INDEX($BB$5:$BG$12,MATCH($D407,$AR$5:$AR$12,0),3))^$J407)+(EXP(-$G407/INDEX($BB$5:$BG$12,MATCH($D407,$AR$5:$AR$12,0),4))*($G407/INDEX($BB$5:$BG$12,MATCH($D407,$AR$5:$AR$12,0),4))^$J407)+(EXP(-$G407/INDEX($BB$5:$BG$12,MATCH($D407,$AR$5:$AR$12,0),5))*($G407/INDEX($BB$5:$BG$12,MATCH($D407,$AR$5:$AR$12,0),5))^$J407)+(EXP(-$G407/INDEX($BB$5:$BG$12,MATCH($D407,$AR$5:$AR$12,0),6))*($G407/INDEX($BB$5:$BG$12,MATCH($D407,$AR$5:$AR$12,0),6))^$J407)),0)</x:f>
        <x:v>0.29310950555802234</x:v>
      </x:c>
      <x:c r="AJ407" s="145" t="n">
        <x:f>IFERROR((EXP(-$G407/INDEX($BB$5:$BG$12,MATCH($D407,$AR$5:$AR$12,0),6))*($G407/INDEX($BB$5:$BG$12,MATCH($D407,$AR$5:$AR$12,0),6))^$J407)/((EXP(-$G407/INDEX($BB$5:$BG$12,MATCH($D407,$AR$5:$AR$12,0),1))*($G407/INDEX($BB$5:$BG$12,MATCH($D407,$AR$5:$AR$12,0),1))^$J407)+(EXP(-$G407/INDEX($BB$5:$BG$12,MATCH($D407,$AR$5:$AR$12,0),2))*($G407/INDEX($BB$5:$BG$12,MATCH($D407,$AR$5:$AR$12,0),2))^$J407)+(EXP(-$G407/INDEX($BB$5:$BG$12,MATCH($D407,$AR$5:$AR$12,0),3))*($G407/INDEX($BB$5:$BG$12,MATCH($D407,$AR$5:$AR$12,0),3))^$J407)+(EXP(-$G407/INDEX($BB$5:$BG$12,MATCH($D407,$AR$5:$AR$12,0),4))*($G407/INDEX($BB$5:$BG$12,MATCH($D407,$AR$5:$AR$12,0),4))^$J407)+(EXP(-$G407/INDEX($BB$5:$BG$12,MATCH($D407,$AR$5:$AR$12,0),5))*($G407/INDEX($BB$5:$BG$12,MATCH($D407,$AR$5:$AR$12,0),5))^$J407)+(EXP(-$G407/INDEX($BB$5:$BG$12,MATCH($D407,$AR$5:$AR$12,0),6))*($G407/INDEX($BB$5:$BG$12,MATCH($D407,$AR$5:$AR$12,0),6))^$J407)),0)</x:f>
        <x:v>0.2961762248085678</x:v>
      </x:c>
      <x:c r="BJ407"/>
      <x:c r="BK407"/>
      <x:c r="BL407"/>
      <x:c r="BM407"/>
      <x:c r="BN407"/>
      <x:c r="BO407"/>
      <x:c r="BP407"/>
      <x:c r="BQ407"/>
      <x:c r="BR407"/>
      <x:c r="BS407"/>
      <x:c r="BT407"/>
      <x:c r="BU407"/>
      <x:c r="BV407"/>
      <x:c r="BW407"/>
      <x:c r="BX407"/>
      <x:c r="BY407"/>
      <x:c r="BZ407"/>
    </x:row>
    <x:row r="408">
      <x:c r="A408" s="30" t="n">
        <x:f>'対象台データ'!A406</x:f>
        <x:v>46169</x:v>
      </x:c>
      <x:c r="B408" s="1004" t="str">
        <x:f>'対象台データ'!B406</x:f>
        <x:v>水</x:v>
      </x:c>
      <x:c r="C408" s="1004" t="str">
        <x:f>'対象台データ'!C406</x:f>
        <x:v>5/27</x:v>
      </x:c>
      <x:c r="D408" t="str">
        <x:f>'対象台データ'!D406</x:f>
        <x:v>ゴーゴージャグラー3</x:v>
      </x:c>
      <x:c r="E408" s="1015" t="n">
        <x:f>IF($X408="A",MIN(100,MAX(0,55+(V408-55)*(1+0.4*SQRT(MIN(G408/8000,1))))),MIN(100,MAX(0,V408)))</x:f>
        <x:v>71.63507193139264</x:v>
      </x:c>
      <x:c r="F408" s="1017" t="n">
        <x:f>'対象台データ'!E406</x:f>
        <x:v>913</x:v>
      </x:c>
      <x:c r="G408" s="644" t="n">
        <x:f>'対象台データ'!F406</x:f>
        <x:v>6832</x:v>
      </x:c>
      <x:c r="H408" s="644" t="n">
        <x:f>'対象台データ'!G406</x:f>
        <x:v>2589</x:v>
      </x:c>
      <x:c r="I408" s="644" t="n">
        <x:f>'対象台データ'!H406</x:f>
        <x:v>30</x:v>
      </x:c>
      <x:c r="J408" s="644" t="n">
        <x:f>'対象台データ'!I406</x:f>
        <x:v>29</x:v>
      </x:c>
      <x:c r="K408" s="145" t="n">
        <x:f>'対象台データ'!K406</x:f>
        <x:v>1.1263173302107727</x:v>
      </x:c>
      <x:c r="L408" s="28" t="n">
        <x:f>IF(G408&lt;=0,5,IF(G408&lt;1500,5+(G408-0)*(20-5)/(1500-0),IF(G408&lt;3000,20+(G408-1500)*(40-20)/(3000-1500),IF(G408&lt;4500,40+(G408-3000)*(58-40)/(4500-3000),IF(G408&lt;6000,58+(G408-4500)*(72-58)/(6000-4500),IF(G408&lt;7500,72+(G408-6000)*(84-72)/(7500-6000),IF(G408&lt;9000,84+(G408-7500)*(93-84)/(9000-7500),IF(G408&lt;11000,93+(G408-9000)*(100-93)/(11000-9000),100))))))))</x:f>
        <x:v>78.656</x:v>
      </x:c>
      <x:c r="M408" s="28" t="n">
        <x:v>1</x:v>
      </x:c>
      <x:c r="N408" s="28" t="n">
        <x:f>MIN(100,L408*M408)</x:f>
        <x:v>78.656</x:v>
      </x:c>
      <x:c r="O408" s="28" t="n">
        <x:f>IF(K408&lt;=0.8,0,IF(K408&lt;0.9,0+(K408-0.8)*(10-0)/(0.9-0.8),IF(K408&lt;1,10+(K408-0.9)*(35-10)/(1-0.9),IF(K408&lt;1.2,35+(K408-1)*(87-35)/(1.2-1),IF(K408&lt;1.3,87+(K408-1.2)*(96-87)/(1.3-1.2),IF(K408&lt;1.45,96+(K408-1.3)*(100-96)/(1.45-1.3),100))))))</x:f>
        <x:v>67.84250585480092</x:v>
      </x:c>
      <x:c r="P408" s="145" t="n">
        <x:f>MIN(1,SQRT(G408/8000))</x:f>
        <x:v>0.9241212041718337</x:v>
      </x:c>
      <x:c r="Q408" s="28" t="n">
        <x:f>35+(O408-35)*P408</x:f>
        <x:v>65.35045605855913</x:v>
      </x:c>
      <x:c r="R408" s="28" t="n">
        <x:f>IF(K408&lt;0.95,MIN(25,(0.95-K408)*250),0)</x:f>
        <x:v>0</x:v>
      </x:c>
      <x:c r="S408" s="28" t="n">
        <x:f>IF($X408="A",Y408*5+Z408*15+AA408*30+AB408*60+AC408*80+AD408*100,0)</x:f>
        <x:v>51.0200331865162</x:v>
      </x:c>
      <x:c r="T408" s="28" t="n">
        <x:f>IF($X408="A",AE408*5+AF408*15+AG408*30+AH408*60+AI408*80+AJ408*100,0)</x:f>
        <x:v>68.90708312329232</x:v>
      </x:c>
      <x:c r="U408" s="28" t="n">
        <x:f>IF($X408="A",S408*15%+T408*30%+Q408*55%,0)</x:f>
        <x:v>64.26788074717265</x:v>
      </x:c>
      <x:c r="V408" s="1019" t="n">
        <x:f>IF($X408="A",U408*80%+N408*20%,N408*IFERROR(INDEX($AT$5:$AT$60,MATCH($D408,$AR$5:$AR$60,0)),0.6)+Q408*IFERROR(INDEX($AU$5:$AU$60,MATCH($D408,$AR$5:$AR$60,0)),0.4)-R408)</x:f>
        <x:v>67.14550459773812</x:v>
      </x:c>
      <x:c r="W408" s="25" t="str">
        <x:f>IF(E408&gt;=90,"設定6級候補",IF(E408&gt;=75,"設定4以上強候補",IF(E408&gt;=60,"設定4以上を疑う","要観察")))</x:f>
        <x:v>設定4以上を疑う</x:v>
      </x:c>
      <x:c r="X408" s="1004" t="str">
        <x:f>IFERROR(INDEX($AS$5:$AS$60,MATCH($D408,$AR$5:$AR$60,0)),"AT")</x:f>
        <x:v>A</x:v>
      </x:c>
      <x:c r="Y408" s="145" t="n">
        <x:f>IFERROR((EXP(-$G408/INDEX($AV$5:$BA$12,MATCH($D408,$AR$5:$AR$12,0),1))*($G408/INDEX($AV$5:$BA$12,MATCH($D408,$AR$5:$AR$12,0),1))^$I408)/((EXP(-$G408/INDEX($AV$5:$BA$12,MATCH($D408,$AR$5:$AR$12,0),1))*($G408/INDEX($AV$5:$BA$12,MATCH($D408,$AR$5:$AR$12,0),1))^$I408)+(EXP(-$G408/INDEX($AV$5:$BA$12,MATCH($D408,$AR$5:$AR$12,0),2))*($G408/INDEX($AV$5:$BA$12,MATCH($D408,$AR$5:$AR$12,0),2))^$I408)+(EXP(-$G408/INDEX($AV$5:$BA$12,MATCH($D408,$AR$5:$AR$12,0),3))*($G408/INDEX($AV$5:$BA$12,MATCH($D408,$AR$5:$AR$12,0),3))^$I408)+(EXP(-$G408/INDEX($AV$5:$BA$12,MATCH($D408,$AR$5:$AR$12,0),4))*($G408/INDEX($AV$5:$BA$12,MATCH($D408,$AR$5:$AR$12,0),4))^$I408)+(EXP(-$G408/INDEX($AV$5:$BA$12,MATCH($D408,$AR$5:$AR$12,0),5))*($G408/INDEX($AV$5:$BA$12,MATCH($D408,$AR$5:$AR$12,0),5))^$I408)+(EXP(-$G408/INDEX($AV$5:$BA$12,MATCH($D408,$AR$5:$AR$12,0),6))*($G408/INDEX($AV$5:$BA$12,MATCH($D408,$AR$5:$AR$12,0),6))^$I408)),0)</x:f>
        <x:v>0.15363574628192986</x:v>
      </x:c>
      <x:c r="Z408" s="145" t="n">
        <x:f>IFERROR((EXP(-$G408/INDEX($AV$5:$BA$12,MATCH($D408,$AR$5:$AR$12,0),2))*($G408/INDEX($AV$5:$BA$12,MATCH($D408,$AR$5:$AR$12,0),2))^$I408)/((EXP(-$G408/INDEX($AV$5:$BA$12,MATCH($D408,$AR$5:$AR$12,0),1))*($G408/INDEX($AV$5:$BA$12,MATCH($D408,$AR$5:$AR$12,0),1))^$I408)+(EXP(-$G408/INDEX($AV$5:$BA$12,MATCH($D408,$AR$5:$AR$12,0),2))*($G408/INDEX($AV$5:$BA$12,MATCH($D408,$AR$5:$AR$12,0),2))^$I408)+(EXP(-$G408/INDEX($AV$5:$BA$12,MATCH($D408,$AR$5:$AR$12,0),3))*($G408/INDEX($AV$5:$BA$12,MATCH($D408,$AR$5:$AR$12,0),3))^$I408)+(EXP(-$G408/INDEX($AV$5:$BA$12,MATCH($D408,$AR$5:$AR$12,0),4))*($G408/INDEX($AV$5:$BA$12,MATCH($D408,$AR$5:$AR$12,0),4))^$I408)+(EXP(-$G408/INDEX($AV$5:$BA$12,MATCH($D408,$AR$5:$AR$12,0),5))*($G408/INDEX($AV$5:$BA$12,MATCH($D408,$AR$5:$AR$12,0),5))^$I408)+(EXP(-$G408/INDEX($AV$5:$BA$12,MATCH($D408,$AR$5:$AR$12,0),6))*($G408/INDEX($AV$5:$BA$12,MATCH($D408,$AR$5:$AR$12,0),6))^$I408)),0)</x:f>
        <x:v>0.1557725676039433</x:v>
      </x:c>
      <x:c r="AA408" s="145" t="n">
        <x:f>IFERROR((EXP(-$G408/INDEX($AV$5:$BA$12,MATCH($D408,$AR$5:$AR$12,0),3))*($G408/INDEX($AV$5:$BA$12,MATCH($D408,$AR$5:$AR$12,0),3))^$I408)/((EXP(-$G408/INDEX($AV$5:$BA$12,MATCH($D408,$AR$5:$AR$12,0),1))*($G408/INDEX($AV$5:$BA$12,MATCH($D408,$AR$5:$AR$12,0),1))^$I408)+(EXP(-$G408/INDEX($AV$5:$BA$12,MATCH($D408,$AR$5:$AR$12,0),2))*($G408/INDEX($AV$5:$BA$12,MATCH($D408,$AR$5:$AR$12,0),2))^$I408)+(EXP(-$G408/INDEX($AV$5:$BA$12,MATCH($D408,$AR$5:$AR$12,0),3))*($G408/INDEX($AV$5:$BA$12,MATCH($D408,$AR$5:$AR$12,0),3))^$I408)+(EXP(-$G408/INDEX($AV$5:$BA$12,MATCH($D408,$AR$5:$AR$12,0),4))*($G408/INDEX($AV$5:$BA$12,MATCH($D408,$AR$5:$AR$12,0),4))^$I408)+(EXP(-$G408/INDEX($AV$5:$BA$12,MATCH($D408,$AR$5:$AR$12,0),5))*($G408/INDEX($AV$5:$BA$12,MATCH($D408,$AR$5:$AR$12,0),5))^$I408)+(EXP(-$G408/INDEX($AV$5:$BA$12,MATCH($D408,$AR$5:$AR$12,0),6))*($G408/INDEX($AV$5:$BA$12,MATCH($D408,$AR$5:$AR$12,0),6))^$I408)),0)</x:f>
        <x:v>0.157884635581471</x:v>
      </x:c>
      <x:c r="AB408" s="145" t="n">
        <x:f>IFERROR((EXP(-$G408/INDEX($AV$5:$BA$12,MATCH($D408,$AR$5:$AR$12,0),4))*($G408/INDEX($AV$5:$BA$12,MATCH($D408,$AR$5:$AR$12,0),4))^$I408)/((EXP(-$G408/INDEX($AV$5:$BA$12,MATCH($D408,$AR$5:$AR$12,0),1))*($G408/INDEX($AV$5:$BA$12,MATCH($D408,$AR$5:$AR$12,0),1))^$I408)+(EXP(-$G408/INDEX($AV$5:$BA$12,MATCH($D408,$AR$5:$AR$12,0),2))*($G408/INDEX($AV$5:$BA$12,MATCH($D408,$AR$5:$AR$12,0),2))^$I408)+(EXP(-$G408/INDEX($AV$5:$BA$12,MATCH($D408,$AR$5:$AR$12,0),3))*($G408/INDEX($AV$5:$BA$12,MATCH($D408,$AR$5:$AR$12,0),3))^$I408)+(EXP(-$G408/INDEX($AV$5:$BA$12,MATCH($D408,$AR$5:$AR$12,0),4))*($G408/INDEX($AV$5:$BA$12,MATCH($D408,$AR$5:$AR$12,0),4))^$I408)+(EXP(-$G408/INDEX($AV$5:$BA$12,MATCH($D408,$AR$5:$AR$12,0),5))*($G408/INDEX($AV$5:$BA$12,MATCH($D408,$AR$5:$AR$12,0),5))^$I408)+(EXP(-$G408/INDEX($AV$5:$BA$12,MATCH($D408,$AR$5:$AR$12,0),6))*($G408/INDEX($AV$5:$BA$12,MATCH($D408,$AR$5:$AR$12,0),6))^$I408)),0)</x:f>
        <x:v>0.1640446981460304</x:v>
      </x:c>
      <x:c r="AC408" s="145" t="n">
        <x:f>IFERROR((EXP(-$G408/INDEX($AV$5:$BA$12,MATCH($D408,$AR$5:$AR$12,0),5))*($G408/INDEX($AV$5:$BA$12,MATCH($D408,$AR$5:$AR$12,0),5))^$I408)/((EXP(-$G408/INDEX($AV$5:$BA$12,MATCH($D408,$AR$5:$AR$12,0),1))*($G408/INDEX($AV$5:$BA$12,MATCH($D408,$AR$5:$AR$12,0),1))^$I408)+(EXP(-$G408/INDEX($AV$5:$BA$12,MATCH($D408,$AR$5:$AR$12,0),2))*($G408/INDEX($AV$5:$BA$12,MATCH($D408,$AR$5:$AR$12,0),2))^$I408)+(EXP(-$G408/INDEX($AV$5:$BA$12,MATCH($D408,$AR$5:$AR$12,0),3))*($G408/INDEX($AV$5:$BA$12,MATCH($D408,$AR$5:$AR$12,0),3))^$I408)+(EXP(-$G408/INDEX($AV$5:$BA$12,MATCH($D408,$AR$5:$AR$12,0),4))*($G408/INDEX($AV$5:$BA$12,MATCH($D408,$AR$5:$AR$12,0),4))^$I408)+(EXP(-$G408/INDEX($AV$5:$BA$12,MATCH($D408,$AR$5:$AR$12,0),5))*($G408/INDEX($AV$5:$BA$12,MATCH($D408,$AR$5:$AR$12,0),5))^$I408)+(EXP(-$G408/INDEX($AV$5:$BA$12,MATCH($D408,$AR$5:$AR$12,0),6))*($G408/INDEX($AV$5:$BA$12,MATCH($D408,$AR$5:$AR$12,0),6))^$I408)),0)</x:f>
        <x:v>0.17650951269105408</x:v>
      </x:c>
      <x:c r="AD408" s="145" t="n">
        <x:f>IFERROR((EXP(-$G408/INDEX($AV$5:$BA$12,MATCH($D408,$AR$5:$AR$12,0),6))*($G408/INDEX($AV$5:$BA$12,MATCH($D408,$AR$5:$AR$12,0),6))^$I408)/((EXP(-$G408/INDEX($AV$5:$BA$12,MATCH($D408,$AR$5:$AR$12,0),1))*($G408/INDEX($AV$5:$BA$12,MATCH($D408,$AR$5:$AR$12,0),1))^$I408)+(EXP(-$G408/INDEX($AV$5:$BA$12,MATCH($D408,$AR$5:$AR$12,0),2))*($G408/INDEX($AV$5:$BA$12,MATCH($D408,$AR$5:$AR$12,0),2))^$I408)+(EXP(-$G408/INDEX($AV$5:$BA$12,MATCH($D408,$AR$5:$AR$12,0),3))*($G408/INDEX($AV$5:$BA$12,MATCH($D408,$AR$5:$AR$12,0),3))^$I408)+(EXP(-$G408/INDEX($AV$5:$BA$12,MATCH($D408,$AR$5:$AR$12,0),4))*($G408/INDEX($AV$5:$BA$12,MATCH($D408,$AR$5:$AR$12,0),4))^$I408)+(EXP(-$G408/INDEX($AV$5:$BA$12,MATCH($D408,$AR$5:$AR$12,0),5))*($G408/INDEX($AV$5:$BA$12,MATCH($D408,$AR$5:$AR$12,0),5))^$I408)+(EXP(-$G408/INDEX($AV$5:$BA$12,MATCH($D408,$AR$5:$AR$12,0),6))*($G408/INDEX($AV$5:$BA$12,MATCH($D408,$AR$5:$AR$12,0),6))^$I408)),0)</x:f>
        <x:v>0.1921528396955713</x:v>
      </x:c>
      <x:c r="AE408" s="145" t="n">
        <x:f>IFERROR((EXP(-$G408/INDEX($BB$5:$BG$12,MATCH($D408,$AR$5:$AR$12,0),1))*($G408/INDEX($BB$5:$BG$12,MATCH($D408,$AR$5:$AR$12,0),1))^$J408)/((EXP(-$G408/INDEX($BB$5:$BG$12,MATCH($D408,$AR$5:$AR$12,0),1))*($G408/INDEX($BB$5:$BG$12,MATCH($D408,$AR$5:$AR$12,0),1))^$J408)+(EXP(-$G408/INDEX($BB$5:$BG$12,MATCH($D408,$AR$5:$AR$12,0),2))*($G408/INDEX($BB$5:$BG$12,MATCH($D408,$AR$5:$AR$12,0),2))^$J408)+(EXP(-$G408/INDEX($BB$5:$BG$12,MATCH($D408,$AR$5:$AR$12,0),3))*($G408/INDEX($BB$5:$BG$12,MATCH($D408,$AR$5:$AR$12,0),3))^$J408)+(EXP(-$G408/INDEX($BB$5:$BG$12,MATCH($D408,$AR$5:$AR$12,0),4))*($G408/INDEX($BB$5:$BG$12,MATCH($D408,$AR$5:$AR$12,0),4))^$J408)+(EXP(-$G408/INDEX($BB$5:$BG$12,MATCH($D408,$AR$5:$AR$12,0),5))*($G408/INDEX($BB$5:$BG$12,MATCH($D408,$AR$5:$AR$12,0),5))^$J408)+(EXP(-$G408/INDEX($BB$5:$BG$12,MATCH($D408,$AR$5:$AR$12,0),6))*($G408/INDEX($BB$5:$BG$12,MATCH($D408,$AR$5:$AR$12,0),6))^$J408)),0)</x:f>
        <x:v>0.03459948598588615</x:v>
      </x:c>
      <x:c r="AF408" s="145" t="n">
        <x:f>IFERROR((EXP(-$G408/INDEX($BB$5:$BG$12,MATCH($D408,$AR$5:$AR$12,0),2))*($G408/INDEX($BB$5:$BG$12,MATCH($D408,$AR$5:$AR$12,0),2))^$J408)/((EXP(-$G408/INDEX($BB$5:$BG$12,MATCH($D408,$AR$5:$AR$12,0),1))*($G408/INDEX($BB$5:$BG$12,MATCH($D408,$AR$5:$AR$12,0),1))^$J408)+(EXP(-$G408/INDEX($BB$5:$BG$12,MATCH($D408,$AR$5:$AR$12,0),2))*($G408/INDEX($BB$5:$BG$12,MATCH($D408,$AR$5:$AR$12,0),2))^$J408)+(EXP(-$G408/INDEX($BB$5:$BG$12,MATCH($D408,$AR$5:$AR$12,0),3))*($G408/INDEX($BB$5:$BG$12,MATCH($D408,$AR$5:$AR$12,0),3))^$J408)+(EXP(-$G408/INDEX($BB$5:$BG$12,MATCH($D408,$AR$5:$AR$12,0),4))*($G408/INDEX($BB$5:$BG$12,MATCH($D408,$AR$5:$AR$12,0),4))^$J408)+(EXP(-$G408/INDEX($BB$5:$BG$12,MATCH($D408,$AR$5:$AR$12,0),5))*($G408/INDEX($BB$5:$BG$12,MATCH($D408,$AR$5:$AR$12,0),5))^$J408)+(EXP(-$G408/INDEX($BB$5:$BG$12,MATCH($D408,$AR$5:$AR$12,0),6))*($G408/INDEX($BB$5:$BG$12,MATCH($D408,$AR$5:$AR$12,0),6))^$J408)),0)</x:f>
        <x:v>0.061151572145316836</x:v>
      </x:c>
      <x:c r="AG408" s="145" t="n">
        <x:f>IFERROR((EXP(-$G408/INDEX($BB$5:$BG$12,MATCH($D408,$AR$5:$AR$12,0),3))*($G408/INDEX($BB$5:$BG$12,MATCH($D408,$AR$5:$AR$12,0),3))^$J408)/((EXP(-$G408/INDEX($BB$5:$BG$12,MATCH($D408,$AR$5:$AR$12,0),1))*($G408/INDEX($BB$5:$BG$12,MATCH($D408,$AR$5:$AR$12,0),1))^$J408)+(EXP(-$G408/INDEX($BB$5:$BG$12,MATCH($D408,$AR$5:$AR$12,0),2))*($G408/INDEX($BB$5:$BG$12,MATCH($D408,$AR$5:$AR$12,0),2))^$J408)+(EXP(-$G408/INDEX($BB$5:$BG$12,MATCH($D408,$AR$5:$AR$12,0),3))*($G408/INDEX($BB$5:$BG$12,MATCH($D408,$AR$5:$AR$12,0),3))^$J408)+(EXP(-$G408/INDEX($BB$5:$BG$12,MATCH($D408,$AR$5:$AR$12,0),4))*($G408/INDEX($BB$5:$BG$12,MATCH($D408,$AR$5:$AR$12,0),4))^$J408)+(EXP(-$G408/INDEX($BB$5:$BG$12,MATCH($D408,$AR$5:$AR$12,0),5))*($G408/INDEX($BB$5:$BG$12,MATCH($D408,$AR$5:$AR$12,0),5))^$J408)+(EXP(-$G408/INDEX($BB$5:$BG$12,MATCH($D408,$AR$5:$AR$12,0),6))*($G408/INDEX($BB$5:$BG$12,MATCH($D408,$AR$5:$AR$12,0),6))^$J408)),0)</x:f>
        <x:v>0.11480512870647862</x:v>
      </x:c>
      <x:c r="AH408" s="145" t="n">
        <x:f>IFERROR((EXP(-$G408/INDEX($BB$5:$BG$12,MATCH($D408,$AR$5:$AR$12,0),4))*($G408/INDEX($BB$5:$BG$12,MATCH($D408,$AR$5:$AR$12,0),4))^$J408)/((EXP(-$G408/INDEX($BB$5:$BG$12,MATCH($D408,$AR$5:$AR$12,0),1))*($G408/INDEX($BB$5:$BG$12,MATCH($D408,$AR$5:$AR$12,0),1))^$J408)+(EXP(-$G408/INDEX($BB$5:$BG$12,MATCH($D408,$AR$5:$AR$12,0),2))*($G408/INDEX($BB$5:$BG$12,MATCH($D408,$AR$5:$AR$12,0),2))^$J408)+(EXP(-$G408/INDEX($BB$5:$BG$12,MATCH($D408,$AR$5:$AR$12,0),3))*($G408/INDEX($BB$5:$BG$12,MATCH($D408,$AR$5:$AR$12,0),3))^$J408)+(EXP(-$G408/INDEX($BB$5:$BG$12,MATCH($D408,$AR$5:$AR$12,0),4))*($G408/INDEX($BB$5:$BG$12,MATCH($D408,$AR$5:$AR$12,0),4))^$J408)+(EXP(-$G408/INDEX($BB$5:$BG$12,MATCH($D408,$AR$5:$AR$12,0),5))*($G408/INDEX($BB$5:$BG$12,MATCH($D408,$AR$5:$AR$12,0),5))^$J408)+(EXP(-$G408/INDEX($BB$5:$BG$12,MATCH($D408,$AR$5:$AR$12,0),6))*($G408/INDEX($BB$5:$BG$12,MATCH($D408,$AR$5:$AR$12,0),6))^$J408)),0)</x:f>
        <x:v>0.22572088495645926</x:v>
      </x:c>
      <x:c r="AI408" s="145" t="n">
        <x:f>IFERROR((EXP(-$G408/INDEX($BB$5:$BG$12,MATCH($D408,$AR$5:$AR$12,0),5))*($G408/INDEX($BB$5:$BG$12,MATCH($D408,$AR$5:$AR$12,0),5))^$J408)/((EXP(-$G408/INDEX($BB$5:$BG$12,MATCH($D408,$AR$5:$AR$12,0),1))*($G408/INDEX($BB$5:$BG$12,MATCH($D408,$AR$5:$AR$12,0),1))^$J408)+(EXP(-$G408/INDEX($BB$5:$BG$12,MATCH($D408,$AR$5:$AR$12,0),2))*($G408/INDEX($BB$5:$BG$12,MATCH($D408,$AR$5:$AR$12,0),2))^$J408)+(EXP(-$G408/INDEX($BB$5:$BG$12,MATCH($D408,$AR$5:$AR$12,0),3))*($G408/INDEX($BB$5:$BG$12,MATCH($D408,$AR$5:$AR$12,0),3))^$J408)+(EXP(-$G408/INDEX($BB$5:$BG$12,MATCH($D408,$AR$5:$AR$12,0),4))*($G408/INDEX($BB$5:$BG$12,MATCH($D408,$AR$5:$AR$12,0),4))^$J408)+(EXP(-$G408/INDEX($BB$5:$BG$12,MATCH($D408,$AR$5:$AR$12,0),5))*($G408/INDEX($BB$5:$BG$12,MATCH($D408,$AR$5:$AR$12,0),5))^$J408)+(EXP(-$G408/INDEX($BB$5:$BG$12,MATCH($D408,$AR$5:$AR$12,0),6))*($G408/INDEX($BB$5:$BG$12,MATCH($D408,$AR$5:$AR$12,0),6))^$J408)),0)</x:f>
        <x:v>0.27714438339923436</x:v>
      </x:c>
      <x:c r="AJ408" s="145" t="n">
        <x:f>IFERROR((EXP(-$G408/INDEX($BB$5:$BG$12,MATCH($D408,$AR$5:$AR$12,0),6))*($G408/INDEX($BB$5:$BG$12,MATCH($D408,$AR$5:$AR$12,0),6))^$J408)/((EXP(-$G408/INDEX($BB$5:$BG$12,MATCH($D408,$AR$5:$AR$12,0),1))*($G408/INDEX($BB$5:$BG$12,MATCH($D408,$AR$5:$AR$12,0),1))^$J408)+(EXP(-$G408/INDEX($BB$5:$BG$12,MATCH($D408,$AR$5:$AR$12,0),2))*($G408/INDEX($BB$5:$BG$12,MATCH($D408,$AR$5:$AR$12,0),2))^$J408)+(EXP(-$G408/INDEX($BB$5:$BG$12,MATCH($D408,$AR$5:$AR$12,0),3))*($G408/INDEX($BB$5:$BG$12,MATCH($D408,$AR$5:$AR$12,0),3))^$J408)+(EXP(-$G408/INDEX($BB$5:$BG$12,MATCH($D408,$AR$5:$AR$12,0),4))*($G408/INDEX($BB$5:$BG$12,MATCH($D408,$AR$5:$AR$12,0),4))^$J408)+(EXP(-$G408/INDEX($BB$5:$BG$12,MATCH($D408,$AR$5:$AR$12,0),5))*($G408/INDEX($BB$5:$BG$12,MATCH($D408,$AR$5:$AR$12,0),5))^$J408)+(EXP(-$G408/INDEX($BB$5:$BG$12,MATCH($D408,$AR$5:$AR$12,0),6))*($G408/INDEX($BB$5:$BG$12,MATCH($D408,$AR$5:$AR$12,0),6))^$J408)),0)</x:f>
        <x:v>0.28657854480662487</x:v>
      </x:c>
      <x:c r="BJ408"/>
      <x:c r="BK408"/>
      <x:c r="BL408"/>
      <x:c r="BM408"/>
      <x:c r="BN408"/>
      <x:c r="BO408"/>
      <x:c r="BP408"/>
      <x:c r="BQ408"/>
      <x:c r="BR408"/>
      <x:c r="BS408"/>
      <x:c r="BT408"/>
      <x:c r="BU408"/>
      <x:c r="BV408"/>
      <x:c r="BW408"/>
      <x:c r="BX408"/>
      <x:c r="BY408"/>
      <x:c r="BZ408"/>
    </x:row>
    <x:row r="409">
      <x:c r="A409" s="30" t="n">
        <x:f>'対象台データ'!A407</x:f>
        <x:v>46169</x:v>
      </x:c>
      <x:c r="B409" s="1004" t="str">
        <x:f>'対象台データ'!B407</x:f>
        <x:v>水</x:v>
      </x:c>
      <x:c r="C409" s="1004" t="str">
        <x:f>'対象台データ'!C407</x:f>
        <x:v>5/27</x:v>
      </x:c>
      <x:c r="D409" t="str">
        <x:f>'対象台データ'!D407</x:f>
        <x:v>ゴーゴージャグラー3</x:v>
      </x:c>
      <x:c r="E409" s="1015" t="n">
        <x:f>IF($X409="A",MIN(100,MAX(0,55+(V409-55)*(1+0.4*SQRT(MIN(G409/8000,1))))),MIN(100,MAX(0,V409)))</x:f>
        <x:v>86.36237979934803</x:v>
      </x:c>
      <x:c r="F409" s="1017" t="n">
        <x:f>'対象台データ'!E407</x:f>
        <x:v>915</x:v>
      </x:c>
      <x:c r="G409" s="644" t="n">
        <x:f>'対象台データ'!F407</x:f>
        <x:v>9806</x:v>
      </x:c>
      <x:c r="H409" s="644" t="n">
        <x:f>'対象台データ'!G407</x:f>
        <x:v>4065</x:v>
      </x:c>
      <x:c r="I409" s="644" t="n">
        <x:f>'対象台データ'!H407</x:f>
        <x:v>39</x:v>
      </x:c>
      <x:c r="J409" s="644" t="n">
        <x:f>'対象台データ'!I407</x:f>
        <x:v>52</x:v>
      </x:c>
      <x:c r="K409" s="145" t="n">
        <x:f>'対象台データ'!K407</x:f>
        <x:v>1.1381807056903936</x:v>
      </x:c>
      <x:c r="L409" s="28" t="n">
        <x:f>IF(G409&lt;=0,5,IF(G409&lt;1500,5+(G409-0)*(20-5)/(1500-0),IF(G409&lt;3000,20+(G409-1500)*(40-20)/(3000-1500),IF(G409&lt;4500,40+(G409-3000)*(58-40)/(4500-3000),IF(G409&lt;6000,58+(G409-4500)*(72-58)/(6000-4500),IF(G409&lt;7500,72+(G409-6000)*(84-72)/(7500-6000),IF(G409&lt;9000,84+(G409-7500)*(93-84)/(9000-7500),IF(G409&lt;11000,93+(G409-9000)*(100-93)/(11000-9000),100))))))))</x:f>
        <x:v>95.821</x:v>
      </x:c>
      <x:c r="M409" s="28" t="n">
        <x:v>1</x:v>
      </x:c>
      <x:c r="N409" s="28" t="n">
        <x:f>MIN(100,L409*M409)</x:f>
        <x:v>95.821</x:v>
      </x:c>
      <x:c r="O409" s="28" t="n">
        <x:f>IF(K409&lt;=0.8,0,IF(K409&lt;0.9,0+(K409-0.8)*(10-0)/(0.9-0.8),IF(K409&lt;1,10+(K409-0.9)*(35-10)/(1-0.9),IF(K409&lt;1.2,35+(K409-1)*(87-35)/(1.2-1),IF(K409&lt;1.3,87+(K409-1.2)*(96-87)/(1.3-1.2),IF(K409&lt;1.45,96+(K409-1.3)*(100-96)/(1.45-1.3),100))))))</x:f>
        <x:v>70.92698347950235</x:v>
      </x:c>
      <x:c r="P409" s="145" t="n">
        <x:f>MIN(1,SQRT(G409/8000))</x:f>
        <x:v>1</x:v>
      </x:c>
      <x:c r="Q409" s="28" t="n">
        <x:f>35+(O409-35)*P409</x:f>
        <x:v>70.92698347950235</x:v>
      </x:c>
      <x:c r="R409" s="28" t="n">
        <x:f>IF(K409&lt;0.95,MIN(25,(0.95-K409)*250),0)</x:f>
        <x:v>0</x:v>
      </x:c>
      <x:c r="S409" s="28" t="n">
        <x:f>IF($X409="A",Y409*5+Z409*15+AA409*30+AB409*60+AC409*80+AD409*100,0)</x:f>
        <x:v>47.749119231372326</x:v>
      </x:c>
      <x:c r="T409" s="28" t="n">
        <x:f>IF($X409="A",AE409*5+AF409*15+AG409*30+AH409*60+AI409*80+AJ409*100,0)</x:f>
        <x:v>88.748886741381</x:v>
      </x:c>
      <x:c r="U409" s="28" t="n">
        <x:f>IF($X409="A",S409*15%+T409*30%+Q409*55%,0)</x:f>
        <x:v>72.79687482084645</x:v>
      </x:c>
      <x:c r="V409" s="1019" t="n">
        <x:f>IF($X409="A",U409*80%+N409*20%,N409*IFERROR(INDEX($AT$5:$AT$60,MATCH($D409,$AR$5:$AR$60,0)),0.6)+Q409*IFERROR(INDEX($AU$5:$AU$60,MATCH($D409,$AR$5:$AR$60,0)),0.4)-R409)</x:f>
        <x:v>77.40169985667717</x:v>
      </x:c>
      <x:c r="W409" s="25" t="str">
        <x:f>IF(E409&gt;=90,"設定6級候補",IF(E409&gt;=75,"設定4以上強候補",IF(E409&gt;=60,"設定4以上を疑う","要観察")))</x:f>
        <x:v>設定4以上強候補</x:v>
      </x:c>
      <x:c r="X409" s="1004" t="str">
        <x:f>IFERROR(INDEX($AS$5:$AS$60,MATCH($D409,$AR$5:$AR$60,0)),"AT")</x:f>
        <x:v>A</x:v>
      </x:c>
      <x:c r="Y409" s="145" t="n">
        <x:f>IFERROR((EXP(-$G409/INDEX($AV$5:$BA$12,MATCH($D409,$AR$5:$AR$12,0),1))*($G409/INDEX($AV$5:$BA$12,MATCH($D409,$AR$5:$AR$12,0),1))^$I409)/((EXP(-$G409/INDEX($AV$5:$BA$12,MATCH($D409,$AR$5:$AR$12,0),1))*($G409/INDEX($AV$5:$BA$12,MATCH($D409,$AR$5:$AR$12,0),1))^$I409)+(EXP(-$G409/INDEX($AV$5:$BA$12,MATCH($D409,$AR$5:$AR$12,0),2))*($G409/INDEX($AV$5:$BA$12,MATCH($D409,$AR$5:$AR$12,0),2))^$I409)+(EXP(-$G409/INDEX($AV$5:$BA$12,MATCH($D409,$AR$5:$AR$12,0),3))*($G409/INDEX($AV$5:$BA$12,MATCH($D409,$AR$5:$AR$12,0),3))^$I409)+(EXP(-$G409/INDEX($AV$5:$BA$12,MATCH($D409,$AR$5:$AR$12,0),4))*($G409/INDEX($AV$5:$BA$12,MATCH($D409,$AR$5:$AR$12,0),4))^$I409)+(EXP(-$G409/INDEX($AV$5:$BA$12,MATCH($D409,$AR$5:$AR$12,0),5))*($G409/INDEX($AV$5:$BA$12,MATCH($D409,$AR$5:$AR$12,0),5))^$I409)+(EXP(-$G409/INDEX($AV$5:$BA$12,MATCH($D409,$AR$5:$AR$12,0),6))*($G409/INDEX($AV$5:$BA$12,MATCH($D409,$AR$5:$AR$12,0),6))^$I409)),0)</x:f>
        <x:v>0.16761734508497958</x:v>
      </x:c>
      <x:c r="Z409" s="145" t="n">
        <x:f>IFERROR((EXP(-$G409/INDEX($AV$5:$BA$12,MATCH($D409,$AR$5:$AR$12,0),2))*($G409/INDEX($AV$5:$BA$12,MATCH($D409,$AR$5:$AR$12,0),2))^$I409)/((EXP(-$G409/INDEX($AV$5:$BA$12,MATCH($D409,$AR$5:$AR$12,0),1))*($G409/INDEX($AV$5:$BA$12,MATCH($D409,$AR$5:$AR$12,0),1))^$I409)+(EXP(-$G409/INDEX($AV$5:$BA$12,MATCH($D409,$AR$5:$AR$12,0),2))*($G409/INDEX($AV$5:$BA$12,MATCH($D409,$AR$5:$AR$12,0),2))^$I409)+(EXP(-$G409/INDEX($AV$5:$BA$12,MATCH($D409,$AR$5:$AR$12,0),3))*($G409/INDEX($AV$5:$BA$12,MATCH($D409,$AR$5:$AR$12,0),3))^$I409)+(EXP(-$G409/INDEX($AV$5:$BA$12,MATCH($D409,$AR$5:$AR$12,0),4))*($G409/INDEX($AV$5:$BA$12,MATCH($D409,$AR$5:$AR$12,0),4))^$I409)+(EXP(-$G409/INDEX($AV$5:$BA$12,MATCH($D409,$AR$5:$AR$12,0),5))*($G409/INDEX($AV$5:$BA$12,MATCH($D409,$AR$5:$AR$12,0),5))^$I409)+(EXP(-$G409/INDEX($AV$5:$BA$12,MATCH($D409,$AR$5:$AR$12,0),6))*($G409/INDEX($AV$5:$BA$12,MATCH($D409,$AR$5:$AR$12,0),6))^$I409)),0)</x:f>
        <x:v>0.16830977679985468</x:v>
      </x:c>
      <x:c r="AA409" s="145" t="n">
        <x:f>IFERROR((EXP(-$G409/INDEX($AV$5:$BA$12,MATCH($D409,$AR$5:$AR$12,0),3))*($G409/INDEX($AV$5:$BA$12,MATCH($D409,$AR$5:$AR$12,0),3))^$I409)/((EXP(-$G409/INDEX($AV$5:$BA$12,MATCH($D409,$AR$5:$AR$12,0),1))*($G409/INDEX($AV$5:$BA$12,MATCH($D409,$AR$5:$AR$12,0),1))^$I409)+(EXP(-$G409/INDEX($AV$5:$BA$12,MATCH($D409,$AR$5:$AR$12,0),2))*($G409/INDEX($AV$5:$BA$12,MATCH($D409,$AR$5:$AR$12,0),2))^$I409)+(EXP(-$G409/INDEX($AV$5:$BA$12,MATCH($D409,$AR$5:$AR$12,0),3))*($G409/INDEX($AV$5:$BA$12,MATCH($D409,$AR$5:$AR$12,0),3))^$I409)+(EXP(-$G409/INDEX($AV$5:$BA$12,MATCH($D409,$AR$5:$AR$12,0),4))*($G409/INDEX($AV$5:$BA$12,MATCH($D409,$AR$5:$AR$12,0),4))^$I409)+(EXP(-$G409/INDEX($AV$5:$BA$12,MATCH($D409,$AR$5:$AR$12,0),5))*($G409/INDEX($AV$5:$BA$12,MATCH($D409,$AR$5:$AR$12,0),5))^$I409)+(EXP(-$G409/INDEX($AV$5:$BA$12,MATCH($D409,$AR$5:$AR$12,0),6))*($G409/INDEX($AV$5:$BA$12,MATCH($D409,$AR$5:$AR$12,0),6))^$I409)),0)</x:f>
        <x:v>0.16891111109150023</x:v>
      </x:c>
      <x:c r="AB409" s="145" t="n">
        <x:f>IFERROR((EXP(-$G409/INDEX($AV$5:$BA$12,MATCH($D409,$AR$5:$AR$12,0),4))*($G409/INDEX($AV$5:$BA$12,MATCH($D409,$AR$5:$AR$12,0),4))^$I409)/((EXP(-$G409/INDEX($AV$5:$BA$12,MATCH($D409,$AR$5:$AR$12,0),1))*($G409/INDEX($AV$5:$BA$12,MATCH($D409,$AR$5:$AR$12,0),1))^$I409)+(EXP(-$G409/INDEX($AV$5:$BA$12,MATCH($D409,$AR$5:$AR$12,0),2))*($G409/INDEX($AV$5:$BA$12,MATCH($D409,$AR$5:$AR$12,0),2))^$I409)+(EXP(-$G409/INDEX($AV$5:$BA$12,MATCH($D409,$AR$5:$AR$12,0),3))*($G409/INDEX($AV$5:$BA$12,MATCH($D409,$AR$5:$AR$12,0),3))^$I409)+(EXP(-$G409/INDEX($AV$5:$BA$12,MATCH($D409,$AR$5:$AR$12,0),4))*($G409/INDEX($AV$5:$BA$12,MATCH($D409,$AR$5:$AR$12,0),4))^$I409)+(EXP(-$G409/INDEX($AV$5:$BA$12,MATCH($D409,$AR$5:$AR$12,0),5))*($G409/INDEX($AV$5:$BA$12,MATCH($D409,$AR$5:$AR$12,0),5))^$I409)+(EXP(-$G409/INDEX($AV$5:$BA$12,MATCH($D409,$AR$5:$AR$12,0),6))*($G409/INDEX($AV$5:$BA$12,MATCH($D409,$AR$5:$AR$12,0),6))^$I409)),0)</x:f>
        <x:v>0.17014420031000507</x:v>
      </x:c>
      <x:c r="AC409" s="145" t="n">
        <x:f>IFERROR((EXP(-$G409/INDEX($AV$5:$BA$12,MATCH($D409,$AR$5:$AR$12,0),5))*($G409/INDEX($AV$5:$BA$12,MATCH($D409,$AR$5:$AR$12,0),5))^$I409)/((EXP(-$G409/INDEX($AV$5:$BA$12,MATCH($D409,$AR$5:$AR$12,0),1))*($G409/INDEX($AV$5:$BA$12,MATCH($D409,$AR$5:$AR$12,0),1))^$I409)+(EXP(-$G409/INDEX($AV$5:$BA$12,MATCH($D409,$AR$5:$AR$12,0),2))*($G409/INDEX($AV$5:$BA$12,MATCH($D409,$AR$5:$AR$12,0),2))^$I409)+(EXP(-$G409/INDEX($AV$5:$BA$12,MATCH($D409,$AR$5:$AR$12,0),3))*($G409/INDEX($AV$5:$BA$12,MATCH($D409,$AR$5:$AR$12,0),3))^$I409)+(EXP(-$G409/INDEX($AV$5:$BA$12,MATCH($D409,$AR$5:$AR$12,0),4))*($G409/INDEX($AV$5:$BA$12,MATCH($D409,$AR$5:$AR$12,0),4))^$I409)+(EXP(-$G409/INDEX($AV$5:$BA$12,MATCH($D409,$AR$5:$AR$12,0),5))*($G409/INDEX($AV$5:$BA$12,MATCH($D409,$AR$5:$AR$12,0),5))^$I409)+(EXP(-$G409/INDEX($AV$5:$BA$12,MATCH($D409,$AR$5:$AR$12,0),6))*($G409/INDEX($AV$5:$BA$12,MATCH($D409,$AR$5:$AR$12,0),6))^$I409)),0)</x:f>
        <x:v>0.1695678084380872</x:v>
      </x:c>
      <x:c r="AD409" s="145" t="n">
        <x:f>IFERROR((EXP(-$G409/INDEX($AV$5:$BA$12,MATCH($D409,$AR$5:$AR$12,0),6))*($G409/INDEX($AV$5:$BA$12,MATCH($D409,$AR$5:$AR$12,0),6))^$I409)/((EXP(-$G409/INDEX($AV$5:$BA$12,MATCH($D409,$AR$5:$AR$12,0),1))*($G409/INDEX($AV$5:$BA$12,MATCH($D409,$AR$5:$AR$12,0),1))^$I409)+(EXP(-$G409/INDEX($AV$5:$BA$12,MATCH($D409,$AR$5:$AR$12,0),2))*($G409/INDEX($AV$5:$BA$12,MATCH($D409,$AR$5:$AR$12,0),2))^$I409)+(EXP(-$G409/INDEX($AV$5:$BA$12,MATCH($D409,$AR$5:$AR$12,0),3))*($G409/INDEX($AV$5:$BA$12,MATCH($D409,$AR$5:$AR$12,0),3))^$I409)+(EXP(-$G409/INDEX($AV$5:$BA$12,MATCH($D409,$AR$5:$AR$12,0),4))*($G409/INDEX($AV$5:$BA$12,MATCH($D409,$AR$5:$AR$12,0),4))^$I409)+(EXP(-$G409/INDEX($AV$5:$BA$12,MATCH($D409,$AR$5:$AR$12,0),5))*($G409/INDEX($AV$5:$BA$12,MATCH($D409,$AR$5:$AR$12,0),5))^$I409)+(EXP(-$G409/INDEX($AV$5:$BA$12,MATCH($D409,$AR$5:$AR$12,0),6))*($G409/INDEX($AV$5:$BA$12,MATCH($D409,$AR$5:$AR$12,0),6))^$I409)),0)</x:f>
        <x:v>0.15544975827557322</x:v>
      </x:c>
      <x:c r="AE409" s="145" t="n">
        <x:f>IFERROR((EXP(-$G409/INDEX($BB$5:$BG$12,MATCH($D409,$AR$5:$AR$12,0),1))*($G409/INDEX($BB$5:$BG$12,MATCH($D409,$AR$5:$AR$12,0),1))^$J409)/((EXP(-$G409/INDEX($BB$5:$BG$12,MATCH($D409,$AR$5:$AR$12,0),1))*($G409/INDEX($BB$5:$BG$12,MATCH($D409,$AR$5:$AR$12,0),1))^$J409)+(EXP(-$G409/INDEX($BB$5:$BG$12,MATCH($D409,$AR$5:$AR$12,0),2))*($G409/INDEX($BB$5:$BG$12,MATCH($D409,$AR$5:$AR$12,0),2))^$J409)+(EXP(-$G409/INDEX($BB$5:$BG$12,MATCH($D409,$AR$5:$AR$12,0),3))*($G409/INDEX($BB$5:$BG$12,MATCH($D409,$AR$5:$AR$12,0),3))^$J409)+(EXP(-$G409/INDEX($BB$5:$BG$12,MATCH($D409,$AR$5:$AR$12,0),4))*($G409/INDEX($BB$5:$BG$12,MATCH($D409,$AR$5:$AR$12,0),4))^$J409)+(EXP(-$G409/INDEX($BB$5:$BG$12,MATCH($D409,$AR$5:$AR$12,0),5))*($G409/INDEX($BB$5:$BG$12,MATCH($D409,$AR$5:$AR$12,0),5))^$J409)+(EXP(-$G409/INDEX($BB$5:$BG$12,MATCH($D409,$AR$5:$AR$12,0),6))*($G409/INDEX($BB$5:$BG$12,MATCH($D409,$AR$5:$AR$12,0),6))^$J409)),0)</x:f>
        <x:v>0.00038617625429998283</x:v>
      </x:c>
      <x:c r="AF409" s="145" t="n">
        <x:f>IFERROR((EXP(-$G409/INDEX($BB$5:$BG$12,MATCH($D409,$AR$5:$AR$12,0),2))*($G409/INDEX($BB$5:$BG$12,MATCH($D409,$AR$5:$AR$12,0),2))^$J409)/((EXP(-$G409/INDEX($BB$5:$BG$12,MATCH($D409,$AR$5:$AR$12,0),1))*($G409/INDEX($BB$5:$BG$12,MATCH($D409,$AR$5:$AR$12,0),1))^$J409)+(EXP(-$G409/INDEX($BB$5:$BG$12,MATCH($D409,$AR$5:$AR$12,0),2))*($G409/INDEX($BB$5:$BG$12,MATCH($D409,$AR$5:$AR$12,0),2))^$J409)+(EXP(-$G409/INDEX($BB$5:$BG$12,MATCH($D409,$AR$5:$AR$12,0),3))*($G409/INDEX($BB$5:$BG$12,MATCH($D409,$AR$5:$AR$12,0),3))^$J409)+(EXP(-$G409/INDEX($BB$5:$BG$12,MATCH($D409,$AR$5:$AR$12,0),4))*($G409/INDEX($BB$5:$BG$12,MATCH($D409,$AR$5:$AR$12,0),4))^$J409)+(EXP(-$G409/INDEX($BB$5:$BG$12,MATCH($D409,$AR$5:$AR$12,0),5))*($G409/INDEX($BB$5:$BG$12,MATCH($D409,$AR$5:$AR$12,0),5))^$J409)+(EXP(-$G409/INDEX($BB$5:$BG$12,MATCH($D409,$AR$5:$AR$12,0),6))*($G409/INDEX($BB$5:$BG$12,MATCH($D409,$AR$5:$AR$12,0),6))^$J409)),0)</x:f>
        <x:v>0.0016748606624570283</x:v>
      </x:c>
      <x:c r="AG409" s="145" t="n">
        <x:f>IFERROR((EXP(-$G409/INDEX($BB$5:$BG$12,MATCH($D409,$AR$5:$AR$12,0),3))*($G409/INDEX($BB$5:$BG$12,MATCH($D409,$AR$5:$AR$12,0),3))^$J409)/((EXP(-$G409/INDEX($BB$5:$BG$12,MATCH($D409,$AR$5:$AR$12,0),1))*($G409/INDEX($BB$5:$BG$12,MATCH($D409,$AR$5:$AR$12,0),1))^$J409)+(EXP(-$G409/INDEX($BB$5:$BG$12,MATCH($D409,$AR$5:$AR$12,0),2))*($G409/INDEX($BB$5:$BG$12,MATCH($D409,$AR$5:$AR$12,0),2))^$J409)+(EXP(-$G409/INDEX($BB$5:$BG$12,MATCH($D409,$AR$5:$AR$12,0),3))*($G409/INDEX($BB$5:$BG$12,MATCH($D409,$AR$5:$AR$12,0),3))^$J409)+(EXP(-$G409/INDEX($BB$5:$BG$12,MATCH($D409,$AR$5:$AR$12,0),4))*($G409/INDEX($BB$5:$BG$12,MATCH($D409,$AR$5:$AR$12,0),4))^$J409)+(EXP(-$G409/INDEX($BB$5:$BG$12,MATCH($D409,$AR$5:$AR$12,0),5))*($G409/INDEX($BB$5:$BG$12,MATCH($D409,$AR$5:$AR$12,0),5))^$J409)+(EXP(-$G409/INDEX($BB$5:$BG$12,MATCH($D409,$AR$5:$AR$12,0),6))*($G409/INDEX($BB$5:$BG$12,MATCH($D409,$AR$5:$AR$12,0),6))^$J409)),0)</x:f>
        <x:v>0.009786957061875044</x:v>
      </x:c>
      <x:c r="AH409" s="145" t="n">
        <x:f>IFERROR((EXP(-$G409/INDEX($BB$5:$BG$12,MATCH($D409,$AR$5:$AR$12,0),4))*($G409/INDEX($BB$5:$BG$12,MATCH($D409,$AR$5:$AR$12,0),4))^$J409)/((EXP(-$G409/INDEX($BB$5:$BG$12,MATCH($D409,$AR$5:$AR$12,0),1))*($G409/INDEX($BB$5:$BG$12,MATCH($D409,$AR$5:$AR$12,0),1))^$J409)+(EXP(-$G409/INDEX($BB$5:$BG$12,MATCH($D409,$AR$5:$AR$12,0),2))*($G409/INDEX($BB$5:$BG$12,MATCH($D409,$AR$5:$AR$12,0),2))^$J409)+(EXP(-$G409/INDEX($BB$5:$BG$12,MATCH($D409,$AR$5:$AR$12,0),3))*($G409/INDEX($BB$5:$BG$12,MATCH($D409,$AR$5:$AR$12,0),3))^$J409)+(EXP(-$G409/INDEX($BB$5:$BG$12,MATCH($D409,$AR$5:$AR$12,0),4))*($G409/INDEX($BB$5:$BG$12,MATCH($D409,$AR$5:$AR$12,0),4))^$J409)+(EXP(-$G409/INDEX($BB$5:$BG$12,MATCH($D409,$AR$5:$AR$12,0),5))*($G409/INDEX($BB$5:$BG$12,MATCH($D409,$AR$5:$AR$12,0),5))^$J409)+(EXP(-$G409/INDEX($BB$5:$BG$12,MATCH($D409,$AR$5:$AR$12,0),6))*($G409/INDEX($BB$5:$BG$12,MATCH($D409,$AR$5:$AR$12,0),6))^$J409)),0)</x:f>
        <x:v>0.10056889387132698</x:v>
      </x:c>
      <x:c r="AI409" s="145" t="n">
        <x:f>IFERROR((EXP(-$G409/INDEX($BB$5:$BG$12,MATCH($D409,$AR$5:$AR$12,0),5))*($G409/INDEX($BB$5:$BG$12,MATCH($D409,$AR$5:$AR$12,0),5))^$J409)/((EXP(-$G409/INDEX($BB$5:$BG$12,MATCH($D409,$AR$5:$AR$12,0),1))*($G409/INDEX($BB$5:$BG$12,MATCH($D409,$AR$5:$AR$12,0),1))^$J409)+(EXP(-$G409/INDEX($BB$5:$BG$12,MATCH($D409,$AR$5:$AR$12,0),2))*($G409/INDEX($BB$5:$BG$12,MATCH($D409,$AR$5:$AR$12,0),2))^$J409)+(EXP(-$G409/INDEX($BB$5:$BG$12,MATCH($D409,$AR$5:$AR$12,0),3))*($G409/INDEX($BB$5:$BG$12,MATCH($D409,$AR$5:$AR$12,0),3))^$J409)+(EXP(-$G409/INDEX($BB$5:$BG$12,MATCH($D409,$AR$5:$AR$12,0),4))*($G409/INDEX($BB$5:$BG$12,MATCH($D409,$AR$5:$AR$12,0),4))^$J409)+(EXP(-$G409/INDEX($BB$5:$BG$12,MATCH($D409,$AR$5:$AR$12,0),5))*($G409/INDEX($BB$5:$BG$12,MATCH($D409,$AR$5:$AR$12,0),5))^$J409)+(EXP(-$G409/INDEX($BB$5:$BG$12,MATCH($D409,$AR$5:$AR$12,0),6))*($G409/INDEX($BB$5:$BG$12,MATCH($D409,$AR$5:$AR$12,0),6))^$J409)),0)</x:f>
        <x:v>0.31821103044836596</x:v>
      </x:c>
      <x:c r="AJ409" s="145" t="n">
        <x:f>IFERROR((EXP(-$G409/INDEX($BB$5:$BG$12,MATCH($D409,$AR$5:$AR$12,0),6))*($G409/INDEX($BB$5:$BG$12,MATCH($D409,$AR$5:$AR$12,0),6))^$J409)/((EXP(-$G409/INDEX($BB$5:$BG$12,MATCH($D409,$AR$5:$AR$12,0),1))*($G409/INDEX($BB$5:$BG$12,MATCH($D409,$AR$5:$AR$12,0),1))^$J409)+(EXP(-$G409/INDEX($BB$5:$BG$12,MATCH($D409,$AR$5:$AR$12,0),2))*($G409/INDEX($BB$5:$BG$12,MATCH($D409,$AR$5:$AR$12,0),2))^$J409)+(EXP(-$G409/INDEX($BB$5:$BG$12,MATCH($D409,$AR$5:$AR$12,0),3))*($G409/INDEX($BB$5:$BG$12,MATCH($D409,$AR$5:$AR$12,0),3))^$J409)+(EXP(-$G409/INDEX($BB$5:$BG$12,MATCH($D409,$AR$5:$AR$12,0),4))*($G409/INDEX($BB$5:$BG$12,MATCH($D409,$AR$5:$AR$12,0),4))^$J409)+(EXP(-$G409/INDEX($BB$5:$BG$12,MATCH($D409,$AR$5:$AR$12,0),5))*($G409/INDEX($BB$5:$BG$12,MATCH($D409,$AR$5:$AR$12,0),5))^$J409)+(EXP(-$G409/INDEX($BB$5:$BG$12,MATCH($D409,$AR$5:$AR$12,0),6))*($G409/INDEX($BB$5:$BG$12,MATCH($D409,$AR$5:$AR$12,0),6))^$J409)),0)</x:f>
        <x:v>0.569372081701675</x:v>
      </x:c>
      <x:c r="BJ409"/>
      <x:c r="BK409"/>
      <x:c r="BL409"/>
      <x:c r="BM409"/>
      <x:c r="BN409"/>
      <x:c r="BO409"/>
      <x:c r="BP409"/>
      <x:c r="BQ409"/>
      <x:c r="BR409"/>
      <x:c r="BS409"/>
      <x:c r="BT409"/>
      <x:c r="BU409"/>
      <x:c r="BV409"/>
      <x:c r="BW409"/>
      <x:c r="BX409"/>
      <x:c r="BY409"/>
      <x:c r="BZ409"/>
    </x:row>
    <x:row r="410">
      <x:c r="A410" s="30" t="n">
        <x:f>'対象台データ'!A408</x:f>
        <x:v>46169</x:v>
      </x:c>
      <x:c r="B410" s="1004" t="str">
        <x:f>'対象台データ'!B408</x:f>
        <x:v>水</x:v>
      </x:c>
      <x:c r="C410" s="1004" t="str">
        <x:f>'対象台データ'!C408</x:f>
        <x:v>5/27</x:v>
      </x:c>
      <x:c r="D410" t="str">
        <x:f>'対象台データ'!D408</x:f>
        <x:v>ゴーゴージャグラー3</x:v>
      </x:c>
      <x:c r="E410" s="1015" t="n">
        <x:f>IF($X410="A",MIN(100,MAX(0,55+(V410-55)*(1+0.4*SQRT(MIN(G410/8000,1))))),MIN(100,MAX(0,V410)))</x:f>
        <x:v>71.10569780178895</x:v>
      </x:c>
      <x:c r="F410" s="1017" t="n">
        <x:f>'対象台データ'!E408</x:f>
        <x:v>918</x:v>
      </x:c>
      <x:c r="G410" s="644" t="n">
        <x:f>'対象台データ'!F408</x:f>
        <x:v>8754</x:v>
      </x:c>
      <x:c r="H410" s="644" t="n">
        <x:f>'対象台データ'!G408</x:f>
        <x:v>1770</x:v>
      </x:c>
      <x:c r="I410" s="644" t="n">
        <x:f>'対象台データ'!H408</x:f>
        <x:v>31</x:v>
      </x:c>
      <x:c r="J410" s="644" t="n">
        <x:f>'対象台データ'!I408</x:f>
        <x:v>42</x:v>
      </x:c>
      <x:c r="K410" s="145" t="n">
        <x:f>'対象台データ'!K408</x:f>
        <x:v>1.0673977610235321</x:v>
      </x:c>
      <x:c r="L410" s="28" t="n">
        <x:f>IF(G410&lt;=0,5,IF(G410&lt;1500,5+(G410-0)*(20-5)/(1500-0),IF(G410&lt;3000,20+(G410-1500)*(40-20)/(3000-1500),IF(G410&lt;4500,40+(G410-3000)*(58-40)/(4500-3000),IF(G410&lt;6000,58+(G410-4500)*(72-58)/(6000-4500),IF(G410&lt;7500,72+(G410-6000)*(84-72)/(7500-6000),IF(G410&lt;9000,84+(G410-7500)*(93-84)/(9000-7500),IF(G410&lt;11000,93+(G410-9000)*(100-93)/(11000-9000),100))))))))</x:f>
        <x:v>91.524</x:v>
      </x:c>
      <x:c r="M410" s="28" t="n">
        <x:v>1</x:v>
      </x:c>
      <x:c r="N410" s="28" t="n">
        <x:f>MIN(100,L410*M410)</x:f>
        <x:v>91.524</x:v>
      </x:c>
      <x:c r="O410" s="28" t="n">
        <x:f>IF(K410&lt;=0.8,0,IF(K410&lt;0.9,0+(K410-0.8)*(10-0)/(0.9-0.8),IF(K410&lt;1,10+(K410-0.9)*(35-10)/(1-0.9),IF(K410&lt;1.2,35+(K410-1)*(87-35)/(1.2-1),IF(K410&lt;1.3,87+(K410-1.2)*(96-87)/(1.3-1.2),IF(K410&lt;1.45,96+(K410-1.3)*(100-96)/(1.45-1.3),100))))))</x:f>
        <x:v>52.52341786611835</x:v>
      </x:c>
      <x:c r="P410" s="145" t="n">
        <x:f>MIN(1,SQRT(G410/8000))</x:f>
        <x:v>1</x:v>
      </x:c>
      <x:c r="Q410" s="28" t="n">
        <x:f>35+(O410-35)*P410</x:f>
        <x:v>52.52341786611835</x:v>
      </x:c>
      <x:c r="R410" s="28" t="n">
        <x:f>IF(K410&lt;0.95,MIN(25,(0.95-K410)*250),0)</x:f>
        <x:v>0</x:v>
      </x:c>
      <x:c r="S410" s="28" t="n">
        <x:f>IF($X410="A",Y410*5+Z410*15+AA410*30+AB410*60+AC410*80+AD410*100,0)</x:f>
        <x:v>44.04537987493151</x:v>
      </x:c>
      <x:c r="T410" s="28" t="n">
        <x:f>IF($X410="A",AE410*5+AF410*15+AG410*30+AH410*60+AI410*80+AJ410*100,0)</x:f>
        <x:v>82.51466838473672</x:v>
      </x:c>
      <x:c r="U410" s="28" t="n">
        <x:f>IF($X410="A",S410*15%+T410*30%+Q410*55%,0)</x:f>
        <x:v>60.24908732302583</x:v>
      </x:c>
      <x:c r="V410" s="1019" t="n">
        <x:f>IF($X410="A",U410*80%+N410*20%,N410*IFERROR(INDEX($AT$5:$AT$60,MATCH($D410,$AR$5:$AR$60,0)),0.6)+Q410*IFERROR(INDEX($AU$5:$AU$60,MATCH($D410,$AR$5:$AR$60,0)),0.4)-R410)</x:f>
        <x:v>66.50406985842068</x:v>
      </x:c>
      <x:c r="W410" s="25" t="str">
        <x:f>IF(E410&gt;=90,"設定6級候補",IF(E410&gt;=75,"設定4以上強候補",IF(E410&gt;=60,"設定4以上を疑う","要観察")))</x:f>
        <x:v>設定4以上を疑う</x:v>
      </x:c>
      <x:c r="X410" s="1004" t="str">
        <x:f>IFERROR(INDEX($AS$5:$AS$60,MATCH($D410,$AR$5:$AR$60,0)),"AT")</x:f>
        <x:v>A</x:v>
      </x:c>
      <x:c r="Y410" s="145" t="n">
        <x:f>IFERROR((EXP(-$G410/INDEX($AV$5:$BA$12,MATCH($D410,$AR$5:$AR$12,0),1))*($G410/INDEX($AV$5:$BA$12,MATCH($D410,$AR$5:$AR$12,0),1))^$I410)/((EXP(-$G410/INDEX($AV$5:$BA$12,MATCH($D410,$AR$5:$AR$12,0),1))*($G410/INDEX($AV$5:$BA$12,MATCH($D410,$AR$5:$AR$12,0),1))^$I410)+(EXP(-$G410/INDEX($AV$5:$BA$12,MATCH($D410,$AR$5:$AR$12,0),2))*($G410/INDEX($AV$5:$BA$12,MATCH($D410,$AR$5:$AR$12,0),2))^$I410)+(EXP(-$G410/INDEX($AV$5:$BA$12,MATCH($D410,$AR$5:$AR$12,0),3))*($G410/INDEX($AV$5:$BA$12,MATCH($D410,$AR$5:$AR$12,0),3))^$I410)+(EXP(-$G410/INDEX($AV$5:$BA$12,MATCH($D410,$AR$5:$AR$12,0),4))*($G410/INDEX($AV$5:$BA$12,MATCH($D410,$AR$5:$AR$12,0),4))^$I410)+(EXP(-$G410/INDEX($AV$5:$BA$12,MATCH($D410,$AR$5:$AR$12,0),5))*($G410/INDEX($AV$5:$BA$12,MATCH($D410,$AR$5:$AR$12,0),5))^$I410)+(EXP(-$G410/INDEX($AV$5:$BA$12,MATCH($D410,$AR$5:$AR$12,0),6))*($G410/INDEX($AV$5:$BA$12,MATCH($D410,$AR$5:$AR$12,0),6))^$I410)),0)</x:f>
        <x:v>0.18524193709680384</x:v>
      </x:c>
      <x:c r="Z410" s="145" t="n">
        <x:f>IFERROR((EXP(-$G410/INDEX($AV$5:$BA$12,MATCH($D410,$AR$5:$AR$12,0),2))*($G410/INDEX($AV$5:$BA$12,MATCH($D410,$AR$5:$AR$12,0),2))^$I410)/((EXP(-$G410/INDEX($AV$5:$BA$12,MATCH($D410,$AR$5:$AR$12,0),1))*($G410/INDEX($AV$5:$BA$12,MATCH($D410,$AR$5:$AR$12,0),1))^$I410)+(EXP(-$G410/INDEX($AV$5:$BA$12,MATCH($D410,$AR$5:$AR$12,0),2))*($G410/INDEX($AV$5:$BA$12,MATCH($D410,$AR$5:$AR$12,0),2))^$I410)+(EXP(-$G410/INDEX($AV$5:$BA$12,MATCH($D410,$AR$5:$AR$12,0),3))*($G410/INDEX($AV$5:$BA$12,MATCH($D410,$AR$5:$AR$12,0),3))^$I410)+(EXP(-$G410/INDEX($AV$5:$BA$12,MATCH($D410,$AR$5:$AR$12,0),4))*($G410/INDEX($AV$5:$BA$12,MATCH($D410,$AR$5:$AR$12,0),4))^$I410)+(EXP(-$G410/INDEX($AV$5:$BA$12,MATCH($D410,$AR$5:$AR$12,0),5))*($G410/INDEX($AV$5:$BA$12,MATCH($D410,$AR$5:$AR$12,0),5))^$I410)+(EXP(-$G410/INDEX($AV$5:$BA$12,MATCH($D410,$AR$5:$AR$12,0),6))*($G410/INDEX($AV$5:$BA$12,MATCH($D410,$AR$5:$AR$12,0),6))^$I410)),0)</x:f>
        <x:v>0.1832004227801121</x:v>
      </x:c>
      <x:c r="AA410" s="145" t="n">
        <x:f>IFERROR((EXP(-$G410/INDEX($AV$5:$BA$12,MATCH($D410,$AR$5:$AR$12,0),3))*($G410/INDEX($AV$5:$BA$12,MATCH($D410,$AR$5:$AR$12,0),3))^$I410)/((EXP(-$G410/INDEX($AV$5:$BA$12,MATCH($D410,$AR$5:$AR$12,0),1))*($G410/INDEX($AV$5:$BA$12,MATCH($D410,$AR$5:$AR$12,0),1))^$I410)+(EXP(-$G410/INDEX($AV$5:$BA$12,MATCH($D410,$AR$5:$AR$12,0),2))*($G410/INDEX($AV$5:$BA$12,MATCH($D410,$AR$5:$AR$12,0),2))^$I410)+(EXP(-$G410/INDEX($AV$5:$BA$12,MATCH($D410,$AR$5:$AR$12,0),3))*($G410/INDEX($AV$5:$BA$12,MATCH($D410,$AR$5:$AR$12,0),3))^$I410)+(EXP(-$G410/INDEX($AV$5:$BA$12,MATCH($D410,$AR$5:$AR$12,0),4))*($G410/INDEX($AV$5:$BA$12,MATCH($D410,$AR$5:$AR$12,0),4))^$I410)+(EXP(-$G410/INDEX($AV$5:$BA$12,MATCH($D410,$AR$5:$AR$12,0),5))*($G410/INDEX($AV$5:$BA$12,MATCH($D410,$AR$5:$AR$12,0),5))^$I410)+(EXP(-$G410/INDEX($AV$5:$BA$12,MATCH($D410,$AR$5:$AR$12,0),6))*($G410/INDEX($AV$5:$BA$12,MATCH($D410,$AR$5:$AR$12,0),6))^$I410)),0)</x:f>
        <x:v>0.18108110224467608</x:v>
      </x:c>
      <x:c r="AB410" s="145" t="n">
        <x:f>IFERROR((EXP(-$G410/INDEX($AV$5:$BA$12,MATCH($D410,$AR$5:$AR$12,0),4))*($G410/INDEX($AV$5:$BA$12,MATCH($D410,$AR$5:$AR$12,0),4))^$I410)/((EXP(-$G410/INDEX($AV$5:$BA$12,MATCH($D410,$AR$5:$AR$12,0),1))*($G410/INDEX($AV$5:$BA$12,MATCH($D410,$AR$5:$AR$12,0),1))^$I410)+(EXP(-$G410/INDEX($AV$5:$BA$12,MATCH($D410,$AR$5:$AR$12,0),2))*($G410/INDEX($AV$5:$BA$12,MATCH($D410,$AR$5:$AR$12,0),2))^$I410)+(EXP(-$G410/INDEX($AV$5:$BA$12,MATCH($D410,$AR$5:$AR$12,0),3))*($G410/INDEX($AV$5:$BA$12,MATCH($D410,$AR$5:$AR$12,0),3))^$I410)+(EXP(-$G410/INDEX($AV$5:$BA$12,MATCH($D410,$AR$5:$AR$12,0),4))*($G410/INDEX($AV$5:$BA$12,MATCH($D410,$AR$5:$AR$12,0),4))^$I410)+(EXP(-$G410/INDEX($AV$5:$BA$12,MATCH($D410,$AR$5:$AR$12,0),5))*($G410/INDEX($AV$5:$BA$12,MATCH($D410,$AR$5:$AR$12,0),5))^$I410)+(EXP(-$G410/INDEX($AV$5:$BA$12,MATCH($D410,$AR$5:$AR$12,0),6))*($G410/INDEX($AV$5:$BA$12,MATCH($D410,$AR$5:$AR$12,0),6))^$I410)),0)</x:f>
        <x:v>0.1742744305778958</x:v>
      </x:c>
      <x:c r="AC410" s="145" t="n">
        <x:f>IFERROR((EXP(-$G410/INDEX($AV$5:$BA$12,MATCH($D410,$AR$5:$AR$12,0),5))*($G410/INDEX($AV$5:$BA$12,MATCH($D410,$AR$5:$AR$12,0),5))^$I410)/((EXP(-$G410/INDEX($AV$5:$BA$12,MATCH($D410,$AR$5:$AR$12,0),1))*($G410/INDEX($AV$5:$BA$12,MATCH($D410,$AR$5:$AR$12,0),1))^$I410)+(EXP(-$G410/INDEX($AV$5:$BA$12,MATCH($D410,$AR$5:$AR$12,0),2))*($G410/INDEX($AV$5:$BA$12,MATCH($D410,$AR$5:$AR$12,0),2))^$I410)+(EXP(-$G410/INDEX($AV$5:$BA$12,MATCH($D410,$AR$5:$AR$12,0),3))*($G410/INDEX($AV$5:$BA$12,MATCH($D410,$AR$5:$AR$12,0),3))^$I410)+(EXP(-$G410/INDEX($AV$5:$BA$12,MATCH($D410,$AR$5:$AR$12,0),4))*($G410/INDEX($AV$5:$BA$12,MATCH($D410,$AR$5:$AR$12,0),4))^$I410)+(EXP(-$G410/INDEX($AV$5:$BA$12,MATCH($D410,$AR$5:$AR$12,0),5))*($G410/INDEX($AV$5:$BA$12,MATCH($D410,$AR$5:$AR$12,0),5))^$I410)+(EXP(-$G410/INDEX($AV$5:$BA$12,MATCH($D410,$AR$5:$AR$12,0),6))*($G410/INDEX($AV$5:$BA$12,MATCH($D410,$AR$5:$AR$12,0),6))^$I410)),0)</x:f>
        <x:v>0.15689728921597243</x:v>
      </x:c>
      <x:c r="AD410" s="145" t="n">
        <x:f>IFERROR((EXP(-$G410/INDEX($AV$5:$BA$12,MATCH($D410,$AR$5:$AR$12,0),6))*($G410/INDEX($AV$5:$BA$12,MATCH($D410,$AR$5:$AR$12,0),6))^$I410)/((EXP(-$G410/INDEX($AV$5:$BA$12,MATCH($D410,$AR$5:$AR$12,0),1))*($G410/INDEX($AV$5:$BA$12,MATCH($D410,$AR$5:$AR$12,0),1))^$I410)+(EXP(-$G410/INDEX($AV$5:$BA$12,MATCH($D410,$AR$5:$AR$12,0),2))*($G410/INDEX($AV$5:$BA$12,MATCH($D410,$AR$5:$AR$12,0),2))^$I410)+(EXP(-$G410/INDEX($AV$5:$BA$12,MATCH($D410,$AR$5:$AR$12,0),3))*($G410/INDEX($AV$5:$BA$12,MATCH($D410,$AR$5:$AR$12,0),3))^$I410)+(EXP(-$G410/INDEX($AV$5:$BA$12,MATCH($D410,$AR$5:$AR$12,0),4))*($G410/INDEX($AV$5:$BA$12,MATCH($D410,$AR$5:$AR$12,0),4))^$I410)+(EXP(-$G410/INDEX($AV$5:$BA$12,MATCH($D410,$AR$5:$AR$12,0),5))*($G410/INDEX($AV$5:$BA$12,MATCH($D410,$AR$5:$AR$12,0),5))^$I410)+(EXP(-$G410/INDEX($AV$5:$BA$12,MATCH($D410,$AR$5:$AR$12,0),6))*($G410/INDEX($AV$5:$BA$12,MATCH($D410,$AR$5:$AR$12,0),6))^$I410)),0)</x:f>
        <x:v>0.11930481808453988</x:v>
      </x:c>
      <x:c r="AE410" s="145" t="n">
        <x:f>IFERROR((EXP(-$G410/INDEX($BB$5:$BG$12,MATCH($D410,$AR$5:$AR$12,0),1))*($G410/INDEX($BB$5:$BG$12,MATCH($D410,$AR$5:$AR$12,0),1))^$J410)/((EXP(-$G410/INDEX($BB$5:$BG$12,MATCH($D410,$AR$5:$AR$12,0),1))*($G410/INDEX($BB$5:$BG$12,MATCH($D410,$AR$5:$AR$12,0),1))^$J410)+(EXP(-$G410/INDEX($BB$5:$BG$12,MATCH($D410,$AR$5:$AR$12,0),2))*($G410/INDEX($BB$5:$BG$12,MATCH($D410,$AR$5:$AR$12,0),2))^$J410)+(EXP(-$G410/INDEX($BB$5:$BG$12,MATCH($D410,$AR$5:$AR$12,0),3))*($G410/INDEX($BB$5:$BG$12,MATCH($D410,$AR$5:$AR$12,0),3))^$J410)+(EXP(-$G410/INDEX($BB$5:$BG$12,MATCH($D410,$AR$5:$AR$12,0),4))*($G410/INDEX($BB$5:$BG$12,MATCH($D410,$AR$5:$AR$12,0),4))^$J410)+(EXP(-$G410/INDEX($BB$5:$BG$12,MATCH($D410,$AR$5:$AR$12,0),5))*($G410/INDEX($BB$5:$BG$12,MATCH($D410,$AR$5:$AR$12,0),5))^$J410)+(EXP(-$G410/INDEX($BB$5:$BG$12,MATCH($D410,$AR$5:$AR$12,0),6))*($G410/INDEX($BB$5:$BG$12,MATCH($D410,$AR$5:$AR$12,0),6))^$J410)),0)</x:f>
        <x:v>0.0040489156618178125</x:v>
      </x:c>
      <x:c r="AF410" s="145" t="n">
        <x:f>IFERROR((EXP(-$G410/INDEX($BB$5:$BG$12,MATCH($D410,$AR$5:$AR$12,0),2))*($G410/INDEX($BB$5:$BG$12,MATCH($D410,$AR$5:$AR$12,0),2))^$J410)/((EXP(-$G410/INDEX($BB$5:$BG$12,MATCH($D410,$AR$5:$AR$12,0),1))*($G410/INDEX($BB$5:$BG$12,MATCH($D410,$AR$5:$AR$12,0),1))^$J410)+(EXP(-$G410/INDEX($BB$5:$BG$12,MATCH($D410,$AR$5:$AR$12,0),2))*($G410/INDEX($BB$5:$BG$12,MATCH($D410,$AR$5:$AR$12,0),2))^$J410)+(EXP(-$G410/INDEX($BB$5:$BG$12,MATCH($D410,$AR$5:$AR$12,0),3))*($G410/INDEX($BB$5:$BG$12,MATCH($D410,$AR$5:$AR$12,0),3))^$J410)+(EXP(-$G410/INDEX($BB$5:$BG$12,MATCH($D410,$AR$5:$AR$12,0),4))*($G410/INDEX($BB$5:$BG$12,MATCH($D410,$AR$5:$AR$12,0),4))^$J410)+(EXP(-$G410/INDEX($BB$5:$BG$12,MATCH($D410,$AR$5:$AR$12,0),5))*($G410/INDEX($BB$5:$BG$12,MATCH($D410,$AR$5:$AR$12,0),5))^$J410)+(EXP(-$G410/INDEX($BB$5:$BG$12,MATCH($D410,$AR$5:$AR$12,0),6))*($G410/INDEX($BB$5:$BG$12,MATCH($D410,$AR$5:$AR$12,0),6))^$J410)),0)</x:f>
        <x:v>0.011374448336814889</x:v>
      </x:c>
      <x:c r="AG410" s="145" t="n">
        <x:f>IFERROR((EXP(-$G410/INDEX($BB$5:$BG$12,MATCH($D410,$AR$5:$AR$12,0),3))*($G410/INDEX($BB$5:$BG$12,MATCH($D410,$AR$5:$AR$12,0),3))^$J410)/((EXP(-$G410/INDEX($BB$5:$BG$12,MATCH($D410,$AR$5:$AR$12,0),1))*($G410/INDEX($BB$5:$BG$12,MATCH($D410,$AR$5:$AR$12,0),1))^$J410)+(EXP(-$G410/INDEX($BB$5:$BG$12,MATCH($D410,$AR$5:$AR$12,0),2))*($G410/INDEX($BB$5:$BG$12,MATCH($D410,$AR$5:$AR$12,0),2))^$J410)+(EXP(-$G410/INDEX($BB$5:$BG$12,MATCH($D410,$AR$5:$AR$12,0),3))*($G410/INDEX($BB$5:$BG$12,MATCH($D410,$AR$5:$AR$12,0),3))^$J410)+(EXP(-$G410/INDEX($BB$5:$BG$12,MATCH($D410,$AR$5:$AR$12,0),4))*($G410/INDEX($BB$5:$BG$12,MATCH($D410,$AR$5:$AR$12,0),4))^$J410)+(EXP(-$G410/INDEX($BB$5:$BG$12,MATCH($D410,$AR$5:$AR$12,0),5))*($G410/INDEX($BB$5:$BG$12,MATCH($D410,$AR$5:$AR$12,0),5))^$J410)+(EXP(-$G410/INDEX($BB$5:$BG$12,MATCH($D410,$AR$5:$AR$12,0),6))*($G410/INDEX($BB$5:$BG$12,MATCH($D410,$AR$5:$AR$12,0),6))^$J410)),0)</x:f>
        <x:v>0.03810396062998711</x:v>
      </x:c>
      <x:c r="AH410" s="145" t="n">
        <x:f>IFERROR((EXP(-$G410/INDEX($BB$5:$BG$12,MATCH($D410,$AR$5:$AR$12,0),4))*($G410/INDEX($BB$5:$BG$12,MATCH($D410,$AR$5:$AR$12,0),4))^$J410)/((EXP(-$G410/INDEX($BB$5:$BG$12,MATCH($D410,$AR$5:$AR$12,0),1))*($G410/INDEX($BB$5:$BG$12,MATCH($D410,$AR$5:$AR$12,0),1))^$J410)+(EXP(-$G410/INDEX($BB$5:$BG$12,MATCH($D410,$AR$5:$AR$12,0),2))*($G410/INDEX($BB$5:$BG$12,MATCH($D410,$AR$5:$AR$12,0),2))^$J410)+(EXP(-$G410/INDEX($BB$5:$BG$12,MATCH($D410,$AR$5:$AR$12,0),3))*($G410/INDEX($BB$5:$BG$12,MATCH($D410,$AR$5:$AR$12,0),3))^$J410)+(EXP(-$G410/INDEX($BB$5:$BG$12,MATCH($D410,$AR$5:$AR$12,0),4))*($G410/INDEX($BB$5:$BG$12,MATCH($D410,$AR$5:$AR$12,0),4))^$J410)+(EXP(-$G410/INDEX($BB$5:$BG$12,MATCH($D410,$AR$5:$AR$12,0),5))*($G410/INDEX($BB$5:$BG$12,MATCH($D410,$AR$5:$AR$12,0),5))^$J410)+(EXP(-$G410/INDEX($BB$5:$BG$12,MATCH($D410,$AR$5:$AR$12,0),6))*($G410/INDEX($BB$5:$BG$12,MATCH($D410,$AR$5:$AR$12,0),6))^$J410)),0)</x:f>
        <x:v>0.17086953407992334</x:v>
      </x:c>
      <x:c r="AI410" s="145" t="n">
        <x:f>IFERROR((EXP(-$G410/INDEX($BB$5:$BG$12,MATCH($D410,$AR$5:$AR$12,0),5))*($G410/INDEX($BB$5:$BG$12,MATCH($D410,$AR$5:$AR$12,0),5))^$J410)/((EXP(-$G410/INDEX($BB$5:$BG$12,MATCH($D410,$AR$5:$AR$12,0),1))*($G410/INDEX($BB$5:$BG$12,MATCH($D410,$AR$5:$AR$12,0),1))^$J410)+(EXP(-$G410/INDEX($BB$5:$BG$12,MATCH($D410,$AR$5:$AR$12,0),2))*($G410/INDEX($BB$5:$BG$12,MATCH($D410,$AR$5:$AR$12,0),2))^$J410)+(EXP(-$G410/INDEX($BB$5:$BG$12,MATCH($D410,$AR$5:$AR$12,0),3))*($G410/INDEX($BB$5:$BG$12,MATCH($D410,$AR$5:$AR$12,0),3))^$J410)+(EXP(-$G410/INDEX($BB$5:$BG$12,MATCH($D410,$AR$5:$AR$12,0),4))*($G410/INDEX($BB$5:$BG$12,MATCH($D410,$AR$5:$AR$12,0),4))^$J410)+(EXP(-$G410/INDEX($BB$5:$BG$12,MATCH($D410,$AR$5:$AR$12,0),5))*($G410/INDEX($BB$5:$BG$12,MATCH($D410,$AR$5:$AR$12,0),5))^$J410)+(EXP(-$G410/INDEX($BB$5:$BG$12,MATCH($D410,$AR$5:$AR$12,0),6))*($G410/INDEX($BB$5:$BG$12,MATCH($D410,$AR$5:$AR$12,0),6))^$J410)),0)</x:f>
        <x:v>0.3315898955732649</x:v>
      </x:c>
      <x:c r="AJ410" s="145" t="n">
        <x:f>IFERROR((EXP(-$G410/INDEX($BB$5:$BG$12,MATCH($D410,$AR$5:$AR$12,0),6))*($G410/INDEX($BB$5:$BG$12,MATCH($D410,$AR$5:$AR$12,0),6))^$J410)/((EXP(-$G410/INDEX($BB$5:$BG$12,MATCH($D410,$AR$5:$AR$12,0),1))*($G410/INDEX($BB$5:$BG$12,MATCH($D410,$AR$5:$AR$12,0),1))^$J410)+(EXP(-$G410/INDEX($BB$5:$BG$12,MATCH($D410,$AR$5:$AR$12,0),2))*($G410/INDEX($BB$5:$BG$12,MATCH($D410,$AR$5:$AR$12,0),2))^$J410)+(EXP(-$G410/INDEX($BB$5:$BG$12,MATCH($D410,$AR$5:$AR$12,0),3))*($G410/INDEX($BB$5:$BG$12,MATCH($D410,$AR$5:$AR$12,0),3))^$J410)+(EXP(-$G410/INDEX($BB$5:$BG$12,MATCH($D410,$AR$5:$AR$12,0),4))*($G410/INDEX($BB$5:$BG$12,MATCH($D410,$AR$5:$AR$12,0),4))^$J410)+(EXP(-$G410/INDEX($BB$5:$BG$12,MATCH($D410,$AR$5:$AR$12,0),5))*($G410/INDEX($BB$5:$BG$12,MATCH($D410,$AR$5:$AR$12,0),5))^$J410)+(EXP(-$G410/INDEX($BB$5:$BG$12,MATCH($D410,$AR$5:$AR$12,0),6))*($G410/INDEX($BB$5:$BG$12,MATCH($D410,$AR$5:$AR$12,0),6))^$J410)),0)</x:f>
        <x:v>0.444013245718192</x:v>
      </x:c>
      <x:c r="BJ410"/>
      <x:c r="BK410"/>
      <x:c r="BL410"/>
      <x:c r="BM410"/>
      <x:c r="BN410"/>
      <x:c r="BO410"/>
      <x:c r="BP410"/>
      <x:c r="BQ410"/>
      <x:c r="BR410"/>
      <x:c r="BS410"/>
      <x:c r="BT410"/>
      <x:c r="BU410"/>
      <x:c r="BV410"/>
      <x:c r="BW410"/>
      <x:c r="BX410"/>
      <x:c r="BY410"/>
      <x:c r="BZ410"/>
    </x:row>
    <x:row r="411">
      <x:c r="A411" s="30" t="n">
        <x:f>'対象台データ'!A409</x:f>
        <x:v>46169</x:v>
      </x:c>
      <x:c r="B411" s="1004" t="str">
        <x:f>'対象台データ'!B409</x:f>
        <x:v>水</x:v>
      </x:c>
      <x:c r="C411" s="1004" t="str">
        <x:f>'対象台データ'!C409</x:f>
        <x:v>5/27</x:v>
      </x:c>
      <x:c r="D411" t="str">
        <x:f>'対象台データ'!D409</x:f>
        <x:v>ゴーゴージャグラー3</x:v>
      </x:c>
      <x:c r="E411" s="1015" t="n">
        <x:f>IF($X411="A",MIN(100,MAX(0,55+(V411-55)*(1+0.4*SQRT(MIN(G411/8000,1))))),MIN(100,MAX(0,V411)))</x:f>
        <x:v>89.10974681176091</x:v>
      </x:c>
      <x:c r="F411" s="1017" t="n">
        <x:f>'対象台データ'!E409</x:f>
        <x:v>919</x:v>
      </x:c>
      <x:c r="G411" s="644" t="n">
        <x:f>'対象台データ'!F409</x:f>
        <x:v>8531</x:v>
      </x:c>
      <x:c r="H411" s="644" t="n">
        <x:f>'対象台データ'!G409</x:f>
        <x:v>5208</x:v>
      </x:c>
      <x:c r="I411" s="644" t="n">
        <x:f>'対象台データ'!H409</x:f>
        <x:v>45</x:v>
      </x:c>
      <x:c r="J411" s="644" t="n">
        <x:f>'対象台データ'!I409</x:f>
        <x:v>34</x:v>
      </x:c>
      <x:c r="K411" s="145" t="n">
        <x:f>'対象台データ'!K409</x:f>
        <x:v>1.203493142656195</x:v>
      </x:c>
      <x:c r="L411" s="28" t="n">
        <x:f>IF(G411&lt;=0,5,IF(G411&lt;1500,5+(G411-0)*(20-5)/(1500-0),IF(G411&lt;3000,20+(G411-1500)*(40-20)/(3000-1500),IF(G411&lt;4500,40+(G411-3000)*(58-40)/(4500-3000),IF(G411&lt;6000,58+(G411-4500)*(72-58)/(6000-4500),IF(G411&lt;7500,72+(G411-6000)*(84-72)/(7500-6000),IF(G411&lt;9000,84+(G411-7500)*(93-84)/(9000-7500),IF(G411&lt;11000,93+(G411-9000)*(100-93)/(11000-9000),100))))))))</x:f>
        <x:v>90.186</x:v>
      </x:c>
      <x:c r="M411" s="28" t="n">
        <x:v>1</x:v>
      </x:c>
      <x:c r="N411" s="28" t="n">
        <x:f>MIN(100,L411*M411)</x:f>
        <x:v>90.186</x:v>
      </x:c>
      <x:c r="O411" s="28" t="n">
        <x:f>IF(K411&lt;=0.8,0,IF(K411&lt;0.9,0+(K411-0.8)*(10-0)/(0.9-0.8),IF(K411&lt;1,10+(K411-0.9)*(35-10)/(1-0.9),IF(K411&lt;1.2,35+(K411-1)*(87-35)/(1.2-1),IF(K411&lt;1.3,87+(K411-1.2)*(96-87)/(1.3-1.2),IF(K411&lt;1.45,96+(K411-1.3)*(100-96)/(1.45-1.3),100))))))</x:f>
        <x:v>87.31438283905756</x:v>
      </x:c>
      <x:c r="P411" s="145" t="n">
        <x:f>MIN(1,SQRT(G411/8000))</x:f>
        <x:v>1</x:v>
      </x:c>
      <x:c r="Q411" s="28" t="n">
        <x:f>35+(O411-35)*P411</x:f>
        <x:v>87.31438283905756</x:v>
      </x:c>
      <x:c r="R411" s="28" t="n">
        <x:f>IF(K411&lt;0.95,MIN(25,(0.95-K411)*250),0)</x:f>
        <x:v>0</x:v>
      </x:c>
      <x:c r="S411" s="28" t="n">
        <x:f>IF($X411="A",Y411*5+Z411*15+AA411*30+AB411*60+AC411*80+AD411*100,0)</x:f>
        <x:v>61.02953773783629</x:v>
      </x:c>
      <x:c r="T411" s="28" t="n">
        <x:f>IF($X411="A",AE411*5+AF411*15+AG411*30+AH411*60+AI411*80+AJ411*100,0)</x:f>
        <x:v>64.93763286590762</x:v>
      </x:c>
      <x:c r="U411" s="28" t="n">
        <x:f>IF($X411="A",S411*15%+T411*30%+Q411*55%,0)</x:f>
        <x:v>76.65863108192939</x:v>
      </x:c>
      <x:c r="V411" s="1019" t="n">
        <x:f>IF($X411="A",U411*80%+N411*20%,N411*IFERROR(INDEX($AT$5:$AT$60,MATCH($D411,$AR$5:$AR$60,0)),0.6)+Q411*IFERROR(INDEX($AU$5:$AU$60,MATCH($D411,$AR$5:$AR$60,0)),0.4)-R411)</x:f>
        <x:v>79.36410486554351</x:v>
      </x:c>
      <x:c r="W411" s="25" t="str">
        <x:f>IF(E411&gt;=90,"設定6級候補",IF(E411&gt;=75,"設定4以上強候補",IF(E411&gt;=60,"設定4以上を疑う","要観察")))</x:f>
        <x:v>設定4以上強候補</x:v>
      </x:c>
      <x:c r="X411" s="1004" t="str">
        <x:f>IFERROR(INDEX($AS$5:$AS$60,MATCH($D411,$AR$5:$AR$60,0)),"AT")</x:f>
        <x:v>A</x:v>
      </x:c>
      <x:c r="Y411" s="145" t="n">
        <x:f>IFERROR((EXP(-$G411/INDEX($AV$5:$BA$12,MATCH($D411,$AR$5:$AR$12,0),1))*($G411/INDEX($AV$5:$BA$12,MATCH($D411,$AR$5:$AR$12,0),1))^$I411)/((EXP(-$G411/INDEX($AV$5:$BA$12,MATCH($D411,$AR$5:$AR$12,0),1))*($G411/INDEX($AV$5:$BA$12,MATCH($D411,$AR$5:$AR$12,0),1))^$I411)+(EXP(-$G411/INDEX($AV$5:$BA$12,MATCH($D411,$AR$5:$AR$12,0),2))*($G411/INDEX($AV$5:$BA$12,MATCH($D411,$AR$5:$AR$12,0),2))^$I411)+(EXP(-$G411/INDEX($AV$5:$BA$12,MATCH($D411,$AR$5:$AR$12,0),3))*($G411/INDEX($AV$5:$BA$12,MATCH($D411,$AR$5:$AR$12,0),3))^$I411)+(EXP(-$G411/INDEX($AV$5:$BA$12,MATCH($D411,$AR$5:$AR$12,0),4))*($G411/INDEX($AV$5:$BA$12,MATCH($D411,$AR$5:$AR$12,0),4))^$I411)+(EXP(-$G411/INDEX($AV$5:$BA$12,MATCH($D411,$AR$5:$AR$12,0),5))*($G411/INDEX($AV$5:$BA$12,MATCH($D411,$AR$5:$AR$12,0),5))^$I411)+(EXP(-$G411/INDEX($AV$5:$BA$12,MATCH($D411,$AR$5:$AR$12,0),6))*($G411/INDEX($AV$5:$BA$12,MATCH($D411,$AR$5:$AR$12,0),6))^$I411)),0)</x:f>
        <x:v>0.11302007745967496</x:v>
      </x:c>
      <x:c r="Z411" s="145" t="n">
        <x:f>IFERROR((EXP(-$G411/INDEX($AV$5:$BA$12,MATCH($D411,$AR$5:$AR$12,0),2))*($G411/INDEX($AV$5:$BA$12,MATCH($D411,$AR$5:$AR$12,0),2))^$I411)/((EXP(-$G411/INDEX($AV$5:$BA$12,MATCH($D411,$AR$5:$AR$12,0),1))*($G411/INDEX($AV$5:$BA$12,MATCH($D411,$AR$5:$AR$12,0),1))^$I411)+(EXP(-$G411/INDEX($AV$5:$BA$12,MATCH($D411,$AR$5:$AR$12,0),2))*($G411/INDEX($AV$5:$BA$12,MATCH($D411,$AR$5:$AR$12,0),2))^$I411)+(EXP(-$G411/INDEX($AV$5:$BA$12,MATCH($D411,$AR$5:$AR$12,0),3))*($G411/INDEX($AV$5:$BA$12,MATCH($D411,$AR$5:$AR$12,0),3))^$I411)+(EXP(-$G411/INDEX($AV$5:$BA$12,MATCH($D411,$AR$5:$AR$12,0),4))*($G411/INDEX($AV$5:$BA$12,MATCH($D411,$AR$5:$AR$12,0),4))^$I411)+(EXP(-$G411/INDEX($AV$5:$BA$12,MATCH($D411,$AR$5:$AR$12,0),5))*($G411/INDEX($AV$5:$BA$12,MATCH($D411,$AR$5:$AR$12,0),5))^$I411)+(EXP(-$G411/INDEX($AV$5:$BA$12,MATCH($D411,$AR$5:$AR$12,0),6))*($G411/INDEX($AV$5:$BA$12,MATCH($D411,$AR$5:$AR$12,0),6))^$I411)),0)</x:f>
        <x:v>0.11838942468550075</x:v>
      </x:c>
      <x:c r="AA411" s="145" t="n">
        <x:f>IFERROR((EXP(-$G411/INDEX($AV$5:$BA$12,MATCH($D411,$AR$5:$AR$12,0),3))*($G411/INDEX($AV$5:$BA$12,MATCH($D411,$AR$5:$AR$12,0),3))^$I411)/((EXP(-$G411/INDEX($AV$5:$BA$12,MATCH($D411,$AR$5:$AR$12,0),1))*($G411/INDEX($AV$5:$BA$12,MATCH($D411,$AR$5:$AR$12,0),1))^$I411)+(EXP(-$G411/INDEX($AV$5:$BA$12,MATCH($D411,$AR$5:$AR$12,0),2))*($G411/INDEX($AV$5:$BA$12,MATCH($D411,$AR$5:$AR$12,0),2))^$I411)+(EXP(-$G411/INDEX($AV$5:$BA$12,MATCH($D411,$AR$5:$AR$12,0),3))*($G411/INDEX($AV$5:$BA$12,MATCH($D411,$AR$5:$AR$12,0),3))^$I411)+(EXP(-$G411/INDEX($AV$5:$BA$12,MATCH($D411,$AR$5:$AR$12,0),4))*($G411/INDEX($AV$5:$BA$12,MATCH($D411,$AR$5:$AR$12,0),4))^$I411)+(EXP(-$G411/INDEX($AV$5:$BA$12,MATCH($D411,$AR$5:$AR$12,0),5))*($G411/INDEX($AV$5:$BA$12,MATCH($D411,$AR$5:$AR$12,0),5))^$I411)+(EXP(-$G411/INDEX($AV$5:$BA$12,MATCH($D411,$AR$5:$AR$12,0),6))*($G411/INDEX($AV$5:$BA$12,MATCH($D411,$AR$5:$AR$12,0),6))^$I411)),0)</x:f>
        <x:v>0.12397449324382327</x:v>
      </x:c>
      <x:c r="AB411" s="145" t="n">
        <x:f>IFERROR((EXP(-$G411/INDEX($AV$5:$BA$12,MATCH($D411,$AR$5:$AR$12,0),4))*($G411/INDEX($AV$5:$BA$12,MATCH($D411,$AR$5:$AR$12,0),4))^$I411)/((EXP(-$G411/INDEX($AV$5:$BA$12,MATCH($D411,$AR$5:$AR$12,0),1))*($G411/INDEX($AV$5:$BA$12,MATCH($D411,$AR$5:$AR$12,0),1))^$I411)+(EXP(-$G411/INDEX($AV$5:$BA$12,MATCH($D411,$AR$5:$AR$12,0),2))*($G411/INDEX($AV$5:$BA$12,MATCH($D411,$AR$5:$AR$12,0),2))^$I411)+(EXP(-$G411/INDEX($AV$5:$BA$12,MATCH($D411,$AR$5:$AR$12,0),3))*($G411/INDEX($AV$5:$BA$12,MATCH($D411,$AR$5:$AR$12,0),3))^$I411)+(EXP(-$G411/INDEX($AV$5:$BA$12,MATCH($D411,$AR$5:$AR$12,0),4))*($G411/INDEX($AV$5:$BA$12,MATCH($D411,$AR$5:$AR$12,0),4))^$I411)+(EXP(-$G411/INDEX($AV$5:$BA$12,MATCH($D411,$AR$5:$AR$12,0),5))*($G411/INDEX($AV$5:$BA$12,MATCH($D411,$AR$5:$AR$12,0),5))^$I411)+(EXP(-$G411/INDEX($AV$5:$BA$12,MATCH($D411,$AR$5:$AR$12,0),6))*($G411/INDEX($AV$5:$BA$12,MATCH($D411,$AR$5:$AR$12,0),6))^$I411)),0)</x:f>
        <x:v>0.14208081354683888</x:v>
      </x:c>
      <x:c r="AC411" s="145" t="n">
        <x:f>IFERROR((EXP(-$G411/INDEX($AV$5:$BA$12,MATCH($D411,$AR$5:$AR$12,0),5))*($G411/INDEX($AV$5:$BA$12,MATCH($D411,$AR$5:$AR$12,0),5))^$I411)/((EXP(-$G411/INDEX($AV$5:$BA$12,MATCH($D411,$AR$5:$AR$12,0),1))*($G411/INDEX($AV$5:$BA$12,MATCH($D411,$AR$5:$AR$12,0),1))^$I411)+(EXP(-$G411/INDEX($AV$5:$BA$12,MATCH($D411,$AR$5:$AR$12,0),2))*($G411/INDEX($AV$5:$BA$12,MATCH($D411,$AR$5:$AR$12,0),2))^$I411)+(EXP(-$G411/INDEX($AV$5:$BA$12,MATCH($D411,$AR$5:$AR$12,0),3))*($G411/INDEX($AV$5:$BA$12,MATCH($D411,$AR$5:$AR$12,0),3))^$I411)+(EXP(-$G411/INDEX($AV$5:$BA$12,MATCH($D411,$AR$5:$AR$12,0),4))*($G411/INDEX($AV$5:$BA$12,MATCH($D411,$AR$5:$AR$12,0),4))^$I411)+(EXP(-$G411/INDEX($AV$5:$BA$12,MATCH($D411,$AR$5:$AR$12,0),5))*($G411/INDEX($AV$5:$BA$12,MATCH($D411,$AR$5:$AR$12,0),5))^$I411)+(EXP(-$G411/INDEX($AV$5:$BA$12,MATCH($D411,$AR$5:$AR$12,0),6))*($G411/INDEX($AV$5:$BA$12,MATCH($D411,$AR$5:$AR$12,0),6))^$I411)),0)</x:f>
        <x:v>0.19045033681429221</x:v>
      </x:c>
      <x:c r="AD411" s="145" t="n">
        <x:f>IFERROR((EXP(-$G411/INDEX($AV$5:$BA$12,MATCH($D411,$AR$5:$AR$12,0),6))*($G411/INDEX($AV$5:$BA$12,MATCH($D411,$AR$5:$AR$12,0),6))^$I411)/((EXP(-$G411/INDEX($AV$5:$BA$12,MATCH($D411,$AR$5:$AR$12,0),1))*($G411/INDEX($AV$5:$BA$12,MATCH($D411,$AR$5:$AR$12,0),1))^$I411)+(EXP(-$G411/INDEX($AV$5:$BA$12,MATCH($D411,$AR$5:$AR$12,0),2))*($G411/INDEX($AV$5:$BA$12,MATCH($D411,$AR$5:$AR$12,0),2))^$I411)+(EXP(-$G411/INDEX($AV$5:$BA$12,MATCH($D411,$AR$5:$AR$12,0),3))*($G411/INDEX($AV$5:$BA$12,MATCH($D411,$AR$5:$AR$12,0),3))^$I411)+(EXP(-$G411/INDEX($AV$5:$BA$12,MATCH($D411,$AR$5:$AR$12,0),4))*($G411/INDEX($AV$5:$BA$12,MATCH($D411,$AR$5:$AR$12,0),4))^$I411)+(EXP(-$G411/INDEX($AV$5:$BA$12,MATCH($D411,$AR$5:$AR$12,0),5))*($G411/INDEX($AV$5:$BA$12,MATCH($D411,$AR$5:$AR$12,0),5))^$I411)+(EXP(-$G411/INDEX($AV$5:$BA$12,MATCH($D411,$AR$5:$AR$12,0),6))*($G411/INDEX($AV$5:$BA$12,MATCH($D411,$AR$5:$AR$12,0),6))^$I411)),0)</x:f>
        <x:v>0.31208485424987</x:v>
      </x:c>
      <x:c r="AE411" s="145" t="n">
        <x:f>IFERROR((EXP(-$G411/INDEX($BB$5:$BG$12,MATCH($D411,$AR$5:$AR$12,0),1))*($G411/INDEX($BB$5:$BG$12,MATCH($D411,$AR$5:$AR$12,0),1))^$J411)/((EXP(-$G411/INDEX($BB$5:$BG$12,MATCH($D411,$AR$5:$AR$12,0),1))*($G411/INDEX($BB$5:$BG$12,MATCH($D411,$AR$5:$AR$12,0),1))^$J411)+(EXP(-$G411/INDEX($BB$5:$BG$12,MATCH($D411,$AR$5:$AR$12,0),2))*($G411/INDEX($BB$5:$BG$12,MATCH($D411,$AR$5:$AR$12,0),2))^$J411)+(EXP(-$G411/INDEX($BB$5:$BG$12,MATCH($D411,$AR$5:$AR$12,0),3))*($G411/INDEX($BB$5:$BG$12,MATCH($D411,$AR$5:$AR$12,0),3))^$J411)+(EXP(-$G411/INDEX($BB$5:$BG$12,MATCH($D411,$AR$5:$AR$12,0),4))*($G411/INDEX($BB$5:$BG$12,MATCH($D411,$AR$5:$AR$12,0),4))^$J411)+(EXP(-$G411/INDEX($BB$5:$BG$12,MATCH($D411,$AR$5:$AR$12,0),5))*($G411/INDEX($BB$5:$BG$12,MATCH($D411,$AR$5:$AR$12,0),5))^$J411)+(EXP(-$G411/INDEX($BB$5:$BG$12,MATCH($D411,$AR$5:$AR$12,0),6))*($G411/INDEX($BB$5:$BG$12,MATCH($D411,$AR$5:$AR$12,0),6))^$J411)),0)</x:f>
        <x:v>0.042782748242307836</x:v>
      </x:c>
      <x:c r="AF411" s="145" t="n">
        <x:f>IFERROR((EXP(-$G411/INDEX($BB$5:$BG$12,MATCH($D411,$AR$5:$AR$12,0),2))*($G411/INDEX($BB$5:$BG$12,MATCH($D411,$AR$5:$AR$12,0),2))^$J411)/((EXP(-$G411/INDEX($BB$5:$BG$12,MATCH($D411,$AR$5:$AR$12,0),1))*($G411/INDEX($BB$5:$BG$12,MATCH($D411,$AR$5:$AR$12,0),1))^$J411)+(EXP(-$G411/INDEX($BB$5:$BG$12,MATCH($D411,$AR$5:$AR$12,0),2))*($G411/INDEX($BB$5:$BG$12,MATCH($D411,$AR$5:$AR$12,0),2))^$J411)+(EXP(-$G411/INDEX($BB$5:$BG$12,MATCH($D411,$AR$5:$AR$12,0),3))*($G411/INDEX($BB$5:$BG$12,MATCH($D411,$AR$5:$AR$12,0),3))^$J411)+(EXP(-$G411/INDEX($BB$5:$BG$12,MATCH($D411,$AR$5:$AR$12,0),4))*($G411/INDEX($BB$5:$BG$12,MATCH($D411,$AR$5:$AR$12,0),4))^$J411)+(EXP(-$G411/INDEX($BB$5:$BG$12,MATCH($D411,$AR$5:$AR$12,0),5))*($G411/INDEX($BB$5:$BG$12,MATCH($D411,$AR$5:$AR$12,0),5))^$J411)+(EXP(-$G411/INDEX($BB$5:$BG$12,MATCH($D411,$AR$5:$AR$12,0),6))*($G411/INDEX($BB$5:$BG$12,MATCH($D411,$AR$5:$AR$12,0),6))^$J411)),0)</x:f>
        <x:v>0.07585143911779994</x:v>
      </x:c>
      <x:c r="AG411" s="145" t="n">
        <x:f>IFERROR((EXP(-$G411/INDEX($BB$5:$BG$12,MATCH($D411,$AR$5:$AR$12,0),3))*($G411/INDEX($BB$5:$BG$12,MATCH($D411,$AR$5:$AR$12,0),3))^$J411)/((EXP(-$G411/INDEX($BB$5:$BG$12,MATCH($D411,$AR$5:$AR$12,0),1))*($G411/INDEX($BB$5:$BG$12,MATCH($D411,$AR$5:$AR$12,0),1))^$J411)+(EXP(-$G411/INDEX($BB$5:$BG$12,MATCH($D411,$AR$5:$AR$12,0),2))*($G411/INDEX($BB$5:$BG$12,MATCH($D411,$AR$5:$AR$12,0),2))^$J411)+(EXP(-$G411/INDEX($BB$5:$BG$12,MATCH($D411,$AR$5:$AR$12,0),3))*($G411/INDEX($BB$5:$BG$12,MATCH($D411,$AR$5:$AR$12,0),3))^$J411)+(EXP(-$G411/INDEX($BB$5:$BG$12,MATCH($D411,$AR$5:$AR$12,0),4))*($G411/INDEX($BB$5:$BG$12,MATCH($D411,$AR$5:$AR$12,0),4))^$J411)+(EXP(-$G411/INDEX($BB$5:$BG$12,MATCH($D411,$AR$5:$AR$12,0),5))*($G411/INDEX($BB$5:$BG$12,MATCH($D411,$AR$5:$AR$12,0),5))^$J411)+(EXP(-$G411/INDEX($BB$5:$BG$12,MATCH($D411,$AR$5:$AR$12,0),6))*($G411/INDEX($BB$5:$BG$12,MATCH($D411,$AR$5:$AR$12,0),6))^$J411)),0)</x:f>
        <x:v>0.13861668940992575</x:v>
      </x:c>
      <x:c r="AH411" s="145" t="n">
        <x:f>IFERROR((EXP(-$G411/INDEX($BB$5:$BG$12,MATCH($D411,$AR$5:$AR$12,0),4))*($G411/INDEX($BB$5:$BG$12,MATCH($D411,$AR$5:$AR$12,0),4))^$J411)/((EXP(-$G411/INDEX($BB$5:$BG$12,MATCH($D411,$AR$5:$AR$12,0),1))*($G411/INDEX($BB$5:$BG$12,MATCH($D411,$AR$5:$AR$12,0),1))^$J411)+(EXP(-$G411/INDEX($BB$5:$BG$12,MATCH($D411,$AR$5:$AR$12,0),2))*($G411/INDEX($BB$5:$BG$12,MATCH($D411,$AR$5:$AR$12,0),2))^$J411)+(EXP(-$G411/INDEX($BB$5:$BG$12,MATCH($D411,$AR$5:$AR$12,0),3))*($G411/INDEX($BB$5:$BG$12,MATCH($D411,$AR$5:$AR$12,0),3))^$J411)+(EXP(-$G411/INDEX($BB$5:$BG$12,MATCH($D411,$AR$5:$AR$12,0),4))*($G411/INDEX($BB$5:$BG$12,MATCH($D411,$AR$5:$AR$12,0),4))^$J411)+(EXP(-$G411/INDEX($BB$5:$BG$12,MATCH($D411,$AR$5:$AR$12,0),5))*($G411/INDEX($BB$5:$BG$12,MATCH($D411,$AR$5:$AR$12,0),5))^$J411)+(EXP(-$G411/INDEX($BB$5:$BG$12,MATCH($D411,$AR$5:$AR$12,0),6))*($G411/INDEX($BB$5:$BG$12,MATCH($D411,$AR$5:$AR$12,0),6))^$J411)),0)</x:f>
        <x:v>0.24131946463069126</x:v>
      </x:c>
      <x:c r="AI411" s="145" t="n">
        <x:f>IFERROR((EXP(-$G411/INDEX($BB$5:$BG$12,MATCH($D411,$AR$5:$AR$12,0),5))*($G411/INDEX($BB$5:$BG$12,MATCH($D411,$AR$5:$AR$12,0),5))^$J411)/((EXP(-$G411/INDEX($BB$5:$BG$12,MATCH($D411,$AR$5:$AR$12,0),1))*($G411/INDEX($BB$5:$BG$12,MATCH($D411,$AR$5:$AR$12,0),1))^$J411)+(EXP(-$G411/INDEX($BB$5:$BG$12,MATCH($D411,$AR$5:$AR$12,0),2))*($G411/INDEX($BB$5:$BG$12,MATCH($D411,$AR$5:$AR$12,0),2))^$J411)+(EXP(-$G411/INDEX($BB$5:$BG$12,MATCH($D411,$AR$5:$AR$12,0),3))*($G411/INDEX($BB$5:$BG$12,MATCH($D411,$AR$5:$AR$12,0),3))^$J411)+(EXP(-$G411/INDEX($BB$5:$BG$12,MATCH($D411,$AR$5:$AR$12,0),4))*($G411/INDEX($BB$5:$BG$12,MATCH($D411,$AR$5:$AR$12,0),4))^$J411)+(EXP(-$G411/INDEX($BB$5:$BG$12,MATCH($D411,$AR$5:$AR$12,0),5))*($G411/INDEX($BB$5:$BG$12,MATCH($D411,$AR$5:$AR$12,0),5))^$J411)+(EXP(-$G411/INDEX($BB$5:$BG$12,MATCH($D411,$AR$5:$AR$12,0),6))*($G411/INDEX($BB$5:$BG$12,MATCH($D411,$AR$5:$AR$12,0),6))^$J411)),0)</x:f>
        <x:v>0.25973434410688434</x:v>
      </x:c>
      <x:c r="AJ411" s="145" t="n">
        <x:f>IFERROR((EXP(-$G411/INDEX($BB$5:$BG$12,MATCH($D411,$AR$5:$AR$12,0),6))*($G411/INDEX($BB$5:$BG$12,MATCH($D411,$AR$5:$AR$12,0),6))^$J411)/((EXP(-$G411/INDEX($BB$5:$BG$12,MATCH($D411,$AR$5:$AR$12,0),1))*($G411/INDEX($BB$5:$BG$12,MATCH($D411,$AR$5:$AR$12,0),1))^$J411)+(EXP(-$G411/INDEX($BB$5:$BG$12,MATCH($D411,$AR$5:$AR$12,0),2))*($G411/INDEX($BB$5:$BG$12,MATCH($D411,$AR$5:$AR$12,0),2))^$J411)+(EXP(-$G411/INDEX($BB$5:$BG$12,MATCH($D411,$AR$5:$AR$12,0),3))*($G411/INDEX($BB$5:$BG$12,MATCH($D411,$AR$5:$AR$12,0),3))^$J411)+(EXP(-$G411/INDEX($BB$5:$BG$12,MATCH($D411,$AR$5:$AR$12,0),4))*($G411/INDEX($BB$5:$BG$12,MATCH($D411,$AR$5:$AR$12,0),4))^$J411)+(EXP(-$G411/INDEX($BB$5:$BG$12,MATCH($D411,$AR$5:$AR$12,0),5))*($G411/INDEX($BB$5:$BG$12,MATCH($D411,$AR$5:$AR$12,0),5))^$J411)+(EXP(-$G411/INDEX($BB$5:$BG$12,MATCH($D411,$AR$5:$AR$12,0),6))*($G411/INDEX($BB$5:$BG$12,MATCH($D411,$AR$5:$AR$12,0),6))^$J411)),0)</x:f>
        <x:v>0.2416953144923909</x:v>
      </x:c>
      <x:c r="BJ411"/>
      <x:c r="BK411"/>
      <x:c r="BL411"/>
      <x:c r="BM411"/>
      <x:c r="BN411"/>
      <x:c r="BO411"/>
      <x:c r="BP411"/>
      <x:c r="BQ411"/>
      <x:c r="BR411"/>
      <x:c r="BS411"/>
      <x:c r="BT411"/>
      <x:c r="BU411"/>
      <x:c r="BV411"/>
      <x:c r="BW411"/>
      <x:c r="BX411"/>
      <x:c r="BY411"/>
      <x:c r="BZ411"/>
    </x:row>
    <x:row r="412">
      <x:c r="A412" s="30" t="n">
        <x:f>'対象台データ'!A410</x:f>
        <x:v>46169</x:v>
      </x:c>
      <x:c r="B412" s="1004" t="str">
        <x:f>'対象台データ'!B410</x:f>
        <x:v>水</x:v>
      </x:c>
      <x:c r="C412" s="1004" t="str">
        <x:f>'対象台データ'!C410</x:f>
        <x:v>5/27</x:v>
      </x:c>
      <x:c r="D412" t="str">
        <x:f>'対象台データ'!D410</x:f>
        <x:v>ゴーゴージャグラー3</x:v>
      </x:c>
      <x:c r="E412" s="1015" t="n">
        <x:f>IF($X412="A",MIN(100,MAX(0,55+(V412-55)*(1+0.4*SQRT(MIN(G412/8000,1))))),MIN(100,MAX(0,V412)))</x:f>
        <x:v>74.60948940527712</x:v>
      </x:c>
      <x:c r="F412" s="1017" t="n">
        <x:f>'対象台データ'!E410</x:f>
        <x:v>920</x:v>
      </x:c>
      <x:c r="G412" s="644" t="n">
        <x:f>'対象台データ'!F410</x:f>
        <x:v>8556</x:v>
      </x:c>
      <x:c r="H412" s="644" t="n">
        <x:f>'対象台データ'!G410</x:f>
        <x:v>3089</x:v>
      </x:c>
      <x:c r="I412" s="644" t="n">
        <x:f>'対象台データ'!H410</x:f>
        <x:v>38</x:v>
      </x:c>
      <x:c r="J412" s="644" t="n">
        <x:f>'対象台データ'!I410</x:f>
        <x:v>34</x:v>
      </x:c>
      <x:c r="K412" s="145" t="n">
        <x:f>'対象台データ'!K410</x:f>
        <x:v>1.1203443976936263</x:v>
      </x:c>
      <x:c r="L412" s="28" t="n">
        <x:f>IF(G412&lt;=0,5,IF(G412&lt;1500,5+(G412-0)*(20-5)/(1500-0),IF(G412&lt;3000,20+(G412-1500)*(40-20)/(3000-1500),IF(G412&lt;4500,40+(G412-3000)*(58-40)/(4500-3000),IF(G412&lt;6000,58+(G412-4500)*(72-58)/(6000-4500),IF(G412&lt;7500,72+(G412-6000)*(84-72)/(7500-6000),IF(G412&lt;9000,84+(G412-7500)*(93-84)/(9000-7500),IF(G412&lt;11000,93+(G412-9000)*(100-93)/(11000-9000),100))))))))</x:f>
        <x:v>90.336</x:v>
      </x:c>
      <x:c r="M412" s="28" t="n">
        <x:v>1</x:v>
      </x:c>
      <x:c r="N412" s="28" t="n">
        <x:f>MIN(100,L412*M412)</x:f>
        <x:v>90.336</x:v>
      </x:c>
      <x:c r="O412" s="28" t="n">
        <x:f>IF(K412&lt;=0.8,0,IF(K412&lt;0.9,0+(K412-0.8)*(10-0)/(0.9-0.8),IF(K412&lt;1,10+(K412-0.9)*(35-10)/(1-0.9),IF(K412&lt;1.2,35+(K412-1)*(87-35)/(1.2-1),IF(K412&lt;1.3,87+(K412-1.2)*(96-87)/(1.3-1.2),IF(K412&lt;1.45,96+(K412-1.3)*(100-96)/(1.45-1.3),100))))))</x:f>
        <x:v>66.28954340034284</x:v>
      </x:c>
      <x:c r="P412" s="145" t="n">
        <x:f>MIN(1,SQRT(G412/8000))</x:f>
        <x:v>1</x:v>
      </x:c>
      <x:c r="Q412" s="28" t="n">
        <x:f>35+(O412-35)*P412</x:f>
        <x:v>66.28954340034284</x:v>
      </x:c>
      <x:c r="R412" s="28" t="n">
        <x:f>IF(K412&lt;0.95,MIN(25,(0.95-K412)*250),0)</x:f>
        <x:v>0</x:v>
      </x:c>
      <x:c r="S412" s="28" t="n">
        <x:f>IF($X412="A",Y412*5+Z412*15+AA412*30+AB412*60+AC412*80+AD412*100,0)</x:f>
        <x:v>52.212804976108615</x:v>
      </x:c>
      <x:c r="T412" s="28" t="n">
        <x:f>IF($X412="A",AE412*5+AF412*15+AG412*30+AH412*60+AI412*80+AJ412*100,0)</x:f>
        <x:v>64.61101022226094</x:v>
      </x:c>
      <x:c r="U412" s="28" t="n">
        <x:f>IF($X412="A",S412*15%+T412*30%+Q412*55%,0)</x:f>
        <x:v>63.674472683283135</x:v>
      </x:c>
      <x:c r="V412" s="1019" t="n">
        <x:f>IF($X412="A",U412*80%+N412*20%,N412*IFERROR(INDEX($AT$5:$AT$60,MATCH($D412,$AR$5:$AR$60,0)),0.6)+Q412*IFERROR(INDEX($AU$5:$AU$60,MATCH($D412,$AR$5:$AR$60,0)),0.4)-R412)</x:f>
        <x:v>69.00677814662652</x:v>
      </x:c>
      <x:c r="W412" s="25" t="str">
        <x:f>IF(E412&gt;=90,"設定6級候補",IF(E412&gt;=75,"設定4以上強候補",IF(E412&gt;=60,"設定4以上を疑う","要観察")))</x:f>
        <x:v>設定4以上を疑う</x:v>
      </x:c>
      <x:c r="X412" s="1004" t="str">
        <x:f>IFERROR(INDEX($AS$5:$AS$60,MATCH($D412,$AR$5:$AR$60,0)),"AT")</x:f>
        <x:v>A</x:v>
      </x:c>
      <x:c r="Y412" s="145" t="n">
        <x:f>IFERROR((EXP(-$G412/INDEX($AV$5:$BA$12,MATCH($D412,$AR$5:$AR$12,0),1))*($G412/INDEX($AV$5:$BA$12,MATCH($D412,$AR$5:$AR$12,0),1))^$I412)/((EXP(-$G412/INDEX($AV$5:$BA$12,MATCH($D412,$AR$5:$AR$12,0),1))*($G412/INDEX($AV$5:$BA$12,MATCH($D412,$AR$5:$AR$12,0),1))^$I412)+(EXP(-$G412/INDEX($AV$5:$BA$12,MATCH($D412,$AR$5:$AR$12,0),2))*($G412/INDEX($AV$5:$BA$12,MATCH($D412,$AR$5:$AR$12,0),2))^$I412)+(EXP(-$G412/INDEX($AV$5:$BA$12,MATCH($D412,$AR$5:$AR$12,0),3))*($G412/INDEX($AV$5:$BA$12,MATCH($D412,$AR$5:$AR$12,0),3))^$I412)+(EXP(-$G412/INDEX($AV$5:$BA$12,MATCH($D412,$AR$5:$AR$12,0),4))*($G412/INDEX($AV$5:$BA$12,MATCH($D412,$AR$5:$AR$12,0),4))^$I412)+(EXP(-$G412/INDEX($AV$5:$BA$12,MATCH($D412,$AR$5:$AR$12,0),5))*($G412/INDEX($AV$5:$BA$12,MATCH($D412,$AR$5:$AR$12,0),5))^$I412)+(EXP(-$G412/INDEX($AV$5:$BA$12,MATCH($D412,$AR$5:$AR$12,0),6))*($G412/INDEX($AV$5:$BA$12,MATCH($D412,$AR$5:$AR$12,0),6))^$I412)),0)</x:f>
        <x:v>0.14824016472074183</x:v>
      </x:c>
      <x:c r="Z412" s="145" t="n">
        <x:f>IFERROR((EXP(-$G412/INDEX($AV$5:$BA$12,MATCH($D412,$AR$5:$AR$12,0),2))*($G412/INDEX($AV$5:$BA$12,MATCH($D412,$AR$5:$AR$12,0),2))^$I412)/((EXP(-$G412/INDEX($AV$5:$BA$12,MATCH($D412,$AR$5:$AR$12,0),1))*($G412/INDEX($AV$5:$BA$12,MATCH($D412,$AR$5:$AR$12,0),1))^$I412)+(EXP(-$G412/INDEX($AV$5:$BA$12,MATCH($D412,$AR$5:$AR$12,0),2))*($G412/INDEX($AV$5:$BA$12,MATCH($D412,$AR$5:$AR$12,0),2))^$I412)+(EXP(-$G412/INDEX($AV$5:$BA$12,MATCH($D412,$AR$5:$AR$12,0),3))*($G412/INDEX($AV$5:$BA$12,MATCH($D412,$AR$5:$AR$12,0),3))^$I412)+(EXP(-$G412/INDEX($AV$5:$BA$12,MATCH($D412,$AR$5:$AR$12,0),4))*($G412/INDEX($AV$5:$BA$12,MATCH($D412,$AR$5:$AR$12,0),4))^$I412)+(EXP(-$G412/INDEX($AV$5:$BA$12,MATCH($D412,$AR$5:$AR$12,0),5))*($G412/INDEX($AV$5:$BA$12,MATCH($D412,$AR$5:$AR$12,0),5))^$I412)+(EXP(-$G412/INDEX($AV$5:$BA$12,MATCH($D412,$AR$5:$AR$12,0),6))*($G412/INDEX($AV$5:$BA$12,MATCH($D412,$AR$5:$AR$12,0),6))^$I412)),0)</x:f>
        <x:v>0.151077680931323</x:v>
      </x:c>
      <x:c r="AA412" s="145" t="n">
        <x:f>IFERROR((EXP(-$G412/INDEX($AV$5:$BA$12,MATCH($D412,$AR$5:$AR$12,0),3))*($G412/INDEX($AV$5:$BA$12,MATCH($D412,$AR$5:$AR$12,0),3))^$I412)/((EXP(-$G412/INDEX($AV$5:$BA$12,MATCH($D412,$AR$5:$AR$12,0),1))*($G412/INDEX($AV$5:$BA$12,MATCH($D412,$AR$5:$AR$12,0),1))^$I412)+(EXP(-$G412/INDEX($AV$5:$BA$12,MATCH($D412,$AR$5:$AR$12,0),2))*($G412/INDEX($AV$5:$BA$12,MATCH($D412,$AR$5:$AR$12,0),2))^$I412)+(EXP(-$G412/INDEX($AV$5:$BA$12,MATCH($D412,$AR$5:$AR$12,0),3))*($G412/INDEX($AV$5:$BA$12,MATCH($D412,$AR$5:$AR$12,0),3))^$I412)+(EXP(-$G412/INDEX($AV$5:$BA$12,MATCH($D412,$AR$5:$AR$12,0),4))*($G412/INDEX($AV$5:$BA$12,MATCH($D412,$AR$5:$AR$12,0),4))^$I412)+(EXP(-$G412/INDEX($AV$5:$BA$12,MATCH($D412,$AR$5:$AR$12,0),5))*($G412/INDEX($AV$5:$BA$12,MATCH($D412,$AR$5:$AR$12,0),5))^$I412)+(EXP(-$G412/INDEX($AV$5:$BA$12,MATCH($D412,$AR$5:$AR$12,0),6))*($G412/INDEX($AV$5:$BA$12,MATCH($D412,$AR$5:$AR$12,0),6))^$I412)),0)</x:f>
        <x:v>0.15390400327524703</x:v>
      </x:c>
      <x:c r="AB412" s="145" t="n">
        <x:f>IFERROR((EXP(-$G412/INDEX($AV$5:$BA$12,MATCH($D412,$AR$5:$AR$12,0),4))*($G412/INDEX($AV$5:$BA$12,MATCH($D412,$AR$5:$AR$12,0),4))^$I412)/((EXP(-$G412/INDEX($AV$5:$BA$12,MATCH($D412,$AR$5:$AR$12,0),1))*($G412/INDEX($AV$5:$BA$12,MATCH($D412,$AR$5:$AR$12,0),1))^$I412)+(EXP(-$G412/INDEX($AV$5:$BA$12,MATCH($D412,$AR$5:$AR$12,0),2))*($G412/INDEX($AV$5:$BA$12,MATCH($D412,$AR$5:$AR$12,0),2))^$I412)+(EXP(-$G412/INDEX($AV$5:$BA$12,MATCH($D412,$AR$5:$AR$12,0),3))*($G412/INDEX($AV$5:$BA$12,MATCH($D412,$AR$5:$AR$12,0),3))^$I412)+(EXP(-$G412/INDEX($AV$5:$BA$12,MATCH($D412,$AR$5:$AR$12,0),4))*($G412/INDEX($AV$5:$BA$12,MATCH($D412,$AR$5:$AR$12,0),4))^$I412)+(EXP(-$G412/INDEX($AV$5:$BA$12,MATCH($D412,$AR$5:$AR$12,0),5))*($G412/INDEX($AV$5:$BA$12,MATCH($D412,$AR$5:$AR$12,0),5))^$I412)+(EXP(-$G412/INDEX($AV$5:$BA$12,MATCH($D412,$AR$5:$AR$12,0),6))*($G412/INDEX($AV$5:$BA$12,MATCH($D412,$AR$5:$AR$12,0),6))^$I412)),0)</x:f>
        <x:v>0.162277455041568</x:v>
      </x:c>
      <x:c r="AC412" s="145" t="n">
        <x:f>IFERROR((EXP(-$G412/INDEX($AV$5:$BA$12,MATCH($D412,$AR$5:$AR$12,0),5))*($G412/INDEX($AV$5:$BA$12,MATCH($D412,$AR$5:$AR$12,0),5))^$I412)/((EXP(-$G412/INDEX($AV$5:$BA$12,MATCH($D412,$AR$5:$AR$12,0),1))*($G412/INDEX($AV$5:$BA$12,MATCH($D412,$AR$5:$AR$12,0),1))^$I412)+(EXP(-$G412/INDEX($AV$5:$BA$12,MATCH($D412,$AR$5:$AR$12,0),2))*($G412/INDEX($AV$5:$BA$12,MATCH($D412,$AR$5:$AR$12,0),2))^$I412)+(EXP(-$G412/INDEX($AV$5:$BA$12,MATCH($D412,$AR$5:$AR$12,0),3))*($G412/INDEX($AV$5:$BA$12,MATCH($D412,$AR$5:$AR$12,0),3))^$I412)+(EXP(-$G412/INDEX($AV$5:$BA$12,MATCH($D412,$AR$5:$AR$12,0),4))*($G412/INDEX($AV$5:$BA$12,MATCH($D412,$AR$5:$AR$12,0),4))^$I412)+(EXP(-$G412/INDEX($AV$5:$BA$12,MATCH($D412,$AR$5:$AR$12,0),5))*($G412/INDEX($AV$5:$BA$12,MATCH($D412,$AR$5:$AR$12,0),5))^$I412)+(EXP(-$G412/INDEX($AV$5:$BA$12,MATCH($D412,$AR$5:$AR$12,0),6))*($G412/INDEX($AV$5:$BA$12,MATCH($D412,$AR$5:$AR$12,0),6))^$I412)),0)</x:f>
        <x:v>0.179919903266422</x:v>
      </x:c>
      <x:c r="AD412" s="145" t="n">
        <x:f>IFERROR((EXP(-$G412/INDEX($AV$5:$BA$12,MATCH($D412,$AR$5:$AR$12,0),6))*($G412/INDEX($AV$5:$BA$12,MATCH($D412,$AR$5:$AR$12,0),6))^$I412)/((EXP(-$G412/INDEX($AV$5:$BA$12,MATCH($D412,$AR$5:$AR$12,0),1))*($G412/INDEX($AV$5:$BA$12,MATCH($D412,$AR$5:$AR$12,0),1))^$I412)+(EXP(-$G412/INDEX($AV$5:$BA$12,MATCH($D412,$AR$5:$AR$12,0),2))*($G412/INDEX($AV$5:$BA$12,MATCH($D412,$AR$5:$AR$12,0),2))^$I412)+(EXP(-$G412/INDEX($AV$5:$BA$12,MATCH($D412,$AR$5:$AR$12,0),3))*($G412/INDEX($AV$5:$BA$12,MATCH($D412,$AR$5:$AR$12,0),3))^$I412)+(EXP(-$G412/INDEX($AV$5:$BA$12,MATCH($D412,$AR$5:$AR$12,0),4))*($G412/INDEX($AV$5:$BA$12,MATCH($D412,$AR$5:$AR$12,0),4))^$I412)+(EXP(-$G412/INDEX($AV$5:$BA$12,MATCH($D412,$AR$5:$AR$12,0),5))*($G412/INDEX($AV$5:$BA$12,MATCH($D412,$AR$5:$AR$12,0),5))^$I412)+(EXP(-$G412/INDEX($AV$5:$BA$12,MATCH($D412,$AR$5:$AR$12,0),6))*($G412/INDEX($AV$5:$BA$12,MATCH($D412,$AR$5:$AR$12,0),6))^$I412)),0)</x:f>
        <x:v>0.20458079276469815</x:v>
      </x:c>
      <x:c r="AE412" s="145" t="n">
        <x:f>IFERROR((EXP(-$G412/INDEX($BB$5:$BG$12,MATCH($D412,$AR$5:$AR$12,0),1))*($G412/INDEX($BB$5:$BG$12,MATCH($D412,$AR$5:$AR$12,0),1))^$J412)/((EXP(-$G412/INDEX($BB$5:$BG$12,MATCH($D412,$AR$5:$AR$12,0),1))*($G412/INDEX($BB$5:$BG$12,MATCH($D412,$AR$5:$AR$12,0),1))^$J412)+(EXP(-$G412/INDEX($BB$5:$BG$12,MATCH($D412,$AR$5:$AR$12,0),2))*($G412/INDEX($BB$5:$BG$12,MATCH($D412,$AR$5:$AR$12,0),2))^$J412)+(EXP(-$G412/INDEX($BB$5:$BG$12,MATCH($D412,$AR$5:$AR$12,0),3))*($G412/INDEX($BB$5:$BG$12,MATCH($D412,$AR$5:$AR$12,0),3))^$J412)+(EXP(-$G412/INDEX($BB$5:$BG$12,MATCH($D412,$AR$5:$AR$12,0),4))*($G412/INDEX($BB$5:$BG$12,MATCH($D412,$AR$5:$AR$12,0),4))^$J412)+(EXP(-$G412/INDEX($BB$5:$BG$12,MATCH($D412,$AR$5:$AR$12,0),5))*($G412/INDEX($BB$5:$BG$12,MATCH($D412,$AR$5:$AR$12,0),5))^$J412)+(EXP(-$G412/INDEX($BB$5:$BG$12,MATCH($D412,$AR$5:$AR$12,0),6))*($G412/INDEX($BB$5:$BG$12,MATCH($D412,$AR$5:$AR$12,0),6))^$J412)),0)</x:f>
        <x:v>0.043814733941660564</x:v>
      </x:c>
      <x:c r="AF412" s="145" t="n">
        <x:f>IFERROR((EXP(-$G412/INDEX($BB$5:$BG$12,MATCH($D412,$AR$5:$AR$12,0),2))*($G412/INDEX($BB$5:$BG$12,MATCH($D412,$AR$5:$AR$12,0),2))^$J412)/((EXP(-$G412/INDEX($BB$5:$BG$12,MATCH($D412,$AR$5:$AR$12,0),1))*($G412/INDEX($BB$5:$BG$12,MATCH($D412,$AR$5:$AR$12,0),1))^$J412)+(EXP(-$G412/INDEX($BB$5:$BG$12,MATCH($D412,$AR$5:$AR$12,0),2))*($G412/INDEX($BB$5:$BG$12,MATCH($D412,$AR$5:$AR$12,0),2))^$J412)+(EXP(-$G412/INDEX($BB$5:$BG$12,MATCH($D412,$AR$5:$AR$12,0),3))*($G412/INDEX($BB$5:$BG$12,MATCH($D412,$AR$5:$AR$12,0),3))^$J412)+(EXP(-$G412/INDEX($BB$5:$BG$12,MATCH($D412,$AR$5:$AR$12,0),4))*($G412/INDEX($BB$5:$BG$12,MATCH($D412,$AR$5:$AR$12,0),4))^$J412)+(EXP(-$G412/INDEX($BB$5:$BG$12,MATCH($D412,$AR$5:$AR$12,0),5))*($G412/INDEX($BB$5:$BG$12,MATCH($D412,$AR$5:$AR$12,0),5))^$J412)+(EXP(-$G412/INDEX($BB$5:$BG$12,MATCH($D412,$AR$5:$AR$12,0),6))*($G412/INDEX($BB$5:$BG$12,MATCH($D412,$AR$5:$AR$12,0),6))^$J412)),0)</x:f>
        <x:v>0.07732758197163533</x:v>
      </x:c>
      <x:c r="AG412" s="145" t="n">
        <x:f>IFERROR((EXP(-$G412/INDEX($BB$5:$BG$12,MATCH($D412,$AR$5:$AR$12,0),3))*($G412/INDEX($BB$5:$BG$12,MATCH($D412,$AR$5:$AR$12,0),3))^$J412)/((EXP(-$G412/INDEX($BB$5:$BG$12,MATCH($D412,$AR$5:$AR$12,0),1))*($G412/INDEX($BB$5:$BG$12,MATCH($D412,$AR$5:$AR$12,0),1))^$J412)+(EXP(-$G412/INDEX($BB$5:$BG$12,MATCH($D412,$AR$5:$AR$12,0),2))*($G412/INDEX($BB$5:$BG$12,MATCH($D412,$AR$5:$AR$12,0),2))^$J412)+(EXP(-$G412/INDEX($BB$5:$BG$12,MATCH($D412,$AR$5:$AR$12,0),3))*($G412/INDEX($BB$5:$BG$12,MATCH($D412,$AR$5:$AR$12,0),3))^$J412)+(EXP(-$G412/INDEX($BB$5:$BG$12,MATCH($D412,$AR$5:$AR$12,0),4))*($G412/INDEX($BB$5:$BG$12,MATCH($D412,$AR$5:$AR$12,0),4))^$J412)+(EXP(-$G412/INDEX($BB$5:$BG$12,MATCH($D412,$AR$5:$AR$12,0),5))*($G412/INDEX($BB$5:$BG$12,MATCH($D412,$AR$5:$AR$12,0),5))^$J412)+(EXP(-$G412/INDEX($BB$5:$BG$12,MATCH($D412,$AR$5:$AR$12,0),6))*($G412/INDEX($BB$5:$BG$12,MATCH($D412,$AR$5:$AR$12,0),6))^$J412)),0)</x:f>
        <x:v>0.14039829004084572</x:v>
      </x:c>
      <x:c r="AH412" s="145" t="n">
        <x:f>IFERROR((EXP(-$G412/INDEX($BB$5:$BG$12,MATCH($D412,$AR$5:$AR$12,0),4))*($G412/INDEX($BB$5:$BG$12,MATCH($D412,$AR$5:$AR$12,0),4))^$J412)/((EXP(-$G412/INDEX($BB$5:$BG$12,MATCH($D412,$AR$5:$AR$12,0),1))*($G412/INDEX($BB$5:$BG$12,MATCH($D412,$AR$5:$AR$12,0),1))^$J412)+(EXP(-$G412/INDEX($BB$5:$BG$12,MATCH($D412,$AR$5:$AR$12,0),2))*($G412/INDEX($BB$5:$BG$12,MATCH($D412,$AR$5:$AR$12,0),2))^$J412)+(EXP(-$G412/INDEX($BB$5:$BG$12,MATCH($D412,$AR$5:$AR$12,0),3))*($G412/INDEX($BB$5:$BG$12,MATCH($D412,$AR$5:$AR$12,0),3))^$J412)+(EXP(-$G412/INDEX($BB$5:$BG$12,MATCH($D412,$AR$5:$AR$12,0),4))*($G412/INDEX($BB$5:$BG$12,MATCH($D412,$AR$5:$AR$12,0),4))^$J412)+(EXP(-$G412/INDEX($BB$5:$BG$12,MATCH($D412,$AR$5:$AR$12,0),5))*($G412/INDEX($BB$5:$BG$12,MATCH($D412,$AR$5:$AR$12,0),5))^$J412)+(EXP(-$G412/INDEX($BB$5:$BG$12,MATCH($D412,$AR$5:$AR$12,0),6))*($G412/INDEX($BB$5:$BG$12,MATCH($D412,$AR$5:$AR$12,0),6))^$J412)),0)</x:f>
        <x:v>0.24164343533565988</x:v>
      </x:c>
      <x:c r="AI412" s="145" t="n">
        <x:f>IFERROR((EXP(-$G412/INDEX($BB$5:$BG$12,MATCH($D412,$AR$5:$AR$12,0),5))*($G412/INDEX($BB$5:$BG$12,MATCH($D412,$AR$5:$AR$12,0),5))^$J412)/((EXP(-$G412/INDEX($BB$5:$BG$12,MATCH($D412,$AR$5:$AR$12,0),1))*($G412/INDEX($BB$5:$BG$12,MATCH($D412,$AR$5:$AR$12,0),1))^$J412)+(EXP(-$G412/INDEX($BB$5:$BG$12,MATCH($D412,$AR$5:$AR$12,0),2))*($G412/INDEX($BB$5:$BG$12,MATCH($D412,$AR$5:$AR$12,0),2))^$J412)+(EXP(-$G412/INDEX($BB$5:$BG$12,MATCH($D412,$AR$5:$AR$12,0),3))*($G412/INDEX($BB$5:$BG$12,MATCH($D412,$AR$5:$AR$12,0),3))^$J412)+(EXP(-$G412/INDEX($BB$5:$BG$12,MATCH($D412,$AR$5:$AR$12,0),4))*($G412/INDEX($BB$5:$BG$12,MATCH($D412,$AR$5:$AR$12,0),4))^$J412)+(EXP(-$G412/INDEX($BB$5:$BG$12,MATCH($D412,$AR$5:$AR$12,0),5))*($G412/INDEX($BB$5:$BG$12,MATCH($D412,$AR$5:$AR$12,0),5))^$J412)+(EXP(-$G412/INDEX($BB$5:$BG$12,MATCH($D412,$AR$5:$AR$12,0),6))*($G412/INDEX($BB$5:$BG$12,MATCH($D412,$AR$5:$AR$12,0),6))^$J412)),0)</x:f>
        <x:v>0.2580063934703356</x:v>
      </x:c>
      <x:c r="AJ412" s="145" t="n">
        <x:f>IFERROR((EXP(-$G412/INDEX($BB$5:$BG$12,MATCH($D412,$AR$5:$AR$12,0),6))*($G412/INDEX($BB$5:$BG$12,MATCH($D412,$AR$5:$AR$12,0),6))^$J412)/((EXP(-$G412/INDEX($BB$5:$BG$12,MATCH($D412,$AR$5:$AR$12,0),1))*($G412/INDEX($BB$5:$BG$12,MATCH($D412,$AR$5:$AR$12,0),1))^$J412)+(EXP(-$G412/INDEX($BB$5:$BG$12,MATCH($D412,$AR$5:$AR$12,0),2))*($G412/INDEX($BB$5:$BG$12,MATCH($D412,$AR$5:$AR$12,0),2))^$J412)+(EXP(-$G412/INDEX($BB$5:$BG$12,MATCH($D412,$AR$5:$AR$12,0),3))*($G412/INDEX($BB$5:$BG$12,MATCH($D412,$AR$5:$AR$12,0),3))^$J412)+(EXP(-$G412/INDEX($BB$5:$BG$12,MATCH($D412,$AR$5:$AR$12,0),4))*($G412/INDEX($BB$5:$BG$12,MATCH($D412,$AR$5:$AR$12,0),4))^$J412)+(EXP(-$G412/INDEX($BB$5:$BG$12,MATCH($D412,$AR$5:$AR$12,0),5))*($G412/INDEX($BB$5:$BG$12,MATCH($D412,$AR$5:$AR$12,0),5))^$J412)+(EXP(-$G412/INDEX($BB$5:$BG$12,MATCH($D412,$AR$5:$AR$12,0),6))*($G412/INDEX($BB$5:$BG$12,MATCH($D412,$AR$5:$AR$12,0),6))^$J412)),0)</x:f>
        <x:v>0.2388095652398629</x:v>
      </x:c>
      <x:c r="BJ412"/>
      <x:c r="BK412"/>
      <x:c r="BL412"/>
      <x:c r="BM412"/>
      <x:c r="BN412"/>
      <x:c r="BO412"/>
      <x:c r="BP412"/>
      <x:c r="BQ412"/>
      <x:c r="BR412"/>
      <x:c r="BS412"/>
      <x:c r="BT412"/>
      <x:c r="BU412"/>
      <x:c r="BV412"/>
      <x:c r="BW412"/>
      <x:c r="BX412"/>
      <x:c r="BY412"/>
      <x:c r="BZ412"/>
    </x:row>
    <x:row r="413">
      <x:c r="A413" s="30" t="n">
        <x:f>'対象台データ'!A411</x:f>
        <x:v>46169</x:v>
      </x:c>
      <x:c r="B413" s="1004" t="str">
        <x:f>'対象台データ'!B411</x:f>
        <x:v>水</x:v>
      </x:c>
      <x:c r="C413" s="1004" t="str">
        <x:f>'対象台データ'!C411</x:f>
        <x:v>5/27</x:v>
      </x:c>
      <x:c r="D413" t="str">
        <x:f>'対象台データ'!D411</x:f>
        <x:v>ゴーゴージャグラー3</x:v>
      </x:c>
      <x:c r="E413" s="1015" t="n">
        <x:f>IF($X413="A",MIN(100,MAX(0,55+(V413-55)*(1+0.4*SQRT(MIN(G413/8000,1))))),MIN(100,MAX(0,V413)))</x:f>
        <x:v>81.37293930379077</x:v>
      </x:c>
      <x:c r="F413" s="1017" t="n">
        <x:f>'対象台データ'!E411</x:f>
        <x:v>922</x:v>
      </x:c>
      <x:c r="G413" s="644" t="n">
        <x:f>'対象台データ'!F411</x:f>
        <x:v>9938</x:v>
      </x:c>
      <x:c r="H413" s="644" t="n">
        <x:f>'対象台データ'!G411</x:f>
        <x:v>3798</x:v>
      </x:c>
      <x:c r="I413" s="644" t="n">
        <x:f>'対象台データ'!H411</x:f>
        <x:v>44</x:v>
      </x:c>
      <x:c r="J413" s="644" t="n">
        <x:f>'対象台データ'!I411</x:f>
        <x:v>43</x:v>
      </x:c>
      <x:c r="K413" s="145" t="n">
        <x:f>'対象台データ'!K411</x:f>
        <x:v>1.1273898168645602</x:v>
      </x:c>
      <x:c r="L413" s="28" t="n">
        <x:f>IF(G413&lt;=0,5,IF(G413&lt;1500,5+(G413-0)*(20-5)/(1500-0),IF(G413&lt;3000,20+(G413-1500)*(40-20)/(3000-1500),IF(G413&lt;4500,40+(G413-3000)*(58-40)/(4500-3000),IF(G413&lt;6000,58+(G413-4500)*(72-58)/(6000-4500),IF(G413&lt;7500,72+(G413-6000)*(84-72)/(7500-6000),IF(G413&lt;9000,84+(G413-7500)*(93-84)/(9000-7500),IF(G413&lt;11000,93+(G413-9000)*(100-93)/(11000-9000),100))))))))</x:f>
        <x:v>96.283</x:v>
      </x:c>
      <x:c r="M413" s="28" t="n">
        <x:v>1</x:v>
      </x:c>
      <x:c r="N413" s="28" t="n">
        <x:f>MIN(100,L413*M413)</x:f>
        <x:v>96.283</x:v>
      </x:c>
      <x:c r="O413" s="28" t="n">
        <x:f>IF(K413&lt;=0.8,0,IF(K413&lt;0.9,0+(K413-0.8)*(10-0)/(0.9-0.8),IF(K413&lt;1,10+(K413-0.9)*(35-10)/(1-0.9),IF(K413&lt;1.2,35+(K413-1)*(87-35)/(1.2-1),IF(K413&lt;1.3,87+(K413-1.2)*(96-87)/(1.3-1.2),IF(K413&lt;1.45,96+(K413-1.3)*(100-96)/(1.45-1.3),100))))))</x:f>
        <x:v>68.12135238478567</x:v>
      </x:c>
      <x:c r="P413" s="145" t="n">
        <x:f>MIN(1,SQRT(G413/8000))</x:f>
        <x:v>1</x:v>
      </x:c>
      <x:c r="Q413" s="28" t="n">
        <x:f>35+(O413-35)*P413</x:f>
        <x:v>68.12135238478567</x:v>
      </x:c>
      <x:c r="R413" s="28" t="n">
        <x:f>IF(K413&lt;0.95,MIN(25,(0.95-K413)*250),0)</x:f>
        <x:v>0</x:v>
      </x:c>
      <x:c r="S413" s="28" t="n">
        <x:f>IF($X413="A",Y413*5+Z413*15+AA413*30+AB413*60+AC413*80+AD413*100,0)</x:f>
        <x:v>52.69945435111957</x:v>
      </x:c>
      <x:c r="T413" s="28" t="n">
        <x:f>IF($X413="A",AE413*5+AF413*15+AG413*30+AH413*60+AI413*80+AJ413*100,0)</x:f>
        <x:v>76.1828509040914</x:v>
      </x:c>
      <x:c r="U413" s="28" t="n">
        <x:f>IF($X413="A",S413*15%+T413*30%+Q413*55%,0)</x:f>
        <x:v>68.22651723552747</x:v>
      </x:c>
      <x:c r="V413" s="1019" t="n">
        <x:f>IF($X413="A",U413*80%+N413*20%,N413*IFERROR(INDEX($AT$5:$AT$60,MATCH($D413,$AR$5:$AR$60,0)),0.6)+Q413*IFERROR(INDEX($AU$5:$AU$60,MATCH($D413,$AR$5:$AR$60,0)),0.4)-R413)</x:f>
        <x:v>73.83781378842198</x:v>
      </x:c>
      <x:c r="W413" s="25" t="str">
        <x:f>IF(E413&gt;=90,"設定6級候補",IF(E413&gt;=75,"設定4以上強候補",IF(E413&gt;=60,"設定4以上を疑う","要観察")))</x:f>
        <x:v>設定4以上強候補</x:v>
      </x:c>
      <x:c r="X413" s="1004" t="str">
        <x:f>IFERROR(INDEX($AS$5:$AS$60,MATCH($D413,$AR$5:$AR$60,0)),"AT")</x:f>
        <x:v>A</x:v>
      </x:c>
      <x:c r="Y413" s="145" t="n">
        <x:f>IFERROR((EXP(-$G413/INDEX($AV$5:$BA$12,MATCH($D413,$AR$5:$AR$12,0),1))*($G413/INDEX($AV$5:$BA$12,MATCH($D413,$AR$5:$AR$12,0),1))^$I413)/((EXP(-$G413/INDEX($AV$5:$BA$12,MATCH($D413,$AR$5:$AR$12,0),1))*($G413/INDEX($AV$5:$BA$12,MATCH($D413,$AR$5:$AR$12,0),1))^$I413)+(EXP(-$G413/INDEX($AV$5:$BA$12,MATCH($D413,$AR$5:$AR$12,0),2))*($G413/INDEX($AV$5:$BA$12,MATCH($D413,$AR$5:$AR$12,0),2))^$I413)+(EXP(-$G413/INDEX($AV$5:$BA$12,MATCH($D413,$AR$5:$AR$12,0),3))*($G413/INDEX($AV$5:$BA$12,MATCH($D413,$AR$5:$AR$12,0),3))^$I413)+(EXP(-$G413/INDEX($AV$5:$BA$12,MATCH($D413,$AR$5:$AR$12,0),4))*($G413/INDEX($AV$5:$BA$12,MATCH($D413,$AR$5:$AR$12,0),4))^$I413)+(EXP(-$G413/INDEX($AV$5:$BA$12,MATCH($D413,$AR$5:$AR$12,0),5))*($G413/INDEX($AV$5:$BA$12,MATCH($D413,$AR$5:$AR$12,0),5))^$I413)+(EXP(-$G413/INDEX($AV$5:$BA$12,MATCH($D413,$AR$5:$AR$12,0),6))*($G413/INDEX($AV$5:$BA$12,MATCH($D413,$AR$5:$AR$12,0),6))^$I413)),0)</x:f>
        <x:v>0.14595168582554172</x:v>
      </x:c>
      <x:c r="Z413" s="145" t="n">
        <x:f>IFERROR((EXP(-$G413/INDEX($AV$5:$BA$12,MATCH($D413,$AR$5:$AR$12,0),2))*($G413/INDEX($AV$5:$BA$12,MATCH($D413,$AR$5:$AR$12,0),2))^$I413)/((EXP(-$G413/INDEX($AV$5:$BA$12,MATCH($D413,$AR$5:$AR$12,0),1))*($G413/INDEX($AV$5:$BA$12,MATCH($D413,$AR$5:$AR$12,0),1))^$I413)+(EXP(-$G413/INDEX($AV$5:$BA$12,MATCH($D413,$AR$5:$AR$12,0),2))*($G413/INDEX($AV$5:$BA$12,MATCH($D413,$AR$5:$AR$12,0),2))^$I413)+(EXP(-$G413/INDEX($AV$5:$BA$12,MATCH($D413,$AR$5:$AR$12,0),3))*($G413/INDEX($AV$5:$BA$12,MATCH($D413,$AR$5:$AR$12,0),3))^$I413)+(EXP(-$G413/INDEX($AV$5:$BA$12,MATCH($D413,$AR$5:$AR$12,0),4))*($G413/INDEX($AV$5:$BA$12,MATCH($D413,$AR$5:$AR$12,0),4))^$I413)+(EXP(-$G413/INDEX($AV$5:$BA$12,MATCH($D413,$AR$5:$AR$12,0),5))*($G413/INDEX($AV$5:$BA$12,MATCH($D413,$AR$5:$AR$12,0),5))^$I413)+(EXP(-$G413/INDEX($AV$5:$BA$12,MATCH($D413,$AR$5:$AR$12,0),6))*($G413/INDEX($AV$5:$BA$12,MATCH($D413,$AR$5:$AR$12,0),6))^$I413)),0)</x:f>
        <x:v>0.1491220580082514</x:v>
      </x:c>
      <x:c r="AA413" s="145" t="n">
        <x:f>IFERROR((EXP(-$G413/INDEX($AV$5:$BA$12,MATCH($D413,$AR$5:$AR$12,0),3))*($G413/INDEX($AV$5:$BA$12,MATCH($D413,$AR$5:$AR$12,0),3))^$I413)/((EXP(-$G413/INDEX($AV$5:$BA$12,MATCH($D413,$AR$5:$AR$12,0),1))*($G413/INDEX($AV$5:$BA$12,MATCH($D413,$AR$5:$AR$12,0),1))^$I413)+(EXP(-$G413/INDEX($AV$5:$BA$12,MATCH($D413,$AR$5:$AR$12,0),2))*($G413/INDEX($AV$5:$BA$12,MATCH($D413,$AR$5:$AR$12,0),2))^$I413)+(EXP(-$G413/INDEX($AV$5:$BA$12,MATCH($D413,$AR$5:$AR$12,0),3))*($G413/INDEX($AV$5:$BA$12,MATCH($D413,$AR$5:$AR$12,0),3))^$I413)+(EXP(-$G413/INDEX($AV$5:$BA$12,MATCH($D413,$AR$5:$AR$12,0),4))*($G413/INDEX($AV$5:$BA$12,MATCH($D413,$AR$5:$AR$12,0),4))^$I413)+(EXP(-$G413/INDEX($AV$5:$BA$12,MATCH($D413,$AR$5:$AR$12,0),5))*($G413/INDEX($AV$5:$BA$12,MATCH($D413,$AR$5:$AR$12,0),5))^$I413)+(EXP(-$G413/INDEX($AV$5:$BA$12,MATCH($D413,$AR$5:$AR$12,0),6))*($G413/INDEX($AV$5:$BA$12,MATCH($D413,$AR$5:$AR$12,0),6))^$I413)),0)</x:f>
        <x:v>0.1522856902133347</x:v>
      </x:c>
      <x:c r="AB413" s="145" t="n">
        <x:f>IFERROR((EXP(-$G413/INDEX($AV$5:$BA$12,MATCH($D413,$AR$5:$AR$12,0),4))*($G413/INDEX($AV$5:$BA$12,MATCH($D413,$AR$5:$AR$12,0),4))^$I413)/((EXP(-$G413/INDEX($AV$5:$BA$12,MATCH($D413,$AR$5:$AR$12,0),1))*($G413/INDEX($AV$5:$BA$12,MATCH($D413,$AR$5:$AR$12,0),1))^$I413)+(EXP(-$G413/INDEX($AV$5:$BA$12,MATCH($D413,$AR$5:$AR$12,0),2))*($G413/INDEX($AV$5:$BA$12,MATCH($D413,$AR$5:$AR$12,0),2))^$I413)+(EXP(-$G413/INDEX($AV$5:$BA$12,MATCH($D413,$AR$5:$AR$12,0),3))*($G413/INDEX($AV$5:$BA$12,MATCH($D413,$AR$5:$AR$12,0),3))^$I413)+(EXP(-$G413/INDEX($AV$5:$BA$12,MATCH($D413,$AR$5:$AR$12,0),4))*($G413/INDEX($AV$5:$BA$12,MATCH($D413,$AR$5:$AR$12,0),4))^$I413)+(EXP(-$G413/INDEX($AV$5:$BA$12,MATCH($D413,$AR$5:$AR$12,0),5))*($G413/INDEX($AV$5:$BA$12,MATCH($D413,$AR$5:$AR$12,0),5))^$I413)+(EXP(-$G413/INDEX($AV$5:$BA$12,MATCH($D413,$AR$5:$AR$12,0),6))*($G413/INDEX($AV$5:$BA$12,MATCH($D413,$AR$5:$AR$12,0),6))^$I413)),0)</x:f>
        <x:v>0.16168899927775443</x:v>
      </x:c>
      <x:c r="AC413" s="145" t="n">
        <x:f>IFERROR((EXP(-$G413/INDEX($AV$5:$BA$12,MATCH($D413,$AR$5:$AR$12,0),5))*($G413/INDEX($AV$5:$BA$12,MATCH($D413,$AR$5:$AR$12,0),5))^$I413)/((EXP(-$G413/INDEX($AV$5:$BA$12,MATCH($D413,$AR$5:$AR$12,0),1))*($G413/INDEX($AV$5:$BA$12,MATCH($D413,$AR$5:$AR$12,0),1))^$I413)+(EXP(-$G413/INDEX($AV$5:$BA$12,MATCH($D413,$AR$5:$AR$12,0),2))*($G413/INDEX($AV$5:$BA$12,MATCH($D413,$AR$5:$AR$12,0),2))^$I413)+(EXP(-$G413/INDEX($AV$5:$BA$12,MATCH($D413,$AR$5:$AR$12,0),3))*($G413/INDEX($AV$5:$BA$12,MATCH($D413,$AR$5:$AR$12,0),3))^$I413)+(EXP(-$G413/INDEX($AV$5:$BA$12,MATCH($D413,$AR$5:$AR$12,0),4))*($G413/INDEX($AV$5:$BA$12,MATCH($D413,$AR$5:$AR$12,0),4))^$I413)+(EXP(-$G413/INDEX($AV$5:$BA$12,MATCH($D413,$AR$5:$AR$12,0),5))*($G413/INDEX($AV$5:$BA$12,MATCH($D413,$AR$5:$AR$12,0),5))^$I413)+(EXP(-$G413/INDEX($AV$5:$BA$12,MATCH($D413,$AR$5:$AR$12,0),6))*($G413/INDEX($AV$5:$BA$12,MATCH($D413,$AR$5:$AR$12,0),6))^$I413)),0)</x:f>
        <x:v>0.18161011393544924</x:v>
      </x:c>
      <x:c r="AD413" s="145" t="n">
        <x:f>IFERROR((EXP(-$G413/INDEX($AV$5:$BA$12,MATCH($D413,$AR$5:$AR$12,0),6))*($G413/INDEX($AV$5:$BA$12,MATCH($D413,$AR$5:$AR$12,0),6))^$I413)/((EXP(-$G413/INDEX($AV$5:$BA$12,MATCH($D413,$AR$5:$AR$12,0),1))*($G413/INDEX($AV$5:$BA$12,MATCH($D413,$AR$5:$AR$12,0),1))^$I413)+(EXP(-$G413/INDEX($AV$5:$BA$12,MATCH($D413,$AR$5:$AR$12,0),2))*($G413/INDEX($AV$5:$BA$12,MATCH($D413,$AR$5:$AR$12,0),2))^$I413)+(EXP(-$G413/INDEX($AV$5:$BA$12,MATCH($D413,$AR$5:$AR$12,0),3))*($G413/INDEX($AV$5:$BA$12,MATCH($D413,$AR$5:$AR$12,0),3))^$I413)+(EXP(-$G413/INDEX($AV$5:$BA$12,MATCH($D413,$AR$5:$AR$12,0),4))*($G413/INDEX($AV$5:$BA$12,MATCH($D413,$AR$5:$AR$12,0),4))^$I413)+(EXP(-$G413/INDEX($AV$5:$BA$12,MATCH($D413,$AR$5:$AR$12,0),5))*($G413/INDEX($AV$5:$BA$12,MATCH($D413,$AR$5:$AR$12,0),5))^$I413)+(EXP(-$G413/INDEX($AV$5:$BA$12,MATCH($D413,$AR$5:$AR$12,0),6))*($G413/INDEX($AV$5:$BA$12,MATCH($D413,$AR$5:$AR$12,0),6))^$I413)),0)</x:f>
        <x:v>0.20934145273966848</x:v>
      </x:c>
      <x:c r="AE413" s="145" t="n">
        <x:f>IFERROR((EXP(-$G413/INDEX($BB$5:$BG$12,MATCH($D413,$AR$5:$AR$12,0),1))*($G413/INDEX($BB$5:$BG$12,MATCH($D413,$AR$5:$AR$12,0),1))^$J413)/((EXP(-$G413/INDEX($BB$5:$BG$12,MATCH($D413,$AR$5:$AR$12,0),1))*($G413/INDEX($BB$5:$BG$12,MATCH($D413,$AR$5:$AR$12,0),1))^$J413)+(EXP(-$G413/INDEX($BB$5:$BG$12,MATCH($D413,$AR$5:$AR$12,0),2))*($G413/INDEX($BB$5:$BG$12,MATCH($D413,$AR$5:$AR$12,0),2))^$J413)+(EXP(-$G413/INDEX($BB$5:$BG$12,MATCH($D413,$AR$5:$AR$12,0),3))*($G413/INDEX($BB$5:$BG$12,MATCH($D413,$AR$5:$AR$12,0),3))^$J413)+(EXP(-$G413/INDEX($BB$5:$BG$12,MATCH($D413,$AR$5:$AR$12,0),4))*($G413/INDEX($BB$5:$BG$12,MATCH($D413,$AR$5:$AR$12,0),4))^$J413)+(EXP(-$G413/INDEX($BB$5:$BG$12,MATCH($D413,$AR$5:$AR$12,0),5))*($G413/INDEX($BB$5:$BG$12,MATCH($D413,$AR$5:$AR$12,0),5))^$J413)+(EXP(-$G413/INDEX($BB$5:$BG$12,MATCH($D413,$AR$5:$AR$12,0),6))*($G413/INDEX($BB$5:$BG$12,MATCH($D413,$AR$5:$AR$12,0),6))^$J413)),0)</x:f>
        <x:v>0.011498826967602502</x:v>
      </x:c>
      <x:c r="AF413" s="145" t="n">
        <x:f>IFERROR((EXP(-$G413/INDEX($BB$5:$BG$12,MATCH($D413,$AR$5:$AR$12,0),2))*($G413/INDEX($BB$5:$BG$12,MATCH($D413,$AR$5:$AR$12,0),2))^$J413)/((EXP(-$G413/INDEX($BB$5:$BG$12,MATCH($D413,$AR$5:$AR$12,0),1))*($G413/INDEX($BB$5:$BG$12,MATCH($D413,$AR$5:$AR$12,0),1))^$J413)+(EXP(-$G413/INDEX($BB$5:$BG$12,MATCH($D413,$AR$5:$AR$12,0),2))*($G413/INDEX($BB$5:$BG$12,MATCH($D413,$AR$5:$AR$12,0),2))^$J413)+(EXP(-$G413/INDEX($BB$5:$BG$12,MATCH($D413,$AR$5:$AR$12,0),3))*($G413/INDEX($BB$5:$BG$12,MATCH($D413,$AR$5:$AR$12,0),3))^$J413)+(EXP(-$G413/INDEX($BB$5:$BG$12,MATCH($D413,$AR$5:$AR$12,0),4))*($G413/INDEX($BB$5:$BG$12,MATCH($D413,$AR$5:$AR$12,0),4))^$J413)+(EXP(-$G413/INDEX($BB$5:$BG$12,MATCH($D413,$AR$5:$AR$12,0),5))*($G413/INDEX($BB$5:$BG$12,MATCH($D413,$AR$5:$AR$12,0),5))^$J413)+(EXP(-$G413/INDEX($BB$5:$BG$12,MATCH($D413,$AR$5:$AR$12,0),6))*($G413/INDEX($BB$5:$BG$12,MATCH($D413,$AR$5:$AR$12,0),6))^$J413)),0)</x:f>
        <x:v>0.02770931098084247</x:v>
      </x:c>
      <x:c r="AG413" s="145" t="n">
        <x:f>IFERROR((EXP(-$G413/INDEX($BB$5:$BG$12,MATCH($D413,$AR$5:$AR$12,0),3))*($G413/INDEX($BB$5:$BG$12,MATCH($D413,$AR$5:$AR$12,0),3))^$J413)/((EXP(-$G413/INDEX($BB$5:$BG$12,MATCH($D413,$AR$5:$AR$12,0),1))*($G413/INDEX($BB$5:$BG$12,MATCH($D413,$AR$5:$AR$12,0),1))^$J413)+(EXP(-$G413/INDEX($BB$5:$BG$12,MATCH($D413,$AR$5:$AR$12,0),2))*($G413/INDEX($BB$5:$BG$12,MATCH($D413,$AR$5:$AR$12,0),2))^$J413)+(EXP(-$G413/INDEX($BB$5:$BG$12,MATCH($D413,$AR$5:$AR$12,0),3))*($G413/INDEX($BB$5:$BG$12,MATCH($D413,$AR$5:$AR$12,0),3))^$J413)+(EXP(-$G413/INDEX($BB$5:$BG$12,MATCH($D413,$AR$5:$AR$12,0),4))*($G413/INDEX($BB$5:$BG$12,MATCH($D413,$AR$5:$AR$12,0),4))^$J413)+(EXP(-$G413/INDEX($BB$5:$BG$12,MATCH($D413,$AR$5:$AR$12,0),5))*($G413/INDEX($BB$5:$BG$12,MATCH($D413,$AR$5:$AR$12,0),5))^$J413)+(EXP(-$G413/INDEX($BB$5:$BG$12,MATCH($D413,$AR$5:$AR$12,0),6))*($G413/INDEX($BB$5:$BG$12,MATCH($D413,$AR$5:$AR$12,0),6))^$J413)),0)</x:f>
        <x:v>0.07412314627376336</x:v>
      </x:c>
      <x:c r="AH413" s="145" t="n">
        <x:f>IFERROR((EXP(-$G413/INDEX($BB$5:$BG$12,MATCH($D413,$AR$5:$AR$12,0),4))*($G413/INDEX($BB$5:$BG$12,MATCH($D413,$AR$5:$AR$12,0),4))^$J413)/((EXP(-$G413/INDEX($BB$5:$BG$12,MATCH($D413,$AR$5:$AR$12,0),1))*($G413/INDEX($BB$5:$BG$12,MATCH($D413,$AR$5:$AR$12,0),1))^$J413)+(EXP(-$G413/INDEX($BB$5:$BG$12,MATCH($D413,$AR$5:$AR$12,0),2))*($G413/INDEX($BB$5:$BG$12,MATCH($D413,$AR$5:$AR$12,0),2))^$J413)+(EXP(-$G413/INDEX($BB$5:$BG$12,MATCH($D413,$AR$5:$AR$12,0),3))*($G413/INDEX($BB$5:$BG$12,MATCH($D413,$AR$5:$AR$12,0),3))^$J413)+(EXP(-$G413/INDEX($BB$5:$BG$12,MATCH($D413,$AR$5:$AR$12,0),4))*($G413/INDEX($BB$5:$BG$12,MATCH($D413,$AR$5:$AR$12,0),4))^$J413)+(EXP(-$G413/INDEX($BB$5:$BG$12,MATCH($D413,$AR$5:$AR$12,0),5))*($G413/INDEX($BB$5:$BG$12,MATCH($D413,$AR$5:$AR$12,0),5))^$J413)+(EXP(-$G413/INDEX($BB$5:$BG$12,MATCH($D413,$AR$5:$AR$12,0),6))*($G413/INDEX($BB$5:$BG$12,MATCH($D413,$AR$5:$AR$12,0),6))^$J413)),0)</x:f>
        <x:v>0.22053075916033787</x:v>
      </x:c>
      <x:c r="AI413" s="145" t="n">
        <x:f>IFERROR((EXP(-$G413/INDEX($BB$5:$BG$12,MATCH($D413,$AR$5:$AR$12,0),5))*($G413/INDEX($BB$5:$BG$12,MATCH($D413,$AR$5:$AR$12,0),5))^$J413)/((EXP(-$G413/INDEX($BB$5:$BG$12,MATCH($D413,$AR$5:$AR$12,0),1))*($G413/INDEX($BB$5:$BG$12,MATCH($D413,$AR$5:$AR$12,0),1))^$J413)+(EXP(-$G413/INDEX($BB$5:$BG$12,MATCH($D413,$AR$5:$AR$12,0),2))*($G413/INDEX($BB$5:$BG$12,MATCH($D413,$AR$5:$AR$12,0),2))^$J413)+(EXP(-$G413/INDEX($BB$5:$BG$12,MATCH($D413,$AR$5:$AR$12,0),3))*($G413/INDEX($BB$5:$BG$12,MATCH($D413,$AR$5:$AR$12,0),3))^$J413)+(EXP(-$G413/INDEX($BB$5:$BG$12,MATCH($D413,$AR$5:$AR$12,0),4))*($G413/INDEX($BB$5:$BG$12,MATCH($D413,$AR$5:$AR$12,0),4))^$J413)+(EXP(-$G413/INDEX($BB$5:$BG$12,MATCH($D413,$AR$5:$AR$12,0),5))*($G413/INDEX($BB$5:$BG$12,MATCH($D413,$AR$5:$AR$12,0),5))^$J413)+(EXP(-$G413/INDEX($BB$5:$BG$12,MATCH($D413,$AR$5:$AR$12,0),6))*($G413/INDEX($BB$5:$BG$12,MATCH($D413,$AR$5:$AR$12,0),6))^$J413)),0)</x:f>
        <x:v>0.3179809247518909</x:v>
      </x:c>
      <x:c r="AJ413" s="145" t="n">
        <x:f>IFERROR((EXP(-$G413/INDEX($BB$5:$BG$12,MATCH($D413,$AR$5:$AR$12,0),6))*($G413/INDEX($BB$5:$BG$12,MATCH($D413,$AR$5:$AR$12,0),6))^$J413)/((EXP(-$G413/INDEX($BB$5:$BG$12,MATCH($D413,$AR$5:$AR$12,0),1))*($G413/INDEX($BB$5:$BG$12,MATCH($D413,$AR$5:$AR$12,0),1))^$J413)+(EXP(-$G413/INDEX($BB$5:$BG$12,MATCH($D413,$AR$5:$AR$12,0),2))*($G413/INDEX($BB$5:$BG$12,MATCH($D413,$AR$5:$AR$12,0),2))^$J413)+(EXP(-$G413/INDEX($BB$5:$BG$12,MATCH($D413,$AR$5:$AR$12,0),3))*($G413/INDEX($BB$5:$BG$12,MATCH($D413,$AR$5:$AR$12,0),3))^$J413)+(EXP(-$G413/INDEX($BB$5:$BG$12,MATCH($D413,$AR$5:$AR$12,0),4))*($G413/INDEX($BB$5:$BG$12,MATCH($D413,$AR$5:$AR$12,0),4))^$J413)+(EXP(-$G413/INDEX($BB$5:$BG$12,MATCH($D413,$AR$5:$AR$12,0),5))*($G413/INDEX($BB$5:$BG$12,MATCH($D413,$AR$5:$AR$12,0),5))^$J413)+(EXP(-$G413/INDEX($BB$5:$BG$12,MATCH($D413,$AR$5:$AR$12,0),6))*($G413/INDEX($BB$5:$BG$12,MATCH($D413,$AR$5:$AR$12,0),6))^$J413)),0)</x:f>
        <x:v>0.34815703186556307</x:v>
      </x:c>
      <x:c r="BJ413"/>
      <x:c r="BK413"/>
      <x:c r="BL413"/>
      <x:c r="BM413"/>
      <x:c r="BN413"/>
      <x:c r="BO413"/>
      <x:c r="BP413"/>
      <x:c r="BQ413"/>
      <x:c r="BR413"/>
      <x:c r="BS413"/>
      <x:c r="BT413"/>
      <x:c r="BU413"/>
      <x:c r="BV413"/>
      <x:c r="BW413"/>
      <x:c r="BX413"/>
      <x:c r="BY413"/>
      <x:c r="BZ413"/>
    </x:row>
    <x:row r="414">
      <x:c r="A414" s="30" t="n">
        <x:f>'対象台データ'!A412</x:f>
        <x:v>46169</x:v>
      </x:c>
      <x:c r="B414" s="1004" t="str">
        <x:f>'対象台データ'!B412</x:f>
        <x:v>水</x:v>
      </x:c>
      <x:c r="C414" s="1004" t="str">
        <x:f>'対象台データ'!C412</x:f>
        <x:v>5/27</x:v>
      </x:c>
      <x:c r="D414" t="str">
        <x:f>'対象台データ'!D412</x:f>
        <x:v>ゴーゴージャグラー3</x:v>
      </x:c>
      <x:c r="E414" s="1015" t="n">
        <x:f>IF($X414="A",MIN(100,MAX(0,55+(V414-55)*(1+0.4*SQRT(MIN(G414/8000,1))))),MIN(100,MAX(0,V414)))</x:f>
        <x:v>94.50438623876536</x:v>
      </x:c>
      <x:c r="F414" s="1017" t="n">
        <x:f>'対象台データ'!E412</x:f>
        <x:v>923</x:v>
      </x:c>
      <x:c r="G414" s="644" t="n">
        <x:f>'対象台データ'!F412</x:f>
        <x:v>9915</x:v>
      </x:c>
      <x:c r="H414" s="644" t="n">
        <x:f>'対象台データ'!G412</x:f>
        <x:v>5458</x:v>
      </x:c>
      <x:c r="I414" s="644" t="n">
        <x:f>'対象台データ'!H412</x:f>
        <x:v>47</x:v>
      </x:c>
      <x:c r="J414" s="644" t="n">
        <x:f>'対象台データ'!I412</x:f>
        <x:v>50</x:v>
      </x:c>
      <x:c r="K414" s="145" t="n">
        <x:f>'対象台データ'!K412</x:f>
        <x:v>1.1834930240376533</x:v>
      </x:c>
      <x:c r="L414" s="28" t="n">
        <x:f>IF(G414&lt;=0,5,IF(G414&lt;1500,5+(G414-0)*(20-5)/(1500-0),IF(G414&lt;3000,20+(G414-1500)*(40-20)/(3000-1500),IF(G414&lt;4500,40+(G414-3000)*(58-40)/(4500-3000),IF(G414&lt;6000,58+(G414-4500)*(72-58)/(6000-4500),IF(G414&lt;7500,72+(G414-6000)*(84-72)/(7500-6000),IF(G414&lt;9000,84+(G414-7500)*(93-84)/(9000-7500),IF(G414&lt;11000,93+(G414-9000)*(100-93)/(11000-9000),100))))))))</x:f>
        <x:v>96.2025</x:v>
      </x:c>
      <x:c r="M414" s="28" t="n">
        <x:v>1</x:v>
      </x:c>
      <x:c r="N414" s="28" t="n">
        <x:f>MIN(100,L414*M414)</x:f>
        <x:v>96.2025</x:v>
      </x:c>
      <x:c r="O414" s="28" t="n">
        <x:f>IF(K414&lt;=0.8,0,IF(K414&lt;0.9,0+(K414-0.8)*(10-0)/(0.9-0.8),IF(K414&lt;1,10+(K414-0.9)*(35-10)/(1-0.9),IF(K414&lt;1.2,35+(K414-1)*(87-35)/(1.2-1),IF(K414&lt;1.3,87+(K414-1.2)*(96-87)/(1.3-1.2),IF(K414&lt;1.45,96+(K414-1.3)*(100-96)/(1.45-1.3),100))))))</x:f>
        <x:v>82.70818624978986</x:v>
      </x:c>
      <x:c r="P414" s="145" t="n">
        <x:f>MIN(1,SQRT(G414/8000))</x:f>
        <x:v>1</x:v>
      </x:c>
      <x:c r="Q414" s="28" t="n">
        <x:f>35+(O414-35)*P414</x:f>
        <x:v>82.70818624978986</x:v>
      </x:c>
      <x:c r="R414" s="28" t="n">
        <x:f>IF(K414&lt;0.95,MIN(25,(0.95-K414)*250),0)</x:f>
        <x:v>0</x:v>
      </x:c>
      <x:c r="S414" s="28" t="n">
        <x:f>IF($X414="A",Y414*5+Z414*15+AA414*30+AB414*60+AC414*80+AD414*100,0)</x:f>
        <x:v>56.43721421192658</x:v>
      </x:c>
      <x:c r="T414" s="28" t="n">
        <x:f>IF($X414="A",AE414*5+AF414*15+AG414*30+AH414*60+AI414*80+AJ414*100,0)</x:f>
        <x:v>86.72021286098553</x:v>
      </x:c>
      <x:c r="U414" s="28" t="n">
        <x:f>IF($X414="A",S414*15%+T414*30%+Q414*55%,0)</x:f>
        <x:v>79.97114842746907</x:v>
      </x:c>
      <x:c r="V414" s="1019" t="n">
        <x:f>IF($X414="A",U414*80%+N414*20%,N414*IFERROR(INDEX($AT$5:$AT$60,MATCH($D414,$AR$5:$AR$60,0)),0.6)+Q414*IFERROR(INDEX($AU$5:$AU$60,MATCH($D414,$AR$5:$AR$60,0)),0.4)-R414)</x:f>
        <x:v>83.21741874197527</x:v>
      </x:c>
      <x:c r="W414" s="25" t="str">
        <x:f>IF(E414&gt;=90,"設定6級候補",IF(E414&gt;=75,"設定4以上強候補",IF(E414&gt;=60,"設定4以上を疑う","要観察")))</x:f>
        <x:v>設定6級候補</x:v>
      </x:c>
      <x:c r="X414" s="1004" t="str">
        <x:f>IFERROR(INDEX($AS$5:$AS$60,MATCH($D414,$AR$5:$AR$60,0)),"AT")</x:f>
        <x:v>A</x:v>
      </x:c>
      <x:c r="Y414" s="145" t="n">
        <x:f>IFERROR((EXP(-$G414/INDEX($AV$5:$BA$12,MATCH($D414,$AR$5:$AR$12,0),1))*($G414/INDEX($AV$5:$BA$12,MATCH($D414,$AR$5:$AR$12,0),1))^$I414)/((EXP(-$G414/INDEX($AV$5:$BA$12,MATCH($D414,$AR$5:$AR$12,0),1))*($G414/INDEX($AV$5:$BA$12,MATCH($D414,$AR$5:$AR$12,0),1))^$I414)+(EXP(-$G414/INDEX($AV$5:$BA$12,MATCH($D414,$AR$5:$AR$12,0),2))*($G414/INDEX($AV$5:$BA$12,MATCH($D414,$AR$5:$AR$12,0),2))^$I414)+(EXP(-$G414/INDEX($AV$5:$BA$12,MATCH($D414,$AR$5:$AR$12,0),3))*($G414/INDEX($AV$5:$BA$12,MATCH($D414,$AR$5:$AR$12,0),3))^$I414)+(EXP(-$G414/INDEX($AV$5:$BA$12,MATCH($D414,$AR$5:$AR$12,0),4))*($G414/INDEX($AV$5:$BA$12,MATCH($D414,$AR$5:$AR$12,0),4))^$I414)+(EXP(-$G414/INDEX($AV$5:$BA$12,MATCH($D414,$AR$5:$AR$12,0),5))*($G414/INDEX($AV$5:$BA$12,MATCH($D414,$AR$5:$AR$12,0),5))^$I414)+(EXP(-$G414/INDEX($AV$5:$BA$12,MATCH($D414,$AR$5:$AR$12,0),6))*($G414/INDEX($AV$5:$BA$12,MATCH($D414,$AR$5:$AR$12,0),6))^$I414)),0)</x:f>
        <x:v>0.13063440473666918</x:v>
      </x:c>
      <x:c r="Z414" s="145" t="n">
        <x:f>IFERROR((EXP(-$G414/INDEX($AV$5:$BA$12,MATCH($D414,$AR$5:$AR$12,0),2))*($G414/INDEX($AV$5:$BA$12,MATCH($D414,$AR$5:$AR$12,0),2))^$I414)/((EXP(-$G414/INDEX($AV$5:$BA$12,MATCH($D414,$AR$5:$AR$12,0),1))*($G414/INDEX($AV$5:$BA$12,MATCH($D414,$AR$5:$AR$12,0),1))^$I414)+(EXP(-$G414/INDEX($AV$5:$BA$12,MATCH($D414,$AR$5:$AR$12,0),2))*($G414/INDEX($AV$5:$BA$12,MATCH($D414,$AR$5:$AR$12,0),2))^$I414)+(EXP(-$G414/INDEX($AV$5:$BA$12,MATCH($D414,$AR$5:$AR$12,0),3))*($G414/INDEX($AV$5:$BA$12,MATCH($D414,$AR$5:$AR$12,0),3))^$I414)+(EXP(-$G414/INDEX($AV$5:$BA$12,MATCH($D414,$AR$5:$AR$12,0),4))*($G414/INDEX($AV$5:$BA$12,MATCH($D414,$AR$5:$AR$12,0),4))^$I414)+(EXP(-$G414/INDEX($AV$5:$BA$12,MATCH($D414,$AR$5:$AR$12,0),5))*($G414/INDEX($AV$5:$BA$12,MATCH($D414,$AR$5:$AR$12,0),5))^$I414)+(EXP(-$G414/INDEX($AV$5:$BA$12,MATCH($D414,$AR$5:$AR$12,0),6))*($G414/INDEX($AV$5:$BA$12,MATCH($D414,$AR$5:$AR$12,0),6))^$I414)),0)</x:f>
        <x:v>0.13507656291557527</x:v>
      </x:c>
      <x:c r="AA414" s="145" t="n">
        <x:f>IFERROR((EXP(-$G414/INDEX($AV$5:$BA$12,MATCH($D414,$AR$5:$AR$12,0),3))*($G414/INDEX($AV$5:$BA$12,MATCH($D414,$AR$5:$AR$12,0),3))^$I414)/((EXP(-$G414/INDEX($AV$5:$BA$12,MATCH($D414,$AR$5:$AR$12,0),1))*($G414/INDEX($AV$5:$BA$12,MATCH($D414,$AR$5:$AR$12,0),1))^$I414)+(EXP(-$G414/INDEX($AV$5:$BA$12,MATCH($D414,$AR$5:$AR$12,0),2))*($G414/INDEX($AV$5:$BA$12,MATCH($D414,$AR$5:$AR$12,0),2))^$I414)+(EXP(-$G414/INDEX($AV$5:$BA$12,MATCH($D414,$AR$5:$AR$12,0),3))*($G414/INDEX($AV$5:$BA$12,MATCH($D414,$AR$5:$AR$12,0),3))^$I414)+(EXP(-$G414/INDEX($AV$5:$BA$12,MATCH($D414,$AR$5:$AR$12,0),4))*($G414/INDEX($AV$5:$BA$12,MATCH($D414,$AR$5:$AR$12,0),4))^$I414)+(EXP(-$G414/INDEX($AV$5:$BA$12,MATCH($D414,$AR$5:$AR$12,0),5))*($G414/INDEX($AV$5:$BA$12,MATCH($D414,$AR$5:$AR$12,0),5))^$I414)+(EXP(-$G414/INDEX($AV$5:$BA$12,MATCH($D414,$AR$5:$AR$12,0),6))*($G414/INDEX($AV$5:$BA$12,MATCH($D414,$AR$5:$AR$12,0),6))^$I414)),0)</x:f>
        <x:v>0.13960713129556526</x:v>
      </x:c>
      <x:c r="AB414" s="145" t="n">
        <x:f>IFERROR((EXP(-$G414/INDEX($AV$5:$BA$12,MATCH($D414,$AR$5:$AR$12,0),4))*($G414/INDEX($AV$5:$BA$12,MATCH($D414,$AR$5:$AR$12,0),4))^$I414)/((EXP(-$G414/INDEX($AV$5:$BA$12,MATCH($D414,$AR$5:$AR$12,0),1))*($G414/INDEX($AV$5:$BA$12,MATCH($D414,$AR$5:$AR$12,0),1))^$I414)+(EXP(-$G414/INDEX($AV$5:$BA$12,MATCH($D414,$AR$5:$AR$12,0),2))*($G414/INDEX($AV$5:$BA$12,MATCH($D414,$AR$5:$AR$12,0),2))^$I414)+(EXP(-$G414/INDEX($AV$5:$BA$12,MATCH($D414,$AR$5:$AR$12,0),3))*($G414/INDEX($AV$5:$BA$12,MATCH($D414,$AR$5:$AR$12,0),3))^$I414)+(EXP(-$G414/INDEX($AV$5:$BA$12,MATCH($D414,$AR$5:$AR$12,0),4))*($G414/INDEX($AV$5:$BA$12,MATCH($D414,$AR$5:$AR$12,0),4))^$I414)+(EXP(-$G414/INDEX($AV$5:$BA$12,MATCH($D414,$AR$5:$AR$12,0),5))*($G414/INDEX($AV$5:$BA$12,MATCH($D414,$AR$5:$AR$12,0),5))^$I414)+(EXP(-$G414/INDEX($AV$5:$BA$12,MATCH($D414,$AR$5:$AR$12,0),6))*($G414/INDEX($AV$5:$BA$12,MATCH($D414,$AR$5:$AR$12,0),6))^$I414)),0)</x:f>
        <x:v>0.15370438490238214</x:v>
      </x:c>
      <x:c r="AC414" s="145" t="n">
        <x:f>IFERROR((EXP(-$G414/INDEX($AV$5:$BA$12,MATCH($D414,$AR$5:$AR$12,0),5))*($G414/INDEX($AV$5:$BA$12,MATCH($D414,$AR$5:$AR$12,0),5))^$I414)/((EXP(-$G414/INDEX($AV$5:$BA$12,MATCH($D414,$AR$5:$AR$12,0),1))*($G414/INDEX($AV$5:$BA$12,MATCH($D414,$AR$5:$AR$12,0),1))^$I414)+(EXP(-$G414/INDEX($AV$5:$BA$12,MATCH($D414,$AR$5:$AR$12,0),2))*($G414/INDEX($AV$5:$BA$12,MATCH($D414,$AR$5:$AR$12,0),2))^$I414)+(EXP(-$G414/INDEX($AV$5:$BA$12,MATCH($D414,$AR$5:$AR$12,0),3))*($G414/INDEX($AV$5:$BA$12,MATCH($D414,$AR$5:$AR$12,0),3))^$I414)+(EXP(-$G414/INDEX($AV$5:$BA$12,MATCH($D414,$AR$5:$AR$12,0),4))*($G414/INDEX($AV$5:$BA$12,MATCH($D414,$AR$5:$AR$12,0),4))^$I414)+(EXP(-$G414/INDEX($AV$5:$BA$12,MATCH($D414,$AR$5:$AR$12,0),5))*($G414/INDEX($AV$5:$BA$12,MATCH($D414,$AR$5:$AR$12,0),5))^$I414)+(EXP(-$G414/INDEX($AV$5:$BA$12,MATCH($D414,$AR$5:$AR$12,0),6))*($G414/INDEX($AV$5:$BA$12,MATCH($D414,$AR$5:$AR$12,0),6))^$I414)),0)</x:f>
        <x:v>0.1875167451740547</x:v>
      </x:c>
      <x:c r="AD414" s="145" t="n">
        <x:f>IFERROR((EXP(-$G414/INDEX($AV$5:$BA$12,MATCH($D414,$AR$5:$AR$12,0),6))*($G414/INDEX($AV$5:$BA$12,MATCH($D414,$AR$5:$AR$12,0),6))^$I414)/((EXP(-$G414/INDEX($AV$5:$BA$12,MATCH($D414,$AR$5:$AR$12,0),1))*($G414/INDEX($AV$5:$BA$12,MATCH($D414,$AR$5:$AR$12,0),1))^$I414)+(EXP(-$G414/INDEX($AV$5:$BA$12,MATCH($D414,$AR$5:$AR$12,0),2))*($G414/INDEX($AV$5:$BA$12,MATCH($D414,$AR$5:$AR$12,0),2))^$I414)+(EXP(-$G414/INDEX($AV$5:$BA$12,MATCH($D414,$AR$5:$AR$12,0),3))*($G414/INDEX($AV$5:$BA$12,MATCH($D414,$AR$5:$AR$12,0),3))^$I414)+(EXP(-$G414/INDEX($AV$5:$BA$12,MATCH($D414,$AR$5:$AR$12,0),4))*($G414/INDEX($AV$5:$BA$12,MATCH($D414,$AR$5:$AR$12,0),4))^$I414)+(EXP(-$G414/INDEX($AV$5:$BA$12,MATCH($D414,$AR$5:$AR$12,0),5))*($G414/INDEX($AV$5:$BA$12,MATCH($D414,$AR$5:$AR$12,0),5))^$I414)+(EXP(-$G414/INDEX($AV$5:$BA$12,MATCH($D414,$AR$5:$AR$12,0),6))*($G414/INDEX($AV$5:$BA$12,MATCH($D414,$AR$5:$AR$12,0),6))^$I414)),0)</x:f>
        <x:v>0.2534607709757534</x:v>
      </x:c>
      <x:c r="AE414" s="145" t="n">
        <x:f>IFERROR((EXP(-$G414/INDEX($BB$5:$BG$12,MATCH($D414,$AR$5:$AR$12,0),1))*($G414/INDEX($BB$5:$BG$12,MATCH($D414,$AR$5:$AR$12,0),1))^$J414)/((EXP(-$G414/INDEX($BB$5:$BG$12,MATCH($D414,$AR$5:$AR$12,0),1))*($G414/INDEX($BB$5:$BG$12,MATCH($D414,$AR$5:$AR$12,0),1))^$J414)+(EXP(-$G414/INDEX($BB$5:$BG$12,MATCH($D414,$AR$5:$AR$12,0),2))*($G414/INDEX($BB$5:$BG$12,MATCH($D414,$AR$5:$AR$12,0),2))^$J414)+(EXP(-$G414/INDEX($BB$5:$BG$12,MATCH($D414,$AR$5:$AR$12,0),3))*($G414/INDEX($BB$5:$BG$12,MATCH($D414,$AR$5:$AR$12,0),3))^$J414)+(EXP(-$G414/INDEX($BB$5:$BG$12,MATCH($D414,$AR$5:$AR$12,0),4))*($G414/INDEX($BB$5:$BG$12,MATCH($D414,$AR$5:$AR$12,0),4))^$J414)+(EXP(-$G414/INDEX($BB$5:$BG$12,MATCH($D414,$AR$5:$AR$12,0),5))*($G414/INDEX($BB$5:$BG$12,MATCH($D414,$AR$5:$AR$12,0),5))^$J414)+(EXP(-$G414/INDEX($BB$5:$BG$12,MATCH($D414,$AR$5:$AR$12,0),6))*($G414/INDEX($BB$5:$BG$12,MATCH($D414,$AR$5:$AR$12,0),6))^$J414)),0)</x:f>
        <x:v>0.0009391027216360677</x:v>
      </x:c>
      <x:c r="AF414" s="145" t="n">
        <x:f>IFERROR((EXP(-$G414/INDEX($BB$5:$BG$12,MATCH($D414,$AR$5:$AR$12,0),2))*($G414/INDEX($BB$5:$BG$12,MATCH($D414,$AR$5:$AR$12,0),2))^$J414)/((EXP(-$G414/INDEX($BB$5:$BG$12,MATCH($D414,$AR$5:$AR$12,0),1))*($G414/INDEX($BB$5:$BG$12,MATCH($D414,$AR$5:$AR$12,0),1))^$J414)+(EXP(-$G414/INDEX($BB$5:$BG$12,MATCH($D414,$AR$5:$AR$12,0),2))*($G414/INDEX($BB$5:$BG$12,MATCH($D414,$AR$5:$AR$12,0),2))^$J414)+(EXP(-$G414/INDEX($BB$5:$BG$12,MATCH($D414,$AR$5:$AR$12,0),3))*($G414/INDEX($BB$5:$BG$12,MATCH($D414,$AR$5:$AR$12,0),3))^$J414)+(EXP(-$G414/INDEX($BB$5:$BG$12,MATCH($D414,$AR$5:$AR$12,0),4))*($G414/INDEX($BB$5:$BG$12,MATCH($D414,$AR$5:$AR$12,0),4))^$J414)+(EXP(-$G414/INDEX($BB$5:$BG$12,MATCH($D414,$AR$5:$AR$12,0),5))*($G414/INDEX($BB$5:$BG$12,MATCH($D414,$AR$5:$AR$12,0),5))^$J414)+(EXP(-$G414/INDEX($BB$5:$BG$12,MATCH($D414,$AR$5:$AR$12,0),6))*($G414/INDEX($BB$5:$BG$12,MATCH($D414,$AR$5:$AR$12,0),6))^$J414)),0)</x:f>
        <x:v>0.003522719003874441</x:v>
      </x:c>
      <x:c r="AG414" s="145" t="n">
        <x:f>IFERROR((EXP(-$G414/INDEX($BB$5:$BG$12,MATCH($D414,$AR$5:$AR$12,0),3))*($G414/INDEX($BB$5:$BG$12,MATCH($D414,$AR$5:$AR$12,0),3))^$J414)/((EXP(-$G414/INDEX($BB$5:$BG$12,MATCH($D414,$AR$5:$AR$12,0),1))*($G414/INDEX($BB$5:$BG$12,MATCH($D414,$AR$5:$AR$12,0),1))^$J414)+(EXP(-$G414/INDEX($BB$5:$BG$12,MATCH($D414,$AR$5:$AR$12,0),2))*($G414/INDEX($BB$5:$BG$12,MATCH($D414,$AR$5:$AR$12,0),2))^$J414)+(EXP(-$G414/INDEX($BB$5:$BG$12,MATCH($D414,$AR$5:$AR$12,0),3))*($G414/INDEX($BB$5:$BG$12,MATCH($D414,$AR$5:$AR$12,0),3))^$J414)+(EXP(-$G414/INDEX($BB$5:$BG$12,MATCH($D414,$AR$5:$AR$12,0),4))*($G414/INDEX($BB$5:$BG$12,MATCH($D414,$AR$5:$AR$12,0),4))^$J414)+(EXP(-$G414/INDEX($BB$5:$BG$12,MATCH($D414,$AR$5:$AR$12,0),5))*($G414/INDEX($BB$5:$BG$12,MATCH($D414,$AR$5:$AR$12,0),5))^$J414)+(EXP(-$G414/INDEX($BB$5:$BG$12,MATCH($D414,$AR$5:$AR$12,0),6))*($G414/INDEX($BB$5:$BG$12,MATCH($D414,$AR$5:$AR$12,0),6))^$J414)),0)</x:f>
        <x:v>0.01694875440708334</x:v>
      </x:c>
      <x:c r="AH414" s="145" t="n">
        <x:f>IFERROR((EXP(-$G414/INDEX($BB$5:$BG$12,MATCH($D414,$AR$5:$AR$12,0),4))*($G414/INDEX($BB$5:$BG$12,MATCH($D414,$AR$5:$AR$12,0),4))^$J414)/((EXP(-$G414/INDEX($BB$5:$BG$12,MATCH($D414,$AR$5:$AR$12,0),1))*($G414/INDEX($BB$5:$BG$12,MATCH($D414,$AR$5:$AR$12,0),1))^$J414)+(EXP(-$G414/INDEX($BB$5:$BG$12,MATCH($D414,$AR$5:$AR$12,0),2))*($G414/INDEX($BB$5:$BG$12,MATCH($D414,$AR$5:$AR$12,0),2))^$J414)+(EXP(-$G414/INDEX($BB$5:$BG$12,MATCH($D414,$AR$5:$AR$12,0),3))*($G414/INDEX($BB$5:$BG$12,MATCH($D414,$AR$5:$AR$12,0),3))^$J414)+(EXP(-$G414/INDEX($BB$5:$BG$12,MATCH($D414,$AR$5:$AR$12,0),4))*($G414/INDEX($BB$5:$BG$12,MATCH($D414,$AR$5:$AR$12,0),4))^$J414)+(EXP(-$G414/INDEX($BB$5:$BG$12,MATCH($D414,$AR$5:$AR$12,0),5))*($G414/INDEX($BB$5:$BG$12,MATCH($D414,$AR$5:$AR$12,0),5))^$J414)+(EXP(-$G414/INDEX($BB$5:$BG$12,MATCH($D414,$AR$5:$AR$12,0),6))*($G414/INDEX($BB$5:$BG$12,MATCH($D414,$AR$5:$AR$12,0),6))^$J414)),0)</x:f>
        <x:v>0.12750109545396</x:v>
      </x:c>
      <x:c r="AI414" s="145" t="n">
        <x:f>IFERROR((EXP(-$G414/INDEX($BB$5:$BG$12,MATCH($D414,$AR$5:$AR$12,0),5))*($G414/INDEX($BB$5:$BG$12,MATCH($D414,$AR$5:$AR$12,0),5))^$J414)/((EXP(-$G414/INDEX($BB$5:$BG$12,MATCH($D414,$AR$5:$AR$12,0),1))*($G414/INDEX($BB$5:$BG$12,MATCH($D414,$AR$5:$AR$12,0),1))^$J414)+(EXP(-$G414/INDEX($BB$5:$BG$12,MATCH($D414,$AR$5:$AR$12,0),2))*($G414/INDEX($BB$5:$BG$12,MATCH($D414,$AR$5:$AR$12,0),2))^$J414)+(EXP(-$G414/INDEX($BB$5:$BG$12,MATCH($D414,$AR$5:$AR$12,0),3))*($G414/INDEX($BB$5:$BG$12,MATCH($D414,$AR$5:$AR$12,0),3))^$J414)+(EXP(-$G414/INDEX($BB$5:$BG$12,MATCH($D414,$AR$5:$AR$12,0),4))*($G414/INDEX($BB$5:$BG$12,MATCH($D414,$AR$5:$AR$12,0),4))^$J414)+(EXP(-$G414/INDEX($BB$5:$BG$12,MATCH($D414,$AR$5:$AR$12,0),5))*($G414/INDEX($BB$5:$BG$12,MATCH($D414,$AR$5:$AR$12,0),5))^$J414)+(EXP(-$G414/INDEX($BB$5:$BG$12,MATCH($D414,$AR$5:$AR$12,0),6))*($G414/INDEX($BB$5:$BG$12,MATCH($D414,$AR$5:$AR$12,0),6))^$J414)),0)</x:f>
        <x:v>0.3302342319237741</x:v>
      </x:c>
      <x:c r="AJ414" s="145" t="n">
        <x:f>IFERROR((EXP(-$G414/INDEX($BB$5:$BG$12,MATCH($D414,$AR$5:$AR$12,0),6))*($G414/INDEX($BB$5:$BG$12,MATCH($D414,$AR$5:$AR$12,0),6))^$J414)/((EXP(-$G414/INDEX($BB$5:$BG$12,MATCH($D414,$AR$5:$AR$12,0),1))*($G414/INDEX($BB$5:$BG$12,MATCH($D414,$AR$5:$AR$12,0),1))^$J414)+(EXP(-$G414/INDEX($BB$5:$BG$12,MATCH($D414,$AR$5:$AR$12,0),2))*($G414/INDEX($BB$5:$BG$12,MATCH($D414,$AR$5:$AR$12,0),2))^$J414)+(EXP(-$G414/INDEX($BB$5:$BG$12,MATCH($D414,$AR$5:$AR$12,0),3))*($G414/INDEX($BB$5:$BG$12,MATCH($D414,$AR$5:$AR$12,0),3))^$J414)+(EXP(-$G414/INDEX($BB$5:$BG$12,MATCH($D414,$AR$5:$AR$12,0),4))*($G414/INDEX($BB$5:$BG$12,MATCH($D414,$AR$5:$AR$12,0),4))^$J414)+(EXP(-$G414/INDEX($BB$5:$BG$12,MATCH($D414,$AR$5:$AR$12,0),5))*($G414/INDEX($BB$5:$BG$12,MATCH($D414,$AR$5:$AR$12,0),5))^$J414)+(EXP(-$G414/INDEX($BB$5:$BG$12,MATCH($D414,$AR$5:$AR$12,0),6))*($G414/INDEX($BB$5:$BG$12,MATCH($D414,$AR$5:$AR$12,0),6))^$J414)),0)</x:f>
        <x:v>0.520854096489672</x:v>
      </x:c>
      <x:c r="BJ414"/>
      <x:c r="BK414"/>
      <x:c r="BL414"/>
      <x:c r="BM414"/>
      <x:c r="BN414"/>
      <x:c r="BO414"/>
      <x:c r="BP414"/>
      <x:c r="BQ414"/>
      <x:c r="BR414"/>
      <x:c r="BS414"/>
      <x:c r="BT414"/>
      <x:c r="BU414"/>
      <x:c r="BV414"/>
      <x:c r="BW414"/>
      <x:c r="BX414"/>
      <x:c r="BY414"/>
      <x:c r="BZ414"/>
    </x:row>
    <x:row r="415">
      <x:c r="A415" s="30" t="n">
        <x:f>'対象台データ'!A413</x:f>
        <x:v>46278</x:v>
      </x:c>
      <x:c r="B415" s="1004" t="str">
        <x:f>'対象台データ'!B413</x:f>
        <x:v>日</x:v>
      </x:c>
      <x:c r="C415" s="1004" t="str">
        <x:f>'対象台データ'!C413</x:f>
        <x:v>9/13</x:v>
      </x:c>
      <x:c r="D415" t="str">
        <x:f>'対象台データ'!D413</x:f>
        <x:v>東京喰種</x:v>
      </x:c>
      <x:c r="E415" s="1015" t="n">
        <x:f>IF($X415="A",MIN(100,MAX(0,55+(V415-55)*(1+0.4*SQRT(MIN(G415/8000,1))))),MIN(100,MAX(0,V415)))</x:f>
        <x:v>65.96617364173223</x:v>
      </x:c>
      <x:c r="F415" s="1017" t="n">
        <x:f>'対象台データ'!E413</x:f>
        <x:v>454</x:v>
      </x:c>
      <x:c r="G415" s="644" t="n">
        <x:f>'対象台データ'!F413</x:f>
        <x:v>4432</x:v>
      </x:c>
      <x:c r="H415" s="644" t="n">
        <x:f>'対象台データ'!G413</x:f>
        <x:v>3738</x:v>
      </x:c>
      <x:c r="I415" s="644" t="n">
        <x:f>'対象台データ'!H413</x:f>
        <x:v>0</x:v>
      </x:c>
      <x:c r="J415" s="644" t="n">
        <x:f>'対象台データ'!I413</x:f>
        <x:v>19</x:v>
      </x:c>
      <x:c r="K415" s="145" t="n">
        <x:f>'対象台データ'!K413</x:f>
        <x:v>1.2811371841155235</x:v>
      </x:c>
      <x:c r="L415" s="28" t="n">
        <x:f>IF(G415&lt;=0,5,IF(G415&lt;1500,5+(G415-0)*(20-5)/(1500-0),IF(G415&lt;3000,20+(G415-1500)*(40-20)/(3000-1500),IF(G415&lt;4500,40+(G415-3000)*(58-40)/(4500-3000),IF(G415&lt;6000,58+(G415-4500)*(72-58)/(6000-4500),IF(G415&lt;7500,72+(G415-6000)*(84-72)/(7500-6000),IF(G415&lt;9000,84+(G415-7500)*(93-84)/(9000-7500),IF(G415&lt;11000,93+(G415-9000)*(100-93)/(11000-9000),100))))))))</x:f>
        <x:v>57.184</x:v>
      </x:c>
      <x:c r="M415" s="28" t="n">
        <x:v>1</x:v>
      </x:c>
      <x:c r="N415" s="28" t="n">
        <x:f>MIN(100,L415*M415)</x:f>
        <x:v>57.184</x:v>
      </x:c>
      <x:c r="O415" s="28" t="n">
        <x:f>IF(K415&lt;=0.8,0,IF(K415&lt;0.9,0+(K415-0.8)*(10-0)/(0.9-0.8),IF(K415&lt;1,10+(K415-0.9)*(35-10)/(1-0.9),IF(K415&lt;1.2,35+(K415-1)*(87-35)/(1.2-1),IF(K415&lt;1.3,87+(K415-1.2)*(96-87)/(1.3-1.2),IF(K415&lt;1.45,96+(K415-1.3)*(100-96)/(1.45-1.3),100))))))</x:f>
        <x:v>94.3023465703971</x:v>
      </x:c>
      <x:c r="P415" s="145" t="n">
        <x:f>MIN(1,SQRT(G415/8000))</x:f>
        <x:v>0.7443117626371358</x:v>
      </x:c>
      <x:c r="Q415" s="28" t="n">
        <x:f>35+(O415-35)*P415</x:f>
        <x:v>79.13943410433058</x:v>
      </x:c>
      <x:c r="R415" s="28" t="n">
        <x:f>IF(K415&lt;0.95,MIN(25,(0.95-K415)*250),0)</x:f>
        <x:v>0</x:v>
      </x:c>
      <x:c r="S415" s="28" t="n">
        <x:f>IF($X415="A",Y415*5+Z415*15+AA415*30+AB415*60+AC415*80+AD415*100,0)</x:f>
        <x:v>0</x:v>
      </x:c>
      <x:c r="T415" s="28" t="n">
        <x:f>IF($X415="A",AE415*5+AF415*15+AG415*30+AH415*60+AI415*80+AJ415*100,0)</x:f>
        <x:v>0</x:v>
      </x:c>
      <x:c r="U415" s="28" t="n">
        <x:f>IF($X415="A",S415*15%+T415*30%+Q415*55%,0)</x:f>
        <x:v>0</x:v>
      </x:c>
      <x:c r="V415" s="1019" t="n">
        <x:f>IF($X415="A",U415*80%+N415*20%,N415*IFERROR(INDEX($AT$5:$AT$60,MATCH($D415,$AR$5:$AR$60,0)),0.6)+Q415*IFERROR(INDEX($AU$5:$AU$60,MATCH($D415,$AR$5:$AR$60,0)),0.4)-R415)</x:f>
        <x:v>65.96617364173223</x:v>
      </x:c>
      <x:c r="W415" s="25" t="str">
        <x:f>IF(E415&gt;=90,"設定6級候補",IF(E415&gt;=75,"設定4以上強候補",IF(E415&gt;=60,"設定4以上を疑う","要観察")))</x:f>
        <x:v>設定4以上を疑う</x:v>
      </x:c>
      <x:c r="X415" s="1004" t="str">
        <x:f>IFERROR(INDEX($AS$5:$AS$60,MATCH($D415,$AR$5:$AR$60,0)),"AT")</x:f>
        <x:v>AT</x:v>
      </x:c>
      <x:c r="Y415" s="145" t="n">
        <x:f>IFERROR((EXP(-$G415/INDEX($AV$5:$BA$12,MATCH($D415,$AR$5:$AR$12,0),1))*($G415/INDEX($AV$5:$BA$12,MATCH($D415,$AR$5:$AR$12,0),1))^$I415)/((EXP(-$G415/INDEX($AV$5:$BA$12,MATCH($D415,$AR$5:$AR$12,0),1))*($G415/INDEX($AV$5:$BA$12,MATCH($D415,$AR$5:$AR$12,0),1))^$I415)+(EXP(-$G415/INDEX($AV$5:$BA$12,MATCH($D415,$AR$5:$AR$12,0),2))*($G415/INDEX($AV$5:$BA$12,MATCH($D415,$AR$5:$AR$12,0),2))^$I415)+(EXP(-$G415/INDEX($AV$5:$BA$12,MATCH($D415,$AR$5:$AR$12,0),3))*($G415/INDEX($AV$5:$BA$12,MATCH($D415,$AR$5:$AR$12,0),3))^$I415)+(EXP(-$G415/INDEX($AV$5:$BA$12,MATCH($D415,$AR$5:$AR$12,0),4))*($G415/INDEX($AV$5:$BA$12,MATCH($D415,$AR$5:$AR$12,0),4))^$I415)+(EXP(-$G415/INDEX($AV$5:$BA$12,MATCH($D415,$AR$5:$AR$12,0),5))*($G415/INDEX($AV$5:$BA$12,MATCH($D415,$AR$5:$AR$12,0),5))^$I415)+(EXP(-$G415/INDEX($AV$5:$BA$12,MATCH($D415,$AR$5:$AR$12,0),6))*($G415/INDEX($AV$5:$BA$12,MATCH($D415,$AR$5:$AR$12,0),6))^$I415)),0)</x:f>
        <x:v>0</x:v>
      </x:c>
      <x:c r="Z415" s="145" t="n">
        <x:f>IFERROR((EXP(-$G415/INDEX($AV$5:$BA$12,MATCH($D415,$AR$5:$AR$12,0),2))*($G415/INDEX($AV$5:$BA$12,MATCH($D415,$AR$5:$AR$12,0),2))^$I415)/((EXP(-$G415/INDEX($AV$5:$BA$12,MATCH($D415,$AR$5:$AR$12,0),1))*($G415/INDEX($AV$5:$BA$12,MATCH($D415,$AR$5:$AR$12,0),1))^$I415)+(EXP(-$G415/INDEX($AV$5:$BA$12,MATCH($D415,$AR$5:$AR$12,0),2))*($G415/INDEX($AV$5:$BA$12,MATCH($D415,$AR$5:$AR$12,0),2))^$I415)+(EXP(-$G415/INDEX($AV$5:$BA$12,MATCH($D415,$AR$5:$AR$12,0),3))*($G415/INDEX($AV$5:$BA$12,MATCH($D415,$AR$5:$AR$12,0),3))^$I415)+(EXP(-$G415/INDEX($AV$5:$BA$12,MATCH($D415,$AR$5:$AR$12,0),4))*($G415/INDEX($AV$5:$BA$12,MATCH($D415,$AR$5:$AR$12,0),4))^$I415)+(EXP(-$G415/INDEX($AV$5:$BA$12,MATCH($D415,$AR$5:$AR$12,0),5))*($G415/INDEX($AV$5:$BA$12,MATCH($D415,$AR$5:$AR$12,0),5))^$I415)+(EXP(-$G415/INDEX($AV$5:$BA$12,MATCH($D415,$AR$5:$AR$12,0),6))*($G415/INDEX($AV$5:$BA$12,MATCH($D415,$AR$5:$AR$12,0),6))^$I415)),0)</x:f>
        <x:v>0</x:v>
      </x:c>
      <x:c r="AA415" s="145" t="n">
        <x:f>IFERROR((EXP(-$G415/INDEX($AV$5:$BA$12,MATCH($D415,$AR$5:$AR$12,0),3))*($G415/INDEX($AV$5:$BA$12,MATCH($D415,$AR$5:$AR$12,0),3))^$I415)/((EXP(-$G415/INDEX($AV$5:$BA$12,MATCH($D415,$AR$5:$AR$12,0),1))*($G415/INDEX($AV$5:$BA$12,MATCH($D415,$AR$5:$AR$12,0),1))^$I415)+(EXP(-$G415/INDEX($AV$5:$BA$12,MATCH($D415,$AR$5:$AR$12,0),2))*($G415/INDEX($AV$5:$BA$12,MATCH($D415,$AR$5:$AR$12,0),2))^$I415)+(EXP(-$G415/INDEX($AV$5:$BA$12,MATCH($D415,$AR$5:$AR$12,0),3))*($G415/INDEX($AV$5:$BA$12,MATCH($D415,$AR$5:$AR$12,0),3))^$I415)+(EXP(-$G415/INDEX($AV$5:$BA$12,MATCH($D415,$AR$5:$AR$12,0),4))*($G415/INDEX($AV$5:$BA$12,MATCH($D415,$AR$5:$AR$12,0),4))^$I415)+(EXP(-$G415/INDEX($AV$5:$BA$12,MATCH($D415,$AR$5:$AR$12,0),5))*($G415/INDEX($AV$5:$BA$12,MATCH($D415,$AR$5:$AR$12,0),5))^$I415)+(EXP(-$G415/INDEX($AV$5:$BA$12,MATCH($D415,$AR$5:$AR$12,0),6))*($G415/INDEX($AV$5:$BA$12,MATCH($D415,$AR$5:$AR$12,0),6))^$I415)),0)</x:f>
        <x:v>0</x:v>
      </x:c>
      <x:c r="AB415" s="145" t="n">
        <x:f>IFERROR((EXP(-$G415/INDEX($AV$5:$BA$12,MATCH($D415,$AR$5:$AR$12,0),4))*($G415/INDEX($AV$5:$BA$12,MATCH($D415,$AR$5:$AR$12,0),4))^$I415)/((EXP(-$G415/INDEX($AV$5:$BA$12,MATCH($D415,$AR$5:$AR$12,0),1))*($G415/INDEX($AV$5:$BA$12,MATCH($D415,$AR$5:$AR$12,0),1))^$I415)+(EXP(-$G415/INDEX($AV$5:$BA$12,MATCH($D415,$AR$5:$AR$12,0),2))*($G415/INDEX($AV$5:$BA$12,MATCH($D415,$AR$5:$AR$12,0),2))^$I415)+(EXP(-$G415/INDEX($AV$5:$BA$12,MATCH($D415,$AR$5:$AR$12,0),3))*($G415/INDEX($AV$5:$BA$12,MATCH($D415,$AR$5:$AR$12,0),3))^$I415)+(EXP(-$G415/INDEX($AV$5:$BA$12,MATCH($D415,$AR$5:$AR$12,0),4))*($G415/INDEX($AV$5:$BA$12,MATCH($D415,$AR$5:$AR$12,0),4))^$I415)+(EXP(-$G415/INDEX($AV$5:$BA$12,MATCH($D415,$AR$5:$AR$12,0),5))*($G415/INDEX($AV$5:$BA$12,MATCH($D415,$AR$5:$AR$12,0),5))^$I415)+(EXP(-$G415/INDEX($AV$5:$BA$12,MATCH($D415,$AR$5:$AR$12,0),6))*($G415/INDEX($AV$5:$BA$12,MATCH($D415,$AR$5:$AR$12,0),6))^$I415)),0)</x:f>
        <x:v>0</x:v>
      </x:c>
      <x:c r="AC415" s="145" t="n">
        <x:f>IFERROR((EXP(-$G415/INDEX($AV$5:$BA$12,MATCH($D415,$AR$5:$AR$12,0),5))*($G415/INDEX($AV$5:$BA$12,MATCH($D415,$AR$5:$AR$12,0),5))^$I415)/((EXP(-$G415/INDEX($AV$5:$BA$12,MATCH($D415,$AR$5:$AR$12,0),1))*($G415/INDEX($AV$5:$BA$12,MATCH($D415,$AR$5:$AR$12,0),1))^$I415)+(EXP(-$G415/INDEX($AV$5:$BA$12,MATCH($D415,$AR$5:$AR$12,0),2))*($G415/INDEX($AV$5:$BA$12,MATCH($D415,$AR$5:$AR$12,0),2))^$I415)+(EXP(-$G415/INDEX($AV$5:$BA$12,MATCH($D415,$AR$5:$AR$12,0),3))*($G415/INDEX($AV$5:$BA$12,MATCH($D415,$AR$5:$AR$12,0),3))^$I415)+(EXP(-$G415/INDEX($AV$5:$BA$12,MATCH($D415,$AR$5:$AR$12,0),4))*($G415/INDEX($AV$5:$BA$12,MATCH($D415,$AR$5:$AR$12,0),4))^$I415)+(EXP(-$G415/INDEX($AV$5:$BA$12,MATCH($D415,$AR$5:$AR$12,0),5))*($G415/INDEX($AV$5:$BA$12,MATCH($D415,$AR$5:$AR$12,0),5))^$I415)+(EXP(-$G415/INDEX($AV$5:$BA$12,MATCH($D415,$AR$5:$AR$12,0),6))*($G415/INDEX($AV$5:$BA$12,MATCH($D415,$AR$5:$AR$12,0),6))^$I415)),0)</x:f>
        <x:v>0</x:v>
      </x:c>
      <x:c r="AD415" s="145" t="n">
        <x:f>IFERROR((EXP(-$G415/INDEX($AV$5:$BA$12,MATCH($D415,$AR$5:$AR$12,0),6))*($G415/INDEX($AV$5:$BA$12,MATCH($D415,$AR$5:$AR$12,0),6))^$I415)/((EXP(-$G415/INDEX($AV$5:$BA$12,MATCH($D415,$AR$5:$AR$12,0),1))*($G415/INDEX($AV$5:$BA$12,MATCH($D415,$AR$5:$AR$12,0),1))^$I415)+(EXP(-$G415/INDEX($AV$5:$BA$12,MATCH($D415,$AR$5:$AR$12,0),2))*($G415/INDEX($AV$5:$BA$12,MATCH($D415,$AR$5:$AR$12,0),2))^$I415)+(EXP(-$G415/INDEX($AV$5:$BA$12,MATCH($D415,$AR$5:$AR$12,0),3))*($G415/INDEX($AV$5:$BA$12,MATCH($D415,$AR$5:$AR$12,0),3))^$I415)+(EXP(-$G415/INDEX($AV$5:$BA$12,MATCH($D415,$AR$5:$AR$12,0),4))*($G415/INDEX($AV$5:$BA$12,MATCH($D415,$AR$5:$AR$12,0),4))^$I415)+(EXP(-$G415/INDEX($AV$5:$BA$12,MATCH($D415,$AR$5:$AR$12,0),5))*($G415/INDEX($AV$5:$BA$12,MATCH($D415,$AR$5:$AR$12,0),5))^$I415)+(EXP(-$G415/INDEX($AV$5:$BA$12,MATCH($D415,$AR$5:$AR$12,0),6))*($G415/INDEX($AV$5:$BA$12,MATCH($D415,$AR$5:$AR$12,0),6))^$I415)),0)</x:f>
        <x:v>0</x:v>
      </x:c>
      <x:c r="AE415" s="145" t="n">
        <x:f>IFERROR((EXP(-$G415/INDEX($BB$5:$BG$12,MATCH($D415,$AR$5:$AR$12,0),1))*($G415/INDEX($BB$5:$BG$12,MATCH($D415,$AR$5:$AR$12,0),1))^$J415)/((EXP(-$G415/INDEX($BB$5:$BG$12,MATCH($D415,$AR$5:$AR$12,0),1))*($G415/INDEX($BB$5:$BG$12,MATCH($D415,$AR$5:$AR$12,0),1))^$J415)+(EXP(-$G415/INDEX($BB$5:$BG$12,MATCH($D415,$AR$5:$AR$12,0),2))*($G415/INDEX($BB$5:$BG$12,MATCH($D415,$AR$5:$AR$12,0),2))^$J415)+(EXP(-$G415/INDEX($BB$5:$BG$12,MATCH($D415,$AR$5:$AR$12,0),3))*($G415/INDEX($BB$5:$BG$12,MATCH($D415,$AR$5:$AR$12,0),3))^$J415)+(EXP(-$G415/INDEX($BB$5:$BG$12,MATCH($D415,$AR$5:$AR$12,0),4))*($G415/INDEX($BB$5:$BG$12,MATCH($D415,$AR$5:$AR$12,0),4))^$J415)+(EXP(-$G415/INDEX($BB$5:$BG$12,MATCH($D415,$AR$5:$AR$12,0),5))*($G415/INDEX($BB$5:$BG$12,MATCH($D415,$AR$5:$AR$12,0),5))^$J415)+(EXP(-$G415/INDEX($BB$5:$BG$12,MATCH($D415,$AR$5:$AR$12,0),6))*($G415/INDEX($BB$5:$BG$12,MATCH($D415,$AR$5:$AR$12,0),6))^$J415)),0)</x:f>
        <x:v>0</x:v>
      </x:c>
      <x:c r="AF415" s="145" t="n">
        <x:f>IFERROR((EXP(-$G415/INDEX($BB$5:$BG$12,MATCH($D415,$AR$5:$AR$12,0),2))*($G415/INDEX($BB$5:$BG$12,MATCH($D415,$AR$5:$AR$12,0),2))^$J415)/((EXP(-$G415/INDEX($BB$5:$BG$12,MATCH($D415,$AR$5:$AR$12,0),1))*($G415/INDEX($BB$5:$BG$12,MATCH($D415,$AR$5:$AR$12,0),1))^$J415)+(EXP(-$G415/INDEX($BB$5:$BG$12,MATCH($D415,$AR$5:$AR$12,0),2))*($G415/INDEX($BB$5:$BG$12,MATCH($D415,$AR$5:$AR$12,0),2))^$J415)+(EXP(-$G415/INDEX($BB$5:$BG$12,MATCH($D415,$AR$5:$AR$12,0),3))*($G415/INDEX($BB$5:$BG$12,MATCH($D415,$AR$5:$AR$12,0),3))^$J415)+(EXP(-$G415/INDEX($BB$5:$BG$12,MATCH($D415,$AR$5:$AR$12,0),4))*($G415/INDEX($BB$5:$BG$12,MATCH($D415,$AR$5:$AR$12,0),4))^$J415)+(EXP(-$G415/INDEX($BB$5:$BG$12,MATCH($D415,$AR$5:$AR$12,0),5))*($G415/INDEX($BB$5:$BG$12,MATCH($D415,$AR$5:$AR$12,0),5))^$J415)+(EXP(-$G415/INDEX($BB$5:$BG$12,MATCH($D415,$AR$5:$AR$12,0),6))*($G415/INDEX($BB$5:$BG$12,MATCH($D415,$AR$5:$AR$12,0),6))^$J415)),0)</x:f>
        <x:v>0</x:v>
      </x:c>
      <x:c r="AG415" s="145" t="n">
        <x:f>IFERROR((EXP(-$G415/INDEX($BB$5:$BG$12,MATCH($D415,$AR$5:$AR$12,0),3))*($G415/INDEX($BB$5:$BG$12,MATCH($D415,$AR$5:$AR$12,0),3))^$J415)/((EXP(-$G415/INDEX($BB$5:$BG$12,MATCH($D415,$AR$5:$AR$12,0),1))*($G415/INDEX($BB$5:$BG$12,MATCH($D415,$AR$5:$AR$12,0),1))^$J415)+(EXP(-$G415/INDEX($BB$5:$BG$12,MATCH($D415,$AR$5:$AR$12,0),2))*($G415/INDEX($BB$5:$BG$12,MATCH($D415,$AR$5:$AR$12,0),2))^$J415)+(EXP(-$G415/INDEX($BB$5:$BG$12,MATCH($D415,$AR$5:$AR$12,0),3))*($G415/INDEX($BB$5:$BG$12,MATCH($D415,$AR$5:$AR$12,0),3))^$J415)+(EXP(-$G415/INDEX($BB$5:$BG$12,MATCH($D415,$AR$5:$AR$12,0),4))*($G415/INDEX($BB$5:$BG$12,MATCH($D415,$AR$5:$AR$12,0),4))^$J415)+(EXP(-$G415/INDEX($BB$5:$BG$12,MATCH($D415,$AR$5:$AR$12,0),5))*($G415/INDEX($BB$5:$BG$12,MATCH($D415,$AR$5:$AR$12,0),5))^$J415)+(EXP(-$G415/INDEX($BB$5:$BG$12,MATCH($D415,$AR$5:$AR$12,0),6))*($G415/INDEX($BB$5:$BG$12,MATCH($D415,$AR$5:$AR$12,0),6))^$J415)),0)</x:f>
        <x:v>0</x:v>
      </x:c>
      <x:c r="AH415" s="145" t="n">
        <x:f>IFERROR((EXP(-$G415/INDEX($BB$5:$BG$12,MATCH($D415,$AR$5:$AR$12,0),4))*($G415/INDEX($BB$5:$BG$12,MATCH($D415,$AR$5:$AR$12,0),4))^$J415)/((EXP(-$G415/INDEX($BB$5:$BG$12,MATCH($D415,$AR$5:$AR$12,0),1))*($G415/INDEX($BB$5:$BG$12,MATCH($D415,$AR$5:$AR$12,0),1))^$J415)+(EXP(-$G415/INDEX($BB$5:$BG$12,MATCH($D415,$AR$5:$AR$12,0),2))*($G415/INDEX($BB$5:$BG$12,MATCH($D415,$AR$5:$AR$12,0),2))^$J415)+(EXP(-$G415/INDEX($BB$5:$BG$12,MATCH($D415,$AR$5:$AR$12,0),3))*($G415/INDEX($BB$5:$BG$12,MATCH($D415,$AR$5:$AR$12,0),3))^$J415)+(EXP(-$G415/INDEX($BB$5:$BG$12,MATCH($D415,$AR$5:$AR$12,0),4))*($G415/INDEX($BB$5:$BG$12,MATCH($D415,$AR$5:$AR$12,0),4))^$J415)+(EXP(-$G415/INDEX($BB$5:$BG$12,MATCH($D415,$AR$5:$AR$12,0),5))*($G415/INDEX($BB$5:$BG$12,MATCH($D415,$AR$5:$AR$12,0),5))^$J415)+(EXP(-$G415/INDEX($BB$5:$BG$12,MATCH($D415,$AR$5:$AR$12,0),6))*($G415/INDEX($BB$5:$BG$12,MATCH($D415,$AR$5:$AR$12,0),6))^$J415)),0)</x:f>
        <x:v>0</x:v>
      </x:c>
      <x:c r="AI415" s="145" t="n">
        <x:f>IFERROR((EXP(-$G415/INDEX($BB$5:$BG$12,MATCH($D415,$AR$5:$AR$12,0),5))*($G415/INDEX($BB$5:$BG$12,MATCH($D415,$AR$5:$AR$12,0),5))^$J415)/((EXP(-$G415/INDEX($BB$5:$BG$12,MATCH($D415,$AR$5:$AR$12,0),1))*($G415/INDEX($BB$5:$BG$12,MATCH($D415,$AR$5:$AR$12,0),1))^$J415)+(EXP(-$G415/INDEX($BB$5:$BG$12,MATCH($D415,$AR$5:$AR$12,0),2))*($G415/INDEX($BB$5:$BG$12,MATCH($D415,$AR$5:$AR$12,0),2))^$J415)+(EXP(-$G415/INDEX($BB$5:$BG$12,MATCH($D415,$AR$5:$AR$12,0),3))*($G415/INDEX($BB$5:$BG$12,MATCH($D415,$AR$5:$AR$12,0),3))^$J415)+(EXP(-$G415/INDEX($BB$5:$BG$12,MATCH($D415,$AR$5:$AR$12,0),4))*($G415/INDEX($BB$5:$BG$12,MATCH($D415,$AR$5:$AR$12,0),4))^$J415)+(EXP(-$G415/INDEX($BB$5:$BG$12,MATCH($D415,$AR$5:$AR$12,0),5))*($G415/INDEX($BB$5:$BG$12,MATCH($D415,$AR$5:$AR$12,0),5))^$J415)+(EXP(-$G415/INDEX($BB$5:$BG$12,MATCH($D415,$AR$5:$AR$12,0),6))*($G415/INDEX($BB$5:$BG$12,MATCH($D415,$AR$5:$AR$12,0),6))^$J415)),0)</x:f>
        <x:v>0</x:v>
      </x:c>
      <x:c r="AJ415" s="145" t="n">
        <x:f>IFERROR((EXP(-$G415/INDEX($BB$5:$BG$12,MATCH($D415,$AR$5:$AR$12,0),6))*($G415/INDEX($BB$5:$BG$12,MATCH($D415,$AR$5:$AR$12,0),6))^$J415)/((EXP(-$G415/INDEX($BB$5:$BG$12,MATCH($D415,$AR$5:$AR$12,0),1))*($G415/INDEX($BB$5:$BG$12,MATCH($D415,$AR$5:$AR$12,0),1))^$J415)+(EXP(-$G415/INDEX($BB$5:$BG$12,MATCH($D415,$AR$5:$AR$12,0),2))*($G415/INDEX($BB$5:$BG$12,MATCH($D415,$AR$5:$AR$12,0),2))^$J415)+(EXP(-$G415/INDEX($BB$5:$BG$12,MATCH($D415,$AR$5:$AR$12,0),3))*($G415/INDEX($BB$5:$BG$12,MATCH($D415,$AR$5:$AR$12,0),3))^$J415)+(EXP(-$G415/INDEX($BB$5:$BG$12,MATCH($D415,$AR$5:$AR$12,0),4))*($G415/INDEX($BB$5:$BG$12,MATCH($D415,$AR$5:$AR$12,0),4))^$J415)+(EXP(-$G415/INDEX($BB$5:$BG$12,MATCH($D415,$AR$5:$AR$12,0),5))*($G415/INDEX($BB$5:$BG$12,MATCH($D415,$AR$5:$AR$12,0),5))^$J415)+(EXP(-$G415/INDEX($BB$5:$BG$12,MATCH($D415,$AR$5:$AR$12,0),6))*($G415/INDEX($BB$5:$BG$12,MATCH($D415,$AR$5:$AR$12,0),6))^$J415)),0)</x:f>
        <x:v>0</x:v>
      </x:c>
      <x:c r="BJ415"/>
      <x:c r="BK415"/>
      <x:c r="BL415"/>
      <x:c r="BM415"/>
      <x:c r="BN415"/>
      <x:c r="BO415"/>
      <x:c r="BP415"/>
      <x:c r="BQ415"/>
      <x:c r="BR415"/>
      <x:c r="BS415"/>
      <x:c r="BT415"/>
      <x:c r="BU415"/>
      <x:c r="BV415"/>
      <x:c r="BW415"/>
      <x:c r="BX415"/>
      <x:c r="BY415"/>
      <x:c r="BZ415"/>
    </x:row>
    <x:row r="416">
      <x:c r="A416" s="30" t="n">
        <x:f>'対象台データ'!A414</x:f>
        <x:v>46278</x:v>
      </x:c>
      <x:c r="B416" s="1004" t="str">
        <x:f>'対象台データ'!B414</x:f>
        <x:v>日</x:v>
      </x:c>
      <x:c r="C416" s="1004" t="str">
        <x:f>'対象台データ'!C414</x:f>
        <x:v>9/13</x:v>
      </x:c>
      <x:c r="D416" t="str">
        <x:f>'対象台データ'!D414</x:f>
        <x:v>東京喰種</x:v>
      </x:c>
      <x:c r="E416" s="1015" t="n">
        <x:f>IF($X416="A",MIN(100,MAX(0,55+(V416-55)*(1+0.4*SQRT(MIN(G416/8000,1))))),MIN(100,MAX(0,V416)))</x:f>
        <x:v>73.41064592868982</x:v>
      </x:c>
      <x:c r="F416" s="1017" t="n">
        <x:f>'対象台データ'!E414</x:f>
        <x:v>456</x:v>
      </x:c>
      <x:c r="G416" s="644" t="n">
        <x:f>'対象台データ'!F414</x:f>
        <x:v>5315</x:v>
      </x:c>
      <x:c r="H416" s="644" t="n">
        <x:f>'対象台データ'!G414</x:f>
        <x:v>5074</x:v>
      </x:c>
      <x:c r="I416" s="644" t="n">
        <x:f>'対象台データ'!H414</x:f>
        <x:v>0</x:v>
      </x:c>
      <x:c r="J416" s="644" t="n">
        <x:f>'対象台データ'!I414</x:f>
        <x:v>22</x:v>
      </x:c>
      <x:c r="K416" s="145" t="n">
        <x:f>'対象台データ'!K414</x:f>
        <x:v>1.3182188773910317</x:v>
      </x:c>
      <x:c r="L416" s="28" t="n">
        <x:f>IF(G416&lt;=0,5,IF(G416&lt;1500,5+(G416-0)*(20-5)/(1500-0),IF(G416&lt;3000,20+(G416-1500)*(40-20)/(3000-1500),IF(G416&lt;4500,40+(G416-3000)*(58-40)/(4500-3000),IF(G416&lt;6000,58+(G416-4500)*(72-58)/(6000-4500),IF(G416&lt;7500,72+(G416-6000)*(84-72)/(7500-6000),IF(G416&lt;9000,84+(G416-7500)*(93-84)/(9000-7500),IF(G416&lt;11000,93+(G416-9000)*(100-93)/(11000-9000),100))))))))</x:f>
        <x:v>65.60666666666667</x:v>
      </x:c>
      <x:c r="M416" s="28" t="n">
        <x:v>1</x:v>
      </x:c>
      <x:c r="N416" s="28" t="n">
        <x:f>MIN(100,L416*M416)</x:f>
        <x:v>65.60666666666667</x:v>
      </x:c>
      <x:c r="O416" s="28" t="n">
        <x:f>IF(K416&lt;=0.8,0,IF(K416&lt;0.9,0+(K416-0.8)*(10-0)/(0.9-0.8),IF(K416&lt;1,10+(K416-0.9)*(35-10)/(1-0.9),IF(K416&lt;1.2,35+(K416-1)*(87-35)/(1.2-1),IF(K416&lt;1.3,87+(K416-1.2)*(96-87)/(1.3-1.2),IF(K416&lt;1.45,96+(K416-1.3)*(100-96)/(1.45-1.3),100))))))</x:f>
        <x:v>96.48583673042751</x:v>
      </x:c>
      <x:c r="P416" s="145" t="n">
        <x:f>MIN(1,SQRT(G416/8000))</x:f>
        <x:v>0.8150920193450554</x:v>
      </x:c>
      <x:c r="Q416" s="28" t="n">
        <x:f>35+(O416-35)*P416</x:f>
        <x:v>85.11661482172454</x:v>
      </x:c>
      <x:c r="R416" s="28" t="n">
        <x:f>IF(K416&lt;0.95,MIN(25,(0.95-K416)*250),0)</x:f>
        <x:v>0</x:v>
      </x:c>
      <x:c r="S416" s="28" t="n">
        <x:f>IF($X416="A",Y416*5+Z416*15+AA416*30+AB416*60+AC416*80+AD416*100,0)</x:f>
        <x:v>0</x:v>
      </x:c>
      <x:c r="T416" s="28" t="n">
        <x:f>IF($X416="A",AE416*5+AF416*15+AG416*30+AH416*60+AI416*80+AJ416*100,0)</x:f>
        <x:v>0</x:v>
      </x:c>
      <x:c r="U416" s="28" t="n">
        <x:f>IF($X416="A",S416*15%+T416*30%+Q416*55%,0)</x:f>
        <x:v>0</x:v>
      </x:c>
      <x:c r="V416" s="1019" t="n">
        <x:f>IF($X416="A",U416*80%+N416*20%,N416*IFERROR(INDEX($AT$5:$AT$60,MATCH($D416,$AR$5:$AR$60,0)),0.6)+Q416*IFERROR(INDEX($AU$5:$AU$60,MATCH($D416,$AR$5:$AR$60,0)),0.4)-R416)</x:f>
        <x:v>73.41064592868982</x:v>
      </x:c>
      <x:c r="W416" s="25" t="str">
        <x:f>IF(E416&gt;=90,"設定6級候補",IF(E416&gt;=75,"設定4以上強候補",IF(E416&gt;=60,"設定4以上を疑う","要観察")))</x:f>
        <x:v>設定4以上を疑う</x:v>
      </x:c>
      <x:c r="X416" s="1004" t="str">
        <x:f>IFERROR(INDEX($AS$5:$AS$60,MATCH($D416,$AR$5:$AR$60,0)),"AT")</x:f>
        <x:v>AT</x:v>
      </x:c>
      <x:c r="Y416" s="145" t="n">
        <x:f>IFERROR((EXP(-$G416/INDEX($AV$5:$BA$12,MATCH($D416,$AR$5:$AR$12,0),1))*($G416/INDEX($AV$5:$BA$12,MATCH($D416,$AR$5:$AR$12,0),1))^$I416)/((EXP(-$G416/INDEX($AV$5:$BA$12,MATCH($D416,$AR$5:$AR$12,0),1))*($G416/INDEX($AV$5:$BA$12,MATCH($D416,$AR$5:$AR$12,0),1))^$I416)+(EXP(-$G416/INDEX($AV$5:$BA$12,MATCH($D416,$AR$5:$AR$12,0),2))*($G416/INDEX($AV$5:$BA$12,MATCH($D416,$AR$5:$AR$12,0),2))^$I416)+(EXP(-$G416/INDEX($AV$5:$BA$12,MATCH($D416,$AR$5:$AR$12,0),3))*($G416/INDEX($AV$5:$BA$12,MATCH($D416,$AR$5:$AR$12,0),3))^$I416)+(EXP(-$G416/INDEX($AV$5:$BA$12,MATCH($D416,$AR$5:$AR$12,0),4))*($G416/INDEX($AV$5:$BA$12,MATCH($D416,$AR$5:$AR$12,0),4))^$I416)+(EXP(-$G416/INDEX($AV$5:$BA$12,MATCH($D416,$AR$5:$AR$12,0),5))*($G416/INDEX($AV$5:$BA$12,MATCH($D416,$AR$5:$AR$12,0),5))^$I416)+(EXP(-$G416/INDEX($AV$5:$BA$12,MATCH($D416,$AR$5:$AR$12,0),6))*($G416/INDEX($AV$5:$BA$12,MATCH($D416,$AR$5:$AR$12,0),6))^$I416)),0)</x:f>
        <x:v>0</x:v>
      </x:c>
      <x:c r="Z416" s="145" t="n">
        <x:f>IFERROR((EXP(-$G416/INDEX($AV$5:$BA$12,MATCH($D416,$AR$5:$AR$12,0),2))*($G416/INDEX($AV$5:$BA$12,MATCH($D416,$AR$5:$AR$12,0),2))^$I416)/((EXP(-$G416/INDEX($AV$5:$BA$12,MATCH($D416,$AR$5:$AR$12,0),1))*($G416/INDEX($AV$5:$BA$12,MATCH($D416,$AR$5:$AR$12,0),1))^$I416)+(EXP(-$G416/INDEX($AV$5:$BA$12,MATCH($D416,$AR$5:$AR$12,0),2))*($G416/INDEX($AV$5:$BA$12,MATCH($D416,$AR$5:$AR$12,0),2))^$I416)+(EXP(-$G416/INDEX($AV$5:$BA$12,MATCH($D416,$AR$5:$AR$12,0),3))*($G416/INDEX($AV$5:$BA$12,MATCH($D416,$AR$5:$AR$12,0),3))^$I416)+(EXP(-$G416/INDEX($AV$5:$BA$12,MATCH($D416,$AR$5:$AR$12,0),4))*($G416/INDEX($AV$5:$BA$12,MATCH($D416,$AR$5:$AR$12,0),4))^$I416)+(EXP(-$G416/INDEX($AV$5:$BA$12,MATCH($D416,$AR$5:$AR$12,0),5))*($G416/INDEX($AV$5:$BA$12,MATCH($D416,$AR$5:$AR$12,0),5))^$I416)+(EXP(-$G416/INDEX($AV$5:$BA$12,MATCH($D416,$AR$5:$AR$12,0),6))*($G416/INDEX($AV$5:$BA$12,MATCH($D416,$AR$5:$AR$12,0),6))^$I416)),0)</x:f>
        <x:v>0</x:v>
      </x:c>
      <x:c r="AA416" s="145" t="n">
        <x:f>IFERROR((EXP(-$G416/INDEX($AV$5:$BA$12,MATCH($D416,$AR$5:$AR$12,0),3))*($G416/INDEX($AV$5:$BA$12,MATCH($D416,$AR$5:$AR$12,0),3))^$I416)/((EXP(-$G416/INDEX($AV$5:$BA$12,MATCH($D416,$AR$5:$AR$12,0),1))*($G416/INDEX($AV$5:$BA$12,MATCH($D416,$AR$5:$AR$12,0),1))^$I416)+(EXP(-$G416/INDEX($AV$5:$BA$12,MATCH($D416,$AR$5:$AR$12,0),2))*($G416/INDEX($AV$5:$BA$12,MATCH($D416,$AR$5:$AR$12,0),2))^$I416)+(EXP(-$G416/INDEX($AV$5:$BA$12,MATCH($D416,$AR$5:$AR$12,0),3))*($G416/INDEX($AV$5:$BA$12,MATCH($D416,$AR$5:$AR$12,0),3))^$I416)+(EXP(-$G416/INDEX($AV$5:$BA$12,MATCH($D416,$AR$5:$AR$12,0),4))*($G416/INDEX($AV$5:$BA$12,MATCH($D416,$AR$5:$AR$12,0),4))^$I416)+(EXP(-$G416/INDEX($AV$5:$BA$12,MATCH($D416,$AR$5:$AR$12,0),5))*($G416/INDEX($AV$5:$BA$12,MATCH($D416,$AR$5:$AR$12,0),5))^$I416)+(EXP(-$G416/INDEX($AV$5:$BA$12,MATCH($D416,$AR$5:$AR$12,0),6))*($G416/INDEX($AV$5:$BA$12,MATCH($D416,$AR$5:$AR$12,0),6))^$I416)),0)</x:f>
        <x:v>0</x:v>
      </x:c>
      <x:c r="AB416" s="145" t="n">
        <x:f>IFERROR((EXP(-$G416/INDEX($AV$5:$BA$12,MATCH($D416,$AR$5:$AR$12,0),4))*($G416/INDEX($AV$5:$BA$12,MATCH($D416,$AR$5:$AR$12,0),4))^$I416)/((EXP(-$G416/INDEX($AV$5:$BA$12,MATCH($D416,$AR$5:$AR$12,0),1))*($G416/INDEX($AV$5:$BA$12,MATCH($D416,$AR$5:$AR$12,0),1))^$I416)+(EXP(-$G416/INDEX($AV$5:$BA$12,MATCH($D416,$AR$5:$AR$12,0),2))*($G416/INDEX($AV$5:$BA$12,MATCH($D416,$AR$5:$AR$12,0),2))^$I416)+(EXP(-$G416/INDEX($AV$5:$BA$12,MATCH($D416,$AR$5:$AR$12,0),3))*($G416/INDEX($AV$5:$BA$12,MATCH($D416,$AR$5:$AR$12,0),3))^$I416)+(EXP(-$G416/INDEX($AV$5:$BA$12,MATCH($D416,$AR$5:$AR$12,0),4))*($G416/INDEX($AV$5:$BA$12,MATCH($D416,$AR$5:$AR$12,0),4))^$I416)+(EXP(-$G416/INDEX($AV$5:$BA$12,MATCH($D416,$AR$5:$AR$12,0),5))*($G416/INDEX($AV$5:$BA$12,MATCH($D416,$AR$5:$AR$12,0),5))^$I416)+(EXP(-$G416/INDEX($AV$5:$BA$12,MATCH($D416,$AR$5:$AR$12,0),6))*($G416/INDEX($AV$5:$BA$12,MATCH($D416,$AR$5:$AR$12,0),6))^$I416)),0)</x:f>
        <x:v>0</x:v>
      </x:c>
      <x:c r="AC416" s="145" t="n">
        <x:f>IFERROR((EXP(-$G416/INDEX($AV$5:$BA$12,MATCH($D416,$AR$5:$AR$12,0),5))*($G416/INDEX($AV$5:$BA$12,MATCH($D416,$AR$5:$AR$12,0),5))^$I416)/((EXP(-$G416/INDEX($AV$5:$BA$12,MATCH($D416,$AR$5:$AR$12,0),1))*($G416/INDEX($AV$5:$BA$12,MATCH($D416,$AR$5:$AR$12,0),1))^$I416)+(EXP(-$G416/INDEX($AV$5:$BA$12,MATCH($D416,$AR$5:$AR$12,0),2))*($G416/INDEX($AV$5:$BA$12,MATCH($D416,$AR$5:$AR$12,0),2))^$I416)+(EXP(-$G416/INDEX($AV$5:$BA$12,MATCH($D416,$AR$5:$AR$12,0),3))*($G416/INDEX($AV$5:$BA$12,MATCH($D416,$AR$5:$AR$12,0),3))^$I416)+(EXP(-$G416/INDEX($AV$5:$BA$12,MATCH($D416,$AR$5:$AR$12,0),4))*($G416/INDEX($AV$5:$BA$12,MATCH($D416,$AR$5:$AR$12,0),4))^$I416)+(EXP(-$G416/INDEX($AV$5:$BA$12,MATCH($D416,$AR$5:$AR$12,0),5))*($G416/INDEX($AV$5:$BA$12,MATCH($D416,$AR$5:$AR$12,0),5))^$I416)+(EXP(-$G416/INDEX($AV$5:$BA$12,MATCH($D416,$AR$5:$AR$12,0),6))*($G416/INDEX($AV$5:$BA$12,MATCH($D416,$AR$5:$AR$12,0),6))^$I416)),0)</x:f>
        <x:v>0</x:v>
      </x:c>
      <x:c r="AD416" s="145" t="n">
        <x:f>IFERROR((EXP(-$G416/INDEX($AV$5:$BA$12,MATCH($D416,$AR$5:$AR$12,0),6))*($G416/INDEX($AV$5:$BA$12,MATCH($D416,$AR$5:$AR$12,0),6))^$I416)/((EXP(-$G416/INDEX($AV$5:$BA$12,MATCH($D416,$AR$5:$AR$12,0),1))*($G416/INDEX($AV$5:$BA$12,MATCH($D416,$AR$5:$AR$12,0),1))^$I416)+(EXP(-$G416/INDEX($AV$5:$BA$12,MATCH($D416,$AR$5:$AR$12,0),2))*($G416/INDEX($AV$5:$BA$12,MATCH($D416,$AR$5:$AR$12,0),2))^$I416)+(EXP(-$G416/INDEX($AV$5:$BA$12,MATCH($D416,$AR$5:$AR$12,0),3))*($G416/INDEX($AV$5:$BA$12,MATCH($D416,$AR$5:$AR$12,0),3))^$I416)+(EXP(-$G416/INDEX($AV$5:$BA$12,MATCH($D416,$AR$5:$AR$12,0),4))*($G416/INDEX($AV$5:$BA$12,MATCH($D416,$AR$5:$AR$12,0),4))^$I416)+(EXP(-$G416/INDEX($AV$5:$BA$12,MATCH($D416,$AR$5:$AR$12,0),5))*($G416/INDEX($AV$5:$BA$12,MATCH($D416,$AR$5:$AR$12,0),5))^$I416)+(EXP(-$G416/INDEX($AV$5:$BA$12,MATCH($D416,$AR$5:$AR$12,0),6))*($G416/INDEX($AV$5:$BA$12,MATCH($D416,$AR$5:$AR$12,0),6))^$I416)),0)</x:f>
        <x:v>0</x:v>
      </x:c>
      <x:c r="AE416" s="145" t="n">
        <x:f>IFERROR((EXP(-$G416/INDEX($BB$5:$BG$12,MATCH($D416,$AR$5:$AR$12,0),1))*($G416/INDEX($BB$5:$BG$12,MATCH($D416,$AR$5:$AR$12,0),1))^$J416)/((EXP(-$G416/INDEX($BB$5:$BG$12,MATCH($D416,$AR$5:$AR$12,0),1))*($G416/INDEX($BB$5:$BG$12,MATCH($D416,$AR$5:$AR$12,0),1))^$J416)+(EXP(-$G416/INDEX($BB$5:$BG$12,MATCH($D416,$AR$5:$AR$12,0),2))*($G416/INDEX($BB$5:$BG$12,MATCH($D416,$AR$5:$AR$12,0),2))^$J416)+(EXP(-$G416/INDEX($BB$5:$BG$12,MATCH($D416,$AR$5:$AR$12,0),3))*($G416/INDEX($BB$5:$BG$12,MATCH($D416,$AR$5:$AR$12,0),3))^$J416)+(EXP(-$G416/INDEX($BB$5:$BG$12,MATCH($D416,$AR$5:$AR$12,0),4))*($G416/INDEX($BB$5:$BG$12,MATCH($D416,$AR$5:$AR$12,0),4))^$J416)+(EXP(-$G416/INDEX($BB$5:$BG$12,MATCH($D416,$AR$5:$AR$12,0),5))*($G416/INDEX($BB$5:$BG$12,MATCH($D416,$AR$5:$AR$12,0),5))^$J416)+(EXP(-$G416/INDEX($BB$5:$BG$12,MATCH($D416,$AR$5:$AR$12,0),6))*($G416/INDEX($BB$5:$BG$12,MATCH($D416,$AR$5:$AR$12,0),6))^$J416)),0)</x:f>
        <x:v>0</x:v>
      </x:c>
      <x:c r="AF416" s="145" t="n">
        <x:f>IFERROR((EXP(-$G416/INDEX($BB$5:$BG$12,MATCH($D416,$AR$5:$AR$12,0),2))*($G416/INDEX($BB$5:$BG$12,MATCH($D416,$AR$5:$AR$12,0),2))^$J416)/((EXP(-$G416/INDEX($BB$5:$BG$12,MATCH($D416,$AR$5:$AR$12,0),1))*($G416/INDEX($BB$5:$BG$12,MATCH($D416,$AR$5:$AR$12,0),1))^$J416)+(EXP(-$G416/INDEX($BB$5:$BG$12,MATCH($D416,$AR$5:$AR$12,0),2))*($G416/INDEX($BB$5:$BG$12,MATCH($D416,$AR$5:$AR$12,0),2))^$J416)+(EXP(-$G416/INDEX($BB$5:$BG$12,MATCH($D416,$AR$5:$AR$12,0),3))*($G416/INDEX($BB$5:$BG$12,MATCH($D416,$AR$5:$AR$12,0),3))^$J416)+(EXP(-$G416/INDEX($BB$5:$BG$12,MATCH($D416,$AR$5:$AR$12,0),4))*($G416/INDEX($BB$5:$BG$12,MATCH($D416,$AR$5:$AR$12,0),4))^$J416)+(EXP(-$G416/INDEX($BB$5:$BG$12,MATCH($D416,$AR$5:$AR$12,0),5))*($G416/INDEX($BB$5:$BG$12,MATCH($D416,$AR$5:$AR$12,0),5))^$J416)+(EXP(-$G416/INDEX($BB$5:$BG$12,MATCH($D416,$AR$5:$AR$12,0),6))*($G416/INDEX($BB$5:$BG$12,MATCH($D416,$AR$5:$AR$12,0),6))^$J416)),0)</x:f>
        <x:v>0</x:v>
      </x:c>
      <x:c r="AG416" s="145" t="n">
        <x:f>IFERROR((EXP(-$G416/INDEX($BB$5:$BG$12,MATCH($D416,$AR$5:$AR$12,0),3))*($G416/INDEX($BB$5:$BG$12,MATCH($D416,$AR$5:$AR$12,0),3))^$J416)/((EXP(-$G416/INDEX($BB$5:$BG$12,MATCH($D416,$AR$5:$AR$12,0),1))*($G416/INDEX($BB$5:$BG$12,MATCH($D416,$AR$5:$AR$12,0),1))^$J416)+(EXP(-$G416/INDEX($BB$5:$BG$12,MATCH($D416,$AR$5:$AR$12,0),2))*($G416/INDEX($BB$5:$BG$12,MATCH($D416,$AR$5:$AR$12,0),2))^$J416)+(EXP(-$G416/INDEX($BB$5:$BG$12,MATCH($D416,$AR$5:$AR$12,0),3))*($G416/INDEX($BB$5:$BG$12,MATCH($D416,$AR$5:$AR$12,0),3))^$J416)+(EXP(-$G416/INDEX($BB$5:$BG$12,MATCH($D416,$AR$5:$AR$12,0),4))*($G416/INDEX($BB$5:$BG$12,MATCH($D416,$AR$5:$AR$12,0),4))^$J416)+(EXP(-$G416/INDEX($BB$5:$BG$12,MATCH($D416,$AR$5:$AR$12,0),5))*($G416/INDEX($BB$5:$BG$12,MATCH($D416,$AR$5:$AR$12,0),5))^$J416)+(EXP(-$G416/INDEX($BB$5:$BG$12,MATCH($D416,$AR$5:$AR$12,0),6))*($G416/INDEX($BB$5:$BG$12,MATCH($D416,$AR$5:$AR$12,0),6))^$J416)),0)</x:f>
        <x:v>0</x:v>
      </x:c>
      <x:c r="AH416" s="145" t="n">
        <x:f>IFERROR((EXP(-$G416/INDEX($BB$5:$BG$12,MATCH($D416,$AR$5:$AR$12,0),4))*($G416/INDEX($BB$5:$BG$12,MATCH($D416,$AR$5:$AR$12,0),4))^$J416)/((EXP(-$G416/INDEX($BB$5:$BG$12,MATCH($D416,$AR$5:$AR$12,0),1))*($G416/INDEX($BB$5:$BG$12,MATCH($D416,$AR$5:$AR$12,0),1))^$J416)+(EXP(-$G416/INDEX($BB$5:$BG$12,MATCH($D416,$AR$5:$AR$12,0),2))*($G416/INDEX($BB$5:$BG$12,MATCH($D416,$AR$5:$AR$12,0),2))^$J416)+(EXP(-$G416/INDEX($BB$5:$BG$12,MATCH($D416,$AR$5:$AR$12,0),3))*($G416/INDEX($BB$5:$BG$12,MATCH($D416,$AR$5:$AR$12,0),3))^$J416)+(EXP(-$G416/INDEX($BB$5:$BG$12,MATCH($D416,$AR$5:$AR$12,0),4))*($G416/INDEX($BB$5:$BG$12,MATCH($D416,$AR$5:$AR$12,0),4))^$J416)+(EXP(-$G416/INDEX($BB$5:$BG$12,MATCH($D416,$AR$5:$AR$12,0),5))*($G416/INDEX($BB$5:$BG$12,MATCH($D416,$AR$5:$AR$12,0),5))^$J416)+(EXP(-$G416/INDEX($BB$5:$BG$12,MATCH($D416,$AR$5:$AR$12,0),6))*($G416/INDEX($BB$5:$BG$12,MATCH($D416,$AR$5:$AR$12,0),6))^$J416)),0)</x:f>
        <x:v>0</x:v>
      </x:c>
      <x:c r="AI416" s="145" t="n">
        <x:f>IFERROR((EXP(-$G416/INDEX($BB$5:$BG$12,MATCH($D416,$AR$5:$AR$12,0),5))*($G416/INDEX($BB$5:$BG$12,MATCH($D416,$AR$5:$AR$12,0),5))^$J416)/((EXP(-$G416/INDEX($BB$5:$BG$12,MATCH($D416,$AR$5:$AR$12,0),1))*($G416/INDEX($BB$5:$BG$12,MATCH($D416,$AR$5:$AR$12,0),1))^$J416)+(EXP(-$G416/INDEX($BB$5:$BG$12,MATCH($D416,$AR$5:$AR$12,0),2))*($G416/INDEX($BB$5:$BG$12,MATCH($D416,$AR$5:$AR$12,0),2))^$J416)+(EXP(-$G416/INDEX($BB$5:$BG$12,MATCH($D416,$AR$5:$AR$12,0),3))*($G416/INDEX($BB$5:$BG$12,MATCH($D416,$AR$5:$AR$12,0),3))^$J416)+(EXP(-$G416/INDEX($BB$5:$BG$12,MATCH($D416,$AR$5:$AR$12,0),4))*($G416/INDEX($BB$5:$BG$12,MATCH($D416,$AR$5:$AR$12,0),4))^$J416)+(EXP(-$G416/INDEX($BB$5:$BG$12,MATCH($D416,$AR$5:$AR$12,0),5))*($G416/INDEX($BB$5:$BG$12,MATCH($D416,$AR$5:$AR$12,0),5))^$J416)+(EXP(-$G416/INDEX($BB$5:$BG$12,MATCH($D416,$AR$5:$AR$12,0),6))*($G416/INDEX($BB$5:$BG$12,MATCH($D416,$AR$5:$AR$12,0),6))^$J416)),0)</x:f>
        <x:v>0</x:v>
      </x:c>
      <x:c r="AJ416" s="145" t="n">
        <x:f>IFERROR((EXP(-$G416/INDEX($BB$5:$BG$12,MATCH($D416,$AR$5:$AR$12,0),6))*($G416/INDEX($BB$5:$BG$12,MATCH($D416,$AR$5:$AR$12,0),6))^$J416)/((EXP(-$G416/INDEX($BB$5:$BG$12,MATCH($D416,$AR$5:$AR$12,0),1))*($G416/INDEX($BB$5:$BG$12,MATCH($D416,$AR$5:$AR$12,0),1))^$J416)+(EXP(-$G416/INDEX($BB$5:$BG$12,MATCH($D416,$AR$5:$AR$12,0),2))*($G416/INDEX($BB$5:$BG$12,MATCH($D416,$AR$5:$AR$12,0),2))^$J416)+(EXP(-$G416/INDEX($BB$5:$BG$12,MATCH($D416,$AR$5:$AR$12,0),3))*($G416/INDEX($BB$5:$BG$12,MATCH($D416,$AR$5:$AR$12,0),3))^$J416)+(EXP(-$G416/INDEX($BB$5:$BG$12,MATCH($D416,$AR$5:$AR$12,0),4))*($G416/INDEX($BB$5:$BG$12,MATCH($D416,$AR$5:$AR$12,0),4))^$J416)+(EXP(-$G416/INDEX($BB$5:$BG$12,MATCH($D416,$AR$5:$AR$12,0),5))*($G416/INDEX($BB$5:$BG$12,MATCH($D416,$AR$5:$AR$12,0),5))^$J416)+(EXP(-$G416/INDEX($BB$5:$BG$12,MATCH($D416,$AR$5:$AR$12,0),6))*($G416/INDEX($BB$5:$BG$12,MATCH($D416,$AR$5:$AR$12,0),6))^$J416)),0)</x:f>
        <x:v>0</x:v>
      </x:c>
      <x:c r="BJ416"/>
      <x:c r="BK416"/>
      <x:c r="BL416"/>
      <x:c r="BM416"/>
      <x:c r="BN416"/>
      <x:c r="BO416"/>
      <x:c r="BP416"/>
      <x:c r="BQ416"/>
      <x:c r="BR416"/>
      <x:c r="BS416"/>
      <x:c r="BT416"/>
      <x:c r="BU416"/>
      <x:c r="BV416"/>
      <x:c r="BW416"/>
      <x:c r="BX416"/>
      <x:c r="BY416"/>
      <x:c r="BZ416"/>
    </x:row>
    <x:row r="417">
      <x:c r="A417" s="30" t="n">
        <x:f>'対象台データ'!A415</x:f>
        <x:v>46278</x:v>
      </x:c>
      <x:c r="B417" s="1004" t="str">
        <x:f>'対象台データ'!B415</x:f>
        <x:v>日</x:v>
      </x:c>
      <x:c r="C417" s="1004" t="str">
        <x:f>'対象台データ'!C415</x:f>
        <x:v>9/13</x:v>
      </x:c>
      <x:c r="D417" t="str">
        <x:f>'対象台データ'!D415</x:f>
        <x:v>東京喰種</x:v>
      </x:c>
      <x:c r="E417" s="1015" t="n">
        <x:f>IF($X417="A",MIN(100,MAX(0,55+(V417-55)*(1+0.4*SQRT(MIN(G417/8000,1))))),MIN(100,MAX(0,V417)))</x:f>
        <x:v>58.22752268288669</x:v>
      </x:c>
      <x:c r="F417" s="1017" t="n">
        <x:f>'対象台データ'!E415</x:f>
        <x:v>457</x:v>
      </x:c>
      <x:c r="G417" s="644" t="n">
        <x:f>'対象台データ'!F415</x:f>
        <x:v>3526</x:v>
      </x:c>
      <x:c r="H417" s="644" t="n">
        <x:f>'対象台データ'!G415</x:f>
        <x:v>3534</x:v>
      </x:c>
      <x:c r="I417" s="644" t="n">
        <x:f>'対象台データ'!H415</x:f>
        <x:v>0</x:v>
      </x:c>
      <x:c r="J417" s="644" t="n">
        <x:f>'対象台データ'!I415</x:f>
        <x:v>15</x:v>
      </x:c>
      <x:c r="K417" s="145" t="n">
        <x:f>'対象台データ'!K415</x:f>
        <x:v>1.334089619965967</x:v>
      </x:c>
      <x:c r="L417" s="28" t="n">
        <x:f>IF(G417&lt;=0,5,IF(G417&lt;1500,5+(G417-0)*(20-5)/(1500-0),IF(G417&lt;3000,20+(G417-1500)*(40-20)/(3000-1500),IF(G417&lt;4500,40+(G417-3000)*(58-40)/(4500-3000),IF(G417&lt;6000,58+(G417-4500)*(72-58)/(6000-4500),IF(G417&lt;7500,72+(G417-6000)*(84-72)/(7500-6000),IF(G417&lt;9000,84+(G417-7500)*(93-84)/(9000-7500),IF(G417&lt;11000,93+(G417-9000)*(100-93)/(11000-9000),100))))))))</x:f>
        <x:v>46.312</x:v>
      </x:c>
      <x:c r="M417" s="28" t="n">
        <x:v>1</x:v>
      </x:c>
      <x:c r="N417" s="28" t="n">
        <x:f>MIN(100,L417*M417)</x:f>
        <x:v>46.312</x:v>
      </x:c>
      <x:c r="O417" s="28" t="n">
        <x:f>IF(K417&lt;=0.8,0,IF(K417&lt;0.9,0+(K417-0.8)*(10-0)/(0.9-0.8),IF(K417&lt;1,10+(K417-0.9)*(35-10)/(1-0.9),IF(K417&lt;1.2,35+(K417-1)*(87-35)/(1.2-1),IF(K417&lt;1.3,87+(K417-1.2)*(96-87)/(1.3-1.2),IF(K417&lt;1.45,96+(K417-1.3)*(100-96)/(1.45-1.3),100))))))</x:f>
        <x:v>96.9090565324258</x:v>
      </x:c>
      <x:c r="P417" s="145" t="n">
        <x:f>MIN(1,SQRT(G417/8000))</x:f>
        <x:v>0.6638900511379877</x:v>
      </x:c>
      <x:c r="Q417" s="28" t="n">
        <x:f>35+(O417-35)*P417</x:f>
        <x:v>76.10080670721673</x:v>
      </x:c>
      <x:c r="R417" s="28" t="n">
        <x:f>IF(K417&lt;0.95,MIN(25,(0.95-K417)*250),0)</x:f>
        <x:v>0</x:v>
      </x:c>
      <x:c r="S417" s="28" t="n">
        <x:f>IF($X417="A",Y417*5+Z417*15+AA417*30+AB417*60+AC417*80+AD417*100,0)</x:f>
        <x:v>0</x:v>
      </x:c>
      <x:c r="T417" s="28" t="n">
        <x:f>IF($X417="A",AE417*5+AF417*15+AG417*30+AH417*60+AI417*80+AJ417*100,0)</x:f>
        <x:v>0</x:v>
      </x:c>
      <x:c r="U417" s="28" t="n">
        <x:f>IF($X417="A",S417*15%+T417*30%+Q417*55%,0)</x:f>
        <x:v>0</x:v>
      </x:c>
      <x:c r="V417" s="1019" t="n">
        <x:f>IF($X417="A",U417*80%+N417*20%,N417*IFERROR(INDEX($AT$5:$AT$60,MATCH($D417,$AR$5:$AR$60,0)),0.6)+Q417*IFERROR(INDEX($AU$5:$AU$60,MATCH($D417,$AR$5:$AR$60,0)),0.4)-R417)</x:f>
        <x:v>58.22752268288669</x:v>
      </x:c>
      <x:c r="W417" s="25" t="str">
        <x:f>IF(E417&gt;=90,"設定6級候補",IF(E417&gt;=75,"設定4以上強候補",IF(E417&gt;=60,"設定4以上を疑う","要観察")))</x:f>
        <x:v>要観察</x:v>
      </x:c>
      <x:c r="X417" s="1004" t="str">
        <x:f>IFERROR(INDEX($AS$5:$AS$60,MATCH($D417,$AR$5:$AR$60,0)),"AT")</x:f>
        <x:v>AT</x:v>
      </x:c>
      <x:c r="Y417" s="145" t="n">
        <x:f>IFERROR((EXP(-$G417/INDEX($AV$5:$BA$12,MATCH($D417,$AR$5:$AR$12,0),1))*($G417/INDEX($AV$5:$BA$12,MATCH($D417,$AR$5:$AR$12,0),1))^$I417)/((EXP(-$G417/INDEX($AV$5:$BA$12,MATCH($D417,$AR$5:$AR$12,0),1))*($G417/INDEX($AV$5:$BA$12,MATCH($D417,$AR$5:$AR$12,0),1))^$I417)+(EXP(-$G417/INDEX($AV$5:$BA$12,MATCH($D417,$AR$5:$AR$12,0),2))*($G417/INDEX($AV$5:$BA$12,MATCH($D417,$AR$5:$AR$12,0),2))^$I417)+(EXP(-$G417/INDEX($AV$5:$BA$12,MATCH($D417,$AR$5:$AR$12,0),3))*($G417/INDEX($AV$5:$BA$12,MATCH($D417,$AR$5:$AR$12,0),3))^$I417)+(EXP(-$G417/INDEX($AV$5:$BA$12,MATCH($D417,$AR$5:$AR$12,0),4))*($G417/INDEX($AV$5:$BA$12,MATCH($D417,$AR$5:$AR$12,0),4))^$I417)+(EXP(-$G417/INDEX($AV$5:$BA$12,MATCH($D417,$AR$5:$AR$12,0),5))*($G417/INDEX($AV$5:$BA$12,MATCH($D417,$AR$5:$AR$12,0),5))^$I417)+(EXP(-$G417/INDEX($AV$5:$BA$12,MATCH($D417,$AR$5:$AR$12,0),6))*($G417/INDEX($AV$5:$BA$12,MATCH($D417,$AR$5:$AR$12,0),6))^$I417)),0)</x:f>
        <x:v>0</x:v>
      </x:c>
      <x:c r="Z417" s="145" t="n">
        <x:f>IFERROR((EXP(-$G417/INDEX($AV$5:$BA$12,MATCH($D417,$AR$5:$AR$12,0),2))*($G417/INDEX($AV$5:$BA$12,MATCH($D417,$AR$5:$AR$12,0),2))^$I417)/((EXP(-$G417/INDEX($AV$5:$BA$12,MATCH($D417,$AR$5:$AR$12,0),1))*($G417/INDEX($AV$5:$BA$12,MATCH($D417,$AR$5:$AR$12,0),1))^$I417)+(EXP(-$G417/INDEX($AV$5:$BA$12,MATCH($D417,$AR$5:$AR$12,0),2))*($G417/INDEX($AV$5:$BA$12,MATCH($D417,$AR$5:$AR$12,0),2))^$I417)+(EXP(-$G417/INDEX($AV$5:$BA$12,MATCH($D417,$AR$5:$AR$12,0),3))*($G417/INDEX($AV$5:$BA$12,MATCH($D417,$AR$5:$AR$12,0),3))^$I417)+(EXP(-$G417/INDEX($AV$5:$BA$12,MATCH($D417,$AR$5:$AR$12,0),4))*($G417/INDEX($AV$5:$BA$12,MATCH($D417,$AR$5:$AR$12,0),4))^$I417)+(EXP(-$G417/INDEX($AV$5:$BA$12,MATCH($D417,$AR$5:$AR$12,0),5))*($G417/INDEX($AV$5:$BA$12,MATCH($D417,$AR$5:$AR$12,0),5))^$I417)+(EXP(-$G417/INDEX($AV$5:$BA$12,MATCH($D417,$AR$5:$AR$12,0),6))*($G417/INDEX($AV$5:$BA$12,MATCH($D417,$AR$5:$AR$12,0),6))^$I417)),0)</x:f>
        <x:v>0</x:v>
      </x:c>
      <x:c r="AA417" s="145" t="n">
        <x:f>IFERROR((EXP(-$G417/INDEX($AV$5:$BA$12,MATCH($D417,$AR$5:$AR$12,0),3))*($G417/INDEX($AV$5:$BA$12,MATCH($D417,$AR$5:$AR$12,0),3))^$I417)/((EXP(-$G417/INDEX($AV$5:$BA$12,MATCH($D417,$AR$5:$AR$12,0),1))*($G417/INDEX($AV$5:$BA$12,MATCH($D417,$AR$5:$AR$12,0),1))^$I417)+(EXP(-$G417/INDEX($AV$5:$BA$12,MATCH($D417,$AR$5:$AR$12,0),2))*($G417/INDEX($AV$5:$BA$12,MATCH($D417,$AR$5:$AR$12,0),2))^$I417)+(EXP(-$G417/INDEX($AV$5:$BA$12,MATCH($D417,$AR$5:$AR$12,0),3))*($G417/INDEX($AV$5:$BA$12,MATCH($D417,$AR$5:$AR$12,0),3))^$I417)+(EXP(-$G417/INDEX($AV$5:$BA$12,MATCH($D417,$AR$5:$AR$12,0),4))*($G417/INDEX($AV$5:$BA$12,MATCH($D417,$AR$5:$AR$12,0),4))^$I417)+(EXP(-$G417/INDEX($AV$5:$BA$12,MATCH($D417,$AR$5:$AR$12,0),5))*($G417/INDEX($AV$5:$BA$12,MATCH($D417,$AR$5:$AR$12,0),5))^$I417)+(EXP(-$G417/INDEX($AV$5:$BA$12,MATCH($D417,$AR$5:$AR$12,0),6))*($G417/INDEX($AV$5:$BA$12,MATCH($D417,$AR$5:$AR$12,0),6))^$I417)),0)</x:f>
        <x:v>0</x:v>
      </x:c>
      <x:c r="AB417" s="145" t="n">
        <x:f>IFERROR((EXP(-$G417/INDEX($AV$5:$BA$12,MATCH($D417,$AR$5:$AR$12,0),4))*($G417/INDEX($AV$5:$BA$12,MATCH($D417,$AR$5:$AR$12,0),4))^$I417)/((EXP(-$G417/INDEX($AV$5:$BA$12,MATCH($D417,$AR$5:$AR$12,0),1))*($G417/INDEX($AV$5:$BA$12,MATCH($D417,$AR$5:$AR$12,0),1))^$I417)+(EXP(-$G417/INDEX($AV$5:$BA$12,MATCH($D417,$AR$5:$AR$12,0),2))*($G417/INDEX($AV$5:$BA$12,MATCH($D417,$AR$5:$AR$12,0),2))^$I417)+(EXP(-$G417/INDEX($AV$5:$BA$12,MATCH($D417,$AR$5:$AR$12,0),3))*($G417/INDEX($AV$5:$BA$12,MATCH($D417,$AR$5:$AR$12,0),3))^$I417)+(EXP(-$G417/INDEX($AV$5:$BA$12,MATCH($D417,$AR$5:$AR$12,0),4))*($G417/INDEX($AV$5:$BA$12,MATCH($D417,$AR$5:$AR$12,0),4))^$I417)+(EXP(-$G417/INDEX($AV$5:$BA$12,MATCH($D417,$AR$5:$AR$12,0),5))*($G417/INDEX($AV$5:$BA$12,MATCH($D417,$AR$5:$AR$12,0),5))^$I417)+(EXP(-$G417/INDEX($AV$5:$BA$12,MATCH($D417,$AR$5:$AR$12,0),6))*($G417/INDEX($AV$5:$BA$12,MATCH($D417,$AR$5:$AR$12,0),6))^$I417)),0)</x:f>
        <x:v>0</x:v>
      </x:c>
      <x:c r="AC417" s="145" t="n">
        <x:f>IFERROR((EXP(-$G417/INDEX($AV$5:$BA$12,MATCH($D417,$AR$5:$AR$12,0),5))*($G417/INDEX($AV$5:$BA$12,MATCH($D417,$AR$5:$AR$12,0),5))^$I417)/((EXP(-$G417/INDEX($AV$5:$BA$12,MATCH($D417,$AR$5:$AR$12,0),1))*($G417/INDEX($AV$5:$BA$12,MATCH($D417,$AR$5:$AR$12,0),1))^$I417)+(EXP(-$G417/INDEX($AV$5:$BA$12,MATCH($D417,$AR$5:$AR$12,0),2))*($G417/INDEX($AV$5:$BA$12,MATCH($D417,$AR$5:$AR$12,0),2))^$I417)+(EXP(-$G417/INDEX($AV$5:$BA$12,MATCH($D417,$AR$5:$AR$12,0),3))*($G417/INDEX($AV$5:$BA$12,MATCH($D417,$AR$5:$AR$12,0),3))^$I417)+(EXP(-$G417/INDEX($AV$5:$BA$12,MATCH($D417,$AR$5:$AR$12,0),4))*($G417/INDEX($AV$5:$BA$12,MATCH($D417,$AR$5:$AR$12,0),4))^$I417)+(EXP(-$G417/INDEX($AV$5:$BA$12,MATCH($D417,$AR$5:$AR$12,0),5))*($G417/INDEX($AV$5:$BA$12,MATCH($D417,$AR$5:$AR$12,0),5))^$I417)+(EXP(-$G417/INDEX($AV$5:$BA$12,MATCH($D417,$AR$5:$AR$12,0),6))*($G417/INDEX($AV$5:$BA$12,MATCH($D417,$AR$5:$AR$12,0),6))^$I417)),0)</x:f>
        <x:v>0</x:v>
      </x:c>
      <x:c r="AD417" s="145" t="n">
        <x:f>IFERROR((EXP(-$G417/INDEX($AV$5:$BA$12,MATCH($D417,$AR$5:$AR$12,0),6))*($G417/INDEX($AV$5:$BA$12,MATCH($D417,$AR$5:$AR$12,0),6))^$I417)/((EXP(-$G417/INDEX($AV$5:$BA$12,MATCH($D417,$AR$5:$AR$12,0),1))*($G417/INDEX($AV$5:$BA$12,MATCH($D417,$AR$5:$AR$12,0),1))^$I417)+(EXP(-$G417/INDEX($AV$5:$BA$12,MATCH($D417,$AR$5:$AR$12,0),2))*($G417/INDEX($AV$5:$BA$12,MATCH($D417,$AR$5:$AR$12,0),2))^$I417)+(EXP(-$G417/INDEX($AV$5:$BA$12,MATCH($D417,$AR$5:$AR$12,0),3))*($G417/INDEX($AV$5:$BA$12,MATCH($D417,$AR$5:$AR$12,0),3))^$I417)+(EXP(-$G417/INDEX($AV$5:$BA$12,MATCH($D417,$AR$5:$AR$12,0),4))*($G417/INDEX($AV$5:$BA$12,MATCH($D417,$AR$5:$AR$12,0),4))^$I417)+(EXP(-$G417/INDEX($AV$5:$BA$12,MATCH($D417,$AR$5:$AR$12,0),5))*($G417/INDEX($AV$5:$BA$12,MATCH($D417,$AR$5:$AR$12,0),5))^$I417)+(EXP(-$G417/INDEX($AV$5:$BA$12,MATCH($D417,$AR$5:$AR$12,0),6))*($G417/INDEX($AV$5:$BA$12,MATCH($D417,$AR$5:$AR$12,0),6))^$I417)),0)</x:f>
        <x:v>0</x:v>
      </x:c>
      <x:c r="AE417" s="145" t="n">
        <x:f>IFERROR((EXP(-$G417/INDEX($BB$5:$BG$12,MATCH($D417,$AR$5:$AR$12,0),1))*($G417/INDEX($BB$5:$BG$12,MATCH($D417,$AR$5:$AR$12,0),1))^$J417)/((EXP(-$G417/INDEX($BB$5:$BG$12,MATCH($D417,$AR$5:$AR$12,0),1))*($G417/INDEX($BB$5:$BG$12,MATCH($D417,$AR$5:$AR$12,0),1))^$J417)+(EXP(-$G417/INDEX($BB$5:$BG$12,MATCH($D417,$AR$5:$AR$12,0),2))*($G417/INDEX($BB$5:$BG$12,MATCH($D417,$AR$5:$AR$12,0),2))^$J417)+(EXP(-$G417/INDEX($BB$5:$BG$12,MATCH($D417,$AR$5:$AR$12,0),3))*($G417/INDEX($BB$5:$BG$12,MATCH($D417,$AR$5:$AR$12,0),3))^$J417)+(EXP(-$G417/INDEX($BB$5:$BG$12,MATCH($D417,$AR$5:$AR$12,0),4))*($G417/INDEX($BB$5:$BG$12,MATCH($D417,$AR$5:$AR$12,0),4))^$J417)+(EXP(-$G417/INDEX($BB$5:$BG$12,MATCH($D417,$AR$5:$AR$12,0),5))*($G417/INDEX($BB$5:$BG$12,MATCH($D417,$AR$5:$AR$12,0),5))^$J417)+(EXP(-$G417/INDEX($BB$5:$BG$12,MATCH($D417,$AR$5:$AR$12,0),6))*($G417/INDEX($BB$5:$BG$12,MATCH($D417,$AR$5:$AR$12,0),6))^$J417)),0)</x:f>
        <x:v>0</x:v>
      </x:c>
      <x:c r="AF417" s="145" t="n">
        <x:f>IFERROR((EXP(-$G417/INDEX($BB$5:$BG$12,MATCH($D417,$AR$5:$AR$12,0),2))*($G417/INDEX($BB$5:$BG$12,MATCH($D417,$AR$5:$AR$12,0),2))^$J417)/((EXP(-$G417/INDEX($BB$5:$BG$12,MATCH($D417,$AR$5:$AR$12,0),1))*($G417/INDEX($BB$5:$BG$12,MATCH($D417,$AR$5:$AR$12,0),1))^$J417)+(EXP(-$G417/INDEX($BB$5:$BG$12,MATCH($D417,$AR$5:$AR$12,0),2))*($G417/INDEX($BB$5:$BG$12,MATCH($D417,$AR$5:$AR$12,0),2))^$J417)+(EXP(-$G417/INDEX($BB$5:$BG$12,MATCH($D417,$AR$5:$AR$12,0),3))*($G417/INDEX($BB$5:$BG$12,MATCH($D417,$AR$5:$AR$12,0),3))^$J417)+(EXP(-$G417/INDEX($BB$5:$BG$12,MATCH($D417,$AR$5:$AR$12,0),4))*($G417/INDEX($BB$5:$BG$12,MATCH($D417,$AR$5:$AR$12,0),4))^$J417)+(EXP(-$G417/INDEX($BB$5:$BG$12,MATCH($D417,$AR$5:$AR$12,0),5))*($G417/INDEX($BB$5:$BG$12,MATCH($D417,$AR$5:$AR$12,0),5))^$J417)+(EXP(-$G417/INDEX($BB$5:$BG$12,MATCH($D417,$AR$5:$AR$12,0),6))*($G417/INDEX($BB$5:$BG$12,MATCH($D417,$AR$5:$AR$12,0),6))^$J417)),0)</x:f>
        <x:v>0</x:v>
      </x:c>
      <x:c r="AG417" s="145" t="n">
        <x:f>IFERROR((EXP(-$G417/INDEX($BB$5:$BG$12,MATCH($D417,$AR$5:$AR$12,0),3))*($G417/INDEX($BB$5:$BG$12,MATCH($D417,$AR$5:$AR$12,0),3))^$J417)/((EXP(-$G417/INDEX($BB$5:$BG$12,MATCH($D417,$AR$5:$AR$12,0),1))*($G417/INDEX($BB$5:$BG$12,MATCH($D417,$AR$5:$AR$12,0),1))^$J417)+(EXP(-$G417/INDEX($BB$5:$BG$12,MATCH($D417,$AR$5:$AR$12,0),2))*($G417/INDEX($BB$5:$BG$12,MATCH($D417,$AR$5:$AR$12,0),2))^$J417)+(EXP(-$G417/INDEX($BB$5:$BG$12,MATCH($D417,$AR$5:$AR$12,0),3))*($G417/INDEX($BB$5:$BG$12,MATCH($D417,$AR$5:$AR$12,0),3))^$J417)+(EXP(-$G417/INDEX($BB$5:$BG$12,MATCH($D417,$AR$5:$AR$12,0),4))*($G417/INDEX($BB$5:$BG$12,MATCH($D417,$AR$5:$AR$12,0),4))^$J417)+(EXP(-$G417/INDEX($BB$5:$BG$12,MATCH($D417,$AR$5:$AR$12,0),5))*($G417/INDEX($BB$5:$BG$12,MATCH($D417,$AR$5:$AR$12,0),5))^$J417)+(EXP(-$G417/INDEX($BB$5:$BG$12,MATCH($D417,$AR$5:$AR$12,0),6))*($G417/INDEX($BB$5:$BG$12,MATCH($D417,$AR$5:$AR$12,0),6))^$J417)),0)</x:f>
        <x:v>0</x:v>
      </x:c>
      <x:c r="AH417" s="145" t="n">
        <x:f>IFERROR((EXP(-$G417/INDEX($BB$5:$BG$12,MATCH($D417,$AR$5:$AR$12,0),4))*($G417/INDEX($BB$5:$BG$12,MATCH($D417,$AR$5:$AR$12,0),4))^$J417)/((EXP(-$G417/INDEX($BB$5:$BG$12,MATCH($D417,$AR$5:$AR$12,0),1))*($G417/INDEX($BB$5:$BG$12,MATCH($D417,$AR$5:$AR$12,0),1))^$J417)+(EXP(-$G417/INDEX($BB$5:$BG$12,MATCH($D417,$AR$5:$AR$12,0),2))*($G417/INDEX($BB$5:$BG$12,MATCH($D417,$AR$5:$AR$12,0),2))^$J417)+(EXP(-$G417/INDEX($BB$5:$BG$12,MATCH($D417,$AR$5:$AR$12,0),3))*($G417/INDEX($BB$5:$BG$12,MATCH($D417,$AR$5:$AR$12,0),3))^$J417)+(EXP(-$G417/INDEX($BB$5:$BG$12,MATCH($D417,$AR$5:$AR$12,0),4))*($G417/INDEX($BB$5:$BG$12,MATCH($D417,$AR$5:$AR$12,0),4))^$J417)+(EXP(-$G417/INDEX($BB$5:$BG$12,MATCH($D417,$AR$5:$AR$12,0),5))*($G417/INDEX($BB$5:$BG$12,MATCH($D417,$AR$5:$AR$12,0),5))^$J417)+(EXP(-$G417/INDEX($BB$5:$BG$12,MATCH($D417,$AR$5:$AR$12,0),6))*($G417/INDEX($BB$5:$BG$12,MATCH($D417,$AR$5:$AR$12,0),6))^$J417)),0)</x:f>
        <x:v>0</x:v>
      </x:c>
      <x:c r="AI417" s="145" t="n">
        <x:f>IFERROR((EXP(-$G417/INDEX($BB$5:$BG$12,MATCH($D417,$AR$5:$AR$12,0),5))*($G417/INDEX($BB$5:$BG$12,MATCH($D417,$AR$5:$AR$12,0),5))^$J417)/((EXP(-$G417/INDEX($BB$5:$BG$12,MATCH($D417,$AR$5:$AR$12,0),1))*($G417/INDEX($BB$5:$BG$12,MATCH($D417,$AR$5:$AR$12,0),1))^$J417)+(EXP(-$G417/INDEX($BB$5:$BG$12,MATCH($D417,$AR$5:$AR$12,0),2))*($G417/INDEX($BB$5:$BG$12,MATCH($D417,$AR$5:$AR$12,0),2))^$J417)+(EXP(-$G417/INDEX($BB$5:$BG$12,MATCH($D417,$AR$5:$AR$12,0),3))*($G417/INDEX($BB$5:$BG$12,MATCH($D417,$AR$5:$AR$12,0),3))^$J417)+(EXP(-$G417/INDEX($BB$5:$BG$12,MATCH($D417,$AR$5:$AR$12,0),4))*($G417/INDEX($BB$5:$BG$12,MATCH($D417,$AR$5:$AR$12,0),4))^$J417)+(EXP(-$G417/INDEX($BB$5:$BG$12,MATCH($D417,$AR$5:$AR$12,0),5))*($G417/INDEX($BB$5:$BG$12,MATCH($D417,$AR$5:$AR$12,0),5))^$J417)+(EXP(-$G417/INDEX($BB$5:$BG$12,MATCH($D417,$AR$5:$AR$12,0),6))*($G417/INDEX($BB$5:$BG$12,MATCH($D417,$AR$5:$AR$12,0),6))^$J417)),0)</x:f>
        <x:v>0</x:v>
      </x:c>
      <x:c r="AJ417" s="145" t="n">
        <x:f>IFERROR((EXP(-$G417/INDEX($BB$5:$BG$12,MATCH($D417,$AR$5:$AR$12,0),6))*($G417/INDEX($BB$5:$BG$12,MATCH($D417,$AR$5:$AR$12,0),6))^$J417)/((EXP(-$G417/INDEX($BB$5:$BG$12,MATCH($D417,$AR$5:$AR$12,0),1))*($G417/INDEX($BB$5:$BG$12,MATCH($D417,$AR$5:$AR$12,0),1))^$J417)+(EXP(-$G417/INDEX($BB$5:$BG$12,MATCH($D417,$AR$5:$AR$12,0),2))*($G417/INDEX($BB$5:$BG$12,MATCH($D417,$AR$5:$AR$12,0),2))^$J417)+(EXP(-$G417/INDEX($BB$5:$BG$12,MATCH($D417,$AR$5:$AR$12,0),3))*($G417/INDEX($BB$5:$BG$12,MATCH($D417,$AR$5:$AR$12,0),3))^$J417)+(EXP(-$G417/INDEX($BB$5:$BG$12,MATCH($D417,$AR$5:$AR$12,0),4))*($G417/INDEX($BB$5:$BG$12,MATCH($D417,$AR$5:$AR$12,0),4))^$J417)+(EXP(-$G417/INDEX($BB$5:$BG$12,MATCH($D417,$AR$5:$AR$12,0),5))*($G417/INDEX($BB$5:$BG$12,MATCH($D417,$AR$5:$AR$12,0),5))^$J417)+(EXP(-$G417/INDEX($BB$5:$BG$12,MATCH($D417,$AR$5:$AR$12,0),6))*($G417/INDEX($BB$5:$BG$12,MATCH($D417,$AR$5:$AR$12,0),6))^$J417)),0)</x:f>
        <x:v>0</x:v>
      </x:c>
      <x:c r="BJ417"/>
      <x:c r="BK417"/>
      <x:c r="BL417"/>
      <x:c r="BM417"/>
      <x:c r="BN417"/>
      <x:c r="BO417"/>
      <x:c r="BP417"/>
      <x:c r="BQ417"/>
      <x:c r="BR417"/>
      <x:c r="BS417"/>
      <x:c r="BT417"/>
      <x:c r="BU417"/>
      <x:c r="BV417"/>
      <x:c r="BW417"/>
      <x:c r="BX417"/>
      <x:c r="BY417"/>
      <x:c r="BZ417"/>
    </x:row>
    <x:row r="418">
      <x:c r="A418" s="30" t="n">
        <x:f>'対象台データ'!A416</x:f>
        <x:v>46278</x:v>
      </x:c>
      <x:c r="B418" s="1004" t="str">
        <x:f>'対象台データ'!B416</x:f>
        <x:v>日</x:v>
      </x:c>
      <x:c r="C418" s="1004" t="str">
        <x:f>'対象台データ'!C416</x:f>
        <x:v>9/13</x:v>
      </x:c>
      <x:c r="D418" t="str">
        <x:f>'対象台データ'!D416</x:f>
        <x:v>東京喰種</x:v>
      </x:c>
      <x:c r="E418" s="1015" t="n">
        <x:f>IF($X418="A",MIN(100,MAX(0,55+(V418-55)*(1+0.4*SQRT(MIN(G418/8000,1))))),MIN(100,MAX(0,V418)))</x:f>
        <x:v>56.25029446388076</x:v>
      </x:c>
      <x:c r="F418" s="1017" t="n">
        <x:f>'対象台データ'!E416</x:f>
        <x:v>459</x:v>
      </x:c>
      <x:c r="G418" s="644" t="n">
        <x:f>'対象台データ'!F416</x:f>
        <x:v>3570</x:v>
      </x:c>
      <x:c r="H418" s="644" t="n">
        <x:f>'対象台データ'!G416</x:f>
        <x:v>2254</x:v>
      </x:c>
      <x:c r="I418" s="644" t="n">
        <x:f>'対象台データ'!H416</x:f>
        <x:v>0</x:v>
      </x:c>
      <x:c r="J418" s="644" t="n">
        <x:f>'対象台データ'!I416</x:f>
        <x:v>16</x:v>
      </x:c>
      <x:c r="K418" s="145" t="n">
        <x:f>'対象台データ'!K416</x:f>
        <x:v>1.2104575163398692</x:v>
      </x:c>
      <x:c r="L418" s="28" t="n">
        <x:f>IF(G418&lt;=0,5,IF(G418&lt;1500,5+(G418-0)*(20-5)/(1500-0),IF(G418&lt;3000,20+(G418-1500)*(40-20)/(3000-1500),IF(G418&lt;4500,40+(G418-3000)*(58-40)/(4500-3000),IF(G418&lt;6000,58+(G418-4500)*(72-58)/(6000-4500),IF(G418&lt;7500,72+(G418-6000)*(84-72)/(7500-6000),IF(G418&lt;9000,84+(G418-7500)*(93-84)/(9000-7500),IF(G418&lt;11000,93+(G418-9000)*(100-93)/(11000-9000),100))))))))</x:f>
        <x:v>46.84</x:v>
      </x:c>
      <x:c r="M418" s="28" t="n">
        <x:v>1</x:v>
      </x:c>
      <x:c r="N418" s="28" t="n">
        <x:f>MIN(100,L418*M418)</x:f>
        <x:v>46.84</x:v>
      </x:c>
      <x:c r="O418" s="28" t="n">
        <x:f>IF(K418&lt;=0.8,0,IF(K418&lt;0.9,0+(K418-0.8)*(10-0)/(0.9-0.8),IF(K418&lt;1,10+(K418-0.9)*(35-10)/(1-0.9),IF(K418&lt;1.2,35+(K418-1)*(87-35)/(1.2-1),IF(K418&lt;1.3,87+(K418-1.2)*(96-87)/(1.3-1.2),IF(K418&lt;1.45,96+(K418-1.3)*(100-96)/(1.45-1.3),100))))))</x:f>
        <x:v>87.94117647058823</x:v>
      </x:c>
      <x:c r="P418" s="145" t="n">
        <x:f>MIN(1,SQRT(G418/8000))</x:f>
        <x:v>0.6680194607943694</x:v>
      </x:c>
      <x:c r="Q418" s="28" t="n">
        <x:f>35+(O418-35)*P418</x:f>
        <x:v>70.3657361597019</x:v>
      </x:c>
      <x:c r="R418" s="28" t="n">
        <x:f>IF(K418&lt;0.95,MIN(25,(0.95-K418)*250),0)</x:f>
        <x:v>0</x:v>
      </x:c>
      <x:c r="S418" s="28" t="n">
        <x:f>IF($X418="A",Y418*5+Z418*15+AA418*30+AB418*60+AC418*80+AD418*100,0)</x:f>
        <x:v>0</x:v>
      </x:c>
      <x:c r="T418" s="28" t="n">
        <x:f>IF($X418="A",AE418*5+AF418*15+AG418*30+AH418*60+AI418*80+AJ418*100,0)</x:f>
        <x:v>0</x:v>
      </x:c>
      <x:c r="U418" s="28" t="n">
        <x:f>IF($X418="A",S418*15%+T418*30%+Q418*55%,0)</x:f>
        <x:v>0</x:v>
      </x:c>
      <x:c r="V418" s="1019" t="n">
        <x:f>IF($X418="A",U418*80%+N418*20%,N418*IFERROR(INDEX($AT$5:$AT$60,MATCH($D418,$AR$5:$AR$60,0)),0.6)+Q418*IFERROR(INDEX($AU$5:$AU$60,MATCH($D418,$AR$5:$AR$60,0)),0.4)-R418)</x:f>
        <x:v>56.25029446388076</x:v>
      </x:c>
      <x:c r="W418" s="25" t="str">
        <x:f>IF(E418&gt;=90,"設定6級候補",IF(E418&gt;=75,"設定4以上強候補",IF(E418&gt;=60,"設定4以上を疑う","要観察")))</x:f>
        <x:v>要観察</x:v>
      </x:c>
      <x:c r="X418" s="1004" t="str">
        <x:f>IFERROR(INDEX($AS$5:$AS$60,MATCH($D418,$AR$5:$AR$60,0)),"AT")</x:f>
        <x:v>AT</x:v>
      </x:c>
      <x:c r="Y418" s="145" t="n">
        <x:f>IFERROR((EXP(-$G418/INDEX($AV$5:$BA$12,MATCH($D418,$AR$5:$AR$12,0),1))*($G418/INDEX($AV$5:$BA$12,MATCH($D418,$AR$5:$AR$12,0),1))^$I418)/((EXP(-$G418/INDEX($AV$5:$BA$12,MATCH($D418,$AR$5:$AR$12,0),1))*($G418/INDEX($AV$5:$BA$12,MATCH($D418,$AR$5:$AR$12,0),1))^$I418)+(EXP(-$G418/INDEX($AV$5:$BA$12,MATCH($D418,$AR$5:$AR$12,0),2))*($G418/INDEX($AV$5:$BA$12,MATCH($D418,$AR$5:$AR$12,0),2))^$I418)+(EXP(-$G418/INDEX($AV$5:$BA$12,MATCH($D418,$AR$5:$AR$12,0),3))*($G418/INDEX($AV$5:$BA$12,MATCH($D418,$AR$5:$AR$12,0),3))^$I418)+(EXP(-$G418/INDEX($AV$5:$BA$12,MATCH($D418,$AR$5:$AR$12,0),4))*($G418/INDEX($AV$5:$BA$12,MATCH($D418,$AR$5:$AR$12,0),4))^$I418)+(EXP(-$G418/INDEX($AV$5:$BA$12,MATCH($D418,$AR$5:$AR$12,0),5))*($G418/INDEX($AV$5:$BA$12,MATCH($D418,$AR$5:$AR$12,0),5))^$I418)+(EXP(-$G418/INDEX($AV$5:$BA$12,MATCH($D418,$AR$5:$AR$12,0),6))*($G418/INDEX($AV$5:$BA$12,MATCH($D418,$AR$5:$AR$12,0),6))^$I418)),0)</x:f>
        <x:v>0</x:v>
      </x:c>
      <x:c r="Z418" s="145" t="n">
        <x:f>IFERROR((EXP(-$G418/INDEX($AV$5:$BA$12,MATCH($D418,$AR$5:$AR$12,0),2))*($G418/INDEX($AV$5:$BA$12,MATCH($D418,$AR$5:$AR$12,0),2))^$I418)/((EXP(-$G418/INDEX($AV$5:$BA$12,MATCH($D418,$AR$5:$AR$12,0),1))*($G418/INDEX($AV$5:$BA$12,MATCH($D418,$AR$5:$AR$12,0),1))^$I418)+(EXP(-$G418/INDEX($AV$5:$BA$12,MATCH($D418,$AR$5:$AR$12,0),2))*($G418/INDEX($AV$5:$BA$12,MATCH($D418,$AR$5:$AR$12,0),2))^$I418)+(EXP(-$G418/INDEX($AV$5:$BA$12,MATCH($D418,$AR$5:$AR$12,0),3))*($G418/INDEX($AV$5:$BA$12,MATCH($D418,$AR$5:$AR$12,0),3))^$I418)+(EXP(-$G418/INDEX($AV$5:$BA$12,MATCH($D418,$AR$5:$AR$12,0),4))*($G418/INDEX($AV$5:$BA$12,MATCH($D418,$AR$5:$AR$12,0),4))^$I418)+(EXP(-$G418/INDEX($AV$5:$BA$12,MATCH($D418,$AR$5:$AR$12,0),5))*($G418/INDEX($AV$5:$BA$12,MATCH($D418,$AR$5:$AR$12,0),5))^$I418)+(EXP(-$G418/INDEX($AV$5:$BA$12,MATCH($D418,$AR$5:$AR$12,0),6))*($G418/INDEX($AV$5:$BA$12,MATCH($D418,$AR$5:$AR$12,0),6))^$I418)),0)</x:f>
        <x:v>0</x:v>
      </x:c>
      <x:c r="AA418" s="145" t="n">
        <x:f>IFERROR((EXP(-$G418/INDEX($AV$5:$BA$12,MATCH($D418,$AR$5:$AR$12,0),3))*($G418/INDEX($AV$5:$BA$12,MATCH($D418,$AR$5:$AR$12,0),3))^$I418)/((EXP(-$G418/INDEX($AV$5:$BA$12,MATCH($D418,$AR$5:$AR$12,0),1))*($G418/INDEX($AV$5:$BA$12,MATCH($D418,$AR$5:$AR$12,0),1))^$I418)+(EXP(-$G418/INDEX($AV$5:$BA$12,MATCH($D418,$AR$5:$AR$12,0),2))*($G418/INDEX($AV$5:$BA$12,MATCH($D418,$AR$5:$AR$12,0),2))^$I418)+(EXP(-$G418/INDEX($AV$5:$BA$12,MATCH($D418,$AR$5:$AR$12,0),3))*($G418/INDEX($AV$5:$BA$12,MATCH($D418,$AR$5:$AR$12,0),3))^$I418)+(EXP(-$G418/INDEX($AV$5:$BA$12,MATCH($D418,$AR$5:$AR$12,0),4))*($G418/INDEX($AV$5:$BA$12,MATCH($D418,$AR$5:$AR$12,0),4))^$I418)+(EXP(-$G418/INDEX($AV$5:$BA$12,MATCH($D418,$AR$5:$AR$12,0),5))*($G418/INDEX($AV$5:$BA$12,MATCH($D418,$AR$5:$AR$12,0),5))^$I418)+(EXP(-$G418/INDEX($AV$5:$BA$12,MATCH($D418,$AR$5:$AR$12,0),6))*($G418/INDEX($AV$5:$BA$12,MATCH($D418,$AR$5:$AR$12,0),6))^$I418)),0)</x:f>
        <x:v>0</x:v>
      </x:c>
      <x:c r="AB418" s="145" t="n">
        <x:f>IFERROR((EXP(-$G418/INDEX($AV$5:$BA$12,MATCH($D418,$AR$5:$AR$12,0),4))*($G418/INDEX($AV$5:$BA$12,MATCH($D418,$AR$5:$AR$12,0),4))^$I418)/((EXP(-$G418/INDEX($AV$5:$BA$12,MATCH($D418,$AR$5:$AR$12,0),1))*($G418/INDEX($AV$5:$BA$12,MATCH($D418,$AR$5:$AR$12,0),1))^$I418)+(EXP(-$G418/INDEX($AV$5:$BA$12,MATCH($D418,$AR$5:$AR$12,0),2))*($G418/INDEX($AV$5:$BA$12,MATCH($D418,$AR$5:$AR$12,0),2))^$I418)+(EXP(-$G418/INDEX($AV$5:$BA$12,MATCH($D418,$AR$5:$AR$12,0),3))*($G418/INDEX($AV$5:$BA$12,MATCH($D418,$AR$5:$AR$12,0),3))^$I418)+(EXP(-$G418/INDEX($AV$5:$BA$12,MATCH($D418,$AR$5:$AR$12,0),4))*($G418/INDEX($AV$5:$BA$12,MATCH($D418,$AR$5:$AR$12,0),4))^$I418)+(EXP(-$G418/INDEX($AV$5:$BA$12,MATCH($D418,$AR$5:$AR$12,0),5))*($G418/INDEX($AV$5:$BA$12,MATCH($D418,$AR$5:$AR$12,0),5))^$I418)+(EXP(-$G418/INDEX($AV$5:$BA$12,MATCH($D418,$AR$5:$AR$12,0),6))*($G418/INDEX($AV$5:$BA$12,MATCH($D418,$AR$5:$AR$12,0),6))^$I418)),0)</x:f>
        <x:v>0</x:v>
      </x:c>
      <x:c r="AC418" s="145" t="n">
        <x:f>IFERROR((EXP(-$G418/INDEX($AV$5:$BA$12,MATCH($D418,$AR$5:$AR$12,0),5))*($G418/INDEX($AV$5:$BA$12,MATCH($D418,$AR$5:$AR$12,0),5))^$I418)/((EXP(-$G418/INDEX($AV$5:$BA$12,MATCH($D418,$AR$5:$AR$12,0),1))*($G418/INDEX($AV$5:$BA$12,MATCH($D418,$AR$5:$AR$12,0),1))^$I418)+(EXP(-$G418/INDEX($AV$5:$BA$12,MATCH($D418,$AR$5:$AR$12,0),2))*($G418/INDEX($AV$5:$BA$12,MATCH($D418,$AR$5:$AR$12,0),2))^$I418)+(EXP(-$G418/INDEX($AV$5:$BA$12,MATCH($D418,$AR$5:$AR$12,0),3))*($G418/INDEX($AV$5:$BA$12,MATCH($D418,$AR$5:$AR$12,0),3))^$I418)+(EXP(-$G418/INDEX($AV$5:$BA$12,MATCH($D418,$AR$5:$AR$12,0),4))*($G418/INDEX($AV$5:$BA$12,MATCH($D418,$AR$5:$AR$12,0),4))^$I418)+(EXP(-$G418/INDEX($AV$5:$BA$12,MATCH($D418,$AR$5:$AR$12,0),5))*($G418/INDEX($AV$5:$BA$12,MATCH($D418,$AR$5:$AR$12,0),5))^$I418)+(EXP(-$G418/INDEX($AV$5:$BA$12,MATCH($D418,$AR$5:$AR$12,0),6))*($G418/INDEX($AV$5:$BA$12,MATCH($D418,$AR$5:$AR$12,0),6))^$I418)),0)</x:f>
        <x:v>0</x:v>
      </x:c>
      <x:c r="AD418" s="145" t="n">
        <x:f>IFERROR((EXP(-$G418/INDEX($AV$5:$BA$12,MATCH($D418,$AR$5:$AR$12,0),6))*($G418/INDEX($AV$5:$BA$12,MATCH($D418,$AR$5:$AR$12,0),6))^$I418)/((EXP(-$G418/INDEX($AV$5:$BA$12,MATCH($D418,$AR$5:$AR$12,0),1))*($G418/INDEX($AV$5:$BA$12,MATCH($D418,$AR$5:$AR$12,0),1))^$I418)+(EXP(-$G418/INDEX($AV$5:$BA$12,MATCH($D418,$AR$5:$AR$12,0),2))*($G418/INDEX($AV$5:$BA$12,MATCH($D418,$AR$5:$AR$12,0),2))^$I418)+(EXP(-$G418/INDEX($AV$5:$BA$12,MATCH($D418,$AR$5:$AR$12,0),3))*($G418/INDEX($AV$5:$BA$12,MATCH($D418,$AR$5:$AR$12,0),3))^$I418)+(EXP(-$G418/INDEX($AV$5:$BA$12,MATCH($D418,$AR$5:$AR$12,0),4))*($G418/INDEX($AV$5:$BA$12,MATCH($D418,$AR$5:$AR$12,0),4))^$I418)+(EXP(-$G418/INDEX($AV$5:$BA$12,MATCH($D418,$AR$5:$AR$12,0),5))*($G418/INDEX($AV$5:$BA$12,MATCH($D418,$AR$5:$AR$12,0),5))^$I418)+(EXP(-$G418/INDEX($AV$5:$BA$12,MATCH($D418,$AR$5:$AR$12,0),6))*($G418/INDEX($AV$5:$BA$12,MATCH($D418,$AR$5:$AR$12,0),6))^$I418)),0)</x:f>
        <x:v>0</x:v>
      </x:c>
      <x:c r="AE418" s="145" t="n">
        <x:f>IFERROR((EXP(-$G418/INDEX($BB$5:$BG$12,MATCH($D418,$AR$5:$AR$12,0),1))*($G418/INDEX($BB$5:$BG$12,MATCH($D418,$AR$5:$AR$12,0),1))^$J418)/((EXP(-$G418/INDEX($BB$5:$BG$12,MATCH($D418,$AR$5:$AR$12,0),1))*($G418/INDEX($BB$5:$BG$12,MATCH($D418,$AR$5:$AR$12,0),1))^$J418)+(EXP(-$G418/INDEX($BB$5:$BG$12,MATCH($D418,$AR$5:$AR$12,0),2))*($G418/INDEX($BB$5:$BG$12,MATCH($D418,$AR$5:$AR$12,0),2))^$J418)+(EXP(-$G418/INDEX($BB$5:$BG$12,MATCH($D418,$AR$5:$AR$12,0),3))*($G418/INDEX($BB$5:$BG$12,MATCH($D418,$AR$5:$AR$12,0),3))^$J418)+(EXP(-$G418/INDEX($BB$5:$BG$12,MATCH($D418,$AR$5:$AR$12,0),4))*($G418/INDEX($BB$5:$BG$12,MATCH($D418,$AR$5:$AR$12,0),4))^$J418)+(EXP(-$G418/INDEX($BB$5:$BG$12,MATCH($D418,$AR$5:$AR$12,0),5))*($G418/INDEX($BB$5:$BG$12,MATCH($D418,$AR$5:$AR$12,0),5))^$J418)+(EXP(-$G418/INDEX($BB$5:$BG$12,MATCH($D418,$AR$5:$AR$12,0),6))*($G418/INDEX($BB$5:$BG$12,MATCH($D418,$AR$5:$AR$12,0),6))^$J418)),0)</x:f>
        <x:v>0</x:v>
      </x:c>
      <x:c r="AF418" s="145" t="n">
        <x:f>IFERROR((EXP(-$G418/INDEX($BB$5:$BG$12,MATCH($D418,$AR$5:$AR$12,0),2))*($G418/INDEX($BB$5:$BG$12,MATCH($D418,$AR$5:$AR$12,0),2))^$J418)/((EXP(-$G418/INDEX($BB$5:$BG$12,MATCH($D418,$AR$5:$AR$12,0),1))*($G418/INDEX($BB$5:$BG$12,MATCH($D418,$AR$5:$AR$12,0),1))^$J418)+(EXP(-$G418/INDEX($BB$5:$BG$12,MATCH($D418,$AR$5:$AR$12,0),2))*($G418/INDEX($BB$5:$BG$12,MATCH($D418,$AR$5:$AR$12,0),2))^$J418)+(EXP(-$G418/INDEX($BB$5:$BG$12,MATCH($D418,$AR$5:$AR$12,0),3))*($G418/INDEX($BB$5:$BG$12,MATCH($D418,$AR$5:$AR$12,0),3))^$J418)+(EXP(-$G418/INDEX($BB$5:$BG$12,MATCH($D418,$AR$5:$AR$12,0),4))*($G418/INDEX($BB$5:$BG$12,MATCH($D418,$AR$5:$AR$12,0),4))^$J418)+(EXP(-$G418/INDEX($BB$5:$BG$12,MATCH($D418,$AR$5:$AR$12,0),5))*($G418/INDEX($BB$5:$BG$12,MATCH($D418,$AR$5:$AR$12,0),5))^$J418)+(EXP(-$G418/INDEX($BB$5:$BG$12,MATCH($D418,$AR$5:$AR$12,0),6))*($G418/INDEX($BB$5:$BG$12,MATCH($D418,$AR$5:$AR$12,0),6))^$J418)),0)</x:f>
        <x:v>0</x:v>
      </x:c>
      <x:c r="AG418" s="145" t="n">
        <x:f>IFERROR((EXP(-$G418/INDEX($BB$5:$BG$12,MATCH($D418,$AR$5:$AR$12,0),3))*($G418/INDEX($BB$5:$BG$12,MATCH($D418,$AR$5:$AR$12,0),3))^$J418)/((EXP(-$G418/INDEX($BB$5:$BG$12,MATCH($D418,$AR$5:$AR$12,0),1))*($G418/INDEX($BB$5:$BG$12,MATCH($D418,$AR$5:$AR$12,0),1))^$J418)+(EXP(-$G418/INDEX($BB$5:$BG$12,MATCH($D418,$AR$5:$AR$12,0),2))*($G418/INDEX($BB$5:$BG$12,MATCH($D418,$AR$5:$AR$12,0),2))^$J418)+(EXP(-$G418/INDEX($BB$5:$BG$12,MATCH($D418,$AR$5:$AR$12,0),3))*($G418/INDEX($BB$5:$BG$12,MATCH($D418,$AR$5:$AR$12,0),3))^$J418)+(EXP(-$G418/INDEX($BB$5:$BG$12,MATCH($D418,$AR$5:$AR$12,0),4))*($G418/INDEX($BB$5:$BG$12,MATCH($D418,$AR$5:$AR$12,0),4))^$J418)+(EXP(-$G418/INDEX($BB$5:$BG$12,MATCH($D418,$AR$5:$AR$12,0),5))*($G418/INDEX($BB$5:$BG$12,MATCH($D418,$AR$5:$AR$12,0),5))^$J418)+(EXP(-$G418/INDEX($BB$5:$BG$12,MATCH($D418,$AR$5:$AR$12,0),6))*($G418/INDEX($BB$5:$BG$12,MATCH($D418,$AR$5:$AR$12,0),6))^$J418)),0)</x:f>
        <x:v>0</x:v>
      </x:c>
      <x:c r="AH418" s="145" t="n">
        <x:f>IFERROR((EXP(-$G418/INDEX($BB$5:$BG$12,MATCH($D418,$AR$5:$AR$12,0),4))*($G418/INDEX($BB$5:$BG$12,MATCH($D418,$AR$5:$AR$12,0),4))^$J418)/((EXP(-$G418/INDEX($BB$5:$BG$12,MATCH($D418,$AR$5:$AR$12,0),1))*($G418/INDEX($BB$5:$BG$12,MATCH($D418,$AR$5:$AR$12,0),1))^$J418)+(EXP(-$G418/INDEX($BB$5:$BG$12,MATCH($D418,$AR$5:$AR$12,0),2))*($G418/INDEX($BB$5:$BG$12,MATCH($D418,$AR$5:$AR$12,0),2))^$J418)+(EXP(-$G418/INDEX($BB$5:$BG$12,MATCH($D418,$AR$5:$AR$12,0),3))*($G418/INDEX($BB$5:$BG$12,MATCH($D418,$AR$5:$AR$12,0),3))^$J418)+(EXP(-$G418/INDEX($BB$5:$BG$12,MATCH($D418,$AR$5:$AR$12,0),4))*($G418/INDEX($BB$5:$BG$12,MATCH($D418,$AR$5:$AR$12,0),4))^$J418)+(EXP(-$G418/INDEX($BB$5:$BG$12,MATCH($D418,$AR$5:$AR$12,0),5))*($G418/INDEX($BB$5:$BG$12,MATCH($D418,$AR$5:$AR$12,0),5))^$J418)+(EXP(-$G418/INDEX($BB$5:$BG$12,MATCH($D418,$AR$5:$AR$12,0),6))*($G418/INDEX($BB$5:$BG$12,MATCH($D418,$AR$5:$AR$12,0),6))^$J418)),0)</x:f>
        <x:v>0</x:v>
      </x:c>
      <x:c r="AI418" s="145" t="n">
        <x:f>IFERROR((EXP(-$G418/INDEX($BB$5:$BG$12,MATCH($D418,$AR$5:$AR$12,0),5))*($G418/INDEX($BB$5:$BG$12,MATCH($D418,$AR$5:$AR$12,0),5))^$J418)/((EXP(-$G418/INDEX($BB$5:$BG$12,MATCH($D418,$AR$5:$AR$12,0),1))*($G418/INDEX($BB$5:$BG$12,MATCH($D418,$AR$5:$AR$12,0),1))^$J418)+(EXP(-$G418/INDEX($BB$5:$BG$12,MATCH($D418,$AR$5:$AR$12,0),2))*($G418/INDEX($BB$5:$BG$12,MATCH($D418,$AR$5:$AR$12,0),2))^$J418)+(EXP(-$G418/INDEX($BB$5:$BG$12,MATCH($D418,$AR$5:$AR$12,0),3))*($G418/INDEX($BB$5:$BG$12,MATCH($D418,$AR$5:$AR$12,0),3))^$J418)+(EXP(-$G418/INDEX($BB$5:$BG$12,MATCH($D418,$AR$5:$AR$12,0),4))*($G418/INDEX($BB$5:$BG$12,MATCH($D418,$AR$5:$AR$12,0),4))^$J418)+(EXP(-$G418/INDEX($BB$5:$BG$12,MATCH($D418,$AR$5:$AR$12,0),5))*($G418/INDEX($BB$5:$BG$12,MATCH($D418,$AR$5:$AR$12,0),5))^$J418)+(EXP(-$G418/INDEX($BB$5:$BG$12,MATCH($D418,$AR$5:$AR$12,0),6))*($G418/INDEX($BB$5:$BG$12,MATCH($D418,$AR$5:$AR$12,0),6))^$J418)),0)</x:f>
        <x:v>0</x:v>
      </x:c>
      <x:c r="AJ418" s="145" t="n">
        <x:f>IFERROR((EXP(-$G418/INDEX($BB$5:$BG$12,MATCH($D418,$AR$5:$AR$12,0),6))*($G418/INDEX($BB$5:$BG$12,MATCH($D418,$AR$5:$AR$12,0),6))^$J418)/((EXP(-$G418/INDEX($BB$5:$BG$12,MATCH($D418,$AR$5:$AR$12,0),1))*($G418/INDEX($BB$5:$BG$12,MATCH($D418,$AR$5:$AR$12,0),1))^$J418)+(EXP(-$G418/INDEX($BB$5:$BG$12,MATCH($D418,$AR$5:$AR$12,0),2))*($G418/INDEX($BB$5:$BG$12,MATCH($D418,$AR$5:$AR$12,0),2))^$J418)+(EXP(-$G418/INDEX($BB$5:$BG$12,MATCH($D418,$AR$5:$AR$12,0),3))*($G418/INDEX($BB$5:$BG$12,MATCH($D418,$AR$5:$AR$12,0),3))^$J418)+(EXP(-$G418/INDEX($BB$5:$BG$12,MATCH($D418,$AR$5:$AR$12,0),4))*($G418/INDEX($BB$5:$BG$12,MATCH($D418,$AR$5:$AR$12,0),4))^$J418)+(EXP(-$G418/INDEX($BB$5:$BG$12,MATCH($D418,$AR$5:$AR$12,0),5))*($G418/INDEX($BB$5:$BG$12,MATCH($D418,$AR$5:$AR$12,0),5))^$J418)+(EXP(-$G418/INDEX($BB$5:$BG$12,MATCH($D418,$AR$5:$AR$12,0),6))*($G418/INDEX($BB$5:$BG$12,MATCH($D418,$AR$5:$AR$12,0),6))^$J418)),0)</x:f>
        <x:v>0</x:v>
      </x:c>
      <x:c r="BJ418"/>
      <x:c r="BK418"/>
      <x:c r="BL418"/>
      <x:c r="BM418"/>
      <x:c r="BN418"/>
      <x:c r="BO418"/>
      <x:c r="BP418"/>
      <x:c r="BQ418"/>
      <x:c r="BR418"/>
      <x:c r="BS418"/>
      <x:c r="BT418"/>
      <x:c r="BU418"/>
      <x:c r="BV418"/>
      <x:c r="BW418"/>
      <x:c r="BX418"/>
      <x:c r="BY418"/>
      <x:c r="BZ418"/>
    </x:row>
    <x:row r="419">
      <x:c r="A419" s="30" t="n">
        <x:f>'対象台データ'!A417</x:f>
        <x:v>46278</x:v>
      </x:c>
      <x:c r="B419" s="1004" t="str">
        <x:f>'対象台データ'!B417</x:f>
        <x:v>日</x:v>
      </x:c>
      <x:c r="C419" s="1004" t="str">
        <x:f>'対象台データ'!C417</x:f>
        <x:v>9/13</x:v>
      </x:c>
      <x:c r="D419" t="str">
        <x:f>'対象台データ'!D417</x:f>
        <x:v>東京喰種</x:v>
      </x:c>
      <x:c r="E419" s="1015" t="n">
        <x:f>IF($X419="A",MIN(100,MAX(0,55+(V419-55)*(1+0.4*SQRT(MIN(G419/8000,1))))),MIN(100,MAX(0,V419)))</x:f>
        <x:v>59.81527922930046</x:v>
      </x:c>
      <x:c r="F419" s="1017" t="n">
        <x:f>'対象台データ'!E417</x:f>
        <x:v>464</x:v>
      </x:c>
      <x:c r="G419" s="644" t="n">
        <x:f>'対象台データ'!F417</x:f>
        <x:v>3962</x:v>
      </x:c>
      <x:c r="H419" s="644" t="n">
        <x:f>'対象台データ'!G417</x:f>
        <x:v>2495</x:v>
      </x:c>
      <x:c r="I419" s="644" t="n">
        <x:f>'対象台データ'!H417</x:f>
        <x:v>0</x:v>
      </x:c>
      <x:c r="J419" s="644" t="n">
        <x:f>'対象台データ'!I417</x:f>
        <x:v>20</x:v>
      </x:c>
      <x:c r="K419" s="145" t="n">
        <x:f>'対象台データ'!K417</x:f>
        <x:v>1.2099108194514554</x:v>
      </x:c>
      <x:c r="L419" s="28" t="n">
        <x:f>IF(G419&lt;=0,5,IF(G419&lt;1500,5+(G419-0)*(20-5)/(1500-0),IF(G419&lt;3000,20+(G419-1500)*(40-20)/(3000-1500),IF(G419&lt;4500,40+(G419-3000)*(58-40)/(4500-3000),IF(G419&lt;6000,58+(G419-4500)*(72-58)/(6000-4500),IF(G419&lt;7500,72+(G419-6000)*(84-72)/(7500-6000),IF(G419&lt;9000,84+(G419-7500)*(93-84)/(9000-7500),IF(G419&lt;11000,93+(G419-9000)*(100-93)/(11000-9000),100))))))))</x:f>
        <x:v>51.544</x:v>
      </x:c>
      <x:c r="M419" s="28" t="n">
        <x:v>1</x:v>
      </x:c>
      <x:c r="N419" s="28" t="n">
        <x:f>MIN(100,L419*M419)</x:f>
        <x:v>51.544</x:v>
      </x:c>
      <x:c r="O419" s="28" t="n">
        <x:f>IF(K419&lt;=0.8,0,IF(K419&lt;0.9,0+(K419-0.8)*(10-0)/(0.9-0.8),IF(K419&lt;1,10+(K419-0.9)*(35-10)/(1-0.9),IF(K419&lt;1.2,35+(K419-1)*(87-35)/(1.2-1),IF(K419&lt;1.3,87+(K419-1.2)*(96-87)/(1.3-1.2),IF(K419&lt;1.45,96+(K419-1.3)*(100-96)/(1.45-1.3),100))))))</x:f>
        <x:v>87.891973750631</x:v>
      </x:c>
      <x:c r="P419" s="145" t="n">
        <x:f>MIN(1,SQRT(G419/8000))</x:f>
        <x:v>0.7037400088100718</x:v>
      </x:c>
      <x:c r="Q419" s="28" t="n">
        <x:f>35+(O419-35)*P419</x:f>
        <x:v>72.22219807325115</x:v>
      </x:c>
      <x:c r="R419" s="28" t="n">
        <x:f>IF(K419&lt;0.95,MIN(25,(0.95-K419)*250),0)</x:f>
        <x:v>0</x:v>
      </x:c>
      <x:c r="S419" s="28" t="n">
        <x:f>IF($X419="A",Y419*5+Z419*15+AA419*30+AB419*60+AC419*80+AD419*100,0)</x:f>
        <x:v>0</x:v>
      </x:c>
      <x:c r="T419" s="28" t="n">
        <x:f>IF($X419="A",AE419*5+AF419*15+AG419*30+AH419*60+AI419*80+AJ419*100,0)</x:f>
        <x:v>0</x:v>
      </x:c>
      <x:c r="U419" s="28" t="n">
        <x:f>IF($X419="A",S419*15%+T419*30%+Q419*55%,0)</x:f>
        <x:v>0</x:v>
      </x:c>
      <x:c r="V419" s="1019" t="n">
        <x:f>IF($X419="A",U419*80%+N419*20%,N419*IFERROR(INDEX($AT$5:$AT$60,MATCH($D419,$AR$5:$AR$60,0)),0.6)+Q419*IFERROR(INDEX($AU$5:$AU$60,MATCH($D419,$AR$5:$AR$60,0)),0.4)-R419)</x:f>
        <x:v>59.81527922930046</x:v>
      </x:c>
      <x:c r="W419" s="25" t="str">
        <x:f>IF(E419&gt;=90,"設定6級候補",IF(E419&gt;=75,"設定4以上強候補",IF(E419&gt;=60,"設定4以上を疑う","要観察")))</x:f>
        <x:v>要観察</x:v>
      </x:c>
      <x:c r="X419" s="1004" t="str">
        <x:f>IFERROR(INDEX($AS$5:$AS$60,MATCH($D419,$AR$5:$AR$60,0)),"AT")</x:f>
        <x:v>AT</x:v>
      </x:c>
      <x:c r="Y419" s="145" t="n">
        <x:f>IFERROR((EXP(-$G419/INDEX($AV$5:$BA$12,MATCH($D419,$AR$5:$AR$12,0),1))*($G419/INDEX($AV$5:$BA$12,MATCH($D419,$AR$5:$AR$12,0),1))^$I419)/((EXP(-$G419/INDEX($AV$5:$BA$12,MATCH($D419,$AR$5:$AR$12,0),1))*($G419/INDEX($AV$5:$BA$12,MATCH($D419,$AR$5:$AR$12,0),1))^$I419)+(EXP(-$G419/INDEX($AV$5:$BA$12,MATCH($D419,$AR$5:$AR$12,0),2))*($G419/INDEX($AV$5:$BA$12,MATCH($D419,$AR$5:$AR$12,0),2))^$I419)+(EXP(-$G419/INDEX($AV$5:$BA$12,MATCH($D419,$AR$5:$AR$12,0),3))*($G419/INDEX($AV$5:$BA$12,MATCH($D419,$AR$5:$AR$12,0),3))^$I419)+(EXP(-$G419/INDEX($AV$5:$BA$12,MATCH($D419,$AR$5:$AR$12,0),4))*($G419/INDEX($AV$5:$BA$12,MATCH($D419,$AR$5:$AR$12,0),4))^$I419)+(EXP(-$G419/INDEX($AV$5:$BA$12,MATCH($D419,$AR$5:$AR$12,0),5))*($G419/INDEX($AV$5:$BA$12,MATCH($D419,$AR$5:$AR$12,0),5))^$I419)+(EXP(-$G419/INDEX($AV$5:$BA$12,MATCH($D419,$AR$5:$AR$12,0),6))*($G419/INDEX($AV$5:$BA$12,MATCH($D419,$AR$5:$AR$12,0),6))^$I419)),0)</x:f>
        <x:v>0</x:v>
      </x:c>
      <x:c r="Z419" s="145" t="n">
        <x:f>IFERROR((EXP(-$G419/INDEX($AV$5:$BA$12,MATCH($D419,$AR$5:$AR$12,0),2))*($G419/INDEX($AV$5:$BA$12,MATCH($D419,$AR$5:$AR$12,0),2))^$I419)/((EXP(-$G419/INDEX($AV$5:$BA$12,MATCH($D419,$AR$5:$AR$12,0),1))*($G419/INDEX($AV$5:$BA$12,MATCH($D419,$AR$5:$AR$12,0),1))^$I419)+(EXP(-$G419/INDEX($AV$5:$BA$12,MATCH($D419,$AR$5:$AR$12,0),2))*($G419/INDEX($AV$5:$BA$12,MATCH($D419,$AR$5:$AR$12,0),2))^$I419)+(EXP(-$G419/INDEX($AV$5:$BA$12,MATCH($D419,$AR$5:$AR$12,0),3))*($G419/INDEX($AV$5:$BA$12,MATCH($D419,$AR$5:$AR$12,0),3))^$I419)+(EXP(-$G419/INDEX($AV$5:$BA$12,MATCH($D419,$AR$5:$AR$12,0),4))*($G419/INDEX($AV$5:$BA$12,MATCH($D419,$AR$5:$AR$12,0),4))^$I419)+(EXP(-$G419/INDEX($AV$5:$BA$12,MATCH($D419,$AR$5:$AR$12,0),5))*($G419/INDEX($AV$5:$BA$12,MATCH($D419,$AR$5:$AR$12,0),5))^$I419)+(EXP(-$G419/INDEX($AV$5:$BA$12,MATCH($D419,$AR$5:$AR$12,0),6))*($G419/INDEX($AV$5:$BA$12,MATCH($D419,$AR$5:$AR$12,0),6))^$I419)),0)</x:f>
        <x:v>0</x:v>
      </x:c>
      <x:c r="AA419" s="145" t="n">
        <x:f>IFERROR((EXP(-$G419/INDEX($AV$5:$BA$12,MATCH($D419,$AR$5:$AR$12,0),3))*($G419/INDEX($AV$5:$BA$12,MATCH($D419,$AR$5:$AR$12,0),3))^$I419)/((EXP(-$G419/INDEX($AV$5:$BA$12,MATCH($D419,$AR$5:$AR$12,0),1))*($G419/INDEX($AV$5:$BA$12,MATCH($D419,$AR$5:$AR$12,0),1))^$I419)+(EXP(-$G419/INDEX($AV$5:$BA$12,MATCH($D419,$AR$5:$AR$12,0),2))*($G419/INDEX($AV$5:$BA$12,MATCH($D419,$AR$5:$AR$12,0),2))^$I419)+(EXP(-$G419/INDEX($AV$5:$BA$12,MATCH($D419,$AR$5:$AR$12,0),3))*($G419/INDEX($AV$5:$BA$12,MATCH($D419,$AR$5:$AR$12,0),3))^$I419)+(EXP(-$G419/INDEX($AV$5:$BA$12,MATCH($D419,$AR$5:$AR$12,0),4))*($G419/INDEX($AV$5:$BA$12,MATCH($D419,$AR$5:$AR$12,0),4))^$I419)+(EXP(-$G419/INDEX($AV$5:$BA$12,MATCH($D419,$AR$5:$AR$12,0),5))*($G419/INDEX($AV$5:$BA$12,MATCH($D419,$AR$5:$AR$12,0),5))^$I419)+(EXP(-$G419/INDEX($AV$5:$BA$12,MATCH($D419,$AR$5:$AR$12,0),6))*($G419/INDEX($AV$5:$BA$12,MATCH($D419,$AR$5:$AR$12,0),6))^$I419)),0)</x:f>
        <x:v>0</x:v>
      </x:c>
      <x:c r="AB419" s="145" t="n">
        <x:f>IFERROR((EXP(-$G419/INDEX($AV$5:$BA$12,MATCH($D419,$AR$5:$AR$12,0),4))*($G419/INDEX($AV$5:$BA$12,MATCH($D419,$AR$5:$AR$12,0),4))^$I419)/((EXP(-$G419/INDEX($AV$5:$BA$12,MATCH($D419,$AR$5:$AR$12,0),1))*($G419/INDEX($AV$5:$BA$12,MATCH($D419,$AR$5:$AR$12,0),1))^$I419)+(EXP(-$G419/INDEX($AV$5:$BA$12,MATCH($D419,$AR$5:$AR$12,0),2))*($G419/INDEX($AV$5:$BA$12,MATCH($D419,$AR$5:$AR$12,0),2))^$I419)+(EXP(-$G419/INDEX($AV$5:$BA$12,MATCH($D419,$AR$5:$AR$12,0),3))*($G419/INDEX($AV$5:$BA$12,MATCH($D419,$AR$5:$AR$12,0),3))^$I419)+(EXP(-$G419/INDEX($AV$5:$BA$12,MATCH($D419,$AR$5:$AR$12,0),4))*($G419/INDEX($AV$5:$BA$12,MATCH($D419,$AR$5:$AR$12,0),4))^$I419)+(EXP(-$G419/INDEX($AV$5:$BA$12,MATCH($D419,$AR$5:$AR$12,0),5))*($G419/INDEX($AV$5:$BA$12,MATCH($D419,$AR$5:$AR$12,0),5))^$I419)+(EXP(-$G419/INDEX($AV$5:$BA$12,MATCH($D419,$AR$5:$AR$12,0),6))*($G419/INDEX($AV$5:$BA$12,MATCH($D419,$AR$5:$AR$12,0),6))^$I419)),0)</x:f>
        <x:v>0</x:v>
      </x:c>
      <x:c r="AC419" s="145" t="n">
        <x:f>IFERROR((EXP(-$G419/INDEX($AV$5:$BA$12,MATCH($D419,$AR$5:$AR$12,0),5))*($G419/INDEX($AV$5:$BA$12,MATCH($D419,$AR$5:$AR$12,0),5))^$I419)/((EXP(-$G419/INDEX($AV$5:$BA$12,MATCH($D419,$AR$5:$AR$12,0),1))*($G419/INDEX($AV$5:$BA$12,MATCH($D419,$AR$5:$AR$12,0),1))^$I419)+(EXP(-$G419/INDEX($AV$5:$BA$12,MATCH($D419,$AR$5:$AR$12,0),2))*($G419/INDEX($AV$5:$BA$12,MATCH($D419,$AR$5:$AR$12,0),2))^$I419)+(EXP(-$G419/INDEX($AV$5:$BA$12,MATCH($D419,$AR$5:$AR$12,0),3))*($G419/INDEX($AV$5:$BA$12,MATCH($D419,$AR$5:$AR$12,0),3))^$I419)+(EXP(-$G419/INDEX($AV$5:$BA$12,MATCH($D419,$AR$5:$AR$12,0),4))*($G419/INDEX($AV$5:$BA$12,MATCH($D419,$AR$5:$AR$12,0),4))^$I419)+(EXP(-$G419/INDEX($AV$5:$BA$12,MATCH($D419,$AR$5:$AR$12,0),5))*($G419/INDEX($AV$5:$BA$12,MATCH($D419,$AR$5:$AR$12,0),5))^$I419)+(EXP(-$G419/INDEX($AV$5:$BA$12,MATCH($D419,$AR$5:$AR$12,0),6))*($G419/INDEX($AV$5:$BA$12,MATCH($D419,$AR$5:$AR$12,0),6))^$I419)),0)</x:f>
        <x:v>0</x:v>
      </x:c>
      <x:c r="AD419" s="145" t="n">
        <x:f>IFERROR((EXP(-$G419/INDEX($AV$5:$BA$12,MATCH($D419,$AR$5:$AR$12,0),6))*($G419/INDEX($AV$5:$BA$12,MATCH($D419,$AR$5:$AR$12,0),6))^$I419)/((EXP(-$G419/INDEX($AV$5:$BA$12,MATCH($D419,$AR$5:$AR$12,0),1))*($G419/INDEX($AV$5:$BA$12,MATCH($D419,$AR$5:$AR$12,0),1))^$I419)+(EXP(-$G419/INDEX($AV$5:$BA$12,MATCH($D419,$AR$5:$AR$12,0),2))*($G419/INDEX($AV$5:$BA$12,MATCH($D419,$AR$5:$AR$12,0),2))^$I419)+(EXP(-$G419/INDEX($AV$5:$BA$12,MATCH($D419,$AR$5:$AR$12,0),3))*($G419/INDEX($AV$5:$BA$12,MATCH($D419,$AR$5:$AR$12,0),3))^$I419)+(EXP(-$G419/INDEX($AV$5:$BA$12,MATCH($D419,$AR$5:$AR$12,0),4))*($G419/INDEX($AV$5:$BA$12,MATCH($D419,$AR$5:$AR$12,0),4))^$I419)+(EXP(-$G419/INDEX($AV$5:$BA$12,MATCH($D419,$AR$5:$AR$12,0),5))*($G419/INDEX($AV$5:$BA$12,MATCH($D419,$AR$5:$AR$12,0),5))^$I419)+(EXP(-$G419/INDEX($AV$5:$BA$12,MATCH($D419,$AR$5:$AR$12,0),6))*($G419/INDEX($AV$5:$BA$12,MATCH($D419,$AR$5:$AR$12,0),6))^$I419)),0)</x:f>
        <x:v>0</x:v>
      </x:c>
      <x:c r="AE419" s="145" t="n">
        <x:f>IFERROR((EXP(-$G419/INDEX($BB$5:$BG$12,MATCH($D419,$AR$5:$AR$12,0),1))*($G419/INDEX($BB$5:$BG$12,MATCH($D419,$AR$5:$AR$12,0),1))^$J419)/((EXP(-$G419/INDEX($BB$5:$BG$12,MATCH($D419,$AR$5:$AR$12,0),1))*($G419/INDEX($BB$5:$BG$12,MATCH($D419,$AR$5:$AR$12,0),1))^$J419)+(EXP(-$G419/INDEX($BB$5:$BG$12,MATCH($D419,$AR$5:$AR$12,0),2))*($G419/INDEX($BB$5:$BG$12,MATCH($D419,$AR$5:$AR$12,0),2))^$J419)+(EXP(-$G419/INDEX($BB$5:$BG$12,MATCH($D419,$AR$5:$AR$12,0),3))*($G419/INDEX($BB$5:$BG$12,MATCH($D419,$AR$5:$AR$12,0),3))^$J419)+(EXP(-$G419/INDEX($BB$5:$BG$12,MATCH($D419,$AR$5:$AR$12,0),4))*($G419/INDEX($BB$5:$BG$12,MATCH($D419,$AR$5:$AR$12,0),4))^$J419)+(EXP(-$G419/INDEX($BB$5:$BG$12,MATCH($D419,$AR$5:$AR$12,0),5))*($G419/INDEX($BB$5:$BG$12,MATCH($D419,$AR$5:$AR$12,0),5))^$J419)+(EXP(-$G419/INDEX($BB$5:$BG$12,MATCH($D419,$AR$5:$AR$12,0),6))*($G419/INDEX($BB$5:$BG$12,MATCH($D419,$AR$5:$AR$12,0),6))^$J419)),0)</x:f>
        <x:v>0</x:v>
      </x:c>
      <x:c r="AF419" s="145" t="n">
        <x:f>IFERROR((EXP(-$G419/INDEX($BB$5:$BG$12,MATCH($D419,$AR$5:$AR$12,0),2))*($G419/INDEX($BB$5:$BG$12,MATCH($D419,$AR$5:$AR$12,0),2))^$J419)/((EXP(-$G419/INDEX($BB$5:$BG$12,MATCH($D419,$AR$5:$AR$12,0),1))*($G419/INDEX($BB$5:$BG$12,MATCH($D419,$AR$5:$AR$12,0),1))^$J419)+(EXP(-$G419/INDEX($BB$5:$BG$12,MATCH($D419,$AR$5:$AR$12,0),2))*($G419/INDEX($BB$5:$BG$12,MATCH($D419,$AR$5:$AR$12,0),2))^$J419)+(EXP(-$G419/INDEX($BB$5:$BG$12,MATCH($D419,$AR$5:$AR$12,0),3))*($G419/INDEX($BB$5:$BG$12,MATCH($D419,$AR$5:$AR$12,0),3))^$J419)+(EXP(-$G419/INDEX($BB$5:$BG$12,MATCH($D419,$AR$5:$AR$12,0),4))*($G419/INDEX($BB$5:$BG$12,MATCH($D419,$AR$5:$AR$12,0),4))^$J419)+(EXP(-$G419/INDEX($BB$5:$BG$12,MATCH($D419,$AR$5:$AR$12,0),5))*($G419/INDEX($BB$5:$BG$12,MATCH($D419,$AR$5:$AR$12,0),5))^$J419)+(EXP(-$G419/INDEX($BB$5:$BG$12,MATCH($D419,$AR$5:$AR$12,0),6))*($G419/INDEX($BB$5:$BG$12,MATCH($D419,$AR$5:$AR$12,0),6))^$J419)),0)</x:f>
        <x:v>0</x:v>
      </x:c>
      <x:c r="AG419" s="145" t="n">
        <x:f>IFERROR((EXP(-$G419/INDEX($BB$5:$BG$12,MATCH($D419,$AR$5:$AR$12,0),3))*($G419/INDEX($BB$5:$BG$12,MATCH($D419,$AR$5:$AR$12,0),3))^$J419)/((EXP(-$G419/INDEX($BB$5:$BG$12,MATCH($D419,$AR$5:$AR$12,0),1))*($G419/INDEX($BB$5:$BG$12,MATCH($D419,$AR$5:$AR$12,0),1))^$J419)+(EXP(-$G419/INDEX($BB$5:$BG$12,MATCH($D419,$AR$5:$AR$12,0),2))*($G419/INDEX($BB$5:$BG$12,MATCH($D419,$AR$5:$AR$12,0),2))^$J419)+(EXP(-$G419/INDEX($BB$5:$BG$12,MATCH($D419,$AR$5:$AR$12,0),3))*($G419/INDEX($BB$5:$BG$12,MATCH($D419,$AR$5:$AR$12,0),3))^$J419)+(EXP(-$G419/INDEX($BB$5:$BG$12,MATCH($D419,$AR$5:$AR$12,0),4))*($G419/INDEX($BB$5:$BG$12,MATCH($D419,$AR$5:$AR$12,0),4))^$J419)+(EXP(-$G419/INDEX($BB$5:$BG$12,MATCH($D419,$AR$5:$AR$12,0),5))*($G419/INDEX($BB$5:$BG$12,MATCH($D419,$AR$5:$AR$12,0),5))^$J419)+(EXP(-$G419/INDEX($BB$5:$BG$12,MATCH($D419,$AR$5:$AR$12,0),6))*($G419/INDEX($BB$5:$BG$12,MATCH($D419,$AR$5:$AR$12,0),6))^$J419)),0)</x:f>
        <x:v>0</x:v>
      </x:c>
      <x:c r="AH419" s="145" t="n">
        <x:f>IFERROR((EXP(-$G419/INDEX($BB$5:$BG$12,MATCH($D419,$AR$5:$AR$12,0),4))*($G419/INDEX($BB$5:$BG$12,MATCH($D419,$AR$5:$AR$12,0),4))^$J419)/((EXP(-$G419/INDEX($BB$5:$BG$12,MATCH($D419,$AR$5:$AR$12,0),1))*($G419/INDEX($BB$5:$BG$12,MATCH($D419,$AR$5:$AR$12,0),1))^$J419)+(EXP(-$G419/INDEX($BB$5:$BG$12,MATCH($D419,$AR$5:$AR$12,0),2))*($G419/INDEX($BB$5:$BG$12,MATCH($D419,$AR$5:$AR$12,0),2))^$J419)+(EXP(-$G419/INDEX($BB$5:$BG$12,MATCH($D419,$AR$5:$AR$12,0),3))*($G419/INDEX($BB$5:$BG$12,MATCH($D419,$AR$5:$AR$12,0),3))^$J419)+(EXP(-$G419/INDEX($BB$5:$BG$12,MATCH($D419,$AR$5:$AR$12,0),4))*($G419/INDEX($BB$5:$BG$12,MATCH($D419,$AR$5:$AR$12,0),4))^$J419)+(EXP(-$G419/INDEX($BB$5:$BG$12,MATCH($D419,$AR$5:$AR$12,0),5))*($G419/INDEX($BB$5:$BG$12,MATCH($D419,$AR$5:$AR$12,0),5))^$J419)+(EXP(-$G419/INDEX($BB$5:$BG$12,MATCH($D419,$AR$5:$AR$12,0),6))*($G419/INDEX($BB$5:$BG$12,MATCH($D419,$AR$5:$AR$12,0),6))^$J419)),0)</x:f>
        <x:v>0</x:v>
      </x:c>
      <x:c r="AI419" s="145" t="n">
        <x:f>IFERROR((EXP(-$G419/INDEX($BB$5:$BG$12,MATCH($D419,$AR$5:$AR$12,0),5))*($G419/INDEX($BB$5:$BG$12,MATCH($D419,$AR$5:$AR$12,0),5))^$J419)/((EXP(-$G419/INDEX($BB$5:$BG$12,MATCH($D419,$AR$5:$AR$12,0),1))*($G419/INDEX($BB$5:$BG$12,MATCH($D419,$AR$5:$AR$12,0),1))^$J419)+(EXP(-$G419/INDEX($BB$5:$BG$12,MATCH($D419,$AR$5:$AR$12,0),2))*($G419/INDEX($BB$5:$BG$12,MATCH($D419,$AR$5:$AR$12,0),2))^$J419)+(EXP(-$G419/INDEX($BB$5:$BG$12,MATCH($D419,$AR$5:$AR$12,0),3))*($G419/INDEX($BB$5:$BG$12,MATCH($D419,$AR$5:$AR$12,0),3))^$J419)+(EXP(-$G419/INDEX($BB$5:$BG$12,MATCH($D419,$AR$5:$AR$12,0),4))*($G419/INDEX($BB$5:$BG$12,MATCH($D419,$AR$5:$AR$12,0),4))^$J419)+(EXP(-$G419/INDEX($BB$5:$BG$12,MATCH($D419,$AR$5:$AR$12,0),5))*($G419/INDEX($BB$5:$BG$12,MATCH($D419,$AR$5:$AR$12,0),5))^$J419)+(EXP(-$G419/INDEX($BB$5:$BG$12,MATCH($D419,$AR$5:$AR$12,0),6))*($G419/INDEX($BB$5:$BG$12,MATCH($D419,$AR$5:$AR$12,0),6))^$J419)),0)</x:f>
        <x:v>0</x:v>
      </x:c>
      <x:c r="AJ419" s="145" t="n">
        <x:f>IFERROR((EXP(-$G419/INDEX($BB$5:$BG$12,MATCH($D419,$AR$5:$AR$12,0),6))*($G419/INDEX($BB$5:$BG$12,MATCH($D419,$AR$5:$AR$12,0),6))^$J419)/((EXP(-$G419/INDEX($BB$5:$BG$12,MATCH($D419,$AR$5:$AR$12,0),1))*($G419/INDEX($BB$5:$BG$12,MATCH($D419,$AR$5:$AR$12,0),1))^$J419)+(EXP(-$G419/INDEX($BB$5:$BG$12,MATCH($D419,$AR$5:$AR$12,0),2))*($G419/INDEX($BB$5:$BG$12,MATCH($D419,$AR$5:$AR$12,0),2))^$J419)+(EXP(-$G419/INDEX($BB$5:$BG$12,MATCH($D419,$AR$5:$AR$12,0),3))*($G419/INDEX($BB$5:$BG$12,MATCH($D419,$AR$5:$AR$12,0),3))^$J419)+(EXP(-$G419/INDEX($BB$5:$BG$12,MATCH($D419,$AR$5:$AR$12,0),4))*($G419/INDEX($BB$5:$BG$12,MATCH($D419,$AR$5:$AR$12,0),4))^$J419)+(EXP(-$G419/INDEX($BB$5:$BG$12,MATCH($D419,$AR$5:$AR$12,0),5))*($G419/INDEX($BB$5:$BG$12,MATCH($D419,$AR$5:$AR$12,0),5))^$J419)+(EXP(-$G419/INDEX($BB$5:$BG$12,MATCH($D419,$AR$5:$AR$12,0),6))*($G419/INDEX($BB$5:$BG$12,MATCH($D419,$AR$5:$AR$12,0),6))^$J419)),0)</x:f>
        <x:v>0</x:v>
      </x:c>
      <x:c r="BJ419"/>
      <x:c r="BK419"/>
      <x:c r="BL419"/>
      <x:c r="BM419"/>
      <x:c r="BN419"/>
      <x:c r="BO419"/>
      <x:c r="BP419"/>
      <x:c r="BQ419"/>
      <x:c r="BR419"/>
      <x:c r="BS419"/>
      <x:c r="BT419"/>
      <x:c r="BU419"/>
      <x:c r="BV419"/>
      <x:c r="BW419"/>
      <x:c r="BX419"/>
      <x:c r="BY419"/>
      <x:c r="BZ419"/>
    </x:row>
    <x:row r="420">
      <x:c r="A420" s="30" t="n">
        <x:f>'対象台データ'!A418</x:f>
        <x:v>46278</x:v>
      </x:c>
      <x:c r="B420" s="1004" t="str">
        <x:f>'対象台データ'!B418</x:f>
        <x:v>日</x:v>
      </x:c>
      <x:c r="C420" s="1004" t="str">
        <x:f>'対象台データ'!C418</x:f>
        <x:v>9/13</x:v>
      </x:c>
      <x:c r="D420" t="str">
        <x:f>'対象台データ'!D418</x:f>
        <x:v>東京喰種</x:v>
      </x:c>
      <x:c r="E420" s="1015" t="n">
        <x:f>IF($X420="A",MIN(100,MAX(0,55+(V420-55)*(1+0.4*SQRT(MIN(G420/8000,1))))),MIN(100,MAX(0,V420)))</x:f>
        <x:v>59.46949834938158</x:v>
      </x:c>
      <x:c r="F420" s="1017" t="n">
        <x:f>'対象台データ'!E418</x:f>
        <x:v>469</x:v>
      </x:c>
      <x:c r="G420" s="644" t="n">
        <x:f>'対象台データ'!F418</x:f>
        <x:v>3669</x:v>
      </x:c>
      <x:c r="H420" s="644" t="n">
        <x:f>'対象台データ'!G418</x:f>
        <x:v>3498</x:v>
      </x:c>
      <x:c r="I420" s="644" t="n">
        <x:f>'対象台データ'!H418</x:f>
        <x:v>0</x:v>
      </x:c>
      <x:c r="J420" s="644" t="n">
        <x:f>'対象台データ'!I418</x:f>
        <x:v>13</x:v>
      </x:c>
      <x:c r="K420" s="145" t="n">
        <x:f>'対象台データ'!K418</x:f>
        <x:v>1.317797765058599</x:v>
      </x:c>
      <x:c r="L420" s="28" t="n">
        <x:f>IF(G420&lt;=0,5,IF(G420&lt;1500,5+(G420-0)*(20-5)/(1500-0),IF(G420&lt;3000,20+(G420-1500)*(40-20)/(3000-1500),IF(G420&lt;4500,40+(G420-3000)*(58-40)/(4500-3000),IF(G420&lt;6000,58+(G420-4500)*(72-58)/(6000-4500),IF(G420&lt;7500,72+(G420-6000)*(84-72)/(7500-6000),IF(G420&lt;9000,84+(G420-7500)*(93-84)/(9000-7500),IF(G420&lt;11000,93+(G420-9000)*(100-93)/(11000-9000),100))))))))</x:f>
        <x:v>48.028</x:v>
      </x:c>
      <x:c r="M420" s="28" t="n">
        <x:v>1</x:v>
      </x:c>
      <x:c r="N420" s="28" t="n">
        <x:f>MIN(100,L420*M420)</x:f>
        <x:v>48.028</x:v>
      </x:c>
      <x:c r="O420" s="28" t="n">
        <x:f>IF(K420&lt;=0.8,0,IF(K420&lt;0.9,0+(K420-0.8)*(10-0)/(0.9-0.8),IF(K420&lt;1,10+(K420-0.9)*(35-10)/(1-0.9),IF(K420&lt;1.2,35+(K420-1)*(87-35)/(1.2-1),IF(K420&lt;1.3,87+(K420-1.2)*(96-87)/(1.3-1.2),IF(K420&lt;1.45,96+(K420-1.3)*(100-96)/(1.45-1.3),100))))))</x:f>
        <x:v>96.4746070682293</x:v>
      </x:c>
      <x:c r="P420" s="145" t="n">
        <x:f>MIN(1,SQRT(G420/8000))</x:f>
        <x:v>0.6772185762366535</x:v>
      </x:c>
      <x:c r="Q420" s="28" t="n">
        <x:f>35+(O420-35)*P420</x:f>
        <x:v>76.63174587345397</x:v>
      </x:c>
      <x:c r="R420" s="28" t="n">
        <x:f>IF(K420&lt;0.95,MIN(25,(0.95-K420)*250),0)</x:f>
        <x:v>0</x:v>
      </x:c>
      <x:c r="S420" s="28" t="n">
        <x:f>IF($X420="A",Y420*5+Z420*15+AA420*30+AB420*60+AC420*80+AD420*100,0)</x:f>
        <x:v>0</x:v>
      </x:c>
      <x:c r="T420" s="28" t="n">
        <x:f>IF($X420="A",AE420*5+AF420*15+AG420*30+AH420*60+AI420*80+AJ420*100,0)</x:f>
        <x:v>0</x:v>
      </x:c>
      <x:c r="U420" s="28" t="n">
        <x:f>IF($X420="A",S420*15%+T420*30%+Q420*55%,0)</x:f>
        <x:v>0</x:v>
      </x:c>
      <x:c r="V420" s="1019" t="n">
        <x:f>IF($X420="A",U420*80%+N420*20%,N420*IFERROR(INDEX($AT$5:$AT$60,MATCH($D420,$AR$5:$AR$60,0)),0.6)+Q420*IFERROR(INDEX($AU$5:$AU$60,MATCH($D420,$AR$5:$AR$60,0)),0.4)-R420)</x:f>
        <x:v>59.46949834938158</x:v>
      </x:c>
      <x:c r="W420" s="25" t="str">
        <x:f>IF(E420&gt;=90,"設定6級候補",IF(E420&gt;=75,"設定4以上強候補",IF(E420&gt;=60,"設定4以上を疑う","要観察")))</x:f>
        <x:v>要観察</x:v>
      </x:c>
      <x:c r="X420" s="1004" t="str">
        <x:f>IFERROR(INDEX($AS$5:$AS$60,MATCH($D420,$AR$5:$AR$60,0)),"AT")</x:f>
        <x:v>AT</x:v>
      </x:c>
      <x:c r="Y420" s="145" t="n">
        <x:f>IFERROR((EXP(-$G420/INDEX($AV$5:$BA$12,MATCH($D420,$AR$5:$AR$12,0),1))*($G420/INDEX($AV$5:$BA$12,MATCH($D420,$AR$5:$AR$12,0),1))^$I420)/((EXP(-$G420/INDEX($AV$5:$BA$12,MATCH($D420,$AR$5:$AR$12,0),1))*($G420/INDEX($AV$5:$BA$12,MATCH($D420,$AR$5:$AR$12,0),1))^$I420)+(EXP(-$G420/INDEX($AV$5:$BA$12,MATCH($D420,$AR$5:$AR$12,0),2))*($G420/INDEX($AV$5:$BA$12,MATCH($D420,$AR$5:$AR$12,0),2))^$I420)+(EXP(-$G420/INDEX($AV$5:$BA$12,MATCH($D420,$AR$5:$AR$12,0),3))*($G420/INDEX($AV$5:$BA$12,MATCH($D420,$AR$5:$AR$12,0),3))^$I420)+(EXP(-$G420/INDEX($AV$5:$BA$12,MATCH($D420,$AR$5:$AR$12,0),4))*($G420/INDEX($AV$5:$BA$12,MATCH($D420,$AR$5:$AR$12,0),4))^$I420)+(EXP(-$G420/INDEX($AV$5:$BA$12,MATCH($D420,$AR$5:$AR$12,0),5))*($G420/INDEX($AV$5:$BA$12,MATCH($D420,$AR$5:$AR$12,0),5))^$I420)+(EXP(-$G420/INDEX($AV$5:$BA$12,MATCH($D420,$AR$5:$AR$12,0),6))*($G420/INDEX($AV$5:$BA$12,MATCH($D420,$AR$5:$AR$12,0),6))^$I420)),0)</x:f>
        <x:v>0</x:v>
      </x:c>
      <x:c r="Z420" s="145" t="n">
        <x:f>IFERROR((EXP(-$G420/INDEX($AV$5:$BA$12,MATCH($D420,$AR$5:$AR$12,0),2))*($G420/INDEX($AV$5:$BA$12,MATCH($D420,$AR$5:$AR$12,0),2))^$I420)/((EXP(-$G420/INDEX($AV$5:$BA$12,MATCH($D420,$AR$5:$AR$12,0),1))*($G420/INDEX($AV$5:$BA$12,MATCH($D420,$AR$5:$AR$12,0),1))^$I420)+(EXP(-$G420/INDEX($AV$5:$BA$12,MATCH($D420,$AR$5:$AR$12,0),2))*($G420/INDEX($AV$5:$BA$12,MATCH($D420,$AR$5:$AR$12,0),2))^$I420)+(EXP(-$G420/INDEX($AV$5:$BA$12,MATCH($D420,$AR$5:$AR$12,0),3))*($G420/INDEX($AV$5:$BA$12,MATCH($D420,$AR$5:$AR$12,0),3))^$I420)+(EXP(-$G420/INDEX($AV$5:$BA$12,MATCH($D420,$AR$5:$AR$12,0),4))*($G420/INDEX($AV$5:$BA$12,MATCH($D420,$AR$5:$AR$12,0),4))^$I420)+(EXP(-$G420/INDEX($AV$5:$BA$12,MATCH($D420,$AR$5:$AR$12,0),5))*($G420/INDEX($AV$5:$BA$12,MATCH($D420,$AR$5:$AR$12,0),5))^$I420)+(EXP(-$G420/INDEX($AV$5:$BA$12,MATCH($D420,$AR$5:$AR$12,0),6))*($G420/INDEX($AV$5:$BA$12,MATCH($D420,$AR$5:$AR$12,0),6))^$I420)),0)</x:f>
        <x:v>0</x:v>
      </x:c>
      <x:c r="AA420" s="145" t="n">
        <x:f>IFERROR((EXP(-$G420/INDEX($AV$5:$BA$12,MATCH($D420,$AR$5:$AR$12,0),3))*($G420/INDEX($AV$5:$BA$12,MATCH($D420,$AR$5:$AR$12,0),3))^$I420)/((EXP(-$G420/INDEX($AV$5:$BA$12,MATCH($D420,$AR$5:$AR$12,0),1))*($G420/INDEX($AV$5:$BA$12,MATCH($D420,$AR$5:$AR$12,0),1))^$I420)+(EXP(-$G420/INDEX($AV$5:$BA$12,MATCH($D420,$AR$5:$AR$12,0),2))*($G420/INDEX($AV$5:$BA$12,MATCH($D420,$AR$5:$AR$12,0),2))^$I420)+(EXP(-$G420/INDEX($AV$5:$BA$12,MATCH($D420,$AR$5:$AR$12,0),3))*($G420/INDEX($AV$5:$BA$12,MATCH($D420,$AR$5:$AR$12,0),3))^$I420)+(EXP(-$G420/INDEX($AV$5:$BA$12,MATCH($D420,$AR$5:$AR$12,0),4))*($G420/INDEX($AV$5:$BA$12,MATCH($D420,$AR$5:$AR$12,0),4))^$I420)+(EXP(-$G420/INDEX($AV$5:$BA$12,MATCH($D420,$AR$5:$AR$12,0),5))*($G420/INDEX($AV$5:$BA$12,MATCH($D420,$AR$5:$AR$12,0),5))^$I420)+(EXP(-$G420/INDEX($AV$5:$BA$12,MATCH($D420,$AR$5:$AR$12,0),6))*($G420/INDEX($AV$5:$BA$12,MATCH($D420,$AR$5:$AR$12,0),6))^$I420)),0)</x:f>
        <x:v>0</x:v>
      </x:c>
      <x:c r="AB420" s="145" t="n">
        <x:f>IFERROR((EXP(-$G420/INDEX($AV$5:$BA$12,MATCH($D420,$AR$5:$AR$12,0),4))*($G420/INDEX($AV$5:$BA$12,MATCH($D420,$AR$5:$AR$12,0),4))^$I420)/((EXP(-$G420/INDEX($AV$5:$BA$12,MATCH($D420,$AR$5:$AR$12,0),1))*($G420/INDEX($AV$5:$BA$12,MATCH($D420,$AR$5:$AR$12,0),1))^$I420)+(EXP(-$G420/INDEX($AV$5:$BA$12,MATCH($D420,$AR$5:$AR$12,0),2))*($G420/INDEX($AV$5:$BA$12,MATCH($D420,$AR$5:$AR$12,0),2))^$I420)+(EXP(-$G420/INDEX($AV$5:$BA$12,MATCH($D420,$AR$5:$AR$12,0),3))*($G420/INDEX($AV$5:$BA$12,MATCH($D420,$AR$5:$AR$12,0),3))^$I420)+(EXP(-$G420/INDEX($AV$5:$BA$12,MATCH($D420,$AR$5:$AR$12,0),4))*($G420/INDEX($AV$5:$BA$12,MATCH($D420,$AR$5:$AR$12,0),4))^$I420)+(EXP(-$G420/INDEX($AV$5:$BA$12,MATCH($D420,$AR$5:$AR$12,0),5))*($G420/INDEX($AV$5:$BA$12,MATCH($D420,$AR$5:$AR$12,0),5))^$I420)+(EXP(-$G420/INDEX($AV$5:$BA$12,MATCH($D420,$AR$5:$AR$12,0),6))*($G420/INDEX($AV$5:$BA$12,MATCH($D420,$AR$5:$AR$12,0),6))^$I420)),0)</x:f>
        <x:v>0</x:v>
      </x:c>
      <x:c r="AC420" s="145" t="n">
        <x:f>IFERROR((EXP(-$G420/INDEX($AV$5:$BA$12,MATCH($D420,$AR$5:$AR$12,0),5))*($G420/INDEX($AV$5:$BA$12,MATCH($D420,$AR$5:$AR$12,0),5))^$I420)/((EXP(-$G420/INDEX($AV$5:$BA$12,MATCH($D420,$AR$5:$AR$12,0),1))*($G420/INDEX($AV$5:$BA$12,MATCH($D420,$AR$5:$AR$12,0),1))^$I420)+(EXP(-$G420/INDEX($AV$5:$BA$12,MATCH($D420,$AR$5:$AR$12,0),2))*($G420/INDEX($AV$5:$BA$12,MATCH($D420,$AR$5:$AR$12,0),2))^$I420)+(EXP(-$G420/INDEX($AV$5:$BA$12,MATCH($D420,$AR$5:$AR$12,0),3))*($G420/INDEX($AV$5:$BA$12,MATCH($D420,$AR$5:$AR$12,0),3))^$I420)+(EXP(-$G420/INDEX($AV$5:$BA$12,MATCH($D420,$AR$5:$AR$12,0),4))*($G420/INDEX($AV$5:$BA$12,MATCH($D420,$AR$5:$AR$12,0),4))^$I420)+(EXP(-$G420/INDEX($AV$5:$BA$12,MATCH($D420,$AR$5:$AR$12,0),5))*($G420/INDEX($AV$5:$BA$12,MATCH($D420,$AR$5:$AR$12,0),5))^$I420)+(EXP(-$G420/INDEX($AV$5:$BA$12,MATCH($D420,$AR$5:$AR$12,0),6))*($G420/INDEX($AV$5:$BA$12,MATCH($D420,$AR$5:$AR$12,0),6))^$I420)),0)</x:f>
        <x:v>0</x:v>
      </x:c>
      <x:c r="AD420" s="145" t="n">
        <x:f>IFERROR((EXP(-$G420/INDEX($AV$5:$BA$12,MATCH($D420,$AR$5:$AR$12,0),6))*($G420/INDEX($AV$5:$BA$12,MATCH($D420,$AR$5:$AR$12,0),6))^$I420)/((EXP(-$G420/INDEX($AV$5:$BA$12,MATCH($D420,$AR$5:$AR$12,0),1))*($G420/INDEX($AV$5:$BA$12,MATCH($D420,$AR$5:$AR$12,0),1))^$I420)+(EXP(-$G420/INDEX($AV$5:$BA$12,MATCH($D420,$AR$5:$AR$12,0),2))*($G420/INDEX($AV$5:$BA$12,MATCH($D420,$AR$5:$AR$12,0),2))^$I420)+(EXP(-$G420/INDEX($AV$5:$BA$12,MATCH($D420,$AR$5:$AR$12,0),3))*($G420/INDEX($AV$5:$BA$12,MATCH($D420,$AR$5:$AR$12,0),3))^$I420)+(EXP(-$G420/INDEX($AV$5:$BA$12,MATCH($D420,$AR$5:$AR$12,0),4))*($G420/INDEX($AV$5:$BA$12,MATCH($D420,$AR$5:$AR$12,0),4))^$I420)+(EXP(-$G420/INDEX($AV$5:$BA$12,MATCH($D420,$AR$5:$AR$12,0),5))*($G420/INDEX($AV$5:$BA$12,MATCH($D420,$AR$5:$AR$12,0),5))^$I420)+(EXP(-$G420/INDEX($AV$5:$BA$12,MATCH($D420,$AR$5:$AR$12,0),6))*($G420/INDEX($AV$5:$BA$12,MATCH($D420,$AR$5:$AR$12,0),6))^$I420)),0)</x:f>
        <x:v>0</x:v>
      </x:c>
      <x:c r="AE420" s="145" t="n">
        <x:f>IFERROR((EXP(-$G420/INDEX($BB$5:$BG$12,MATCH($D420,$AR$5:$AR$12,0),1))*($G420/INDEX($BB$5:$BG$12,MATCH($D420,$AR$5:$AR$12,0),1))^$J420)/((EXP(-$G420/INDEX($BB$5:$BG$12,MATCH($D420,$AR$5:$AR$12,0),1))*($G420/INDEX($BB$5:$BG$12,MATCH($D420,$AR$5:$AR$12,0),1))^$J420)+(EXP(-$G420/INDEX($BB$5:$BG$12,MATCH($D420,$AR$5:$AR$12,0),2))*($G420/INDEX($BB$5:$BG$12,MATCH($D420,$AR$5:$AR$12,0),2))^$J420)+(EXP(-$G420/INDEX($BB$5:$BG$12,MATCH($D420,$AR$5:$AR$12,0),3))*($G420/INDEX($BB$5:$BG$12,MATCH($D420,$AR$5:$AR$12,0),3))^$J420)+(EXP(-$G420/INDEX($BB$5:$BG$12,MATCH($D420,$AR$5:$AR$12,0),4))*($G420/INDEX($BB$5:$BG$12,MATCH($D420,$AR$5:$AR$12,0),4))^$J420)+(EXP(-$G420/INDEX($BB$5:$BG$12,MATCH($D420,$AR$5:$AR$12,0),5))*($G420/INDEX($BB$5:$BG$12,MATCH($D420,$AR$5:$AR$12,0),5))^$J420)+(EXP(-$G420/INDEX($BB$5:$BG$12,MATCH($D420,$AR$5:$AR$12,0),6))*($G420/INDEX($BB$5:$BG$12,MATCH($D420,$AR$5:$AR$12,0),6))^$J420)),0)</x:f>
        <x:v>0</x:v>
      </x:c>
      <x:c r="AF420" s="145" t="n">
        <x:f>IFERROR((EXP(-$G420/INDEX($BB$5:$BG$12,MATCH($D420,$AR$5:$AR$12,0),2))*($G420/INDEX($BB$5:$BG$12,MATCH($D420,$AR$5:$AR$12,0),2))^$J420)/((EXP(-$G420/INDEX($BB$5:$BG$12,MATCH($D420,$AR$5:$AR$12,0),1))*($G420/INDEX($BB$5:$BG$12,MATCH($D420,$AR$5:$AR$12,0),1))^$J420)+(EXP(-$G420/INDEX($BB$5:$BG$12,MATCH($D420,$AR$5:$AR$12,0),2))*($G420/INDEX($BB$5:$BG$12,MATCH($D420,$AR$5:$AR$12,0),2))^$J420)+(EXP(-$G420/INDEX($BB$5:$BG$12,MATCH($D420,$AR$5:$AR$12,0),3))*($G420/INDEX($BB$5:$BG$12,MATCH($D420,$AR$5:$AR$12,0),3))^$J420)+(EXP(-$G420/INDEX($BB$5:$BG$12,MATCH($D420,$AR$5:$AR$12,0),4))*($G420/INDEX($BB$5:$BG$12,MATCH($D420,$AR$5:$AR$12,0),4))^$J420)+(EXP(-$G420/INDEX($BB$5:$BG$12,MATCH($D420,$AR$5:$AR$12,0),5))*($G420/INDEX($BB$5:$BG$12,MATCH($D420,$AR$5:$AR$12,0),5))^$J420)+(EXP(-$G420/INDEX($BB$5:$BG$12,MATCH($D420,$AR$5:$AR$12,0),6))*($G420/INDEX($BB$5:$BG$12,MATCH($D420,$AR$5:$AR$12,0),6))^$J420)),0)</x:f>
        <x:v>0</x:v>
      </x:c>
      <x:c r="AG420" s="145" t="n">
        <x:f>IFERROR((EXP(-$G420/INDEX($BB$5:$BG$12,MATCH($D420,$AR$5:$AR$12,0),3))*($G420/INDEX($BB$5:$BG$12,MATCH($D420,$AR$5:$AR$12,0),3))^$J420)/((EXP(-$G420/INDEX($BB$5:$BG$12,MATCH($D420,$AR$5:$AR$12,0),1))*($G420/INDEX($BB$5:$BG$12,MATCH($D420,$AR$5:$AR$12,0),1))^$J420)+(EXP(-$G420/INDEX($BB$5:$BG$12,MATCH($D420,$AR$5:$AR$12,0),2))*($G420/INDEX($BB$5:$BG$12,MATCH($D420,$AR$5:$AR$12,0),2))^$J420)+(EXP(-$G420/INDEX($BB$5:$BG$12,MATCH($D420,$AR$5:$AR$12,0),3))*($G420/INDEX($BB$5:$BG$12,MATCH($D420,$AR$5:$AR$12,0),3))^$J420)+(EXP(-$G420/INDEX($BB$5:$BG$12,MATCH($D420,$AR$5:$AR$12,0),4))*($G420/INDEX($BB$5:$BG$12,MATCH($D420,$AR$5:$AR$12,0),4))^$J420)+(EXP(-$G420/INDEX($BB$5:$BG$12,MATCH($D420,$AR$5:$AR$12,0),5))*($G420/INDEX($BB$5:$BG$12,MATCH($D420,$AR$5:$AR$12,0),5))^$J420)+(EXP(-$G420/INDEX($BB$5:$BG$12,MATCH($D420,$AR$5:$AR$12,0),6))*($G420/INDEX($BB$5:$BG$12,MATCH($D420,$AR$5:$AR$12,0),6))^$J420)),0)</x:f>
        <x:v>0</x:v>
      </x:c>
      <x:c r="AH420" s="145" t="n">
        <x:f>IFERROR((EXP(-$G420/INDEX($BB$5:$BG$12,MATCH($D420,$AR$5:$AR$12,0),4))*($G420/INDEX($BB$5:$BG$12,MATCH($D420,$AR$5:$AR$12,0),4))^$J420)/((EXP(-$G420/INDEX($BB$5:$BG$12,MATCH($D420,$AR$5:$AR$12,0),1))*($G420/INDEX($BB$5:$BG$12,MATCH($D420,$AR$5:$AR$12,0),1))^$J420)+(EXP(-$G420/INDEX($BB$5:$BG$12,MATCH($D420,$AR$5:$AR$12,0),2))*($G420/INDEX($BB$5:$BG$12,MATCH($D420,$AR$5:$AR$12,0),2))^$J420)+(EXP(-$G420/INDEX($BB$5:$BG$12,MATCH($D420,$AR$5:$AR$12,0),3))*($G420/INDEX($BB$5:$BG$12,MATCH($D420,$AR$5:$AR$12,0),3))^$J420)+(EXP(-$G420/INDEX($BB$5:$BG$12,MATCH($D420,$AR$5:$AR$12,0),4))*($G420/INDEX($BB$5:$BG$12,MATCH($D420,$AR$5:$AR$12,0),4))^$J420)+(EXP(-$G420/INDEX($BB$5:$BG$12,MATCH($D420,$AR$5:$AR$12,0),5))*($G420/INDEX($BB$5:$BG$12,MATCH($D420,$AR$5:$AR$12,0),5))^$J420)+(EXP(-$G420/INDEX($BB$5:$BG$12,MATCH($D420,$AR$5:$AR$12,0),6))*($G420/INDEX($BB$5:$BG$12,MATCH($D420,$AR$5:$AR$12,0),6))^$J420)),0)</x:f>
        <x:v>0</x:v>
      </x:c>
      <x:c r="AI420" s="145" t="n">
        <x:f>IFERROR((EXP(-$G420/INDEX($BB$5:$BG$12,MATCH($D420,$AR$5:$AR$12,0),5))*($G420/INDEX($BB$5:$BG$12,MATCH($D420,$AR$5:$AR$12,0),5))^$J420)/((EXP(-$G420/INDEX($BB$5:$BG$12,MATCH($D420,$AR$5:$AR$12,0),1))*($G420/INDEX($BB$5:$BG$12,MATCH($D420,$AR$5:$AR$12,0),1))^$J420)+(EXP(-$G420/INDEX($BB$5:$BG$12,MATCH($D420,$AR$5:$AR$12,0),2))*($G420/INDEX($BB$5:$BG$12,MATCH($D420,$AR$5:$AR$12,0),2))^$J420)+(EXP(-$G420/INDEX($BB$5:$BG$12,MATCH($D420,$AR$5:$AR$12,0),3))*($G420/INDEX($BB$5:$BG$12,MATCH($D420,$AR$5:$AR$12,0),3))^$J420)+(EXP(-$G420/INDEX($BB$5:$BG$12,MATCH($D420,$AR$5:$AR$12,0),4))*($G420/INDEX($BB$5:$BG$12,MATCH($D420,$AR$5:$AR$12,0),4))^$J420)+(EXP(-$G420/INDEX($BB$5:$BG$12,MATCH($D420,$AR$5:$AR$12,0),5))*($G420/INDEX($BB$5:$BG$12,MATCH($D420,$AR$5:$AR$12,0),5))^$J420)+(EXP(-$G420/INDEX($BB$5:$BG$12,MATCH($D420,$AR$5:$AR$12,0),6))*($G420/INDEX($BB$5:$BG$12,MATCH($D420,$AR$5:$AR$12,0),6))^$J420)),0)</x:f>
        <x:v>0</x:v>
      </x:c>
      <x:c r="AJ420" s="145" t="n">
        <x:f>IFERROR((EXP(-$G420/INDEX($BB$5:$BG$12,MATCH($D420,$AR$5:$AR$12,0),6))*($G420/INDEX($BB$5:$BG$12,MATCH($D420,$AR$5:$AR$12,0),6))^$J420)/((EXP(-$G420/INDEX($BB$5:$BG$12,MATCH($D420,$AR$5:$AR$12,0),1))*($G420/INDEX($BB$5:$BG$12,MATCH($D420,$AR$5:$AR$12,0),1))^$J420)+(EXP(-$G420/INDEX($BB$5:$BG$12,MATCH($D420,$AR$5:$AR$12,0),2))*($G420/INDEX($BB$5:$BG$12,MATCH($D420,$AR$5:$AR$12,0),2))^$J420)+(EXP(-$G420/INDEX($BB$5:$BG$12,MATCH($D420,$AR$5:$AR$12,0),3))*($G420/INDEX($BB$5:$BG$12,MATCH($D420,$AR$5:$AR$12,0),3))^$J420)+(EXP(-$G420/INDEX($BB$5:$BG$12,MATCH($D420,$AR$5:$AR$12,0),4))*($G420/INDEX($BB$5:$BG$12,MATCH($D420,$AR$5:$AR$12,0),4))^$J420)+(EXP(-$G420/INDEX($BB$5:$BG$12,MATCH($D420,$AR$5:$AR$12,0),5))*($G420/INDEX($BB$5:$BG$12,MATCH($D420,$AR$5:$AR$12,0),5))^$J420)+(EXP(-$G420/INDEX($BB$5:$BG$12,MATCH($D420,$AR$5:$AR$12,0),6))*($G420/INDEX($BB$5:$BG$12,MATCH($D420,$AR$5:$AR$12,0),6))^$J420)),0)</x:f>
        <x:v>0</x:v>
      </x:c>
      <x:c r="BJ420"/>
      <x:c r="BK420"/>
      <x:c r="BL420"/>
      <x:c r="BM420"/>
      <x:c r="BN420"/>
      <x:c r="BO420"/>
      <x:c r="BP420"/>
      <x:c r="BQ420"/>
      <x:c r="BR420"/>
      <x:c r="BS420"/>
      <x:c r="BT420"/>
      <x:c r="BU420"/>
      <x:c r="BV420"/>
      <x:c r="BW420"/>
      <x:c r="BX420"/>
      <x:c r="BY420"/>
      <x:c r="BZ420"/>
    </x:row>
    <x:row r="421">
      <x:c r="A421" s="30" t="n">
        <x:f>'対象台データ'!A419</x:f>
        <x:v>46278</x:v>
      </x:c>
      <x:c r="B421" s="1004" t="str">
        <x:f>'対象台データ'!B419</x:f>
        <x:v>日</x:v>
      </x:c>
      <x:c r="C421" s="1004" t="str">
        <x:f>'対象台データ'!C419</x:f>
        <x:v>9/13</x:v>
      </x:c>
      <x:c r="D421" t="str">
        <x:f>'対象台データ'!D419</x:f>
        <x:v>東京喰種</x:v>
      </x:c>
      <x:c r="E421" s="1015" t="n">
        <x:f>IF($X421="A",MIN(100,MAX(0,55+(V421-55)*(1+0.4*SQRT(MIN(G421/8000,1))))),MIN(100,MAX(0,V421)))</x:f>
        <x:v>61.7714715013401</x:v>
      </x:c>
      <x:c r="F421" s="1017" t="n">
        <x:f>'対象台データ'!E419</x:f>
        <x:v>471</x:v>
      </x:c>
      <x:c r="G421" s="644" t="n">
        <x:f>'対象台データ'!F419</x:f>
        <x:v>5626</x:v>
      </x:c>
      <x:c r="H421" s="644" t="n">
        <x:f>'対象台データ'!G419</x:f>
        <x:v>1290</x:v>
      </x:c>
      <x:c r="I421" s="644" t="n">
        <x:f>'対象台データ'!H419</x:f>
        <x:v>0</x:v>
      </x:c>
      <x:c r="J421" s="644" t="n">
        <x:f>'対象台データ'!I419</x:f>
        <x:v>26</x:v>
      </x:c>
      <x:c r="K421" s="145" t="n">
        <x:f>'対象台データ'!K419</x:f>
        <x:v>1.0764308567365801</x:v>
      </x:c>
      <x:c r="L421" s="28" t="n">
        <x:f>IF(G421&lt;=0,5,IF(G421&lt;1500,5+(G421-0)*(20-5)/(1500-0),IF(G421&lt;3000,20+(G421-1500)*(40-20)/(3000-1500),IF(G421&lt;4500,40+(G421-3000)*(58-40)/(4500-3000),IF(G421&lt;6000,58+(G421-4500)*(72-58)/(6000-4500),IF(G421&lt;7500,72+(G421-6000)*(84-72)/(7500-6000),IF(G421&lt;9000,84+(G421-7500)*(93-84)/(9000-7500),IF(G421&lt;11000,93+(G421-9000)*(100-93)/(11000-9000),100))))))))</x:f>
        <x:v>68.50933333333333</x:v>
      </x:c>
      <x:c r="M421" s="28" t="n">
        <x:v>1</x:v>
      </x:c>
      <x:c r="N421" s="28" t="n">
        <x:f>MIN(100,L421*M421)</x:f>
        <x:v>68.50933333333333</x:v>
      </x:c>
      <x:c r="O421" s="28" t="n">
        <x:f>IF(K421&lt;=0.8,0,IF(K421&lt;0.9,0+(K421-0.8)*(10-0)/(0.9-0.8),IF(K421&lt;1,10+(K421-0.9)*(35-10)/(1-0.9),IF(K421&lt;1.2,35+(K421-1)*(87-35)/(1.2-1),IF(K421&lt;1.3,87+(K421-1.2)*(96-87)/(1.3-1.2),IF(K421&lt;1.45,96+(K421-1.3)*(100-96)/(1.45-1.3),100))))))</x:f>
        <x:v>54.87202275151084</x:v>
      </x:c>
      <x:c r="P421" s="145" t="n">
        <x:f>MIN(1,SQRT(G421/8000))</x:f>
        <x:v>0.8386000238492722</x:v>
      </x:c>
      <x:c r="Q421" s="28" t="n">
        <x:f>35+(O421-35)*P421</x:f>
        <x:v>51.66467875335027</x:v>
      </x:c>
      <x:c r="R421" s="28" t="n">
        <x:f>IF(K421&lt;0.95,MIN(25,(0.95-K421)*250),0)</x:f>
        <x:v>0</x:v>
      </x:c>
      <x:c r="S421" s="28" t="n">
        <x:f>IF($X421="A",Y421*5+Z421*15+AA421*30+AB421*60+AC421*80+AD421*100,0)</x:f>
        <x:v>0</x:v>
      </x:c>
      <x:c r="T421" s="28" t="n">
        <x:f>IF($X421="A",AE421*5+AF421*15+AG421*30+AH421*60+AI421*80+AJ421*100,0)</x:f>
        <x:v>0</x:v>
      </x:c>
      <x:c r="U421" s="28" t="n">
        <x:f>IF($X421="A",S421*15%+T421*30%+Q421*55%,0)</x:f>
        <x:v>0</x:v>
      </x:c>
      <x:c r="V421" s="1019" t="n">
        <x:f>IF($X421="A",U421*80%+N421*20%,N421*IFERROR(INDEX($AT$5:$AT$60,MATCH($D421,$AR$5:$AR$60,0)),0.6)+Q421*IFERROR(INDEX($AU$5:$AU$60,MATCH($D421,$AR$5:$AR$60,0)),0.4)-R421)</x:f>
        <x:v>61.7714715013401</x:v>
      </x:c>
      <x:c r="W421" s="25" t="str">
        <x:f>IF(E421&gt;=90,"設定6級候補",IF(E421&gt;=75,"設定4以上強候補",IF(E421&gt;=60,"設定4以上を疑う","要観察")))</x:f>
        <x:v>設定4以上を疑う</x:v>
      </x:c>
      <x:c r="X421" s="1004" t="str">
        <x:f>IFERROR(INDEX($AS$5:$AS$60,MATCH($D421,$AR$5:$AR$60,0)),"AT")</x:f>
        <x:v>AT</x:v>
      </x:c>
      <x:c r="Y421" s="145" t="n">
        <x:f>IFERROR((EXP(-$G421/INDEX($AV$5:$BA$12,MATCH($D421,$AR$5:$AR$12,0),1))*($G421/INDEX($AV$5:$BA$12,MATCH($D421,$AR$5:$AR$12,0),1))^$I421)/((EXP(-$G421/INDEX($AV$5:$BA$12,MATCH($D421,$AR$5:$AR$12,0),1))*($G421/INDEX($AV$5:$BA$12,MATCH($D421,$AR$5:$AR$12,0),1))^$I421)+(EXP(-$G421/INDEX($AV$5:$BA$12,MATCH($D421,$AR$5:$AR$12,0),2))*($G421/INDEX($AV$5:$BA$12,MATCH($D421,$AR$5:$AR$12,0),2))^$I421)+(EXP(-$G421/INDEX($AV$5:$BA$12,MATCH($D421,$AR$5:$AR$12,0),3))*($G421/INDEX($AV$5:$BA$12,MATCH($D421,$AR$5:$AR$12,0),3))^$I421)+(EXP(-$G421/INDEX($AV$5:$BA$12,MATCH($D421,$AR$5:$AR$12,0),4))*($G421/INDEX($AV$5:$BA$12,MATCH($D421,$AR$5:$AR$12,0),4))^$I421)+(EXP(-$G421/INDEX($AV$5:$BA$12,MATCH($D421,$AR$5:$AR$12,0),5))*($G421/INDEX($AV$5:$BA$12,MATCH($D421,$AR$5:$AR$12,0),5))^$I421)+(EXP(-$G421/INDEX($AV$5:$BA$12,MATCH($D421,$AR$5:$AR$12,0),6))*($G421/INDEX($AV$5:$BA$12,MATCH($D421,$AR$5:$AR$12,0),6))^$I421)),0)</x:f>
        <x:v>0</x:v>
      </x:c>
      <x:c r="Z421" s="145" t="n">
        <x:f>IFERROR((EXP(-$G421/INDEX($AV$5:$BA$12,MATCH($D421,$AR$5:$AR$12,0),2))*($G421/INDEX($AV$5:$BA$12,MATCH($D421,$AR$5:$AR$12,0),2))^$I421)/((EXP(-$G421/INDEX($AV$5:$BA$12,MATCH($D421,$AR$5:$AR$12,0),1))*($G421/INDEX($AV$5:$BA$12,MATCH($D421,$AR$5:$AR$12,0),1))^$I421)+(EXP(-$G421/INDEX($AV$5:$BA$12,MATCH($D421,$AR$5:$AR$12,0),2))*($G421/INDEX($AV$5:$BA$12,MATCH($D421,$AR$5:$AR$12,0),2))^$I421)+(EXP(-$G421/INDEX($AV$5:$BA$12,MATCH($D421,$AR$5:$AR$12,0),3))*($G421/INDEX($AV$5:$BA$12,MATCH($D421,$AR$5:$AR$12,0),3))^$I421)+(EXP(-$G421/INDEX($AV$5:$BA$12,MATCH($D421,$AR$5:$AR$12,0),4))*($G421/INDEX($AV$5:$BA$12,MATCH($D421,$AR$5:$AR$12,0),4))^$I421)+(EXP(-$G421/INDEX($AV$5:$BA$12,MATCH($D421,$AR$5:$AR$12,0),5))*($G421/INDEX($AV$5:$BA$12,MATCH($D421,$AR$5:$AR$12,0),5))^$I421)+(EXP(-$G421/INDEX($AV$5:$BA$12,MATCH($D421,$AR$5:$AR$12,0),6))*($G421/INDEX($AV$5:$BA$12,MATCH($D421,$AR$5:$AR$12,0),6))^$I421)),0)</x:f>
        <x:v>0</x:v>
      </x:c>
      <x:c r="AA421" s="145" t="n">
        <x:f>IFERROR((EXP(-$G421/INDEX($AV$5:$BA$12,MATCH($D421,$AR$5:$AR$12,0),3))*($G421/INDEX($AV$5:$BA$12,MATCH($D421,$AR$5:$AR$12,0),3))^$I421)/((EXP(-$G421/INDEX($AV$5:$BA$12,MATCH($D421,$AR$5:$AR$12,0),1))*($G421/INDEX($AV$5:$BA$12,MATCH($D421,$AR$5:$AR$12,0),1))^$I421)+(EXP(-$G421/INDEX($AV$5:$BA$12,MATCH($D421,$AR$5:$AR$12,0),2))*($G421/INDEX($AV$5:$BA$12,MATCH($D421,$AR$5:$AR$12,0),2))^$I421)+(EXP(-$G421/INDEX($AV$5:$BA$12,MATCH($D421,$AR$5:$AR$12,0),3))*($G421/INDEX($AV$5:$BA$12,MATCH($D421,$AR$5:$AR$12,0),3))^$I421)+(EXP(-$G421/INDEX($AV$5:$BA$12,MATCH($D421,$AR$5:$AR$12,0),4))*($G421/INDEX($AV$5:$BA$12,MATCH($D421,$AR$5:$AR$12,0),4))^$I421)+(EXP(-$G421/INDEX($AV$5:$BA$12,MATCH($D421,$AR$5:$AR$12,0),5))*($G421/INDEX($AV$5:$BA$12,MATCH($D421,$AR$5:$AR$12,0),5))^$I421)+(EXP(-$G421/INDEX($AV$5:$BA$12,MATCH($D421,$AR$5:$AR$12,0),6))*($G421/INDEX($AV$5:$BA$12,MATCH($D421,$AR$5:$AR$12,0),6))^$I421)),0)</x:f>
        <x:v>0</x:v>
      </x:c>
      <x:c r="AB421" s="145" t="n">
        <x:f>IFERROR((EXP(-$G421/INDEX($AV$5:$BA$12,MATCH($D421,$AR$5:$AR$12,0),4))*($G421/INDEX($AV$5:$BA$12,MATCH($D421,$AR$5:$AR$12,0),4))^$I421)/((EXP(-$G421/INDEX($AV$5:$BA$12,MATCH($D421,$AR$5:$AR$12,0),1))*($G421/INDEX($AV$5:$BA$12,MATCH($D421,$AR$5:$AR$12,0),1))^$I421)+(EXP(-$G421/INDEX($AV$5:$BA$12,MATCH($D421,$AR$5:$AR$12,0),2))*($G421/INDEX($AV$5:$BA$12,MATCH($D421,$AR$5:$AR$12,0),2))^$I421)+(EXP(-$G421/INDEX($AV$5:$BA$12,MATCH($D421,$AR$5:$AR$12,0),3))*($G421/INDEX($AV$5:$BA$12,MATCH($D421,$AR$5:$AR$12,0),3))^$I421)+(EXP(-$G421/INDEX($AV$5:$BA$12,MATCH($D421,$AR$5:$AR$12,0),4))*($G421/INDEX($AV$5:$BA$12,MATCH($D421,$AR$5:$AR$12,0),4))^$I421)+(EXP(-$G421/INDEX($AV$5:$BA$12,MATCH($D421,$AR$5:$AR$12,0),5))*($G421/INDEX($AV$5:$BA$12,MATCH($D421,$AR$5:$AR$12,0),5))^$I421)+(EXP(-$G421/INDEX($AV$5:$BA$12,MATCH($D421,$AR$5:$AR$12,0),6))*($G421/INDEX($AV$5:$BA$12,MATCH($D421,$AR$5:$AR$12,0),6))^$I421)),0)</x:f>
        <x:v>0</x:v>
      </x:c>
      <x:c r="AC421" s="145" t="n">
        <x:f>IFERROR((EXP(-$G421/INDEX($AV$5:$BA$12,MATCH($D421,$AR$5:$AR$12,0),5))*($G421/INDEX($AV$5:$BA$12,MATCH($D421,$AR$5:$AR$12,0),5))^$I421)/((EXP(-$G421/INDEX($AV$5:$BA$12,MATCH($D421,$AR$5:$AR$12,0),1))*($G421/INDEX($AV$5:$BA$12,MATCH($D421,$AR$5:$AR$12,0),1))^$I421)+(EXP(-$G421/INDEX($AV$5:$BA$12,MATCH($D421,$AR$5:$AR$12,0),2))*($G421/INDEX($AV$5:$BA$12,MATCH($D421,$AR$5:$AR$12,0),2))^$I421)+(EXP(-$G421/INDEX($AV$5:$BA$12,MATCH($D421,$AR$5:$AR$12,0),3))*($G421/INDEX($AV$5:$BA$12,MATCH($D421,$AR$5:$AR$12,0),3))^$I421)+(EXP(-$G421/INDEX($AV$5:$BA$12,MATCH($D421,$AR$5:$AR$12,0),4))*($G421/INDEX($AV$5:$BA$12,MATCH($D421,$AR$5:$AR$12,0),4))^$I421)+(EXP(-$G421/INDEX($AV$5:$BA$12,MATCH($D421,$AR$5:$AR$12,0),5))*($G421/INDEX($AV$5:$BA$12,MATCH($D421,$AR$5:$AR$12,0),5))^$I421)+(EXP(-$G421/INDEX($AV$5:$BA$12,MATCH($D421,$AR$5:$AR$12,0),6))*($G421/INDEX($AV$5:$BA$12,MATCH($D421,$AR$5:$AR$12,0),6))^$I421)),0)</x:f>
        <x:v>0</x:v>
      </x:c>
      <x:c r="AD421" s="145" t="n">
        <x:f>IFERROR((EXP(-$G421/INDEX($AV$5:$BA$12,MATCH($D421,$AR$5:$AR$12,0),6))*($G421/INDEX($AV$5:$BA$12,MATCH($D421,$AR$5:$AR$12,0),6))^$I421)/((EXP(-$G421/INDEX($AV$5:$BA$12,MATCH($D421,$AR$5:$AR$12,0),1))*($G421/INDEX($AV$5:$BA$12,MATCH($D421,$AR$5:$AR$12,0),1))^$I421)+(EXP(-$G421/INDEX($AV$5:$BA$12,MATCH($D421,$AR$5:$AR$12,0),2))*($G421/INDEX($AV$5:$BA$12,MATCH($D421,$AR$5:$AR$12,0),2))^$I421)+(EXP(-$G421/INDEX($AV$5:$BA$12,MATCH($D421,$AR$5:$AR$12,0),3))*($G421/INDEX($AV$5:$BA$12,MATCH($D421,$AR$5:$AR$12,0),3))^$I421)+(EXP(-$G421/INDEX($AV$5:$BA$12,MATCH($D421,$AR$5:$AR$12,0),4))*($G421/INDEX($AV$5:$BA$12,MATCH($D421,$AR$5:$AR$12,0),4))^$I421)+(EXP(-$G421/INDEX($AV$5:$BA$12,MATCH($D421,$AR$5:$AR$12,0),5))*($G421/INDEX($AV$5:$BA$12,MATCH($D421,$AR$5:$AR$12,0),5))^$I421)+(EXP(-$G421/INDEX($AV$5:$BA$12,MATCH($D421,$AR$5:$AR$12,0),6))*($G421/INDEX($AV$5:$BA$12,MATCH($D421,$AR$5:$AR$12,0),6))^$I421)),0)</x:f>
        <x:v>0</x:v>
      </x:c>
      <x:c r="AE421" s="145" t="n">
        <x:f>IFERROR((EXP(-$G421/INDEX($BB$5:$BG$12,MATCH($D421,$AR$5:$AR$12,0),1))*($G421/INDEX($BB$5:$BG$12,MATCH($D421,$AR$5:$AR$12,0),1))^$J421)/((EXP(-$G421/INDEX($BB$5:$BG$12,MATCH($D421,$AR$5:$AR$12,0),1))*($G421/INDEX($BB$5:$BG$12,MATCH($D421,$AR$5:$AR$12,0),1))^$J421)+(EXP(-$G421/INDEX($BB$5:$BG$12,MATCH($D421,$AR$5:$AR$12,0),2))*($G421/INDEX($BB$5:$BG$12,MATCH($D421,$AR$5:$AR$12,0),2))^$J421)+(EXP(-$G421/INDEX($BB$5:$BG$12,MATCH($D421,$AR$5:$AR$12,0),3))*($G421/INDEX($BB$5:$BG$12,MATCH($D421,$AR$5:$AR$12,0),3))^$J421)+(EXP(-$G421/INDEX($BB$5:$BG$12,MATCH($D421,$AR$5:$AR$12,0),4))*($G421/INDEX($BB$5:$BG$12,MATCH($D421,$AR$5:$AR$12,0),4))^$J421)+(EXP(-$G421/INDEX($BB$5:$BG$12,MATCH($D421,$AR$5:$AR$12,0),5))*($G421/INDEX($BB$5:$BG$12,MATCH($D421,$AR$5:$AR$12,0),5))^$J421)+(EXP(-$G421/INDEX($BB$5:$BG$12,MATCH($D421,$AR$5:$AR$12,0),6))*($G421/INDEX($BB$5:$BG$12,MATCH($D421,$AR$5:$AR$12,0),6))^$J421)),0)</x:f>
        <x:v>0</x:v>
      </x:c>
      <x:c r="AF421" s="145" t="n">
        <x:f>IFERROR((EXP(-$G421/INDEX($BB$5:$BG$12,MATCH($D421,$AR$5:$AR$12,0),2))*($G421/INDEX($BB$5:$BG$12,MATCH($D421,$AR$5:$AR$12,0),2))^$J421)/((EXP(-$G421/INDEX($BB$5:$BG$12,MATCH($D421,$AR$5:$AR$12,0),1))*($G421/INDEX($BB$5:$BG$12,MATCH($D421,$AR$5:$AR$12,0),1))^$J421)+(EXP(-$G421/INDEX($BB$5:$BG$12,MATCH($D421,$AR$5:$AR$12,0),2))*($G421/INDEX($BB$5:$BG$12,MATCH($D421,$AR$5:$AR$12,0),2))^$J421)+(EXP(-$G421/INDEX($BB$5:$BG$12,MATCH($D421,$AR$5:$AR$12,0),3))*($G421/INDEX($BB$5:$BG$12,MATCH($D421,$AR$5:$AR$12,0),3))^$J421)+(EXP(-$G421/INDEX($BB$5:$BG$12,MATCH($D421,$AR$5:$AR$12,0),4))*($G421/INDEX($BB$5:$BG$12,MATCH($D421,$AR$5:$AR$12,0),4))^$J421)+(EXP(-$G421/INDEX($BB$5:$BG$12,MATCH($D421,$AR$5:$AR$12,0),5))*($G421/INDEX($BB$5:$BG$12,MATCH($D421,$AR$5:$AR$12,0),5))^$J421)+(EXP(-$G421/INDEX($BB$5:$BG$12,MATCH($D421,$AR$5:$AR$12,0),6))*($G421/INDEX($BB$5:$BG$12,MATCH($D421,$AR$5:$AR$12,0),6))^$J421)),0)</x:f>
        <x:v>0</x:v>
      </x:c>
      <x:c r="AG421" s="145" t="n">
        <x:f>IFERROR((EXP(-$G421/INDEX($BB$5:$BG$12,MATCH($D421,$AR$5:$AR$12,0),3))*($G421/INDEX($BB$5:$BG$12,MATCH($D421,$AR$5:$AR$12,0),3))^$J421)/((EXP(-$G421/INDEX($BB$5:$BG$12,MATCH($D421,$AR$5:$AR$12,0),1))*($G421/INDEX($BB$5:$BG$12,MATCH($D421,$AR$5:$AR$12,0),1))^$J421)+(EXP(-$G421/INDEX($BB$5:$BG$12,MATCH($D421,$AR$5:$AR$12,0),2))*($G421/INDEX($BB$5:$BG$12,MATCH($D421,$AR$5:$AR$12,0),2))^$J421)+(EXP(-$G421/INDEX($BB$5:$BG$12,MATCH($D421,$AR$5:$AR$12,0),3))*($G421/INDEX($BB$5:$BG$12,MATCH($D421,$AR$5:$AR$12,0),3))^$J421)+(EXP(-$G421/INDEX($BB$5:$BG$12,MATCH($D421,$AR$5:$AR$12,0),4))*($G421/INDEX($BB$5:$BG$12,MATCH($D421,$AR$5:$AR$12,0),4))^$J421)+(EXP(-$G421/INDEX($BB$5:$BG$12,MATCH($D421,$AR$5:$AR$12,0),5))*($G421/INDEX($BB$5:$BG$12,MATCH($D421,$AR$5:$AR$12,0),5))^$J421)+(EXP(-$G421/INDEX($BB$5:$BG$12,MATCH($D421,$AR$5:$AR$12,0),6))*($G421/INDEX($BB$5:$BG$12,MATCH($D421,$AR$5:$AR$12,0),6))^$J421)),0)</x:f>
        <x:v>0</x:v>
      </x:c>
      <x:c r="AH421" s="145" t="n">
        <x:f>IFERROR((EXP(-$G421/INDEX($BB$5:$BG$12,MATCH($D421,$AR$5:$AR$12,0),4))*($G421/INDEX($BB$5:$BG$12,MATCH($D421,$AR$5:$AR$12,0),4))^$J421)/((EXP(-$G421/INDEX($BB$5:$BG$12,MATCH($D421,$AR$5:$AR$12,0),1))*($G421/INDEX($BB$5:$BG$12,MATCH($D421,$AR$5:$AR$12,0),1))^$J421)+(EXP(-$G421/INDEX($BB$5:$BG$12,MATCH($D421,$AR$5:$AR$12,0),2))*($G421/INDEX($BB$5:$BG$12,MATCH($D421,$AR$5:$AR$12,0),2))^$J421)+(EXP(-$G421/INDEX($BB$5:$BG$12,MATCH($D421,$AR$5:$AR$12,0),3))*($G421/INDEX($BB$5:$BG$12,MATCH($D421,$AR$5:$AR$12,0),3))^$J421)+(EXP(-$G421/INDEX($BB$5:$BG$12,MATCH($D421,$AR$5:$AR$12,0),4))*($G421/INDEX($BB$5:$BG$12,MATCH($D421,$AR$5:$AR$12,0),4))^$J421)+(EXP(-$G421/INDEX($BB$5:$BG$12,MATCH($D421,$AR$5:$AR$12,0),5))*($G421/INDEX($BB$5:$BG$12,MATCH($D421,$AR$5:$AR$12,0),5))^$J421)+(EXP(-$G421/INDEX($BB$5:$BG$12,MATCH($D421,$AR$5:$AR$12,0),6))*($G421/INDEX($BB$5:$BG$12,MATCH($D421,$AR$5:$AR$12,0),6))^$J421)),0)</x:f>
        <x:v>0</x:v>
      </x:c>
      <x:c r="AI421" s="145" t="n">
        <x:f>IFERROR((EXP(-$G421/INDEX($BB$5:$BG$12,MATCH($D421,$AR$5:$AR$12,0),5))*($G421/INDEX($BB$5:$BG$12,MATCH($D421,$AR$5:$AR$12,0),5))^$J421)/((EXP(-$G421/INDEX($BB$5:$BG$12,MATCH($D421,$AR$5:$AR$12,0),1))*($G421/INDEX($BB$5:$BG$12,MATCH($D421,$AR$5:$AR$12,0),1))^$J421)+(EXP(-$G421/INDEX($BB$5:$BG$12,MATCH($D421,$AR$5:$AR$12,0),2))*($G421/INDEX($BB$5:$BG$12,MATCH($D421,$AR$5:$AR$12,0),2))^$J421)+(EXP(-$G421/INDEX($BB$5:$BG$12,MATCH($D421,$AR$5:$AR$12,0),3))*($G421/INDEX($BB$5:$BG$12,MATCH($D421,$AR$5:$AR$12,0),3))^$J421)+(EXP(-$G421/INDEX($BB$5:$BG$12,MATCH($D421,$AR$5:$AR$12,0),4))*($G421/INDEX($BB$5:$BG$12,MATCH($D421,$AR$5:$AR$12,0),4))^$J421)+(EXP(-$G421/INDEX($BB$5:$BG$12,MATCH($D421,$AR$5:$AR$12,0),5))*($G421/INDEX($BB$5:$BG$12,MATCH($D421,$AR$5:$AR$12,0),5))^$J421)+(EXP(-$G421/INDEX($BB$5:$BG$12,MATCH($D421,$AR$5:$AR$12,0),6))*($G421/INDEX($BB$5:$BG$12,MATCH($D421,$AR$5:$AR$12,0),6))^$J421)),0)</x:f>
        <x:v>0</x:v>
      </x:c>
      <x:c r="AJ421" s="145" t="n">
        <x:f>IFERROR((EXP(-$G421/INDEX($BB$5:$BG$12,MATCH($D421,$AR$5:$AR$12,0),6))*($G421/INDEX($BB$5:$BG$12,MATCH($D421,$AR$5:$AR$12,0),6))^$J421)/((EXP(-$G421/INDEX($BB$5:$BG$12,MATCH($D421,$AR$5:$AR$12,0),1))*($G421/INDEX($BB$5:$BG$12,MATCH($D421,$AR$5:$AR$12,0),1))^$J421)+(EXP(-$G421/INDEX($BB$5:$BG$12,MATCH($D421,$AR$5:$AR$12,0),2))*($G421/INDEX($BB$5:$BG$12,MATCH($D421,$AR$5:$AR$12,0),2))^$J421)+(EXP(-$G421/INDEX($BB$5:$BG$12,MATCH($D421,$AR$5:$AR$12,0),3))*($G421/INDEX($BB$5:$BG$12,MATCH($D421,$AR$5:$AR$12,0),3))^$J421)+(EXP(-$G421/INDEX($BB$5:$BG$12,MATCH($D421,$AR$5:$AR$12,0),4))*($G421/INDEX($BB$5:$BG$12,MATCH($D421,$AR$5:$AR$12,0),4))^$J421)+(EXP(-$G421/INDEX($BB$5:$BG$12,MATCH($D421,$AR$5:$AR$12,0),5))*($G421/INDEX($BB$5:$BG$12,MATCH($D421,$AR$5:$AR$12,0),5))^$J421)+(EXP(-$G421/INDEX($BB$5:$BG$12,MATCH($D421,$AR$5:$AR$12,0),6))*($G421/INDEX($BB$5:$BG$12,MATCH($D421,$AR$5:$AR$12,0),6))^$J421)),0)</x:f>
        <x:v>0</x:v>
      </x:c>
      <x:c r="BJ421"/>
      <x:c r="BK421"/>
      <x:c r="BL421"/>
      <x:c r="BM421"/>
      <x:c r="BN421"/>
      <x:c r="BO421"/>
      <x:c r="BP421"/>
      <x:c r="BQ421"/>
      <x:c r="BR421"/>
      <x:c r="BS421"/>
      <x:c r="BT421"/>
      <x:c r="BU421"/>
      <x:c r="BV421"/>
      <x:c r="BW421"/>
      <x:c r="BX421"/>
      <x:c r="BY421"/>
      <x:c r="BZ421"/>
    </x:row>
    <x:row r="422">
      <x:c r="A422" s="30" t="n">
        <x:f>'対象台データ'!A420</x:f>
        <x:v>46278</x:v>
      </x:c>
      <x:c r="B422" s="1004" t="str">
        <x:f>'対象台データ'!B420</x:f>
        <x:v>日</x:v>
      </x:c>
      <x:c r="C422" s="1004" t="str">
        <x:f>'対象台データ'!C420</x:f>
        <x:v>9/13</x:v>
      </x:c>
      <x:c r="D422" t="str">
        <x:f>'対象台データ'!D420</x:f>
        <x:v>東京喰種</x:v>
      </x:c>
      <x:c r="E422" s="1015" t="n">
        <x:f>IF($X422="A",MIN(100,MAX(0,55+(V422-55)*(1+0.4*SQRT(MIN(G422/8000,1))))),MIN(100,MAX(0,V422)))</x:f>
        <x:v>64.14466771011068</x:v>
      </x:c>
      <x:c r="F422" s="1017" t="n">
        <x:f>'対象台データ'!E420</x:f>
        <x:v>472</x:v>
      </x:c>
      <x:c r="G422" s="644" t="n">
        <x:f>'対象台データ'!F420</x:f>
        <x:v>4059</x:v>
      </x:c>
      <x:c r="H422" s="644" t="n">
        <x:f>'対象台データ'!G420</x:f>
        <x:v>6734</x:v>
      </x:c>
      <x:c r="I422" s="644" t="n">
        <x:f>'対象台データ'!H420</x:f>
        <x:v>0</x:v>
      </x:c>
      <x:c r="J422" s="644" t="n">
        <x:f>'対象台データ'!I420</x:f>
        <x:v>12</x:v>
      </x:c>
      <x:c r="K422" s="145" t="n">
        <x:f>'対象台データ'!K420</x:f>
        <x:v>1.5530097725219676</x:v>
      </x:c>
      <x:c r="L422" s="28" t="n">
        <x:f>IF(G422&lt;=0,5,IF(G422&lt;1500,5+(G422-0)*(20-5)/(1500-0),IF(G422&lt;3000,20+(G422-1500)*(40-20)/(3000-1500),IF(G422&lt;4500,40+(G422-3000)*(58-40)/(4500-3000),IF(G422&lt;6000,58+(G422-4500)*(72-58)/(6000-4500),IF(G422&lt;7500,72+(G422-6000)*(84-72)/(7500-6000),IF(G422&lt;9000,84+(G422-7500)*(93-84)/(9000-7500),IF(G422&lt;11000,93+(G422-9000)*(100-93)/(11000-9000),100))))))))</x:f>
        <x:v>52.708</x:v>
      </x:c>
      <x:c r="M422" s="28" t="n">
        <x:v>1</x:v>
      </x:c>
      <x:c r="N422" s="28" t="n">
        <x:f>MIN(100,L422*M422)</x:f>
        <x:v>52.708</x:v>
      </x:c>
      <x:c r="O422" s="28" t="n">
        <x:f>IF(K422&lt;=0.8,0,IF(K422&lt;0.9,0+(K422-0.8)*(10-0)/(0.9-0.8),IF(K422&lt;1,10+(K422-0.9)*(35-10)/(1-0.9),IF(K422&lt;1.2,35+(K422-1)*(87-35)/(1.2-1),IF(K422&lt;1.3,87+(K422-1.2)*(96-87)/(1.3-1.2),IF(K422&lt;1.45,96+(K422-1.3)*(100-96)/(1.45-1.3),100))))))</x:f>
        <x:v>100</x:v>
      </x:c>
      <x:c r="P422" s="145" t="n">
        <x:f>MIN(1,SQRT(G422/8000))</x:f>
        <x:v>0.712302604235026</x:v>
      </x:c>
      <x:c r="Q422" s="28" t="n">
        <x:f>35+(O422-35)*P422</x:f>
        <x:v>81.2996692752767</x:v>
      </x:c>
      <x:c r="R422" s="28" t="n">
        <x:f>IF(K422&lt;0.95,MIN(25,(0.95-K422)*250),0)</x:f>
        <x:v>0</x:v>
      </x:c>
      <x:c r="S422" s="28" t="n">
        <x:f>IF($X422="A",Y422*5+Z422*15+AA422*30+AB422*60+AC422*80+AD422*100,0)</x:f>
        <x:v>0</x:v>
      </x:c>
      <x:c r="T422" s="28" t="n">
        <x:f>IF($X422="A",AE422*5+AF422*15+AG422*30+AH422*60+AI422*80+AJ422*100,0)</x:f>
        <x:v>0</x:v>
      </x:c>
      <x:c r="U422" s="28" t="n">
        <x:f>IF($X422="A",S422*15%+T422*30%+Q422*55%,0)</x:f>
        <x:v>0</x:v>
      </x:c>
      <x:c r="V422" s="1019" t="n">
        <x:f>IF($X422="A",U422*80%+N422*20%,N422*IFERROR(INDEX($AT$5:$AT$60,MATCH($D422,$AR$5:$AR$60,0)),0.6)+Q422*IFERROR(INDEX($AU$5:$AU$60,MATCH($D422,$AR$5:$AR$60,0)),0.4)-R422)</x:f>
        <x:v>64.14466771011068</x:v>
      </x:c>
      <x:c r="W422" s="25" t="str">
        <x:f>IF(E422&gt;=90,"設定6級候補",IF(E422&gt;=75,"設定4以上強候補",IF(E422&gt;=60,"設定4以上を疑う","要観察")))</x:f>
        <x:v>設定4以上を疑う</x:v>
      </x:c>
      <x:c r="X422" s="1004" t="str">
        <x:f>IFERROR(INDEX($AS$5:$AS$60,MATCH($D422,$AR$5:$AR$60,0)),"AT")</x:f>
        <x:v>AT</x:v>
      </x:c>
      <x:c r="Y422" s="145" t="n">
        <x:f>IFERROR((EXP(-$G422/INDEX($AV$5:$BA$12,MATCH($D422,$AR$5:$AR$12,0),1))*($G422/INDEX($AV$5:$BA$12,MATCH($D422,$AR$5:$AR$12,0),1))^$I422)/((EXP(-$G422/INDEX($AV$5:$BA$12,MATCH($D422,$AR$5:$AR$12,0),1))*($G422/INDEX($AV$5:$BA$12,MATCH($D422,$AR$5:$AR$12,0),1))^$I422)+(EXP(-$G422/INDEX($AV$5:$BA$12,MATCH($D422,$AR$5:$AR$12,0),2))*($G422/INDEX($AV$5:$BA$12,MATCH($D422,$AR$5:$AR$12,0),2))^$I422)+(EXP(-$G422/INDEX($AV$5:$BA$12,MATCH($D422,$AR$5:$AR$12,0),3))*($G422/INDEX($AV$5:$BA$12,MATCH($D422,$AR$5:$AR$12,0),3))^$I422)+(EXP(-$G422/INDEX($AV$5:$BA$12,MATCH($D422,$AR$5:$AR$12,0),4))*($G422/INDEX($AV$5:$BA$12,MATCH($D422,$AR$5:$AR$12,0),4))^$I422)+(EXP(-$G422/INDEX($AV$5:$BA$12,MATCH($D422,$AR$5:$AR$12,0),5))*($G422/INDEX($AV$5:$BA$12,MATCH($D422,$AR$5:$AR$12,0),5))^$I422)+(EXP(-$G422/INDEX($AV$5:$BA$12,MATCH($D422,$AR$5:$AR$12,0),6))*($G422/INDEX($AV$5:$BA$12,MATCH($D422,$AR$5:$AR$12,0),6))^$I422)),0)</x:f>
        <x:v>0</x:v>
      </x:c>
      <x:c r="Z422" s="145" t="n">
        <x:f>IFERROR((EXP(-$G422/INDEX($AV$5:$BA$12,MATCH($D422,$AR$5:$AR$12,0),2))*($G422/INDEX($AV$5:$BA$12,MATCH($D422,$AR$5:$AR$12,0),2))^$I422)/((EXP(-$G422/INDEX($AV$5:$BA$12,MATCH($D422,$AR$5:$AR$12,0),1))*($G422/INDEX($AV$5:$BA$12,MATCH($D422,$AR$5:$AR$12,0),1))^$I422)+(EXP(-$G422/INDEX($AV$5:$BA$12,MATCH($D422,$AR$5:$AR$12,0),2))*($G422/INDEX($AV$5:$BA$12,MATCH($D422,$AR$5:$AR$12,0),2))^$I422)+(EXP(-$G422/INDEX($AV$5:$BA$12,MATCH($D422,$AR$5:$AR$12,0),3))*($G422/INDEX($AV$5:$BA$12,MATCH($D422,$AR$5:$AR$12,0),3))^$I422)+(EXP(-$G422/INDEX($AV$5:$BA$12,MATCH($D422,$AR$5:$AR$12,0),4))*($G422/INDEX($AV$5:$BA$12,MATCH($D422,$AR$5:$AR$12,0),4))^$I422)+(EXP(-$G422/INDEX($AV$5:$BA$12,MATCH($D422,$AR$5:$AR$12,0),5))*($G422/INDEX($AV$5:$BA$12,MATCH($D422,$AR$5:$AR$12,0),5))^$I422)+(EXP(-$G422/INDEX($AV$5:$BA$12,MATCH($D422,$AR$5:$AR$12,0),6))*($G422/INDEX($AV$5:$BA$12,MATCH($D422,$AR$5:$AR$12,0),6))^$I422)),0)</x:f>
        <x:v>0</x:v>
      </x:c>
      <x:c r="AA422" s="145" t="n">
        <x:f>IFERROR((EXP(-$G422/INDEX($AV$5:$BA$12,MATCH($D422,$AR$5:$AR$12,0),3))*($G422/INDEX($AV$5:$BA$12,MATCH($D422,$AR$5:$AR$12,0),3))^$I422)/((EXP(-$G422/INDEX($AV$5:$BA$12,MATCH($D422,$AR$5:$AR$12,0),1))*($G422/INDEX($AV$5:$BA$12,MATCH($D422,$AR$5:$AR$12,0),1))^$I422)+(EXP(-$G422/INDEX($AV$5:$BA$12,MATCH($D422,$AR$5:$AR$12,0),2))*($G422/INDEX($AV$5:$BA$12,MATCH($D422,$AR$5:$AR$12,0),2))^$I422)+(EXP(-$G422/INDEX($AV$5:$BA$12,MATCH($D422,$AR$5:$AR$12,0),3))*($G422/INDEX($AV$5:$BA$12,MATCH($D422,$AR$5:$AR$12,0),3))^$I422)+(EXP(-$G422/INDEX($AV$5:$BA$12,MATCH($D422,$AR$5:$AR$12,0),4))*($G422/INDEX($AV$5:$BA$12,MATCH($D422,$AR$5:$AR$12,0),4))^$I422)+(EXP(-$G422/INDEX($AV$5:$BA$12,MATCH($D422,$AR$5:$AR$12,0),5))*($G422/INDEX($AV$5:$BA$12,MATCH($D422,$AR$5:$AR$12,0),5))^$I422)+(EXP(-$G422/INDEX($AV$5:$BA$12,MATCH($D422,$AR$5:$AR$12,0),6))*($G422/INDEX($AV$5:$BA$12,MATCH($D422,$AR$5:$AR$12,0),6))^$I422)),0)</x:f>
        <x:v>0</x:v>
      </x:c>
      <x:c r="AB422" s="145" t="n">
        <x:f>IFERROR((EXP(-$G422/INDEX($AV$5:$BA$12,MATCH($D422,$AR$5:$AR$12,0),4))*($G422/INDEX($AV$5:$BA$12,MATCH($D422,$AR$5:$AR$12,0),4))^$I422)/((EXP(-$G422/INDEX($AV$5:$BA$12,MATCH($D422,$AR$5:$AR$12,0),1))*($G422/INDEX($AV$5:$BA$12,MATCH($D422,$AR$5:$AR$12,0),1))^$I422)+(EXP(-$G422/INDEX($AV$5:$BA$12,MATCH($D422,$AR$5:$AR$12,0),2))*($G422/INDEX($AV$5:$BA$12,MATCH($D422,$AR$5:$AR$12,0),2))^$I422)+(EXP(-$G422/INDEX($AV$5:$BA$12,MATCH($D422,$AR$5:$AR$12,0),3))*($G422/INDEX($AV$5:$BA$12,MATCH($D422,$AR$5:$AR$12,0),3))^$I422)+(EXP(-$G422/INDEX($AV$5:$BA$12,MATCH($D422,$AR$5:$AR$12,0),4))*($G422/INDEX($AV$5:$BA$12,MATCH($D422,$AR$5:$AR$12,0),4))^$I422)+(EXP(-$G422/INDEX($AV$5:$BA$12,MATCH($D422,$AR$5:$AR$12,0),5))*($G422/INDEX($AV$5:$BA$12,MATCH($D422,$AR$5:$AR$12,0),5))^$I422)+(EXP(-$G422/INDEX($AV$5:$BA$12,MATCH($D422,$AR$5:$AR$12,0),6))*($G422/INDEX($AV$5:$BA$12,MATCH($D422,$AR$5:$AR$12,0),6))^$I422)),0)</x:f>
        <x:v>0</x:v>
      </x:c>
      <x:c r="AC422" s="145" t="n">
        <x:f>IFERROR((EXP(-$G422/INDEX($AV$5:$BA$12,MATCH($D422,$AR$5:$AR$12,0),5))*($G422/INDEX($AV$5:$BA$12,MATCH($D422,$AR$5:$AR$12,0),5))^$I422)/((EXP(-$G422/INDEX($AV$5:$BA$12,MATCH($D422,$AR$5:$AR$12,0),1))*($G422/INDEX($AV$5:$BA$12,MATCH($D422,$AR$5:$AR$12,0),1))^$I422)+(EXP(-$G422/INDEX($AV$5:$BA$12,MATCH($D422,$AR$5:$AR$12,0),2))*($G422/INDEX($AV$5:$BA$12,MATCH($D422,$AR$5:$AR$12,0),2))^$I422)+(EXP(-$G422/INDEX($AV$5:$BA$12,MATCH($D422,$AR$5:$AR$12,0),3))*($G422/INDEX($AV$5:$BA$12,MATCH($D422,$AR$5:$AR$12,0),3))^$I422)+(EXP(-$G422/INDEX($AV$5:$BA$12,MATCH($D422,$AR$5:$AR$12,0),4))*($G422/INDEX($AV$5:$BA$12,MATCH($D422,$AR$5:$AR$12,0),4))^$I422)+(EXP(-$G422/INDEX($AV$5:$BA$12,MATCH($D422,$AR$5:$AR$12,0),5))*($G422/INDEX($AV$5:$BA$12,MATCH($D422,$AR$5:$AR$12,0),5))^$I422)+(EXP(-$G422/INDEX($AV$5:$BA$12,MATCH($D422,$AR$5:$AR$12,0),6))*($G422/INDEX($AV$5:$BA$12,MATCH($D422,$AR$5:$AR$12,0),6))^$I422)),0)</x:f>
        <x:v>0</x:v>
      </x:c>
      <x:c r="AD422" s="145" t="n">
        <x:f>IFERROR((EXP(-$G422/INDEX($AV$5:$BA$12,MATCH($D422,$AR$5:$AR$12,0),6))*($G422/INDEX($AV$5:$BA$12,MATCH($D422,$AR$5:$AR$12,0),6))^$I422)/((EXP(-$G422/INDEX($AV$5:$BA$12,MATCH($D422,$AR$5:$AR$12,0),1))*($G422/INDEX($AV$5:$BA$12,MATCH($D422,$AR$5:$AR$12,0),1))^$I422)+(EXP(-$G422/INDEX($AV$5:$BA$12,MATCH($D422,$AR$5:$AR$12,0),2))*($G422/INDEX($AV$5:$BA$12,MATCH($D422,$AR$5:$AR$12,0),2))^$I422)+(EXP(-$G422/INDEX($AV$5:$BA$12,MATCH($D422,$AR$5:$AR$12,0),3))*($G422/INDEX($AV$5:$BA$12,MATCH($D422,$AR$5:$AR$12,0),3))^$I422)+(EXP(-$G422/INDEX($AV$5:$BA$12,MATCH($D422,$AR$5:$AR$12,0),4))*($G422/INDEX($AV$5:$BA$12,MATCH($D422,$AR$5:$AR$12,0),4))^$I422)+(EXP(-$G422/INDEX($AV$5:$BA$12,MATCH($D422,$AR$5:$AR$12,0),5))*($G422/INDEX($AV$5:$BA$12,MATCH($D422,$AR$5:$AR$12,0),5))^$I422)+(EXP(-$G422/INDEX($AV$5:$BA$12,MATCH($D422,$AR$5:$AR$12,0),6))*($G422/INDEX($AV$5:$BA$12,MATCH($D422,$AR$5:$AR$12,0),6))^$I422)),0)</x:f>
        <x:v>0</x:v>
      </x:c>
      <x:c r="AE422" s="145" t="n">
        <x:f>IFERROR((EXP(-$G422/INDEX($BB$5:$BG$12,MATCH($D422,$AR$5:$AR$12,0),1))*($G422/INDEX($BB$5:$BG$12,MATCH($D422,$AR$5:$AR$12,0),1))^$J422)/((EXP(-$G422/INDEX($BB$5:$BG$12,MATCH($D422,$AR$5:$AR$12,0),1))*($G422/INDEX($BB$5:$BG$12,MATCH($D422,$AR$5:$AR$12,0),1))^$J422)+(EXP(-$G422/INDEX($BB$5:$BG$12,MATCH($D422,$AR$5:$AR$12,0),2))*($G422/INDEX($BB$5:$BG$12,MATCH($D422,$AR$5:$AR$12,0),2))^$J422)+(EXP(-$G422/INDEX($BB$5:$BG$12,MATCH($D422,$AR$5:$AR$12,0),3))*($G422/INDEX($BB$5:$BG$12,MATCH($D422,$AR$5:$AR$12,0),3))^$J422)+(EXP(-$G422/INDEX($BB$5:$BG$12,MATCH($D422,$AR$5:$AR$12,0),4))*($G422/INDEX($BB$5:$BG$12,MATCH($D422,$AR$5:$AR$12,0),4))^$J422)+(EXP(-$G422/INDEX($BB$5:$BG$12,MATCH($D422,$AR$5:$AR$12,0),5))*($G422/INDEX($BB$5:$BG$12,MATCH($D422,$AR$5:$AR$12,0),5))^$J422)+(EXP(-$G422/INDEX($BB$5:$BG$12,MATCH($D422,$AR$5:$AR$12,0),6))*($G422/INDEX($BB$5:$BG$12,MATCH($D422,$AR$5:$AR$12,0),6))^$J422)),0)</x:f>
        <x:v>0</x:v>
      </x:c>
      <x:c r="AF422" s="145" t="n">
        <x:f>IFERROR((EXP(-$G422/INDEX($BB$5:$BG$12,MATCH($D422,$AR$5:$AR$12,0),2))*($G422/INDEX($BB$5:$BG$12,MATCH($D422,$AR$5:$AR$12,0),2))^$J422)/((EXP(-$G422/INDEX($BB$5:$BG$12,MATCH($D422,$AR$5:$AR$12,0),1))*($G422/INDEX($BB$5:$BG$12,MATCH($D422,$AR$5:$AR$12,0),1))^$J422)+(EXP(-$G422/INDEX($BB$5:$BG$12,MATCH($D422,$AR$5:$AR$12,0),2))*($G422/INDEX($BB$5:$BG$12,MATCH($D422,$AR$5:$AR$12,0),2))^$J422)+(EXP(-$G422/INDEX($BB$5:$BG$12,MATCH($D422,$AR$5:$AR$12,0),3))*($G422/INDEX($BB$5:$BG$12,MATCH($D422,$AR$5:$AR$12,0),3))^$J422)+(EXP(-$G422/INDEX($BB$5:$BG$12,MATCH($D422,$AR$5:$AR$12,0),4))*($G422/INDEX($BB$5:$BG$12,MATCH($D422,$AR$5:$AR$12,0),4))^$J422)+(EXP(-$G422/INDEX($BB$5:$BG$12,MATCH($D422,$AR$5:$AR$12,0),5))*($G422/INDEX($BB$5:$BG$12,MATCH($D422,$AR$5:$AR$12,0),5))^$J422)+(EXP(-$G422/INDEX($BB$5:$BG$12,MATCH($D422,$AR$5:$AR$12,0),6))*($G422/INDEX($BB$5:$BG$12,MATCH($D422,$AR$5:$AR$12,0),6))^$J422)),0)</x:f>
        <x:v>0</x:v>
      </x:c>
      <x:c r="AG422" s="145" t="n">
        <x:f>IFERROR((EXP(-$G422/INDEX($BB$5:$BG$12,MATCH($D422,$AR$5:$AR$12,0),3))*($G422/INDEX($BB$5:$BG$12,MATCH($D422,$AR$5:$AR$12,0),3))^$J422)/((EXP(-$G422/INDEX($BB$5:$BG$12,MATCH($D422,$AR$5:$AR$12,0),1))*($G422/INDEX($BB$5:$BG$12,MATCH($D422,$AR$5:$AR$12,0),1))^$J422)+(EXP(-$G422/INDEX($BB$5:$BG$12,MATCH($D422,$AR$5:$AR$12,0),2))*($G422/INDEX($BB$5:$BG$12,MATCH($D422,$AR$5:$AR$12,0),2))^$J422)+(EXP(-$G422/INDEX($BB$5:$BG$12,MATCH($D422,$AR$5:$AR$12,0),3))*($G422/INDEX($BB$5:$BG$12,MATCH($D422,$AR$5:$AR$12,0),3))^$J422)+(EXP(-$G422/INDEX($BB$5:$BG$12,MATCH($D422,$AR$5:$AR$12,0),4))*($G422/INDEX($BB$5:$BG$12,MATCH($D422,$AR$5:$AR$12,0),4))^$J422)+(EXP(-$G422/INDEX($BB$5:$BG$12,MATCH($D422,$AR$5:$AR$12,0),5))*($G422/INDEX($BB$5:$BG$12,MATCH($D422,$AR$5:$AR$12,0),5))^$J422)+(EXP(-$G422/INDEX($BB$5:$BG$12,MATCH($D422,$AR$5:$AR$12,0),6))*($G422/INDEX($BB$5:$BG$12,MATCH($D422,$AR$5:$AR$12,0),6))^$J422)),0)</x:f>
        <x:v>0</x:v>
      </x:c>
      <x:c r="AH422" s="145" t="n">
        <x:f>IFERROR((EXP(-$G422/INDEX($BB$5:$BG$12,MATCH($D422,$AR$5:$AR$12,0),4))*($G422/INDEX($BB$5:$BG$12,MATCH($D422,$AR$5:$AR$12,0),4))^$J422)/((EXP(-$G422/INDEX($BB$5:$BG$12,MATCH($D422,$AR$5:$AR$12,0),1))*($G422/INDEX($BB$5:$BG$12,MATCH($D422,$AR$5:$AR$12,0),1))^$J422)+(EXP(-$G422/INDEX($BB$5:$BG$12,MATCH($D422,$AR$5:$AR$12,0),2))*($G422/INDEX($BB$5:$BG$12,MATCH($D422,$AR$5:$AR$12,0),2))^$J422)+(EXP(-$G422/INDEX($BB$5:$BG$12,MATCH($D422,$AR$5:$AR$12,0),3))*($G422/INDEX($BB$5:$BG$12,MATCH($D422,$AR$5:$AR$12,0),3))^$J422)+(EXP(-$G422/INDEX($BB$5:$BG$12,MATCH($D422,$AR$5:$AR$12,0),4))*($G422/INDEX($BB$5:$BG$12,MATCH($D422,$AR$5:$AR$12,0),4))^$J422)+(EXP(-$G422/INDEX($BB$5:$BG$12,MATCH($D422,$AR$5:$AR$12,0),5))*($G422/INDEX($BB$5:$BG$12,MATCH($D422,$AR$5:$AR$12,0),5))^$J422)+(EXP(-$G422/INDEX($BB$5:$BG$12,MATCH($D422,$AR$5:$AR$12,0),6))*($G422/INDEX($BB$5:$BG$12,MATCH($D422,$AR$5:$AR$12,0),6))^$J422)),0)</x:f>
        <x:v>0</x:v>
      </x:c>
      <x:c r="AI422" s="145" t="n">
        <x:f>IFERROR((EXP(-$G422/INDEX($BB$5:$BG$12,MATCH($D422,$AR$5:$AR$12,0),5))*($G422/INDEX($BB$5:$BG$12,MATCH($D422,$AR$5:$AR$12,0),5))^$J422)/((EXP(-$G422/INDEX($BB$5:$BG$12,MATCH($D422,$AR$5:$AR$12,0),1))*($G422/INDEX($BB$5:$BG$12,MATCH($D422,$AR$5:$AR$12,0),1))^$J422)+(EXP(-$G422/INDEX($BB$5:$BG$12,MATCH($D422,$AR$5:$AR$12,0),2))*($G422/INDEX($BB$5:$BG$12,MATCH($D422,$AR$5:$AR$12,0),2))^$J422)+(EXP(-$G422/INDEX($BB$5:$BG$12,MATCH($D422,$AR$5:$AR$12,0),3))*($G422/INDEX($BB$5:$BG$12,MATCH($D422,$AR$5:$AR$12,0),3))^$J422)+(EXP(-$G422/INDEX($BB$5:$BG$12,MATCH($D422,$AR$5:$AR$12,0),4))*($G422/INDEX($BB$5:$BG$12,MATCH($D422,$AR$5:$AR$12,0),4))^$J422)+(EXP(-$G422/INDEX($BB$5:$BG$12,MATCH($D422,$AR$5:$AR$12,0),5))*($G422/INDEX($BB$5:$BG$12,MATCH($D422,$AR$5:$AR$12,0),5))^$J422)+(EXP(-$G422/INDEX($BB$5:$BG$12,MATCH($D422,$AR$5:$AR$12,0),6))*($G422/INDEX($BB$5:$BG$12,MATCH($D422,$AR$5:$AR$12,0),6))^$J422)),0)</x:f>
        <x:v>0</x:v>
      </x:c>
      <x:c r="AJ422" s="145" t="n">
        <x:f>IFERROR((EXP(-$G422/INDEX($BB$5:$BG$12,MATCH($D422,$AR$5:$AR$12,0),6))*($G422/INDEX($BB$5:$BG$12,MATCH($D422,$AR$5:$AR$12,0),6))^$J422)/((EXP(-$G422/INDEX($BB$5:$BG$12,MATCH($D422,$AR$5:$AR$12,0),1))*($G422/INDEX($BB$5:$BG$12,MATCH($D422,$AR$5:$AR$12,0),1))^$J422)+(EXP(-$G422/INDEX($BB$5:$BG$12,MATCH($D422,$AR$5:$AR$12,0),2))*($G422/INDEX($BB$5:$BG$12,MATCH($D422,$AR$5:$AR$12,0),2))^$J422)+(EXP(-$G422/INDEX($BB$5:$BG$12,MATCH($D422,$AR$5:$AR$12,0),3))*($G422/INDEX($BB$5:$BG$12,MATCH($D422,$AR$5:$AR$12,0),3))^$J422)+(EXP(-$G422/INDEX($BB$5:$BG$12,MATCH($D422,$AR$5:$AR$12,0),4))*($G422/INDEX($BB$5:$BG$12,MATCH($D422,$AR$5:$AR$12,0),4))^$J422)+(EXP(-$G422/INDEX($BB$5:$BG$12,MATCH($D422,$AR$5:$AR$12,0),5))*($G422/INDEX($BB$5:$BG$12,MATCH($D422,$AR$5:$AR$12,0),5))^$J422)+(EXP(-$G422/INDEX($BB$5:$BG$12,MATCH($D422,$AR$5:$AR$12,0),6))*($G422/INDEX($BB$5:$BG$12,MATCH($D422,$AR$5:$AR$12,0),6))^$J422)),0)</x:f>
        <x:v>0</x:v>
      </x:c>
      <x:c r="BJ422"/>
      <x:c r="BK422"/>
      <x:c r="BL422"/>
      <x:c r="BM422"/>
      <x:c r="BN422"/>
      <x:c r="BO422"/>
      <x:c r="BP422"/>
      <x:c r="BQ422"/>
      <x:c r="BR422"/>
      <x:c r="BS422"/>
      <x:c r="BT422"/>
      <x:c r="BU422"/>
      <x:c r="BV422"/>
      <x:c r="BW422"/>
      <x:c r="BX422"/>
      <x:c r="BY422"/>
      <x:c r="BZ422"/>
    </x:row>
    <x:row r="423">
      <x:c r="A423" s="30" t="n">
        <x:f>'対象台データ'!A421</x:f>
        <x:v>46278</x:v>
      </x:c>
      <x:c r="B423" s="1004" t="str">
        <x:f>'対象台データ'!B421</x:f>
        <x:v>日</x:v>
      </x:c>
      <x:c r="C423" s="1004" t="str">
        <x:f>'対象台データ'!C421</x:f>
        <x:v>9/13</x:v>
      </x:c>
      <x:c r="D423" t="str">
        <x:f>'対象台データ'!D421</x:f>
        <x:v>東京喰種</x:v>
      </x:c>
      <x:c r="E423" s="1015" t="n">
        <x:f>IF($X423="A",MIN(100,MAX(0,55+(V423-55)*(1+0.4*SQRT(MIN(G423/8000,1))))),MIN(100,MAX(0,V423)))</x:f>
        <x:v>58.93434332727556</x:v>
      </x:c>
      <x:c r="F423" s="1017" t="n">
        <x:f>'対象台データ'!E421</x:f>
        <x:v>473</x:v>
      </x:c>
      <x:c r="G423" s="644" t="n">
        <x:f>'対象台データ'!F421</x:f>
        <x:v>5046</x:v>
      </x:c>
      <x:c r="H423" s="644" t="n">
        <x:f>'対象台データ'!G421</x:f>
        <x:v>1297</x:v>
      </x:c>
      <x:c r="I423" s="644" t="n">
        <x:f>'対象台データ'!H421</x:f>
        <x:v>0</x:v>
      </x:c>
      <x:c r="J423" s="644" t="n">
        <x:f>'対象台データ'!I421</x:f>
        <x:v>25</x:v>
      </x:c>
      <x:c r="K423" s="145" t="n">
        <x:f>'対象台データ'!K421</x:f>
        <x:v>1.0856784251552385</x:v>
      </x:c>
      <x:c r="L423" s="28" t="n">
        <x:f>IF(G423&lt;=0,5,IF(G423&lt;1500,5+(G423-0)*(20-5)/(1500-0),IF(G423&lt;3000,20+(G423-1500)*(40-20)/(3000-1500),IF(G423&lt;4500,40+(G423-3000)*(58-40)/(4500-3000),IF(G423&lt;6000,58+(G423-4500)*(72-58)/(6000-4500),IF(G423&lt;7500,72+(G423-6000)*(84-72)/(7500-6000),IF(G423&lt;9000,84+(G423-7500)*(93-84)/(9000-7500),IF(G423&lt;11000,93+(G423-9000)*(100-93)/(11000-9000),100))))))))</x:f>
        <x:v>63.096000000000004</x:v>
      </x:c>
      <x:c r="M423" s="28" t="n">
        <x:v>1</x:v>
      </x:c>
      <x:c r="N423" s="28" t="n">
        <x:f>MIN(100,L423*M423)</x:f>
        <x:v>63.096000000000004</x:v>
      </x:c>
      <x:c r="O423" s="28" t="n">
        <x:f>IF(K423&lt;=0.8,0,IF(K423&lt;0.9,0+(K423-0.8)*(10-0)/(0.9-0.8),IF(K423&lt;1,10+(K423-0.9)*(35-10)/(1-0.9),IF(K423&lt;1.2,35+(K423-1)*(87-35)/(1.2-1),IF(K423&lt;1.3,87+(K423-1.2)*(96-87)/(1.3-1.2),IF(K423&lt;1.45,96+(K423-1.3)*(100-96)/(1.45-1.3),100))))))</x:f>
        <x:v>57.276390540362016</x:v>
      </x:c>
      <x:c r="P423" s="145" t="n">
        <x:f>MIN(1,SQRT(G423/8000))</x:f>
        <x:v>0.7941977083824909</x:v>
      </x:c>
      <x:c r="Q423" s="28" t="n">
        <x:f>35+(O423-35)*P423</x:f>
        <x:v>52.69185831818891</x:v>
      </x:c>
      <x:c r="R423" s="28" t="n">
        <x:f>IF(K423&lt;0.95,MIN(25,(0.95-K423)*250),0)</x:f>
        <x:v>0</x:v>
      </x:c>
      <x:c r="S423" s="28" t="n">
        <x:f>IF($X423="A",Y423*5+Z423*15+AA423*30+AB423*60+AC423*80+AD423*100,0)</x:f>
        <x:v>0</x:v>
      </x:c>
      <x:c r="T423" s="28" t="n">
        <x:f>IF($X423="A",AE423*5+AF423*15+AG423*30+AH423*60+AI423*80+AJ423*100,0)</x:f>
        <x:v>0</x:v>
      </x:c>
      <x:c r="U423" s="28" t="n">
        <x:f>IF($X423="A",S423*15%+T423*30%+Q423*55%,0)</x:f>
        <x:v>0</x:v>
      </x:c>
      <x:c r="V423" s="1019" t="n">
        <x:f>IF($X423="A",U423*80%+N423*20%,N423*IFERROR(INDEX($AT$5:$AT$60,MATCH($D423,$AR$5:$AR$60,0)),0.6)+Q423*IFERROR(INDEX($AU$5:$AU$60,MATCH($D423,$AR$5:$AR$60,0)),0.4)-R423)</x:f>
        <x:v>58.93434332727556</x:v>
      </x:c>
      <x:c r="W423" s="25" t="str">
        <x:f>IF(E423&gt;=90,"設定6級候補",IF(E423&gt;=75,"設定4以上強候補",IF(E423&gt;=60,"設定4以上を疑う","要観察")))</x:f>
        <x:v>要観察</x:v>
      </x:c>
      <x:c r="X423" s="1004" t="str">
        <x:f>IFERROR(INDEX($AS$5:$AS$60,MATCH($D423,$AR$5:$AR$60,0)),"AT")</x:f>
        <x:v>AT</x:v>
      </x:c>
      <x:c r="Y423" s="145" t="n">
        <x:f>IFERROR((EXP(-$G423/INDEX($AV$5:$BA$12,MATCH($D423,$AR$5:$AR$12,0),1))*($G423/INDEX($AV$5:$BA$12,MATCH($D423,$AR$5:$AR$12,0),1))^$I423)/((EXP(-$G423/INDEX($AV$5:$BA$12,MATCH($D423,$AR$5:$AR$12,0),1))*($G423/INDEX($AV$5:$BA$12,MATCH($D423,$AR$5:$AR$12,0),1))^$I423)+(EXP(-$G423/INDEX($AV$5:$BA$12,MATCH($D423,$AR$5:$AR$12,0),2))*($G423/INDEX($AV$5:$BA$12,MATCH($D423,$AR$5:$AR$12,0),2))^$I423)+(EXP(-$G423/INDEX($AV$5:$BA$12,MATCH($D423,$AR$5:$AR$12,0),3))*($G423/INDEX($AV$5:$BA$12,MATCH($D423,$AR$5:$AR$12,0),3))^$I423)+(EXP(-$G423/INDEX($AV$5:$BA$12,MATCH($D423,$AR$5:$AR$12,0),4))*($G423/INDEX($AV$5:$BA$12,MATCH($D423,$AR$5:$AR$12,0),4))^$I423)+(EXP(-$G423/INDEX($AV$5:$BA$12,MATCH($D423,$AR$5:$AR$12,0),5))*($G423/INDEX($AV$5:$BA$12,MATCH($D423,$AR$5:$AR$12,0),5))^$I423)+(EXP(-$G423/INDEX($AV$5:$BA$12,MATCH($D423,$AR$5:$AR$12,0),6))*($G423/INDEX($AV$5:$BA$12,MATCH($D423,$AR$5:$AR$12,0),6))^$I423)),0)</x:f>
        <x:v>0</x:v>
      </x:c>
      <x:c r="Z423" s="145" t="n">
        <x:f>IFERROR((EXP(-$G423/INDEX($AV$5:$BA$12,MATCH($D423,$AR$5:$AR$12,0),2))*($G423/INDEX($AV$5:$BA$12,MATCH($D423,$AR$5:$AR$12,0),2))^$I423)/((EXP(-$G423/INDEX($AV$5:$BA$12,MATCH($D423,$AR$5:$AR$12,0),1))*($G423/INDEX($AV$5:$BA$12,MATCH($D423,$AR$5:$AR$12,0),1))^$I423)+(EXP(-$G423/INDEX($AV$5:$BA$12,MATCH($D423,$AR$5:$AR$12,0),2))*($G423/INDEX($AV$5:$BA$12,MATCH($D423,$AR$5:$AR$12,0),2))^$I423)+(EXP(-$G423/INDEX($AV$5:$BA$12,MATCH($D423,$AR$5:$AR$12,0),3))*($G423/INDEX($AV$5:$BA$12,MATCH($D423,$AR$5:$AR$12,0),3))^$I423)+(EXP(-$G423/INDEX($AV$5:$BA$12,MATCH($D423,$AR$5:$AR$12,0),4))*($G423/INDEX($AV$5:$BA$12,MATCH($D423,$AR$5:$AR$12,0),4))^$I423)+(EXP(-$G423/INDEX($AV$5:$BA$12,MATCH($D423,$AR$5:$AR$12,0),5))*($G423/INDEX($AV$5:$BA$12,MATCH($D423,$AR$5:$AR$12,0),5))^$I423)+(EXP(-$G423/INDEX($AV$5:$BA$12,MATCH($D423,$AR$5:$AR$12,0),6))*($G423/INDEX($AV$5:$BA$12,MATCH($D423,$AR$5:$AR$12,0),6))^$I423)),0)</x:f>
        <x:v>0</x:v>
      </x:c>
      <x:c r="AA423" s="145" t="n">
        <x:f>IFERROR((EXP(-$G423/INDEX($AV$5:$BA$12,MATCH($D423,$AR$5:$AR$12,0),3))*($G423/INDEX($AV$5:$BA$12,MATCH($D423,$AR$5:$AR$12,0),3))^$I423)/((EXP(-$G423/INDEX($AV$5:$BA$12,MATCH($D423,$AR$5:$AR$12,0),1))*($G423/INDEX($AV$5:$BA$12,MATCH($D423,$AR$5:$AR$12,0),1))^$I423)+(EXP(-$G423/INDEX($AV$5:$BA$12,MATCH($D423,$AR$5:$AR$12,0),2))*($G423/INDEX($AV$5:$BA$12,MATCH($D423,$AR$5:$AR$12,0),2))^$I423)+(EXP(-$G423/INDEX($AV$5:$BA$12,MATCH($D423,$AR$5:$AR$12,0),3))*($G423/INDEX($AV$5:$BA$12,MATCH($D423,$AR$5:$AR$12,0),3))^$I423)+(EXP(-$G423/INDEX($AV$5:$BA$12,MATCH($D423,$AR$5:$AR$12,0),4))*($G423/INDEX($AV$5:$BA$12,MATCH($D423,$AR$5:$AR$12,0),4))^$I423)+(EXP(-$G423/INDEX($AV$5:$BA$12,MATCH($D423,$AR$5:$AR$12,0),5))*($G423/INDEX($AV$5:$BA$12,MATCH($D423,$AR$5:$AR$12,0),5))^$I423)+(EXP(-$G423/INDEX($AV$5:$BA$12,MATCH($D423,$AR$5:$AR$12,0),6))*($G423/INDEX($AV$5:$BA$12,MATCH($D423,$AR$5:$AR$12,0),6))^$I423)),0)</x:f>
        <x:v>0</x:v>
      </x:c>
      <x:c r="AB423" s="145" t="n">
        <x:f>IFERROR((EXP(-$G423/INDEX($AV$5:$BA$12,MATCH($D423,$AR$5:$AR$12,0),4))*($G423/INDEX($AV$5:$BA$12,MATCH($D423,$AR$5:$AR$12,0),4))^$I423)/((EXP(-$G423/INDEX($AV$5:$BA$12,MATCH($D423,$AR$5:$AR$12,0),1))*($G423/INDEX($AV$5:$BA$12,MATCH($D423,$AR$5:$AR$12,0),1))^$I423)+(EXP(-$G423/INDEX($AV$5:$BA$12,MATCH($D423,$AR$5:$AR$12,0),2))*($G423/INDEX($AV$5:$BA$12,MATCH($D423,$AR$5:$AR$12,0),2))^$I423)+(EXP(-$G423/INDEX($AV$5:$BA$12,MATCH($D423,$AR$5:$AR$12,0),3))*($G423/INDEX($AV$5:$BA$12,MATCH($D423,$AR$5:$AR$12,0),3))^$I423)+(EXP(-$G423/INDEX($AV$5:$BA$12,MATCH($D423,$AR$5:$AR$12,0),4))*($G423/INDEX($AV$5:$BA$12,MATCH($D423,$AR$5:$AR$12,0),4))^$I423)+(EXP(-$G423/INDEX($AV$5:$BA$12,MATCH($D423,$AR$5:$AR$12,0),5))*($G423/INDEX($AV$5:$BA$12,MATCH($D423,$AR$5:$AR$12,0),5))^$I423)+(EXP(-$G423/INDEX($AV$5:$BA$12,MATCH($D423,$AR$5:$AR$12,0),6))*($G423/INDEX($AV$5:$BA$12,MATCH($D423,$AR$5:$AR$12,0),6))^$I423)),0)</x:f>
        <x:v>0</x:v>
      </x:c>
      <x:c r="AC423" s="145" t="n">
        <x:f>IFERROR((EXP(-$G423/INDEX($AV$5:$BA$12,MATCH($D423,$AR$5:$AR$12,0),5))*($G423/INDEX($AV$5:$BA$12,MATCH($D423,$AR$5:$AR$12,0),5))^$I423)/((EXP(-$G423/INDEX($AV$5:$BA$12,MATCH($D423,$AR$5:$AR$12,0),1))*($G423/INDEX($AV$5:$BA$12,MATCH($D423,$AR$5:$AR$12,0),1))^$I423)+(EXP(-$G423/INDEX($AV$5:$BA$12,MATCH($D423,$AR$5:$AR$12,0),2))*($G423/INDEX($AV$5:$BA$12,MATCH($D423,$AR$5:$AR$12,0),2))^$I423)+(EXP(-$G423/INDEX($AV$5:$BA$12,MATCH($D423,$AR$5:$AR$12,0),3))*($G423/INDEX($AV$5:$BA$12,MATCH($D423,$AR$5:$AR$12,0),3))^$I423)+(EXP(-$G423/INDEX($AV$5:$BA$12,MATCH($D423,$AR$5:$AR$12,0),4))*($G423/INDEX($AV$5:$BA$12,MATCH($D423,$AR$5:$AR$12,0),4))^$I423)+(EXP(-$G423/INDEX($AV$5:$BA$12,MATCH($D423,$AR$5:$AR$12,0),5))*($G423/INDEX($AV$5:$BA$12,MATCH($D423,$AR$5:$AR$12,0),5))^$I423)+(EXP(-$G423/INDEX($AV$5:$BA$12,MATCH($D423,$AR$5:$AR$12,0),6))*($G423/INDEX($AV$5:$BA$12,MATCH($D423,$AR$5:$AR$12,0),6))^$I423)),0)</x:f>
        <x:v>0</x:v>
      </x:c>
      <x:c r="AD423" s="145" t="n">
        <x:f>IFERROR((EXP(-$G423/INDEX($AV$5:$BA$12,MATCH($D423,$AR$5:$AR$12,0),6))*($G423/INDEX($AV$5:$BA$12,MATCH($D423,$AR$5:$AR$12,0),6))^$I423)/((EXP(-$G423/INDEX($AV$5:$BA$12,MATCH($D423,$AR$5:$AR$12,0),1))*($G423/INDEX($AV$5:$BA$12,MATCH($D423,$AR$5:$AR$12,0),1))^$I423)+(EXP(-$G423/INDEX($AV$5:$BA$12,MATCH($D423,$AR$5:$AR$12,0),2))*($G423/INDEX($AV$5:$BA$12,MATCH($D423,$AR$5:$AR$12,0),2))^$I423)+(EXP(-$G423/INDEX($AV$5:$BA$12,MATCH($D423,$AR$5:$AR$12,0),3))*($G423/INDEX($AV$5:$BA$12,MATCH($D423,$AR$5:$AR$12,0),3))^$I423)+(EXP(-$G423/INDEX($AV$5:$BA$12,MATCH($D423,$AR$5:$AR$12,0),4))*($G423/INDEX($AV$5:$BA$12,MATCH($D423,$AR$5:$AR$12,0),4))^$I423)+(EXP(-$G423/INDEX($AV$5:$BA$12,MATCH($D423,$AR$5:$AR$12,0),5))*($G423/INDEX($AV$5:$BA$12,MATCH($D423,$AR$5:$AR$12,0),5))^$I423)+(EXP(-$G423/INDEX($AV$5:$BA$12,MATCH($D423,$AR$5:$AR$12,0),6))*($G423/INDEX($AV$5:$BA$12,MATCH($D423,$AR$5:$AR$12,0),6))^$I423)),0)</x:f>
        <x:v>0</x:v>
      </x:c>
      <x:c r="AE423" s="145" t="n">
        <x:f>IFERROR((EXP(-$G423/INDEX($BB$5:$BG$12,MATCH($D423,$AR$5:$AR$12,0),1))*($G423/INDEX($BB$5:$BG$12,MATCH($D423,$AR$5:$AR$12,0),1))^$J423)/((EXP(-$G423/INDEX($BB$5:$BG$12,MATCH($D423,$AR$5:$AR$12,0),1))*($G423/INDEX($BB$5:$BG$12,MATCH($D423,$AR$5:$AR$12,0),1))^$J423)+(EXP(-$G423/INDEX($BB$5:$BG$12,MATCH($D423,$AR$5:$AR$12,0),2))*($G423/INDEX($BB$5:$BG$12,MATCH($D423,$AR$5:$AR$12,0),2))^$J423)+(EXP(-$G423/INDEX($BB$5:$BG$12,MATCH($D423,$AR$5:$AR$12,0),3))*($G423/INDEX($BB$5:$BG$12,MATCH($D423,$AR$5:$AR$12,0),3))^$J423)+(EXP(-$G423/INDEX($BB$5:$BG$12,MATCH($D423,$AR$5:$AR$12,0),4))*($G423/INDEX($BB$5:$BG$12,MATCH($D423,$AR$5:$AR$12,0),4))^$J423)+(EXP(-$G423/INDEX($BB$5:$BG$12,MATCH($D423,$AR$5:$AR$12,0),5))*($G423/INDEX($BB$5:$BG$12,MATCH($D423,$AR$5:$AR$12,0),5))^$J423)+(EXP(-$G423/INDEX($BB$5:$BG$12,MATCH($D423,$AR$5:$AR$12,0),6))*($G423/INDEX($BB$5:$BG$12,MATCH($D423,$AR$5:$AR$12,0),6))^$J423)),0)</x:f>
        <x:v>0</x:v>
      </x:c>
      <x:c r="AF423" s="145" t="n">
        <x:f>IFERROR((EXP(-$G423/INDEX($BB$5:$BG$12,MATCH($D423,$AR$5:$AR$12,0),2))*($G423/INDEX($BB$5:$BG$12,MATCH($D423,$AR$5:$AR$12,0),2))^$J423)/((EXP(-$G423/INDEX($BB$5:$BG$12,MATCH($D423,$AR$5:$AR$12,0),1))*($G423/INDEX($BB$5:$BG$12,MATCH($D423,$AR$5:$AR$12,0),1))^$J423)+(EXP(-$G423/INDEX($BB$5:$BG$12,MATCH($D423,$AR$5:$AR$12,0),2))*($G423/INDEX($BB$5:$BG$12,MATCH($D423,$AR$5:$AR$12,0),2))^$J423)+(EXP(-$G423/INDEX($BB$5:$BG$12,MATCH($D423,$AR$5:$AR$12,0),3))*($G423/INDEX($BB$5:$BG$12,MATCH($D423,$AR$5:$AR$12,0),3))^$J423)+(EXP(-$G423/INDEX($BB$5:$BG$12,MATCH($D423,$AR$5:$AR$12,0),4))*($G423/INDEX($BB$5:$BG$12,MATCH($D423,$AR$5:$AR$12,0),4))^$J423)+(EXP(-$G423/INDEX($BB$5:$BG$12,MATCH($D423,$AR$5:$AR$12,0),5))*($G423/INDEX($BB$5:$BG$12,MATCH($D423,$AR$5:$AR$12,0),5))^$J423)+(EXP(-$G423/INDEX($BB$5:$BG$12,MATCH($D423,$AR$5:$AR$12,0),6))*($G423/INDEX($BB$5:$BG$12,MATCH($D423,$AR$5:$AR$12,0),6))^$J423)),0)</x:f>
        <x:v>0</x:v>
      </x:c>
      <x:c r="AG423" s="145" t="n">
        <x:f>IFERROR((EXP(-$G423/INDEX($BB$5:$BG$12,MATCH($D423,$AR$5:$AR$12,0),3))*($G423/INDEX($BB$5:$BG$12,MATCH($D423,$AR$5:$AR$12,0),3))^$J423)/((EXP(-$G423/INDEX($BB$5:$BG$12,MATCH($D423,$AR$5:$AR$12,0),1))*($G423/INDEX($BB$5:$BG$12,MATCH($D423,$AR$5:$AR$12,0),1))^$J423)+(EXP(-$G423/INDEX($BB$5:$BG$12,MATCH($D423,$AR$5:$AR$12,0),2))*($G423/INDEX($BB$5:$BG$12,MATCH($D423,$AR$5:$AR$12,0),2))^$J423)+(EXP(-$G423/INDEX($BB$5:$BG$12,MATCH($D423,$AR$5:$AR$12,0),3))*($G423/INDEX($BB$5:$BG$12,MATCH($D423,$AR$5:$AR$12,0),3))^$J423)+(EXP(-$G423/INDEX($BB$5:$BG$12,MATCH($D423,$AR$5:$AR$12,0),4))*($G423/INDEX($BB$5:$BG$12,MATCH($D423,$AR$5:$AR$12,0),4))^$J423)+(EXP(-$G423/INDEX($BB$5:$BG$12,MATCH($D423,$AR$5:$AR$12,0),5))*($G423/INDEX($BB$5:$BG$12,MATCH($D423,$AR$5:$AR$12,0),5))^$J423)+(EXP(-$G423/INDEX($BB$5:$BG$12,MATCH($D423,$AR$5:$AR$12,0),6))*($G423/INDEX($BB$5:$BG$12,MATCH($D423,$AR$5:$AR$12,0),6))^$J423)),0)</x:f>
        <x:v>0</x:v>
      </x:c>
      <x:c r="AH423" s="145" t="n">
        <x:f>IFERROR((EXP(-$G423/INDEX($BB$5:$BG$12,MATCH($D423,$AR$5:$AR$12,0),4))*($G423/INDEX($BB$5:$BG$12,MATCH($D423,$AR$5:$AR$12,0),4))^$J423)/((EXP(-$G423/INDEX($BB$5:$BG$12,MATCH($D423,$AR$5:$AR$12,0),1))*($G423/INDEX($BB$5:$BG$12,MATCH($D423,$AR$5:$AR$12,0),1))^$J423)+(EXP(-$G423/INDEX($BB$5:$BG$12,MATCH($D423,$AR$5:$AR$12,0),2))*($G423/INDEX($BB$5:$BG$12,MATCH($D423,$AR$5:$AR$12,0),2))^$J423)+(EXP(-$G423/INDEX($BB$5:$BG$12,MATCH($D423,$AR$5:$AR$12,0),3))*($G423/INDEX($BB$5:$BG$12,MATCH($D423,$AR$5:$AR$12,0),3))^$J423)+(EXP(-$G423/INDEX($BB$5:$BG$12,MATCH($D423,$AR$5:$AR$12,0),4))*($G423/INDEX($BB$5:$BG$12,MATCH($D423,$AR$5:$AR$12,0),4))^$J423)+(EXP(-$G423/INDEX($BB$5:$BG$12,MATCH($D423,$AR$5:$AR$12,0),5))*($G423/INDEX($BB$5:$BG$12,MATCH($D423,$AR$5:$AR$12,0),5))^$J423)+(EXP(-$G423/INDEX($BB$5:$BG$12,MATCH($D423,$AR$5:$AR$12,0),6))*($G423/INDEX($BB$5:$BG$12,MATCH($D423,$AR$5:$AR$12,0),6))^$J423)),0)</x:f>
        <x:v>0</x:v>
      </x:c>
      <x:c r="AI423" s="145" t="n">
        <x:f>IFERROR((EXP(-$G423/INDEX($BB$5:$BG$12,MATCH($D423,$AR$5:$AR$12,0),5))*($G423/INDEX($BB$5:$BG$12,MATCH($D423,$AR$5:$AR$12,0),5))^$J423)/((EXP(-$G423/INDEX($BB$5:$BG$12,MATCH($D423,$AR$5:$AR$12,0),1))*($G423/INDEX($BB$5:$BG$12,MATCH($D423,$AR$5:$AR$12,0),1))^$J423)+(EXP(-$G423/INDEX($BB$5:$BG$12,MATCH($D423,$AR$5:$AR$12,0),2))*($G423/INDEX($BB$5:$BG$12,MATCH($D423,$AR$5:$AR$12,0),2))^$J423)+(EXP(-$G423/INDEX($BB$5:$BG$12,MATCH($D423,$AR$5:$AR$12,0),3))*($G423/INDEX($BB$5:$BG$12,MATCH($D423,$AR$5:$AR$12,0),3))^$J423)+(EXP(-$G423/INDEX($BB$5:$BG$12,MATCH($D423,$AR$5:$AR$12,0),4))*($G423/INDEX($BB$5:$BG$12,MATCH($D423,$AR$5:$AR$12,0),4))^$J423)+(EXP(-$G423/INDEX($BB$5:$BG$12,MATCH($D423,$AR$5:$AR$12,0),5))*($G423/INDEX($BB$5:$BG$12,MATCH($D423,$AR$5:$AR$12,0),5))^$J423)+(EXP(-$G423/INDEX($BB$5:$BG$12,MATCH($D423,$AR$5:$AR$12,0),6))*($G423/INDEX($BB$5:$BG$12,MATCH($D423,$AR$5:$AR$12,0),6))^$J423)),0)</x:f>
        <x:v>0</x:v>
      </x:c>
      <x:c r="AJ423" s="145" t="n">
        <x:f>IFERROR((EXP(-$G423/INDEX($BB$5:$BG$12,MATCH($D423,$AR$5:$AR$12,0),6))*($G423/INDEX($BB$5:$BG$12,MATCH($D423,$AR$5:$AR$12,0),6))^$J423)/((EXP(-$G423/INDEX($BB$5:$BG$12,MATCH($D423,$AR$5:$AR$12,0),1))*($G423/INDEX($BB$5:$BG$12,MATCH($D423,$AR$5:$AR$12,0),1))^$J423)+(EXP(-$G423/INDEX($BB$5:$BG$12,MATCH($D423,$AR$5:$AR$12,0),2))*($G423/INDEX($BB$5:$BG$12,MATCH($D423,$AR$5:$AR$12,0),2))^$J423)+(EXP(-$G423/INDEX($BB$5:$BG$12,MATCH($D423,$AR$5:$AR$12,0),3))*($G423/INDEX($BB$5:$BG$12,MATCH($D423,$AR$5:$AR$12,0),3))^$J423)+(EXP(-$G423/INDEX($BB$5:$BG$12,MATCH($D423,$AR$5:$AR$12,0),4))*($G423/INDEX($BB$5:$BG$12,MATCH($D423,$AR$5:$AR$12,0),4))^$J423)+(EXP(-$G423/INDEX($BB$5:$BG$12,MATCH($D423,$AR$5:$AR$12,0),5))*($G423/INDEX($BB$5:$BG$12,MATCH($D423,$AR$5:$AR$12,0),5))^$J423)+(EXP(-$G423/INDEX($BB$5:$BG$12,MATCH($D423,$AR$5:$AR$12,0),6))*($G423/INDEX($BB$5:$BG$12,MATCH($D423,$AR$5:$AR$12,0),6))^$J423)),0)</x:f>
        <x:v>0</x:v>
      </x:c>
      <x:c r="BJ423"/>
      <x:c r="BK423"/>
      <x:c r="BL423"/>
      <x:c r="BM423"/>
      <x:c r="BN423"/>
      <x:c r="BO423"/>
      <x:c r="BP423"/>
      <x:c r="BQ423"/>
      <x:c r="BR423"/>
      <x:c r="BS423"/>
      <x:c r="BT423"/>
      <x:c r="BU423"/>
      <x:c r="BV423"/>
      <x:c r="BW423"/>
      <x:c r="BX423"/>
      <x:c r="BY423"/>
      <x:c r="BZ423"/>
    </x:row>
    <x:row r="424">
      <x:c r="A424" s="30" t="n">
        <x:f>'対象台データ'!A422</x:f>
        <x:v>46278</x:v>
      </x:c>
      <x:c r="B424" s="1004" t="str">
        <x:f>'対象台データ'!B422</x:f>
        <x:v>日</x:v>
      </x:c>
      <x:c r="C424" s="1004" t="str">
        <x:f>'対象台データ'!C422</x:f>
        <x:v>9/13</x:v>
      </x:c>
      <x:c r="D424" t="str">
        <x:f>'対象台データ'!D422</x:f>
        <x:v>東京喰種</x:v>
      </x:c>
      <x:c r="E424" s="1015" t="n">
        <x:f>IF($X424="A",MIN(100,MAX(0,55+(V424-55)*(1+0.4*SQRT(MIN(G424/8000,1))))),MIN(100,MAX(0,V424)))</x:f>
        <x:v>51.53919302817758</x:v>
      </x:c>
      <x:c r="F424" s="1017" t="n">
        <x:f>'対象台データ'!E422</x:f>
        <x:v>477</x:v>
      </x:c>
      <x:c r="G424" s="644" t="n">
        <x:f>'対象台データ'!F422</x:f>
        <x:v>2988</x:v>
      </x:c>
      <x:c r="H424" s="644" t="n">
        <x:f>'対象台データ'!G422</x:f>
        <x:v>2169</x:v>
      </x:c>
      <x:c r="I424" s="644" t="n">
        <x:f>'対象台データ'!H422</x:f>
        <x:v>0</x:v>
      </x:c>
      <x:c r="J424" s="644" t="n">
        <x:f>'対象台データ'!I422</x:f>
        <x:v>13</x:v>
      </x:c>
      <x:c r="K424" s="145" t="n">
        <x:f>'対象台データ'!K422</x:f>
        <x:v>1.2419678714859437</x:v>
      </x:c>
      <x:c r="L424" s="28" t="n">
        <x:f>IF(G424&lt;=0,5,IF(G424&lt;1500,5+(G424-0)*(20-5)/(1500-0),IF(G424&lt;3000,20+(G424-1500)*(40-20)/(3000-1500),IF(G424&lt;4500,40+(G424-3000)*(58-40)/(4500-3000),IF(G424&lt;6000,58+(G424-4500)*(72-58)/(6000-4500),IF(G424&lt;7500,72+(G424-6000)*(84-72)/(7500-6000),IF(G424&lt;9000,84+(G424-7500)*(93-84)/(9000-7500),IF(G424&lt;11000,93+(G424-9000)*(100-93)/(11000-9000),100))))))))</x:f>
        <x:v>39.84</x:v>
      </x:c>
      <x:c r="M424" s="28" t="n">
        <x:v>1</x:v>
      </x:c>
      <x:c r="N424" s="28" t="n">
        <x:f>MIN(100,L424*M424)</x:f>
        <x:v>39.84</x:v>
      </x:c>
      <x:c r="O424" s="28" t="n">
        <x:f>IF(K424&lt;=0.8,0,IF(K424&lt;0.9,0+(K424-0.8)*(10-0)/(0.9-0.8),IF(K424&lt;1,10+(K424-0.9)*(35-10)/(1-0.9),IF(K424&lt;1.2,35+(K424-1)*(87-35)/(1.2-1),IF(K424&lt;1.3,87+(K424-1.2)*(96-87)/(1.3-1.2),IF(K424&lt;1.45,96+(K424-1.3)*(100-96)/(1.45-1.3),100))))))</x:f>
        <x:v>90.77710843373494</x:v>
      </x:c>
      <x:c r="P424" s="145" t="n">
        <x:f>MIN(1,SQRT(G424/8000))</x:f>
        <x:v>0.6111464636239009</x:v>
      </x:c>
      <x:c r="Q424" s="28" t="n">
        <x:f>35+(O424-35)*P424</x:f>
        <x:v>69.08798257044396</x:v>
      </x:c>
      <x:c r="R424" s="28" t="n">
        <x:f>IF(K424&lt;0.95,MIN(25,(0.95-K424)*250),0)</x:f>
        <x:v>0</x:v>
      </x:c>
      <x:c r="S424" s="28" t="n">
        <x:f>IF($X424="A",Y424*5+Z424*15+AA424*30+AB424*60+AC424*80+AD424*100,0)</x:f>
        <x:v>0</x:v>
      </x:c>
      <x:c r="T424" s="28" t="n">
        <x:f>IF($X424="A",AE424*5+AF424*15+AG424*30+AH424*60+AI424*80+AJ424*100,0)</x:f>
        <x:v>0</x:v>
      </x:c>
      <x:c r="U424" s="28" t="n">
        <x:f>IF($X424="A",S424*15%+T424*30%+Q424*55%,0)</x:f>
        <x:v>0</x:v>
      </x:c>
      <x:c r="V424" s="1019" t="n">
        <x:f>IF($X424="A",U424*80%+N424*20%,N424*IFERROR(INDEX($AT$5:$AT$60,MATCH($D424,$AR$5:$AR$60,0)),0.6)+Q424*IFERROR(INDEX($AU$5:$AU$60,MATCH($D424,$AR$5:$AR$60,0)),0.4)-R424)</x:f>
        <x:v>51.53919302817758</x:v>
      </x:c>
      <x:c r="W424" s="25" t="str">
        <x:f>IF(E424&gt;=90,"設定6級候補",IF(E424&gt;=75,"設定4以上強候補",IF(E424&gt;=60,"設定4以上を疑う","要観察")))</x:f>
        <x:v>要観察</x:v>
      </x:c>
      <x:c r="X424" s="1004" t="str">
        <x:f>IFERROR(INDEX($AS$5:$AS$60,MATCH($D424,$AR$5:$AR$60,0)),"AT")</x:f>
        <x:v>AT</x:v>
      </x:c>
      <x:c r="Y424" s="145" t="n">
        <x:f>IFERROR((EXP(-$G424/INDEX($AV$5:$BA$12,MATCH($D424,$AR$5:$AR$12,0),1))*($G424/INDEX($AV$5:$BA$12,MATCH($D424,$AR$5:$AR$12,0),1))^$I424)/((EXP(-$G424/INDEX($AV$5:$BA$12,MATCH($D424,$AR$5:$AR$12,0),1))*($G424/INDEX($AV$5:$BA$12,MATCH($D424,$AR$5:$AR$12,0),1))^$I424)+(EXP(-$G424/INDEX($AV$5:$BA$12,MATCH($D424,$AR$5:$AR$12,0),2))*($G424/INDEX($AV$5:$BA$12,MATCH($D424,$AR$5:$AR$12,0),2))^$I424)+(EXP(-$G424/INDEX($AV$5:$BA$12,MATCH($D424,$AR$5:$AR$12,0),3))*($G424/INDEX($AV$5:$BA$12,MATCH($D424,$AR$5:$AR$12,0),3))^$I424)+(EXP(-$G424/INDEX($AV$5:$BA$12,MATCH($D424,$AR$5:$AR$12,0),4))*($G424/INDEX($AV$5:$BA$12,MATCH($D424,$AR$5:$AR$12,0),4))^$I424)+(EXP(-$G424/INDEX($AV$5:$BA$12,MATCH($D424,$AR$5:$AR$12,0),5))*($G424/INDEX($AV$5:$BA$12,MATCH($D424,$AR$5:$AR$12,0),5))^$I424)+(EXP(-$G424/INDEX($AV$5:$BA$12,MATCH($D424,$AR$5:$AR$12,0),6))*($G424/INDEX($AV$5:$BA$12,MATCH($D424,$AR$5:$AR$12,0),6))^$I424)),0)</x:f>
        <x:v>0</x:v>
      </x:c>
      <x:c r="Z424" s="145" t="n">
        <x:f>IFERROR((EXP(-$G424/INDEX($AV$5:$BA$12,MATCH($D424,$AR$5:$AR$12,0),2))*($G424/INDEX($AV$5:$BA$12,MATCH($D424,$AR$5:$AR$12,0),2))^$I424)/((EXP(-$G424/INDEX($AV$5:$BA$12,MATCH($D424,$AR$5:$AR$12,0),1))*($G424/INDEX($AV$5:$BA$12,MATCH($D424,$AR$5:$AR$12,0),1))^$I424)+(EXP(-$G424/INDEX($AV$5:$BA$12,MATCH($D424,$AR$5:$AR$12,0),2))*($G424/INDEX($AV$5:$BA$12,MATCH($D424,$AR$5:$AR$12,0),2))^$I424)+(EXP(-$G424/INDEX($AV$5:$BA$12,MATCH($D424,$AR$5:$AR$12,0),3))*($G424/INDEX($AV$5:$BA$12,MATCH($D424,$AR$5:$AR$12,0),3))^$I424)+(EXP(-$G424/INDEX($AV$5:$BA$12,MATCH($D424,$AR$5:$AR$12,0),4))*($G424/INDEX($AV$5:$BA$12,MATCH($D424,$AR$5:$AR$12,0),4))^$I424)+(EXP(-$G424/INDEX($AV$5:$BA$12,MATCH($D424,$AR$5:$AR$12,0),5))*($G424/INDEX($AV$5:$BA$12,MATCH($D424,$AR$5:$AR$12,0),5))^$I424)+(EXP(-$G424/INDEX($AV$5:$BA$12,MATCH($D424,$AR$5:$AR$12,0),6))*($G424/INDEX($AV$5:$BA$12,MATCH($D424,$AR$5:$AR$12,0),6))^$I424)),0)</x:f>
        <x:v>0</x:v>
      </x:c>
      <x:c r="AA424" s="145" t="n">
        <x:f>IFERROR((EXP(-$G424/INDEX($AV$5:$BA$12,MATCH($D424,$AR$5:$AR$12,0),3))*($G424/INDEX($AV$5:$BA$12,MATCH($D424,$AR$5:$AR$12,0),3))^$I424)/((EXP(-$G424/INDEX($AV$5:$BA$12,MATCH($D424,$AR$5:$AR$12,0),1))*($G424/INDEX($AV$5:$BA$12,MATCH($D424,$AR$5:$AR$12,0),1))^$I424)+(EXP(-$G424/INDEX($AV$5:$BA$12,MATCH($D424,$AR$5:$AR$12,0),2))*($G424/INDEX($AV$5:$BA$12,MATCH($D424,$AR$5:$AR$12,0),2))^$I424)+(EXP(-$G424/INDEX($AV$5:$BA$12,MATCH($D424,$AR$5:$AR$12,0),3))*($G424/INDEX($AV$5:$BA$12,MATCH($D424,$AR$5:$AR$12,0),3))^$I424)+(EXP(-$G424/INDEX($AV$5:$BA$12,MATCH($D424,$AR$5:$AR$12,0),4))*($G424/INDEX($AV$5:$BA$12,MATCH($D424,$AR$5:$AR$12,0),4))^$I424)+(EXP(-$G424/INDEX($AV$5:$BA$12,MATCH($D424,$AR$5:$AR$12,0),5))*($G424/INDEX($AV$5:$BA$12,MATCH($D424,$AR$5:$AR$12,0),5))^$I424)+(EXP(-$G424/INDEX($AV$5:$BA$12,MATCH($D424,$AR$5:$AR$12,0),6))*($G424/INDEX($AV$5:$BA$12,MATCH($D424,$AR$5:$AR$12,0),6))^$I424)),0)</x:f>
        <x:v>0</x:v>
      </x:c>
      <x:c r="AB424" s="145" t="n">
        <x:f>IFERROR((EXP(-$G424/INDEX($AV$5:$BA$12,MATCH($D424,$AR$5:$AR$12,0),4))*($G424/INDEX($AV$5:$BA$12,MATCH($D424,$AR$5:$AR$12,0),4))^$I424)/((EXP(-$G424/INDEX($AV$5:$BA$12,MATCH($D424,$AR$5:$AR$12,0),1))*($G424/INDEX($AV$5:$BA$12,MATCH($D424,$AR$5:$AR$12,0),1))^$I424)+(EXP(-$G424/INDEX($AV$5:$BA$12,MATCH($D424,$AR$5:$AR$12,0),2))*($G424/INDEX($AV$5:$BA$12,MATCH($D424,$AR$5:$AR$12,0),2))^$I424)+(EXP(-$G424/INDEX($AV$5:$BA$12,MATCH($D424,$AR$5:$AR$12,0),3))*($G424/INDEX($AV$5:$BA$12,MATCH($D424,$AR$5:$AR$12,0),3))^$I424)+(EXP(-$G424/INDEX($AV$5:$BA$12,MATCH($D424,$AR$5:$AR$12,0),4))*($G424/INDEX($AV$5:$BA$12,MATCH($D424,$AR$5:$AR$12,0),4))^$I424)+(EXP(-$G424/INDEX($AV$5:$BA$12,MATCH($D424,$AR$5:$AR$12,0),5))*($G424/INDEX($AV$5:$BA$12,MATCH($D424,$AR$5:$AR$12,0),5))^$I424)+(EXP(-$G424/INDEX($AV$5:$BA$12,MATCH($D424,$AR$5:$AR$12,0),6))*($G424/INDEX($AV$5:$BA$12,MATCH($D424,$AR$5:$AR$12,0),6))^$I424)),0)</x:f>
        <x:v>0</x:v>
      </x:c>
      <x:c r="AC424" s="145" t="n">
        <x:f>IFERROR((EXP(-$G424/INDEX($AV$5:$BA$12,MATCH($D424,$AR$5:$AR$12,0),5))*($G424/INDEX($AV$5:$BA$12,MATCH($D424,$AR$5:$AR$12,0),5))^$I424)/((EXP(-$G424/INDEX($AV$5:$BA$12,MATCH($D424,$AR$5:$AR$12,0),1))*($G424/INDEX($AV$5:$BA$12,MATCH($D424,$AR$5:$AR$12,0),1))^$I424)+(EXP(-$G424/INDEX($AV$5:$BA$12,MATCH($D424,$AR$5:$AR$12,0),2))*($G424/INDEX($AV$5:$BA$12,MATCH($D424,$AR$5:$AR$12,0),2))^$I424)+(EXP(-$G424/INDEX($AV$5:$BA$12,MATCH($D424,$AR$5:$AR$12,0),3))*($G424/INDEX($AV$5:$BA$12,MATCH($D424,$AR$5:$AR$12,0),3))^$I424)+(EXP(-$G424/INDEX($AV$5:$BA$12,MATCH($D424,$AR$5:$AR$12,0),4))*($G424/INDEX($AV$5:$BA$12,MATCH($D424,$AR$5:$AR$12,0),4))^$I424)+(EXP(-$G424/INDEX($AV$5:$BA$12,MATCH($D424,$AR$5:$AR$12,0),5))*($G424/INDEX($AV$5:$BA$12,MATCH($D424,$AR$5:$AR$12,0),5))^$I424)+(EXP(-$G424/INDEX($AV$5:$BA$12,MATCH($D424,$AR$5:$AR$12,0),6))*($G424/INDEX($AV$5:$BA$12,MATCH($D424,$AR$5:$AR$12,0),6))^$I424)),0)</x:f>
        <x:v>0</x:v>
      </x:c>
      <x:c r="AD424" s="145" t="n">
        <x:f>IFERROR((EXP(-$G424/INDEX($AV$5:$BA$12,MATCH($D424,$AR$5:$AR$12,0),6))*($G424/INDEX($AV$5:$BA$12,MATCH($D424,$AR$5:$AR$12,0),6))^$I424)/((EXP(-$G424/INDEX($AV$5:$BA$12,MATCH($D424,$AR$5:$AR$12,0),1))*($G424/INDEX($AV$5:$BA$12,MATCH($D424,$AR$5:$AR$12,0),1))^$I424)+(EXP(-$G424/INDEX($AV$5:$BA$12,MATCH($D424,$AR$5:$AR$12,0),2))*($G424/INDEX($AV$5:$BA$12,MATCH($D424,$AR$5:$AR$12,0),2))^$I424)+(EXP(-$G424/INDEX($AV$5:$BA$12,MATCH($D424,$AR$5:$AR$12,0),3))*($G424/INDEX($AV$5:$BA$12,MATCH($D424,$AR$5:$AR$12,0),3))^$I424)+(EXP(-$G424/INDEX($AV$5:$BA$12,MATCH($D424,$AR$5:$AR$12,0),4))*($G424/INDEX($AV$5:$BA$12,MATCH($D424,$AR$5:$AR$12,0),4))^$I424)+(EXP(-$G424/INDEX($AV$5:$BA$12,MATCH($D424,$AR$5:$AR$12,0),5))*($G424/INDEX($AV$5:$BA$12,MATCH($D424,$AR$5:$AR$12,0),5))^$I424)+(EXP(-$G424/INDEX($AV$5:$BA$12,MATCH($D424,$AR$5:$AR$12,0),6))*($G424/INDEX($AV$5:$BA$12,MATCH($D424,$AR$5:$AR$12,0),6))^$I424)),0)</x:f>
        <x:v>0</x:v>
      </x:c>
      <x:c r="AE424" s="145" t="n">
        <x:f>IFERROR((EXP(-$G424/INDEX($BB$5:$BG$12,MATCH($D424,$AR$5:$AR$12,0),1))*($G424/INDEX($BB$5:$BG$12,MATCH($D424,$AR$5:$AR$12,0),1))^$J424)/((EXP(-$G424/INDEX($BB$5:$BG$12,MATCH($D424,$AR$5:$AR$12,0),1))*($G424/INDEX($BB$5:$BG$12,MATCH($D424,$AR$5:$AR$12,0),1))^$J424)+(EXP(-$G424/INDEX($BB$5:$BG$12,MATCH($D424,$AR$5:$AR$12,0),2))*($G424/INDEX($BB$5:$BG$12,MATCH($D424,$AR$5:$AR$12,0),2))^$J424)+(EXP(-$G424/INDEX($BB$5:$BG$12,MATCH($D424,$AR$5:$AR$12,0),3))*($G424/INDEX($BB$5:$BG$12,MATCH($D424,$AR$5:$AR$12,0),3))^$J424)+(EXP(-$G424/INDEX($BB$5:$BG$12,MATCH($D424,$AR$5:$AR$12,0),4))*($G424/INDEX($BB$5:$BG$12,MATCH($D424,$AR$5:$AR$12,0),4))^$J424)+(EXP(-$G424/INDEX($BB$5:$BG$12,MATCH($D424,$AR$5:$AR$12,0),5))*($G424/INDEX($BB$5:$BG$12,MATCH($D424,$AR$5:$AR$12,0),5))^$J424)+(EXP(-$G424/INDEX($BB$5:$BG$12,MATCH($D424,$AR$5:$AR$12,0),6))*($G424/INDEX($BB$5:$BG$12,MATCH($D424,$AR$5:$AR$12,0),6))^$J424)),0)</x:f>
        <x:v>0</x:v>
      </x:c>
      <x:c r="AF424" s="145" t="n">
        <x:f>IFERROR((EXP(-$G424/INDEX($BB$5:$BG$12,MATCH($D424,$AR$5:$AR$12,0),2))*($G424/INDEX($BB$5:$BG$12,MATCH($D424,$AR$5:$AR$12,0),2))^$J424)/((EXP(-$G424/INDEX($BB$5:$BG$12,MATCH($D424,$AR$5:$AR$12,0),1))*($G424/INDEX($BB$5:$BG$12,MATCH($D424,$AR$5:$AR$12,0),1))^$J424)+(EXP(-$G424/INDEX($BB$5:$BG$12,MATCH($D424,$AR$5:$AR$12,0),2))*($G424/INDEX($BB$5:$BG$12,MATCH($D424,$AR$5:$AR$12,0),2))^$J424)+(EXP(-$G424/INDEX($BB$5:$BG$12,MATCH($D424,$AR$5:$AR$12,0),3))*($G424/INDEX($BB$5:$BG$12,MATCH($D424,$AR$5:$AR$12,0),3))^$J424)+(EXP(-$G424/INDEX($BB$5:$BG$12,MATCH($D424,$AR$5:$AR$12,0),4))*($G424/INDEX($BB$5:$BG$12,MATCH($D424,$AR$5:$AR$12,0),4))^$J424)+(EXP(-$G424/INDEX($BB$5:$BG$12,MATCH($D424,$AR$5:$AR$12,0),5))*($G424/INDEX($BB$5:$BG$12,MATCH($D424,$AR$5:$AR$12,0),5))^$J424)+(EXP(-$G424/INDEX($BB$5:$BG$12,MATCH($D424,$AR$5:$AR$12,0),6))*($G424/INDEX($BB$5:$BG$12,MATCH($D424,$AR$5:$AR$12,0),6))^$J424)),0)</x:f>
        <x:v>0</x:v>
      </x:c>
      <x:c r="AG424" s="145" t="n">
        <x:f>IFERROR((EXP(-$G424/INDEX($BB$5:$BG$12,MATCH($D424,$AR$5:$AR$12,0),3))*($G424/INDEX($BB$5:$BG$12,MATCH($D424,$AR$5:$AR$12,0),3))^$J424)/((EXP(-$G424/INDEX($BB$5:$BG$12,MATCH($D424,$AR$5:$AR$12,0),1))*($G424/INDEX($BB$5:$BG$12,MATCH($D424,$AR$5:$AR$12,0),1))^$J424)+(EXP(-$G424/INDEX($BB$5:$BG$12,MATCH($D424,$AR$5:$AR$12,0),2))*($G424/INDEX($BB$5:$BG$12,MATCH($D424,$AR$5:$AR$12,0),2))^$J424)+(EXP(-$G424/INDEX($BB$5:$BG$12,MATCH($D424,$AR$5:$AR$12,0),3))*($G424/INDEX($BB$5:$BG$12,MATCH($D424,$AR$5:$AR$12,0),3))^$J424)+(EXP(-$G424/INDEX($BB$5:$BG$12,MATCH($D424,$AR$5:$AR$12,0),4))*($G424/INDEX($BB$5:$BG$12,MATCH($D424,$AR$5:$AR$12,0),4))^$J424)+(EXP(-$G424/INDEX($BB$5:$BG$12,MATCH($D424,$AR$5:$AR$12,0),5))*($G424/INDEX($BB$5:$BG$12,MATCH($D424,$AR$5:$AR$12,0),5))^$J424)+(EXP(-$G424/INDEX($BB$5:$BG$12,MATCH($D424,$AR$5:$AR$12,0),6))*($G424/INDEX($BB$5:$BG$12,MATCH($D424,$AR$5:$AR$12,0),6))^$J424)),0)</x:f>
        <x:v>0</x:v>
      </x:c>
      <x:c r="AH424" s="145" t="n">
        <x:f>IFERROR((EXP(-$G424/INDEX($BB$5:$BG$12,MATCH($D424,$AR$5:$AR$12,0),4))*($G424/INDEX($BB$5:$BG$12,MATCH($D424,$AR$5:$AR$12,0),4))^$J424)/((EXP(-$G424/INDEX($BB$5:$BG$12,MATCH($D424,$AR$5:$AR$12,0),1))*($G424/INDEX($BB$5:$BG$12,MATCH($D424,$AR$5:$AR$12,0),1))^$J424)+(EXP(-$G424/INDEX($BB$5:$BG$12,MATCH($D424,$AR$5:$AR$12,0),2))*($G424/INDEX($BB$5:$BG$12,MATCH($D424,$AR$5:$AR$12,0),2))^$J424)+(EXP(-$G424/INDEX($BB$5:$BG$12,MATCH($D424,$AR$5:$AR$12,0),3))*($G424/INDEX($BB$5:$BG$12,MATCH($D424,$AR$5:$AR$12,0),3))^$J424)+(EXP(-$G424/INDEX($BB$5:$BG$12,MATCH($D424,$AR$5:$AR$12,0),4))*($G424/INDEX($BB$5:$BG$12,MATCH($D424,$AR$5:$AR$12,0),4))^$J424)+(EXP(-$G424/INDEX($BB$5:$BG$12,MATCH($D424,$AR$5:$AR$12,0),5))*($G424/INDEX($BB$5:$BG$12,MATCH($D424,$AR$5:$AR$12,0),5))^$J424)+(EXP(-$G424/INDEX($BB$5:$BG$12,MATCH($D424,$AR$5:$AR$12,0),6))*($G424/INDEX($BB$5:$BG$12,MATCH($D424,$AR$5:$AR$12,0),6))^$J424)),0)</x:f>
        <x:v>0</x:v>
      </x:c>
      <x:c r="AI424" s="145" t="n">
        <x:f>IFERROR((EXP(-$G424/INDEX($BB$5:$BG$12,MATCH($D424,$AR$5:$AR$12,0),5))*($G424/INDEX($BB$5:$BG$12,MATCH($D424,$AR$5:$AR$12,0),5))^$J424)/((EXP(-$G424/INDEX($BB$5:$BG$12,MATCH($D424,$AR$5:$AR$12,0),1))*($G424/INDEX($BB$5:$BG$12,MATCH($D424,$AR$5:$AR$12,0),1))^$J424)+(EXP(-$G424/INDEX($BB$5:$BG$12,MATCH($D424,$AR$5:$AR$12,0),2))*($G424/INDEX($BB$5:$BG$12,MATCH($D424,$AR$5:$AR$12,0),2))^$J424)+(EXP(-$G424/INDEX($BB$5:$BG$12,MATCH($D424,$AR$5:$AR$12,0),3))*($G424/INDEX($BB$5:$BG$12,MATCH($D424,$AR$5:$AR$12,0),3))^$J424)+(EXP(-$G424/INDEX($BB$5:$BG$12,MATCH($D424,$AR$5:$AR$12,0),4))*($G424/INDEX($BB$5:$BG$12,MATCH($D424,$AR$5:$AR$12,0),4))^$J424)+(EXP(-$G424/INDEX($BB$5:$BG$12,MATCH($D424,$AR$5:$AR$12,0),5))*($G424/INDEX($BB$5:$BG$12,MATCH($D424,$AR$5:$AR$12,0),5))^$J424)+(EXP(-$G424/INDEX($BB$5:$BG$12,MATCH($D424,$AR$5:$AR$12,0),6))*($G424/INDEX($BB$5:$BG$12,MATCH($D424,$AR$5:$AR$12,0),6))^$J424)),0)</x:f>
        <x:v>0</x:v>
      </x:c>
      <x:c r="AJ424" s="145" t="n">
        <x:f>IFERROR((EXP(-$G424/INDEX($BB$5:$BG$12,MATCH($D424,$AR$5:$AR$12,0),6))*($G424/INDEX($BB$5:$BG$12,MATCH($D424,$AR$5:$AR$12,0),6))^$J424)/((EXP(-$G424/INDEX($BB$5:$BG$12,MATCH($D424,$AR$5:$AR$12,0),1))*($G424/INDEX($BB$5:$BG$12,MATCH($D424,$AR$5:$AR$12,0),1))^$J424)+(EXP(-$G424/INDEX($BB$5:$BG$12,MATCH($D424,$AR$5:$AR$12,0),2))*($G424/INDEX($BB$5:$BG$12,MATCH($D424,$AR$5:$AR$12,0),2))^$J424)+(EXP(-$G424/INDEX($BB$5:$BG$12,MATCH($D424,$AR$5:$AR$12,0),3))*($G424/INDEX($BB$5:$BG$12,MATCH($D424,$AR$5:$AR$12,0),3))^$J424)+(EXP(-$G424/INDEX($BB$5:$BG$12,MATCH($D424,$AR$5:$AR$12,0),4))*($G424/INDEX($BB$5:$BG$12,MATCH($D424,$AR$5:$AR$12,0),4))^$J424)+(EXP(-$G424/INDEX($BB$5:$BG$12,MATCH($D424,$AR$5:$AR$12,0),5))*($G424/INDEX($BB$5:$BG$12,MATCH($D424,$AR$5:$AR$12,0),5))^$J424)+(EXP(-$G424/INDEX($BB$5:$BG$12,MATCH($D424,$AR$5:$AR$12,0),6))*($G424/INDEX($BB$5:$BG$12,MATCH($D424,$AR$5:$AR$12,0),6))^$J424)),0)</x:f>
        <x:v>0</x:v>
      </x:c>
      <x:c r="BJ424"/>
      <x:c r="BK424"/>
      <x:c r="BL424"/>
      <x:c r="BM424"/>
      <x:c r="BN424"/>
      <x:c r="BO424"/>
      <x:c r="BP424"/>
      <x:c r="BQ424"/>
      <x:c r="BR424"/>
      <x:c r="BS424"/>
      <x:c r="BT424"/>
      <x:c r="BU424"/>
      <x:c r="BV424"/>
      <x:c r="BW424"/>
      <x:c r="BX424"/>
      <x:c r="BY424"/>
      <x:c r="BZ424"/>
    </x:row>
    <x:row r="425">
      <x:c r="A425" s="30" t="n">
        <x:f>'対象台データ'!A423</x:f>
        <x:v>46278</x:v>
      </x:c>
      <x:c r="B425" s="1004" t="str">
        <x:f>'対象台データ'!B423</x:f>
        <x:v>日</x:v>
      </x:c>
      <x:c r="C425" s="1004" t="str">
        <x:f>'対象台データ'!C423</x:f>
        <x:v>9/13</x:v>
      </x:c>
      <x:c r="D425" t="str">
        <x:f>'対象台データ'!D423</x:f>
        <x:v>東京喰種</x:v>
      </x:c>
      <x:c r="E425" s="1015" t="n">
        <x:f>IF($X425="A",MIN(100,MAX(0,55+(V425-55)*(1+0.4*SQRT(MIN(G425/8000,1))))),MIN(100,MAX(0,V425)))</x:f>
        <x:v>57.46133992869747</x:v>
      </x:c>
      <x:c r="F425" s="1017" t="n">
        <x:f>'対象台データ'!E423</x:f>
        <x:v>486</x:v>
      </x:c>
      <x:c r="G425" s="644" t="n">
        <x:f>'対象台データ'!F423</x:f>
        <x:v>3362</x:v>
      </x:c>
      <x:c r="H425" s="644" t="n">
        <x:f>'対象台データ'!G423</x:f>
        <x:v>5922</x:v>
      </x:c>
      <x:c r="I425" s="644" t="n">
        <x:f>'対象台データ'!H423</x:f>
        <x:v>0</x:v>
      </x:c>
      <x:c r="J425" s="644" t="n">
        <x:f>'対象台データ'!I423</x:f>
        <x:v>16</x:v>
      </x:c>
      <x:c r="K425" s="145" t="n">
        <x:f>'対象台データ'!K423</x:f>
        <x:v>1.587150505651398</x:v>
      </x:c>
      <x:c r="L425" s="28" t="n">
        <x:f>IF(G425&lt;=0,5,IF(G425&lt;1500,5+(G425-0)*(20-5)/(1500-0),IF(G425&lt;3000,20+(G425-1500)*(40-20)/(3000-1500),IF(G425&lt;4500,40+(G425-3000)*(58-40)/(4500-3000),IF(G425&lt;6000,58+(G425-4500)*(72-58)/(6000-4500),IF(G425&lt;7500,72+(G425-6000)*(84-72)/(7500-6000),IF(G425&lt;9000,84+(G425-7500)*(93-84)/(9000-7500),IF(G425&lt;11000,93+(G425-9000)*(100-93)/(11000-9000),100))))))))</x:f>
        <x:v>44.344</x:v>
      </x:c>
      <x:c r="M425" s="28" t="n">
        <x:v>1</x:v>
      </x:c>
      <x:c r="N425" s="28" t="n">
        <x:f>MIN(100,L425*M425)</x:f>
        <x:v>44.344</x:v>
      </x:c>
      <x:c r="O425" s="28" t="n">
        <x:f>IF(K425&lt;=0.8,0,IF(K425&lt;0.9,0+(K425-0.8)*(10-0)/(0.9-0.8),IF(K425&lt;1,10+(K425-0.9)*(35-10)/(1-0.9),IF(K425&lt;1.2,35+(K425-1)*(87-35)/(1.2-1),IF(K425&lt;1.3,87+(K425-1.2)*(96-87)/(1.3-1.2),IF(K425&lt;1.45,96+(K425-1.3)*(100-96)/(1.45-1.3),100))))))</x:f>
        <x:v>100</x:v>
      </x:c>
      <x:c r="P425" s="145" t="n">
        <x:f>MIN(1,SQRT(G425/8000))</x:f>
        <x:v>0.6482669203345178</x:v>
      </x:c>
      <x:c r="Q425" s="28" t="n">
        <x:f>35+(O425-35)*P425</x:f>
        <x:v>77.13734982174367</x:v>
      </x:c>
      <x:c r="R425" s="28" t="n">
        <x:f>IF(K425&lt;0.95,MIN(25,(0.95-K425)*250),0)</x:f>
        <x:v>0</x:v>
      </x:c>
      <x:c r="S425" s="28" t="n">
        <x:f>IF($X425="A",Y425*5+Z425*15+AA425*30+AB425*60+AC425*80+AD425*100,0)</x:f>
        <x:v>0</x:v>
      </x:c>
      <x:c r="T425" s="28" t="n">
        <x:f>IF($X425="A",AE425*5+AF425*15+AG425*30+AH425*60+AI425*80+AJ425*100,0)</x:f>
        <x:v>0</x:v>
      </x:c>
      <x:c r="U425" s="28" t="n">
        <x:f>IF($X425="A",S425*15%+T425*30%+Q425*55%,0)</x:f>
        <x:v>0</x:v>
      </x:c>
      <x:c r="V425" s="1019" t="n">
        <x:f>IF($X425="A",U425*80%+N425*20%,N425*IFERROR(INDEX($AT$5:$AT$60,MATCH($D425,$AR$5:$AR$60,0)),0.6)+Q425*IFERROR(INDEX($AU$5:$AU$60,MATCH($D425,$AR$5:$AR$60,0)),0.4)-R425)</x:f>
        <x:v>57.46133992869747</x:v>
      </x:c>
      <x:c r="W425" s="25" t="str">
        <x:f>IF(E425&gt;=90,"設定6級候補",IF(E425&gt;=75,"設定4以上強候補",IF(E425&gt;=60,"設定4以上を疑う","要観察")))</x:f>
        <x:v>要観察</x:v>
      </x:c>
      <x:c r="X425" s="1004" t="str">
        <x:f>IFERROR(INDEX($AS$5:$AS$60,MATCH($D425,$AR$5:$AR$60,0)),"AT")</x:f>
        <x:v>AT</x:v>
      </x:c>
      <x:c r="Y425" s="145" t="n">
        <x:f>IFERROR((EXP(-$G425/INDEX($AV$5:$BA$12,MATCH($D425,$AR$5:$AR$12,0),1))*($G425/INDEX($AV$5:$BA$12,MATCH($D425,$AR$5:$AR$12,0),1))^$I425)/((EXP(-$G425/INDEX($AV$5:$BA$12,MATCH($D425,$AR$5:$AR$12,0),1))*($G425/INDEX($AV$5:$BA$12,MATCH($D425,$AR$5:$AR$12,0),1))^$I425)+(EXP(-$G425/INDEX($AV$5:$BA$12,MATCH($D425,$AR$5:$AR$12,0),2))*($G425/INDEX($AV$5:$BA$12,MATCH($D425,$AR$5:$AR$12,0),2))^$I425)+(EXP(-$G425/INDEX($AV$5:$BA$12,MATCH($D425,$AR$5:$AR$12,0),3))*($G425/INDEX($AV$5:$BA$12,MATCH($D425,$AR$5:$AR$12,0),3))^$I425)+(EXP(-$G425/INDEX($AV$5:$BA$12,MATCH($D425,$AR$5:$AR$12,0),4))*($G425/INDEX($AV$5:$BA$12,MATCH($D425,$AR$5:$AR$12,0),4))^$I425)+(EXP(-$G425/INDEX($AV$5:$BA$12,MATCH($D425,$AR$5:$AR$12,0),5))*($G425/INDEX($AV$5:$BA$12,MATCH($D425,$AR$5:$AR$12,0),5))^$I425)+(EXP(-$G425/INDEX($AV$5:$BA$12,MATCH($D425,$AR$5:$AR$12,0),6))*($G425/INDEX($AV$5:$BA$12,MATCH($D425,$AR$5:$AR$12,0),6))^$I425)),0)</x:f>
        <x:v>0</x:v>
      </x:c>
      <x:c r="Z425" s="145" t="n">
        <x:f>IFERROR((EXP(-$G425/INDEX($AV$5:$BA$12,MATCH($D425,$AR$5:$AR$12,0),2))*($G425/INDEX($AV$5:$BA$12,MATCH($D425,$AR$5:$AR$12,0),2))^$I425)/((EXP(-$G425/INDEX($AV$5:$BA$12,MATCH($D425,$AR$5:$AR$12,0),1))*($G425/INDEX($AV$5:$BA$12,MATCH($D425,$AR$5:$AR$12,0),1))^$I425)+(EXP(-$G425/INDEX($AV$5:$BA$12,MATCH($D425,$AR$5:$AR$12,0),2))*($G425/INDEX($AV$5:$BA$12,MATCH($D425,$AR$5:$AR$12,0),2))^$I425)+(EXP(-$G425/INDEX($AV$5:$BA$12,MATCH($D425,$AR$5:$AR$12,0),3))*($G425/INDEX($AV$5:$BA$12,MATCH($D425,$AR$5:$AR$12,0),3))^$I425)+(EXP(-$G425/INDEX($AV$5:$BA$12,MATCH($D425,$AR$5:$AR$12,0),4))*($G425/INDEX($AV$5:$BA$12,MATCH($D425,$AR$5:$AR$12,0),4))^$I425)+(EXP(-$G425/INDEX($AV$5:$BA$12,MATCH($D425,$AR$5:$AR$12,0),5))*($G425/INDEX($AV$5:$BA$12,MATCH($D425,$AR$5:$AR$12,0),5))^$I425)+(EXP(-$G425/INDEX($AV$5:$BA$12,MATCH($D425,$AR$5:$AR$12,0),6))*($G425/INDEX($AV$5:$BA$12,MATCH($D425,$AR$5:$AR$12,0),6))^$I425)),0)</x:f>
        <x:v>0</x:v>
      </x:c>
      <x:c r="AA425" s="145" t="n">
        <x:f>IFERROR((EXP(-$G425/INDEX($AV$5:$BA$12,MATCH($D425,$AR$5:$AR$12,0),3))*($G425/INDEX($AV$5:$BA$12,MATCH($D425,$AR$5:$AR$12,0),3))^$I425)/((EXP(-$G425/INDEX($AV$5:$BA$12,MATCH($D425,$AR$5:$AR$12,0),1))*($G425/INDEX($AV$5:$BA$12,MATCH($D425,$AR$5:$AR$12,0),1))^$I425)+(EXP(-$G425/INDEX($AV$5:$BA$12,MATCH($D425,$AR$5:$AR$12,0),2))*($G425/INDEX($AV$5:$BA$12,MATCH($D425,$AR$5:$AR$12,0),2))^$I425)+(EXP(-$G425/INDEX($AV$5:$BA$12,MATCH($D425,$AR$5:$AR$12,0),3))*($G425/INDEX($AV$5:$BA$12,MATCH($D425,$AR$5:$AR$12,0),3))^$I425)+(EXP(-$G425/INDEX($AV$5:$BA$12,MATCH($D425,$AR$5:$AR$12,0),4))*($G425/INDEX($AV$5:$BA$12,MATCH($D425,$AR$5:$AR$12,0),4))^$I425)+(EXP(-$G425/INDEX($AV$5:$BA$12,MATCH($D425,$AR$5:$AR$12,0),5))*($G425/INDEX($AV$5:$BA$12,MATCH($D425,$AR$5:$AR$12,0),5))^$I425)+(EXP(-$G425/INDEX($AV$5:$BA$12,MATCH($D425,$AR$5:$AR$12,0),6))*($G425/INDEX($AV$5:$BA$12,MATCH($D425,$AR$5:$AR$12,0),6))^$I425)),0)</x:f>
        <x:v>0</x:v>
      </x:c>
      <x:c r="AB425" s="145" t="n">
        <x:f>IFERROR((EXP(-$G425/INDEX($AV$5:$BA$12,MATCH($D425,$AR$5:$AR$12,0),4))*($G425/INDEX($AV$5:$BA$12,MATCH($D425,$AR$5:$AR$12,0),4))^$I425)/((EXP(-$G425/INDEX($AV$5:$BA$12,MATCH($D425,$AR$5:$AR$12,0),1))*($G425/INDEX($AV$5:$BA$12,MATCH($D425,$AR$5:$AR$12,0),1))^$I425)+(EXP(-$G425/INDEX($AV$5:$BA$12,MATCH($D425,$AR$5:$AR$12,0),2))*($G425/INDEX($AV$5:$BA$12,MATCH($D425,$AR$5:$AR$12,0),2))^$I425)+(EXP(-$G425/INDEX($AV$5:$BA$12,MATCH($D425,$AR$5:$AR$12,0),3))*($G425/INDEX($AV$5:$BA$12,MATCH($D425,$AR$5:$AR$12,0),3))^$I425)+(EXP(-$G425/INDEX($AV$5:$BA$12,MATCH($D425,$AR$5:$AR$12,0),4))*($G425/INDEX($AV$5:$BA$12,MATCH($D425,$AR$5:$AR$12,0),4))^$I425)+(EXP(-$G425/INDEX($AV$5:$BA$12,MATCH($D425,$AR$5:$AR$12,0),5))*($G425/INDEX($AV$5:$BA$12,MATCH($D425,$AR$5:$AR$12,0),5))^$I425)+(EXP(-$G425/INDEX($AV$5:$BA$12,MATCH($D425,$AR$5:$AR$12,0),6))*($G425/INDEX($AV$5:$BA$12,MATCH($D425,$AR$5:$AR$12,0),6))^$I425)),0)</x:f>
        <x:v>0</x:v>
      </x:c>
      <x:c r="AC425" s="145" t="n">
        <x:f>IFERROR((EXP(-$G425/INDEX($AV$5:$BA$12,MATCH($D425,$AR$5:$AR$12,0),5))*($G425/INDEX($AV$5:$BA$12,MATCH($D425,$AR$5:$AR$12,0),5))^$I425)/((EXP(-$G425/INDEX($AV$5:$BA$12,MATCH($D425,$AR$5:$AR$12,0),1))*($G425/INDEX($AV$5:$BA$12,MATCH($D425,$AR$5:$AR$12,0),1))^$I425)+(EXP(-$G425/INDEX($AV$5:$BA$12,MATCH($D425,$AR$5:$AR$12,0),2))*($G425/INDEX($AV$5:$BA$12,MATCH($D425,$AR$5:$AR$12,0),2))^$I425)+(EXP(-$G425/INDEX($AV$5:$BA$12,MATCH($D425,$AR$5:$AR$12,0),3))*($G425/INDEX($AV$5:$BA$12,MATCH($D425,$AR$5:$AR$12,0),3))^$I425)+(EXP(-$G425/INDEX($AV$5:$BA$12,MATCH($D425,$AR$5:$AR$12,0),4))*($G425/INDEX($AV$5:$BA$12,MATCH($D425,$AR$5:$AR$12,0),4))^$I425)+(EXP(-$G425/INDEX($AV$5:$BA$12,MATCH($D425,$AR$5:$AR$12,0),5))*($G425/INDEX($AV$5:$BA$12,MATCH($D425,$AR$5:$AR$12,0),5))^$I425)+(EXP(-$G425/INDEX($AV$5:$BA$12,MATCH($D425,$AR$5:$AR$12,0),6))*($G425/INDEX($AV$5:$BA$12,MATCH($D425,$AR$5:$AR$12,0),6))^$I425)),0)</x:f>
        <x:v>0</x:v>
      </x:c>
      <x:c r="AD425" s="145" t="n">
        <x:f>IFERROR((EXP(-$G425/INDEX($AV$5:$BA$12,MATCH($D425,$AR$5:$AR$12,0),6))*($G425/INDEX($AV$5:$BA$12,MATCH($D425,$AR$5:$AR$12,0),6))^$I425)/((EXP(-$G425/INDEX($AV$5:$BA$12,MATCH($D425,$AR$5:$AR$12,0),1))*($G425/INDEX($AV$5:$BA$12,MATCH($D425,$AR$5:$AR$12,0),1))^$I425)+(EXP(-$G425/INDEX($AV$5:$BA$12,MATCH($D425,$AR$5:$AR$12,0),2))*($G425/INDEX($AV$5:$BA$12,MATCH($D425,$AR$5:$AR$12,0),2))^$I425)+(EXP(-$G425/INDEX($AV$5:$BA$12,MATCH($D425,$AR$5:$AR$12,0),3))*($G425/INDEX($AV$5:$BA$12,MATCH($D425,$AR$5:$AR$12,0),3))^$I425)+(EXP(-$G425/INDEX($AV$5:$BA$12,MATCH($D425,$AR$5:$AR$12,0),4))*($G425/INDEX($AV$5:$BA$12,MATCH($D425,$AR$5:$AR$12,0),4))^$I425)+(EXP(-$G425/INDEX($AV$5:$BA$12,MATCH($D425,$AR$5:$AR$12,0),5))*($G425/INDEX($AV$5:$BA$12,MATCH($D425,$AR$5:$AR$12,0),5))^$I425)+(EXP(-$G425/INDEX($AV$5:$BA$12,MATCH($D425,$AR$5:$AR$12,0),6))*($G425/INDEX($AV$5:$BA$12,MATCH($D425,$AR$5:$AR$12,0),6))^$I425)),0)</x:f>
        <x:v>0</x:v>
      </x:c>
      <x:c r="AE425" s="145" t="n">
        <x:f>IFERROR((EXP(-$G425/INDEX($BB$5:$BG$12,MATCH($D425,$AR$5:$AR$12,0),1))*($G425/INDEX($BB$5:$BG$12,MATCH($D425,$AR$5:$AR$12,0),1))^$J425)/((EXP(-$G425/INDEX($BB$5:$BG$12,MATCH($D425,$AR$5:$AR$12,0),1))*($G425/INDEX($BB$5:$BG$12,MATCH($D425,$AR$5:$AR$12,0),1))^$J425)+(EXP(-$G425/INDEX($BB$5:$BG$12,MATCH($D425,$AR$5:$AR$12,0),2))*($G425/INDEX($BB$5:$BG$12,MATCH($D425,$AR$5:$AR$12,0),2))^$J425)+(EXP(-$G425/INDEX($BB$5:$BG$12,MATCH($D425,$AR$5:$AR$12,0),3))*($G425/INDEX($BB$5:$BG$12,MATCH($D425,$AR$5:$AR$12,0),3))^$J425)+(EXP(-$G425/INDEX($BB$5:$BG$12,MATCH($D425,$AR$5:$AR$12,0),4))*($G425/INDEX($BB$5:$BG$12,MATCH($D425,$AR$5:$AR$12,0),4))^$J425)+(EXP(-$G425/INDEX($BB$5:$BG$12,MATCH($D425,$AR$5:$AR$12,0),5))*($G425/INDEX($BB$5:$BG$12,MATCH($D425,$AR$5:$AR$12,0),5))^$J425)+(EXP(-$G425/INDEX($BB$5:$BG$12,MATCH($D425,$AR$5:$AR$12,0),6))*($G425/INDEX($BB$5:$BG$12,MATCH($D425,$AR$5:$AR$12,0),6))^$J425)),0)</x:f>
        <x:v>0</x:v>
      </x:c>
      <x:c r="AF425" s="145" t="n">
        <x:f>IFERROR((EXP(-$G425/INDEX($BB$5:$BG$12,MATCH($D425,$AR$5:$AR$12,0),2))*($G425/INDEX($BB$5:$BG$12,MATCH($D425,$AR$5:$AR$12,0),2))^$J425)/((EXP(-$G425/INDEX($BB$5:$BG$12,MATCH($D425,$AR$5:$AR$12,0),1))*($G425/INDEX($BB$5:$BG$12,MATCH($D425,$AR$5:$AR$12,0),1))^$J425)+(EXP(-$G425/INDEX($BB$5:$BG$12,MATCH($D425,$AR$5:$AR$12,0),2))*($G425/INDEX($BB$5:$BG$12,MATCH($D425,$AR$5:$AR$12,0),2))^$J425)+(EXP(-$G425/INDEX($BB$5:$BG$12,MATCH($D425,$AR$5:$AR$12,0),3))*($G425/INDEX($BB$5:$BG$12,MATCH($D425,$AR$5:$AR$12,0),3))^$J425)+(EXP(-$G425/INDEX($BB$5:$BG$12,MATCH($D425,$AR$5:$AR$12,0),4))*($G425/INDEX($BB$5:$BG$12,MATCH($D425,$AR$5:$AR$12,0),4))^$J425)+(EXP(-$G425/INDEX($BB$5:$BG$12,MATCH($D425,$AR$5:$AR$12,0),5))*($G425/INDEX($BB$5:$BG$12,MATCH($D425,$AR$5:$AR$12,0),5))^$J425)+(EXP(-$G425/INDEX($BB$5:$BG$12,MATCH($D425,$AR$5:$AR$12,0),6))*($G425/INDEX($BB$5:$BG$12,MATCH($D425,$AR$5:$AR$12,0),6))^$J425)),0)</x:f>
        <x:v>0</x:v>
      </x:c>
      <x:c r="AG425" s="145" t="n">
        <x:f>IFERROR((EXP(-$G425/INDEX($BB$5:$BG$12,MATCH($D425,$AR$5:$AR$12,0),3))*($G425/INDEX($BB$5:$BG$12,MATCH($D425,$AR$5:$AR$12,0),3))^$J425)/((EXP(-$G425/INDEX($BB$5:$BG$12,MATCH($D425,$AR$5:$AR$12,0),1))*($G425/INDEX($BB$5:$BG$12,MATCH($D425,$AR$5:$AR$12,0),1))^$J425)+(EXP(-$G425/INDEX($BB$5:$BG$12,MATCH($D425,$AR$5:$AR$12,0),2))*($G425/INDEX($BB$5:$BG$12,MATCH($D425,$AR$5:$AR$12,0),2))^$J425)+(EXP(-$G425/INDEX($BB$5:$BG$12,MATCH($D425,$AR$5:$AR$12,0),3))*($G425/INDEX($BB$5:$BG$12,MATCH($D425,$AR$5:$AR$12,0),3))^$J425)+(EXP(-$G425/INDEX($BB$5:$BG$12,MATCH($D425,$AR$5:$AR$12,0),4))*($G425/INDEX($BB$5:$BG$12,MATCH($D425,$AR$5:$AR$12,0),4))^$J425)+(EXP(-$G425/INDEX($BB$5:$BG$12,MATCH($D425,$AR$5:$AR$12,0),5))*($G425/INDEX($BB$5:$BG$12,MATCH($D425,$AR$5:$AR$12,0),5))^$J425)+(EXP(-$G425/INDEX($BB$5:$BG$12,MATCH($D425,$AR$5:$AR$12,0),6))*($G425/INDEX($BB$5:$BG$12,MATCH($D425,$AR$5:$AR$12,0),6))^$J425)),0)</x:f>
        <x:v>0</x:v>
      </x:c>
      <x:c r="AH425" s="145" t="n">
        <x:f>IFERROR((EXP(-$G425/INDEX($BB$5:$BG$12,MATCH($D425,$AR$5:$AR$12,0),4))*($G425/INDEX($BB$5:$BG$12,MATCH($D425,$AR$5:$AR$12,0),4))^$J425)/((EXP(-$G425/INDEX($BB$5:$BG$12,MATCH($D425,$AR$5:$AR$12,0),1))*($G425/INDEX($BB$5:$BG$12,MATCH($D425,$AR$5:$AR$12,0),1))^$J425)+(EXP(-$G425/INDEX($BB$5:$BG$12,MATCH($D425,$AR$5:$AR$12,0),2))*($G425/INDEX($BB$5:$BG$12,MATCH($D425,$AR$5:$AR$12,0),2))^$J425)+(EXP(-$G425/INDEX($BB$5:$BG$12,MATCH($D425,$AR$5:$AR$12,0),3))*($G425/INDEX($BB$5:$BG$12,MATCH($D425,$AR$5:$AR$12,0),3))^$J425)+(EXP(-$G425/INDEX($BB$5:$BG$12,MATCH($D425,$AR$5:$AR$12,0),4))*($G425/INDEX($BB$5:$BG$12,MATCH($D425,$AR$5:$AR$12,0),4))^$J425)+(EXP(-$G425/INDEX($BB$5:$BG$12,MATCH($D425,$AR$5:$AR$12,0),5))*($G425/INDEX($BB$5:$BG$12,MATCH($D425,$AR$5:$AR$12,0),5))^$J425)+(EXP(-$G425/INDEX($BB$5:$BG$12,MATCH($D425,$AR$5:$AR$12,0),6))*($G425/INDEX($BB$5:$BG$12,MATCH($D425,$AR$5:$AR$12,0),6))^$J425)),0)</x:f>
        <x:v>0</x:v>
      </x:c>
      <x:c r="AI425" s="145" t="n">
        <x:f>IFERROR((EXP(-$G425/INDEX($BB$5:$BG$12,MATCH($D425,$AR$5:$AR$12,0),5))*($G425/INDEX($BB$5:$BG$12,MATCH($D425,$AR$5:$AR$12,0),5))^$J425)/((EXP(-$G425/INDEX($BB$5:$BG$12,MATCH($D425,$AR$5:$AR$12,0),1))*($G425/INDEX($BB$5:$BG$12,MATCH($D425,$AR$5:$AR$12,0),1))^$J425)+(EXP(-$G425/INDEX($BB$5:$BG$12,MATCH($D425,$AR$5:$AR$12,0),2))*($G425/INDEX($BB$5:$BG$12,MATCH($D425,$AR$5:$AR$12,0),2))^$J425)+(EXP(-$G425/INDEX($BB$5:$BG$12,MATCH($D425,$AR$5:$AR$12,0),3))*($G425/INDEX($BB$5:$BG$12,MATCH($D425,$AR$5:$AR$12,0),3))^$J425)+(EXP(-$G425/INDEX($BB$5:$BG$12,MATCH($D425,$AR$5:$AR$12,0),4))*($G425/INDEX($BB$5:$BG$12,MATCH($D425,$AR$5:$AR$12,0),4))^$J425)+(EXP(-$G425/INDEX($BB$5:$BG$12,MATCH($D425,$AR$5:$AR$12,0),5))*($G425/INDEX($BB$5:$BG$12,MATCH($D425,$AR$5:$AR$12,0),5))^$J425)+(EXP(-$G425/INDEX($BB$5:$BG$12,MATCH($D425,$AR$5:$AR$12,0),6))*($G425/INDEX($BB$5:$BG$12,MATCH($D425,$AR$5:$AR$12,0),6))^$J425)),0)</x:f>
        <x:v>0</x:v>
      </x:c>
      <x:c r="AJ425" s="145" t="n">
        <x:f>IFERROR((EXP(-$G425/INDEX($BB$5:$BG$12,MATCH($D425,$AR$5:$AR$12,0),6))*($G425/INDEX($BB$5:$BG$12,MATCH($D425,$AR$5:$AR$12,0),6))^$J425)/((EXP(-$G425/INDEX($BB$5:$BG$12,MATCH($D425,$AR$5:$AR$12,0),1))*($G425/INDEX($BB$5:$BG$12,MATCH($D425,$AR$5:$AR$12,0),1))^$J425)+(EXP(-$G425/INDEX($BB$5:$BG$12,MATCH($D425,$AR$5:$AR$12,0),2))*($G425/INDEX($BB$5:$BG$12,MATCH($D425,$AR$5:$AR$12,0),2))^$J425)+(EXP(-$G425/INDEX($BB$5:$BG$12,MATCH($D425,$AR$5:$AR$12,0),3))*($G425/INDEX($BB$5:$BG$12,MATCH($D425,$AR$5:$AR$12,0),3))^$J425)+(EXP(-$G425/INDEX($BB$5:$BG$12,MATCH($D425,$AR$5:$AR$12,0),4))*($G425/INDEX($BB$5:$BG$12,MATCH($D425,$AR$5:$AR$12,0),4))^$J425)+(EXP(-$G425/INDEX($BB$5:$BG$12,MATCH($D425,$AR$5:$AR$12,0),5))*($G425/INDEX($BB$5:$BG$12,MATCH($D425,$AR$5:$AR$12,0),5))^$J425)+(EXP(-$G425/INDEX($BB$5:$BG$12,MATCH($D425,$AR$5:$AR$12,0),6))*($G425/INDEX($BB$5:$BG$12,MATCH($D425,$AR$5:$AR$12,0),6))^$J425)),0)</x:f>
        <x:v>0</x:v>
      </x:c>
      <x:c r="BJ425"/>
      <x:c r="BK425"/>
      <x:c r="BL425"/>
      <x:c r="BM425"/>
      <x:c r="BN425"/>
      <x:c r="BO425"/>
      <x:c r="BP425"/>
      <x:c r="BQ425"/>
      <x:c r="BR425"/>
      <x:c r="BS425"/>
      <x:c r="BT425"/>
      <x:c r="BU425"/>
      <x:c r="BV425"/>
      <x:c r="BW425"/>
      <x:c r="BX425"/>
      <x:c r="BY425"/>
      <x:c r="BZ425"/>
    </x:row>
    <x:row r="426">
      <x:c r="A426" s="30" t="n">
        <x:f>'対象台データ'!A424</x:f>
        <x:v>46278</x:v>
      </x:c>
      <x:c r="B426" s="1004" t="str">
        <x:f>'対象台データ'!B424</x:f>
        <x:v>日</x:v>
      </x:c>
      <x:c r="C426" s="1004" t="str">
        <x:f>'対象台データ'!C424</x:f>
        <x:v>9/13</x:v>
      </x:c>
      <x:c r="D426" t="str">
        <x:f>'対象台データ'!D424</x:f>
        <x:v>A-SLOT+ ディスクアップ ULTRAREMIX</x:v>
      </x:c>
      <x:c r="E426" s="1015" t="n">
        <x:f>IF($X426="A",MIN(100,MAX(0,55+(V426-55)*(1+0.4*SQRT(MIN(G426/8000,1))))),MIN(100,MAX(0,V426)))</x:f>
        <x:v>68.2545921312113</x:v>
      </x:c>
      <x:c r="F426" s="1017" t="n">
        <x:f>'対象台データ'!E424</x:f>
        <x:v>841</x:v>
      </x:c>
      <x:c r="G426" s="644" t="n">
        <x:f>'対象台データ'!F424</x:f>
        <x:v>6477</x:v>
      </x:c>
      <x:c r="H426" s="644" t="n">
        <x:f>'対象台データ'!G424</x:f>
        <x:v>1820</x:v>
      </x:c>
      <x:c r="I426" s="644" t="n">
        <x:f>'対象台データ'!H424</x:f>
        <x:v>25</x:v>
      </x:c>
      <x:c r="J426" s="644" t="n">
        <x:f>'対象台データ'!I424</x:f>
        <x:v>16</x:v>
      </x:c>
      <x:c r="K426" s="145" t="n">
        <x:f>'対象台データ'!K424</x:f>
        <x:v>1.0936647624929237</x:v>
      </x:c>
      <x:c r="L426" s="28" t="n">
        <x:f>IF(G426&lt;=0,5,IF(G426&lt;1500,5+(G426-0)*(20-5)/(1500-0),IF(G426&lt;3000,20+(G426-1500)*(40-20)/(3000-1500),IF(G426&lt;4500,40+(G426-3000)*(58-40)/(4500-3000),IF(G426&lt;6000,58+(G426-4500)*(72-58)/(6000-4500),IF(G426&lt;7500,72+(G426-6000)*(84-72)/(7500-6000),IF(G426&lt;9000,84+(G426-7500)*(93-84)/(9000-7500),IF(G426&lt;11000,93+(G426-9000)*(100-93)/(11000-9000),100))))))))</x:f>
        <x:v>75.816</x:v>
      </x:c>
      <x:c r="M426" s="28" t="n">
        <x:v>1</x:v>
      </x:c>
      <x:c r="N426" s="28" t="n">
        <x:f>MIN(100,L426*M426)</x:f>
        <x:v>75.816</x:v>
      </x:c>
      <x:c r="O426" s="28" t="n">
        <x:f>IF(K426&lt;=0.8,0,IF(K426&lt;0.9,0+(K426-0.8)*(10-0)/(0.9-0.8),IF(K426&lt;1,10+(K426-0.9)*(35-10)/(1-0.9),IF(K426&lt;1.2,35+(K426-1)*(87-35)/(1.2-1),IF(K426&lt;1.3,87+(K426-1.2)*(96-87)/(1.3-1.2),IF(K426&lt;1.45,96+(K426-1.3)*(100-96)/(1.45-1.3),100))))))</x:f>
        <x:v>59.352838248160154</x:v>
      </x:c>
      <x:c r="P426" s="145" t="n">
        <x:f>MIN(1,SQRT(G426/8000))</x:f>
        <x:v>0.8997916425484291</x:v>
      </x:c>
      <x:c r="Q426" s="28" t="n">
        <x:f>35+(O426-35)*P426</x:f>
        <x:v>56.91248032802824</x:v>
      </x:c>
      <x:c r="R426" s="28" t="n">
        <x:f>IF(K426&lt;0.95,MIN(25,(0.95-K426)*250),0)</x:f>
        <x:v>0</x:v>
      </x:c>
      <x:c r="S426" s="28" t="n">
        <x:f>IF($X426="A",Y426*5+Z426*15+AA426*30+AB426*60+AC426*80+AD426*100,0)</x:f>
        <x:v>0</x:v>
      </x:c>
      <x:c r="T426" s="28" t="n">
        <x:f>IF($X426="A",AE426*5+AF426*15+AG426*30+AH426*60+AI426*80+AJ426*100,0)</x:f>
        <x:v>0</x:v>
      </x:c>
      <x:c r="U426" s="28" t="n">
        <x:f>IF($X426="A",S426*15%+T426*30%+Q426*55%,0)</x:f>
        <x:v>0</x:v>
      </x:c>
      <x:c r="V426" s="1019" t="n">
        <x:f>IF($X426="A",U426*80%+N426*20%,N426*IFERROR(INDEX($AT$5:$AT$60,MATCH($D426,$AR$5:$AR$60,0)),0.6)+Q426*IFERROR(INDEX($AU$5:$AU$60,MATCH($D426,$AR$5:$AR$60,0)),0.4)-R426)</x:f>
        <x:v>68.2545921312113</x:v>
      </x:c>
      <x:c r="W426" s="25" t="str">
        <x:f>IF(E426&gt;=90,"設定6級候補",IF(E426&gt;=75,"設定4以上強候補",IF(E426&gt;=60,"設定4以上を疑う","要観察")))</x:f>
        <x:v>設定4以上を疑う</x:v>
      </x:c>
      <x:c r="X426" s="1004" t="str">
        <x:f>IFERROR(INDEX($AS$5:$AS$60,MATCH($D426,$AR$5:$AR$60,0)),"AT")</x:f>
        <x:v>AT</x:v>
      </x:c>
      <x:c r="Y426" s="145" t="n">
        <x:f>IFERROR((EXP(-$G426/INDEX($AV$5:$BA$12,MATCH($D426,$AR$5:$AR$12,0),1))*($G426/INDEX($AV$5:$BA$12,MATCH($D426,$AR$5:$AR$12,0),1))^$I426)/((EXP(-$G426/INDEX($AV$5:$BA$12,MATCH($D426,$AR$5:$AR$12,0),1))*($G426/INDEX($AV$5:$BA$12,MATCH($D426,$AR$5:$AR$12,0),1))^$I426)+(EXP(-$G426/INDEX($AV$5:$BA$12,MATCH($D426,$AR$5:$AR$12,0),2))*($G426/INDEX($AV$5:$BA$12,MATCH($D426,$AR$5:$AR$12,0),2))^$I426)+(EXP(-$G426/INDEX($AV$5:$BA$12,MATCH($D426,$AR$5:$AR$12,0),3))*($G426/INDEX($AV$5:$BA$12,MATCH($D426,$AR$5:$AR$12,0),3))^$I426)+(EXP(-$G426/INDEX($AV$5:$BA$12,MATCH($D426,$AR$5:$AR$12,0),4))*($G426/INDEX($AV$5:$BA$12,MATCH($D426,$AR$5:$AR$12,0),4))^$I426)+(EXP(-$G426/INDEX($AV$5:$BA$12,MATCH($D426,$AR$5:$AR$12,0),5))*($G426/INDEX($AV$5:$BA$12,MATCH($D426,$AR$5:$AR$12,0),5))^$I426)+(EXP(-$G426/INDEX($AV$5:$BA$12,MATCH($D426,$AR$5:$AR$12,0),6))*($G426/INDEX($AV$5:$BA$12,MATCH($D426,$AR$5:$AR$12,0),6))^$I426)),0)</x:f>
        <x:v>0</x:v>
      </x:c>
      <x:c r="Z426" s="145" t="n">
        <x:f>IFERROR((EXP(-$G426/INDEX($AV$5:$BA$12,MATCH($D426,$AR$5:$AR$12,0),2))*($G426/INDEX($AV$5:$BA$12,MATCH($D426,$AR$5:$AR$12,0),2))^$I426)/((EXP(-$G426/INDEX($AV$5:$BA$12,MATCH($D426,$AR$5:$AR$12,0),1))*($G426/INDEX($AV$5:$BA$12,MATCH($D426,$AR$5:$AR$12,0),1))^$I426)+(EXP(-$G426/INDEX($AV$5:$BA$12,MATCH($D426,$AR$5:$AR$12,0),2))*($G426/INDEX($AV$5:$BA$12,MATCH($D426,$AR$5:$AR$12,0),2))^$I426)+(EXP(-$G426/INDEX($AV$5:$BA$12,MATCH($D426,$AR$5:$AR$12,0),3))*($G426/INDEX($AV$5:$BA$12,MATCH($D426,$AR$5:$AR$12,0),3))^$I426)+(EXP(-$G426/INDEX($AV$5:$BA$12,MATCH($D426,$AR$5:$AR$12,0),4))*($G426/INDEX($AV$5:$BA$12,MATCH($D426,$AR$5:$AR$12,0),4))^$I426)+(EXP(-$G426/INDEX($AV$5:$BA$12,MATCH($D426,$AR$5:$AR$12,0),5))*($G426/INDEX($AV$5:$BA$12,MATCH($D426,$AR$5:$AR$12,0),5))^$I426)+(EXP(-$G426/INDEX($AV$5:$BA$12,MATCH($D426,$AR$5:$AR$12,0),6))*($G426/INDEX($AV$5:$BA$12,MATCH($D426,$AR$5:$AR$12,0),6))^$I426)),0)</x:f>
        <x:v>0</x:v>
      </x:c>
      <x:c r="AA426" s="145" t="n">
        <x:f>IFERROR((EXP(-$G426/INDEX($AV$5:$BA$12,MATCH($D426,$AR$5:$AR$12,0),3))*($G426/INDEX($AV$5:$BA$12,MATCH($D426,$AR$5:$AR$12,0),3))^$I426)/((EXP(-$G426/INDEX($AV$5:$BA$12,MATCH($D426,$AR$5:$AR$12,0),1))*($G426/INDEX($AV$5:$BA$12,MATCH($D426,$AR$5:$AR$12,0),1))^$I426)+(EXP(-$G426/INDEX($AV$5:$BA$12,MATCH($D426,$AR$5:$AR$12,0),2))*($G426/INDEX($AV$5:$BA$12,MATCH($D426,$AR$5:$AR$12,0),2))^$I426)+(EXP(-$G426/INDEX($AV$5:$BA$12,MATCH($D426,$AR$5:$AR$12,0),3))*($G426/INDEX($AV$5:$BA$12,MATCH($D426,$AR$5:$AR$12,0),3))^$I426)+(EXP(-$G426/INDEX($AV$5:$BA$12,MATCH($D426,$AR$5:$AR$12,0),4))*($G426/INDEX($AV$5:$BA$12,MATCH($D426,$AR$5:$AR$12,0),4))^$I426)+(EXP(-$G426/INDEX($AV$5:$BA$12,MATCH($D426,$AR$5:$AR$12,0),5))*($G426/INDEX($AV$5:$BA$12,MATCH($D426,$AR$5:$AR$12,0),5))^$I426)+(EXP(-$G426/INDEX($AV$5:$BA$12,MATCH($D426,$AR$5:$AR$12,0),6))*($G426/INDEX($AV$5:$BA$12,MATCH($D426,$AR$5:$AR$12,0),6))^$I426)),0)</x:f>
        <x:v>0</x:v>
      </x:c>
      <x:c r="AB426" s="145" t="n">
        <x:f>IFERROR((EXP(-$G426/INDEX($AV$5:$BA$12,MATCH($D426,$AR$5:$AR$12,0),4))*($G426/INDEX($AV$5:$BA$12,MATCH($D426,$AR$5:$AR$12,0),4))^$I426)/((EXP(-$G426/INDEX($AV$5:$BA$12,MATCH($D426,$AR$5:$AR$12,0),1))*($G426/INDEX($AV$5:$BA$12,MATCH($D426,$AR$5:$AR$12,0),1))^$I426)+(EXP(-$G426/INDEX($AV$5:$BA$12,MATCH($D426,$AR$5:$AR$12,0),2))*($G426/INDEX($AV$5:$BA$12,MATCH($D426,$AR$5:$AR$12,0),2))^$I426)+(EXP(-$G426/INDEX($AV$5:$BA$12,MATCH($D426,$AR$5:$AR$12,0),3))*($G426/INDEX($AV$5:$BA$12,MATCH($D426,$AR$5:$AR$12,0),3))^$I426)+(EXP(-$G426/INDEX($AV$5:$BA$12,MATCH($D426,$AR$5:$AR$12,0),4))*($G426/INDEX($AV$5:$BA$12,MATCH($D426,$AR$5:$AR$12,0),4))^$I426)+(EXP(-$G426/INDEX($AV$5:$BA$12,MATCH($D426,$AR$5:$AR$12,0),5))*($G426/INDEX($AV$5:$BA$12,MATCH($D426,$AR$5:$AR$12,0),5))^$I426)+(EXP(-$G426/INDEX($AV$5:$BA$12,MATCH($D426,$AR$5:$AR$12,0),6))*($G426/INDEX($AV$5:$BA$12,MATCH($D426,$AR$5:$AR$12,0),6))^$I426)),0)</x:f>
        <x:v>0</x:v>
      </x:c>
      <x:c r="AC426" s="145" t="n">
        <x:f>IFERROR((EXP(-$G426/INDEX($AV$5:$BA$12,MATCH($D426,$AR$5:$AR$12,0),5))*($G426/INDEX($AV$5:$BA$12,MATCH($D426,$AR$5:$AR$12,0),5))^$I426)/((EXP(-$G426/INDEX($AV$5:$BA$12,MATCH($D426,$AR$5:$AR$12,0),1))*($G426/INDEX($AV$5:$BA$12,MATCH($D426,$AR$5:$AR$12,0),1))^$I426)+(EXP(-$G426/INDEX($AV$5:$BA$12,MATCH($D426,$AR$5:$AR$12,0),2))*($G426/INDEX($AV$5:$BA$12,MATCH($D426,$AR$5:$AR$12,0),2))^$I426)+(EXP(-$G426/INDEX($AV$5:$BA$12,MATCH($D426,$AR$5:$AR$12,0),3))*($G426/INDEX($AV$5:$BA$12,MATCH($D426,$AR$5:$AR$12,0),3))^$I426)+(EXP(-$G426/INDEX($AV$5:$BA$12,MATCH($D426,$AR$5:$AR$12,0),4))*($G426/INDEX($AV$5:$BA$12,MATCH($D426,$AR$5:$AR$12,0),4))^$I426)+(EXP(-$G426/INDEX($AV$5:$BA$12,MATCH($D426,$AR$5:$AR$12,0),5))*($G426/INDEX($AV$5:$BA$12,MATCH($D426,$AR$5:$AR$12,0),5))^$I426)+(EXP(-$G426/INDEX($AV$5:$BA$12,MATCH($D426,$AR$5:$AR$12,0),6))*($G426/INDEX($AV$5:$BA$12,MATCH($D426,$AR$5:$AR$12,0),6))^$I426)),0)</x:f>
        <x:v>0</x:v>
      </x:c>
      <x:c r="AD426" s="145" t="n">
        <x:f>IFERROR((EXP(-$G426/INDEX($AV$5:$BA$12,MATCH($D426,$AR$5:$AR$12,0),6))*($G426/INDEX($AV$5:$BA$12,MATCH($D426,$AR$5:$AR$12,0),6))^$I426)/((EXP(-$G426/INDEX($AV$5:$BA$12,MATCH($D426,$AR$5:$AR$12,0),1))*($G426/INDEX($AV$5:$BA$12,MATCH($D426,$AR$5:$AR$12,0),1))^$I426)+(EXP(-$G426/INDEX($AV$5:$BA$12,MATCH($D426,$AR$5:$AR$12,0),2))*($G426/INDEX($AV$5:$BA$12,MATCH($D426,$AR$5:$AR$12,0),2))^$I426)+(EXP(-$G426/INDEX($AV$5:$BA$12,MATCH($D426,$AR$5:$AR$12,0),3))*($G426/INDEX($AV$5:$BA$12,MATCH($D426,$AR$5:$AR$12,0),3))^$I426)+(EXP(-$G426/INDEX($AV$5:$BA$12,MATCH($D426,$AR$5:$AR$12,0),4))*($G426/INDEX($AV$5:$BA$12,MATCH($D426,$AR$5:$AR$12,0),4))^$I426)+(EXP(-$G426/INDEX($AV$5:$BA$12,MATCH($D426,$AR$5:$AR$12,0),5))*($G426/INDEX($AV$5:$BA$12,MATCH($D426,$AR$5:$AR$12,0),5))^$I426)+(EXP(-$G426/INDEX($AV$5:$BA$12,MATCH($D426,$AR$5:$AR$12,0),6))*($G426/INDEX($AV$5:$BA$12,MATCH($D426,$AR$5:$AR$12,0),6))^$I426)),0)</x:f>
        <x:v>0</x:v>
      </x:c>
      <x:c r="AE426" s="145" t="n">
        <x:f>IFERROR((EXP(-$G426/INDEX($BB$5:$BG$12,MATCH($D426,$AR$5:$AR$12,0),1))*($G426/INDEX($BB$5:$BG$12,MATCH($D426,$AR$5:$AR$12,0),1))^$J426)/((EXP(-$G426/INDEX($BB$5:$BG$12,MATCH($D426,$AR$5:$AR$12,0),1))*($G426/INDEX($BB$5:$BG$12,MATCH($D426,$AR$5:$AR$12,0),1))^$J426)+(EXP(-$G426/INDEX($BB$5:$BG$12,MATCH($D426,$AR$5:$AR$12,0),2))*($G426/INDEX($BB$5:$BG$12,MATCH($D426,$AR$5:$AR$12,0),2))^$J426)+(EXP(-$G426/INDEX($BB$5:$BG$12,MATCH($D426,$AR$5:$AR$12,0),3))*($G426/INDEX($BB$5:$BG$12,MATCH($D426,$AR$5:$AR$12,0),3))^$J426)+(EXP(-$G426/INDEX($BB$5:$BG$12,MATCH($D426,$AR$5:$AR$12,0),4))*($G426/INDEX($BB$5:$BG$12,MATCH($D426,$AR$5:$AR$12,0),4))^$J426)+(EXP(-$G426/INDEX($BB$5:$BG$12,MATCH($D426,$AR$5:$AR$12,0),5))*($G426/INDEX($BB$5:$BG$12,MATCH($D426,$AR$5:$AR$12,0),5))^$J426)+(EXP(-$G426/INDEX($BB$5:$BG$12,MATCH($D426,$AR$5:$AR$12,0),6))*($G426/INDEX($BB$5:$BG$12,MATCH($D426,$AR$5:$AR$12,0),6))^$J426)),0)</x:f>
        <x:v>0</x:v>
      </x:c>
      <x:c r="AF426" s="145" t="n">
        <x:f>IFERROR((EXP(-$G426/INDEX($BB$5:$BG$12,MATCH($D426,$AR$5:$AR$12,0),2))*($G426/INDEX($BB$5:$BG$12,MATCH($D426,$AR$5:$AR$12,0),2))^$J426)/((EXP(-$G426/INDEX($BB$5:$BG$12,MATCH($D426,$AR$5:$AR$12,0),1))*($G426/INDEX($BB$5:$BG$12,MATCH($D426,$AR$5:$AR$12,0),1))^$J426)+(EXP(-$G426/INDEX($BB$5:$BG$12,MATCH($D426,$AR$5:$AR$12,0),2))*($G426/INDEX($BB$5:$BG$12,MATCH($D426,$AR$5:$AR$12,0),2))^$J426)+(EXP(-$G426/INDEX($BB$5:$BG$12,MATCH($D426,$AR$5:$AR$12,0),3))*($G426/INDEX($BB$5:$BG$12,MATCH($D426,$AR$5:$AR$12,0),3))^$J426)+(EXP(-$G426/INDEX($BB$5:$BG$12,MATCH($D426,$AR$5:$AR$12,0),4))*($G426/INDEX($BB$5:$BG$12,MATCH($D426,$AR$5:$AR$12,0),4))^$J426)+(EXP(-$G426/INDEX($BB$5:$BG$12,MATCH($D426,$AR$5:$AR$12,0),5))*($G426/INDEX($BB$5:$BG$12,MATCH($D426,$AR$5:$AR$12,0),5))^$J426)+(EXP(-$G426/INDEX($BB$5:$BG$12,MATCH($D426,$AR$5:$AR$12,0),6))*($G426/INDEX($BB$5:$BG$12,MATCH($D426,$AR$5:$AR$12,0),6))^$J426)),0)</x:f>
        <x:v>0</x:v>
      </x:c>
      <x:c r="AG426" s="145" t="n">
        <x:f>IFERROR((EXP(-$G426/INDEX($BB$5:$BG$12,MATCH($D426,$AR$5:$AR$12,0),3))*($G426/INDEX($BB$5:$BG$12,MATCH($D426,$AR$5:$AR$12,0),3))^$J426)/((EXP(-$G426/INDEX($BB$5:$BG$12,MATCH($D426,$AR$5:$AR$12,0),1))*($G426/INDEX($BB$5:$BG$12,MATCH($D426,$AR$5:$AR$12,0),1))^$J426)+(EXP(-$G426/INDEX($BB$5:$BG$12,MATCH($D426,$AR$5:$AR$12,0),2))*($G426/INDEX($BB$5:$BG$12,MATCH($D426,$AR$5:$AR$12,0),2))^$J426)+(EXP(-$G426/INDEX($BB$5:$BG$12,MATCH($D426,$AR$5:$AR$12,0),3))*($G426/INDEX($BB$5:$BG$12,MATCH($D426,$AR$5:$AR$12,0),3))^$J426)+(EXP(-$G426/INDEX($BB$5:$BG$12,MATCH($D426,$AR$5:$AR$12,0),4))*($G426/INDEX($BB$5:$BG$12,MATCH($D426,$AR$5:$AR$12,0),4))^$J426)+(EXP(-$G426/INDEX($BB$5:$BG$12,MATCH($D426,$AR$5:$AR$12,0),5))*($G426/INDEX($BB$5:$BG$12,MATCH($D426,$AR$5:$AR$12,0),5))^$J426)+(EXP(-$G426/INDEX($BB$5:$BG$12,MATCH($D426,$AR$5:$AR$12,0),6))*($G426/INDEX($BB$5:$BG$12,MATCH($D426,$AR$5:$AR$12,0),6))^$J426)),0)</x:f>
        <x:v>0</x:v>
      </x:c>
      <x:c r="AH426" s="145" t="n">
        <x:f>IFERROR((EXP(-$G426/INDEX($BB$5:$BG$12,MATCH($D426,$AR$5:$AR$12,0),4))*($G426/INDEX($BB$5:$BG$12,MATCH($D426,$AR$5:$AR$12,0),4))^$J426)/((EXP(-$G426/INDEX($BB$5:$BG$12,MATCH($D426,$AR$5:$AR$12,0),1))*($G426/INDEX($BB$5:$BG$12,MATCH($D426,$AR$5:$AR$12,0),1))^$J426)+(EXP(-$G426/INDEX($BB$5:$BG$12,MATCH($D426,$AR$5:$AR$12,0),2))*($G426/INDEX($BB$5:$BG$12,MATCH($D426,$AR$5:$AR$12,0),2))^$J426)+(EXP(-$G426/INDEX($BB$5:$BG$12,MATCH($D426,$AR$5:$AR$12,0),3))*($G426/INDEX($BB$5:$BG$12,MATCH($D426,$AR$5:$AR$12,0),3))^$J426)+(EXP(-$G426/INDEX($BB$5:$BG$12,MATCH($D426,$AR$5:$AR$12,0),4))*($G426/INDEX($BB$5:$BG$12,MATCH($D426,$AR$5:$AR$12,0),4))^$J426)+(EXP(-$G426/INDEX($BB$5:$BG$12,MATCH($D426,$AR$5:$AR$12,0),5))*($G426/INDEX($BB$5:$BG$12,MATCH($D426,$AR$5:$AR$12,0),5))^$J426)+(EXP(-$G426/INDEX($BB$5:$BG$12,MATCH($D426,$AR$5:$AR$12,0),6))*($G426/INDEX($BB$5:$BG$12,MATCH($D426,$AR$5:$AR$12,0),6))^$J426)),0)</x:f>
        <x:v>0</x:v>
      </x:c>
      <x:c r="AI426" s="145" t="n">
        <x:f>IFERROR((EXP(-$G426/INDEX($BB$5:$BG$12,MATCH($D426,$AR$5:$AR$12,0),5))*($G426/INDEX($BB$5:$BG$12,MATCH($D426,$AR$5:$AR$12,0),5))^$J426)/((EXP(-$G426/INDEX($BB$5:$BG$12,MATCH($D426,$AR$5:$AR$12,0),1))*($G426/INDEX($BB$5:$BG$12,MATCH($D426,$AR$5:$AR$12,0),1))^$J426)+(EXP(-$G426/INDEX($BB$5:$BG$12,MATCH($D426,$AR$5:$AR$12,0),2))*($G426/INDEX($BB$5:$BG$12,MATCH($D426,$AR$5:$AR$12,0),2))^$J426)+(EXP(-$G426/INDEX($BB$5:$BG$12,MATCH($D426,$AR$5:$AR$12,0),3))*($G426/INDEX($BB$5:$BG$12,MATCH($D426,$AR$5:$AR$12,0),3))^$J426)+(EXP(-$G426/INDEX($BB$5:$BG$12,MATCH($D426,$AR$5:$AR$12,0),4))*($G426/INDEX($BB$5:$BG$12,MATCH($D426,$AR$5:$AR$12,0),4))^$J426)+(EXP(-$G426/INDEX($BB$5:$BG$12,MATCH($D426,$AR$5:$AR$12,0),5))*($G426/INDEX($BB$5:$BG$12,MATCH($D426,$AR$5:$AR$12,0),5))^$J426)+(EXP(-$G426/INDEX($BB$5:$BG$12,MATCH($D426,$AR$5:$AR$12,0),6))*($G426/INDEX($BB$5:$BG$12,MATCH($D426,$AR$5:$AR$12,0),6))^$J426)),0)</x:f>
        <x:v>0</x:v>
      </x:c>
      <x:c r="AJ426" s="145" t="n">
        <x:f>IFERROR((EXP(-$G426/INDEX($BB$5:$BG$12,MATCH($D426,$AR$5:$AR$12,0),6))*($G426/INDEX($BB$5:$BG$12,MATCH($D426,$AR$5:$AR$12,0),6))^$J426)/((EXP(-$G426/INDEX($BB$5:$BG$12,MATCH($D426,$AR$5:$AR$12,0),1))*($G426/INDEX($BB$5:$BG$12,MATCH($D426,$AR$5:$AR$12,0),1))^$J426)+(EXP(-$G426/INDEX($BB$5:$BG$12,MATCH($D426,$AR$5:$AR$12,0),2))*($G426/INDEX($BB$5:$BG$12,MATCH($D426,$AR$5:$AR$12,0),2))^$J426)+(EXP(-$G426/INDEX($BB$5:$BG$12,MATCH($D426,$AR$5:$AR$12,0),3))*($G426/INDEX($BB$5:$BG$12,MATCH($D426,$AR$5:$AR$12,0),3))^$J426)+(EXP(-$G426/INDEX($BB$5:$BG$12,MATCH($D426,$AR$5:$AR$12,0),4))*($G426/INDEX($BB$5:$BG$12,MATCH($D426,$AR$5:$AR$12,0),4))^$J426)+(EXP(-$G426/INDEX($BB$5:$BG$12,MATCH($D426,$AR$5:$AR$12,0),5))*($G426/INDEX($BB$5:$BG$12,MATCH($D426,$AR$5:$AR$12,0),5))^$J426)+(EXP(-$G426/INDEX($BB$5:$BG$12,MATCH($D426,$AR$5:$AR$12,0),6))*($G426/INDEX($BB$5:$BG$12,MATCH($D426,$AR$5:$AR$12,0),6))^$J426)),0)</x:f>
        <x:v>0</x:v>
      </x:c>
      <x:c r="BJ426"/>
      <x:c r="BK426"/>
      <x:c r="BL426"/>
      <x:c r="BM426"/>
      <x:c r="BN426"/>
      <x:c r="BO426"/>
      <x:c r="BP426"/>
      <x:c r="BQ426"/>
      <x:c r="BR426"/>
      <x:c r="BS426"/>
      <x:c r="BT426"/>
      <x:c r="BU426"/>
      <x:c r="BV426"/>
      <x:c r="BW426"/>
      <x:c r="BX426"/>
      <x:c r="BY426"/>
      <x:c r="BZ426"/>
    </x:row>
    <x:row r="427">
      <x:c r="A427" s="30" t="n">
        <x:f>'対象台データ'!A425</x:f>
        <x:v>46278</x:v>
      </x:c>
      <x:c r="B427" s="1004" t="str">
        <x:f>'対象台データ'!B425</x:f>
        <x:v>日</x:v>
      </x:c>
      <x:c r="C427" s="1004" t="str">
        <x:f>'対象台データ'!C425</x:f>
        <x:v>9/13</x:v>
      </x:c>
      <x:c r="D427" t="str">
        <x:f>'対象台データ'!D425</x:f>
        <x:v>A-SLOT+ ディスクアップ ULTRAREMIX</x:v>
      </x:c>
      <x:c r="E427" s="1015" t="n">
        <x:f>IF($X427="A",MIN(100,MAX(0,55+(V427-55)*(1+0.4*SQRT(MIN(G427/8000,1))))),MIN(100,MAX(0,V427)))</x:f>
        <x:v>61.11050435581005</x:v>
      </x:c>
      <x:c r="F427" s="1017" t="n">
        <x:f>'対象台データ'!E425</x:f>
        <x:v>842</x:v>
      </x:c>
      <x:c r="G427" s="644" t="n">
        <x:f>'対象台データ'!F425</x:f>
        <x:v>6252</x:v>
      </x:c>
      <x:c r="H427" s="644" t="n">
        <x:f>'対象台データ'!G425</x:f>
        <x:v>551</x:v>
      </x:c>
      <x:c r="I427" s="644" t="n">
        <x:f>'対象台データ'!H425</x:f>
        <x:v>23</x:v>
      </x:c>
      <x:c r="J427" s="644" t="n">
        <x:f>'対象台データ'!I425</x:f>
        <x:v>10</x:v>
      </x:c>
      <x:c r="K427" s="145" t="n">
        <x:f>'対象台データ'!K425</x:f>
        <x:v>1.0293772659415654</x:v>
      </x:c>
      <x:c r="L427" s="28" t="n">
        <x:f>IF(G427&lt;=0,5,IF(G427&lt;1500,5+(G427-0)*(20-5)/(1500-0),IF(G427&lt;3000,20+(G427-1500)*(40-20)/(3000-1500),IF(G427&lt;4500,40+(G427-3000)*(58-40)/(4500-3000),IF(G427&lt;6000,58+(G427-4500)*(72-58)/(6000-4500),IF(G427&lt;7500,72+(G427-6000)*(84-72)/(7500-6000),IF(G427&lt;9000,84+(G427-7500)*(93-84)/(9000-7500),IF(G427&lt;11000,93+(G427-9000)*(100-93)/(11000-9000),100))))))))</x:f>
        <x:v>74.016</x:v>
      </x:c>
      <x:c r="M427" s="28" t="n">
        <x:v>1</x:v>
      </x:c>
      <x:c r="N427" s="28" t="n">
        <x:f>MIN(100,L427*M427)</x:f>
        <x:v>74.016</x:v>
      </x:c>
      <x:c r="O427" s="28" t="n">
        <x:f>IF(K427&lt;=0.8,0,IF(K427&lt;0.9,0+(K427-0.8)*(10-0)/(0.9-0.8),IF(K427&lt;1,10+(K427-0.9)*(35-10)/(1-0.9),IF(K427&lt;1.2,35+(K427-1)*(87-35)/(1.2-1),IF(K427&lt;1.3,87+(K427-1.2)*(96-87)/(1.3-1.2),IF(K427&lt;1.45,96+(K427-1.3)*(100-96)/(1.45-1.3),100))))))</x:f>
        <x:v>42.63808914480701</x:v>
      </x:c>
      <x:c r="P427" s="145" t="n">
        <x:f>MIN(1,SQRT(G427/8000))</x:f>
        <x:v>0.884024886527523</x:v>
      </x:c>
      <x:c r="Q427" s="28" t="n">
        <x:f>35+(O427-35)*P427</x:f>
        <x:v>41.752260889525125</x:v>
      </x:c>
      <x:c r="R427" s="28" t="n">
        <x:f>IF(K427&lt;0.95,MIN(25,(0.95-K427)*250),0)</x:f>
        <x:v>0</x:v>
      </x:c>
      <x:c r="S427" s="28" t="n">
        <x:f>IF($X427="A",Y427*5+Z427*15+AA427*30+AB427*60+AC427*80+AD427*100,0)</x:f>
        <x:v>0</x:v>
      </x:c>
      <x:c r="T427" s="28" t="n">
        <x:f>IF($X427="A",AE427*5+AF427*15+AG427*30+AH427*60+AI427*80+AJ427*100,0)</x:f>
        <x:v>0</x:v>
      </x:c>
      <x:c r="U427" s="28" t="n">
        <x:f>IF($X427="A",S427*15%+T427*30%+Q427*55%,0)</x:f>
        <x:v>0</x:v>
      </x:c>
      <x:c r="V427" s="1019" t="n">
        <x:f>IF($X427="A",U427*80%+N427*20%,N427*IFERROR(INDEX($AT$5:$AT$60,MATCH($D427,$AR$5:$AR$60,0)),0.6)+Q427*IFERROR(INDEX($AU$5:$AU$60,MATCH($D427,$AR$5:$AR$60,0)),0.4)-R427)</x:f>
        <x:v>61.11050435581005</x:v>
      </x:c>
      <x:c r="W427" s="25" t="str">
        <x:f>IF(E427&gt;=90,"設定6級候補",IF(E427&gt;=75,"設定4以上強候補",IF(E427&gt;=60,"設定4以上を疑う","要観察")))</x:f>
        <x:v>設定4以上を疑う</x:v>
      </x:c>
      <x:c r="X427" s="1004" t="str">
        <x:f>IFERROR(INDEX($AS$5:$AS$60,MATCH($D427,$AR$5:$AR$60,0)),"AT")</x:f>
        <x:v>AT</x:v>
      </x:c>
      <x:c r="Y427" s="145" t="n">
        <x:f>IFERROR((EXP(-$G427/INDEX($AV$5:$BA$12,MATCH($D427,$AR$5:$AR$12,0),1))*($G427/INDEX($AV$5:$BA$12,MATCH($D427,$AR$5:$AR$12,0),1))^$I427)/((EXP(-$G427/INDEX($AV$5:$BA$12,MATCH($D427,$AR$5:$AR$12,0),1))*($G427/INDEX($AV$5:$BA$12,MATCH($D427,$AR$5:$AR$12,0),1))^$I427)+(EXP(-$G427/INDEX($AV$5:$BA$12,MATCH($D427,$AR$5:$AR$12,0),2))*($G427/INDEX($AV$5:$BA$12,MATCH($D427,$AR$5:$AR$12,0),2))^$I427)+(EXP(-$G427/INDEX($AV$5:$BA$12,MATCH($D427,$AR$5:$AR$12,0),3))*($G427/INDEX($AV$5:$BA$12,MATCH($D427,$AR$5:$AR$12,0),3))^$I427)+(EXP(-$G427/INDEX($AV$5:$BA$12,MATCH($D427,$AR$5:$AR$12,0),4))*($G427/INDEX($AV$5:$BA$12,MATCH($D427,$AR$5:$AR$12,0),4))^$I427)+(EXP(-$G427/INDEX($AV$5:$BA$12,MATCH($D427,$AR$5:$AR$12,0),5))*($G427/INDEX($AV$5:$BA$12,MATCH($D427,$AR$5:$AR$12,0),5))^$I427)+(EXP(-$G427/INDEX($AV$5:$BA$12,MATCH($D427,$AR$5:$AR$12,0),6))*($G427/INDEX($AV$5:$BA$12,MATCH($D427,$AR$5:$AR$12,0),6))^$I427)),0)</x:f>
        <x:v>0</x:v>
      </x:c>
      <x:c r="Z427" s="145" t="n">
        <x:f>IFERROR((EXP(-$G427/INDEX($AV$5:$BA$12,MATCH($D427,$AR$5:$AR$12,0),2))*($G427/INDEX($AV$5:$BA$12,MATCH($D427,$AR$5:$AR$12,0),2))^$I427)/((EXP(-$G427/INDEX($AV$5:$BA$12,MATCH($D427,$AR$5:$AR$12,0),1))*($G427/INDEX($AV$5:$BA$12,MATCH($D427,$AR$5:$AR$12,0),1))^$I427)+(EXP(-$G427/INDEX($AV$5:$BA$12,MATCH($D427,$AR$5:$AR$12,0),2))*($G427/INDEX($AV$5:$BA$12,MATCH($D427,$AR$5:$AR$12,0),2))^$I427)+(EXP(-$G427/INDEX($AV$5:$BA$12,MATCH($D427,$AR$5:$AR$12,0),3))*($G427/INDEX($AV$5:$BA$12,MATCH($D427,$AR$5:$AR$12,0),3))^$I427)+(EXP(-$G427/INDEX($AV$5:$BA$12,MATCH($D427,$AR$5:$AR$12,0),4))*($G427/INDEX($AV$5:$BA$12,MATCH($D427,$AR$5:$AR$12,0),4))^$I427)+(EXP(-$G427/INDEX($AV$5:$BA$12,MATCH($D427,$AR$5:$AR$12,0),5))*($G427/INDEX($AV$5:$BA$12,MATCH($D427,$AR$5:$AR$12,0),5))^$I427)+(EXP(-$G427/INDEX($AV$5:$BA$12,MATCH($D427,$AR$5:$AR$12,0),6))*($G427/INDEX($AV$5:$BA$12,MATCH($D427,$AR$5:$AR$12,0),6))^$I427)),0)</x:f>
        <x:v>0</x:v>
      </x:c>
      <x:c r="AA427" s="145" t="n">
        <x:f>IFERROR((EXP(-$G427/INDEX($AV$5:$BA$12,MATCH($D427,$AR$5:$AR$12,0),3))*($G427/INDEX($AV$5:$BA$12,MATCH($D427,$AR$5:$AR$12,0),3))^$I427)/((EXP(-$G427/INDEX($AV$5:$BA$12,MATCH($D427,$AR$5:$AR$12,0),1))*($G427/INDEX($AV$5:$BA$12,MATCH($D427,$AR$5:$AR$12,0),1))^$I427)+(EXP(-$G427/INDEX($AV$5:$BA$12,MATCH($D427,$AR$5:$AR$12,0),2))*($G427/INDEX($AV$5:$BA$12,MATCH($D427,$AR$5:$AR$12,0),2))^$I427)+(EXP(-$G427/INDEX($AV$5:$BA$12,MATCH($D427,$AR$5:$AR$12,0),3))*($G427/INDEX($AV$5:$BA$12,MATCH($D427,$AR$5:$AR$12,0),3))^$I427)+(EXP(-$G427/INDEX($AV$5:$BA$12,MATCH($D427,$AR$5:$AR$12,0),4))*($G427/INDEX($AV$5:$BA$12,MATCH($D427,$AR$5:$AR$12,0),4))^$I427)+(EXP(-$G427/INDEX($AV$5:$BA$12,MATCH($D427,$AR$5:$AR$12,0),5))*($G427/INDEX($AV$5:$BA$12,MATCH($D427,$AR$5:$AR$12,0),5))^$I427)+(EXP(-$G427/INDEX($AV$5:$BA$12,MATCH($D427,$AR$5:$AR$12,0),6))*($G427/INDEX($AV$5:$BA$12,MATCH($D427,$AR$5:$AR$12,0),6))^$I427)),0)</x:f>
        <x:v>0</x:v>
      </x:c>
      <x:c r="AB427" s="145" t="n">
        <x:f>IFERROR((EXP(-$G427/INDEX($AV$5:$BA$12,MATCH($D427,$AR$5:$AR$12,0),4))*($G427/INDEX($AV$5:$BA$12,MATCH($D427,$AR$5:$AR$12,0),4))^$I427)/((EXP(-$G427/INDEX($AV$5:$BA$12,MATCH($D427,$AR$5:$AR$12,0),1))*($G427/INDEX($AV$5:$BA$12,MATCH($D427,$AR$5:$AR$12,0),1))^$I427)+(EXP(-$G427/INDEX($AV$5:$BA$12,MATCH($D427,$AR$5:$AR$12,0),2))*($G427/INDEX($AV$5:$BA$12,MATCH($D427,$AR$5:$AR$12,0),2))^$I427)+(EXP(-$G427/INDEX($AV$5:$BA$12,MATCH($D427,$AR$5:$AR$12,0),3))*($G427/INDEX($AV$5:$BA$12,MATCH($D427,$AR$5:$AR$12,0),3))^$I427)+(EXP(-$G427/INDEX($AV$5:$BA$12,MATCH($D427,$AR$5:$AR$12,0),4))*($G427/INDEX($AV$5:$BA$12,MATCH($D427,$AR$5:$AR$12,0),4))^$I427)+(EXP(-$G427/INDEX($AV$5:$BA$12,MATCH($D427,$AR$5:$AR$12,0),5))*($G427/INDEX($AV$5:$BA$12,MATCH($D427,$AR$5:$AR$12,0),5))^$I427)+(EXP(-$G427/INDEX($AV$5:$BA$12,MATCH($D427,$AR$5:$AR$12,0),6))*($G427/INDEX($AV$5:$BA$12,MATCH($D427,$AR$5:$AR$12,0),6))^$I427)),0)</x:f>
        <x:v>0</x:v>
      </x:c>
      <x:c r="AC427" s="145" t="n">
        <x:f>IFERROR((EXP(-$G427/INDEX($AV$5:$BA$12,MATCH($D427,$AR$5:$AR$12,0),5))*($G427/INDEX($AV$5:$BA$12,MATCH($D427,$AR$5:$AR$12,0),5))^$I427)/((EXP(-$G427/INDEX($AV$5:$BA$12,MATCH($D427,$AR$5:$AR$12,0),1))*($G427/INDEX($AV$5:$BA$12,MATCH($D427,$AR$5:$AR$12,0),1))^$I427)+(EXP(-$G427/INDEX($AV$5:$BA$12,MATCH($D427,$AR$5:$AR$12,0),2))*($G427/INDEX($AV$5:$BA$12,MATCH($D427,$AR$5:$AR$12,0),2))^$I427)+(EXP(-$G427/INDEX($AV$5:$BA$12,MATCH($D427,$AR$5:$AR$12,0),3))*($G427/INDEX($AV$5:$BA$12,MATCH($D427,$AR$5:$AR$12,0),3))^$I427)+(EXP(-$G427/INDEX($AV$5:$BA$12,MATCH($D427,$AR$5:$AR$12,0),4))*($G427/INDEX($AV$5:$BA$12,MATCH($D427,$AR$5:$AR$12,0),4))^$I427)+(EXP(-$G427/INDEX($AV$5:$BA$12,MATCH($D427,$AR$5:$AR$12,0),5))*($G427/INDEX($AV$5:$BA$12,MATCH($D427,$AR$5:$AR$12,0),5))^$I427)+(EXP(-$G427/INDEX($AV$5:$BA$12,MATCH($D427,$AR$5:$AR$12,0),6))*($G427/INDEX($AV$5:$BA$12,MATCH($D427,$AR$5:$AR$12,0),6))^$I427)),0)</x:f>
        <x:v>0</x:v>
      </x:c>
      <x:c r="AD427" s="145" t="n">
        <x:f>IFERROR((EXP(-$G427/INDEX($AV$5:$BA$12,MATCH($D427,$AR$5:$AR$12,0),6))*($G427/INDEX($AV$5:$BA$12,MATCH($D427,$AR$5:$AR$12,0),6))^$I427)/((EXP(-$G427/INDEX($AV$5:$BA$12,MATCH($D427,$AR$5:$AR$12,0),1))*($G427/INDEX($AV$5:$BA$12,MATCH($D427,$AR$5:$AR$12,0),1))^$I427)+(EXP(-$G427/INDEX($AV$5:$BA$12,MATCH($D427,$AR$5:$AR$12,0),2))*($G427/INDEX($AV$5:$BA$12,MATCH($D427,$AR$5:$AR$12,0),2))^$I427)+(EXP(-$G427/INDEX($AV$5:$BA$12,MATCH($D427,$AR$5:$AR$12,0),3))*($G427/INDEX($AV$5:$BA$12,MATCH($D427,$AR$5:$AR$12,0),3))^$I427)+(EXP(-$G427/INDEX($AV$5:$BA$12,MATCH($D427,$AR$5:$AR$12,0),4))*($G427/INDEX($AV$5:$BA$12,MATCH($D427,$AR$5:$AR$12,0),4))^$I427)+(EXP(-$G427/INDEX($AV$5:$BA$12,MATCH($D427,$AR$5:$AR$12,0),5))*($G427/INDEX($AV$5:$BA$12,MATCH($D427,$AR$5:$AR$12,0),5))^$I427)+(EXP(-$G427/INDEX($AV$5:$BA$12,MATCH($D427,$AR$5:$AR$12,0),6))*($G427/INDEX($AV$5:$BA$12,MATCH($D427,$AR$5:$AR$12,0),6))^$I427)),0)</x:f>
        <x:v>0</x:v>
      </x:c>
      <x:c r="AE427" s="145" t="n">
        <x:f>IFERROR((EXP(-$G427/INDEX($BB$5:$BG$12,MATCH($D427,$AR$5:$AR$12,0),1))*($G427/INDEX($BB$5:$BG$12,MATCH($D427,$AR$5:$AR$12,0),1))^$J427)/((EXP(-$G427/INDEX($BB$5:$BG$12,MATCH($D427,$AR$5:$AR$12,0),1))*($G427/INDEX($BB$5:$BG$12,MATCH($D427,$AR$5:$AR$12,0),1))^$J427)+(EXP(-$G427/INDEX($BB$5:$BG$12,MATCH($D427,$AR$5:$AR$12,0),2))*($G427/INDEX($BB$5:$BG$12,MATCH($D427,$AR$5:$AR$12,0),2))^$J427)+(EXP(-$G427/INDEX($BB$5:$BG$12,MATCH($D427,$AR$5:$AR$12,0),3))*($G427/INDEX($BB$5:$BG$12,MATCH($D427,$AR$5:$AR$12,0),3))^$J427)+(EXP(-$G427/INDEX($BB$5:$BG$12,MATCH($D427,$AR$5:$AR$12,0),4))*($G427/INDEX($BB$5:$BG$12,MATCH($D427,$AR$5:$AR$12,0),4))^$J427)+(EXP(-$G427/INDEX($BB$5:$BG$12,MATCH($D427,$AR$5:$AR$12,0),5))*($G427/INDEX($BB$5:$BG$12,MATCH($D427,$AR$5:$AR$12,0),5))^$J427)+(EXP(-$G427/INDEX($BB$5:$BG$12,MATCH($D427,$AR$5:$AR$12,0),6))*($G427/INDEX($BB$5:$BG$12,MATCH($D427,$AR$5:$AR$12,0),6))^$J427)),0)</x:f>
        <x:v>0</x:v>
      </x:c>
      <x:c r="AF427" s="145" t="n">
        <x:f>IFERROR((EXP(-$G427/INDEX($BB$5:$BG$12,MATCH($D427,$AR$5:$AR$12,0),2))*($G427/INDEX($BB$5:$BG$12,MATCH($D427,$AR$5:$AR$12,0),2))^$J427)/((EXP(-$G427/INDEX($BB$5:$BG$12,MATCH($D427,$AR$5:$AR$12,0),1))*($G427/INDEX($BB$5:$BG$12,MATCH($D427,$AR$5:$AR$12,0),1))^$J427)+(EXP(-$G427/INDEX($BB$5:$BG$12,MATCH($D427,$AR$5:$AR$12,0),2))*($G427/INDEX($BB$5:$BG$12,MATCH($D427,$AR$5:$AR$12,0),2))^$J427)+(EXP(-$G427/INDEX($BB$5:$BG$12,MATCH($D427,$AR$5:$AR$12,0),3))*($G427/INDEX($BB$5:$BG$12,MATCH($D427,$AR$5:$AR$12,0),3))^$J427)+(EXP(-$G427/INDEX($BB$5:$BG$12,MATCH($D427,$AR$5:$AR$12,0),4))*($G427/INDEX($BB$5:$BG$12,MATCH($D427,$AR$5:$AR$12,0),4))^$J427)+(EXP(-$G427/INDEX($BB$5:$BG$12,MATCH($D427,$AR$5:$AR$12,0),5))*($G427/INDEX($BB$5:$BG$12,MATCH($D427,$AR$5:$AR$12,0),5))^$J427)+(EXP(-$G427/INDEX($BB$5:$BG$12,MATCH($D427,$AR$5:$AR$12,0),6))*($G427/INDEX($BB$5:$BG$12,MATCH($D427,$AR$5:$AR$12,0),6))^$J427)),0)</x:f>
        <x:v>0</x:v>
      </x:c>
      <x:c r="AG427" s="145" t="n">
        <x:f>IFERROR((EXP(-$G427/INDEX($BB$5:$BG$12,MATCH($D427,$AR$5:$AR$12,0),3))*($G427/INDEX($BB$5:$BG$12,MATCH($D427,$AR$5:$AR$12,0),3))^$J427)/((EXP(-$G427/INDEX($BB$5:$BG$12,MATCH($D427,$AR$5:$AR$12,0),1))*($G427/INDEX($BB$5:$BG$12,MATCH($D427,$AR$5:$AR$12,0),1))^$J427)+(EXP(-$G427/INDEX($BB$5:$BG$12,MATCH($D427,$AR$5:$AR$12,0),2))*($G427/INDEX($BB$5:$BG$12,MATCH($D427,$AR$5:$AR$12,0),2))^$J427)+(EXP(-$G427/INDEX($BB$5:$BG$12,MATCH($D427,$AR$5:$AR$12,0),3))*($G427/INDEX($BB$5:$BG$12,MATCH($D427,$AR$5:$AR$12,0),3))^$J427)+(EXP(-$G427/INDEX($BB$5:$BG$12,MATCH($D427,$AR$5:$AR$12,0),4))*($G427/INDEX($BB$5:$BG$12,MATCH($D427,$AR$5:$AR$12,0),4))^$J427)+(EXP(-$G427/INDEX($BB$5:$BG$12,MATCH($D427,$AR$5:$AR$12,0),5))*($G427/INDEX($BB$5:$BG$12,MATCH($D427,$AR$5:$AR$12,0),5))^$J427)+(EXP(-$G427/INDEX($BB$5:$BG$12,MATCH($D427,$AR$5:$AR$12,0),6))*($G427/INDEX($BB$5:$BG$12,MATCH($D427,$AR$5:$AR$12,0),6))^$J427)),0)</x:f>
        <x:v>0</x:v>
      </x:c>
      <x:c r="AH427" s="145" t="n">
        <x:f>IFERROR((EXP(-$G427/INDEX($BB$5:$BG$12,MATCH($D427,$AR$5:$AR$12,0),4))*($G427/INDEX($BB$5:$BG$12,MATCH($D427,$AR$5:$AR$12,0),4))^$J427)/((EXP(-$G427/INDEX($BB$5:$BG$12,MATCH($D427,$AR$5:$AR$12,0),1))*($G427/INDEX($BB$5:$BG$12,MATCH($D427,$AR$5:$AR$12,0),1))^$J427)+(EXP(-$G427/INDEX($BB$5:$BG$12,MATCH($D427,$AR$5:$AR$12,0),2))*($G427/INDEX($BB$5:$BG$12,MATCH($D427,$AR$5:$AR$12,0),2))^$J427)+(EXP(-$G427/INDEX($BB$5:$BG$12,MATCH($D427,$AR$5:$AR$12,0),3))*($G427/INDEX($BB$5:$BG$12,MATCH($D427,$AR$5:$AR$12,0),3))^$J427)+(EXP(-$G427/INDEX($BB$5:$BG$12,MATCH($D427,$AR$5:$AR$12,0),4))*($G427/INDEX($BB$5:$BG$12,MATCH($D427,$AR$5:$AR$12,0),4))^$J427)+(EXP(-$G427/INDEX($BB$5:$BG$12,MATCH($D427,$AR$5:$AR$12,0),5))*($G427/INDEX($BB$5:$BG$12,MATCH($D427,$AR$5:$AR$12,0),5))^$J427)+(EXP(-$G427/INDEX($BB$5:$BG$12,MATCH($D427,$AR$5:$AR$12,0),6))*($G427/INDEX($BB$5:$BG$12,MATCH($D427,$AR$5:$AR$12,0),6))^$J427)),0)</x:f>
        <x:v>0</x:v>
      </x:c>
      <x:c r="AI427" s="145" t="n">
        <x:f>IFERROR((EXP(-$G427/INDEX($BB$5:$BG$12,MATCH($D427,$AR$5:$AR$12,0),5))*($G427/INDEX($BB$5:$BG$12,MATCH($D427,$AR$5:$AR$12,0),5))^$J427)/((EXP(-$G427/INDEX($BB$5:$BG$12,MATCH($D427,$AR$5:$AR$12,0),1))*($G427/INDEX($BB$5:$BG$12,MATCH($D427,$AR$5:$AR$12,0),1))^$J427)+(EXP(-$G427/INDEX($BB$5:$BG$12,MATCH($D427,$AR$5:$AR$12,0),2))*($G427/INDEX($BB$5:$BG$12,MATCH($D427,$AR$5:$AR$12,0),2))^$J427)+(EXP(-$G427/INDEX($BB$5:$BG$12,MATCH($D427,$AR$5:$AR$12,0),3))*($G427/INDEX($BB$5:$BG$12,MATCH($D427,$AR$5:$AR$12,0),3))^$J427)+(EXP(-$G427/INDEX($BB$5:$BG$12,MATCH($D427,$AR$5:$AR$12,0),4))*($G427/INDEX($BB$5:$BG$12,MATCH($D427,$AR$5:$AR$12,0),4))^$J427)+(EXP(-$G427/INDEX($BB$5:$BG$12,MATCH($D427,$AR$5:$AR$12,0),5))*($G427/INDEX($BB$5:$BG$12,MATCH($D427,$AR$5:$AR$12,0),5))^$J427)+(EXP(-$G427/INDEX($BB$5:$BG$12,MATCH($D427,$AR$5:$AR$12,0),6))*($G427/INDEX($BB$5:$BG$12,MATCH($D427,$AR$5:$AR$12,0),6))^$J427)),0)</x:f>
        <x:v>0</x:v>
      </x:c>
      <x:c r="AJ427" s="145" t="n">
        <x:f>IFERROR((EXP(-$G427/INDEX($BB$5:$BG$12,MATCH($D427,$AR$5:$AR$12,0),6))*($G427/INDEX($BB$5:$BG$12,MATCH($D427,$AR$5:$AR$12,0),6))^$J427)/((EXP(-$G427/INDEX($BB$5:$BG$12,MATCH($D427,$AR$5:$AR$12,0),1))*($G427/INDEX($BB$5:$BG$12,MATCH($D427,$AR$5:$AR$12,0),1))^$J427)+(EXP(-$G427/INDEX($BB$5:$BG$12,MATCH($D427,$AR$5:$AR$12,0),2))*($G427/INDEX($BB$5:$BG$12,MATCH($D427,$AR$5:$AR$12,0),2))^$J427)+(EXP(-$G427/INDEX($BB$5:$BG$12,MATCH($D427,$AR$5:$AR$12,0),3))*($G427/INDEX($BB$5:$BG$12,MATCH($D427,$AR$5:$AR$12,0),3))^$J427)+(EXP(-$G427/INDEX($BB$5:$BG$12,MATCH($D427,$AR$5:$AR$12,0),4))*($G427/INDEX($BB$5:$BG$12,MATCH($D427,$AR$5:$AR$12,0),4))^$J427)+(EXP(-$G427/INDEX($BB$5:$BG$12,MATCH($D427,$AR$5:$AR$12,0),5))*($G427/INDEX($BB$5:$BG$12,MATCH($D427,$AR$5:$AR$12,0),5))^$J427)+(EXP(-$G427/INDEX($BB$5:$BG$12,MATCH($D427,$AR$5:$AR$12,0),6))*($G427/INDEX($BB$5:$BG$12,MATCH($D427,$AR$5:$AR$12,0),6))^$J427)),0)</x:f>
        <x:v>0</x:v>
      </x:c>
      <x:c r="BJ427"/>
      <x:c r="BK427"/>
      <x:c r="BL427"/>
      <x:c r="BM427"/>
      <x:c r="BN427"/>
      <x:c r="BO427"/>
      <x:c r="BP427"/>
      <x:c r="BQ427"/>
      <x:c r="BR427"/>
      <x:c r="BS427"/>
      <x:c r="BT427"/>
      <x:c r="BU427"/>
      <x:c r="BV427"/>
      <x:c r="BW427"/>
      <x:c r="BX427"/>
      <x:c r="BY427"/>
      <x:c r="BZ427"/>
    </x:row>
    <x:row r="428">
      <x:c r="A428" s="30" t="n">
        <x:f>'対象台データ'!A426</x:f>
        <x:v>46278</x:v>
      </x:c>
      <x:c r="B428" s="1004" t="str">
        <x:f>'対象台データ'!B426</x:f>
        <x:v>日</x:v>
      </x:c>
      <x:c r="C428" s="1004" t="str">
        <x:f>'対象台データ'!C426</x:f>
        <x:v>9/13</x:v>
      </x:c>
      <x:c r="D428" t="str">
        <x:f>'対象台データ'!D426</x:f>
        <x:v>A-SLOT+ ディスクアップ ULTRAREMIX</x:v>
      </x:c>
      <x:c r="E428" s="1015" t="n">
        <x:f>IF($X428="A",MIN(100,MAX(0,55+(V428-55)*(1+0.4*SQRT(MIN(G428/8000,1))))),MIN(100,MAX(0,V428)))</x:f>
        <x:v>63.08977340868701</x:v>
      </x:c>
      <x:c r="F428" s="1017" t="n">
        <x:f>'対象台データ'!E426</x:f>
        <x:v>843</x:v>
      </x:c>
      <x:c r="G428" s="644" t="n">
        <x:f>'対象台データ'!F426</x:f>
        <x:v>6244</x:v>
      </x:c>
      <x:c r="H428" s="644" t="n">
        <x:f>'対象台データ'!G426</x:f>
        <x:v>962</x:v>
      </x:c>
      <x:c r="I428" s="644" t="n">
        <x:f>'対象台データ'!H426</x:f>
        <x:v>23</x:v>
      </x:c>
      <x:c r="J428" s="644" t="n">
        <x:f>'対象台データ'!I426</x:f>
        <x:v>12</x:v>
      </x:c>
      <x:c r="K428" s="145" t="n">
        <x:f>'対象台データ'!K426</x:f>
        <x:v>1.0513559683963272</x:v>
      </x:c>
      <x:c r="L428" s="28" t="n">
        <x:f>IF(G428&lt;=0,5,IF(G428&lt;1500,5+(G428-0)*(20-5)/(1500-0),IF(G428&lt;3000,20+(G428-1500)*(40-20)/(3000-1500),IF(G428&lt;4500,40+(G428-3000)*(58-40)/(4500-3000),IF(G428&lt;6000,58+(G428-4500)*(72-58)/(6000-4500),IF(G428&lt;7500,72+(G428-6000)*(84-72)/(7500-6000),IF(G428&lt;9000,84+(G428-7500)*(93-84)/(9000-7500),IF(G428&lt;11000,93+(G428-9000)*(100-93)/(11000-9000),100))))))))</x:f>
        <x:v>73.952</x:v>
      </x:c>
      <x:c r="M428" s="28" t="n">
        <x:v>1</x:v>
      </x:c>
      <x:c r="N428" s="28" t="n">
        <x:f>MIN(100,L428*M428)</x:f>
        <x:v>73.952</x:v>
      </x:c>
      <x:c r="O428" s="28" t="n">
        <x:f>IF(K428&lt;=0.8,0,IF(K428&lt;0.9,0+(K428-0.8)*(10-0)/(0.9-0.8),IF(K428&lt;1,10+(K428-0.9)*(35-10)/(1-0.9),IF(K428&lt;1.2,35+(K428-1)*(87-35)/(1.2-1),IF(K428&lt;1.3,87+(K428-1.2)*(96-87)/(1.3-1.2),IF(K428&lt;1.45,96+(K428-1.3)*(100-96)/(1.45-1.3),100))))))</x:f>
        <x:v>48.352551783045065</x:v>
      </x:c>
      <x:c r="P428" s="145" t="n">
        <x:f>MIN(1,SQRT(G428/8000))</x:f>
        <x:v>0.8834591105421914</x:v>
      </x:c>
      <x:c r="Q428" s="28" t="n">
        <x:f>35+(O428-35)*P428</x:f>
        <x:v>46.796433521717546</x:v>
      </x:c>
      <x:c r="R428" s="28" t="n">
        <x:f>IF(K428&lt;0.95,MIN(25,(0.95-K428)*250),0)</x:f>
        <x:v>0</x:v>
      </x:c>
      <x:c r="S428" s="28" t="n">
        <x:f>IF($X428="A",Y428*5+Z428*15+AA428*30+AB428*60+AC428*80+AD428*100,0)</x:f>
        <x:v>0</x:v>
      </x:c>
      <x:c r="T428" s="28" t="n">
        <x:f>IF($X428="A",AE428*5+AF428*15+AG428*30+AH428*60+AI428*80+AJ428*100,0)</x:f>
        <x:v>0</x:v>
      </x:c>
      <x:c r="U428" s="28" t="n">
        <x:f>IF($X428="A",S428*15%+T428*30%+Q428*55%,0)</x:f>
        <x:v>0</x:v>
      </x:c>
      <x:c r="V428" s="1019" t="n">
        <x:f>IF($X428="A",U428*80%+N428*20%,N428*IFERROR(INDEX($AT$5:$AT$60,MATCH($D428,$AR$5:$AR$60,0)),0.6)+Q428*IFERROR(INDEX($AU$5:$AU$60,MATCH($D428,$AR$5:$AR$60,0)),0.4)-R428)</x:f>
        <x:v>63.08977340868701</x:v>
      </x:c>
      <x:c r="W428" s="25" t="str">
        <x:f>IF(E428&gt;=90,"設定6級候補",IF(E428&gt;=75,"設定4以上強候補",IF(E428&gt;=60,"設定4以上を疑う","要観察")))</x:f>
        <x:v>設定4以上を疑う</x:v>
      </x:c>
      <x:c r="X428" s="1004" t="str">
        <x:f>IFERROR(INDEX($AS$5:$AS$60,MATCH($D428,$AR$5:$AR$60,0)),"AT")</x:f>
        <x:v>AT</x:v>
      </x:c>
      <x:c r="Y428" s="145" t="n">
        <x:f>IFERROR((EXP(-$G428/INDEX($AV$5:$BA$12,MATCH($D428,$AR$5:$AR$12,0),1))*($G428/INDEX($AV$5:$BA$12,MATCH($D428,$AR$5:$AR$12,0),1))^$I428)/((EXP(-$G428/INDEX($AV$5:$BA$12,MATCH($D428,$AR$5:$AR$12,0),1))*($G428/INDEX($AV$5:$BA$12,MATCH($D428,$AR$5:$AR$12,0),1))^$I428)+(EXP(-$G428/INDEX($AV$5:$BA$12,MATCH($D428,$AR$5:$AR$12,0),2))*($G428/INDEX($AV$5:$BA$12,MATCH($D428,$AR$5:$AR$12,0),2))^$I428)+(EXP(-$G428/INDEX($AV$5:$BA$12,MATCH($D428,$AR$5:$AR$12,0),3))*($G428/INDEX($AV$5:$BA$12,MATCH($D428,$AR$5:$AR$12,0),3))^$I428)+(EXP(-$G428/INDEX($AV$5:$BA$12,MATCH($D428,$AR$5:$AR$12,0),4))*($G428/INDEX($AV$5:$BA$12,MATCH($D428,$AR$5:$AR$12,0),4))^$I428)+(EXP(-$G428/INDEX($AV$5:$BA$12,MATCH($D428,$AR$5:$AR$12,0),5))*($G428/INDEX($AV$5:$BA$12,MATCH($D428,$AR$5:$AR$12,0),5))^$I428)+(EXP(-$G428/INDEX($AV$5:$BA$12,MATCH($D428,$AR$5:$AR$12,0),6))*($G428/INDEX($AV$5:$BA$12,MATCH($D428,$AR$5:$AR$12,0),6))^$I428)),0)</x:f>
        <x:v>0</x:v>
      </x:c>
      <x:c r="Z428" s="145" t="n">
        <x:f>IFERROR((EXP(-$G428/INDEX($AV$5:$BA$12,MATCH($D428,$AR$5:$AR$12,0),2))*($G428/INDEX($AV$5:$BA$12,MATCH($D428,$AR$5:$AR$12,0),2))^$I428)/((EXP(-$G428/INDEX($AV$5:$BA$12,MATCH($D428,$AR$5:$AR$12,0),1))*($G428/INDEX($AV$5:$BA$12,MATCH($D428,$AR$5:$AR$12,0),1))^$I428)+(EXP(-$G428/INDEX($AV$5:$BA$12,MATCH($D428,$AR$5:$AR$12,0),2))*($G428/INDEX($AV$5:$BA$12,MATCH($D428,$AR$5:$AR$12,0),2))^$I428)+(EXP(-$G428/INDEX($AV$5:$BA$12,MATCH($D428,$AR$5:$AR$12,0),3))*($G428/INDEX($AV$5:$BA$12,MATCH($D428,$AR$5:$AR$12,0),3))^$I428)+(EXP(-$G428/INDEX($AV$5:$BA$12,MATCH($D428,$AR$5:$AR$12,0),4))*($G428/INDEX($AV$5:$BA$12,MATCH($D428,$AR$5:$AR$12,0),4))^$I428)+(EXP(-$G428/INDEX($AV$5:$BA$12,MATCH($D428,$AR$5:$AR$12,0),5))*($G428/INDEX($AV$5:$BA$12,MATCH($D428,$AR$5:$AR$12,0),5))^$I428)+(EXP(-$G428/INDEX($AV$5:$BA$12,MATCH($D428,$AR$5:$AR$12,0),6))*($G428/INDEX($AV$5:$BA$12,MATCH($D428,$AR$5:$AR$12,0),6))^$I428)),0)</x:f>
        <x:v>0</x:v>
      </x:c>
      <x:c r="AA428" s="145" t="n">
        <x:f>IFERROR((EXP(-$G428/INDEX($AV$5:$BA$12,MATCH($D428,$AR$5:$AR$12,0),3))*($G428/INDEX($AV$5:$BA$12,MATCH($D428,$AR$5:$AR$12,0),3))^$I428)/((EXP(-$G428/INDEX($AV$5:$BA$12,MATCH($D428,$AR$5:$AR$12,0),1))*($G428/INDEX($AV$5:$BA$12,MATCH($D428,$AR$5:$AR$12,0),1))^$I428)+(EXP(-$G428/INDEX($AV$5:$BA$12,MATCH($D428,$AR$5:$AR$12,0),2))*($G428/INDEX($AV$5:$BA$12,MATCH($D428,$AR$5:$AR$12,0),2))^$I428)+(EXP(-$G428/INDEX($AV$5:$BA$12,MATCH($D428,$AR$5:$AR$12,0),3))*($G428/INDEX($AV$5:$BA$12,MATCH($D428,$AR$5:$AR$12,0),3))^$I428)+(EXP(-$G428/INDEX($AV$5:$BA$12,MATCH($D428,$AR$5:$AR$12,0),4))*($G428/INDEX($AV$5:$BA$12,MATCH($D428,$AR$5:$AR$12,0),4))^$I428)+(EXP(-$G428/INDEX($AV$5:$BA$12,MATCH($D428,$AR$5:$AR$12,0),5))*($G428/INDEX($AV$5:$BA$12,MATCH($D428,$AR$5:$AR$12,0),5))^$I428)+(EXP(-$G428/INDEX($AV$5:$BA$12,MATCH($D428,$AR$5:$AR$12,0),6))*($G428/INDEX($AV$5:$BA$12,MATCH($D428,$AR$5:$AR$12,0),6))^$I428)),0)</x:f>
        <x:v>0</x:v>
      </x:c>
      <x:c r="AB428" s="145" t="n">
        <x:f>IFERROR((EXP(-$G428/INDEX($AV$5:$BA$12,MATCH($D428,$AR$5:$AR$12,0),4))*($G428/INDEX($AV$5:$BA$12,MATCH($D428,$AR$5:$AR$12,0),4))^$I428)/((EXP(-$G428/INDEX($AV$5:$BA$12,MATCH($D428,$AR$5:$AR$12,0),1))*($G428/INDEX($AV$5:$BA$12,MATCH($D428,$AR$5:$AR$12,0),1))^$I428)+(EXP(-$G428/INDEX($AV$5:$BA$12,MATCH($D428,$AR$5:$AR$12,0),2))*($G428/INDEX($AV$5:$BA$12,MATCH($D428,$AR$5:$AR$12,0),2))^$I428)+(EXP(-$G428/INDEX($AV$5:$BA$12,MATCH($D428,$AR$5:$AR$12,0),3))*($G428/INDEX($AV$5:$BA$12,MATCH($D428,$AR$5:$AR$12,0),3))^$I428)+(EXP(-$G428/INDEX($AV$5:$BA$12,MATCH($D428,$AR$5:$AR$12,0),4))*($G428/INDEX($AV$5:$BA$12,MATCH($D428,$AR$5:$AR$12,0),4))^$I428)+(EXP(-$G428/INDEX($AV$5:$BA$12,MATCH($D428,$AR$5:$AR$12,0),5))*($G428/INDEX($AV$5:$BA$12,MATCH($D428,$AR$5:$AR$12,0),5))^$I428)+(EXP(-$G428/INDEX($AV$5:$BA$12,MATCH($D428,$AR$5:$AR$12,0),6))*($G428/INDEX($AV$5:$BA$12,MATCH($D428,$AR$5:$AR$12,0),6))^$I428)),0)</x:f>
        <x:v>0</x:v>
      </x:c>
      <x:c r="AC428" s="145" t="n">
        <x:f>IFERROR((EXP(-$G428/INDEX($AV$5:$BA$12,MATCH($D428,$AR$5:$AR$12,0),5))*($G428/INDEX($AV$5:$BA$12,MATCH($D428,$AR$5:$AR$12,0),5))^$I428)/((EXP(-$G428/INDEX($AV$5:$BA$12,MATCH($D428,$AR$5:$AR$12,0),1))*($G428/INDEX($AV$5:$BA$12,MATCH($D428,$AR$5:$AR$12,0),1))^$I428)+(EXP(-$G428/INDEX($AV$5:$BA$12,MATCH($D428,$AR$5:$AR$12,0),2))*($G428/INDEX($AV$5:$BA$12,MATCH($D428,$AR$5:$AR$12,0),2))^$I428)+(EXP(-$G428/INDEX($AV$5:$BA$12,MATCH($D428,$AR$5:$AR$12,0),3))*($G428/INDEX($AV$5:$BA$12,MATCH($D428,$AR$5:$AR$12,0),3))^$I428)+(EXP(-$G428/INDEX($AV$5:$BA$12,MATCH($D428,$AR$5:$AR$12,0),4))*($G428/INDEX($AV$5:$BA$12,MATCH($D428,$AR$5:$AR$12,0),4))^$I428)+(EXP(-$G428/INDEX($AV$5:$BA$12,MATCH($D428,$AR$5:$AR$12,0),5))*($G428/INDEX($AV$5:$BA$12,MATCH($D428,$AR$5:$AR$12,0),5))^$I428)+(EXP(-$G428/INDEX($AV$5:$BA$12,MATCH($D428,$AR$5:$AR$12,0),6))*($G428/INDEX($AV$5:$BA$12,MATCH($D428,$AR$5:$AR$12,0),6))^$I428)),0)</x:f>
        <x:v>0</x:v>
      </x:c>
      <x:c r="AD428" s="145" t="n">
        <x:f>IFERROR((EXP(-$G428/INDEX($AV$5:$BA$12,MATCH($D428,$AR$5:$AR$12,0),6))*($G428/INDEX($AV$5:$BA$12,MATCH($D428,$AR$5:$AR$12,0),6))^$I428)/((EXP(-$G428/INDEX($AV$5:$BA$12,MATCH($D428,$AR$5:$AR$12,0),1))*($G428/INDEX($AV$5:$BA$12,MATCH($D428,$AR$5:$AR$12,0),1))^$I428)+(EXP(-$G428/INDEX($AV$5:$BA$12,MATCH($D428,$AR$5:$AR$12,0),2))*($G428/INDEX($AV$5:$BA$12,MATCH($D428,$AR$5:$AR$12,0),2))^$I428)+(EXP(-$G428/INDEX($AV$5:$BA$12,MATCH($D428,$AR$5:$AR$12,0),3))*($G428/INDEX($AV$5:$BA$12,MATCH($D428,$AR$5:$AR$12,0),3))^$I428)+(EXP(-$G428/INDEX($AV$5:$BA$12,MATCH($D428,$AR$5:$AR$12,0),4))*($G428/INDEX($AV$5:$BA$12,MATCH($D428,$AR$5:$AR$12,0),4))^$I428)+(EXP(-$G428/INDEX($AV$5:$BA$12,MATCH($D428,$AR$5:$AR$12,0),5))*($G428/INDEX($AV$5:$BA$12,MATCH($D428,$AR$5:$AR$12,0),5))^$I428)+(EXP(-$G428/INDEX($AV$5:$BA$12,MATCH($D428,$AR$5:$AR$12,0),6))*($G428/INDEX($AV$5:$BA$12,MATCH($D428,$AR$5:$AR$12,0),6))^$I428)),0)</x:f>
        <x:v>0</x:v>
      </x:c>
      <x:c r="AE428" s="145" t="n">
        <x:f>IFERROR((EXP(-$G428/INDEX($BB$5:$BG$12,MATCH($D428,$AR$5:$AR$12,0),1))*($G428/INDEX($BB$5:$BG$12,MATCH($D428,$AR$5:$AR$12,0),1))^$J428)/((EXP(-$G428/INDEX($BB$5:$BG$12,MATCH($D428,$AR$5:$AR$12,0),1))*($G428/INDEX($BB$5:$BG$12,MATCH($D428,$AR$5:$AR$12,0),1))^$J428)+(EXP(-$G428/INDEX($BB$5:$BG$12,MATCH($D428,$AR$5:$AR$12,0),2))*($G428/INDEX($BB$5:$BG$12,MATCH($D428,$AR$5:$AR$12,0),2))^$J428)+(EXP(-$G428/INDEX($BB$5:$BG$12,MATCH($D428,$AR$5:$AR$12,0),3))*($G428/INDEX($BB$5:$BG$12,MATCH($D428,$AR$5:$AR$12,0),3))^$J428)+(EXP(-$G428/INDEX($BB$5:$BG$12,MATCH($D428,$AR$5:$AR$12,0),4))*($G428/INDEX($BB$5:$BG$12,MATCH($D428,$AR$5:$AR$12,0),4))^$J428)+(EXP(-$G428/INDEX($BB$5:$BG$12,MATCH($D428,$AR$5:$AR$12,0),5))*($G428/INDEX($BB$5:$BG$12,MATCH($D428,$AR$5:$AR$12,0),5))^$J428)+(EXP(-$G428/INDEX($BB$5:$BG$12,MATCH($D428,$AR$5:$AR$12,0),6))*($G428/INDEX($BB$5:$BG$12,MATCH($D428,$AR$5:$AR$12,0),6))^$J428)),0)</x:f>
        <x:v>0</x:v>
      </x:c>
      <x:c r="AF428" s="145" t="n">
        <x:f>IFERROR((EXP(-$G428/INDEX($BB$5:$BG$12,MATCH($D428,$AR$5:$AR$12,0),2))*($G428/INDEX($BB$5:$BG$12,MATCH($D428,$AR$5:$AR$12,0),2))^$J428)/((EXP(-$G428/INDEX($BB$5:$BG$12,MATCH($D428,$AR$5:$AR$12,0),1))*($G428/INDEX($BB$5:$BG$12,MATCH($D428,$AR$5:$AR$12,0),1))^$J428)+(EXP(-$G428/INDEX($BB$5:$BG$12,MATCH($D428,$AR$5:$AR$12,0),2))*($G428/INDEX($BB$5:$BG$12,MATCH($D428,$AR$5:$AR$12,0),2))^$J428)+(EXP(-$G428/INDEX($BB$5:$BG$12,MATCH($D428,$AR$5:$AR$12,0),3))*($G428/INDEX($BB$5:$BG$12,MATCH($D428,$AR$5:$AR$12,0),3))^$J428)+(EXP(-$G428/INDEX($BB$5:$BG$12,MATCH($D428,$AR$5:$AR$12,0),4))*($G428/INDEX($BB$5:$BG$12,MATCH($D428,$AR$5:$AR$12,0),4))^$J428)+(EXP(-$G428/INDEX($BB$5:$BG$12,MATCH($D428,$AR$5:$AR$12,0),5))*($G428/INDEX($BB$5:$BG$12,MATCH($D428,$AR$5:$AR$12,0),5))^$J428)+(EXP(-$G428/INDEX($BB$5:$BG$12,MATCH($D428,$AR$5:$AR$12,0),6))*($G428/INDEX($BB$5:$BG$12,MATCH($D428,$AR$5:$AR$12,0),6))^$J428)),0)</x:f>
        <x:v>0</x:v>
      </x:c>
      <x:c r="AG428" s="145" t="n">
        <x:f>IFERROR((EXP(-$G428/INDEX($BB$5:$BG$12,MATCH($D428,$AR$5:$AR$12,0),3))*($G428/INDEX($BB$5:$BG$12,MATCH($D428,$AR$5:$AR$12,0),3))^$J428)/((EXP(-$G428/INDEX($BB$5:$BG$12,MATCH($D428,$AR$5:$AR$12,0),1))*($G428/INDEX($BB$5:$BG$12,MATCH($D428,$AR$5:$AR$12,0),1))^$J428)+(EXP(-$G428/INDEX($BB$5:$BG$12,MATCH($D428,$AR$5:$AR$12,0),2))*($G428/INDEX($BB$5:$BG$12,MATCH($D428,$AR$5:$AR$12,0),2))^$J428)+(EXP(-$G428/INDEX($BB$5:$BG$12,MATCH($D428,$AR$5:$AR$12,0),3))*($G428/INDEX($BB$5:$BG$12,MATCH($D428,$AR$5:$AR$12,0),3))^$J428)+(EXP(-$G428/INDEX($BB$5:$BG$12,MATCH($D428,$AR$5:$AR$12,0),4))*($G428/INDEX($BB$5:$BG$12,MATCH($D428,$AR$5:$AR$12,0),4))^$J428)+(EXP(-$G428/INDEX($BB$5:$BG$12,MATCH($D428,$AR$5:$AR$12,0),5))*($G428/INDEX($BB$5:$BG$12,MATCH($D428,$AR$5:$AR$12,0),5))^$J428)+(EXP(-$G428/INDEX($BB$5:$BG$12,MATCH($D428,$AR$5:$AR$12,0),6))*($G428/INDEX($BB$5:$BG$12,MATCH($D428,$AR$5:$AR$12,0),6))^$J428)),0)</x:f>
        <x:v>0</x:v>
      </x:c>
      <x:c r="AH428" s="145" t="n">
        <x:f>IFERROR((EXP(-$G428/INDEX($BB$5:$BG$12,MATCH($D428,$AR$5:$AR$12,0),4))*($G428/INDEX($BB$5:$BG$12,MATCH($D428,$AR$5:$AR$12,0),4))^$J428)/((EXP(-$G428/INDEX($BB$5:$BG$12,MATCH($D428,$AR$5:$AR$12,0),1))*($G428/INDEX($BB$5:$BG$12,MATCH($D428,$AR$5:$AR$12,0),1))^$J428)+(EXP(-$G428/INDEX($BB$5:$BG$12,MATCH($D428,$AR$5:$AR$12,0),2))*($G428/INDEX($BB$5:$BG$12,MATCH($D428,$AR$5:$AR$12,0),2))^$J428)+(EXP(-$G428/INDEX($BB$5:$BG$12,MATCH($D428,$AR$5:$AR$12,0),3))*($G428/INDEX($BB$5:$BG$12,MATCH($D428,$AR$5:$AR$12,0),3))^$J428)+(EXP(-$G428/INDEX($BB$5:$BG$12,MATCH($D428,$AR$5:$AR$12,0),4))*($G428/INDEX($BB$5:$BG$12,MATCH($D428,$AR$5:$AR$12,0),4))^$J428)+(EXP(-$G428/INDEX($BB$5:$BG$12,MATCH($D428,$AR$5:$AR$12,0),5))*($G428/INDEX($BB$5:$BG$12,MATCH($D428,$AR$5:$AR$12,0),5))^$J428)+(EXP(-$G428/INDEX($BB$5:$BG$12,MATCH($D428,$AR$5:$AR$12,0),6))*($G428/INDEX($BB$5:$BG$12,MATCH($D428,$AR$5:$AR$12,0),6))^$J428)),0)</x:f>
        <x:v>0</x:v>
      </x:c>
      <x:c r="AI428" s="145" t="n">
        <x:f>IFERROR((EXP(-$G428/INDEX($BB$5:$BG$12,MATCH($D428,$AR$5:$AR$12,0),5))*($G428/INDEX($BB$5:$BG$12,MATCH($D428,$AR$5:$AR$12,0),5))^$J428)/((EXP(-$G428/INDEX($BB$5:$BG$12,MATCH($D428,$AR$5:$AR$12,0),1))*($G428/INDEX($BB$5:$BG$12,MATCH($D428,$AR$5:$AR$12,0),1))^$J428)+(EXP(-$G428/INDEX($BB$5:$BG$12,MATCH($D428,$AR$5:$AR$12,0),2))*($G428/INDEX($BB$5:$BG$12,MATCH($D428,$AR$5:$AR$12,0),2))^$J428)+(EXP(-$G428/INDEX($BB$5:$BG$12,MATCH($D428,$AR$5:$AR$12,0),3))*($G428/INDEX($BB$5:$BG$12,MATCH($D428,$AR$5:$AR$12,0),3))^$J428)+(EXP(-$G428/INDEX($BB$5:$BG$12,MATCH($D428,$AR$5:$AR$12,0),4))*($G428/INDEX($BB$5:$BG$12,MATCH($D428,$AR$5:$AR$12,0),4))^$J428)+(EXP(-$G428/INDEX($BB$5:$BG$12,MATCH($D428,$AR$5:$AR$12,0),5))*($G428/INDEX($BB$5:$BG$12,MATCH($D428,$AR$5:$AR$12,0),5))^$J428)+(EXP(-$G428/INDEX($BB$5:$BG$12,MATCH($D428,$AR$5:$AR$12,0),6))*($G428/INDEX($BB$5:$BG$12,MATCH($D428,$AR$5:$AR$12,0),6))^$J428)),0)</x:f>
        <x:v>0</x:v>
      </x:c>
      <x:c r="AJ428" s="145" t="n">
        <x:f>IFERROR((EXP(-$G428/INDEX($BB$5:$BG$12,MATCH($D428,$AR$5:$AR$12,0),6))*($G428/INDEX($BB$5:$BG$12,MATCH($D428,$AR$5:$AR$12,0),6))^$J428)/((EXP(-$G428/INDEX($BB$5:$BG$12,MATCH($D428,$AR$5:$AR$12,0),1))*($G428/INDEX($BB$5:$BG$12,MATCH($D428,$AR$5:$AR$12,0),1))^$J428)+(EXP(-$G428/INDEX($BB$5:$BG$12,MATCH($D428,$AR$5:$AR$12,0),2))*($G428/INDEX($BB$5:$BG$12,MATCH($D428,$AR$5:$AR$12,0),2))^$J428)+(EXP(-$G428/INDEX($BB$5:$BG$12,MATCH($D428,$AR$5:$AR$12,0),3))*($G428/INDEX($BB$5:$BG$12,MATCH($D428,$AR$5:$AR$12,0),3))^$J428)+(EXP(-$G428/INDEX($BB$5:$BG$12,MATCH($D428,$AR$5:$AR$12,0),4))*($G428/INDEX($BB$5:$BG$12,MATCH($D428,$AR$5:$AR$12,0),4))^$J428)+(EXP(-$G428/INDEX($BB$5:$BG$12,MATCH($D428,$AR$5:$AR$12,0),5))*($G428/INDEX($BB$5:$BG$12,MATCH($D428,$AR$5:$AR$12,0),5))^$J428)+(EXP(-$G428/INDEX($BB$5:$BG$12,MATCH($D428,$AR$5:$AR$12,0),6))*($G428/INDEX($BB$5:$BG$12,MATCH($D428,$AR$5:$AR$12,0),6))^$J428)),0)</x:f>
        <x:v>0</x:v>
      </x:c>
      <x:c r="BJ428"/>
      <x:c r="BK428"/>
      <x:c r="BL428"/>
      <x:c r="BM428"/>
      <x:c r="BN428"/>
      <x:c r="BO428"/>
      <x:c r="BP428"/>
      <x:c r="BQ428"/>
      <x:c r="BR428"/>
      <x:c r="BS428"/>
      <x:c r="BT428"/>
      <x:c r="BU428"/>
      <x:c r="BV428"/>
      <x:c r="BW428"/>
      <x:c r="BX428"/>
      <x:c r="BY428"/>
      <x:c r="BZ428"/>
    </x:row>
    <x:row r="429">
      <x:c r="A429" s="30" t="n">
        <x:f>'対象台データ'!A427</x:f>
        <x:v>46278</x:v>
      </x:c>
      <x:c r="B429" s="1004" t="str">
        <x:f>'対象台データ'!B427</x:f>
        <x:v>日</x:v>
      </x:c>
      <x:c r="C429" s="1004" t="str">
        <x:f>'対象台データ'!C427</x:f>
        <x:v>9/13</x:v>
      </x:c>
      <x:c r="D429" t="str">
        <x:f>'対象台データ'!D427</x:f>
        <x:v>スマスロ ミリオンゴッド‐神々の軌跡‐</x:v>
      </x:c>
      <x:c r="E429" s="1015" t="n">
        <x:f>IF($X429="A",MIN(100,MAX(0,55+(V429-55)*(1+0.4*SQRT(MIN(G429/8000,1))))),MIN(100,MAX(0,V429)))</x:f>
        <x:v>71.29614226516335</x:v>
      </x:c>
      <x:c r="F429" s="1017" t="n">
        <x:f>'対象台データ'!E427</x:f>
        <x:v>667</x:v>
      </x:c>
      <x:c r="G429" s="644" t="n">
        <x:f>'対象台データ'!F427</x:f>
        <x:v>4949</x:v>
      </x:c>
      <x:c r="H429" s="644" t="n">
        <x:f>'対象台データ'!G427</x:f>
        <x:v>5853</x:v>
      </x:c>
      <x:c r="I429" s="644" t="n">
        <x:f>'対象台データ'!H427</x:f>
        <x:v>0</x:v>
      </x:c>
      <x:c r="J429" s="644" t="n">
        <x:f>'対象台データ'!I427</x:f>
        <x:v>0</x:v>
      </x:c>
      <x:c r="K429" s="145" t="n">
        <x:f>'対象台データ'!K427</x:f>
        <x:v>1.3942210547585372</x:v>
      </x:c>
      <x:c r="L429" s="28" t="n">
        <x:f>IF(G429&lt;=0,5,IF(G429&lt;1500,5+(G429-0)*(20-5)/(1500-0),IF(G429&lt;3000,20+(G429-1500)*(40-20)/(3000-1500),IF(G429&lt;4500,40+(G429-3000)*(58-40)/(4500-3000),IF(G429&lt;6000,58+(G429-4500)*(72-58)/(6000-4500),IF(G429&lt;7500,72+(G429-6000)*(84-72)/(7500-6000),IF(G429&lt;9000,84+(G429-7500)*(93-84)/(9000-7500),IF(G429&lt;11000,93+(G429-9000)*(100-93)/(11000-9000),100))))))))</x:f>
        <x:v>62.190666666666665</x:v>
      </x:c>
      <x:c r="M429" s="28" t="n">
        <x:v>1</x:v>
      </x:c>
      <x:c r="N429" s="28" t="n">
        <x:f>MIN(100,L429*M429)</x:f>
        <x:v>62.190666666666665</x:v>
      </x:c>
      <x:c r="O429" s="28" t="n">
        <x:f>IF(K429&lt;=0.8,0,IF(K429&lt;0.9,0+(K429-0.8)*(10-0)/(0.9-0.8),IF(K429&lt;1,10+(K429-0.9)*(35-10)/(1-0.9),IF(K429&lt;1.2,35+(K429-1)*(87-35)/(1.2-1),IF(K429&lt;1.3,87+(K429-1.2)*(96-87)/(1.3-1.2),IF(K429&lt;1.45,96+(K429-1.3)*(100-96)/(1.45-1.3),100))))))</x:f>
        <x:v>98.51256146022766</x:v>
      </x:c>
      <x:c r="P429" s="145" t="n">
        <x:f>MIN(1,SQRT(G429/8000))</x:f>
        <x:v>0.7865271768985481</x:v>
      </x:c>
      <x:c r="Q429" s="28" t="n">
        <x:f>35+(O429-35)*P429</x:f>
        <x:v>84.9543556629084</x:v>
      </x:c>
      <x:c r="R429" s="28" t="n">
        <x:f>IF(K429&lt;0.95,MIN(25,(0.95-K429)*250),0)</x:f>
        <x:v>0</x:v>
      </x:c>
      <x:c r="S429" s="28" t="n">
        <x:f>IF($X429="A",Y429*5+Z429*15+AA429*30+AB429*60+AC429*80+AD429*100,0)</x:f>
        <x:v>0</x:v>
      </x:c>
      <x:c r="T429" s="28" t="n">
        <x:f>IF($X429="A",AE429*5+AF429*15+AG429*30+AH429*60+AI429*80+AJ429*100,0)</x:f>
        <x:v>0</x:v>
      </x:c>
      <x:c r="U429" s="28" t="n">
        <x:f>IF($X429="A",S429*15%+T429*30%+Q429*55%,0)</x:f>
        <x:v>0</x:v>
      </x:c>
      <x:c r="V429" s="1019" t="n">
        <x:f>IF($X429="A",U429*80%+N429*20%,N429*IFERROR(INDEX($AT$5:$AT$60,MATCH($D429,$AR$5:$AR$60,0)),0.6)+Q429*IFERROR(INDEX($AU$5:$AU$60,MATCH($D429,$AR$5:$AR$60,0)),0.4)-R429)</x:f>
        <x:v>71.29614226516335</x:v>
      </x:c>
      <x:c r="W429" s="25" t="str">
        <x:f>IF(E429&gt;=90,"設定6級候補",IF(E429&gt;=75,"設定4以上強候補",IF(E429&gt;=60,"設定4以上を疑う","要観察")))</x:f>
        <x:v>設定4以上を疑う</x:v>
      </x:c>
      <x:c r="X429" s="1004" t="str">
        <x:f>IFERROR(INDEX($AS$5:$AS$60,MATCH($D429,$AR$5:$AR$60,0)),"AT")</x:f>
        <x:v>AT</x:v>
      </x:c>
      <x:c r="Y429" s="145" t="n">
        <x:f>IFERROR((EXP(-$G429/INDEX($AV$5:$BA$12,MATCH($D429,$AR$5:$AR$12,0),1))*($G429/INDEX($AV$5:$BA$12,MATCH($D429,$AR$5:$AR$12,0),1))^$I429)/((EXP(-$G429/INDEX($AV$5:$BA$12,MATCH($D429,$AR$5:$AR$12,0),1))*($G429/INDEX($AV$5:$BA$12,MATCH($D429,$AR$5:$AR$12,0),1))^$I429)+(EXP(-$G429/INDEX($AV$5:$BA$12,MATCH($D429,$AR$5:$AR$12,0),2))*($G429/INDEX($AV$5:$BA$12,MATCH($D429,$AR$5:$AR$12,0),2))^$I429)+(EXP(-$G429/INDEX($AV$5:$BA$12,MATCH($D429,$AR$5:$AR$12,0),3))*($G429/INDEX($AV$5:$BA$12,MATCH($D429,$AR$5:$AR$12,0),3))^$I429)+(EXP(-$G429/INDEX($AV$5:$BA$12,MATCH($D429,$AR$5:$AR$12,0),4))*($G429/INDEX($AV$5:$BA$12,MATCH($D429,$AR$5:$AR$12,0),4))^$I429)+(EXP(-$G429/INDEX($AV$5:$BA$12,MATCH($D429,$AR$5:$AR$12,0),5))*($G429/INDEX($AV$5:$BA$12,MATCH($D429,$AR$5:$AR$12,0),5))^$I429)+(EXP(-$G429/INDEX($AV$5:$BA$12,MATCH($D429,$AR$5:$AR$12,0),6))*($G429/INDEX($AV$5:$BA$12,MATCH($D429,$AR$5:$AR$12,0),6))^$I429)),0)</x:f>
        <x:v>0</x:v>
      </x:c>
      <x:c r="Z429" s="145" t="n">
        <x:f>IFERROR((EXP(-$G429/INDEX($AV$5:$BA$12,MATCH($D429,$AR$5:$AR$12,0),2))*($G429/INDEX($AV$5:$BA$12,MATCH($D429,$AR$5:$AR$12,0),2))^$I429)/((EXP(-$G429/INDEX($AV$5:$BA$12,MATCH($D429,$AR$5:$AR$12,0),1))*($G429/INDEX($AV$5:$BA$12,MATCH($D429,$AR$5:$AR$12,0),1))^$I429)+(EXP(-$G429/INDEX($AV$5:$BA$12,MATCH($D429,$AR$5:$AR$12,0),2))*($G429/INDEX($AV$5:$BA$12,MATCH($D429,$AR$5:$AR$12,0),2))^$I429)+(EXP(-$G429/INDEX($AV$5:$BA$12,MATCH($D429,$AR$5:$AR$12,0),3))*($G429/INDEX($AV$5:$BA$12,MATCH($D429,$AR$5:$AR$12,0),3))^$I429)+(EXP(-$G429/INDEX($AV$5:$BA$12,MATCH($D429,$AR$5:$AR$12,0),4))*($G429/INDEX($AV$5:$BA$12,MATCH($D429,$AR$5:$AR$12,0),4))^$I429)+(EXP(-$G429/INDEX($AV$5:$BA$12,MATCH($D429,$AR$5:$AR$12,0),5))*($G429/INDEX($AV$5:$BA$12,MATCH($D429,$AR$5:$AR$12,0),5))^$I429)+(EXP(-$G429/INDEX($AV$5:$BA$12,MATCH($D429,$AR$5:$AR$12,0),6))*($G429/INDEX($AV$5:$BA$12,MATCH($D429,$AR$5:$AR$12,0),6))^$I429)),0)</x:f>
        <x:v>0</x:v>
      </x:c>
      <x:c r="AA429" s="145" t="n">
        <x:f>IFERROR((EXP(-$G429/INDEX($AV$5:$BA$12,MATCH($D429,$AR$5:$AR$12,0),3))*($G429/INDEX($AV$5:$BA$12,MATCH($D429,$AR$5:$AR$12,0),3))^$I429)/((EXP(-$G429/INDEX($AV$5:$BA$12,MATCH($D429,$AR$5:$AR$12,0),1))*($G429/INDEX($AV$5:$BA$12,MATCH($D429,$AR$5:$AR$12,0),1))^$I429)+(EXP(-$G429/INDEX($AV$5:$BA$12,MATCH($D429,$AR$5:$AR$12,0),2))*($G429/INDEX($AV$5:$BA$12,MATCH($D429,$AR$5:$AR$12,0),2))^$I429)+(EXP(-$G429/INDEX($AV$5:$BA$12,MATCH($D429,$AR$5:$AR$12,0),3))*($G429/INDEX($AV$5:$BA$12,MATCH($D429,$AR$5:$AR$12,0),3))^$I429)+(EXP(-$G429/INDEX($AV$5:$BA$12,MATCH($D429,$AR$5:$AR$12,0),4))*($G429/INDEX($AV$5:$BA$12,MATCH($D429,$AR$5:$AR$12,0),4))^$I429)+(EXP(-$G429/INDEX($AV$5:$BA$12,MATCH($D429,$AR$5:$AR$12,0),5))*($G429/INDEX($AV$5:$BA$12,MATCH($D429,$AR$5:$AR$12,0),5))^$I429)+(EXP(-$G429/INDEX($AV$5:$BA$12,MATCH($D429,$AR$5:$AR$12,0),6))*($G429/INDEX($AV$5:$BA$12,MATCH($D429,$AR$5:$AR$12,0),6))^$I429)),0)</x:f>
        <x:v>0</x:v>
      </x:c>
      <x:c r="AB429" s="145" t="n">
        <x:f>IFERROR((EXP(-$G429/INDEX($AV$5:$BA$12,MATCH($D429,$AR$5:$AR$12,0),4))*($G429/INDEX($AV$5:$BA$12,MATCH($D429,$AR$5:$AR$12,0),4))^$I429)/((EXP(-$G429/INDEX($AV$5:$BA$12,MATCH($D429,$AR$5:$AR$12,0),1))*($G429/INDEX($AV$5:$BA$12,MATCH($D429,$AR$5:$AR$12,0),1))^$I429)+(EXP(-$G429/INDEX($AV$5:$BA$12,MATCH($D429,$AR$5:$AR$12,0),2))*($G429/INDEX($AV$5:$BA$12,MATCH($D429,$AR$5:$AR$12,0),2))^$I429)+(EXP(-$G429/INDEX($AV$5:$BA$12,MATCH($D429,$AR$5:$AR$12,0),3))*($G429/INDEX($AV$5:$BA$12,MATCH($D429,$AR$5:$AR$12,0),3))^$I429)+(EXP(-$G429/INDEX($AV$5:$BA$12,MATCH($D429,$AR$5:$AR$12,0),4))*($G429/INDEX($AV$5:$BA$12,MATCH($D429,$AR$5:$AR$12,0),4))^$I429)+(EXP(-$G429/INDEX($AV$5:$BA$12,MATCH($D429,$AR$5:$AR$12,0),5))*($G429/INDEX($AV$5:$BA$12,MATCH($D429,$AR$5:$AR$12,0),5))^$I429)+(EXP(-$G429/INDEX($AV$5:$BA$12,MATCH($D429,$AR$5:$AR$12,0),6))*($G429/INDEX($AV$5:$BA$12,MATCH($D429,$AR$5:$AR$12,0),6))^$I429)),0)</x:f>
        <x:v>0</x:v>
      </x:c>
      <x:c r="AC429" s="145" t="n">
        <x:f>IFERROR((EXP(-$G429/INDEX($AV$5:$BA$12,MATCH($D429,$AR$5:$AR$12,0),5))*($G429/INDEX($AV$5:$BA$12,MATCH($D429,$AR$5:$AR$12,0),5))^$I429)/((EXP(-$G429/INDEX($AV$5:$BA$12,MATCH($D429,$AR$5:$AR$12,0),1))*($G429/INDEX($AV$5:$BA$12,MATCH($D429,$AR$5:$AR$12,0),1))^$I429)+(EXP(-$G429/INDEX($AV$5:$BA$12,MATCH($D429,$AR$5:$AR$12,0),2))*($G429/INDEX($AV$5:$BA$12,MATCH($D429,$AR$5:$AR$12,0),2))^$I429)+(EXP(-$G429/INDEX($AV$5:$BA$12,MATCH($D429,$AR$5:$AR$12,0),3))*($G429/INDEX($AV$5:$BA$12,MATCH($D429,$AR$5:$AR$12,0),3))^$I429)+(EXP(-$G429/INDEX($AV$5:$BA$12,MATCH($D429,$AR$5:$AR$12,0),4))*($G429/INDEX($AV$5:$BA$12,MATCH($D429,$AR$5:$AR$12,0),4))^$I429)+(EXP(-$G429/INDEX($AV$5:$BA$12,MATCH($D429,$AR$5:$AR$12,0),5))*($G429/INDEX($AV$5:$BA$12,MATCH($D429,$AR$5:$AR$12,0),5))^$I429)+(EXP(-$G429/INDEX($AV$5:$BA$12,MATCH($D429,$AR$5:$AR$12,0),6))*($G429/INDEX($AV$5:$BA$12,MATCH($D429,$AR$5:$AR$12,0),6))^$I429)),0)</x:f>
        <x:v>0</x:v>
      </x:c>
      <x:c r="AD429" s="145" t="n">
        <x:f>IFERROR((EXP(-$G429/INDEX($AV$5:$BA$12,MATCH($D429,$AR$5:$AR$12,0),6))*($G429/INDEX($AV$5:$BA$12,MATCH($D429,$AR$5:$AR$12,0),6))^$I429)/((EXP(-$G429/INDEX($AV$5:$BA$12,MATCH($D429,$AR$5:$AR$12,0),1))*($G429/INDEX($AV$5:$BA$12,MATCH($D429,$AR$5:$AR$12,0),1))^$I429)+(EXP(-$G429/INDEX($AV$5:$BA$12,MATCH($D429,$AR$5:$AR$12,0),2))*($G429/INDEX($AV$5:$BA$12,MATCH($D429,$AR$5:$AR$12,0),2))^$I429)+(EXP(-$G429/INDEX($AV$5:$BA$12,MATCH($D429,$AR$5:$AR$12,0),3))*($G429/INDEX($AV$5:$BA$12,MATCH($D429,$AR$5:$AR$12,0),3))^$I429)+(EXP(-$G429/INDEX($AV$5:$BA$12,MATCH($D429,$AR$5:$AR$12,0),4))*($G429/INDEX($AV$5:$BA$12,MATCH($D429,$AR$5:$AR$12,0),4))^$I429)+(EXP(-$G429/INDEX($AV$5:$BA$12,MATCH($D429,$AR$5:$AR$12,0),5))*($G429/INDEX($AV$5:$BA$12,MATCH($D429,$AR$5:$AR$12,0),5))^$I429)+(EXP(-$G429/INDEX($AV$5:$BA$12,MATCH($D429,$AR$5:$AR$12,0),6))*($G429/INDEX($AV$5:$BA$12,MATCH($D429,$AR$5:$AR$12,0),6))^$I429)),0)</x:f>
        <x:v>0</x:v>
      </x:c>
      <x:c r="AE429" s="145" t="n">
        <x:f>IFERROR((EXP(-$G429/INDEX($BB$5:$BG$12,MATCH($D429,$AR$5:$AR$12,0),1))*($G429/INDEX($BB$5:$BG$12,MATCH($D429,$AR$5:$AR$12,0),1))^$J429)/((EXP(-$G429/INDEX($BB$5:$BG$12,MATCH($D429,$AR$5:$AR$12,0),1))*($G429/INDEX($BB$5:$BG$12,MATCH($D429,$AR$5:$AR$12,0),1))^$J429)+(EXP(-$G429/INDEX($BB$5:$BG$12,MATCH($D429,$AR$5:$AR$12,0),2))*($G429/INDEX($BB$5:$BG$12,MATCH($D429,$AR$5:$AR$12,0),2))^$J429)+(EXP(-$G429/INDEX($BB$5:$BG$12,MATCH($D429,$AR$5:$AR$12,0),3))*($G429/INDEX($BB$5:$BG$12,MATCH($D429,$AR$5:$AR$12,0),3))^$J429)+(EXP(-$G429/INDEX($BB$5:$BG$12,MATCH($D429,$AR$5:$AR$12,0),4))*($G429/INDEX($BB$5:$BG$12,MATCH($D429,$AR$5:$AR$12,0),4))^$J429)+(EXP(-$G429/INDEX($BB$5:$BG$12,MATCH($D429,$AR$5:$AR$12,0),5))*($G429/INDEX($BB$5:$BG$12,MATCH($D429,$AR$5:$AR$12,0),5))^$J429)+(EXP(-$G429/INDEX($BB$5:$BG$12,MATCH($D429,$AR$5:$AR$12,0),6))*($G429/INDEX($BB$5:$BG$12,MATCH($D429,$AR$5:$AR$12,0),6))^$J429)),0)</x:f>
        <x:v>0</x:v>
      </x:c>
      <x:c r="AF429" s="145" t="n">
        <x:f>IFERROR((EXP(-$G429/INDEX($BB$5:$BG$12,MATCH($D429,$AR$5:$AR$12,0),2))*($G429/INDEX($BB$5:$BG$12,MATCH($D429,$AR$5:$AR$12,0),2))^$J429)/((EXP(-$G429/INDEX($BB$5:$BG$12,MATCH($D429,$AR$5:$AR$12,0),1))*($G429/INDEX($BB$5:$BG$12,MATCH($D429,$AR$5:$AR$12,0),1))^$J429)+(EXP(-$G429/INDEX($BB$5:$BG$12,MATCH($D429,$AR$5:$AR$12,0),2))*($G429/INDEX($BB$5:$BG$12,MATCH($D429,$AR$5:$AR$12,0),2))^$J429)+(EXP(-$G429/INDEX($BB$5:$BG$12,MATCH($D429,$AR$5:$AR$12,0),3))*($G429/INDEX($BB$5:$BG$12,MATCH($D429,$AR$5:$AR$12,0),3))^$J429)+(EXP(-$G429/INDEX($BB$5:$BG$12,MATCH($D429,$AR$5:$AR$12,0),4))*($G429/INDEX($BB$5:$BG$12,MATCH($D429,$AR$5:$AR$12,0),4))^$J429)+(EXP(-$G429/INDEX($BB$5:$BG$12,MATCH($D429,$AR$5:$AR$12,0),5))*($G429/INDEX($BB$5:$BG$12,MATCH($D429,$AR$5:$AR$12,0),5))^$J429)+(EXP(-$G429/INDEX($BB$5:$BG$12,MATCH($D429,$AR$5:$AR$12,0),6))*($G429/INDEX($BB$5:$BG$12,MATCH($D429,$AR$5:$AR$12,0),6))^$J429)),0)</x:f>
        <x:v>0</x:v>
      </x:c>
      <x:c r="AG429" s="145" t="n">
        <x:f>IFERROR((EXP(-$G429/INDEX($BB$5:$BG$12,MATCH($D429,$AR$5:$AR$12,0),3))*($G429/INDEX($BB$5:$BG$12,MATCH($D429,$AR$5:$AR$12,0),3))^$J429)/((EXP(-$G429/INDEX($BB$5:$BG$12,MATCH($D429,$AR$5:$AR$12,0),1))*($G429/INDEX($BB$5:$BG$12,MATCH($D429,$AR$5:$AR$12,0),1))^$J429)+(EXP(-$G429/INDEX($BB$5:$BG$12,MATCH($D429,$AR$5:$AR$12,0),2))*($G429/INDEX($BB$5:$BG$12,MATCH($D429,$AR$5:$AR$12,0),2))^$J429)+(EXP(-$G429/INDEX($BB$5:$BG$12,MATCH($D429,$AR$5:$AR$12,0),3))*($G429/INDEX($BB$5:$BG$12,MATCH($D429,$AR$5:$AR$12,0),3))^$J429)+(EXP(-$G429/INDEX($BB$5:$BG$12,MATCH($D429,$AR$5:$AR$12,0),4))*($G429/INDEX($BB$5:$BG$12,MATCH($D429,$AR$5:$AR$12,0),4))^$J429)+(EXP(-$G429/INDEX($BB$5:$BG$12,MATCH($D429,$AR$5:$AR$12,0),5))*($G429/INDEX($BB$5:$BG$12,MATCH($D429,$AR$5:$AR$12,0),5))^$J429)+(EXP(-$G429/INDEX($BB$5:$BG$12,MATCH($D429,$AR$5:$AR$12,0),6))*($G429/INDEX($BB$5:$BG$12,MATCH($D429,$AR$5:$AR$12,0),6))^$J429)),0)</x:f>
        <x:v>0</x:v>
      </x:c>
      <x:c r="AH429" s="145" t="n">
        <x:f>IFERROR((EXP(-$G429/INDEX($BB$5:$BG$12,MATCH($D429,$AR$5:$AR$12,0),4))*($G429/INDEX($BB$5:$BG$12,MATCH($D429,$AR$5:$AR$12,0),4))^$J429)/((EXP(-$G429/INDEX($BB$5:$BG$12,MATCH($D429,$AR$5:$AR$12,0),1))*($G429/INDEX($BB$5:$BG$12,MATCH($D429,$AR$5:$AR$12,0),1))^$J429)+(EXP(-$G429/INDEX($BB$5:$BG$12,MATCH($D429,$AR$5:$AR$12,0),2))*($G429/INDEX($BB$5:$BG$12,MATCH($D429,$AR$5:$AR$12,0),2))^$J429)+(EXP(-$G429/INDEX($BB$5:$BG$12,MATCH($D429,$AR$5:$AR$12,0),3))*($G429/INDEX($BB$5:$BG$12,MATCH($D429,$AR$5:$AR$12,0),3))^$J429)+(EXP(-$G429/INDEX($BB$5:$BG$12,MATCH($D429,$AR$5:$AR$12,0),4))*($G429/INDEX($BB$5:$BG$12,MATCH($D429,$AR$5:$AR$12,0),4))^$J429)+(EXP(-$G429/INDEX($BB$5:$BG$12,MATCH($D429,$AR$5:$AR$12,0),5))*($G429/INDEX($BB$5:$BG$12,MATCH($D429,$AR$5:$AR$12,0),5))^$J429)+(EXP(-$G429/INDEX($BB$5:$BG$12,MATCH($D429,$AR$5:$AR$12,0),6))*($G429/INDEX($BB$5:$BG$12,MATCH($D429,$AR$5:$AR$12,0),6))^$J429)),0)</x:f>
        <x:v>0</x:v>
      </x:c>
      <x:c r="AI429" s="145" t="n">
        <x:f>IFERROR((EXP(-$G429/INDEX($BB$5:$BG$12,MATCH($D429,$AR$5:$AR$12,0),5))*($G429/INDEX($BB$5:$BG$12,MATCH($D429,$AR$5:$AR$12,0),5))^$J429)/((EXP(-$G429/INDEX($BB$5:$BG$12,MATCH($D429,$AR$5:$AR$12,0),1))*($G429/INDEX($BB$5:$BG$12,MATCH($D429,$AR$5:$AR$12,0),1))^$J429)+(EXP(-$G429/INDEX($BB$5:$BG$12,MATCH($D429,$AR$5:$AR$12,0),2))*($G429/INDEX($BB$5:$BG$12,MATCH($D429,$AR$5:$AR$12,0),2))^$J429)+(EXP(-$G429/INDEX($BB$5:$BG$12,MATCH($D429,$AR$5:$AR$12,0),3))*($G429/INDEX($BB$5:$BG$12,MATCH($D429,$AR$5:$AR$12,0),3))^$J429)+(EXP(-$G429/INDEX($BB$5:$BG$12,MATCH($D429,$AR$5:$AR$12,0),4))*($G429/INDEX($BB$5:$BG$12,MATCH($D429,$AR$5:$AR$12,0),4))^$J429)+(EXP(-$G429/INDEX($BB$5:$BG$12,MATCH($D429,$AR$5:$AR$12,0),5))*($G429/INDEX($BB$5:$BG$12,MATCH($D429,$AR$5:$AR$12,0),5))^$J429)+(EXP(-$G429/INDEX($BB$5:$BG$12,MATCH($D429,$AR$5:$AR$12,0),6))*($G429/INDEX($BB$5:$BG$12,MATCH($D429,$AR$5:$AR$12,0),6))^$J429)),0)</x:f>
        <x:v>0</x:v>
      </x:c>
      <x:c r="AJ429" s="145" t="n">
        <x:f>IFERROR((EXP(-$G429/INDEX($BB$5:$BG$12,MATCH($D429,$AR$5:$AR$12,0),6))*($G429/INDEX($BB$5:$BG$12,MATCH($D429,$AR$5:$AR$12,0),6))^$J429)/((EXP(-$G429/INDEX($BB$5:$BG$12,MATCH($D429,$AR$5:$AR$12,0),1))*($G429/INDEX($BB$5:$BG$12,MATCH($D429,$AR$5:$AR$12,0),1))^$J429)+(EXP(-$G429/INDEX($BB$5:$BG$12,MATCH($D429,$AR$5:$AR$12,0),2))*($G429/INDEX($BB$5:$BG$12,MATCH($D429,$AR$5:$AR$12,0),2))^$J429)+(EXP(-$G429/INDEX($BB$5:$BG$12,MATCH($D429,$AR$5:$AR$12,0),3))*($G429/INDEX($BB$5:$BG$12,MATCH($D429,$AR$5:$AR$12,0),3))^$J429)+(EXP(-$G429/INDEX($BB$5:$BG$12,MATCH($D429,$AR$5:$AR$12,0),4))*($G429/INDEX($BB$5:$BG$12,MATCH($D429,$AR$5:$AR$12,0),4))^$J429)+(EXP(-$G429/INDEX($BB$5:$BG$12,MATCH($D429,$AR$5:$AR$12,0),5))*($G429/INDEX($BB$5:$BG$12,MATCH($D429,$AR$5:$AR$12,0),5))^$J429)+(EXP(-$G429/INDEX($BB$5:$BG$12,MATCH($D429,$AR$5:$AR$12,0),6))*($G429/INDEX($BB$5:$BG$12,MATCH($D429,$AR$5:$AR$12,0),6))^$J429)),0)</x:f>
        <x:v>0</x:v>
      </x:c>
      <x:c r="BJ429"/>
      <x:c r="BK429"/>
      <x:c r="BL429"/>
      <x:c r="BM429"/>
      <x:c r="BN429"/>
      <x:c r="BO429"/>
      <x:c r="BP429"/>
      <x:c r="BQ429"/>
      <x:c r="BR429"/>
      <x:c r="BS429"/>
      <x:c r="BT429"/>
      <x:c r="BU429"/>
      <x:c r="BV429"/>
      <x:c r="BW429"/>
      <x:c r="BX429"/>
      <x:c r="BY429"/>
      <x:c r="BZ429"/>
    </x:row>
    <x:row r="430">
      <x:c r="A430" s="30" t="n">
        <x:f>'対象台データ'!A428</x:f>
        <x:v>46278</x:v>
      </x:c>
      <x:c r="B430" s="1004" t="str">
        <x:f>'対象台データ'!B428</x:f>
        <x:v>日</x:v>
      </x:c>
      <x:c r="C430" s="1004" t="str">
        <x:f>'対象台データ'!C428</x:f>
        <x:v>9/13</x:v>
      </x:c>
      <x:c r="D430" t="str">
        <x:f>'対象台データ'!D428</x:f>
        <x:v>スマスロ ミリオンゴッド‐神々の軌跡‐</x:v>
      </x:c>
      <x:c r="E430" s="1015" t="n">
        <x:f>IF($X430="A",MIN(100,MAX(0,55+(V430-55)*(1+0.4*SQRT(MIN(G430/8000,1))))),MIN(100,MAX(0,V430)))</x:f>
        <x:v>76.89025059312323</x:v>
      </x:c>
      <x:c r="F430" s="1017" t="n">
        <x:f>'対象台データ'!E428</x:f>
        <x:v>676</x:v>
      </x:c>
      <x:c r="G430" s="644" t="n">
        <x:f>'対象台データ'!F428</x:f>
        <x:v>5756</x:v>
      </x:c>
      <x:c r="H430" s="644" t="n">
        <x:f>'対象台データ'!G428</x:f>
        <x:v>5867</x:v>
      </x:c>
      <x:c r="I430" s="644" t="n">
        <x:f>'対象台データ'!H428</x:f>
        <x:v>12</x:v>
      </x:c>
      <x:c r="J430" s="644" t="n">
        <x:f>'対象台データ'!I428</x:f>
        <x:v>0</x:v>
      </x:c>
      <x:c r="K430" s="145" t="n">
        <x:f>'対象台データ'!K428</x:f>
        <x:v>1.3397614083854528</x:v>
      </x:c>
      <x:c r="L430" s="28" t="n">
        <x:f>IF(G430&lt;=0,5,IF(G430&lt;1500,5+(G430-0)*(20-5)/(1500-0),IF(G430&lt;3000,20+(G430-1500)*(40-20)/(3000-1500),IF(G430&lt;4500,40+(G430-3000)*(58-40)/(4500-3000),IF(G430&lt;6000,58+(G430-4500)*(72-58)/(6000-4500),IF(G430&lt;7500,72+(G430-6000)*(84-72)/(7500-6000),IF(G430&lt;9000,84+(G430-7500)*(93-84)/(9000-7500),IF(G430&lt;11000,93+(G430-9000)*(100-93)/(11000-9000),100))))))))</x:f>
        <x:v>69.72266666666667</x:v>
      </x:c>
      <x:c r="M430" s="28" t="n">
        <x:v>1</x:v>
      </x:c>
      <x:c r="N430" s="28" t="n">
        <x:f>MIN(100,L430*M430)</x:f>
        <x:v>69.72266666666667</x:v>
      </x:c>
      <x:c r="O430" s="28" t="n">
        <x:f>IF(K430&lt;=0.8,0,IF(K430&lt;0.9,0+(K430-0.8)*(10-0)/(0.9-0.8),IF(K430&lt;1,10+(K430-0.9)*(35-10)/(1-0.9),IF(K430&lt;1.2,35+(K430-1)*(87-35)/(1.2-1),IF(K430&lt;1.3,87+(K430-1.2)*(96-87)/(1.3-1.2),IF(K430&lt;1.45,96+(K430-1.3)*(100-96)/(1.45-1.3),100))))))</x:f>
        <x:v>97.06030422361208</x:v>
      </x:c>
      <x:c r="P430" s="145" t="n">
        <x:f>MIN(1,SQRT(G430/8000))</x:f>
        <x:v>0.8482334584299301</x:v>
      </x:c>
      <x:c r="Q430" s="28" t="n">
        <x:f>35+(O430-35)*P430</x:f>
        <x:v>87.64162648280808</x:v>
      </x:c>
      <x:c r="R430" s="28" t="n">
        <x:f>IF(K430&lt;0.95,MIN(25,(0.95-K430)*250),0)</x:f>
        <x:v>0</x:v>
      </x:c>
      <x:c r="S430" s="28" t="n">
        <x:f>IF($X430="A",Y430*5+Z430*15+AA430*30+AB430*60+AC430*80+AD430*100,0)</x:f>
        <x:v>0</x:v>
      </x:c>
      <x:c r="T430" s="28" t="n">
        <x:f>IF($X430="A",AE430*5+AF430*15+AG430*30+AH430*60+AI430*80+AJ430*100,0)</x:f>
        <x:v>0</x:v>
      </x:c>
      <x:c r="U430" s="28" t="n">
        <x:f>IF($X430="A",S430*15%+T430*30%+Q430*55%,0)</x:f>
        <x:v>0</x:v>
      </x:c>
      <x:c r="V430" s="1019" t="n">
        <x:f>IF($X430="A",U430*80%+N430*20%,N430*IFERROR(INDEX($AT$5:$AT$60,MATCH($D430,$AR$5:$AR$60,0)),0.6)+Q430*IFERROR(INDEX($AU$5:$AU$60,MATCH($D430,$AR$5:$AR$60,0)),0.4)-R430)</x:f>
        <x:v>76.89025059312323</x:v>
      </x:c>
      <x:c r="W430" s="25" t="str">
        <x:f>IF(E430&gt;=90,"設定6級候補",IF(E430&gt;=75,"設定4以上強候補",IF(E430&gt;=60,"設定4以上を疑う","要観察")))</x:f>
        <x:v>設定4以上強候補</x:v>
      </x:c>
      <x:c r="X430" s="1004" t="str">
        <x:f>IFERROR(INDEX($AS$5:$AS$60,MATCH($D430,$AR$5:$AR$60,0)),"AT")</x:f>
        <x:v>AT</x:v>
      </x:c>
      <x:c r="Y430" s="145" t="n">
        <x:f>IFERROR((EXP(-$G430/INDEX($AV$5:$BA$12,MATCH($D430,$AR$5:$AR$12,0),1))*($G430/INDEX($AV$5:$BA$12,MATCH($D430,$AR$5:$AR$12,0),1))^$I430)/((EXP(-$G430/INDEX($AV$5:$BA$12,MATCH($D430,$AR$5:$AR$12,0),1))*($G430/INDEX($AV$5:$BA$12,MATCH($D430,$AR$5:$AR$12,0),1))^$I430)+(EXP(-$G430/INDEX($AV$5:$BA$12,MATCH($D430,$AR$5:$AR$12,0),2))*($G430/INDEX($AV$5:$BA$12,MATCH($D430,$AR$5:$AR$12,0),2))^$I430)+(EXP(-$G430/INDEX($AV$5:$BA$12,MATCH($D430,$AR$5:$AR$12,0),3))*($G430/INDEX($AV$5:$BA$12,MATCH($D430,$AR$5:$AR$12,0),3))^$I430)+(EXP(-$G430/INDEX($AV$5:$BA$12,MATCH($D430,$AR$5:$AR$12,0),4))*($G430/INDEX($AV$5:$BA$12,MATCH($D430,$AR$5:$AR$12,0),4))^$I430)+(EXP(-$G430/INDEX($AV$5:$BA$12,MATCH($D430,$AR$5:$AR$12,0),5))*($G430/INDEX($AV$5:$BA$12,MATCH($D430,$AR$5:$AR$12,0),5))^$I430)+(EXP(-$G430/INDEX($AV$5:$BA$12,MATCH($D430,$AR$5:$AR$12,0),6))*($G430/INDEX($AV$5:$BA$12,MATCH($D430,$AR$5:$AR$12,0),6))^$I430)),0)</x:f>
        <x:v>0</x:v>
      </x:c>
      <x:c r="Z430" s="145" t="n">
        <x:f>IFERROR((EXP(-$G430/INDEX($AV$5:$BA$12,MATCH($D430,$AR$5:$AR$12,0),2))*($G430/INDEX($AV$5:$BA$12,MATCH($D430,$AR$5:$AR$12,0),2))^$I430)/((EXP(-$G430/INDEX($AV$5:$BA$12,MATCH($D430,$AR$5:$AR$12,0),1))*($G430/INDEX($AV$5:$BA$12,MATCH($D430,$AR$5:$AR$12,0),1))^$I430)+(EXP(-$G430/INDEX($AV$5:$BA$12,MATCH($D430,$AR$5:$AR$12,0),2))*($G430/INDEX($AV$5:$BA$12,MATCH($D430,$AR$5:$AR$12,0),2))^$I430)+(EXP(-$G430/INDEX($AV$5:$BA$12,MATCH($D430,$AR$5:$AR$12,0),3))*($G430/INDEX($AV$5:$BA$12,MATCH($D430,$AR$5:$AR$12,0),3))^$I430)+(EXP(-$G430/INDEX($AV$5:$BA$12,MATCH($D430,$AR$5:$AR$12,0),4))*($G430/INDEX($AV$5:$BA$12,MATCH($D430,$AR$5:$AR$12,0),4))^$I430)+(EXP(-$G430/INDEX($AV$5:$BA$12,MATCH($D430,$AR$5:$AR$12,0),5))*($G430/INDEX($AV$5:$BA$12,MATCH($D430,$AR$5:$AR$12,0),5))^$I430)+(EXP(-$G430/INDEX($AV$5:$BA$12,MATCH($D430,$AR$5:$AR$12,0),6))*($G430/INDEX($AV$5:$BA$12,MATCH($D430,$AR$5:$AR$12,0),6))^$I430)),0)</x:f>
        <x:v>0</x:v>
      </x:c>
      <x:c r="AA430" s="145" t="n">
        <x:f>IFERROR((EXP(-$G430/INDEX($AV$5:$BA$12,MATCH($D430,$AR$5:$AR$12,0),3))*($G430/INDEX($AV$5:$BA$12,MATCH($D430,$AR$5:$AR$12,0),3))^$I430)/((EXP(-$G430/INDEX($AV$5:$BA$12,MATCH($D430,$AR$5:$AR$12,0),1))*($G430/INDEX($AV$5:$BA$12,MATCH($D430,$AR$5:$AR$12,0),1))^$I430)+(EXP(-$G430/INDEX($AV$5:$BA$12,MATCH($D430,$AR$5:$AR$12,0),2))*($G430/INDEX($AV$5:$BA$12,MATCH($D430,$AR$5:$AR$12,0),2))^$I430)+(EXP(-$G430/INDEX($AV$5:$BA$12,MATCH($D430,$AR$5:$AR$12,0),3))*($G430/INDEX($AV$5:$BA$12,MATCH($D430,$AR$5:$AR$12,0),3))^$I430)+(EXP(-$G430/INDEX($AV$5:$BA$12,MATCH($D430,$AR$5:$AR$12,0),4))*($G430/INDEX($AV$5:$BA$12,MATCH($D430,$AR$5:$AR$12,0),4))^$I430)+(EXP(-$G430/INDEX($AV$5:$BA$12,MATCH($D430,$AR$5:$AR$12,0),5))*($G430/INDEX($AV$5:$BA$12,MATCH($D430,$AR$5:$AR$12,0),5))^$I430)+(EXP(-$G430/INDEX($AV$5:$BA$12,MATCH($D430,$AR$5:$AR$12,0),6))*($G430/INDEX($AV$5:$BA$12,MATCH($D430,$AR$5:$AR$12,0),6))^$I430)),0)</x:f>
        <x:v>0</x:v>
      </x:c>
      <x:c r="AB430" s="145" t="n">
        <x:f>IFERROR((EXP(-$G430/INDEX($AV$5:$BA$12,MATCH($D430,$AR$5:$AR$12,0),4))*($G430/INDEX($AV$5:$BA$12,MATCH($D430,$AR$5:$AR$12,0),4))^$I430)/((EXP(-$G430/INDEX($AV$5:$BA$12,MATCH($D430,$AR$5:$AR$12,0),1))*($G430/INDEX($AV$5:$BA$12,MATCH($D430,$AR$5:$AR$12,0),1))^$I430)+(EXP(-$G430/INDEX($AV$5:$BA$12,MATCH($D430,$AR$5:$AR$12,0),2))*($G430/INDEX($AV$5:$BA$12,MATCH($D430,$AR$5:$AR$12,0),2))^$I430)+(EXP(-$G430/INDEX($AV$5:$BA$12,MATCH($D430,$AR$5:$AR$12,0),3))*($G430/INDEX($AV$5:$BA$12,MATCH($D430,$AR$5:$AR$12,0),3))^$I430)+(EXP(-$G430/INDEX($AV$5:$BA$12,MATCH($D430,$AR$5:$AR$12,0),4))*($G430/INDEX($AV$5:$BA$12,MATCH($D430,$AR$5:$AR$12,0),4))^$I430)+(EXP(-$G430/INDEX($AV$5:$BA$12,MATCH($D430,$AR$5:$AR$12,0),5))*($G430/INDEX($AV$5:$BA$12,MATCH($D430,$AR$5:$AR$12,0),5))^$I430)+(EXP(-$G430/INDEX($AV$5:$BA$12,MATCH($D430,$AR$5:$AR$12,0),6))*($G430/INDEX($AV$5:$BA$12,MATCH($D430,$AR$5:$AR$12,0),6))^$I430)),0)</x:f>
        <x:v>0</x:v>
      </x:c>
      <x:c r="AC430" s="145" t="n">
        <x:f>IFERROR((EXP(-$G430/INDEX($AV$5:$BA$12,MATCH($D430,$AR$5:$AR$12,0),5))*($G430/INDEX($AV$5:$BA$12,MATCH($D430,$AR$5:$AR$12,0),5))^$I430)/((EXP(-$G430/INDEX($AV$5:$BA$12,MATCH($D430,$AR$5:$AR$12,0),1))*($G430/INDEX($AV$5:$BA$12,MATCH($D430,$AR$5:$AR$12,0),1))^$I430)+(EXP(-$G430/INDEX($AV$5:$BA$12,MATCH($D430,$AR$5:$AR$12,0),2))*($G430/INDEX($AV$5:$BA$12,MATCH($D430,$AR$5:$AR$12,0),2))^$I430)+(EXP(-$G430/INDEX($AV$5:$BA$12,MATCH($D430,$AR$5:$AR$12,0),3))*($G430/INDEX($AV$5:$BA$12,MATCH($D430,$AR$5:$AR$12,0),3))^$I430)+(EXP(-$G430/INDEX($AV$5:$BA$12,MATCH($D430,$AR$5:$AR$12,0),4))*($G430/INDEX($AV$5:$BA$12,MATCH($D430,$AR$5:$AR$12,0),4))^$I430)+(EXP(-$G430/INDEX($AV$5:$BA$12,MATCH($D430,$AR$5:$AR$12,0),5))*($G430/INDEX($AV$5:$BA$12,MATCH($D430,$AR$5:$AR$12,0),5))^$I430)+(EXP(-$G430/INDEX($AV$5:$BA$12,MATCH($D430,$AR$5:$AR$12,0),6))*($G430/INDEX($AV$5:$BA$12,MATCH($D430,$AR$5:$AR$12,0),6))^$I430)),0)</x:f>
        <x:v>0</x:v>
      </x:c>
      <x:c r="AD430" s="145" t="n">
        <x:f>IFERROR((EXP(-$G430/INDEX($AV$5:$BA$12,MATCH($D430,$AR$5:$AR$12,0),6))*($G430/INDEX($AV$5:$BA$12,MATCH($D430,$AR$5:$AR$12,0),6))^$I430)/((EXP(-$G430/INDEX($AV$5:$BA$12,MATCH($D430,$AR$5:$AR$12,0),1))*($G430/INDEX($AV$5:$BA$12,MATCH($D430,$AR$5:$AR$12,0),1))^$I430)+(EXP(-$G430/INDEX($AV$5:$BA$12,MATCH($D430,$AR$5:$AR$12,0),2))*($G430/INDEX($AV$5:$BA$12,MATCH($D430,$AR$5:$AR$12,0),2))^$I430)+(EXP(-$G430/INDEX($AV$5:$BA$12,MATCH($D430,$AR$5:$AR$12,0),3))*($G430/INDEX($AV$5:$BA$12,MATCH($D430,$AR$5:$AR$12,0),3))^$I430)+(EXP(-$G430/INDEX($AV$5:$BA$12,MATCH($D430,$AR$5:$AR$12,0),4))*($G430/INDEX($AV$5:$BA$12,MATCH($D430,$AR$5:$AR$12,0),4))^$I430)+(EXP(-$G430/INDEX($AV$5:$BA$12,MATCH($D430,$AR$5:$AR$12,0),5))*($G430/INDEX($AV$5:$BA$12,MATCH($D430,$AR$5:$AR$12,0),5))^$I430)+(EXP(-$G430/INDEX($AV$5:$BA$12,MATCH($D430,$AR$5:$AR$12,0),6))*($G430/INDEX($AV$5:$BA$12,MATCH($D430,$AR$5:$AR$12,0),6))^$I430)),0)</x:f>
        <x:v>0</x:v>
      </x:c>
      <x:c r="AE430" s="145" t="n">
        <x:f>IFERROR((EXP(-$G430/INDEX($BB$5:$BG$12,MATCH($D430,$AR$5:$AR$12,0),1))*($G430/INDEX($BB$5:$BG$12,MATCH($D430,$AR$5:$AR$12,0),1))^$J430)/((EXP(-$G430/INDEX($BB$5:$BG$12,MATCH($D430,$AR$5:$AR$12,0),1))*($G430/INDEX($BB$5:$BG$12,MATCH($D430,$AR$5:$AR$12,0),1))^$J430)+(EXP(-$G430/INDEX($BB$5:$BG$12,MATCH($D430,$AR$5:$AR$12,0),2))*($G430/INDEX($BB$5:$BG$12,MATCH($D430,$AR$5:$AR$12,0),2))^$J430)+(EXP(-$G430/INDEX($BB$5:$BG$12,MATCH($D430,$AR$5:$AR$12,0),3))*($G430/INDEX($BB$5:$BG$12,MATCH($D430,$AR$5:$AR$12,0),3))^$J430)+(EXP(-$G430/INDEX($BB$5:$BG$12,MATCH($D430,$AR$5:$AR$12,0),4))*($G430/INDEX($BB$5:$BG$12,MATCH($D430,$AR$5:$AR$12,0),4))^$J430)+(EXP(-$G430/INDEX($BB$5:$BG$12,MATCH($D430,$AR$5:$AR$12,0),5))*($G430/INDEX($BB$5:$BG$12,MATCH($D430,$AR$5:$AR$12,0),5))^$J430)+(EXP(-$G430/INDEX($BB$5:$BG$12,MATCH($D430,$AR$5:$AR$12,0),6))*($G430/INDEX($BB$5:$BG$12,MATCH($D430,$AR$5:$AR$12,0),6))^$J430)),0)</x:f>
        <x:v>0</x:v>
      </x:c>
      <x:c r="AF430" s="145" t="n">
        <x:f>IFERROR((EXP(-$G430/INDEX($BB$5:$BG$12,MATCH($D430,$AR$5:$AR$12,0),2))*($G430/INDEX($BB$5:$BG$12,MATCH($D430,$AR$5:$AR$12,0),2))^$J430)/((EXP(-$G430/INDEX($BB$5:$BG$12,MATCH($D430,$AR$5:$AR$12,0),1))*($G430/INDEX($BB$5:$BG$12,MATCH($D430,$AR$5:$AR$12,0),1))^$J430)+(EXP(-$G430/INDEX($BB$5:$BG$12,MATCH($D430,$AR$5:$AR$12,0),2))*($G430/INDEX($BB$5:$BG$12,MATCH($D430,$AR$5:$AR$12,0),2))^$J430)+(EXP(-$G430/INDEX($BB$5:$BG$12,MATCH($D430,$AR$5:$AR$12,0),3))*($G430/INDEX($BB$5:$BG$12,MATCH($D430,$AR$5:$AR$12,0),3))^$J430)+(EXP(-$G430/INDEX($BB$5:$BG$12,MATCH($D430,$AR$5:$AR$12,0),4))*($G430/INDEX($BB$5:$BG$12,MATCH($D430,$AR$5:$AR$12,0),4))^$J430)+(EXP(-$G430/INDEX($BB$5:$BG$12,MATCH($D430,$AR$5:$AR$12,0),5))*($G430/INDEX($BB$5:$BG$12,MATCH($D430,$AR$5:$AR$12,0),5))^$J430)+(EXP(-$G430/INDEX($BB$5:$BG$12,MATCH($D430,$AR$5:$AR$12,0),6))*($G430/INDEX($BB$5:$BG$12,MATCH($D430,$AR$5:$AR$12,0),6))^$J430)),0)</x:f>
        <x:v>0</x:v>
      </x:c>
      <x:c r="AG430" s="145" t="n">
        <x:f>IFERROR((EXP(-$G430/INDEX($BB$5:$BG$12,MATCH($D430,$AR$5:$AR$12,0),3))*($G430/INDEX($BB$5:$BG$12,MATCH($D430,$AR$5:$AR$12,0),3))^$J430)/((EXP(-$G430/INDEX($BB$5:$BG$12,MATCH($D430,$AR$5:$AR$12,0),1))*($G430/INDEX($BB$5:$BG$12,MATCH($D430,$AR$5:$AR$12,0),1))^$J430)+(EXP(-$G430/INDEX($BB$5:$BG$12,MATCH($D430,$AR$5:$AR$12,0),2))*($G430/INDEX($BB$5:$BG$12,MATCH($D430,$AR$5:$AR$12,0),2))^$J430)+(EXP(-$G430/INDEX($BB$5:$BG$12,MATCH($D430,$AR$5:$AR$12,0),3))*($G430/INDEX($BB$5:$BG$12,MATCH($D430,$AR$5:$AR$12,0),3))^$J430)+(EXP(-$G430/INDEX($BB$5:$BG$12,MATCH($D430,$AR$5:$AR$12,0),4))*($G430/INDEX($BB$5:$BG$12,MATCH($D430,$AR$5:$AR$12,0),4))^$J430)+(EXP(-$G430/INDEX($BB$5:$BG$12,MATCH($D430,$AR$5:$AR$12,0),5))*($G430/INDEX($BB$5:$BG$12,MATCH($D430,$AR$5:$AR$12,0),5))^$J430)+(EXP(-$G430/INDEX($BB$5:$BG$12,MATCH($D430,$AR$5:$AR$12,0),6))*($G430/INDEX($BB$5:$BG$12,MATCH($D430,$AR$5:$AR$12,0),6))^$J430)),0)</x:f>
        <x:v>0</x:v>
      </x:c>
      <x:c r="AH430" s="145" t="n">
        <x:f>IFERROR((EXP(-$G430/INDEX($BB$5:$BG$12,MATCH($D430,$AR$5:$AR$12,0),4))*($G430/INDEX($BB$5:$BG$12,MATCH($D430,$AR$5:$AR$12,0),4))^$J430)/((EXP(-$G430/INDEX($BB$5:$BG$12,MATCH($D430,$AR$5:$AR$12,0),1))*($G430/INDEX($BB$5:$BG$12,MATCH($D430,$AR$5:$AR$12,0),1))^$J430)+(EXP(-$G430/INDEX($BB$5:$BG$12,MATCH($D430,$AR$5:$AR$12,0),2))*($G430/INDEX($BB$5:$BG$12,MATCH($D430,$AR$5:$AR$12,0),2))^$J430)+(EXP(-$G430/INDEX($BB$5:$BG$12,MATCH($D430,$AR$5:$AR$12,0),3))*($G430/INDEX($BB$5:$BG$12,MATCH($D430,$AR$5:$AR$12,0),3))^$J430)+(EXP(-$G430/INDEX($BB$5:$BG$12,MATCH($D430,$AR$5:$AR$12,0),4))*($G430/INDEX($BB$5:$BG$12,MATCH($D430,$AR$5:$AR$12,0),4))^$J430)+(EXP(-$G430/INDEX($BB$5:$BG$12,MATCH($D430,$AR$5:$AR$12,0),5))*($G430/INDEX($BB$5:$BG$12,MATCH($D430,$AR$5:$AR$12,0),5))^$J430)+(EXP(-$G430/INDEX($BB$5:$BG$12,MATCH($D430,$AR$5:$AR$12,0),6))*($G430/INDEX($BB$5:$BG$12,MATCH($D430,$AR$5:$AR$12,0),6))^$J430)),0)</x:f>
        <x:v>0</x:v>
      </x:c>
      <x:c r="AI430" s="145" t="n">
        <x:f>IFERROR((EXP(-$G430/INDEX($BB$5:$BG$12,MATCH($D430,$AR$5:$AR$12,0),5))*($G430/INDEX($BB$5:$BG$12,MATCH($D430,$AR$5:$AR$12,0),5))^$J430)/((EXP(-$G430/INDEX($BB$5:$BG$12,MATCH($D430,$AR$5:$AR$12,0),1))*($G430/INDEX($BB$5:$BG$12,MATCH($D430,$AR$5:$AR$12,0),1))^$J430)+(EXP(-$G430/INDEX($BB$5:$BG$12,MATCH($D430,$AR$5:$AR$12,0),2))*($G430/INDEX($BB$5:$BG$12,MATCH($D430,$AR$5:$AR$12,0),2))^$J430)+(EXP(-$G430/INDEX($BB$5:$BG$12,MATCH($D430,$AR$5:$AR$12,0),3))*($G430/INDEX($BB$5:$BG$12,MATCH($D430,$AR$5:$AR$12,0),3))^$J430)+(EXP(-$G430/INDEX($BB$5:$BG$12,MATCH($D430,$AR$5:$AR$12,0),4))*($G430/INDEX($BB$5:$BG$12,MATCH($D430,$AR$5:$AR$12,0),4))^$J430)+(EXP(-$G430/INDEX($BB$5:$BG$12,MATCH($D430,$AR$5:$AR$12,0),5))*($G430/INDEX($BB$5:$BG$12,MATCH($D430,$AR$5:$AR$12,0),5))^$J430)+(EXP(-$G430/INDEX($BB$5:$BG$12,MATCH($D430,$AR$5:$AR$12,0),6))*($G430/INDEX($BB$5:$BG$12,MATCH($D430,$AR$5:$AR$12,0),6))^$J430)),0)</x:f>
        <x:v>0</x:v>
      </x:c>
      <x:c r="AJ430" s="145" t="n">
        <x:f>IFERROR((EXP(-$G430/INDEX($BB$5:$BG$12,MATCH($D430,$AR$5:$AR$12,0),6))*($G430/INDEX($BB$5:$BG$12,MATCH($D430,$AR$5:$AR$12,0),6))^$J430)/((EXP(-$G430/INDEX($BB$5:$BG$12,MATCH($D430,$AR$5:$AR$12,0),1))*($G430/INDEX($BB$5:$BG$12,MATCH($D430,$AR$5:$AR$12,0),1))^$J430)+(EXP(-$G430/INDEX($BB$5:$BG$12,MATCH($D430,$AR$5:$AR$12,0),2))*($G430/INDEX($BB$5:$BG$12,MATCH($D430,$AR$5:$AR$12,0),2))^$J430)+(EXP(-$G430/INDEX($BB$5:$BG$12,MATCH($D430,$AR$5:$AR$12,0),3))*($G430/INDEX($BB$5:$BG$12,MATCH($D430,$AR$5:$AR$12,0),3))^$J430)+(EXP(-$G430/INDEX($BB$5:$BG$12,MATCH($D430,$AR$5:$AR$12,0),4))*($G430/INDEX($BB$5:$BG$12,MATCH($D430,$AR$5:$AR$12,0),4))^$J430)+(EXP(-$G430/INDEX($BB$5:$BG$12,MATCH($D430,$AR$5:$AR$12,0),5))*($G430/INDEX($BB$5:$BG$12,MATCH($D430,$AR$5:$AR$12,0),5))^$J430)+(EXP(-$G430/INDEX($BB$5:$BG$12,MATCH($D430,$AR$5:$AR$12,0),6))*($G430/INDEX($BB$5:$BG$12,MATCH($D430,$AR$5:$AR$12,0),6))^$J430)),0)</x:f>
        <x:v>0</x:v>
      </x:c>
      <x:c r="BJ430"/>
      <x:c r="BK430"/>
      <x:c r="BL430"/>
      <x:c r="BM430"/>
      <x:c r="BN430"/>
      <x:c r="BO430"/>
      <x:c r="BP430"/>
      <x:c r="BQ430"/>
      <x:c r="BR430"/>
      <x:c r="BS430"/>
      <x:c r="BT430"/>
      <x:c r="BU430"/>
      <x:c r="BV430"/>
      <x:c r="BW430"/>
      <x:c r="BX430"/>
      <x:c r="BY430"/>
      <x:c r="BZ430"/>
    </x:row>
    <x:row r="431">
      <x:c r="A431" s="30" t="n">
        <x:f>'対象台データ'!A429</x:f>
        <x:v>46278</x:v>
      </x:c>
      <x:c r="B431" s="1004" t="str">
        <x:f>'対象台データ'!B429</x:f>
        <x:v>日</x:v>
      </x:c>
      <x:c r="C431" s="1004" t="str">
        <x:f>'対象台データ'!C429</x:f>
        <x:v>9/13</x:v>
      </x:c>
      <x:c r="D431" t="str">
        <x:f>'対象台データ'!D429</x:f>
        <x:v>スマスロ ミリオンゴッド‐神々の軌跡‐</x:v>
      </x:c>
      <x:c r="E431" s="1015" t="n">
        <x:f>IF($X431="A",MIN(100,MAX(0,55+(V431-55)*(1+0.4*SQRT(MIN(G431/8000,1))))),MIN(100,MAX(0,V431)))</x:f>
        <x:v>59.05012287570314</x:v>
      </x:c>
      <x:c r="F431" s="1017" t="n">
        <x:f>'対象台データ'!E429</x:f>
        <x:v>677</x:v>
      </x:c>
      <x:c r="G431" s="644" t="n">
        <x:f>'対象台データ'!F429</x:f>
        <x:v>6400</x:v>
      </x:c>
      <x:c r="H431" s="644" t="n">
        <x:f>'対象台データ'!G429</x:f>
        <x:v>-15</x:v>
      </x:c>
      <x:c r="I431" s="644" t="n">
        <x:f>'対象台データ'!H429</x:f>
        <x:v>0</x:v>
      </x:c>
      <x:c r="J431" s="644" t="n">
        <x:f>'対象台データ'!I429</x:f>
        <x:v>0</x:v>
      </x:c>
      <x:c r="K431" s="145" t="n">
        <x:f>'対象台データ'!K429</x:f>
        <x:v>0.99921875</x:v>
      </x:c>
      <x:c r="L431" s="28" t="n">
        <x:f>IF(G431&lt;=0,5,IF(G431&lt;1500,5+(G431-0)*(20-5)/(1500-0),IF(G431&lt;3000,20+(G431-1500)*(40-20)/(3000-1500),IF(G431&lt;4500,40+(G431-3000)*(58-40)/(4500-3000),IF(G431&lt;6000,58+(G431-4500)*(72-58)/(6000-4500),IF(G431&lt;7500,72+(G431-6000)*(84-72)/(7500-6000),IF(G431&lt;9000,84+(G431-7500)*(93-84)/(9000-7500),IF(G431&lt;11000,93+(G431-9000)*(100-93)/(11000-9000),100))))))))</x:f>
        <x:v>75.2</x:v>
      </x:c>
      <x:c r="M431" s="28" t="n">
        <x:v>1</x:v>
      </x:c>
      <x:c r="N431" s="28" t="n">
        <x:f>MIN(100,L431*M431)</x:f>
        <x:v>75.2</x:v>
      </x:c>
      <x:c r="O431" s="28" t="n">
        <x:f>IF(K431&lt;=0.8,0,IF(K431&lt;0.9,0+(K431-0.8)*(10-0)/(0.9-0.8),IF(K431&lt;1,10+(K431-0.9)*(35-10)/(1-0.9),IF(K431&lt;1.2,35+(K431-1)*(87-35)/(1.2-1),IF(K431&lt;1.3,87+(K431-1.2)*(96-87)/(1.3-1.2),IF(K431&lt;1.45,96+(K431-1.3)*(100-96)/(1.45-1.3),100))))))</x:f>
        <x:v>34.804687500000014</x:v>
      </x:c>
      <x:c r="P431" s="145" t="n">
        <x:f>MIN(1,SQRT(G431/8000))</x:f>
        <x:v>0.8944271909999159</x:v>
      </x:c>
      <x:c r="Q431" s="28" t="n">
        <x:f>35+(O431-35)*P431</x:f>
        <x:v>34.82530718925784</x:v>
      </x:c>
      <x:c r="R431" s="28" t="n">
        <x:f>IF(K431&lt;0.95,MIN(25,(0.95-K431)*250),0)</x:f>
        <x:v>0</x:v>
      </x:c>
      <x:c r="S431" s="28" t="n">
        <x:f>IF($X431="A",Y431*5+Z431*15+AA431*30+AB431*60+AC431*80+AD431*100,0)</x:f>
        <x:v>0</x:v>
      </x:c>
      <x:c r="T431" s="28" t="n">
        <x:f>IF($X431="A",AE431*5+AF431*15+AG431*30+AH431*60+AI431*80+AJ431*100,0)</x:f>
        <x:v>0</x:v>
      </x:c>
      <x:c r="U431" s="28" t="n">
        <x:f>IF($X431="A",S431*15%+T431*30%+Q431*55%,0)</x:f>
        <x:v>0</x:v>
      </x:c>
      <x:c r="V431" s="1019" t="n">
        <x:f>IF($X431="A",U431*80%+N431*20%,N431*IFERROR(INDEX($AT$5:$AT$60,MATCH($D431,$AR$5:$AR$60,0)),0.6)+Q431*IFERROR(INDEX($AU$5:$AU$60,MATCH($D431,$AR$5:$AR$60,0)),0.4)-R431)</x:f>
        <x:v>59.05012287570314</x:v>
      </x:c>
      <x:c r="W431" s="25" t="str">
        <x:f>IF(E431&gt;=90,"設定6級候補",IF(E431&gt;=75,"設定4以上強候補",IF(E431&gt;=60,"設定4以上を疑う","要観察")))</x:f>
        <x:v>要観察</x:v>
      </x:c>
      <x:c r="X431" s="1004" t="str">
        <x:f>IFERROR(INDEX($AS$5:$AS$60,MATCH($D431,$AR$5:$AR$60,0)),"AT")</x:f>
        <x:v>AT</x:v>
      </x:c>
      <x:c r="Y431" s="145" t="n">
        <x:f>IFERROR((EXP(-$G431/INDEX($AV$5:$BA$12,MATCH($D431,$AR$5:$AR$12,0),1))*($G431/INDEX($AV$5:$BA$12,MATCH($D431,$AR$5:$AR$12,0),1))^$I431)/((EXP(-$G431/INDEX($AV$5:$BA$12,MATCH($D431,$AR$5:$AR$12,0),1))*($G431/INDEX($AV$5:$BA$12,MATCH($D431,$AR$5:$AR$12,0),1))^$I431)+(EXP(-$G431/INDEX($AV$5:$BA$12,MATCH($D431,$AR$5:$AR$12,0),2))*($G431/INDEX($AV$5:$BA$12,MATCH($D431,$AR$5:$AR$12,0),2))^$I431)+(EXP(-$G431/INDEX($AV$5:$BA$12,MATCH($D431,$AR$5:$AR$12,0),3))*($G431/INDEX($AV$5:$BA$12,MATCH($D431,$AR$5:$AR$12,0),3))^$I431)+(EXP(-$G431/INDEX($AV$5:$BA$12,MATCH($D431,$AR$5:$AR$12,0),4))*($G431/INDEX($AV$5:$BA$12,MATCH($D431,$AR$5:$AR$12,0),4))^$I431)+(EXP(-$G431/INDEX($AV$5:$BA$12,MATCH($D431,$AR$5:$AR$12,0),5))*($G431/INDEX($AV$5:$BA$12,MATCH($D431,$AR$5:$AR$12,0),5))^$I431)+(EXP(-$G431/INDEX($AV$5:$BA$12,MATCH($D431,$AR$5:$AR$12,0),6))*($G431/INDEX($AV$5:$BA$12,MATCH($D431,$AR$5:$AR$12,0),6))^$I431)),0)</x:f>
        <x:v>0</x:v>
      </x:c>
      <x:c r="Z431" s="145" t="n">
        <x:f>IFERROR((EXP(-$G431/INDEX($AV$5:$BA$12,MATCH($D431,$AR$5:$AR$12,0),2))*($G431/INDEX($AV$5:$BA$12,MATCH($D431,$AR$5:$AR$12,0),2))^$I431)/((EXP(-$G431/INDEX($AV$5:$BA$12,MATCH($D431,$AR$5:$AR$12,0),1))*($G431/INDEX($AV$5:$BA$12,MATCH($D431,$AR$5:$AR$12,0),1))^$I431)+(EXP(-$G431/INDEX($AV$5:$BA$12,MATCH($D431,$AR$5:$AR$12,0),2))*($G431/INDEX($AV$5:$BA$12,MATCH($D431,$AR$5:$AR$12,0),2))^$I431)+(EXP(-$G431/INDEX($AV$5:$BA$12,MATCH($D431,$AR$5:$AR$12,0),3))*($G431/INDEX($AV$5:$BA$12,MATCH($D431,$AR$5:$AR$12,0),3))^$I431)+(EXP(-$G431/INDEX($AV$5:$BA$12,MATCH($D431,$AR$5:$AR$12,0),4))*($G431/INDEX($AV$5:$BA$12,MATCH($D431,$AR$5:$AR$12,0),4))^$I431)+(EXP(-$G431/INDEX($AV$5:$BA$12,MATCH($D431,$AR$5:$AR$12,0),5))*($G431/INDEX($AV$5:$BA$12,MATCH($D431,$AR$5:$AR$12,0),5))^$I431)+(EXP(-$G431/INDEX($AV$5:$BA$12,MATCH($D431,$AR$5:$AR$12,0),6))*($G431/INDEX($AV$5:$BA$12,MATCH($D431,$AR$5:$AR$12,0),6))^$I431)),0)</x:f>
        <x:v>0</x:v>
      </x:c>
      <x:c r="AA431" s="145" t="n">
        <x:f>IFERROR((EXP(-$G431/INDEX($AV$5:$BA$12,MATCH($D431,$AR$5:$AR$12,0),3))*($G431/INDEX($AV$5:$BA$12,MATCH($D431,$AR$5:$AR$12,0),3))^$I431)/((EXP(-$G431/INDEX($AV$5:$BA$12,MATCH($D431,$AR$5:$AR$12,0),1))*($G431/INDEX($AV$5:$BA$12,MATCH($D431,$AR$5:$AR$12,0),1))^$I431)+(EXP(-$G431/INDEX($AV$5:$BA$12,MATCH($D431,$AR$5:$AR$12,0),2))*($G431/INDEX($AV$5:$BA$12,MATCH($D431,$AR$5:$AR$12,0),2))^$I431)+(EXP(-$G431/INDEX($AV$5:$BA$12,MATCH($D431,$AR$5:$AR$12,0),3))*($G431/INDEX($AV$5:$BA$12,MATCH($D431,$AR$5:$AR$12,0),3))^$I431)+(EXP(-$G431/INDEX($AV$5:$BA$12,MATCH($D431,$AR$5:$AR$12,0),4))*($G431/INDEX($AV$5:$BA$12,MATCH($D431,$AR$5:$AR$12,0),4))^$I431)+(EXP(-$G431/INDEX($AV$5:$BA$12,MATCH($D431,$AR$5:$AR$12,0),5))*($G431/INDEX($AV$5:$BA$12,MATCH($D431,$AR$5:$AR$12,0),5))^$I431)+(EXP(-$G431/INDEX($AV$5:$BA$12,MATCH($D431,$AR$5:$AR$12,0),6))*($G431/INDEX($AV$5:$BA$12,MATCH($D431,$AR$5:$AR$12,0),6))^$I431)),0)</x:f>
        <x:v>0</x:v>
      </x:c>
      <x:c r="AB431" s="145" t="n">
        <x:f>IFERROR((EXP(-$G431/INDEX($AV$5:$BA$12,MATCH($D431,$AR$5:$AR$12,0),4))*($G431/INDEX($AV$5:$BA$12,MATCH($D431,$AR$5:$AR$12,0),4))^$I431)/((EXP(-$G431/INDEX($AV$5:$BA$12,MATCH($D431,$AR$5:$AR$12,0),1))*($G431/INDEX($AV$5:$BA$12,MATCH($D431,$AR$5:$AR$12,0),1))^$I431)+(EXP(-$G431/INDEX($AV$5:$BA$12,MATCH($D431,$AR$5:$AR$12,0),2))*($G431/INDEX($AV$5:$BA$12,MATCH($D431,$AR$5:$AR$12,0),2))^$I431)+(EXP(-$G431/INDEX($AV$5:$BA$12,MATCH($D431,$AR$5:$AR$12,0),3))*($G431/INDEX($AV$5:$BA$12,MATCH($D431,$AR$5:$AR$12,0),3))^$I431)+(EXP(-$G431/INDEX($AV$5:$BA$12,MATCH($D431,$AR$5:$AR$12,0),4))*($G431/INDEX($AV$5:$BA$12,MATCH($D431,$AR$5:$AR$12,0),4))^$I431)+(EXP(-$G431/INDEX($AV$5:$BA$12,MATCH($D431,$AR$5:$AR$12,0),5))*($G431/INDEX($AV$5:$BA$12,MATCH($D431,$AR$5:$AR$12,0),5))^$I431)+(EXP(-$G431/INDEX($AV$5:$BA$12,MATCH($D431,$AR$5:$AR$12,0),6))*($G431/INDEX($AV$5:$BA$12,MATCH($D431,$AR$5:$AR$12,0),6))^$I431)),0)</x:f>
        <x:v>0</x:v>
      </x:c>
      <x:c r="AC431" s="145" t="n">
        <x:f>IFERROR((EXP(-$G431/INDEX($AV$5:$BA$12,MATCH($D431,$AR$5:$AR$12,0),5))*($G431/INDEX($AV$5:$BA$12,MATCH($D431,$AR$5:$AR$12,0),5))^$I431)/((EXP(-$G431/INDEX($AV$5:$BA$12,MATCH($D431,$AR$5:$AR$12,0),1))*($G431/INDEX($AV$5:$BA$12,MATCH($D431,$AR$5:$AR$12,0),1))^$I431)+(EXP(-$G431/INDEX($AV$5:$BA$12,MATCH($D431,$AR$5:$AR$12,0),2))*($G431/INDEX($AV$5:$BA$12,MATCH($D431,$AR$5:$AR$12,0),2))^$I431)+(EXP(-$G431/INDEX($AV$5:$BA$12,MATCH($D431,$AR$5:$AR$12,0),3))*($G431/INDEX($AV$5:$BA$12,MATCH($D431,$AR$5:$AR$12,0),3))^$I431)+(EXP(-$G431/INDEX($AV$5:$BA$12,MATCH($D431,$AR$5:$AR$12,0),4))*($G431/INDEX($AV$5:$BA$12,MATCH($D431,$AR$5:$AR$12,0),4))^$I431)+(EXP(-$G431/INDEX($AV$5:$BA$12,MATCH($D431,$AR$5:$AR$12,0),5))*($G431/INDEX($AV$5:$BA$12,MATCH($D431,$AR$5:$AR$12,0),5))^$I431)+(EXP(-$G431/INDEX($AV$5:$BA$12,MATCH($D431,$AR$5:$AR$12,0),6))*($G431/INDEX($AV$5:$BA$12,MATCH($D431,$AR$5:$AR$12,0),6))^$I431)),0)</x:f>
        <x:v>0</x:v>
      </x:c>
      <x:c r="AD431" s="145" t="n">
        <x:f>IFERROR((EXP(-$G431/INDEX($AV$5:$BA$12,MATCH($D431,$AR$5:$AR$12,0),6))*($G431/INDEX($AV$5:$BA$12,MATCH($D431,$AR$5:$AR$12,0),6))^$I431)/((EXP(-$G431/INDEX($AV$5:$BA$12,MATCH($D431,$AR$5:$AR$12,0),1))*($G431/INDEX($AV$5:$BA$12,MATCH($D431,$AR$5:$AR$12,0),1))^$I431)+(EXP(-$G431/INDEX($AV$5:$BA$12,MATCH($D431,$AR$5:$AR$12,0),2))*($G431/INDEX($AV$5:$BA$12,MATCH($D431,$AR$5:$AR$12,0),2))^$I431)+(EXP(-$G431/INDEX($AV$5:$BA$12,MATCH($D431,$AR$5:$AR$12,0),3))*($G431/INDEX($AV$5:$BA$12,MATCH($D431,$AR$5:$AR$12,0),3))^$I431)+(EXP(-$G431/INDEX($AV$5:$BA$12,MATCH($D431,$AR$5:$AR$12,0),4))*($G431/INDEX($AV$5:$BA$12,MATCH($D431,$AR$5:$AR$12,0),4))^$I431)+(EXP(-$G431/INDEX($AV$5:$BA$12,MATCH($D431,$AR$5:$AR$12,0),5))*($G431/INDEX($AV$5:$BA$12,MATCH($D431,$AR$5:$AR$12,0),5))^$I431)+(EXP(-$G431/INDEX($AV$5:$BA$12,MATCH($D431,$AR$5:$AR$12,0),6))*($G431/INDEX($AV$5:$BA$12,MATCH($D431,$AR$5:$AR$12,0),6))^$I431)),0)</x:f>
        <x:v>0</x:v>
      </x:c>
      <x:c r="AE431" s="145" t="n">
        <x:f>IFERROR((EXP(-$G431/INDEX($BB$5:$BG$12,MATCH($D431,$AR$5:$AR$12,0),1))*($G431/INDEX($BB$5:$BG$12,MATCH($D431,$AR$5:$AR$12,0),1))^$J431)/((EXP(-$G431/INDEX($BB$5:$BG$12,MATCH($D431,$AR$5:$AR$12,0),1))*($G431/INDEX($BB$5:$BG$12,MATCH($D431,$AR$5:$AR$12,0),1))^$J431)+(EXP(-$G431/INDEX($BB$5:$BG$12,MATCH($D431,$AR$5:$AR$12,0),2))*($G431/INDEX($BB$5:$BG$12,MATCH($D431,$AR$5:$AR$12,0),2))^$J431)+(EXP(-$G431/INDEX($BB$5:$BG$12,MATCH($D431,$AR$5:$AR$12,0),3))*($G431/INDEX($BB$5:$BG$12,MATCH($D431,$AR$5:$AR$12,0),3))^$J431)+(EXP(-$G431/INDEX($BB$5:$BG$12,MATCH($D431,$AR$5:$AR$12,0),4))*($G431/INDEX($BB$5:$BG$12,MATCH($D431,$AR$5:$AR$12,0),4))^$J431)+(EXP(-$G431/INDEX($BB$5:$BG$12,MATCH($D431,$AR$5:$AR$12,0),5))*($G431/INDEX($BB$5:$BG$12,MATCH($D431,$AR$5:$AR$12,0),5))^$J431)+(EXP(-$G431/INDEX($BB$5:$BG$12,MATCH($D431,$AR$5:$AR$12,0),6))*($G431/INDEX($BB$5:$BG$12,MATCH($D431,$AR$5:$AR$12,0),6))^$J431)),0)</x:f>
        <x:v>0</x:v>
      </x:c>
      <x:c r="AF431" s="145" t="n">
        <x:f>IFERROR((EXP(-$G431/INDEX($BB$5:$BG$12,MATCH($D431,$AR$5:$AR$12,0),2))*($G431/INDEX($BB$5:$BG$12,MATCH($D431,$AR$5:$AR$12,0),2))^$J431)/((EXP(-$G431/INDEX($BB$5:$BG$12,MATCH($D431,$AR$5:$AR$12,0),1))*($G431/INDEX($BB$5:$BG$12,MATCH($D431,$AR$5:$AR$12,0),1))^$J431)+(EXP(-$G431/INDEX($BB$5:$BG$12,MATCH($D431,$AR$5:$AR$12,0),2))*($G431/INDEX($BB$5:$BG$12,MATCH($D431,$AR$5:$AR$12,0),2))^$J431)+(EXP(-$G431/INDEX($BB$5:$BG$12,MATCH($D431,$AR$5:$AR$12,0),3))*($G431/INDEX($BB$5:$BG$12,MATCH($D431,$AR$5:$AR$12,0),3))^$J431)+(EXP(-$G431/INDEX($BB$5:$BG$12,MATCH($D431,$AR$5:$AR$12,0),4))*($G431/INDEX($BB$5:$BG$12,MATCH($D431,$AR$5:$AR$12,0),4))^$J431)+(EXP(-$G431/INDEX($BB$5:$BG$12,MATCH($D431,$AR$5:$AR$12,0),5))*($G431/INDEX($BB$5:$BG$12,MATCH($D431,$AR$5:$AR$12,0),5))^$J431)+(EXP(-$G431/INDEX($BB$5:$BG$12,MATCH($D431,$AR$5:$AR$12,0),6))*($G431/INDEX($BB$5:$BG$12,MATCH($D431,$AR$5:$AR$12,0),6))^$J431)),0)</x:f>
        <x:v>0</x:v>
      </x:c>
      <x:c r="AG431" s="145" t="n">
        <x:f>IFERROR((EXP(-$G431/INDEX($BB$5:$BG$12,MATCH($D431,$AR$5:$AR$12,0),3))*($G431/INDEX($BB$5:$BG$12,MATCH($D431,$AR$5:$AR$12,0),3))^$J431)/((EXP(-$G431/INDEX($BB$5:$BG$12,MATCH($D431,$AR$5:$AR$12,0),1))*($G431/INDEX($BB$5:$BG$12,MATCH($D431,$AR$5:$AR$12,0),1))^$J431)+(EXP(-$G431/INDEX($BB$5:$BG$12,MATCH($D431,$AR$5:$AR$12,0),2))*($G431/INDEX($BB$5:$BG$12,MATCH($D431,$AR$5:$AR$12,0),2))^$J431)+(EXP(-$G431/INDEX($BB$5:$BG$12,MATCH($D431,$AR$5:$AR$12,0),3))*($G431/INDEX($BB$5:$BG$12,MATCH($D431,$AR$5:$AR$12,0),3))^$J431)+(EXP(-$G431/INDEX($BB$5:$BG$12,MATCH($D431,$AR$5:$AR$12,0),4))*($G431/INDEX($BB$5:$BG$12,MATCH($D431,$AR$5:$AR$12,0),4))^$J431)+(EXP(-$G431/INDEX($BB$5:$BG$12,MATCH($D431,$AR$5:$AR$12,0),5))*($G431/INDEX($BB$5:$BG$12,MATCH($D431,$AR$5:$AR$12,0),5))^$J431)+(EXP(-$G431/INDEX($BB$5:$BG$12,MATCH($D431,$AR$5:$AR$12,0),6))*($G431/INDEX($BB$5:$BG$12,MATCH($D431,$AR$5:$AR$12,0),6))^$J431)),0)</x:f>
        <x:v>0</x:v>
      </x:c>
      <x:c r="AH431" s="145" t="n">
        <x:f>IFERROR((EXP(-$G431/INDEX($BB$5:$BG$12,MATCH($D431,$AR$5:$AR$12,0),4))*($G431/INDEX($BB$5:$BG$12,MATCH($D431,$AR$5:$AR$12,0),4))^$J431)/((EXP(-$G431/INDEX($BB$5:$BG$12,MATCH($D431,$AR$5:$AR$12,0),1))*($G431/INDEX($BB$5:$BG$12,MATCH($D431,$AR$5:$AR$12,0),1))^$J431)+(EXP(-$G431/INDEX($BB$5:$BG$12,MATCH($D431,$AR$5:$AR$12,0),2))*($G431/INDEX($BB$5:$BG$12,MATCH($D431,$AR$5:$AR$12,0),2))^$J431)+(EXP(-$G431/INDEX($BB$5:$BG$12,MATCH($D431,$AR$5:$AR$12,0),3))*($G431/INDEX($BB$5:$BG$12,MATCH($D431,$AR$5:$AR$12,0),3))^$J431)+(EXP(-$G431/INDEX($BB$5:$BG$12,MATCH($D431,$AR$5:$AR$12,0),4))*($G431/INDEX($BB$5:$BG$12,MATCH($D431,$AR$5:$AR$12,0),4))^$J431)+(EXP(-$G431/INDEX($BB$5:$BG$12,MATCH($D431,$AR$5:$AR$12,0),5))*($G431/INDEX($BB$5:$BG$12,MATCH($D431,$AR$5:$AR$12,0),5))^$J431)+(EXP(-$G431/INDEX($BB$5:$BG$12,MATCH($D431,$AR$5:$AR$12,0),6))*($G431/INDEX($BB$5:$BG$12,MATCH($D431,$AR$5:$AR$12,0),6))^$J431)),0)</x:f>
        <x:v>0</x:v>
      </x:c>
      <x:c r="AI431" s="145" t="n">
        <x:f>IFERROR((EXP(-$G431/INDEX($BB$5:$BG$12,MATCH($D431,$AR$5:$AR$12,0),5))*($G431/INDEX($BB$5:$BG$12,MATCH($D431,$AR$5:$AR$12,0),5))^$J431)/((EXP(-$G431/INDEX($BB$5:$BG$12,MATCH($D431,$AR$5:$AR$12,0),1))*($G431/INDEX($BB$5:$BG$12,MATCH($D431,$AR$5:$AR$12,0),1))^$J431)+(EXP(-$G431/INDEX($BB$5:$BG$12,MATCH($D431,$AR$5:$AR$12,0),2))*($G431/INDEX($BB$5:$BG$12,MATCH($D431,$AR$5:$AR$12,0),2))^$J431)+(EXP(-$G431/INDEX($BB$5:$BG$12,MATCH($D431,$AR$5:$AR$12,0),3))*($G431/INDEX($BB$5:$BG$12,MATCH($D431,$AR$5:$AR$12,0),3))^$J431)+(EXP(-$G431/INDEX($BB$5:$BG$12,MATCH($D431,$AR$5:$AR$12,0),4))*($G431/INDEX($BB$5:$BG$12,MATCH($D431,$AR$5:$AR$12,0),4))^$J431)+(EXP(-$G431/INDEX($BB$5:$BG$12,MATCH($D431,$AR$5:$AR$12,0),5))*($G431/INDEX($BB$5:$BG$12,MATCH($D431,$AR$5:$AR$12,0),5))^$J431)+(EXP(-$G431/INDEX($BB$5:$BG$12,MATCH($D431,$AR$5:$AR$12,0),6))*($G431/INDEX($BB$5:$BG$12,MATCH($D431,$AR$5:$AR$12,0),6))^$J431)),0)</x:f>
        <x:v>0</x:v>
      </x:c>
      <x:c r="AJ431" s="145" t="n">
        <x:f>IFERROR((EXP(-$G431/INDEX($BB$5:$BG$12,MATCH($D431,$AR$5:$AR$12,0),6))*($G431/INDEX($BB$5:$BG$12,MATCH($D431,$AR$5:$AR$12,0),6))^$J431)/((EXP(-$G431/INDEX($BB$5:$BG$12,MATCH($D431,$AR$5:$AR$12,0),1))*($G431/INDEX($BB$5:$BG$12,MATCH($D431,$AR$5:$AR$12,0),1))^$J431)+(EXP(-$G431/INDEX($BB$5:$BG$12,MATCH($D431,$AR$5:$AR$12,0),2))*($G431/INDEX($BB$5:$BG$12,MATCH($D431,$AR$5:$AR$12,0),2))^$J431)+(EXP(-$G431/INDEX($BB$5:$BG$12,MATCH($D431,$AR$5:$AR$12,0),3))*($G431/INDEX($BB$5:$BG$12,MATCH($D431,$AR$5:$AR$12,0),3))^$J431)+(EXP(-$G431/INDEX($BB$5:$BG$12,MATCH($D431,$AR$5:$AR$12,0),4))*($G431/INDEX($BB$5:$BG$12,MATCH($D431,$AR$5:$AR$12,0),4))^$J431)+(EXP(-$G431/INDEX($BB$5:$BG$12,MATCH($D431,$AR$5:$AR$12,0),5))*($G431/INDEX($BB$5:$BG$12,MATCH($D431,$AR$5:$AR$12,0),5))^$J431)+(EXP(-$G431/INDEX($BB$5:$BG$12,MATCH($D431,$AR$5:$AR$12,0),6))*($G431/INDEX($BB$5:$BG$12,MATCH($D431,$AR$5:$AR$12,0),6))^$J431)),0)</x:f>
        <x:v>0</x:v>
      </x:c>
      <x:c r="BJ431"/>
      <x:c r="BK431"/>
      <x:c r="BL431"/>
      <x:c r="BM431"/>
      <x:c r="BN431"/>
      <x:c r="BO431"/>
      <x:c r="BP431"/>
      <x:c r="BQ431"/>
      <x:c r="BR431"/>
      <x:c r="BS431"/>
      <x:c r="BT431"/>
      <x:c r="BU431"/>
      <x:c r="BV431"/>
      <x:c r="BW431"/>
      <x:c r="BX431"/>
      <x:c r="BY431"/>
      <x:c r="BZ431"/>
    </x:row>
    <x:row r="432">
      <x:c r="A432" s="30" t="n">
        <x:f>'対象台データ'!A430</x:f>
        <x:v>46278</x:v>
      </x:c>
      <x:c r="B432" s="1004" t="str">
        <x:f>'対象台データ'!B430</x:f>
        <x:v>日</x:v>
      </x:c>
      <x:c r="C432" s="1004" t="str">
        <x:f>'対象台データ'!C430</x:f>
        <x:v>9/13</x:v>
      </x:c>
      <x:c r="D432" t="str">
        <x:f>'対象台データ'!D430</x:f>
        <x:v>スマスロ ミリオンゴッド‐神々の軌跡‐</x:v>
      </x:c>
      <x:c r="E432" s="1015" t="n">
        <x:f>IF($X432="A",MIN(100,MAX(0,55+(V432-55)*(1+0.4*SQRT(MIN(G432/8000,1))))),MIN(100,MAX(0,V432)))</x:f>
        <x:v>62.804956550504855</x:v>
      </x:c>
      <x:c r="F432" s="1017" t="n">
        <x:f>'対象台データ'!E430</x:f>
        <x:v>680</x:v>
      </x:c>
      <x:c r="G432" s="644" t="n">
        <x:f>'対象台データ'!F430</x:f>
        <x:v>3918</x:v>
      </x:c>
      <x:c r="H432" s="644" t="n">
        <x:f>'対象台データ'!G430</x:f>
        <x:v>8035</x:v>
      </x:c>
      <x:c r="I432" s="644" t="n">
        <x:f>'対象台データ'!H430</x:f>
        <x:v>0</x:v>
      </x:c>
      <x:c r="J432" s="644" t="n">
        <x:f>'対象台データ'!I430</x:f>
        <x:v>0</x:v>
      </x:c>
      <x:c r="K432" s="145" t="n">
        <x:f>'対象台データ'!K430</x:f>
        <x:v>1.6835970733367365</x:v>
      </x:c>
      <x:c r="L432" s="28" t="n">
        <x:f>IF(G432&lt;=0,5,IF(G432&lt;1500,5+(G432-0)*(20-5)/(1500-0),IF(G432&lt;3000,20+(G432-1500)*(40-20)/(3000-1500),IF(G432&lt;4500,40+(G432-3000)*(58-40)/(4500-3000),IF(G432&lt;6000,58+(G432-4500)*(72-58)/(6000-4500),IF(G432&lt;7500,72+(G432-6000)*(84-72)/(7500-6000),IF(G432&lt;9000,84+(G432-7500)*(93-84)/(9000-7500),IF(G432&lt;11000,93+(G432-9000)*(100-93)/(11000-9000),100))))))))</x:f>
        <x:v>51.016</x:v>
      </x:c>
      <x:c r="M432" s="28" t="n">
        <x:v>1</x:v>
      </x:c>
      <x:c r="N432" s="28" t="n">
        <x:f>MIN(100,L432*M432)</x:f>
        <x:v>51.016</x:v>
      </x:c>
      <x:c r="O432" s="28" t="n">
        <x:f>IF(K432&lt;=0.8,0,IF(K432&lt;0.9,0+(K432-0.8)*(10-0)/(0.9-0.8),IF(K432&lt;1,10+(K432-0.9)*(35-10)/(1-0.9),IF(K432&lt;1.2,35+(K432-1)*(87-35)/(1.2-1),IF(K432&lt;1.3,87+(K432-1.2)*(96-87)/(1.3-1.2),IF(K432&lt;1.45,96+(K432-1.3)*(100-96)/(1.45-1.3),100))))))</x:f>
        <x:v>100</x:v>
      </x:c>
      <x:c r="P432" s="145" t="n">
        <x:f>MIN(1,SQRT(G432/8000))</x:f>
        <x:v>0.6998214057886484</x:v>
      </x:c>
      <x:c r="Q432" s="28" t="n">
        <x:f>35+(O432-35)*P432</x:f>
        <x:v>80.48839137626214</x:v>
      </x:c>
      <x:c r="R432" s="28" t="n">
        <x:f>IF(K432&lt;0.95,MIN(25,(0.95-K432)*250),0)</x:f>
        <x:v>0</x:v>
      </x:c>
      <x:c r="S432" s="28" t="n">
        <x:f>IF($X432="A",Y432*5+Z432*15+AA432*30+AB432*60+AC432*80+AD432*100,0)</x:f>
        <x:v>0</x:v>
      </x:c>
      <x:c r="T432" s="28" t="n">
        <x:f>IF($X432="A",AE432*5+AF432*15+AG432*30+AH432*60+AI432*80+AJ432*100,0)</x:f>
        <x:v>0</x:v>
      </x:c>
      <x:c r="U432" s="28" t="n">
        <x:f>IF($X432="A",S432*15%+T432*30%+Q432*55%,0)</x:f>
        <x:v>0</x:v>
      </x:c>
      <x:c r="V432" s="1019" t="n">
        <x:f>IF($X432="A",U432*80%+N432*20%,N432*IFERROR(INDEX($AT$5:$AT$60,MATCH($D432,$AR$5:$AR$60,0)),0.6)+Q432*IFERROR(INDEX($AU$5:$AU$60,MATCH($D432,$AR$5:$AR$60,0)),0.4)-R432)</x:f>
        <x:v>62.804956550504855</x:v>
      </x:c>
      <x:c r="W432" s="25" t="str">
        <x:f>IF(E432&gt;=90,"設定6級候補",IF(E432&gt;=75,"設定4以上強候補",IF(E432&gt;=60,"設定4以上を疑う","要観察")))</x:f>
        <x:v>設定4以上を疑う</x:v>
      </x:c>
      <x:c r="X432" s="1004" t="str">
        <x:f>IFERROR(INDEX($AS$5:$AS$60,MATCH($D432,$AR$5:$AR$60,0)),"AT")</x:f>
        <x:v>AT</x:v>
      </x:c>
      <x:c r="Y432" s="145" t="n">
        <x:f>IFERROR((EXP(-$G432/INDEX($AV$5:$BA$12,MATCH($D432,$AR$5:$AR$12,0),1))*($G432/INDEX($AV$5:$BA$12,MATCH($D432,$AR$5:$AR$12,0),1))^$I432)/((EXP(-$G432/INDEX($AV$5:$BA$12,MATCH($D432,$AR$5:$AR$12,0),1))*($G432/INDEX($AV$5:$BA$12,MATCH($D432,$AR$5:$AR$12,0),1))^$I432)+(EXP(-$G432/INDEX($AV$5:$BA$12,MATCH($D432,$AR$5:$AR$12,0),2))*($G432/INDEX($AV$5:$BA$12,MATCH($D432,$AR$5:$AR$12,0),2))^$I432)+(EXP(-$G432/INDEX($AV$5:$BA$12,MATCH($D432,$AR$5:$AR$12,0),3))*($G432/INDEX($AV$5:$BA$12,MATCH($D432,$AR$5:$AR$12,0),3))^$I432)+(EXP(-$G432/INDEX($AV$5:$BA$12,MATCH($D432,$AR$5:$AR$12,0),4))*($G432/INDEX($AV$5:$BA$12,MATCH($D432,$AR$5:$AR$12,0),4))^$I432)+(EXP(-$G432/INDEX($AV$5:$BA$12,MATCH($D432,$AR$5:$AR$12,0),5))*($G432/INDEX($AV$5:$BA$12,MATCH($D432,$AR$5:$AR$12,0),5))^$I432)+(EXP(-$G432/INDEX($AV$5:$BA$12,MATCH($D432,$AR$5:$AR$12,0),6))*($G432/INDEX($AV$5:$BA$12,MATCH($D432,$AR$5:$AR$12,0),6))^$I432)),0)</x:f>
        <x:v>0</x:v>
      </x:c>
      <x:c r="Z432" s="145" t="n">
        <x:f>IFERROR((EXP(-$G432/INDEX($AV$5:$BA$12,MATCH($D432,$AR$5:$AR$12,0),2))*($G432/INDEX($AV$5:$BA$12,MATCH($D432,$AR$5:$AR$12,0),2))^$I432)/((EXP(-$G432/INDEX($AV$5:$BA$12,MATCH($D432,$AR$5:$AR$12,0),1))*($G432/INDEX($AV$5:$BA$12,MATCH($D432,$AR$5:$AR$12,0),1))^$I432)+(EXP(-$G432/INDEX($AV$5:$BA$12,MATCH($D432,$AR$5:$AR$12,0),2))*($G432/INDEX($AV$5:$BA$12,MATCH($D432,$AR$5:$AR$12,0),2))^$I432)+(EXP(-$G432/INDEX($AV$5:$BA$12,MATCH($D432,$AR$5:$AR$12,0),3))*($G432/INDEX($AV$5:$BA$12,MATCH($D432,$AR$5:$AR$12,0),3))^$I432)+(EXP(-$G432/INDEX($AV$5:$BA$12,MATCH($D432,$AR$5:$AR$12,0),4))*($G432/INDEX($AV$5:$BA$12,MATCH($D432,$AR$5:$AR$12,0),4))^$I432)+(EXP(-$G432/INDEX($AV$5:$BA$12,MATCH($D432,$AR$5:$AR$12,0),5))*($G432/INDEX($AV$5:$BA$12,MATCH($D432,$AR$5:$AR$12,0),5))^$I432)+(EXP(-$G432/INDEX($AV$5:$BA$12,MATCH($D432,$AR$5:$AR$12,0),6))*($G432/INDEX($AV$5:$BA$12,MATCH($D432,$AR$5:$AR$12,0),6))^$I432)),0)</x:f>
        <x:v>0</x:v>
      </x:c>
      <x:c r="AA432" s="145" t="n">
        <x:f>IFERROR((EXP(-$G432/INDEX($AV$5:$BA$12,MATCH($D432,$AR$5:$AR$12,0),3))*($G432/INDEX($AV$5:$BA$12,MATCH($D432,$AR$5:$AR$12,0),3))^$I432)/((EXP(-$G432/INDEX($AV$5:$BA$12,MATCH($D432,$AR$5:$AR$12,0),1))*($G432/INDEX($AV$5:$BA$12,MATCH($D432,$AR$5:$AR$12,0),1))^$I432)+(EXP(-$G432/INDEX($AV$5:$BA$12,MATCH($D432,$AR$5:$AR$12,0),2))*($G432/INDEX($AV$5:$BA$12,MATCH($D432,$AR$5:$AR$12,0),2))^$I432)+(EXP(-$G432/INDEX($AV$5:$BA$12,MATCH($D432,$AR$5:$AR$12,0),3))*($G432/INDEX($AV$5:$BA$12,MATCH($D432,$AR$5:$AR$12,0),3))^$I432)+(EXP(-$G432/INDEX($AV$5:$BA$12,MATCH($D432,$AR$5:$AR$12,0),4))*($G432/INDEX($AV$5:$BA$12,MATCH($D432,$AR$5:$AR$12,0),4))^$I432)+(EXP(-$G432/INDEX($AV$5:$BA$12,MATCH($D432,$AR$5:$AR$12,0),5))*($G432/INDEX($AV$5:$BA$12,MATCH($D432,$AR$5:$AR$12,0),5))^$I432)+(EXP(-$G432/INDEX($AV$5:$BA$12,MATCH($D432,$AR$5:$AR$12,0),6))*($G432/INDEX($AV$5:$BA$12,MATCH($D432,$AR$5:$AR$12,0),6))^$I432)),0)</x:f>
        <x:v>0</x:v>
      </x:c>
      <x:c r="AB432" s="145" t="n">
        <x:f>IFERROR((EXP(-$G432/INDEX($AV$5:$BA$12,MATCH($D432,$AR$5:$AR$12,0),4))*($G432/INDEX($AV$5:$BA$12,MATCH($D432,$AR$5:$AR$12,0),4))^$I432)/((EXP(-$G432/INDEX($AV$5:$BA$12,MATCH($D432,$AR$5:$AR$12,0),1))*($G432/INDEX($AV$5:$BA$12,MATCH($D432,$AR$5:$AR$12,0),1))^$I432)+(EXP(-$G432/INDEX($AV$5:$BA$12,MATCH($D432,$AR$5:$AR$12,0),2))*($G432/INDEX($AV$5:$BA$12,MATCH($D432,$AR$5:$AR$12,0),2))^$I432)+(EXP(-$G432/INDEX($AV$5:$BA$12,MATCH($D432,$AR$5:$AR$12,0),3))*($G432/INDEX($AV$5:$BA$12,MATCH($D432,$AR$5:$AR$12,0),3))^$I432)+(EXP(-$G432/INDEX($AV$5:$BA$12,MATCH($D432,$AR$5:$AR$12,0),4))*($G432/INDEX($AV$5:$BA$12,MATCH($D432,$AR$5:$AR$12,0),4))^$I432)+(EXP(-$G432/INDEX($AV$5:$BA$12,MATCH($D432,$AR$5:$AR$12,0),5))*($G432/INDEX($AV$5:$BA$12,MATCH($D432,$AR$5:$AR$12,0),5))^$I432)+(EXP(-$G432/INDEX($AV$5:$BA$12,MATCH($D432,$AR$5:$AR$12,0),6))*($G432/INDEX($AV$5:$BA$12,MATCH($D432,$AR$5:$AR$12,0),6))^$I432)),0)</x:f>
        <x:v>0</x:v>
      </x:c>
      <x:c r="AC432" s="145" t="n">
        <x:f>IFERROR((EXP(-$G432/INDEX($AV$5:$BA$12,MATCH($D432,$AR$5:$AR$12,0),5))*($G432/INDEX($AV$5:$BA$12,MATCH($D432,$AR$5:$AR$12,0),5))^$I432)/((EXP(-$G432/INDEX($AV$5:$BA$12,MATCH($D432,$AR$5:$AR$12,0),1))*($G432/INDEX($AV$5:$BA$12,MATCH($D432,$AR$5:$AR$12,0),1))^$I432)+(EXP(-$G432/INDEX($AV$5:$BA$12,MATCH($D432,$AR$5:$AR$12,0),2))*($G432/INDEX($AV$5:$BA$12,MATCH($D432,$AR$5:$AR$12,0),2))^$I432)+(EXP(-$G432/INDEX($AV$5:$BA$12,MATCH($D432,$AR$5:$AR$12,0),3))*($G432/INDEX($AV$5:$BA$12,MATCH($D432,$AR$5:$AR$12,0),3))^$I432)+(EXP(-$G432/INDEX($AV$5:$BA$12,MATCH($D432,$AR$5:$AR$12,0),4))*($G432/INDEX($AV$5:$BA$12,MATCH($D432,$AR$5:$AR$12,0),4))^$I432)+(EXP(-$G432/INDEX($AV$5:$BA$12,MATCH($D432,$AR$5:$AR$12,0),5))*($G432/INDEX($AV$5:$BA$12,MATCH($D432,$AR$5:$AR$12,0),5))^$I432)+(EXP(-$G432/INDEX($AV$5:$BA$12,MATCH($D432,$AR$5:$AR$12,0),6))*($G432/INDEX($AV$5:$BA$12,MATCH($D432,$AR$5:$AR$12,0),6))^$I432)),0)</x:f>
        <x:v>0</x:v>
      </x:c>
      <x:c r="AD432" s="145" t="n">
        <x:f>IFERROR((EXP(-$G432/INDEX($AV$5:$BA$12,MATCH($D432,$AR$5:$AR$12,0),6))*($G432/INDEX($AV$5:$BA$12,MATCH($D432,$AR$5:$AR$12,0),6))^$I432)/((EXP(-$G432/INDEX($AV$5:$BA$12,MATCH($D432,$AR$5:$AR$12,0),1))*($G432/INDEX($AV$5:$BA$12,MATCH($D432,$AR$5:$AR$12,0),1))^$I432)+(EXP(-$G432/INDEX($AV$5:$BA$12,MATCH($D432,$AR$5:$AR$12,0),2))*($G432/INDEX($AV$5:$BA$12,MATCH($D432,$AR$5:$AR$12,0),2))^$I432)+(EXP(-$G432/INDEX($AV$5:$BA$12,MATCH($D432,$AR$5:$AR$12,0),3))*($G432/INDEX($AV$5:$BA$12,MATCH($D432,$AR$5:$AR$12,0),3))^$I432)+(EXP(-$G432/INDEX($AV$5:$BA$12,MATCH($D432,$AR$5:$AR$12,0),4))*($G432/INDEX($AV$5:$BA$12,MATCH($D432,$AR$5:$AR$12,0),4))^$I432)+(EXP(-$G432/INDEX($AV$5:$BA$12,MATCH($D432,$AR$5:$AR$12,0),5))*($G432/INDEX($AV$5:$BA$12,MATCH($D432,$AR$5:$AR$12,0),5))^$I432)+(EXP(-$G432/INDEX($AV$5:$BA$12,MATCH($D432,$AR$5:$AR$12,0),6))*($G432/INDEX($AV$5:$BA$12,MATCH($D432,$AR$5:$AR$12,0),6))^$I432)),0)</x:f>
        <x:v>0</x:v>
      </x:c>
      <x:c r="AE432" s="145" t="n">
        <x:f>IFERROR((EXP(-$G432/INDEX($BB$5:$BG$12,MATCH($D432,$AR$5:$AR$12,0),1))*($G432/INDEX($BB$5:$BG$12,MATCH($D432,$AR$5:$AR$12,0),1))^$J432)/((EXP(-$G432/INDEX($BB$5:$BG$12,MATCH($D432,$AR$5:$AR$12,0),1))*($G432/INDEX($BB$5:$BG$12,MATCH($D432,$AR$5:$AR$12,0),1))^$J432)+(EXP(-$G432/INDEX($BB$5:$BG$12,MATCH($D432,$AR$5:$AR$12,0),2))*($G432/INDEX($BB$5:$BG$12,MATCH($D432,$AR$5:$AR$12,0),2))^$J432)+(EXP(-$G432/INDEX($BB$5:$BG$12,MATCH($D432,$AR$5:$AR$12,0),3))*($G432/INDEX($BB$5:$BG$12,MATCH($D432,$AR$5:$AR$12,0),3))^$J432)+(EXP(-$G432/INDEX($BB$5:$BG$12,MATCH($D432,$AR$5:$AR$12,0),4))*($G432/INDEX($BB$5:$BG$12,MATCH($D432,$AR$5:$AR$12,0),4))^$J432)+(EXP(-$G432/INDEX($BB$5:$BG$12,MATCH($D432,$AR$5:$AR$12,0),5))*($G432/INDEX($BB$5:$BG$12,MATCH($D432,$AR$5:$AR$12,0),5))^$J432)+(EXP(-$G432/INDEX($BB$5:$BG$12,MATCH($D432,$AR$5:$AR$12,0),6))*($G432/INDEX($BB$5:$BG$12,MATCH($D432,$AR$5:$AR$12,0),6))^$J432)),0)</x:f>
        <x:v>0</x:v>
      </x:c>
      <x:c r="AF432" s="145" t="n">
        <x:f>IFERROR((EXP(-$G432/INDEX($BB$5:$BG$12,MATCH($D432,$AR$5:$AR$12,0),2))*($G432/INDEX($BB$5:$BG$12,MATCH($D432,$AR$5:$AR$12,0),2))^$J432)/((EXP(-$G432/INDEX($BB$5:$BG$12,MATCH($D432,$AR$5:$AR$12,0),1))*($G432/INDEX($BB$5:$BG$12,MATCH($D432,$AR$5:$AR$12,0),1))^$J432)+(EXP(-$G432/INDEX($BB$5:$BG$12,MATCH($D432,$AR$5:$AR$12,0),2))*($G432/INDEX($BB$5:$BG$12,MATCH($D432,$AR$5:$AR$12,0),2))^$J432)+(EXP(-$G432/INDEX($BB$5:$BG$12,MATCH($D432,$AR$5:$AR$12,0),3))*($G432/INDEX($BB$5:$BG$12,MATCH($D432,$AR$5:$AR$12,0),3))^$J432)+(EXP(-$G432/INDEX($BB$5:$BG$12,MATCH($D432,$AR$5:$AR$12,0),4))*($G432/INDEX($BB$5:$BG$12,MATCH($D432,$AR$5:$AR$12,0),4))^$J432)+(EXP(-$G432/INDEX($BB$5:$BG$12,MATCH($D432,$AR$5:$AR$12,0),5))*($G432/INDEX($BB$5:$BG$12,MATCH($D432,$AR$5:$AR$12,0),5))^$J432)+(EXP(-$G432/INDEX($BB$5:$BG$12,MATCH($D432,$AR$5:$AR$12,0),6))*($G432/INDEX($BB$5:$BG$12,MATCH($D432,$AR$5:$AR$12,0),6))^$J432)),0)</x:f>
        <x:v>0</x:v>
      </x:c>
      <x:c r="AG432" s="145" t="n">
        <x:f>IFERROR((EXP(-$G432/INDEX($BB$5:$BG$12,MATCH($D432,$AR$5:$AR$12,0),3))*($G432/INDEX($BB$5:$BG$12,MATCH($D432,$AR$5:$AR$12,0),3))^$J432)/((EXP(-$G432/INDEX($BB$5:$BG$12,MATCH($D432,$AR$5:$AR$12,0),1))*($G432/INDEX($BB$5:$BG$12,MATCH($D432,$AR$5:$AR$12,0),1))^$J432)+(EXP(-$G432/INDEX($BB$5:$BG$12,MATCH($D432,$AR$5:$AR$12,0),2))*($G432/INDEX($BB$5:$BG$12,MATCH($D432,$AR$5:$AR$12,0),2))^$J432)+(EXP(-$G432/INDEX($BB$5:$BG$12,MATCH($D432,$AR$5:$AR$12,0),3))*($G432/INDEX($BB$5:$BG$12,MATCH($D432,$AR$5:$AR$12,0),3))^$J432)+(EXP(-$G432/INDEX($BB$5:$BG$12,MATCH($D432,$AR$5:$AR$12,0),4))*($G432/INDEX($BB$5:$BG$12,MATCH($D432,$AR$5:$AR$12,0),4))^$J432)+(EXP(-$G432/INDEX($BB$5:$BG$12,MATCH($D432,$AR$5:$AR$12,0),5))*($G432/INDEX($BB$5:$BG$12,MATCH($D432,$AR$5:$AR$12,0),5))^$J432)+(EXP(-$G432/INDEX($BB$5:$BG$12,MATCH($D432,$AR$5:$AR$12,0),6))*($G432/INDEX($BB$5:$BG$12,MATCH($D432,$AR$5:$AR$12,0),6))^$J432)),0)</x:f>
        <x:v>0</x:v>
      </x:c>
      <x:c r="AH432" s="145" t="n">
        <x:f>IFERROR((EXP(-$G432/INDEX($BB$5:$BG$12,MATCH($D432,$AR$5:$AR$12,0),4))*($G432/INDEX($BB$5:$BG$12,MATCH($D432,$AR$5:$AR$12,0),4))^$J432)/((EXP(-$G432/INDEX($BB$5:$BG$12,MATCH($D432,$AR$5:$AR$12,0),1))*($G432/INDEX($BB$5:$BG$12,MATCH($D432,$AR$5:$AR$12,0),1))^$J432)+(EXP(-$G432/INDEX($BB$5:$BG$12,MATCH($D432,$AR$5:$AR$12,0),2))*($G432/INDEX($BB$5:$BG$12,MATCH($D432,$AR$5:$AR$12,0),2))^$J432)+(EXP(-$G432/INDEX($BB$5:$BG$12,MATCH($D432,$AR$5:$AR$12,0),3))*($G432/INDEX($BB$5:$BG$12,MATCH($D432,$AR$5:$AR$12,0),3))^$J432)+(EXP(-$G432/INDEX($BB$5:$BG$12,MATCH($D432,$AR$5:$AR$12,0),4))*($G432/INDEX($BB$5:$BG$12,MATCH($D432,$AR$5:$AR$12,0),4))^$J432)+(EXP(-$G432/INDEX($BB$5:$BG$12,MATCH($D432,$AR$5:$AR$12,0),5))*($G432/INDEX($BB$5:$BG$12,MATCH($D432,$AR$5:$AR$12,0),5))^$J432)+(EXP(-$G432/INDEX($BB$5:$BG$12,MATCH($D432,$AR$5:$AR$12,0),6))*($G432/INDEX($BB$5:$BG$12,MATCH($D432,$AR$5:$AR$12,0),6))^$J432)),0)</x:f>
        <x:v>0</x:v>
      </x:c>
      <x:c r="AI432" s="145" t="n">
        <x:f>IFERROR((EXP(-$G432/INDEX($BB$5:$BG$12,MATCH($D432,$AR$5:$AR$12,0),5))*($G432/INDEX($BB$5:$BG$12,MATCH($D432,$AR$5:$AR$12,0),5))^$J432)/((EXP(-$G432/INDEX($BB$5:$BG$12,MATCH($D432,$AR$5:$AR$12,0),1))*($G432/INDEX($BB$5:$BG$12,MATCH($D432,$AR$5:$AR$12,0),1))^$J432)+(EXP(-$G432/INDEX($BB$5:$BG$12,MATCH($D432,$AR$5:$AR$12,0),2))*($G432/INDEX($BB$5:$BG$12,MATCH($D432,$AR$5:$AR$12,0),2))^$J432)+(EXP(-$G432/INDEX($BB$5:$BG$12,MATCH($D432,$AR$5:$AR$12,0),3))*($G432/INDEX($BB$5:$BG$12,MATCH($D432,$AR$5:$AR$12,0),3))^$J432)+(EXP(-$G432/INDEX($BB$5:$BG$12,MATCH($D432,$AR$5:$AR$12,0),4))*($G432/INDEX($BB$5:$BG$12,MATCH($D432,$AR$5:$AR$12,0),4))^$J432)+(EXP(-$G432/INDEX($BB$5:$BG$12,MATCH($D432,$AR$5:$AR$12,0),5))*($G432/INDEX($BB$5:$BG$12,MATCH($D432,$AR$5:$AR$12,0),5))^$J432)+(EXP(-$G432/INDEX($BB$5:$BG$12,MATCH($D432,$AR$5:$AR$12,0),6))*($G432/INDEX($BB$5:$BG$12,MATCH($D432,$AR$5:$AR$12,0),6))^$J432)),0)</x:f>
        <x:v>0</x:v>
      </x:c>
      <x:c r="AJ432" s="145" t="n">
        <x:f>IFERROR((EXP(-$G432/INDEX($BB$5:$BG$12,MATCH($D432,$AR$5:$AR$12,0),6))*($G432/INDEX($BB$5:$BG$12,MATCH($D432,$AR$5:$AR$12,0),6))^$J432)/((EXP(-$G432/INDEX($BB$5:$BG$12,MATCH($D432,$AR$5:$AR$12,0),1))*($G432/INDEX($BB$5:$BG$12,MATCH($D432,$AR$5:$AR$12,0),1))^$J432)+(EXP(-$G432/INDEX($BB$5:$BG$12,MATCH($D432,$AR$5:$AR$12,0),2))*($G432/INDEX($BB$5:$BG$12,MATCH($D432,$AR$5:$AR$12,0),2))^$J432)+(EXP(-$G432/INDEX($BB$5:$BG$12,MATCH($D432,$AR$5:$AR$12,0),3))*($G432/INDEX($BB$5:$BG$12,MATCH($D432,$AR$5:$AR$12,0),3))^$J432)+(EXP(-$G432/INDEX($BB$5:$BG$12,MATCH($D432,$AR$5:$AR$12,0),4))*($G432/INDEX($BB$5:$BG$12,MATCH($D432,$AR$5:$AR$12,0),4))^$J432)+(EXP(-$G432/INDEX($BB$5:$BG$12,MATCH($D432,$AR$5:$AR$12,0),5))*($G432/INDEX($BB$5:$BG$12,MATCH($D432,$AR$5:$AR$12,0),5))^$J432)+(EXP(-$G432/INDEX($BB$5:$BG$12,MATCH($D432,$AR$5:$AR$12,0),6))*($G432/INDEX($BB$5:$BG$12,MATCH($D432,$AR$5:$AR$12,0),6))^$J432)),0)</x:f>
        <x:v>0</x:v>
      </x:c>
      <x:c r="BJ432"/>
      <x:c r="BK432"/>
      <x:c r="BL432"/>
      <x:c r="BM432"/>
      <x:c r="BN432"/>
      <x:c r="BO432"/>
      <x:c r="BP432"/>
      <x:c r="BQ432"/>
      <x:c r="BR432"/>
      <x:c r="BS432"/>
      <x:c r="BT432"/>
      <x:c r="BU432"/>
      <x:c r="BV432"/>
      <x:c r="BW432"/>
      <x:c r="BX432"/>
      <x:c r="BY432"/>
      <x:c r="BZ432"/>
    </x:row>
    <x:row r="433">
      <x:c r="A433" s="30" t="n">
        <x:f>'対象台データ'!A431</x:f>
        <x:v>46278</x:v>
      </x:c>
      <x:c r="B433" s="1004" t="str">
        <x:f>'対象台データ'!B431</x:f>
        <x:v>日</x:v>
      </x:c>
      <x:c r="C433" s="1004" t="str">
        <x:f>'対象台データ'!C431</x:f>
        <x:v>9/13</x:v>
      </x:c>
      <x:c r="D433" t="str">
        <x:f>'対象台データ'!D431</x:f>
        <x:v>スマスロ ミリオンゴッド‐神々の軌跡‐</x:v>
      </x:c>
      <x:c r="E433" s="1015" t="n">
        <x:f>IF($X433="A",MIN(100,MAX(0,55+(V433-55)*(1+0.4*SQRT(MIN(G433/8000,1))))),MIN(100,MAX(0,V433)))</x:f>
        <x:v>70.47321442416246</x:v>
      </x:c>
      <x:c r="F433" s="1017" t="n">
        <x:f>'対象台データ'!E431</x:f>
        <x:v>682</x:v>
      </x:c>
      <x:c r="G433" s="644" t="n">
        <x:f>'対象台データ'!F431</x:f>
        <x:v>4781</x:v>
      </x:c>
      <x:c r="H433" s="644" t="n">
        <x:f>'対象台データ'!G431</x:f>
        <x:v>9225</x:v>
      </x:c>
      <x:c r="I433" s="644" t="n">
        <x:f>'対象台データ'!H431</x:f>
        <x:v>6</x:v>
      </x:c>
      <x:c r="J433" s="644" t="n">
        <x:f>'対象台データ'!I431</x:f>
        <x:v>0</x:v>
      </x:c>
      <x:c r="K433" s="145" t="n">
        <x:f>'対象台データ'!K431</x:f>
        <x:v>1.643170884752144</x:v>
      </x:c>
      <x:c r="L433" s="28" t="n">
        <x:f>IF(G433&lt;=0,5,IF(G433&lt;1500,5+(G433-0)*(20-5)/(1500-0),IF(G433&lt;3000,20+(G433-1500)*(40-20)/(3000-1500),IF(G433&lt;4500,40+(G433-3000)*(58-40)/(4500-3000),IF(G433&lt;6000,58+(G433-4500)*(72-58)/(6000-4500),IF(G433&lt;7500,72+(G433-6000)*(84-72)/(7500-6000),IF(G433&lt;9000,84+(G433-7500)*(93-84)/(9000-7500),IF(G433&lt;11000,93+(G433-9000)*(100-93)/(11000-9000),100))))))))</x:f>
        <x:v>60.62266666666667</x:v>
      </x:c>
      <x:c r="M433" s="28" t="n">
        <x:v>1</x:v>
      </x:c>
      <x:c r="N433" s="28" t="n">
        <x:f>MIN(100,L433*M433)</x:f>
        <x:v>60.62266666666667</x:v>
      </x:c>
      <x:c r="O433" s="28" t="n">
        <x:f>IF(K433&lt;=0.8,0,IF(K433&lt;0.9,0+(K433-0.8)*(10-0)/(0.9-0.8),IF(K433&lt;1,10+(K433-0.9)*(35-10)/(1-0.9),IF(K433&lt;1.2,35+(K433-1)*(87-35)/(1.2-1),IF(K433&lt;1.3,87+(K433-1.2)*(96-87)/(1.3-1.2),IF(K433&lt;1.45,96+(K433-1.3)*(100-96)/(1.45-1.3),100))))))</x:f>
        <x:v>100</x:v>
      </x:c>
      <x:c r="P433" s="145" t="n">
        <x:f>MIN(1,SQRT(G433/8000))</x:f>
        <x:v>0.773062093237018</x:v>
      </x:c>
      <x:c r="Q433" s="28" t="n">
        <x:f>35+(O433-35)*P433</x:f>
        <x:v>85.24903606040617</x:v>
      </x:c>
      <x:c r="R433" s="28" t="n">
        <x:f>IF(K433&lt;0.95,MIN(25,(0.95-K433)*250),0)</x:f>
        <x:v>0</x:v>
      </x:c>
      <x:c r="S433" s="28" t="n">
        <x:f>IF($X433="A",Y433*5+Z433*15+AA433*30+AB433*60+AC433*80+AD433*100,0)</x:f>
        <x:v>0</x:v>
      </x:c>
      <x:c r="T433" s="28" t="n">
        <x:f>IF($X433="A",AE433*5+AF433*15+AG433*30+AH433*60+AI433*80+AJ433*100,0)</x:f>
        <x:v>0</x:v>
      </x:c>
      <x:c r="U433" s="28" t="n">
        <x:f>IF($X433="A",S433*15%+T433*30%+Q433*55%,0)</x:f>
        <x:v>0</x:v>
      </x:c>
      <x:c r="V433" s="1019" t="n">
        <x:f>IF($X433="A",U433*80%+N433*20%,N433*IFERROR(INDEX($AT$5:$AT$60,MATCH($D433,$AR$5:$AR$60,0)),0.6)+Q433*IFERROR(INDEX($AU$5:$AU$60,MATCH($D433,$AR$5:$AR$60,0)),0.4)-R433)</x:f>
        <x:v>70.47321442416246</x:v>
      </x:c>
      <x:c r="W433" s="25" t="str">
        <x:f>IF(E433&gt;=90,"設定6級候補",IF(E433&gt;=75,"設定4以上強候補",IF(E433&gt;=60,"設定4以上を疑う","要観察")))</x:f>
        <x:v>設定4以上を疑う</x:v>
      </x:c>
      <x:c r="X433" s="1004" t="str">
        <x:f>IFERROR(INDEX($AS$5:$AS$60,MATCH($D433,$AR$5:$AR$60,0)),"AT")</x:f>
        <x:v>AT</x:v>
      </x:c>
      <x:c r="Y433" s="145" t="n">
        <x:f>IFERROR((EXP(-$G433/INDEX($AV$5:$BA$12,MATCH($D433,$AR$5:$AR$12,0),1))*($G433/INDEX($AV$5:$BA$12,MATCH($D433,$AR$5:$AR$12,0),1))^$I433)/((EXP(-$G433/INDEX($AV$5:$BA$12,MATCH($D433,$AR$5:$AR$12,0),1))*($G433/INDEX($AV$5:$BA$12,MATCH($D433,$AR$5:$AR$12,0),1))^$I433)+(EXP(-$G433/INDEX($AV$5:$BA$12,MATCH($D433,$AR$5:$AR$12,0),2))*($G433/INDEX($AV$5:$BA$12,MATCH($D433,$AR$5:$AR$12,0),2))^$I433)+(EXP(-$G433/INDEX($AV$5:$BA$12,MATCH($D433,$AR$5:$AR$12,0),3))*($G433/INDEX($AV$5:$BA$12,MATCH($D433,$AR$5:$AR$12,0),3))^$I433)+(EXP(-$G433/INDEX($AV$5:$BA$12,MATCH($D433,$AR$5:$AR$12,0),4))*($G433/INDEX($AV$5:$BA$12,MATCH($D433,$AR$5:$AR$12,0),4))^$I433)+(EXP(-$G433/INDEX($AV$5:$BA$12,MATCH($D433,$AR$5:$AR$12,0),5))*($G433/INDEX($AV$5:$BA$12,MATCH($D433,$AR$5:$AR$12,0),5))^$I433)+(EXP(-$G433/INDEX($AV$5:$BA$12,MATCH($D433,$AR$5:$AR$12,0),6))*($G433/INDEX($AV$5:$BA$12,MATCH($D433,$AR$5:$AR$12,0),6))^$I433)),0)</x:f>
        <x:v>0</x:v>
      </x:c>
      <x:c r="Z433" s="145" t="n">
        <x:f>IFERROR((EXP(-$G433/INDEX($AV$5:$BA$12,MATCH($D433,$AR$5:$AR$12,0),2))*($G433/INDEX($AV$5:$BA$12,MATCH($D433,$AR$5:$AR$12,0),2))^$I433)/((EXP(-$G433/INDEX($AV$5:$BA$12,MATCH($D433,$AR$5:$AR$12,0),1))*($G433/INDEX($AV$5:$BA$12,MATCH($D433,$AR$5:$AR$12,0),1))^$I433)+(EXP(-$G433/INDEX($AV$5:$BA$12,MATCH($D433,$AR$5:$AR$12,0),2))*($G433/INDEX($AV$5:$BA$12,MATCH($D433,$AR$5:$AR$12,0),2))^$I433)+(EXP(-$G433/INDEX($AV$5:$BA$12,MATCH($D433,$AR$5:$AR$12,0),3))*($G433/INDEX($AV$5:$BA$12,MATCH($D433,$AR$5:$AR$12,0),3))^$I433)+(EXP(-$G433/INDEX($AV$5:$BA$12,MATCH($D433,$AR$5:$AR$12,0),4))*($G433/INDEX($AV$5:$BA$12,MATCH($D433,$AR$5:$AR$12,0),4))^$I433)+(EXP(-$G433/INDEX($AV$5:$BA$12,MATCH($D433,$AR$5:$AR$12,0),5))*($G433/INDEX($AV$5:$BA$12,MATCH($D433,$AR$5:$AR$12,0),5))^$I433)+(EXP(-$G433/INDEX($AV$5:$BA$12,MATCH($D433,$AR$5:$AR$12,0),6))*($G433/INDEX($AV$5:$BA$12,MATCH($D433,$AR$5:$AR$12,0),6))^$I433)),0)</x:f>
        <x:v>0</x:v>
      </x:c>
      <x:c r="AA433" s="145" t="n">
        <x:f>IFERROR((EXP(-$G433/INDEX($AV$5:$BA$12,MATCH($D433,$AR$5:$AR$12,0),3))*($G433/INDEX($AV$5:$BA$12,MATCH($D433,$AR$5:$AR$12,0),3))^$I433)/((EXP(-$G433/INDEX($AV$5:$BA$12,MATCH($D433,$AR$5:$AR$12,0),1))*($G433/INDEX($AV$5:$BA$12,MATCH($D433,$AR$5:$AR$12,0),1))^$I433)+(EXP(-$G433/INDEX($AV$5:$BA$12,MATCH($D433,$AR$5:$AR$12,0),2))*($G433/INDEX($AV$5:$BA$12,MATCH($D433,$AR$5:$AR$12,0),2))^$I433)+(EXP(-$G433/INDEX($AV$5:$BA$12,MATCH($D433,$AR$5:$AR$12,0),3))*($G433/INDEX($AV$5:$BA$12,MATCH($D433,$AR$5:$AR$12,0),3))^$I433)+(EXP(-$G433/INDEX($AV$5:$BA$12,MATCH($D433,$AR$5:$AR$12,0),4))*($G433/INDEX($AV$5:$BA$12,MATCH($D433,$AR$5:$AR$12,0),4))^$I433)+(EXP(-$G433/INDEX($AV$5:$BA$12,MATCH($D433,$AR$5:$AR$12,0),5))*($G433/INDEX($AV$5:$BA$12,MATCH($D433,$AR$5:$AR$12,0),5))^$I433)+(EXP(-$G433/INDEX($AV$5:$BA$12,MATCH($D433,$AR$5:$AR$12,0),6))*($G433/INDEX($AV$5:$BA$12,MATCH($D433,$AR$5:$AR$12,0),6))^$I433)),0)</x:f>
        <x:v>0</x:v>
      </x:c>
      <x:c r="AB433" s="145" t="n">
        <x:f>IFERROR((EXP(-$G433/INDEX($AV$5:$BA$12,MATCH($D433,$AR$5:$AR$12,0),4))*($G433/INDEX($AV$5:$BA$12,MATCH($D433,$AR$5:$AR$12,0),4))^$I433)/((EXP(-$G433/INDEX($AV$5:$BA$12,MATCH($D433,$AR$5:$AR$12,0),1))*($G433/INDEX($AV$5:$BA$12,MATCH($D433,$AR$5:$AR$12,0),1))^$I433)+(EXP(-$G433/INDEX($AV$5:$BA$12,MATCH($D433,$AR$5:$AR$12,0),2))*($G433/INDEX($AV$5:$BA$12,MATCH($D433,$AR$5:$AR$12,0),2))^$I433)+(EXP(-$G433/INDEX($AV$5:$BA$12,MATCH($D433,$AR$5:$AR$12,0),3))*($G433/INDEX($AV$5:$BA$12,MATCH($D433,$AR$5:$AR$12,0),3))^$I433)+(EXP(-$G433/INDEX($AV$5:$BA$12,MATCH($D433,$AR$5:$AR$12,0),4))*($G433/INDEX($AV$5:$BA$12,MATCH($D433,$AR$5:$AR$12,0),4))^$I433)+(EXP(-$G433/INDEX($AV$5:$BA$12,MATCH($D433,$AR$5:$AR$12,0),5))*($G433/INDEX($AV$5:$BA$12,MATCH($D433,$AR$5:$AR$12,0),5))^$I433)+(EXP(-$G433/INDEX($AV$5:$BA$12,MATCH($D433,$AR$5:$AR$12,0),6))*($G433/INDEX($AV$5:$BA$12,MATCH($D433,$AR$5:$AR$12,0),6))^$I433)),0)</x:f>
        <x:v>0</x:v>
      </x:c>
      <x:c r="AC433" s="145" t="n">
        <x:f>IFERROR((EXP(-$G433/INDEX($AV$5:$BA$12,MATCH($D433,$AR$5:$AR$12,0),5))*($G433/INDEX($AV$5:$BA$12,MATCH($D433,$AR$5:$AR$12,0),5))^$I433)/((EXP(-$G433/INDEX($AV$5:$BA$12,MATCH($D433,$AR$5:$AR$12,0),1))*($G433/INDEX($AV$5:$BA$12,MATCH($D433,$AR$5:$AR$12,0),1))^$I433)+(EXP(-$G433/INDEX($AV$5:$BA$12,MATCH($D433,$AR$5:$AR$12,0),2))*($G433/INDEX($AV$5:$BA$12,MATCH($D433,$AR$5:$AR$12,0),2))^$I433)+(EXP(-$G433/INDEX($AV$5:$BA$12,MATCH($D433,$AR$5:$AR$12,0),3))*($G433/INDEX($AV$5:$BA$12,MATCH($D433,$AR$5:$AR$12,0),3))^$I433)+(EXP(-$G433/INDEX($AV$5:$BA$12,MATCH($D433,$AR$5:$AR$12,0),4))*($G433/INDEX($AV$5:$BA$12,MATCH($D433,$AR$5:$AR$12,0),4))^$I433)+(EXP(-$G433/INDEX($AV$5:$BA$12,MATCH($D433,$AR$5:$AR$12,0),5))*($G433/INDEX($AV$5:$BA$12,MATCH($D433,$AR$5:$AR$12,0),5))^$I433)+(EXP(-$G433/INDEX($AV$5:$BA$12,MATCH($D433,$AR$5:$AR$12,0),6))*($G433/INDEX($AV$5:$BA$12,MATCH($D433,$AR$5:$AR$12,0),6))^$I433)),0)</x:f>
        <x:v>0</x:v>
      </x:c>
      <x:c r="AD433" s="145" t="n">
        <x:f>IFERROR((EXP(-$G433/INDEX($AV$5:$BA$12,MATCH($D433,$AR$5:$AR$12,0),6))*($G433/INDEX($AV$5:$BA$12,MATCH($D433,$AR$5:$AR$12,0),6))^$I433)/((EXP(-$G433/INDEX($AV$5:$BA$12,MATCH($D433,$AR$5:$AR$12,0),1))*($G433/INDEX($AV$5:$BA$12,MATCH($D433,$AR$5:$AR$12,0),1))^$I433)+(EXP(-$G433/INDEX($AV$5:$BA$12,MATCH($D433,$AR$5:$AR$12,0),2))*($G433/INDEX($AV$5:$BA$12,MATCH($D433,$AR$5:$AR$12,0),2))^$I433)+(EXP(-$G433/INDEX($AV$5:$BA$12,MATCH($D433,$AR$5:$AR$12,0),3))*($G433/INDEX($AV$5:$BA$12,MATCH($D433,$AR$5:$AR$12,0),3))^$I433)+(EXP(-$G433/INDEX($AV$5:$BA$12,MATCH($D433,$AR$5:$AR$12,0),4))*($G433/INDEX($AV$5:$BA$12,MATCH($D433,$AR$5:$AR$12,0),4))^$I433)+(EXP(-$G433/INDEX($AV$5:$BA$12,MATCH($D433,$AR$5:$AR$12,0),5))*($G433/INDEX($AV$5:$BA$12,MATCH($D433,$AR$5:$AR$12,0),5))^$I433)+(EXP(-$G433/INDEX($AV$5:$BA$12,MATCH($D433,$AR$5:$AR$12,0),6))*($G433/INDEX($AV$5:$BA$12,MATCH($D433,$AR$5:$AR$12,0),6))^$I433)),0)</x:f>
        <x:v>0</x:v>
      </x:c>
      <x:c r="AE433" s="145" t="n">
        <x:f>IFERROR((EXP(-$G433/INDEX($BB$5:$BG$12,MATCH($D433,$AR$5:$AR$12,0),1))*($G433/INDEX($BB$5:$BG$12,MATCH($D433,$AR$5:$AR$12,0),1))^$J433)/((EXP(-$G433/INDEX($BB$5:$BG$12,MATCH($D433,$AR$5:$AR$12,0),1))*($G433/INDEX($BB$5:$BG$12,MATCH($D433,$AR$5:$AR$12,0),1))^$J433)+(EXP(-$G433/INDEX($BB$5:$BG$12,MATCH($D433,$AR$5:$AR$12,0),2))*($G433/INDEX($BB$5:$BG$12,MATCH($D433,$AR$5:$AR$12,0),2))^$J433)+(EXP(-$G433/INDEX($BB$5:$BG$12,MATCH($D433,$AR$5:$AR$12,0),3))*($G433/INDEX($BB$5:$BG$12,MATCH($D433,$AR$5:$AR$12,0),3))^$J433)+(EXP(-$G433/INDEX($BB$5:$BG$12,MATCH($D433,$AR$5:$AR$12,0),4))*($G433/INDEX($BB$5:$BG$12,MATCH($D433,$AR$5:$AR$12,0),4))^$J433)+(EXP(-$G433/INDEX($BB$5:$BG$12,MATCH($D433,$AR$5:$AR$12,0),5))*($G433/INDEX($BB$5:$BG$12,MATCH($D433,$AR$5:$AR$12,0),5))^$J433)+(EXP(-$G433/INDEX($BB$5:$BG$12,MATCH($D433,$AR$5:$AR$12,0),6))*($G433/INDEX($BB$5:$BG$12,MATCH($D433,$AR$5:$AR$12,0),6))^$J433)),0)</x:f>
        <x:v>0</x:v>
      </x:c>
      <x:c r="AF433" s="145" t="n">
        <x:f>IFERROR((EXP(-$G433/INDEX($BB$5:$BG$12,MATCH($D433,$AR$5:$AR$12,0),2))*($G433/INDEX($BB$5:$BG$12,MATCH($D433,$AR$5:$AR$12,0),2))^$J433)/((EXP(-$G433/INDEX($BB$5:$BG$12,MATCH($D433,$AR$5:$AR$12,0),1))*($G433/INDEX($BB$5:$BG$12,MATCH($D433,$AR$5:$AR$12,0),1))^$J433)+(EXP(-$G433/INDEX($BB$5:$BG$12,MATCH($D433,$AR$5:$AR$12,0),2))*($G433/INDEX($BB$5:$BG$12,MATCH($D433,$AR$5:$AR$12,0),2))^$J433)+(EXP(-$G433/INDEX($BB$5:$BG$12,MATCH($D433,$AR$5:$AR$12,0),3))*($G433/INDEX($BB$5:$BG$12,MATCH($D433,$AR$5:$AR$12,0),3))^$J433)+(EXP(-$G433/INDEX($BB$5:$BG$12,MATCH($D433,$AR$5:$AR$12,0),4))*($G433/INDEX($BB$5:$BG$12,MATCH($D433,$AR$5:$AR$12,0),4))^$J433)+(EXP(-$G433/INDEX($BB$5:$BG$12,MATCH($D433,$AR$5:$AR$12,0),5))*($G433/INDEX($BB$5:$BG$12,MATCH($D433,$AR$5:$AR$12,0),5))^$J433)+(EXP(-$G433/INDEX($BB$5:$BG$12,MATCH($D433,$AR$5:$AR$12,0),6))*($G433/INDEX($BB$5:$BG$12,MATCH($D433,$AR$5:$AR$12,0),6))^$J433)),0)</x:f>
        <x:v>0</x:v>
      </x:c>
      <x:c r="AG433" s="145" t="n">
        <x:f>IFERROR((EXP(-$G433/INDEX($BB$5:$BG$12,MATCH($D433,$AR$5:$AR$12,0),3))*($G433/INDEX($BB$5:$BG$12,MATCH($D433,$AR$5:$AR$12,0),3))^$J433)/((EXP(-$G433/INDEX($BB$5:$BG$12,MATCH($D433,$AR$5:$AR$12,0),1))*($G433/INDEX($BB$5:$BG$12,MATCH($D433,$AR$5:$AR$12,0),1))^$J433)+(EXP(-$G433/INDEX($BB$5:$BG$12,MATCH($D433,$AR$5:$AR$12,0),2))*($G433/INDEX($BB$5:$BG$12,MATCH($D433,$AR$5:$AR$12,0),2))^$J433)+(EXP(-$G433/INDEX($BB$5:$BG$12,MATCH($D433,$AR$5:$AR$12,0),3))*($G433/INDEX($BB$5:$BG$12,MATCH($D433,$AR$5:$AR$12,0),3))^$J433)+(EXP(-$G433/INDEX($BB$5:$BG$12,MATCH($D433,$AR$5:$AR$12,0),4))*($G433/INDEX($BB$5:$BG$12,MATCH($D433,$AR$5:$AR$12,0),4))^$J433)+(EXP(-$G433/INDEX($BB$5:$BG$12,MATCH($D433,$AR$5:$AR$12,0),5))*($G433/INDEX($BB$5:$BG$12,MATCH($D433,$AR$5:$AR$12,0),5))^$J433)+(EXP(-$G433/INDEX($BB$5:$BG$12,MATCH($D433,$AR$5:$AR$12,0),6))*($G433/INDEX($BB$5:$BG$12,MATCH($D433,$AR$5:$AR$12,0),6))^$J433)),0)</x:f>
        <x:v>0</x:v>
      </x:c>
      <x:c r="AH433" s="145" t="n">
        <x:f>IFERROR((EXP(-$G433/INDEX($BB$5:$BG$12,MATCH($D433,$AR$5:$AR$12,0),4))*($G433/INDEX($BB$5:$BG$12,MATCH($D433,$AR$5:$AR$12,0),4))^$J433)/((EXP(-$G433/INDEX($BB$5:$BG$12,MATCH($D433,$AR$5:$AR$12,0),1))*($G433/INDEX($BB$5:$BG$12,MATCH($D433,$AR$5:$AR$12,0),1))^$J433)+(EXP(-$G433/INDEX($BB$5:$BG$12,MATCH($D433,$AR$5:$AR$12,0),2))*($G433/INDEX($BB$5:$BG$12,MATCH($D433,$AR$5:$AR$12,0),2))^$J433)+(EXP(-$G433/INDEX($BB$5:$BG$12,MATCH($D433,$AR$5:$AR$12,0),3))*($G433/INDEX($BB$5:$BG$12,MATCH($D433,$AR$5:$AR$12,0),3))^$J433)+(EXP(-$G433/INDEX($BB$5:$BG$12,MATCH($D433,$AR$5:$AR$12,0),4))*($G433/INDEX($BB$5:$BG$12,MATCH($D433,$AR$5:$AR$12,0),4))^$J433)+(EXP(-$G433/INDEX($BB$5:$BG$12,MATCH($D433,$AR$5:$AR$12,0),5))*($G433/INDEX($BB$5:$BG$12,MATCH($D433,$AR$5:$AR$12,0),5))^$J433)+(EXP(-$G433/INDEX($BB$5:$BG$12,MATCH($D433,$AR$5:$AR$12,0),6))*($G433/INDEX($BB$5:$BG$12,MATCH($D433,$AR$5:$AR$12,0),6))^$J433)),0)</x:f>
        <x:v>0</x:v>
      </x:c>
      <x:c r="AI433" s="145" t="n">
        <x:f>IFERROR((EXP(-$G433/INDEX($BB$5:$BG$12,MATCH($D433,$AR$5:$AR$12,0),5))*($G433/INDEX($BB$5:$BG$12,MATCH($D433,$AR$5:$AR$12,0),5))^$J433)/((EXP(-$G433/INDEX($BB$5:$BG$12,MATCH($D433,$AR$5:$AR$12,0),1))*($G433/INDEX($BB$5:$BG$12,MATCH($D433,$AR$5:$AR$12,0),1))^$J433)+(EXP(-$G433/INDEX($BB$5:$BG$12,MATCH($D433,$AR$5:$AR$12,0),2))*($G433/INDEX($BB$5:$BG$12,MATCH($D433,$AR$5:$AR$12,0),2))^$J433)+(EXP(-$G433/INDEX($BB$5:$BG$12,MATCH($D433,$AR$5:$AR$12,0),3))*($G433/INDEX($BB$5:$BG$12,MATCH($D433,$AR$5:$AR$12,0),3))^$J433)+(EXP(-$G433/INDEX($BB$5:$BG$12,MATCH($D433,$AR$5:$AR$12,0),4))*($G433/INDEX($BB$5:$BG$12,MATCH($D433,$AR$5:$AR$12,0),4))^$J433)+(EXP(-$G433/INDEX($BB$5:$BG$12,MATCH($D433,$AR$5:$AR$12,0),5))*($G433/INDEX($BB$5:$BG$12,MATCH($D433,$AR$5:$AR$12,0),5))^$J433)+(EXP(-$G433/INDEX($BB$5:$BG$12,MATCH($D433,$AR$5:$AR$12,0),6))*($G433/INDEX($BB$5:$BG$12,MATCH($D433,$AR$5:$AR$12,0),6))^$J433)),0)</x:f>
        <x:v>0</x:v>
      </x:c>
      <x:c r="AJ433" s="145" t="n">
        <x:f>IFERROR((EXP(-$G433/INDEX($BB$5:$BG$12,MATCH($D433,$AR$5:$AR$12,0),6))*($G433/INDEX($BB$5:$BG$12,MATCH($D433,$AR$5:$AR$12,0),6))^$J433)/((EXP(-$G433/INDEX($BB$5:$BG$12,MATCH($D433,$AR$5:$AR$12,0),1))*($G433/INDEX($BB$5:$BG$12,MATCH($D433,$AR$5:$AR$12,0),1))^$J433)+(EXP(-$G433/INDEX($BB$5:$BG$12,MATCH($D433,$AR$5:$AR$12,0),2))*($G433/INDEX($BB$5:$BG$12,MATCH($D433,$AR$5:$AR$12,0),2))^$J433)+(EXP(-$G433/INDEX($BB$5:$BG$12,MATCH($D433,$AR$5:$AR$12,0),3))*($G433/INDEX($BB$5:$BG$12,MATCH($D433,$AR$5:$AR$12,0),3))^$J433)+(EXP(-$G433/INDEX($BB$5:$BG$12,MATCH($D433,$AR$5:$AR$12,0),4))*($G433/INDEX($BB$5:$BG$12,MATCH($D433,$AR$5:$AR$12,0),4))^$J433)+(EXP(-$G433/INDEX($BB$5:$BG$12,MATCH($D433,$AR$5:$AR$12,0),5))*($G433/INDEX($BB$5:$BG$12,MATCH($D433,$AR$5:$AR$12,0),5))^$J433)+(EXP(-$G433/INDEX($BB$5:$BG$12,MATCH($D433,$AR$5:$AR$12,0),6))*($G433/INDEX($BB$5:$BG$12,MATCH($D433,$AR$5:$AR$12,0),6))^$J433)),0)</x:f>
        <x:v>0</x:v>
      </x:c>
      <x:c r="BJ433"/>
      <x:c r="BK433"/>
      <x:c r="BL433"/>
      <x:c r="BM433"/>
      <x:c r="BN433"/>
      <x:c r="BO433"/>
      <x:c r="BP433"/>
      <x:c r="BQ433"/>
      <x:c r="BR433"/>
      <x:c r="BS433"/>
      <x:c r="BT433"/>
      <x:c r="BU433"/>
      <x:c r="BV433"/>
      <x:c r="BW433"/>
      <x:c r="BX433"/>
      <x:c r="BY433"/>
      <x:c r="BZ433"/>
    </x:row>
    <x:row r="434">
      <x:c r="A434" s="30" t="n">
        <x:f>'対象台データ'!A432</x:f>
        <x:v>46278</x:v>
      </x:c>
      <x:c r="B434" s="1004" t="str">
        <x:f>'対象台データ'!B432</x:f>
        <x:v>日</x:v>
      </x:c>
      <x:c r="C434" s="1004" t="str">
        <x:f>'対象台データ'!C432</x:f>
        <x:v>9/13</x:v>
      </x:c>
      <x:c r="D434" t="str">
        <x:f>'対象台データ'!D432</x:f>
        <x:v>スマスロ ミリオンゴッド‐神々の軌跡‐</x:v>
      </x:c>
      <x:c r="E434" s="1015" t="n">
        <x:f>IF($X434="A",MIN(100,MAX(0,55+(V434-55)*(1+0.4*SQRT(MIN(G434/8000,1))))),MIN(100,MAX(0,V434)))</x:f>
        <x:v>69.70190058099485</x:v>
      </x:c>
      <x:c r="F434" s="1017" t="n">
        <x:f>'対象台データ'!E432</x:f>
        <x:v>690</x:v>
      </x:c>
      <x:c r="G434" s="644" t="n">
        <x:f>'対象台データ'!F432</x:f>
        <x:v>4681</x:v>
      </x:c>
      <x:c r="H434" s="644" t="n">
        <x:f>'対象台データ'!G432</x:f>
        <x:v>7952</x:v>
      </x:c>
      <x:c r="I434" s="644" t="n">
        <x:f>'対象台データ'!H432</x:f>
        <x:v>4</x:v>
      </x:c>
      <x:c r="J434" s="644" t="n">
        <x:f>'対象台データ'!I432</x:f>
        <x:v>0</x:v>
      </x:c>
      <x:c r="K434" s="145" t="n">
        <x:f>'対象台データ'!K432</x:f>
        <x:v>1.566260770490636</x:v>
      </x:c>
      <x:c r="L434" s="28" t="n">
        <x:f>IF(G434&lt;=0,5,IF(G434&lt;1500,5+(G434-0)*(20-5)/(1500-0),IF(G434&lt;3000,20+(G434-1500)*(40-20)/(3000-1500),IF(G434&lt;4500,40+(G434-3000)*(58-40)/(4500-3000),IF(G434&lt;6000,58+(G434-4500)*(72-58)/(6000-4500),IF(G434&lt;7500,72+(G434-6000)*(84-72)/(7500-6000),IF(G434&lt;9000,84+(G434-7500)*(93-84)/(9000-7500),IF(G434&lt;11000,93+(G434-9000)*(100-93)/(11000-9000),100))))))))</x:f>
        <x:v>59.68933333333333</x:v>
      </x:c>
      <x:c r="M434" s="28" t="n">
        <x:v>1</x:v>
      </x:c>
      <x:c r="N434" s="28" t="n">
        <x:f>MIN(100,L434*M434)</x:f>
        <x:v>59.68933333333333</x:v>
      </x:c>
      <x:c r="O434" s="28" t="n">
        <x:f>IF(K434&lt;=0.8,0,IF(K434&lt;0.9,0+(K434-0.8)*(10-0)/(0.9-0.8),IF(K434&lt;1,10+(K434-0.9)*(35-10)/(1-0.9),IF(K434&lt;1.2,35+(K434-1)*(87-35)/(1.2-1),IF(K434&lt;1.3,87+(K434-1.2)*(96-87)/(1.3-1.2),IF(K434&lt;1.45,96+(K434-1.3)*(100-96)/(1.45-1.3),100))))))</x:f>
        <x:v>100</x:v>
      </x:c>
      <x:c r="P434" s="145" t="n">
        <x:f>MIN(1,SQRT(G434/8000))</x:f>
        <x:v>0.764934637730571</x:v>
      </x:c>
      <x:c r="Q434" s="28" t="n">
        <x:f>35+(O434-35)*P434</x:f>
        <x:v>84.72075145248712</x:v>
      </x:c>
      <x:c r="R434" s="28" t="n">
        <x:f>IF(K434&lt;0.95,MIN(25,(0.95-K434)*250),0)</x:f>
        <x:v>0</x:v>
      </x:c>
      <x:c r="S434" s="28" t="n">
        <x:f>IF($X434="A",Y434*5+Z434*15+AA434*30+AB434*60+AC434*80+AD434*100,0)</x:f>
        <x:v>0</x:v>
      </x:c>
      <x:c r="T434" s="28" t="n">
        <x:f>IF($X434="A",AE434*5+AF434*15+AG434*30+AH434*60+AI434*80+AJ434*100,0)</x:f>
        <x:v>0</x:v>
      </x:c>
      <x:c r="U434" s="28" t="n">
        <x:f>IF($X434="A",S434*15%+T434*30%+Q434*55%,0)</x:f>
        <x:v>0</x:v>
      </x:c>
      <x:c r="V434" s="1019" t="n">
        <x:f>IF($X434="A",U434*80%+N434*20%,N434*IFERROR(INDEX($AT$5:$AT$60,MATCH($D434,$AR$5:$AR$60,0)),0.6)+Q434*IFERROR(INDEX($AU$5:$AU$60,MATCH($D434,$AR$5:$AR$60,0)),0.4)-R434)</x:f>
        <x:v>69.70190058099485</x:v>
      </x:c>
      <x:c r="W434" s="25" t="str">
        <x:f>IF(E434&gt;=90,"設定6級候補",IF(E434&gt;=75,"設定4以上強候補",IF(E434&gt;=60,"設定4以上を疑う","要観察")))</x:f>
        <x:v>設定4以上を疑う</x:v>
      </x:c>
      <x:c r="X434" s="1004" t="str">
        <x:f>IFERROR(INDEX($AS$5:$AS$60,MATCH($D434,$AR$5:$AR$60,0)),"AT")</x:f>
        <x:v>AT</x:v>
      </x:c>
      <x:c r="Y434" s="145" t="n">
        <x:f>IFERROR((EXP(-$G434/INDEX($AV$5:$BA$12,MATCH($D434,$AR$5:$AR$12,0),1))*($G434/INDEX($AV$5:$BA$12,MATCH($D434,$AR$5:$AR$12,0),1))^$I434)/((EXP(-$G434/INDEX($AV$5:$BA$12,MATCH($D434,$AR$5:$AR$12,0),1))*($G434/INDEX($AV$5:$BA$12,MATCH($D434,$AR$5:$AR$12,0),1))^$I434)+(EXP(-$G434/INDEX($AV$5:$BA$12,MATCH($D434,$AR$5:$AR$12,0),2))*($G434/INDEX($AV$5:$BA$12,MATCH($D434,$AR$5:$AR$12,0),2))^$I434)+(EXP(-$G434/INDEX($AV$5:$BA$12,MATCH($D434,$AR$5:$AR$12,0),3))*($G434/INDEX($AV$5:$BA$12,MATCH($D434,$AR$5:$AR$12,0),3))^$I434)+(EXP(-$G434/INDEX($AV$5:$BA$12,MATCH($D434,$AR$5:$AR$12,0),4))*($G434/INDEX($AV$5:$BA$12,MATCH($D434,$AR$5:$AR$12,0),4))^$I434)+(EXP(-$G434/INDEX($AV$5:$BA$12,MATCH($D434,$AR$5:$AR$12,0),5))*($G434/INDEX($AV$5:$BA$12,MATCH($D434,$AR$5:$AR$12,0),5))^$I434)+(EXP(-$G434/INDEX($AV$5:$BA$12,MATCH($D434,$AR$5:$AR$12,0),6))*($G434/INDEX($AV$5:$BA$12,MATCH($D434,$AR$5:$AR$12,0),6))^$I434)),0)</x:f>
        <x:v>0</x:v>
      </x:c>
      <x:c r="Z434" s="145" t="n">
        <x:f>IFERROR((EXP(-$G434/INDEX($AV$5:$BA$12,MATCH($D434,$AR$5:$AR$12,0),2))*($G434/INDEX($AV$5:$BA$12,MATCH($D434,$AR$5:$AR$12,0),2))^$I434)/((EXP(-$G434/INDEX($AV$5:$BA$12,MATCH($D434,$AR$5:$AR$12,0),1))*($G434/INDEX($AV$5:$BA$12,MATCH($D434,$AR$5:$AR$12,0),1))^$I434)+(EXP(-$G434/INDEX($AV$5:$BA$12,MATCH($D434,$AR$5:$AR$12,0),2))*($G434/INDEX($AV$5:$BA$12,MATCH($D434,$AR$5:$AR$12,0),2))^$I434)+(EXP(-$G434/INDEX($AV$5:$BA$12,MATCH($D434,$AR$5:$AR$12,0),3))*($G434/INDEX($AV$5:$BA$12,MATCH($D434,$AR$5:$AR$12,0),3))^$I434)+(EXP(-$G434/INDEX($AV$5:$BA$12,MATCH($D434,$AR$5:$AR$12,0),4))*($G434/INDEX($AV$5:$BA$12,MATCH($D434,$AR$5:$AR$12,0),4))^$I434)+(EXP(-$G434/INDEX($AV$5:$BA$12,MATCH($D434,$AR$5:$AR$12,0),5))*($G434/INDEX($AV$5:$BA$12,MATCH($D434,$AR$5:$AR$12,0),5))^$I434)+(EXP(-$G434/INDEX($AV$5:$BA$12,MATCH($D434,$AR$5:$AR$12,0),6))*($G434/INDEX($AV$5:$BA$12,MATCH($D434,$AR$5:$AR$12,0),6))^$I434)),0)</x:f>
        <x:v>0</x:v>
      </x:c>
      <x:c r="AA434" s="145" t="n">
        <x:f>IFERROR((EXP(-$G434/INDEX($AV$5:$BA$12,MATCH($D434,$AR$5:$AR$12,0),3))*($G434/INDEX($AV$5:$BA$12,MATCH($D434,$AR$5:$AR$12,0),3))^$I434)/((EXP(-$G434/INDEX($AV$5:$BA$12,MATCH($D434,$AR$5:$AR$12,0),1))*($G434/INDEX($AV$5:$BA$12,MATCH($D434,$AR$5:$AR$12,0),1))^$I434)+(EXP(-$G434/INDEX($AV$5:$BA$12,MATCH($D434,$AR$5:$AR$12,0),2))*($G434/INDEX($AV$5:$BA$12,MATCH($D434,$AR$5:$AR$12,0),2))^$I434)+(EXP(-$G434/INDEX($AV$5:$BA$12,MATCH($D434,$AR$5:$AR$12,0),3))*($G434/INDEX($AV$5:$BA$12,MATCH($D434,$AR$5:$AR$12,0),3))^$I434)+(EXP(-$G434/INDEX($AV$5:$BA$12,MATCH($D434,$AR$5:$AR$12,0),4))*($G434/INDEX($AV$5:$BA$12,MATCH($D434,$AR$5:$AR$12,0),4))^$I434)+(EXP(-$G434/INDEX($AV$5:$BA$12,MATCH($D434,$AR$5:$AR$12,0),5))*($G434/INDEX($AV$5:$BA$12,MATCH($D434,$AR$5:$AR$12,0),5))^$I434)+(EXP(-$G434/INDEX($AV$5:$BA$12,MATCH($D434,$AR$5:$AR$12,0),6))*($G434/INDEX($AV$5:$BA$12,MATCH($D434,$AR$5:$AR$12,0),6))^$I434)),0)</x:f>
        <x:v>0</x:v>
      </x:c>
      <x:c r="AB434" s="145" t="n">
        <x:f>IFERROR((EXP(-$G434/INDEX($AV$5:$BA$12,MATCH($D434,$AR$5:$AR$12,0),4))*($G434/INDEX($AV$5:$BA$12,MATCH($D434,$AR$5:$AR$12,0),4))^$I434)/((EXP(-$G434/INDEX($AV$5:$BA$12,MATCH($D434,$AR$5:$AR$12,0),1))*($G434/INDEX($AV$5:$BA$12,MATCH($D434,$AR$5:$AR$12,0),1))^$I434)+(EXP(-$G434/INDEX($AV$5:$BA$12,MATCH($D434,$AR$5:$AR$12,0),2))*($G434/INDEX($AV$5:$BA$12,MATCH($D434,$AR$5:$AR$12,0),2))^$I434)+(EXP(-$G434/INDEX($AV$5:$BA$12,MATCH($D434,$AR$5:$AR$12,0),3))*($G434/INDEX($AV$5:$BA$12,MATCH($D434,$AR$5:$AR$12,0),3))^$I434)+(EXP(-$G434/INDEX($AV$5:$BA$12,MATCH($D434,$AR$5:$AR$12,0),4))*($G434/INDEX($AV$5:$BA$12,MATCH($D434,$AR$5:$AR$12,0),4))^$I434)+(EXP(-$G434/INDEX($AV$5:$BA$12,MATCH($D434,$AR$5:$AR$12,0),5))*($G434/INDEX($AV$5:$BA$12,MATCH($D434,$AR$5:$AR$12,0),5))^$I434)+(EXP(-$G434/INDEX($AV$5:$BA$12,MATCH($D434,$AR$5:$AR$12,0),6))*($G434/INDEX($AV$5:$BA$12,MATCH($D434,$AR$5:$AR$12,0),6))^$I434)),0)</x:f>
        <x:v>0</x:v>
      </x:c>
      <x:c r="AC434" s="145" t="n">
        <x:f>IFERROR((EXP(-$G434/INDEX($AV$5:$BA$12,MATCH($D434,$AR$5:$AR$12,0),5))*($G434/INDEX($AV$5:$BA$12,MATCH($D434,$AR$5:$AR$12,0),5))^$I434)/((EXP(-$G434/INDEX($AV$5:$BA$12,MATCH($D434,$AR$5:$AR$12,0),1))*($G434/INDEX($AV$5:$BA$12,MATCH($D434,$AR$5:$AR$12,0),1))^$I434)+(EXP(-$G434/INDEX($AV$5:$BA$12,MATCH($D434,$AR$5:$AR$12,0),2))*($G434/INDEX($AV$5:$BA$12,MATCH($D434,$AR$5:$AR$12,0),2))^$I434)+(EXP(-$G434/INDEX($AV$5:$BA$12,MATCH($D434,$AR$5:$AR$12,0),3))*($G434/INDEX($AV$5:$BA$12,MATCH($D434,$AR$5:$AR$12,0),3))^$I434)+(EXP(-$G434/INDEX($AV$5:$BA$12,MATCH($D434,$AR$5:$AR$12,0),4))*($G434/INDEX($AV$5:$BA$12,MATCH($D434,$AR$5:$AR$12,0),4))^$I434)+(EXP(-$G434/INDEX($AV$5:$BA$12,MATCH($D434,$AR$5:$AR$12,0),5))*($G434/INDEX($AV$5:$BA$12,MATCH($D434,$AR$5:$AR$12,0),5))^$I434)+(EXP(-$G434/INDEX($AV$5:$BA$12,MATCH($D434,$AR$5:$AR$12,0),6))*($G434/INDEX($AV$5:$BA$12,MATCH($D434,$AR$5:$AR$12,0),6))^$I434)),0)</x:f>
        <x:v>0</x:v>
      </x:c>
      <x:c r="AD434" s="145" t="n">
        <x:f>IFERROR((EXP(-$G434/INDEX($AV$5:$BA$12,MATCH($D434,$AR$5:$AR$12,0),6))*($G434/INDEX($AV$5:$BA$12,MATCH($D434,$AR$5:$AR$12,0),6))^$I434)/((EXP(-$G434/INDEX($AV$5:$BA$12,MATCH($D434,$AR$5:$AR$12,0),1))*($G434/INDEX($AV$5:$BA$12,MATCH($D434,$AR$5:$AR$12,0),1))^$I434)+(EXP(-$G434/INDEX($AV$5:$BA$12,MATCH($D434,$AR$5:$AR$12,0),2))*($G434/INDEX($AV$5:$BA$12,MATCH($D434,$AR$5:$AR$12,0),2))^$I434)+(EXP(-$G434/INDEX($AV$5:$BA$12,MATCH($D434,$AR$5:$AR$12,0),3))*($G434/INDEX($AV$5:$BA$12,MATCH($D434,$AR$5:$AR$12,0),3))^$I434)+(EXP(-$G434/INDEX($AV$5:$BA$12,MATCH($D434,$AR$5:$AR$12,0),4))*($G434/INDEX($AV$5:$BA$12,MATCH($D434,$AR$5:$AR$12,0),4))^$I434)+(EXP(-$G434/INDEX($AV$5:$BA$12,MATCH($D434,$AR$5:$AR$12,0),5))*($G434/INDEX($AV$5:$BA$12,MATCH($D434,$AR$5:$AR$12,0),5))^$I434)+(EXP(-$G434/INDEX($AV$5:$BA$12,MATCH($D434,$AR$5:$AR$12,0),6))*($G434/INDEX($AV$5:$BA$12,MATCH($D434,$AR$5:$AR$12,0),6))^$I434)),0)</x:f>
        <x:v>0</x:v>
      </x:c>
      <x:c r="AE434" s="145" t="n">
        <x:f>IFERROR((EXP(-$G434/INDEX($BB$5:$BG$12,MATCH($D434,$AR$5:$AR$12,0),1))*($G434/INDEX($BB$5:$BG$12,MATCH($D434,$AR$5:$AR$12,0),1))^$J434)/((EXP(-$G434/INDEX($BB$5:$BG$12,MATCH($D434,$AR$5:$AR$12,0),1))*($G434/INDEX($BB$5:$BG$12,MATCH($D434,$AR$5:$AR$12,0),1))^$J434)+(EXP(-$G434/INDEX($BB$5:$BG$12,MATCH($D434,$AR$5:$AR$12,0),2))*($G434/INDEX($BB$5:$BG$12,MATCH($D434,$AR$5:$AR$12,0),2))^$J434)+(EXP(-$G434/INDEX($BB$5:$BG$12,MATCH($D434,$AR$5:$AR$12,0),3))*($G434/INDEX($BB$5:$BG$12,MATCH($D434,$AR$5:$AR$12,0),3))^$J434)+(EXP(-$G434/INDEX($BB$5:$BG$12,MATCH($D434,$AR$5:$AR$12,0),4))*($G434/INDEX($BB$5:$BG$12,MATCH($D434,$AR$5:$AR$12,0),4))^$J434)+(EXP(-$G434/INDEX($BB$5:$BG$12,MATCH($D434,$AR$5:$AR$12,0),5))*($G434/INDEX($BB$5:$BG$12,MATCH($D434,$AR$5:$AR$12,0),5))^$J434)+(EXP(-$G434/INDEX($BB$5:$BG$12,MATCH($D434,$AR$5:$AR$12,0),6))*($G434/INDEX($BB$5:$BG$12,MATCH($D434,$AR$5:$AR$12,0),6))^$J434)),0)</x:f>
        <x:v>0</x:v>
      </x:c>
      <x:c r="AF434" s="145" t="n">
        <x:f>IFERROR((EXP(-$G434/INDEX($BB$5:$BG$12,MATCH($D434,$AR$5:$AR$12,0),2))*($G434/INDEX($BB$5:$BG$12,MATCH($D434,$AR$5:$AR$12,0),2))^$J434)/((EXP(-$G434/INDEX($BB$5:$BG$12,MATCH($D434,$AR$5:$AR$12,0),1))*($G434/INDEX($BB$5:$BG$12,MATCH($D434,$AR$5:$AR$12,0),1))^$J434)+(EXP(-$G434/INDEX($BB$5:$BG$12,MATCH($D434,$AR$5:$AR$12,0),2))*($G434/INDEX($BB$5:$BG$12,MATCH($D434,$AR$5:$AR$12,0),2))^$J434)+(EXP(-$G434/INDEX($BB$5:$BG$12,MATCH($D434,$AR$5:$AR$12,0),3))*($G434/INDEX($BB$5:$BG$12,MATCH($D434,$AR$5:$AR$12,0),3))^$J434)+(EXP(-$G434/INDEX($BB$5:$BG$12,MATCH($D434,$AR$5:$AR$12,0),4))*($G434/INDEX($BB$5:$BG$12,MATCH($D434,$AR$5:$AR$12,0),4))^$J434)+(EXP(-$G434/INDEX($BB$5:$BG$12,MATCH($D434,$AR$5:$AR$12,0),5))*($G434/INDEX($BB$5:$BG$12,MATCH($D434,$AR$5:$AR$12,0),5))^$J434)+(EXP(-$G434/INDEX($BB$5:$BG$12,MATCH($D434,$AR$5:$AR$12,0),6))*($G434/INDEX($BB$5:$BG$12,MATCH($D434,$AR$5:$AR$12,0),6))^$J434)),0)</x:f>
        <x:v>0</x:v>
      </x:c>
      <x:c r="AG434" s="145" t="n">
        <x:f>IFERROR((EXP(-$G434/INDEX($BB$5:$BG$12,MATCH($D434,$AR$5:$AR$12,0),3))*($G434/INDEX($BB$5:$BG$12,MATCH($D434,$AR$5:$AR$12,0),3))^$J434)/((EXP(-$G434/INDEX($BB$5:$BG$12,MATCH($D434,$AR$5:$AR$12,0),1))*($G434/INDEX($BB$5:$BG$12,MATCH($D434,$AR$5:$AR$12,0),1))^$J434)+(EXP(-$G434/INDEX($BB$5:$BG$12,MATCH($D434,$AR$5:$AR$12,0),2))*($G434/INDEX($BB$5:$BG$12,MATCH($D434,$AR$5:$AR$12,0),2))^$J434)+(EXP(-$G434/INDEX($BB$5:$BG$12,MATCH($D434,$AR$5:$AR$12,0),3))*($G434/INDEX($BB$5:$BG$12,MATCH($D434,$AR$5:$AR$12,0),3))^$J434)+(EXP(-$G434/INDEX($BB$5:$BG$12,MATCH($D434,$AR$5:$AR$12,0),4))*($G434/INDEX($BB$5:$BG$12,MATCH($D434,$AR$5:$AR$12,0),4))^$J434)+(EXP(-$G434/INDEX($BB$5:$BG$12,MATCH($D434,$AR$5:$AR$12,0),5))*($G434/INDEX($BB$5:$BG$12,MATCH($D434,$AR$5:$AR$12,0),5))^$J434)+(EXP(-$G434/INDEX($BB$5:$BG$12,MATCH($D434,$AR$5:$AR$12,0),6))*($G434/INDEX($BB$5:$BG$12,MATCH($D434,$AR$5:$AR$12,0),6))^$J434)),0)</x:f>
        <x:v>0</x:v>
      </x:c>
      <x:c r="AH434" s="145" t="n">
        <x:f>IFERROR((EXP(-$G434/INDEX($BB$5:$BG$12,MATCH($D434,$AR$5:$AR$12,0),4))*($G434/INDEX($BB$5:$BG$12,MATCH($D434,$AR$5:$AR$12,0),4))^$J434)/((EXP(-$G434/INDEX($BB$5:$BG$12,MATCH($D434,$AR$5:$AR$12,0),1))*($G434/INDEX($BB$5:$BG$12,MATCH($D434,$AR$5:$AR$12,0),1))^$J434)+(EXP(-$G434/INDEX($BB$5:$BG$12,MATCH($D434,$AR$5:$AR$12,0),2))*($G434/INDEX($BB$5:$BG$12,MATCH($D434,$AR$5:$AR$12,0),2))^$J434)+(EXP(-$G434/INDEX($BB$5:$BG$12,MATCH($D434,$AR$5:$AR$12,0),3))*($G434/INDEX($BB$5:$BG$12,MATCH($D434,$AR$5:$AR$12,0),3))^$J434)+(EXP(-$G434/INDEX($BB$5:$BG$12,MATCH($D434,$AR$5:$AR$12,0),4))*($G434/INDEX($BB$5:$BG$12,MATCH($D434,$AR$5:$AR$12,0),4))^$J434)+(EXP(-$G434/INDEX($BB$5:$BG$12,MATCH($D434,$AR$5:$AR$12,0),5))*($G434/INDEX($BB$5:$BG$12,MATCH($D434,$AR$5:$AR$12,0),5))^$J434)+(EXP(-$G434/INDEX($BB$5:$BG$12,MATCH($D434,$AR$5:$AR$12,0),6))*($G434/INDEX($BB$5:$BG$12,MATCH($D434,$AR$5:$AR$12,0),6))^$J434)),0)</x:f>
        <x:v>0</x:v>
      </x:c>
      <x:c r="AI434" s="145" t="n">
        <x:f>IFERROR((EXP(-$G434/INDEX($BB$5:$BG$12,MATCH($D434,$AR$5:$AR$12,0),5))*($G434/INDEX($BB$5:$BG$12,MATCH($D434,$AR$5:$AR$12,0),5))^$J434)/((EXP(-$G434/INDEX($BB$5:$BG$12,MATCH($D434,$AR$5:$AR$12,0),1))*($G434/INDEX($BB$5:$BG$12,MATCH($D434,$AR$5:$AR$12,0),1))^$J434)+(EXP(-$G434/INDEX($BB$5:$BG$12,MATCH($D434,$AR$5:$AR$12,0),2))*($G434/INDEX($BB$5:$BG$12,MATCH($D434,$AR$5:$AR$12,0),2))^$J434)+(EXP(-$G434/INDEX($BB$5:$BG$12,MATCH($D434,$AR$5:$AR$12,0),3))*($G434/INDEX($BB$5:$BG$12,MATCH($D434,$AR$5:$AR$12,0),3))^$J434)+(EXP(-$G434/INDEX($BB$5:$BG$12,MATCH($D434,$AR$5:$AR$12,0),4))*($G434/INDEX($BB$5:$BG$12,MATCH($D434,$AR$5:$AR$12,0),4))^$J434)+(EXP(-$G434/INDEX($BB$5:$BG$12,MATCH($D434,$AR$5:$AR$12,0),5))*($G434/INDEX($BB$5:$BG$12,MATCH($D434,$AR$5:$AR$12,0),5))^$J434)+(EXP(-$G434/INDEX($BB$5:$BG$12,MATCH($D434,$AR$5:$AR$12,0),6))*($G434/INDEX($BB$5:$BG$12,MATCH($D434,$AR$5:$AR$12,0),6))^$J434)),0)</x:f>
        <x:v>0</x:v>
      </x:c>
      <x:c r="AJ434" s="145" t="n">
        <x:f>IFERROR((EXP(-$G434/INDEX($BB$5:$BG$12,MATCH($D434,$AR$5:$AR$12,0),6))*($G434/INDEX($BB$5:$BG$12,MATCH($D434,$AR$5:$AR$12,0),6))^$J434)/((EXP(-$G434/INDEX($BB$5:$BG$12,MATCH($D434,$AR$5:$AR$12,0),1))*($G434/INDEX($BB$5:$BG$12,MATCH($D434,$AR$5:$AR$12,0),1))^$J434)+(EXP(-$G434/INDEX($BB$5:$BG$12,MATCH($D434,$AR$5:$AR$12,0),2))*($G434/INDEX($BB$5:$BG$12,MATCH($D434,$AR$5:$AR$12,0),2))^$J434)+(EXP(-$G434/INDEX($BB$5:$BG$12,MATCH($D434,$AR$5:$AR$12,0),3))*($G434/INDEX($BB$5:$BG$12,MATCH($D434,$AR$5:$AR$12,0),3))^$J434)+(EXP(-$G434/INDEX($BB$5:$BG$12,MATCH($D434,$AR$5:$AR$12,0),4))*($G434/INDEX($BB$5:$BG$12,MATCH($D434,$AR$5:$AR$12,0),4))^$J434)+(EXP(-$G434/INDEX($BB$5:$BG$12,MATCH($D434,$AR$5:$AR$12,0),5))*($G434/INDEX($BB$5:$BG$12,MATCH($D434,$AR$5:$AR$12,0),5))^$J434)+(EXP(-$G434/INDEX($BB$5:$BG$12,MATCH($D434,$AR$5:$AR$12,0),6))*($G434/INDEX($BB$5:$BG$12,MATCH($D434,$AR$5:$AR$12,0),6))^$J434)),0)</x:f>
        <x:v>0</x:v>
      </x:c>
      <x:c r="BJ434"/>
      <x:c r="BK434"/>
      <x:c r="BL434"/>
      <x:c r="BM434"/>
      <x:c r="BN434"/>
      <x:c r="BO434"/>
      <x:c r="BP434"/>
      <x:c r="BQ434"/>
      <x:c r="BR434"/>
      <x:c r="BS434"/>
      <x:c r="BT434"/>
      <x:c r="BU434"/>
      <x:c r="BV434"/>
      <x:c r="BW434"/>
      <x:c r="BX434"/>
      <x:c r="BY434"/>
      <x:c r="BZ434"/>
    </x:row>
    <x:row r="435">
      <x:c r="A435" s="30" t="n">
        <x:f>'対象台データ'!A433</x:f>
        <x:v>46278</x:v>
      </x:c>
      <x:c r="B435" s="1004" t="str">
        <x:f>'対象台データ'!B433</x:f>
        <x:v>日</x:v>
      </x:c>
      <x:c r="C435" s="1004" t="str">
        <x:f>'対象台データ'!C433</x:f>
        <x:v>9/13</x:v>
      </x:c>
      <x:c r="D435" t="str">
        <x:f>'対象台データ'!D433</x:f>
        <x:v>スマスロ ミリオンゴッド‐神々の軌跡‐</x:v>
      </x:c>
      <x:c r="E435" s="1015" t="n">
        <x:f>IF($X435="A",MIN(100,MAX(0,55+(V435-55)*(1+0.4*SQRT(MIN(G435/8000,1))))),MIN(100,MAX(0,V435)))</x:f>
        <x:v>79.35278471280391</x:v>
      </x:c>
      <x:c r="F435" s="1017" t="n">
        <x:f>'対象台データ'!E433</x:f>
        <x:v>693</x:v>
      </x:c>
      <x:c r="G435" s="644" t="n">
        <x:f>'対象台データ'!F433</x:f>
        <x:v>6493</x:v>
      </x:c>
      <x:c r="H435" s="644" t="n">
        <x:f>'対象台データ'!G433</x:f>
        <x:v>4525</x:v>
      </x:c>
      <x:c r="I435" s="644" t="n">
        <x:f>'対象台データ'!H433</x:f>
        <x:v>15</x:v>
      </x:c>
      <x:c r="J435" s="644" t="n">
        <x:f>'対象台データ'!I433</x:f>
        <x:v>0</x:v>
      </x:c>
      <x:c r="K435" s="145" t="n">
        <x:f>'対象台データ'!K433</x:f>
        <x:v>1.2323014528466554</x:v>
      </x:c>
      <x:c r="L435" s="28" t="n">
        <x:f>IF(G435&lt;=0,5,IF(G435&lt;1500,5+(G435-0)*(20-5)/(1500-0),IF(G435&lt;3000,20+(G435-1500)*(40-20)/(3000-1500),IF(G435&lt;4500,40+(G435-3000)*(58-40)/(4500-3000),IF(G435&lt;6000,58+(G435-4500)*(72-58)/(6000-4500),IF(G435&lt;7500,72+(G435-6000)*(84-72)/(7500-6000),IF(G435&lt;9000,84+(G435-7500)*(93-84)/(9000-7500),IF(G435&lt;11000,93+(G435-9000)*(100-93)/(11000-9000),100))))))))</x:f>
        <x:v>75.944</x:v>
      </x:c>
      <x:c r="M435" s="28" t="n">
        <x:v>1</x:v>
      </x:c>
      <x:c r="N435" s="28" t="n">
        <x:f>MIN(100,L435*M435)</x:f>
        <x:v>75.944</x:v>
      </x:c>
      <x:c r="O435" s="28" t="n">
        <x:f>IF(K435&lt;=0.8,0,IF(K435&lt;0.9,0+(K435-0.8)*(10-0)/(0.9-0.8),IF(K435&lt;1,10+(K435-0.9)*(35-10)/(1-0.9),IF(K435&lt;1.2,35+(K435-1)*(87-35)/(1.2-1),IF(K435&lt;1.3,87+(K435-1.2)*(96-87)/(1.3-1.2),IF(K435&lt;1.45,96+(K435-1.3)*(100-96)/(1.45-1.3),100))))))</x:f>
        <x:v>89.90713075619898</x:v>
      </x:c>
      <x:c r="P435" s="145" t="n">
        <x:f>MIN(1,SQRT(G435/8000))</x:f>
        <x:v>0.9009023254493241</x:v>
      </x:c>
      <x:c r="Q435" s="28" t="n">
        <x:f>35+(O435-35)*P435</x:f>
        <x:v>84.46596178200977</x:v>
      </x:c>
      <x:c r="R435" s="28" t="n">
        <x:f>IF(K435&lt;0.95,MIN(25,(0.95-K435)*250),0)</x:f>
        <x:v>0</x:v>
      </x:c>
      <x:c r="S435" s="28" t="n">
        <x:f>IF($X435="A",Y435*5+Z435*15+AA435*30+AB435*60+AC435*80+AD435*100,0)</x:f>
        <x:v>0</x:v>
      </x:c>
      <x:c r="T435" s="28" t="n">
        <x:f>IF($X435="A",AE435*5+AF435*15+AG435*30+AH435*60+AI435*80+AJ435*100,0)</x:f>
        <x:v>0</x:v>
      </x:c>
      <x:c r="U435" s="28" t="n">
        <x:f>IF($X435="A",S435*15%+T435*30%+Q435*55%,0)</x:f>
        <x:v>0</x:v>
      </x:c>
      <x:c r="V435" s="1019" t="n">
        <x:f>IF($X435="A",U435*80%+N435*20%,N435*IFERROR(INDEX($AT$5:$AT$60,MATCH($D435,$AR$5:$AR$60,0)),0.6)+Q435*IFERROR(INDEX($AU$5:$AU$60,MATCH($D435,$AR$5:$AR$60,0)),0.4)-R435)</x:f>
        <x:v>79.35278471280391</x:v>
      </x:c>
      <x:c r="W435" s="25" t="str">
        <x:f>IF(E435&gt;=90,"設定6級候補",IF(E435&gt;=75,"設定4以上強候補",IF(E435&gt;=60,"設定4以上を疑う","要観察")))</x:f>
        <x:v>設定4以上強候補</x:v>
      </x:c>
      <x:c r="X435" s="1004" t="str">
        <x:f>IFERROR(INDEX($AS$5:$AS$60,MATCH($D435,$AR$5:$AR$60,0)),"AT")</x:f>
        <x:v>AT</x:v>
      </x:c>
      <x:c r="Y435" s="145" t="n">
        <x:f>IFERROR((EXP(-$G435/INDEX($AV$5:$BA$12,MATCH($D435,$AR$5:$AR$12,0),1))*($G435/INDEX($AV$5:$BA$12,MATCH($D435,$AR$5:$AR$12,0),1))^$I435)/((EXP(-$G435/INDEX($AV$5:$BA$12,MATCH($D435,$AR$5:$AR$12,0),1))*($G435/INDEX($AV$5:$BA$12,MATCH($D435,$AR$5:$AR$12,0),1))^$I435)+(EXP(-$G435/INDEX($AV$5:$BA$12,MATCH($D435,$AR$5:$AR$12,0),2))*($G435/INDEX($AV$5:$BA$12,MATCH($D435,$AR$5:$AR$12,0),2))^$I435)+(EXP(-$G435/INDEX($AV$5:$BA$12,MATCH($D435,$AR$5:$AR$12,0),3))*($G435/INDEX($AV$5:$BA$12,MATCH($D435,$AR$5:$AR$12,0),3))^$I435)+(EXP(-$G435/INDEX($AV$5:$BA$12,MATCH($D435,$AR$5:$AR$12,0),4))*($G435/INDEX($AV$5:$BA$12,MATCH($D435,$AR$5:$AR$12,0),4))^$I435)+(EXP(-$G435/INDEX($AV$5:$BA$12,MATCH($D435,$AR$5:$AR$12,0),5))*($G435/INDEX($AV$5:$BA$12,MATCH($D435,$AR$5:$AR$12,0),5))^$I435)+(EXP(-$G435/INDEX($AV$5:$BA$12,MATCH($D435,$AR$5:$AR$12,0),6))*($G435/INDEX($AV$5:$BA$12,MATCH($D435,$AR$5:$AR$12,0),6))^$I435)),0)</x:f>
        <x:v>0</x:v>
      </x:c>
      <x:c r="Z435" s="145" t="n">
        <x:f>IFERROR((EXP(-$G435/INDEX($AV$5:$BA$12,MATCH($D435,$AR$5:$AR$12,0),2))*($G435/INDEX($AV$5:$BA$12,MATCH($D435,$AR$5:$AR$12,0),2))^$I435)/((EXP(-$G435/INDEX($AV$5:$BA$12,MATCH($D435,$AR$5:$AR$12,0),1))*($G435/INDEX($AV$5:$BA$12,MATCH($D435,$AR$5:$AR$12,0),1))^$I435)+(EXP(-$G435/INDEX($AV$5:$BA$12,MATCH($D435,$AR$5:$AR$12,0),2))*($G435/INDEX($AV$5:$BA$12,MATCH($D435,$AR$5:$AR$12,0),2))^$I435)+(EXP(-$G435/INDEX($AV$5:$BA$12,MATCH($D435,$AR$5:$AR$12,0),3))*($G435/INDEX($AV$5:$BA$12,MATCH($D435,$AR$5:$AR$12,0),3))^$I435)+(EXP(-$G435/INDEX($AV$5:$BA$12,MATCH($D435,$AR$5:$AR$12,0),4))*($G435/INDEX($AV$5:$BA$12,MATCH($D435,$AR$5:$AR$12,0),4))^$I435)+(EXP(-$G435/INDEX($AV$5:$BA$12,MATCH($D435,$AR$5:$AR$12,0),5))*($G435/INDEX($AV$5:$BA$12,MATCH($D435,$AR$5:$AR$12,0),5))^$I435)+(EXP(-$G435/INDEX($AV$5:$BA$12,MATCH($D435,$AR$5:$AR$12,0),6))*($G435/INDEX($AV$5:$BA$12,MATCH($D435,$AR$5:$AR$12,0),6))^$I435)),0)</x:f>
        <x:v>0</x:v>
      </x:c>
      <x:c r="AA435" s="145" t="n">
        <x:f>IFERROR((EXP(-$G435/INDEX($AV$5:$BA$12,MATCH($D435,$AR$5:$AR$12,0),3))*($G435/INDEX($AV$5:$BA$12,MATCH($D435,$AR$5:$AR$12,0),3))^$I435)/((EXP(-$G435/INDEX($AV$5:$BA$12,MATCH($D435,$AR$5:$AR$12,0),1))*($G435/INDEX($AV$5:$BA$12,MATCH($D435,$AR$5:$AR$12,0),1))^$I435)+(EXP(-$G435/INDEX($AV$5:$BA$12,MATCH($D435,$AR$5:$AR$12,0),2))*($G435/INDEX($AV$5:$BA$12,MATCH($D435,$AR$5:$AR$12,0),2))^$I435)+(EXP(-$G435/INDEX($AV$5:$BA$12,MATCH($D435,$AR$5:$AR$12,0),3))*($G435/INDEX($AV$5:$BA$12,MATCH($D435,$AR$5:$AR$12,0),3))^$I435)+(EXP(-$G435/INDEX($AV$5:$BA$12,MATCH($D435,$AR$5:$AR$12,0),4))*($G435/INDEX($AV$5:$BA$12,MATCH($D435,$AR$5:$AR$12,0),4))^$I435)+(EXP(-$G435/INDEX($AV$5:$BA$12,MATCH($D435,$AR$5:$AR$12,0),5))*($G435/INDEX($AV$5:$BA$12,MATCH($D435,$AR$5:$AR$12,0),5))^$I435)+(EXP(-$G435/INDEX($AV$5:$BA$12,MATCH($D435,$AR$5:$AR$12,0),6))*($G435/INDEX($AV$5:$BA$12,MATCH($D435,$AR$5:$AR$12,0),6))^$I435)),0)</x:f>
        <x:v>0</x:v>
      </x:c>
      <x:c r="AB435" s="145" t="n">
        <x:f>IFERROR((EXP(-$G435/INDEX($AV$5:$BA$12,MATCH($D435,$AR$5:$AR$12,0),4))*($G435/INDEX($AV$5:$BA$12,MATCH($D435,$AR$5:$AR$12,0),4))^$I435)/((EXP(-$G435/INDEX($AV$5:$BA$12,MATCH($D435,$AR$5:$AR$12,0),1))*($G435/INDEX($AV$5:$BA$12,MATCH($D435,$AR$5:$AR$12,0),1))^$I435)+(EXP(-$G435/INDEX($AV$5:$BA$12,MATCH($D435,$AR$5:$AR$12,0),2))*($G435/INDEX($AV$5:$BA$12,MATCH($D435,$AR$5:$AR$12,0),2))^$I435)+(EXP(-$G435/INDEX($AV$5:$BA$12,MATCH($D435,$AR$5:$AR$12,0),3))*($G435/INDEX($AV$5:$BA$12,MATCH($D435,$AR$5:$AR$12,0),3))^$I435)+(EXP(-$G435/INDEX($AV$5:$BA$12,MATCH($D435,$AR$5:$AR$12,0),4))*($G435/INDEX($AV$5:$BA$12,MATCH($D435,$AR$5:$AR$12,0),4))^$I435)+(EXP(-$G435/INDEX($AV$5:$BA$12,MATCH($D435,$AR$5:$AR$12,0),5))*($G435/INDEX($AV$5:$BA$12,MATCH($D435,$AR$5:$AR$12,0),5))^$I435)+(EXP(-$G435/INDEX($AV$5:$BA$12,MATCH($D435,$AR$5:$AR$12,0),6))*($G435/INDEX($AV$5:$BA$12,MATCH($D435,$AR$5:$AR$12,0),6))^$I435)),0)</x:f>
        <x:v>0</x:v>
      </x:c>
      <x:c r="AC435" s="145" t="n">
        <x:f>IFERROR((EXP(-$G435/INDEX($AV$5:$BA$12,MATCH($D435,$AR$5:$AR$12,0),5))*($G435/INDEX($AV$5:$BA$12,MATCH($D435,$AR$5:$AR$12,0),5))^$I435)/((EXP(-$G435/INDEX($AV$5:$BA$12,MATCH($D435,$AR$5:$AR$12,0),1))*($G435/INDEX($AV$5:$BA$12,MATCH($D435,$AR$5:$AR$12,0),1))^$I435)+(EXP(-$G435/INDEX($AV$5:$BA$12,MATCH($D435,$AR$5:$AR$12,0),2))*($G435/INDEX($AV$5:$BA$12,MATCH($D435,$AR$5:$AR$12,0),2))^$I435)+(EXP(-$G435/INDEX($AV$5:$BA$12,MATCH($D435,$AR$5:$AR$12,0),3))*($G435/INDEX($AV$5:$BA$12,MATCH($D435,$AR$5:$AR$12,0),3))^$I435)+(EXP(-$G435/INDEX($AV$5:$BA$12,MATCH($D435,$AR$5:$AR$12,0),4))*($G435/INDEX($AV$5:$BA$12,MATCH($D435,$AR$5:$AR$12,0),4))^$I435)+(EXP(-$G435/INDEX($AV$5:$BA$12,MATCH($D435,$AR$5:$AR$12,0),5))*($G435/INDEX($AV$5:$BA$12,MATCH($D435,$AR$5:$AR$12,0),5))^$I435)+(EXP(-$G435/INDEX($AV$5:$BA$12,MATCH($D435,$AR$5:$AR$12,0),6))*($G435/INDEX($AV$5:$BA$12,MATCH($D435,$AR$5:$AR$12,0),6))^$I435)),0)</x:f>
        <x:v>0</x:v>
      </x:c>
      <x:c r="AD435" s="145" t="n">
        <x:f>IFERROR((EXP(-$G435/INDEX($AV$5:$BA$12,MATCH($D435,$AR$5:$AR$12,0),6))*($G435/INDEX($AV$5:$BA$12,MATCH($D435,$AR$5:$AR$12,0),6))^$I435)/((EXP(-$G435/INDEX($AV$5:$BA$12,MATCH($D435,$AR$5:$AR$12,0),1))*($G435/INDEX($AV$5:$BA$12,MATCH($D435,$AR$5:$AR$12,0),1))^$I435)+(EXP(-$G435/INDEX($AV$5:$BA$12,MATCH($D435,$AR$5:$AR$12,0),2))*($G435/INDEX($AV$5:$BA$12,MATCH($D435,$AR$5:$AR$12,0),2))^$I435)+(EXP(-$G435/INDEX($AV$5:$BA$12,MATCH($D435,$AR$5:$AR$12,0),3))*($G435/INDEX($AV$5:$BA$12,MATCH($D435,$AR$5:$AR$12,0),3))^$I435)+(EXP(-$G435/INDEX($AV$5:$BA$12,MATCH($D435,$AR$5:$AR$12,0),4))*($G435/INDEX($AV$5:$BA$12,MATCH($D435,$AR$5:$AR$12,0),4))^$I435)+(EXP(-$G435/INDEX($AV$5:$BA$12,MATCH($D435,$AR$5:$AR$12,0),5))*($G435/INDEX($AV$5:$BA$12,MATCH($D435,$AR$5:$AR$12,0),5))^$I435)+(EXP(-$G435/INDEX($AV$5:$BA$12,MATCH($D435,$AR$5:$AR$12,0),6))*($G435/INDEX($AV$5:$BA$12,MATCH($D435,$AR$5:$AR$12,0),6))^$I435)),0)</x:f>
        <x:v>0</x:v>
      </x:c>
      <x:c r="AE435" s="145" t="n">
        <x:f>IFERROR((EXP(-$G435/INDEX($BB$5:$BG$12,MATCH($D435,$AR$5:$AR$12,0),1))*($G435/INDEX($BB$5:$BG$12,MATCH($D435,$AR$5:$AR$12,0),1))^$J435)/((EXP(-$G435/INDEX($BB$5:$BG$12,MATCH($D435,$AR$5:$AR$12,0),1))*($G435/INDEX($BB$5:$BG$12,MATCH($D435,$AR$5:$AR$12,0),1))^$J435)+(EXP(-$G435/INDEX($BB$5:$BG$12,MATCH($D435,$AR$5:$AR$12,0),2))*($G435/INDEX($BB$5:$BG$12,MATCH($D435,$AR$5:$AR$12,0),2))^$J435)+(EXP(-$G435/INDEX($BB$5:$BG$12,MATCH($D435,$AR$5:$AR$12,0),3))*($G435/INDEX($BB$5:$BG$12,MATCH($D435,$AR$5:$AR$12,0),3))^$J435)+(EXP(-$G435/INDEX($BB$5:$BG$12,MATCH($D435,$AR$5:$AR$12,0),4))*($G435/INDEX($BB$5:$BG$12,MATCH($D435,$AR$5:$AR$12,0),4))^$J435)+(EXP(-$G435/INDEX($BB$5:$BG$12,MATCH($D435,$AR$5:$AR$12,0),5))*($G435/INDEX($BB$5:$BG$12,MATCH($D435,$AR$5:$AR$12,0),5))^$J435)+(EXP(-$G435/INDEX($BB$5:$BG$12,MATCH($D435,$AR$5:$AR$12,0),6))*($G435/INDEX($BB$5:$BG$12,MATCH($D435,$AR$5:$AR$12,0),6))^$J435)),0)</x:f>
        <x:v>0</x:v>
      </x:c>
      <x:c r="AF435" s="145" t="n">
        <x:f>IFERROR((EXP(-$G435/INDEX($BB$5:$BG$12,MATCH($D435,$AR$5:$AR$12,0),2))*($G435/INDEX($BB$5:$BG$12,MATCH($D435,$AR$5:$AR$12,0),2))^$J435)/((EXP(-$G435/INDEX($BB$5:$BG$12,MATCH($D435,$AR$5:$AR$12,0),1))*($G435/INDEX($BB$5:$BG$12,MATCH($D435,$AR$5:$AR$12,0),1))^$J435)+(EXP(-$G435/INDEX($BB$5:$BG$12,MATCH($D435,$AR$5:$AR$12,0),2))*($G435/INDEX($BB$5:$BG$12,MATCH($D435,$AR$5:$AR$12,0),2))^$J435)+(EXP(-$G435/INDEX($BB$5:$BG$12,MATCH($D435,$AR$5:$AR$12,0),3))*($G435/INDEX($BB$5:$BG$12,MATCH($D435,$AR$5:$AR$12,0),3))^$J435)+(EXP(-$G435/INDEX($BB$5:$BG$12,MATCH($D435,$AR$5:$AR$12,0),4))*($G435/INDEX($BB$5:$BG$12,MATCH($D435,$AR$5:$AR$12,0),4))^$J435)+(EXP(-$G435/INDEX($BB$5:$BG$12,MATCH($D435,$AR$5:$AR$12,0),5))*($G435/INDEX($BB$5:$BG$12,MATCH($D435,$AR$5:$AR$12,0),5))^$J435)+(EXP(-$G435/INDEX($BB$5:$BG$12,MATCH($D435,$AR$5:$AR$12,0),6))*($G435/INDEX($BB$5:$BG$12,MATCH($D435,$AR$5:$AR$12,0),6))^$J435)),0)</x:f>
        <x:v>0</x:v>
      </x:c>
      <x:c r="AG435" s="145" t="n">
        <x:f>IFERROR((EXP(-$G435/INDEX($BB$5:$BG$12,MATCH($D435,$AR$5:$AR$12,0),3))*($G435/INDEX($BB$5:$BG$12,MATCH($D435,$AR$5:$AR$12,0),3))^$J435)/((EXP(-$G435/INDEX($BB$5:$BG$12,MATCH($D435,$AR$5:$AR$12,0),1))*($G435/INDEX($BB$5:$BG$12,MATCH($D435,$AR$5:$AR$12,0),1))^$J435)+(EXP(-$G435/INDEX($BB$5:$BG$12,MATCH($D435,$AR$5:$AR$12,0),2))*($G435/INDEX($BB$5:$BG$12,MATCH($D435,$AR$5:$AR$12,0),2))^$J435)+(EXP(-$G435/INDEX($BB$5:$BG$12,MATCH($D435,$AR$5:$AR$12,0),3))*($G435/INDEX($BB$5:$BG$12,MATCH($D435,$AR$5:$AR$12,0),3))^$J435)+(EXP(-$G435/INDEX($BB$5:$BG$12,MATCH($D435,$AR$5:$AR$12,0),4))*($G435/INDEX($BB$5:$BG$12,MATCH($D435,$AR$5:$AR$12,0),4))^$J435)+(EXP(-$G435/INDEX($BB$5:$BG$12,MATCH($D435,$AR$5:$AR$12,0),5))*($G435/INDEX($BB$5:$BG$12,MATCH($D435,$AR$5:$AR$12,0),5))^$J435)+(EXP(-$G435/INDEX($BB$5:$BG$12,MATCH($D435,$AR$5:$AR$12,0),6))*($G435/INDEX($BB$5:$BG$12,MATCH($D435,$AR$5:$AR$12,0),6))^$J435)),0)</x:f>
        <x:v>0</x:v>
      </x:c>
      <x:c r="AH435" s="145" t="n">
        <x:f>IFERROR((EXP(-$G435/INDEX($BB$5:$BG$12,MATCH($D435,$AR$5:$AR$12,0),4))*($G435/INDEX($BB$5:$BG$12,MATCH($D435,$AR$5:$AR$12,0),4))^$J435)/((EXP(-$G435/INDEX($BB$5:$BG$12,MATCH($D435,$AR$5:$AR$12,0),1))*($G435/INDEX($BB$5:$BG$12,MATCH($D435,$AR$5:$AR$12,0),1))^$J435)+(EXP(-$G435/INDEX($BB$5:$BG$12,MATCH($D435,$AR$5:$AR$12,0),2))*($G435/INDEX($BB$5:$BG$12,MATCH($D435,$AR$5:$AR$12,0),2))^$J435)+(EXP(-$G435/INDEX($BB$5:$BG$12,MATCH($D435,$AR$5:$AR$12,0),3))*($G435/INDEX($BB$5:$BG$12,MATCH($D435,$AR$5:$AR$12,0),3))^$J435)+(EXP(-$G435/INDEX($BB$5:$BG$12,MATCH($D435,$AR$5:$AR$12,0),4))*($G435/INDEX($BB$5:$BG$12,MATCH($D435,$AR$5:$AR$12,0),4))^$J435)+(EXP(-$G435/INDEX($BB$5:$BG$12,MATCH($D435,$AR$5:$AR$12,0),5))*($G435/INDEX($BB$5:$BG$12,MATCH($D435,$AR$5:$AR$12,0),5))^$J435)+(EXP(-$G435/INDEX($BB$5:$BG$12,MATCH($D435,$AR$5:$AR$12,0),6))*($G435/INDEX($BB$5:$BG$12,MATCH($D435,$AR$5:$AR$12,0),6))^$J435)),0)</x:f>
        <x:v>0</x:v>
      </x:c>
      <x:c r="AI435" s="145" t="n">
        <x:f>IFERROR((EXP(-$G435/INDEX($BB$5:$BG$12,MATCH($D435,$AR$5:$AR$12,0),5))*($G435/INDEX($BB$5:$BG$12,MATCH($D435,$AR$5:$AR$12,0),5))^$J435)/((EXP(-$G435/INDEX($BB$5:$BG$12,MATCH($D435,$AR$5:$AR$12,0),1))*($G435/INDEX($BB$5:$BG$12,MATCH($D435,$AR$5:$AR$12,0),1))^$J435)+(EXP(-$G435/INDEX($BB$5:$BG$12,MATCH($D435,$AR$5:$AR$12,0),2))*($G435/INDEX($BB$5:$BG$12,MATCH($D435,$AR$5:$AR$12,0),2))^$J435)+(EXP(-$G435/INDEX($BB$5:$BG$12,MATCH($D435,$AR$5:$AR$12,0),3))*($G435/INDEX($BB$5:$BG$12,MATCH($D435,$AR$5:$AR$12,0),3))^$J435)+(EXP(-$G435/INDEX($BB$5:$BG$12,MATCH($D435,$AR$5:$AR$12,0),4))*($G435/INDEX($BB$5:$BG$12,MATCH($D435,$AR$5:$AR$12,0),4))^$J435)+(EXP(-$G435/INDEX($BB$5:$BG$12,MATCH($D435,$AR$5:$AR$12,0),5))*($G435/INDEX($BB$5:$BG$12,MATCH($D435,$AR$5:$AR$12,0),5))^$J435)+(EXP(-$G435/INDEX($BB$5:$BG$12,MATCH($D435,$AR$5:$AR$12,0),6))*($G435/INDEX($BB$5:$BG$12,MATCH($D435,$AR$5:$AR$12,0),6))^$J435)),0)</x:f>
        <x:v>0</x:v>
      </x:c>
      <x:c r="AJ435" s="145" t="n">
        <x:f>IFERROR((EXP(-$G435/INDEX($BB$5:$BG$12,MATCH($D435,$AR$5:$AR$12,0),6))*($G435/INDEX($BB$5:$BG$12,MATCH($D435,$AR$5:$AR$12,0),6))^$J435)/((EXP(-$G435/INDEX($BB$5:$BG$12,MATCH($D435,$AR$5:$AR$12,0),1))*($G435/INDEX($BB$5:$BG$12,MATCH($D435,$AR$5:$AR$12,0),1))^$J435)+(EXP(-$G435/INDEX($BB$5:$BG$12,MATCH($D435,$AR$5:$AR$12,0),2))*($G435/INDEX($BB$5:$BG$12,MATCH($D435,$AR$5:$AR$12,0),2))^$J435)+(EXP(-$G435/INDEX($BB$5:$BG$12,MATCH($D435,$AR$5:$AR$12,0),3))*($G435/INDEX($BB$5:$BG$12,MATCH($D435,$AR$5:$AR$12,0),3))^$J435)+(EXP(-$G435/INDEX($BB$5:$BG$12,MATCH($D435,$AR$5:$AR$12,0),4))*($G435/INDEX($BB$5:$BG$12,MATCH($D435,$AR$5:$AR$12,0),4))^$J435)+(EXP(-$G435/INDEX($BB$5:$BG$12,MATCH($D435,$AR$5:$AR$12,0),5))*($G435/INDEX($BB$5:$BG$12,MATCH($D435,$AR$5:$AR$12,0),5))^$J435)+(EXP(-$G435/INDEX($BB$5:$BG$12,MATCH($D435,$AR$5:$AR$12,0),6))*($G435/INDEX($BB$5:$BG$12,MATCH($D435,$AR$5:$AR$12,0),6))^$J435)),0)</x:f>
        <x:v>0</x:v>
      </x:c>
      <x:c r="BJ435"/>
      <x:c r="BK435"/>
      <x:c r="BL435"/>
      <x:c r="BM435"/>
      <x:c r="BN435"/>
      <x:c r="BO435"/>
      <x:c r="BP435"/>
      <x:c r="BQ435"/>
      <x:c r="BR435"/>
      <x:c r="BS435"/>
      <x:c r="BT435"/>
      <x:c r="BU435"/>
      <x:c r="BV435"/>
      <x:c r="BW435"/>
      <x:c r="BX435"/>
      <x:c r="BY435"/>
      <x:c r="BZ435"/>
    </x:row>
    <x:row r="436">
      <x:c r="A436" s="30" t="n">
        <x:f>'対象台データ'!A434</x:f>
        <x:v>46278</x:v>
      </x:c>
      <x:c r="B436" s="1004" t="str">
        <x:f>'対象台データ'!B434</x:f>
        <x:v>日</x:v>
      </x:c>
      <x:c r="C436" s="1004" t="str">
        <x:f>'対象台データ'!C434</x:f>
        <x:v>9/13</x:v>
      </x:c>
      <x:c r="D436" t="str">
        <x:f>'対象台データ'!D434</x:f>
        <x:v>スマスロ ミリオンゴッド‐神々の軌跡‐</x:v>
      </x:c>
      <x:c r="E436" s="1015" t="n">
        <x:f>IF($X436="A",MIN(100,MAX(0,55+(V436-55)*(1+0.4*SQRT(MIN(G436/8000,1))))),MIN(100,MAX(0,V436)))</x:f>
        <x:v>63.98065687559621</x:v>
      </x:c>
      <x:c r="F436" s="1017" t="n">
        <x:f>'対象台データ'!E434</x:f>
        <x:v>699</x:v>
      </x:c>
      <x:c r="G436" s="644" t="n">
        <x:f>'対象台データ'!F434</x:f>
        <x:v>4090</x:v>
      </x:c>
      <x:c r="H436" s="644" t="n">
        <x:f>'対象台データ'!G434</x:f>
        <x:v>4785</x:v>
      </x:c>
      <x:c r="I436" s="644" t="n">
        <x:f>'対象台データ'!H434</x:f>
        <x:v>5</x:v>
      </x:c>
      <x:c r="J436" s="644" t="n">
        <x:f>'対象台データ'!I434</x:f>
        <x:v>0</x:v>
      </x:c>
      <x:c r="K436" s="145" t="n">
        <x:f>'対象台データ'!K434</x:f>
        <x:v>1.3899755501222493</x:v>
      </x:c>
      <x:c r="L436" s="28" t="n">
        <x:f>IF(G436&lt;=0,5,IF(G436&lt;1500,5+(G436-0)*(20-5)/(1500-0),IF(G436&lt;3000,20+(G436-1500)*(40-20)/(3000-1500),IF(G436&lt;4500,40+(G436-3000)*(58-40)/(4500-3000),IF(G436&lt;6000,58+(G436-4500)*(72-58)/(6000-4500),IF(G436&lt;7500,72+(G436-6000)*(84-72)/(7500-6000),IF(G436&lt;9000,84+(G436-7500)*(93-84)/(9000-7500),IF(G436&lt;11000,93+(G436-9000)*(100-93)/(11000-9000),100))))))))</x:f>
        <x:v>53.08</x:v>
      </x:c>
      <x:c r="M436" s="28" t="n">
        <x:v>1</x:v>
      </x:c>
      <x:c r="N436" s="28" t="n">
        <x:f>MIN(100,L436*M436)</x:f>
        <x:v>53.08</x:v>
      </x:c>
      <x:c r="O436" s="28" t="n">
        <x:f>IF(K436&lt;=0.8,0,IF(K436&lt;0.9,0+(K436-0.8)*(10-0)/(0.9-0.8),IF(K436&lt;1,10+(K436-0.9)*(35-10)/(1-0.9),IF(K436&lt;1.2,35+(K436-1)*(87-35)/(1.2-1),IF(K436&lt;1.3,87+(K436-1.2)*(96-87)/(1.3-1.2),IF(K436&lt;1.45,96+(K436-1.3)*(100-96)/(1.45-1.3),100))))))</x:f>
        <x:v>98.39934800325999</x:v>
      </x:c>
      <x:c r="P436" s="145" t="n">
        <x:f>MIN(1,SQRT(G436/8000))</x:f>
        <x:v>0.7150174823037546</x:v>
      </x:c>
      <x:c r="Q436" s="28" t="n">
        <x:f>35+(O436-35)*P436</x:f>
        <x:v>80.33164218899053</x:v>
      </x:c>
      <x:c r="R436" s="28" t="n">
        <x:f>IF(K436&lt;0.95,MIN(25,(0.95-K436)*250),0)</x:f>
        <x:v>0</x:v>
      </x:c>
      <x:c r="S436" s="28" t="n">
        <x:f>IF($X436="A",Y436*5+Z436*15+AA436*30+AB436*60+AC436*80+AD436*100,0)</x:f>
        <x:v>0</x:v>
      </x:c>
      <x:c r="T436" s="28" t="n">
        <x:f>IF($X436="A",AE436*5+AF436*15+AG436*30+AH436*60+AI436*80+AJ436*100,0)</x:f>
        <x:v>0</x:v>
      </x:c>
      <x:c r="U436" s="28" t="n">
        <x:f>IF($X436="A",S436*15%+T436*30%+Q436*55%,0)</x:f>
        <x:v>0</x:v>
      </x:c>
      <x:c r="V436" s="1019" t="n">
        <x:f>IF($X436="A",U436*80%+N436*20%,N436*IFERROR(INDEX($AT$5:$AT$60,MATCH($D436,$AR$5:$AR$60,0)),0.6)+Q436*IFERROR(INDEX($AU$5:$AU$60,MATCH($D436,$AR$5:$AR$60,0)),0.4)-R436)</x:f>
        <x:v>63.98065687559621</x:v>
      </x:c>
      <x:c r="W436" s="25" t="str">
        <x:f>IF(E436&gt;=90,"設定6級候補",IF(E436&gt;=75,"設定4以上強候補",IF(E436&gt;=60,"設定4以上を疑う","要観察")))</x:f>
        <x:v>設定4以上を疑う</x:v>
      </x:c>
      <x:c r="X436" s="1004" t="str">
        <x:f>IFERROR(INDEX($AS$5:$AS$60,MATCH($D436,$AR$5:$AR$60,0)),"AT")</x:f>
        <x:v>AT</x:v>
      </x:c>
      <x:c r="Y436" s="145" t="n">
        <x:f>IFERROR((EXP(-$G436/INDEX($AV$5:$BA$12,MATCH($D436,$AR$5:$AR$12,0),1))*($G436/INDEX($AV$5:$BA$12,MATCH($D436,$AR$5:$AR$12,0),1))^$I436)/((EXP(-$G436/INDEX($AV$5:$BA$12,MATCH($D436,$AR$5:$AR$12,0),1))*($G436/INDEX($AV$5:$BA$12,MATCH($D436,$AR$5:$AR$12,0),1))^$I436)+(EXP(-$G436/INDEX($AV$5:$BA$12,MATCH($D436,$AR$5:$AR$12,0),2))*($G436/INDEX($AV$5:$BA$12,MATCH($D436,$AR$5:$AR$12,0),2))^$I436)+(EXP(-$G436/INDEX($AV$5:$BA$12,MATCH($D436,$AR$5:$AR$12,0),3))*($G436/INDEX($AV$5:$BA$12,MATCH($D436,$AR$5:$AR$12,0),3))^$I436)+(EXP(-$G436/INDEX($AV$5:$BA$12,MATCH($D436,$AR$5:$AR$12,0),4))*($G436/INDEX($AV$5:$BA$12,MATCH($D436,$AR$5:$AR$12,0),4))^$I436)+(EXP(-$G436/INDEX($AV$5:$BA$12,MATCH($D436,$AR$5:$AR$12,0),5))*($G436/INDEX($AV$5:$BA$12,MATCH($D436,$AR$5:$AR$12,0),5))^$I436)+(EXP(-$G436/INDEX($AV$5:$BA$12,MATCH($D436,$AR$5:$AR$12,0),6))*($G436/INDEX($AV$5:$BA$12,MATCH($D436,$AR$5:$AR$12,0),6))^$I436)),0)</x:f>
        <x:v>0</x:v>
      </x:c>
      <x:c r="Z436" s="145" t="n">
        <x:f>IFERROR((EXP(-$G436/INDEX($AV$5:$BA$12,MATCH($D436,$AR$5:$AR$12,0),2))*($G436/INDEX($AV$5:$BA$12,MATCH($D436,$AR$5:$AR$12,0),2))^$I436)/((EXP(-$G436/INDEX($AV$5:$BA$12,MATCH($D436,$AR$5:$AR$12,0),1))*($G436/INDEX($AV$5:$BA$12,MATCH($D436,$AR$5:$AR$12,0),1))^$I436)+(EXP(-$G436/INDEX($AV$5:$BA$12,MATCH($D436,$AR$5:$AR$12,0),2))*($G436/INDEX($AV$5:$BA$12,MATCH($D436,$AR$5:$AR$12,0),2))^$I436)+(EXP(-$G436/INDEX($AV$5:$BA$12,MATCH($D436,$AR$5:$AR$12,0),3))*($G436/INDEX($AV$5:$BA$12,MATCH($D436,$AR$5:$AR$12,0),3))^$I436)+(EXP(-$G436/INDEX($AV$5:$BA$12,MATCH($D436,$AR$5:$AR$12,0),4))*($G436/INDEX($AV$5:$BA$12,MATCH($D436,$AR$5:$AR$12,0),4))^$I436)+(EXP(-$G436/INDEX($AV$5:$BA$12,MATCH($D436,$AR$5:$AR$12,0),5))*($G436/INDEX($AV$5:$BA$12,MATCH($D436,$AR$5:$AR$12,0),5))^$I436)+(EXP(-$G436/INDEX($AV$5:$BA$12,MATCH($D436,$AR$5:$AR$12,0),6))*($G436/INDEX($AV$5:$BA$12,MATCH($D436,$AR$5:$AR$12,0),6))^$I436)),0)</x:f>
        <x:v>0</x:v>
      </x:c>
      <x:c r="AA436" s="145" t="n">
        <x:f>IFERROR((EXP(-$G436/INDEX($AV$5:$BA$12,MATCH($D436,$AR$5:$AR$12,0),3))*($G436/INDEX($AV$5:$BA$12,MATCH($D436,$AR$5:$AR$12,0),3))^$I436)/((EXP(-$G436/INDEX($AV$5:$BA$12,MATCH($D436,$AR$5:$AR$12,0),1))*($G436/INDEX($AV$5:$BA$12,MATCH($D436,$AR$5:$AR$12,0),1))^$I436)+(EXP(-$G436/INDEX($AV$5:$BA$12,MATCH($D436,$AR$5:$AR$12,0),2))*($G436/INDEX($AV$5:$BA$12,MATCH($D436,$AR$5:$AR$12,0),2))^$I436)+(EXP(-$G436/INDEX($AV$5:$BA$12,MATCH($D436,$AR$5:$AR$12,0),3))*($G436/INDEX($AV$5:$BA$12,MATCH($D436,$AR$5:$AR$12,0),3))^$I436)+(EXP(-$G436/INDEX($AV$5:$BA$12,MATCH($D436,$AR$5:$AR$12,0),4))*($G436/INDEX($AV$5:$BA$12,MATCH($D436,$AR$5:$AR$12,0),4))^$I436)+(EXP(-$G436/INDEX($AV$5:$BA$12,MATCH($D436,$AR$5:$AR$12,0),5))*($G436/INDEX($AV$5:$BA$12,MATCH($D436,$AR$5:$AR$12,0),5))^$I436)+(EXP(-$G436/INDEX($AV$5:$BA$12,MATCH($D436,$AR$5:$AR$12,0),6))*($G436/INDEX($AV$5:$BA$12,MATCH($D436,$AR$5:$AR$12,0),6))^$I436)),0)</x:f>
        <x:v>0</x:v>
      </x:c>
      <x:c r="AB436" s="145" t="n">
        <x:f>IFERROR((EXP(-$G436/INDEX($AV$5:$BA$12,MATCH($D436,$AR$5:$AR$12,0),4))*($G436/INDEX($AV$5:$BA$12,MATCH($D436,$AR$5:$AR$12,0),4))^$I436)/((EXP(-$G436/INDEX($AV$5:$BA$12,MATCH($D436,$AR$5:$AR$12,0),1))*($G436/INDEX($AV$5:$BA$12,MATCH($D436,$AR$5:$AR$12,0),1))^$I436)+(EXP(-$G436/INDEX($AV$5:$BA$12,MATCH($D436,$AR$5:$AR$12,0),2))*($G436/INDEX($AV$5:$BA$12,MATCH($D436,$AR$5:$AR$12,0),2))^$I436)+(EXP(-$G436/INDEX($AV$5:$BA$12,MATCH($D436,$AR$5:$AR$12,0),3))*($G436/INDEX($AV$5:$BA$12,MATCH($D436,$AR$5:$AR$12,0),3))^$I436)+(EXP(-$G436/INDEX($AV$5:$BA$12,MATCH($D436,$AR$5:$AR$12,0),4))*($G436/INDEX($AV$5:$BA$12,MATCH($D436,$AR$5:$AR$12,0),4))^$I436)+(EXP(-$G436/INDEX($AV$5:$BA$12,MATCH($D436,$AR$5:$AR$12,0),5))*($G436/INDEX($AV$5:$BA$12,MATCH($D436,$AR$5:$AR$12,0),5))^$I436)+(EXP(-$G436/INDEX($AV$5:$BA$12,MATCH($D436,$AR$5:$AR$12,0),6))*($G436/INDEX($AV$5:$BA$12,MATCH($D436,$AR$5:$AR$12,0),6))^$I436)),0)</x:f>
        <x:v>0</x:v>
      </x:c>
      <x:c r="AC436" s="145" t="n">
        <x:f>IFERROR((EXP(-$G436/INDEX($AV$5:$BA$12,MATCH($D436,$AR$5:$AR$12,0),5))*($G436/INDEX($AV$5:$BA$12,MATCH($D436,$AR$5:$AR$12,0),5))^$I436)/((EXP(-$G436/INDEX($AV$5:$BA$12,MATCH($D436,$AR$5:$AR$12,0),1))*($G436/INDEX($AV$5:$BA$12,MATCH($D436,$AR$5:$AR$12,0),1))^$I436)+(EXP(-$G436/INDEX($AV$5:$BA$12,MATCH($D436,$AR$5:$AR$12,0),2))*($G436/INDEX($AV$5:$BA$12,MATCH($D436,$AR$5:$AR$12,0),2))^$I436)+(EXP(-$G436/INDEX($AV$5:$BA$12,MATCH($D436,$AR$5:$AR$12,0),3))*($G436/INDEX($AV$5:$BA$12,MATCH($D436,$AR$5:$AR$12,0),3))^$I436)+(EXP(-$G436/INDEX($AV$5:$BA$12,MATCH($D436,$AR$5:$AR$12,0),4))*($G436/INDEX($AV$5:$BA$12,MATCH($D436,$AR$5:$AR$12,0),4))^$I436)+(EXP(-$G436/INDEX($AV$5:$BA$12,MATCH($D436,$AR$5:$AR$12,0),5))*($G436/INDEX($AV$5:$BA$12,MATCH($D436,$AR$5:$AR$12,0),5))^$I436)+(EXP(-$G436/INDEX($AV$5:$BA$12,MATCH($D436,$AR$5:$AR$12,0),6))*($G436/INDEX($AV$5:$BA$12,MATCH($D436,$AR$5:$AR$12,0),6))^$I436)),0)</x:f>
        <x:v>0</x:v>
      </x:c>
      <x:c r="AD436" s="145" t="n">
        <x:f>IFERROR((EXP(-$G436/INDEX($AV$5:$BA$12,MATCH($D436,$AR$5:$AR$12,0),6))*($G436/INDEX($AV$5:$BA$12,MATCH($D436,$AR$5:$AR$12,0),6))^$I436)/((EXP(-$G436/INDEX($AV$5:$BA$12,MATCH($D436,$AR$5:$AR$12,0),1))*($G436/INDEX($AV$5:$BA$12,MATCH($D436,$AR$5:$AR$12,0),1))^$I436)+(EXP(-$G436/INDEX($AV$5:$BA$12,MATCH($D436,$AR$5:$AR$12,0),2))*($G436/INDEX($AV$5:$BA$12,MATCH($D436,$AR$5:$AR$12,0),2))^$I436)+(EXP(-$G436/INDEX($AV$5:$BA$12,MATCH($D436,$AR$5:$AR$12,0),3))*($G436/INDEX($AV$5:$BA$12,MATCH($D436,$AR$5:$AR$12,0),3))^$I436)+(EXP(-$G436/INDEX($AV$5:$BA$12,MATCH($D436,$AR$5:$AR$12,0),4))*($G436/INDEX($AV$5:$BA$12,MATCH($D436,$AR$5:$AR$12,0),4))^$I436)+(EXP(-$G436/INDEX($AV$5:$BA$12,MATCH($D436,$AR$5:$AR$12,0),5))*($G436/INDEX($AV$5:$BA$12,MATCH($D436,$AR$5:$AR$12,0),5))^$I436)+(EXP(-$G436/INDEX($AV$5:$BA$12,MATCH($D436,$AR$5:$AR$12,0),6))*($G436/INDEX($AV$5:$BA$12,MATCH($D436,$AR$5:$AR$12,0),6))^$I436)),0)</x:f>
        <x:v>0</x:v>
      </x:c>
      <x:c r="AE436" s="145" t="n">
        <x:f>IFERROR((EXP(-$G436/INDEX($BB$5:$BG$12,MATCH($D436,$AR$5:$AR$12,0),1))*($G436/INDEX($BB$5:$BG$12,MATCH($D436,$AR$5:$AR$12,0),1))^$J436)/((EXP(-$G436/INDEX($BB$5:$BG$12,MATCH($D436,$AR$5:$AR$12,0),1))*($G436/INDEX($BB$5:$BG$12,MATCH($D436,$AR$5:$AR$12,0),1))^$J436)+(EXP(-$G436/INDEX($BB$5:$BG$12,MATCH($D436,$AR$5:$AR$12,0),2))*($G436/INDEX($BB$5:$BG$12,MATCH($D436,$AR$5:$AR$12,0),2))^$J436)+(EXP(-$G436/INDEX($BB$5:$BG$12,MATCH($D436,$AR$5:$AR$12,0),3))*($G436/INDEX($BB$5:$BG$12,MATCH($D436,$AR$5:$AR$12,0),3))^$J436)+(EXP(-$G436/INDEX($BB$5:$BG$12,MATCH($D436,$AR$5:$AR$12,0),4))*($G436/INDEX($BB$5:$BG$12,MATCH($D436,$AR$5:$AR$12,0),4))^$J436)+(EXP(-$G436/INDEX($BB$5:$BG$12,MATCH($D436,$AR$5:$AR$12,0),5))*($G436/INDEX($BB$5:$BG$12,MATCH($D436,$AR$5:$AR$12,0),5))^$J436)+(EXP(-$G436/INDEX($BB$5:$BG$12,MATCH($D436,$AR$5:$AR$12,0),6))*($G436/INDEX($BB$5:$BG$12,MATCH($D436,$AR$5:$AR$12,0),6))^$J436)),0)</x:f>
        <x:v>0</x:v>
      </x:c>
      <x:c r="AF436" s="145" t="n">
        <x:f>IFERROR((EXP(-$G436/INDEX($BB$5:$BG$12,MATCH($D436,$AR$5:$AR$12,0),2))*($G436/INDEX($BB$5:$BG$12,MATCH($D436,$AR$5:$AR$12,0),2))^$J436)/((EXP(-$G436/INDEX($BB$5:$BG$12,MATCH($D436,$AR$5:$AR$12,0),1))*($G436/INDEX($BB$5:$BG$12,MATCH($D436,$AR$5:$AR$12,0),1))^$J436)+(EXP(-$G436/INDEX($BB$5:$BG$12,MATCH($D436,$AR$5:$AR$12,0),2))*($G436/INDEX($BB$5:$BG$12,MATCH($D436,$AR$5:$AR$12,0),2))^$J436)+(EXP(-$G436/INDEX($BB$5:$BG$12,MATCH($D436,$AR$5:$AR$12,0),3))*($G436/INDEX($BB$5:$BG$12,MATCH($D436,$AR$5:$AR$12,0),3))^$J436)+(EXP(-$G436/INDEX($BB$5:$BG$12,MATCH($D436,$AR$5:$AR$12,0),4))*($G436/INDEX($BB$5:$BG$12,MATCH($D436,$AR$5:$AR$12,0),4))^$J436)+(EXP(-$G436/INDEX($BB$5:$BG$12,MATCH($D436,$AR$5:$AR$12,0),5))*($G436/INDEX($BB$5:$BG$12,MATCH($D436,$AR$5:$AR$12,0),5))^$J436)+(EXP(-$G436/INDEX($BB$5:$BG$12,MATCH($D436,$AR$5:$AR$12,0),6))*($G436/INDEX($BB$5:$BG$12,MATCH($D436,$AR$5:$AR$12,0),6))^$J436)),0)</x:f>
        <x:v>0</x:v>
      </x:c>
      <x:c r="AG436" s="145" t="n">
        <x:f>IFERROR((EXP(-$G436/INDEX($BB$5:$BG$12,MATCH($D436,$AR$5:$AR$12,0),3))*($G436/INDEX($BB$5:$BG$12,MATCH($D436,$AR$5:$AR$12,0),3))^$J436)/((EXP(-$G436/INDEX($BB$5:$BG$12,MATCH($D436,$AR$5:$AR$12,0),1))*($G436/INDEX($BB$5:$BG$12,MATCH($D436,$AR$5:$AR$12,0),1))^$J436)+(EXP(-$G436/INDEX($BB$5:$BG$12,MATCH($D436,$AR$5:$AR$12,0),2))*($G436/INDEX($BB$5:$BG$12,MATCH($D436,$AR$5:$AR$12,0),2))^$J436)+(EXP(-$G436/INDEX($BB$5:$BG$12,MATCH($D436,$AR$5:$AR$12,0),3))*($G436/INDEX($BB$5:$BG$12,MATCH($D436,$AR$5:$AR$12,0),3))^$J436)+(EXP(-$G436/INDEX($BB$5:$BG$12,MATCH($D436,$AR$5:$AR$12,0),4))*($G436/INDEX($BB$5:$BG$12,MATCH($D436,$AR$5:$AR$12,0),4))^$J436)+(EXP(-$G436/INDEX($BB$5:$BG$12,MATCH($D436,$AR$5:$AR$12,0),5))*($G436/INDEX($BB$5:$BG$12,MATCH($D436,$AR$5:$AR$12,0),5))^$J436)+(EXP(-$G436/INDEX($BB$5:$BG$12,MATCH($D436,$AR$5:$AR$12,0),6))*($G436/INDEX($BB$5:$BG$12,MATCH($D436,$AR$5:$AR$12,0),6))^$J436)),0)</x:f>
        <x:v>0</x:v>
      </x:c>
      <x:c r="AH436" s="145" t="n">
        <x:f>IFERROR((EXP(-$G436/INDEX($BB$5:$BG$12,MATCH($D436,$AR$5:$AR$12,0),4))*($G436/INDEX($BB$5:$BG$12,MATCH($D436,$AR$5:$AR$12,0),4))^$J436)/((EXP(-$G436/INDEX($BB$5:$BG$12,MATCH($D436,$AR$5:$AR$12,0),1))*($G436/INDEX($BB$5:$BG$12,MATCH($D436,$AR$5:$AR$12,0),1))^$J436)+(EXP(-$G436/INDEX($BB$5:$BG$12,MATCH($D436,$AR$5:$AR$12,0),2))*($G436/INDEX($BB$5:$BG$12,MATCH($D436,$AR$5:$AR$12,0),2))^$J436)+(EXP(-$G436/INDEX($BB$5:$BG$12,MATCH($D436,$AR$5:$AR$12,0),3))*($G436/INDEX($BB$5:$BG$12,MATCH($D436,$AR$5:$AR$12,0),3))^$J436)+(EXP(-$G436/INDEX($BB$5:$BG$12,MATCH($D436,$AR$5:$AR$12,0),4))*($G436/INDEX($BB$5:$BG$12,MATCH($D436,$AR$5:$AR$12,0),4))^$J436)+(EXP(-$G436/INDEX($BB$5:$BG$12,MATCH($D436,$AR$5:$AR$12,0),5))*($G436/INDEX($BB$5:$BG$12,MATCH($D436,$AR$5:$AR$12,0),5))^$J436)+(EXP(-$G436/INDEX($BB$5:$BG$12,MATCH($D436,$AR$5:$AR$12,0),6))*($G436/INDEX($BB$5:$BG$12,MATCH($D436,$AR$5:$AR$12,0),6))^$J436)),0)</x:f>
        <x:v>0</x:v>
      </x:c>
      <x:c r="AI436" s="145" t="n">
        <x:f>IFERROR((EXP(-$G436/INDEX($BB$5:$BG$12,MATCH($D436,$AR$5:$AR$12,0),5))*($G436/INDEX($BB$5:$BG$12,MATCH($D436,$AR$5:$AR$12,0),5))^$J436)/((EXP(-$G436/INDEX($BB$5:$BG$12,MATCH($D436,$AR$5:$AR$12,0),1))*($G436/INDEX($BB$5:$BG$12,MATCH($D436,$AR$5:$AR$12,0),1))^$J436)+(EXP(-$G436/INDEX($BB$5:$BG$12,MATCH($D436,$AR$5:$AR$12,0),2))*($G436/INDEX($BB$5:$BG$12,MATCH($D436,$AR$5:$AR$12,0),2))^$J436)+(EXP(-$G436/INDEX($BB$5:$BG$12,MATCH($D436,$AR$5:$AR$12,0),3))*($G436/INDEX($BB$5:$BG$12,MATCH($D436,$AR$5:$AR$12,0),3))^$J436)+(EXP(-$G436/INDEX($BB$5:$BG$12,MATCH($D436,$AR$5:$AR$12,0),4))*($G436/INDEX($BB$5:$BG$12,MATCH($D436,$AR$5:$AR$12,0),4))^$J436)+(EXP(-$G436/INDEX($BB$5:$BG$12,MATCH($D436,$AR$5:$AR$12,0),5))*($G436/INDEX($BB$5:$BG$12,MATCH($D436,$AR$5:$AR$12,0),5))^$J436)+(EXP(-$G436/INDEX($BB$5:$BG$12,MATCH($D436,$AR$5:$AR$12,0),6))*($G436/INDEX($BB$5:$BG$12,MATCH($D436,$AR$5:$AR$12,0),6))^$J436)),0)</x:f>
        <x:v>0</x:v>
      </x:c>
      <x:c r="AJ436" s="145" t="n">
        <x:f>IFERROR((EXP(-$G436/INDEX($BB$5:$BG$12,MATCH($D436,$AR$5:$AR$12,0),6))*($G436/INDEX($BB$5:$BG$12,MATCH($D436,$AR$5:$AR$12,0),6))^$J436)/((EXP(-$G436/INDEX($BB$5:$BG$12,MATCH($D436,$AR$5:$AR$12,0),1))*($G436/INDEX($BB$5:$BG$12,MATCH($D436,$AR$5:$AR$12,0),1))^$J436)+(EXP(-$G436/INDEX($BB$5:$BG$12,MATCH($D436,$AR$5:$AR$12,0),2))*($G436/INDEX($BB$5:$BG$12,MATCH($D436,$AR$5:$AR$12,0),2))^$J436)+(EXP(-$G436/INDEX($BB$5:$BG$12,MATCH($D436,$AR$5:$AR$12,0),3))*($G436/INDEX($BB$5:$BG$12,MATCH($D436,$AR$5:$AR$12,0),3))^$J436)+(EXP(-$G436/INDEX($BB$5:$BG$12,MATCH($D436,$AR$5:$AR$12,0),4))*($G436/INDEX($BB$5:$BG$12,MATCH($D436,$AR$5:$AR$12,0),4))^$J436)+(EXP(-$G436/INDEX($BB$5:$BG$12,MATCH($D436,$AR$5:$AR$12,0),5))*($G436/INDEX($BB$5:$BG$12,MATCH($D436,$AR$5:$AR$12,0),5))^$J436)+(EXP(-$G436/INDEX($BB$5:$BG$12,MATCH($D436,$AR$5:$AR$12,0),6))*($G436/INDEX($BB$5:$BG$12,MATCH($D436,$AR$5:$AR$12,0),6))^$J436)),0)</x:f>
        <x:v>0</x:v>
      </x:c>
      <x:c r="BJ436"/>
      <x:c r="BK436"/>
      <x:c r="BL436"/>
      <x:c r="BM436"/>
      <x:c r="BN436"/>
      <x:c r="BO436"/>
      <x:c r="BP436"/>
      <x:c r="BQ436"/>
      <x:c r="BR436"/>
      <x:c r="BS436"/>
      <x:c r="BT436"/>
      <x:c r="BU436"/>
      <x:c r="BV436"/>
      <x:c r="BW436"/>
      <x:c r="BX436"/>
      <x:c r="BY436"/>
      <x:c r="BZ436"/>
    </x:row>
    <x:row r="437">
      <x:c r="A437" s="30" t="n">
        <x:f>'対象台データ'!A435</x:f>
        <x:v>46278</x:v>
      </x:c>
      <x:c r="B437" s="1004" t="str">
        <x:f>'対象台データ'!B435</x:f>
        <x:v>日</x:v>
      </x:c>
      <x:c r="C437" s="1004" t="str">
        <x:f>'対象台データ'!C435</x:f>
        <x:v>9/13</x:v>
      </x:c>
      <x:c r="D437" t="str">
        <x:f>'対象台データ'!D435</x:f>
        <x:v>スマスロ ミリオンゴッド‐神々の軌跡‐</x:v>
      </x:c>
      <x:c r="E437" s="1015" t="n">
        <x:f>IF($X437="A",MIN(100,MAX(0,55+(V437-55)*(1+0.4*SQRT(MIN(G437/8000,1))))),MIN(100,MAX(0,V437)))</x:f>
        <x:v>66.14448356667951</x:v>
      </x:c>
      <x:c r="F437" s="1017" t="n">
        <x:f>'対象台データ'!E435</x:f>
        <x:v>700</x:v>
      </x:c>
      <x:c r="G437" s="644" t="n">
        <x:f>'対象台データ'!F435</x:f>
        <x:v>4699</x:v>
      </x:c>
      <x:c r="H437" s="644" t="n">
        <x:f>'対象台データ'!G435</x:f>
        <x:v>2967</x:v>
      </x:c>
      <x:c r="I437" s="644" t="n">
        <x:f>'対象台データ'!H435</x:f>
        <x:v>8</x:v>
      </x:c>
      <x:c r="J437" s="644" t="n">
        <x:f>'対象台データ'!I435</x:f>
        <x:v>0</x:v>
      </x:c>
      <x:c r="K437" s="145" t="n">
        <x:f>'対象台データ'!K435</x:f>
        <x:v>1.2104703128325176</x:v>
      </x:c>
      <x:c r="L437" s="28" t="n">
        <x:f>IF(G437&lt;=0,5,IF(G437&lt;1500,5+(G437-0)*(20-5)/(1500-0),IF(G437&lt;3000,20+(G437-1500)*(40-20)/(3000-1500),IF(G437&lt;4500,40+(G437-3000)*(58-40)/(4500-3000),IF(G437&lt;6000,58+(G437-4500)*(72-58)/(6000-4500),IF(G437&lt;7500,72+(G437-6000)*(84-72)/(7500-6000),IF(G437&lt;9000,84+(G437-7500)*(93-84)/(9000-7500),IF(G437&lt;11000,93+(G437-9000)*(100-93)/(11000-9000),100))))))))</x:f>
        <x:v>59.85733333333334</x:v>
      </x:c>
      <x:c r="M437" s="28" t="n">
        <x:v>1</x:v>
      </x:c>
      <x:c r="N437" s="28" t="n">
        <x:f>MIN(100,L437*M437)</x:f>
        <x:v>59.85733333333334</x:v>
      </x:c>
      <x:c r="O437" s="28" t="n">
        <x:f>IF(K437&lt;=0.8,0,IF(K437&lt;0.9,0+(K437-0.8)*(10-0)/(0.9-0.8),IF(K437&lt;1,10+(K437-0.9)*(35-10)/(1-0.9),IF(K437&lt;1.2,35+(K437-1)*(87-35)/(1.2-1),IF(K437&lt;1.3,87+(K437-1.2)*(96-87)/(1.3-1.2),IF(K437&lt;1.45,96+(K437-1.3)*(100-96)/(1.45-1.3),100))))))</x:f>
        <x:v>87.94232815492659</x:v>
      </x:c>
      <x:c r="P437" s="145" t="n">
        <x:f>MIN(1,SQRT(G437/8000))</x:f>
        <x:v>0.7664039404909136</x:v>
      </x:c>
      <x:c r="Q437" s="28" t="n">
        <x:f>35+(O437-35)*P437</x:f>
        <x:v>75.57520891669878</x:v>
      </x:c>
      <x:c r="R437" s="28" t="n">
        <x:f>IF(K437&lt;0.95,MIN(25,(0.95-K437)*250),0)</x:f>
        <x:v>0</x:v>
      </x:c>
      <x:c r="S437" s="28" t="n">
        <x:f>IF($X437="A",Y437*5+Z437*15+AA437*30+AB437*60+AC437*80+AD437*100,0)</x:f>
        <x:v>0</x:v>
      </x:c>
      <x:c r="T437" s="28" t="n">
        <x:f>IF($X437="A",AE437*5+AF437*15+AG437*30+AH437*60+AI437*80+AJ437*100,0)</x:f>
        <x:v>0</x:v>
      </x:c>
      <x:c r="U437" s="28" t="n">
        <x:f>IF($X437="A",S437*15%+T437*30%+Q437*55%,0)</x:f>
        <x:v>0</x:v>
      </x:c>
      <x:c r="V437" s="1019" t="n">
        <x:f>IF($X437="A",U437*80%+N437*20%,N437*IFERROR(INDEX($AT$5:$AT$60,MATCH($D437,$AR$5:$AR$60,0)),0.6)+Q437*IFERROR(INDEX($AU$5:$AU$60,MATCH($D437,$AR$5:$AR$60,0)),0.4)-R437)</x:f>
        <x:v>66.14448356667951</x:v>
      </x:c>
      <x:c r="W437" s="25" t="str">
        <x:f>IF(E437&gt;=90,"設定6級候補",IF(E437&gt;=75,"設定4以上強候補",IF(E437&gt;=60,"設定4以上を疑う","要観察")))</x:f>
        <x:v>設定4以上を疑う</x:v>
      </x:c>
      <x:c r="X437" s="1004" t="str">
        <x:f>IFERROR(INDEX($AS$5:$AS$60,MATCH($D437,$AR$5:$AR$60,0)),"AT")</x:f>
        <x:v>AT</x:v>
      </x:c>
      <x:c r="Y437" s="145" t="n">
        <x:f>IFERROR((EXP(-$G437/INDEX($AV$5:$BA$12,MATCH($D437,$AR$5:$AR$12,0),1))*($G437/INDEX($AV$5:$BA$12,MATCH($D437,$AR$5:$AR$12,0),1))^$I437)/((EXP(-$G437/INDEX($AV$5:$BA$12,MATCH($D437,$AR$5:$AR$12,0),1))*($G437/INDEX($AV$5:$BA$12,MATCH($D437,$AR$5:$AR$12,0),1))^$I437)+(EXP(-$G437/INDEX($AV$5:$BA$12,MATCH($D437,$AR$5:$AR$12,0),2))*($G437/INDEX($AV$5:$BA$12,MATCH($D437,$AR$5:$AR$12,0),2))^$I437)+(EXP(-$G437/INDEX($AV$5:$BA$12,MATCH($D437,$AR$5:$AR$12,0),3))*($G437/INDEX($AV$5:$BA$12,MATCH($D437,$AR$5:$AR$12,0),3))^$I437)+(EXP(-$G437/INDEX($AV$5:$BA$12,MATCH($D437,$AR$5:$AR$12,0),4))*($G437/INDEX($AV$5:$BA$12,MATCH($D437,$AR$5:$AR$12,0),4))^$I437)+(EXP(-$G437/INDEX($AV$5:$BA$12,MATCH($D437,$AR$5:$AR$12,0),5))*($G437/INDEX($AV$5:$BA$12,MATCH($D437,$AR$5:$AR$12,0),5))^$I437)+(EXP(-$G437/INDEX($AV$5:$BA$12,MATCH($D437,$AR$5:$AR$12,0),6))*($G437/INDEX($AV$5:$BA$12,MATCH($D437,$AR$5:$AR$12,0),6))^$I437)),0)</x:f>
        <x:v>0</x:v>
      </x:c>
      <x:c r="Z437" s="145" t="n">
        <x:f>IFERROR((EXP(-$G437/INDEX($AV$5:$BA$12,MATCH($D437,$AR$5:$AR$12,0),2))*($G437/INDEX($AV$5:$BA$12,MATCH($D437,$AR$5:$AR$12,0),2))^$I437)/((EXP(-$G437/INDEX($AV$5:$BA$12,MATCH($D437,$AR$5:$AR$12,0),1))*($G437/INDEX($AV$5:$BA$12,MATCH($D437,$AR$5:$AR$12,0),1))^$I437)+(EXP(-$G437/INDEX($AV$5:$BA$12,MATCH($D437,$AR$5:$AR$12,0),2))*($G437/INDEX($AV$5:$BA$12,MATCH($D437,$AR$5:$AR$12,0),2))^$I437)+(EXP(-$G437/INDEX($AV$5:$BA$12,MATCH($D437,$AR$5:$AR$12,0),3))*($G437/INDEX($AV$5:$BA$12,MATCH($D437,$AR$5:$AR$12,0),3))^$I437)+(EXP(-$G437/INDEX($AV$5:$BA$12,MATCH($D437,$AR$5:$AR$12,0),4))*($G437/INDEX($AV$5:$BA$12,MATCH($D437,$AR$5:$AR$12,0),4))^$I437)+(EXP(-$G437/INDEX($AV$5:$BA$12,MATCH($D437,$AR$5:$AR$12,0),5))*($G437/INDEX($AV$5:$BA$12,MATCH($D437,$AR$5:$AR$12,0),5))^$I437)+(EXP(-$G437/INDEX($AV$5:$BA$12,MATCH($D437,$AR$5:$AR$12,0),6))*($G437/INDEX($AV$5:$BA$12,MATCH($D437,$AR$5:$AR$12,0),6))^$I437)),0)</x:f>
        <x:v>0</x:v>
      </x:c>
      <x:c r="AA437" s="145" t="n">
        <x:f>IFERROR((EXP(-$G437/INDEX($AV$5:$BA$12,MATCH($D437,$AR$5:$AR$12,0),3))*($G437/INDEX($AV$5:$BA$12,MATCH($D437,$AR$5:$AR$12,0),3))^$I437)/((EXP(-$G437/INDEX($AV$5:$BA$12,MATCH($D437,$AR$5:$AR$12,0),1))*($G437/INDEX($AV$5:$BA$12,MATCH($D437,$AR$5:$AR$12,0),1))^$I437)+(EXP(-$G437/INDEX($AV$5:$BA$12,MATCH($D437,$AR$5:$AR$12,0),2))*($G437/INDEX($AV$5:$BA$12,MATCH($D437,$AR$5:$AR$12,0),2))^$I437)+(EXP(-$G437/INDEX($AV$5:$BA$12,MATCH($D437,$AR$5:$AR$12,0),3))*($G437/INDEX($AV$5:$BA$12,MATCH($D437,$AR$5:$AR$12,0),3))^$I437)+(EXP(-$G437/INDEX($AV$5:$BA$12,MATCH($D437,$AR$5:$AR$12,0),4))*($G437/INDEX($AV$5:$BA$12,MATCH($D437,$AR$5:$AR$12,0),4))^$I437)+(EXP(-$G437/INDEX($AV$5:$BA$12,MATCH($D437,$AR$5:$AR$12,0),5))*($G437/INDEX($AV$5:$BA$12,MATCH($D437,$AR$5:$AR$12,0),5))^$I437)+(EXP(-$G437/INDEX($AV$5:$BA$12,MATCH($D437,$AR$5:$AR$12,0),6))*($G437/INDEX($AV$5:$BA$12,MATCH($D437,$AR$5:$AR$12,0),6))^$I437)),0)</x:f>
        <x:v>0</x:v>
      </x:c>
      <x:c r="AB437" s="145" t="n">
        <x:f>IFERROR((EXP(-$G437/INDEX($AV$5:$BA$12,MATCH($D437,$AR$5:$AR$12,0),4))*($G437/INDEX($AV$5:$BA$12,MATCH($D437,$AR$5:$AR$12,0),4))^$I437)/((EXP(-$G437/INDEX($AV$5:$BA$12,MATCH($D437,$AR$5:$AR$12,0),1))*($G437/INDEX($AV$5:$BA$12,MATCH($D437,$AR$5:$AR$12,0),1))^$I437)+(EXP(-$G437/INDEX($AV$5:$BA$12,MATCH($D437,$AR$5:$AR$12,0),2))*($G437/INDEX($AV$5:$BA$12,MATCH($D437,$AR$5:$AR$12,0),2))^$I437)+(EXP(-$G437/INDEX($AV$5:$BA$12,MATCH($D437,$AR$5:$AR$12,0),3))*($G437/INDEX($AV$5:$BA$12,MATCH($D437,$AR$5:$AR$12,0),3))^$I437)+(EXP(-$G437/INDEX($AV$5:$BA$12,MATCH($D437,$AR$5:$AR$12,0),4))*($G437/INDEX($AV$5:$BA$12,MATCH($D437,$AR$5:$AR$12,0),4))^$I437)+(EXP(-$G437/INDEX($AV$5:$BA$12,MATCH($D437,$AR$5:$AR$12,0),5))*($G437/INDEX($AV$5:$BA$12,MATCH($D437,$AR$5:$AR$12,0),5))^$I437)+(EXP(-$G437/INDEX($AV$5:$BA$12,MATCH($D437,$AR$5:$AR$12,0),6))*($G437/INDEX($AV$5:$BA$12,MATCH($D437,$AR$5:$AR$12,0),6))^$I437)),0)</x:f>
        <x:v>0</x:v>
      </x:c>
      <x:c r="AC437" s="145" t="n">
        <x:f>IFERROR((EXP(-$G437/INDEX($AV$5:$BA$12,MATCH($D437,$AR$5:$AR$12,0),5))*($G437/INDEX($AV$5:$BA$12,MATCH($D437,$AR$5:$AR$12,0),5))^$I437)/((EXP(-$G437/INDEX($AV$5:$BA$12,MATCH($D437,$AR$5:$AR$12,0),1))*($G437/INDEX($AV$5:$BA$12,MATCH($D437,$AR$5:$AR$12,0),1))^$I437)+(EXP(-$G437/INDEX($AV$5:$BA$12,MATCH($D437,$AR$5:$AR$12,0),2))*($G437/INDEX($AV$5:$BA$12,MATCH($D437,$AR$5:$AR$12,0),2))^$I437)+(EXP(-$G437/INDEX($AV$5:$BA$12,MATCH($D437,$AR$5:$AR$12,0),3))*($G437/INDEX($AV$5:$BA$12,MATCH($D437,$AR$5:$AR$12,0),3))^$I437)+(EXP(-$G437/INDEX($AV$5:$BA$12,MATCH($D437,$AR$5:$AR$12,0),4))*($G437/INDEX($AV$5:$BA$12,MATCH($D437,$AR$5:$AR$12,0),4))^$I437)+(EXP(-$G437/INDEX($AV$5:$BA$12,MATCH($D437,$AR$5:$AR$12,0),5))*($G437/INDEX($AV$5:$BA$12,MATCH($D437,$AR$5:$AR$12,0),5))^$I437)+(EXP(-$G437/INDEX($AV$5:$BA$12,MATCH($D437,$AR$5:$AR$12,0),6))*($G437/INDEX($AV$5:$BA$12,MATCH($D437,$AR$5:$AR$12,0),6))^$I437)),0)</x:f>
        <x:v>0</x:v>
      </x:c>
      <x:c r="AD437" s="145" t="n">
        <x:f>IFERROR((EXP(-$G437/INDEX($AV$5:$BA$12,MATCH($D437,$AR$5:$AR$12,0),6))*($G437/INDEX($AV$5:$BA$12,MATCH($D437,$AR$5:$AR$12,0),6))^$I437)/((EXP(-$G437/INDEX($AV$5:$BA$12,MATCH($D437,$AR$5:$AR$12,0),1))*($G437/INDEX($AV$5:$BA$12,MATCH($D437,$AR$5:$AR$12,0),1))^$I437)+(EXP(-$G437/INDEX($AV$5:$BA$12,MATCH($D437,$AR$5:$AR$12,0),2))*($G437/INDEX($AV$5:$BA$12,MATCH($D437,$AR$5:$AR$12,0),2))^$I437)+(EXP(-$G437/INDEX($AV$5:$BA$12,MATCH($D437,$AR$5:$AR$12,0),3))*($G437/INDEX($AV$5:$BA$12,MATCH($D437,$AR$5:$AR$12,0),3))^$I437)+(EXP(-$G437/INDEX($AV$5:$BA$12,MATCH($D437,$AR$5:$AR$12,0),4))*($G437/INDEX($AV$5:$BA$12,MATCH($D437,$AR$5:$AR$12,0),4))^$I437)+(EXP(-$G437/INDEX($AV$5:$BA$12,MATCH($D437,$AR$5:$AR$12,0),5))*($G437/INDEX($AV$5:$BA$12,MATCH($D437,$AR$5:$AR$12,0),5))^$I437)+(EXP(-$G437/INDEX($AV$5:$BA$12,MATCH($D437,$AR$5:$AR$12,0),6))*($G437/INDEX($AV$5:$BA$12,MATCH($D437,$AR$5:$AR$12,0),6))^$I437)),0)</x:f>
        <x:v>0</x:v>
      </x:c>
      <x:c r="AE437" s="145" t="n">
        <x:f>IFERROR((EXP(-$G437/INDEX($BB$5:$BG$12,MATCH($D437,$AR$5:$AR$12,0),1))*($G437/INDEX($BB$5:$BG$12,MATCH($D437,$AR$5:$AR$12,0),1))^$J437)/((EXP(-$G437/INDEX($BB$5:$BG$12,MATCH($D437,$AR$5:$AR$12,0),1))*($G437/INDEX($BB$5:$BG$12,MATCH($D437,$AR$5:$AR$12,0),1))^$J437)+(EXP(-$G437/INDEX($BB$5:$BG$12,MATCH($D437,$AR$5:$AR$12,0),2))*($G437/INDEX($BB$5:$BG$12,MATCH($D437,$AR$5:$AR$12,0),2))^$J437)+(EXP(-$G437/INDEX($BB$5:$BG$12,MATCH($D437,$AR$5:$AR$12,0),3))*($G437/INDEX($BB$5:$BG$12,MATCH($D437,$AR$5:$AR$12,0),3))^$J437)+(EXP(-$G437/INDEX($BB$5:$BG$12,MATCH($D437,$AR$5:$AR$12,0),4))*($G437/INDEX($BB$5:$BG$12,MATCH($D437,$AR$5:$AR$12,0),4))^$J437)+(EXP(-$G437/INDEX($BB$5:$BG$12,MATCH($D437,$AR$5:$AR$12,0),5))*($G437/INDEX($BB$5:$BG$12,MATCH($D437,$AR$5:$AR$12,0),5))^$J437)+(EXP(-$G437/INDEX($BB$5:$BG$12,MATCH($D437,$AR$5:$AR$12,0),6))*($G437/INDEX($BB$5:$BG$12,MATCH($D437,$AR$5:$AR$12,0),6))^$J437)),0)</x:f>
        <x:v>0</x:v>
      </x:c>
      <x:c r="AF437" s="145" t="n">
        <x:f>IFERROR((EXP(-$G437/INDEX($BB$5:$BG$12,MATCH($D437,$AR$5:$AR$12,0),2))*($G437/INDEX($BB$5:$BG$12,MATCH($D437,$AR$5:$AR$12,0),2))^$J437)/((EXP(-$G437/INDEX($BB$5:$BG$12,MATCH($D437,$AR$5:$AR$12,0),1))*($G437/INDEX($BB$5:$BG$12,MATCH($D437,$AR$5:$AR$12,0),1))^$J437)+(EXP(-$G437/INDEX($BB$5:$BG$12,MATCH($D437,$AR$5:$AR$12,0),2))*($G437/INDEX($BB$5:$BG$12,MATCH($D437,$AR$5:$AR$12,0),2))^$J437)+(EXP(-$G437/INDEX($BB$5:$BG$12,MATCH($D437,$AR$5:$AR$12,0),3))*($G437/INDEX($BB$5:$BG$12,MATCH($D437,$AR$5:$AR$12,0),3))^$J437)+(EXP(-$G437/INDEX($BB$5:$BG$12,MATCH($D437,$AR$5:$AR$12,0),4))*($G437/INDEX($BB$5:$BG$12,MATCH($D437,$AR$5:$AR$12,0),4))^$J437)+(EXP(-$G437/INDEX($BB$5:$BG$12,MATCH($D437,$AR$5:$AR$12,0),5))*($G437/INDEX($BB$5:$BG$12,MATCH($D437,$AR$5:$AR$12,0),5))^$J437)+(EXP(-$G437/INDEX($BB$5:$BG$12,MATCH($D437,$AR$5:$AR$12,0),6))*($G437/INDEX($BB$5:$BG$12,MATCH($D437,$AR$5:$AR$12,0),6))^$J437)),0)</x:f>
        <x:v>0</x:v>
      </x:c>
      <x:c r="AG437" s="145" t="n">
        <x:f>IFERROR((EXP(-$G437/INDEX($BB$5:$BG$12,MATCH($D437,$AR$5:$AR$12,0),3))*($G437/INDEX($BB$5:$BG$12,MATCH($D437,$AR$5:$AR$12,0),3))^$J437)/((EXP(-$G437/INDEX($BB$5:$BG$12,MATCH($D437,$AR$5:$AR$12,0),1))*($G437/INDEX($BB$5:$BG$12,MATCH($D437,$AR$5:$AR$12,0),1))^$J437)+(EXP(-$G437/INDEX($BB$5:$BG$12,MATCH($D437,$AR$5:$AR$12,0),2))*($G437/INDEX($BB$5:$BG$12,MATCH($D437,$AR$5:$AR$12,0),2))^$J437)+(EXP(-$G437/INDEX($BB$5:$BG$12,MATCH($D437,$AR$5:$AR$12,0),3))*($G437/INDEX($BB$5:$BG$12,MATCH($D437,$AR$5:$AR$12,0),3))^$J437)+(EXP(-$G437/INDEX($BB$5:$BG$12,MATCH($D437,$AR$5:$AR$12,0),4))*($G437/INDEX($BB$5:$BG$12,MATCH($D437,$AR$5:$AR$12,0),4))^$J437)+(EXP(-$G437/INDEX($BB$5:$BG$12,MATCH($D437,$AR$5:$AR$12,0),5))*($G437/INDEX($BB$5:$BG$12,MATCH($D437,$AR$5:$AR$12,0),5))^$J437)+(EXP(-$G437/INDEX($BB$5:$BG$12,MATCH($D437,$AR$5:$AR$12,0),6))*($G437/INDEX($BB$5:$BG$12,MATCH($D437,$AR$5:$AR$12,0),6))^$J437)),0)</x:f>
        <x:v>0</x:v>
      </x:c>
      <x:c r="AH437" s="145" t="n">
        <x:f>IFERROR((EXP(-$G437/INDEX($BB$5:$BG$12,MATCH($D437,$AR$5:$AR$12,0),4))*($G437/INDEX($BB$5:$BG$12,MATCH($D437,$AR$5:$AR$12,0),4))^$J437)/((EXP(-$G437/INDEX($BB$5:$BG$12,MATCH($D437,$AR$5:$AR$12,0),1))*($G437/INDEX($BB$5:$BG$12,MATCH($D437,$AR$5:$AR$12,0),1))^$J437)+(EXP(-$G437/INDEX($BB$5:$BG$12,MATCH($D437,$AR$5:$AR$12,0),2))*($G437/INDEX($BB$5:$BG$12,MATCH($D437,$AR$5:$AR$12,0),2))^$J437)+(EXP(-$G437/INDEX($BB$5:$BG$12,MATCH($D437,$AR$5:$AR$12,0),3))*($G437/INDEX($BB$5:$BG$12,MATCH($D437,$AR$5:$AR$12,0),3))^$J437)+(EXP(-$G437/INDEX($BB$5:$BG$12,MATCH($D437,$AR$5:$AR$12,0),4))*($G437/INDEX($BB$5:$BG$12,MATCH($D437,$AR$5:$AR$12,0),4))^$J437)+(EXP(-$G437/INDEX($BB$5:$BG$12,MATCH($D437,$AR$5:$AR$12,0),5))*($G437/INDEX($BB$5:$BG$12,MATCH($D437,$AR$5:$AR$12,0),5))^$J437)+(EXP(-$G437/INDEX($BB$5:$BG$12,MATCH($D437,$AR$5:$AR$12,0),6))*($G437/INDEX($BB$5:$BG$12,MATCH($D437,$AR$5:$AR$12,0),6))^$J437)),0)</x:f>
        <x:v>0</x:v>
      </x:c>
      <x:c r="AI437" s="145" t="n">
        <x:f>IFERROR((EXP(-$G437/INDEX($BB$5:$BG$12,MATCH($D437,$AR$5:$AR$12,0),5))*($G437/INDEX($BB$5:$BG$12,MATCH($D437,$AR$5:$AR$12,0),5))^$J437)/((EXP(-$G437/INDEX($BB$5:$BG$12,MATCH($D437,$AR$5:$AR$12,0),1))*($G437/INDEX($BB$5:$BG$12,MATCH($D437,$AR$5:$AR$12,0),1))^$J437)+(EXP(-$G437/INDEX($BB$5:$BG$12,MATCH($D437,$AR$5:$AR$12,0),2))*($G437/INDEX($BB$5:$BG$12,MATCH($D437,$AR$5:$AR$12,0),2))^$J437)+(EXP(-$G437/INDEX($BB$5:$BG$12,MATCH($D437,$AR$5:$AR$12,0),3))*($G437/INDEX($BB$5:$BG$12,MATCH($D437,$AR$5:$AR$12,0),3))^$J437)+(EXP(-$G437/INDEX($BB$5:$BG$12,MATCH($D437,$AR$5:$AR$12,0),4))*($G437/INDEX($BB$5:$BG$12,MATCH($D437,$AR$5:$AR$12,0),4))^$J437)+(EXP(-$G437/INDEX($BB$5:$BG$12,MATCH($D437,$AR$5:$AR$12,0),5))*($G437/INDEX($BB$5:$BG$12,MATCH($D437,$AR$5:$AR$12,0),5))^$J437)+(EXP(-$G437/INDEX($BB$5:$BG$12,MATCH($D437,$AR$5:$AR$12,0),6))*($G437/INDEX($BB$5:$BG$12,MATCH($D437,$AR$5:$AR$12,0),6))^$J437)),0)</x:f>
        <x:v>0</x:v>
      </x:c>
      <x:c r="AJ437" s="145" t="n">
        <x:f>IFERROR((EXP(-$G437/INDEX($BB$5:$BG$12,MATCH($D437,$AR$5:$AR$12,0),6))*($G437/INDEX($BB$5:$BG$12,MATCH($D437,$AR$5:$AR$12,0),6))^$J437)/((EXP(-$G437/INDEX($BB$5:$BG$12,MATCH($D437,$AR$5:$AR$12,0),1))*($G437/INDEX($BB$5:$BG$12,MATCH($D437,$AR$5:$AR$12,0),1))^$J437)+(EXP(-$G437/INDEX($BB$5:$BG$12,MATCH($D437,$AR$5:$AR$12,0),2))*($G437/INDEX($BB$5:$BG$12,MATCH($D437,$AR$5:$AR$12,0),2))^$J437)+(EXP(-$G437/INDEX($BB$5:$BG$12,MATCH($D437,$AR$5:$AR$12,0),3))*($G437/INDEX($BB$5:$BG$12,MATCH($D437,$AR$5:$AR$12,0),3))^$J437)+(EXP(-$G437/INDEX($BB$5:$BG$12,MATCH($D437,$AR$5:$AR$12,0),4))*($G437/INDEX($BB$5:$BG$12,MATCH($D437,$AR$5:$AR$12,0),4))^$J437)+(EXP(-$G437/INDEX($BB$5:$BG$12,MATCH($D437,$AR$5:$AR$12,0),5))*($G437/INDEX($BB$5:$BG$12,MATCH($D437,$AR$5:$AR$12,0),5))^$J437)+(EXP(-$G437/INDEX($BB$5:$BG$12,MATCH($D437,$AR$5:$AR$12,0),6))*($G437/INDEX($BB$5:$BG$12,MATCH($D437,$AR$5:$AR$12,0),6))^$J437)),0)</x:f>
        <x:v>0</x:v>
      </x:c>
      <x:c r="BJ437"/>
      <x:c r="BK437"/>
      <x:c r="BL437"/>
      <x:c r="BM437"/>
      <x:c r="BN437"/>
      <x:c r="BO437"/>
      <x:c r="BP437"/>
      <x:c r="BQ437"/>
      <x:c r="BR437"/>
      <x:c r="BS437"/>
      <x:c r="BT437"/>
      <x:c r="BU437"/>
      <x:c r="BV437"/>
      <x:c r="BW437"/>
      <x:c r="BX437"/>
      <x:c r="BY437"/>
      <x:c r="BZ437"/>
    </x:row>
    <x:row r="438">
      <x:c r="A438" s="30" t="n">
        <x:f>'対象台データ'!A436</x:f>
        <x:v>46278</x:v>
      </x:c>
      <x:c r="B438" s="1004" t="str">
        <x:f>'対象台データ'!B436</x:f>
        <x:v>日</x:v>
      </x:c>
      <x:c r="C438" s="1004" t="str">
        <x:f>'対象台データ'!C436</x:f>
        <x:v>9/13</x:v>
      </x:c>
      <x:c r="D438" t="str">
        <x:f>'対象台データ'!D436</x:f>
        <x:v>スマスロ ミリオンゴッド‐神々の軌跡‐</x:v>
      </x:c>
      <x:c r="E438" s="1015" t="n">
        <x:f>IF($X438="A",MIN(100,MAX(0,55+(V438-55)*(1+0.4*SQRT(MIN(G438/8000,1))))),MIN(100,MAX(0,V438)))</x:f>
        <x:v>80.6268877499193</x:v>
      </x:c>
      <x:c r="F438" s="1017" t="n">
        <x:f>'対象台データ'!E436</x:f>
        <x:v>702</x:v>
      </x:c>
      <x:c r="G438" s="644" t="n">
        <x:f>'対象台データ'!F436</x:f>
        <x:v>6535</x:v>
      </x:c>
      <x:c r="H438" s="644" t="n">
        <x:f>'対象台データ'!G436</x:f>
        <x:v>5162</x:v>
      </x:c>
      <x:c r="I438" s="644" t="n">
        <x:f>'対象台データ'!H436</x:f>
        <x:v>4</x:v>
      </x:c>
      <x:c r="J438" s="644" t="n">
        <x:f>'対象台データ'!I436</x:f>
        <x:v>0</x:v>
      </x:c>
      <x:c r="K438" s="145" t="n">
        <x:f>'対象台データ'!K436</x:f>
        <x:v>1.2633001785258862</x:v>
      </x:c>
      <x:c r="L438" s="28" t="n">
        <x:f>IF(G438&lt;=0,5,IF(G438&lt;1500,5+(G438-0)*(20-5)/(1500-0),IF(G438&lt;3000,20+(G438-1500)*(40-20)/(3000-1500),IF(G438&lt;4500,40+(G438-3000)*(58-40)/(4500-3000),IF(G438&lt;6000,58+(G438-4500)*(72-58)/(6000-4500),IF(G438&lt;7500,72+(G438-6000)*(84-72)/(7500-6000),IF(G438&lt;9000,84+(G438-7500)*(93-84)/(9000-7500),IF(G438&lt;11000,93+(G438-9000)*(100-93)/(11000-9000),100))))))))</x:f>
        <x:v>76.28</x:v>
      </x:c>
      <x:c r="M438" s="28" t="n">
        <x:v>1</x:v>
      </x:c>
      <x:c r="N438" s="28" t="n">
        <x:f>MIN(100,L438*M438)</x:f>
        <x:v>76.28</x:v>
      </x:c>
      <x:c r="O438" s="28" t="n">
        <x:f>IF(K438&lt;=0.8,0,IF(K438&lt;0.9,0+(K438-0.8)*(10-0)/(0.9-0.8),IF(K438&lt;1,10+(K438-0.9)*(35-10)/(1-0.9),IF(K438&lt;1.2,35+(K438-1)*(87-35)/(1.2-1),IF(K438&lt;1.3,87+(K438-1.2)*(96-87)/(1.3-1.2),IF(K438&lt;1.45,96+(K438-1.3)*(100-96)/(1.45-1.3),100))))))</x:f>
        <x:v>92.69701606732976</x:v>
      </x:c>
      <x:c r="P438" s="145" t="n">
        <x:f>MIN(1,SQRT(G438/8000))</x:f>
        <x:v>0.9038113741262609</x:v>
      </x:c>
      <x:c r="Q438" s="28" t="n">
        <x:f>35+(O438-35)*P438</x:f>
        <x:v>87.14721937479825</x:v>
      </x:c>
      <x:c r="R438" s="28" t="n">
        <x:f>IF(K438&lt;0.95,MIN(25,(0.95-K438)*250),0)</x:f>
        <x:v>0</x:v>
      </x:c>
      <x:c r="S438" s="28" t="n">
        <x:f>IF($X438="A",Y438*5+Z438*15+AA438*30+AB438*60+AC438*80+AD438*100,0)</x:f>
        <x:v>0</x:v>
      </x:c>
      <x:c r="T438" s="28" t="n">
        <x:f>IF($X438="A",AE438*5+AF438*15+AG438*30+AH438*60+AI438*80+AJ438*100,0)</x:f>
        <x:v>0</x:v>
      </x:c>
      <x:c r="U438" s="28" t="n">
        <x:f>IF($X438="A",S438*15%+T438*30%+Q438*55%,0)</x:f>
        <x:v>0</x:v>
      </x:c>
      <x:c r="V438" s="1019" t="n">
        <x:f>IF($X438="A",U438*80%+N438*20%,N438*IFERROR(INDEX($AT$5:$AT$60,MATCH($D438,$AR$5:$AR$60,0)),0.6)+Q438*IFERROR(INDEX($AU$5:$AU$60,MATCH($D438,$AR$5:$AR$60,0)),0.4)-R438)</x:f>
        <x:v>80.6268877499193</x:v>
      </x:c>
      <x:c r="W438" s="25" t="str">
        <x:f>IF(E438&gt;=90,"設定6級候補",IF(E438&gt;=75,"設定4以上強候補",IF(E438&gt;=60,"設定4以上を疑う","要観察")))</x:f>
        <x:v>設定4以上強候補</x:v>
      </x:c>
      <x:c r="X438" s="1004" t="str">
        <x:f>IFERROR(INDEX($AS$5:$AS$60,MATCH($D438,$AR$5:$AR$60,0)),"AT")</x:f>
        <x:v>AT</x:v>
      </x:c>
      <x:c r="Y438" s="145" t="n">
        <x:f>IFERROR((EXP(-$G438/INDEX($AV$5:$BA$12,MATCH($D438,$AR$5:$AR$12,0),1))*($G438/INDEX($AV$5:$BA$12,MATCH($D438,$AR$5:$AR$12,0),1))^$I438)/((EXP(-$G438/INDEX($AV$5:$BA$12,MATCH($D438,$AR$5:$AR$12,0),1))*($G438/INDEX($AV$5:$BA$12,MATCH($D438,$AR$5:$AR$12,0),1))^$I438)+(EXP(-$G438/INDEX($AV$5:$BA$12,MATCH($D438,$AR$5:$AR$12,0),2))*($G438/INDEX($AV$5:$BA$12,MATCH($D438,$AR$5:$AR$12,0),2))^$I438)+(EXP(-$G438/INDEX($AV$5:$BA$12,MATCH($D438,$AR$5:$AR$12,0),3))*($G438/INDEX($AV$5:$BA$12,MATCH($D438,$AR$5:$AR$12,0),3))^$I438)+(EXP(-$G438/INDEX($AV$5:$BA$12,MATCH($D438,$AR$5:$AR$12,0),4))*($G438/INDEX($AV$5:$BA$12,MATCH($D438,$AR$5:$AR$12,0),4))^$I438)+(EXP(-$G438/INDEX($AV$5:$BA$12,MATCH($D438,$AR$5:$AR$12,0),5))*($G438/INDEX($AV$5:$BA$12,MATCH($D438,$AR$5:$AR$12,0),5))^$I438)+(EXP(-$G438/INDEX($AV$5:$BA$12,MATCH($D438,$AR$5:$AR$12,0),6))*($G438/INDEX($AV$5:$BA$12,MATCH($D438,$AR$5:$AR$12,0),6))^$I438)),0)</x:f>
        <x:v>0</x:v>
      </x:c>
      <x:c r="Z438" s="145" t="n">
        <x:f>IFERROR((EXP(-$G438/INDEX($AV$5:$BA$12,MATCH($D438,$AR$5:$AR$12,0),2))*($G438/INDEX($AV$5:$BA$12,MATCH($D438,$AR$5:$AR$12,0),2))^$I438)/((EXP(-$G438/INDEX($AV$5:$BA$12,MATCH($D438,$AR$5:$AR$12,0),1))*($G438/INDEX($AV$5:$BA$12,MATCH($D438,$AR$5:$AR$12,0),1))^$I438)+(EXP(-$G438/INDEX($AV$5:$BA$12,MATCH($D438,$AR$5:$AR$12,0),2))*($G438/INDEX($AV$5:$BA$12,MATCH($D438,$AR$5:$AR$12,0),2))^$I438)+(EXP(-$G438/INDEX($AV$5:$BA$12,MATCH($D438,$AR$5:$AR$12,0),3))*($G438/INDEX($AV$5:$BA$12,MATCH($D438,$AR$5:$AR$12,0),3))^$I438)+(EXP(-$G438/INDEX($AV$5:$BA$12,MATCH($D438,$AR$5:$AR$12,0),4))*($G438/INDEX($AV$5:$BA$12,MATCH($D438,$AR$5:$AR$12,0),4))^$I438)+(EXP(-$G438/INDEX($AV$5:$BA$12,MATCH($D438,$AR$5:$AR$12,0),5))*($G438/INDEX($AV$5:$BA$12,MATCH($D438,$AR$5:$AR$12,0),5))^$I438)+(EXP(-$G438/INDEX($AV$5:$BA$12,MATCH($D438,$AR$5:$AR$12,0),6))*($G438/INDEX($AV$5:$BA$12,MATCH($D438,$AR$5:$AR$12,0),6))^$I438)),0)</x:f>
        <x:v>0</x:v>
      </x:c>
      <x:c r="AA438" s="145" t="n">
        <x:f>IFERROR((EXP(-$G438/INDEX($AV$5:$BA$12,MATCH($D438,$AR$5:$AR$12,0),3))*($G438/INDEX($AV$5:$BA$12,MATCH($D438,$AR$5:$AR$12,0),3))^$I438)/((EXP(-$G438/INDEX($AV$5:$BA$12,MATCH($D438,$AR$5:$AR$12,0),1))*($G438/INDEX($AV$5:$BA$12,MATCH($D438,$AR$5:$AR$12,0),1))^$I438)+(EXP(-$G438/INDEX($AV$5:$BA$12,MATCH($D438,$AR$5:$AR$12,0),2))*($G438/INDEX($AV$5:$BA$12,MATCH($D438,$AR$5:$AR$12,0),2))^$I438)+(EXP(-$G438/INDEX($AV$5:$BA$12,MATCH($D438,$AR$5:$AR$12,0),3))*($G438/INDEX($AV$5:$BA$12,MATCH($D438,$AR$5:$AR$12,0),3))^$I438)+(EXP(-$G438/INDEX($AV$5:$BA$12,MATCH($D438,$AR$5:$AR$12,0),4))*($G438/INDEX($AV$5:$BA$12,MATCH($D438,$AR$5:$AR$12,0),4))^$I438)+(EXP(-$G438/INDEX($AV$5:$BA$12,MATCH($D438,$AR$5:$AR$12,0),5))*($G438/INDEX($AV$5:$BA$12,MATCH($D438,$AR$5:$AR$12,0),5))^$I438)+(EXP(-$G438/INDEX($AV$5:$BA$12,MATCH($D438,$AR$5:$AR$12,0),6))*($G438/INDEX($AV$5:$BA$12,MATCH($D438,$AR$5:$AR$12,0),6))^$I438)),0)</x:f>
        <x:v>0</x:v>
      </x:c>
      <x:c r="AB438" s="145" t="n">
        <x:f>IFERROR((EXP(-$G438/INDEX($AV$5:$BA$12,MATCH($D438,$AR$5:$AR$12,0),4))*($G438/INDEX($AV$5:$BA$12,MATCH($D438,$AR$5:$AR$12,0),4))^$I438)/((EXP(-$G438/INDEX($AV$5:$BA$12,MATCH($D438,$AR$5:$AR$12,0),1))*($G438/INDEX($AV$5:$BA$12,MATCH($D438,$AR$5:$AR$12,0),1))^$I438)+(EXP(-$G438/INDEX($AV$5:$BA$12,MATCH($D438,$AR$5:$AR$12,0),2))*($G438/INDEX($AV$5:$BA$12,MATCH($D438,$AR$5:$AR$12,0),2))^$I438)+(EXP(-$G438/INDEX($AV$5:$BA$12,MATCH($D438,$AR$5:$AR$12,0),3))*($G438/INDEX($AV$5:$BA$12,MATCH($D438,$AR$5:$AR$12,0),3))^$I438)+(EXP(-$G438/INDEX($AV$5:$BA$12,MATCH($D438,$AR$5:$AR$12,0),4))*($G438/INDEX($AV$5:$BA$12,MATCH($D438,$AR$5:$AR$12,0),4))^$I438)+(EXP(-$G438/INDEX($AV$5:$BA$12,MATCH($D438,$AR$5:$AR$12,0),5))*($G438/INDEX($AV$5:$BA$12,MATCH($D438,$AR$5:$AR$12,0),5))^$I438)+(EXP(-$G438/INDEX($AV$5:$BA$12,MATCH($D438,$AR$5:$AR$12,0),6))*($G438/INDEX($AV$5:$BA$12,MATCH($D438,$AR$5:$AR$12,0),6))^$I438)),0)</x:f>
        <x:v>0</x:v>
      </x:c>
      <x:c r="AC438" s="145" t="n">
        <x:f>IFERROR((EXP(-$G438/INDEX($AV$5:$BA$12,MATCH($D438,$AR$5:$AR$12,0),5))*($G438/INDEX($AV$5:$BA$12,MATCH($D438,$AR$5:$AR$12,0),5))^$I438)/((EXP(-$G438/INDEX($AV$5:$BA$12,MATCH($D438,$AR$5:$AR$12,0),1))*($G438/INDEX($AV$5:$BA$12,MATCH($D438,$AR$5:$AR$12,0),1))^$I438)+(EXP(-$G438/INDEX($AV$5:$BA$12,MATCH($D438,$AR$5:$AR$12,0),2))*($G438/INDEX($AV$5:$BA$12,MATCH($D438,$AR$5:$AR$12,0),2))^$I438)+(EXP(-$G438/INDEX($AV$5:$BA$12,MATCH($D438,$AR$5:$AR$12,0),3))*($G438/INDEX($AV$5:$BA$12,MATCH($D438,$AR$5:$AR$12,0),3))^$I438)+(EXP(-$G438/INDEX($AV$5:$BA$12,MATCH($D438,$AR$5:$AR$12,0),4))*($G438/INDEX($AV$5:$BA$12,MATCH($D438,$AR$5:$AR$12,0),4))^$I438)+(EXP(-$G438/INDEX($AV$5:$BA$12,MATCH($D438,$AR$5:$AR$12,0),5))*($G438/INDEX($AV$5:$BA$12,MATCH($D438,$AR$5:$AR$12,0),5))^$I438)+(EXP(-$G438/INDEX($AV$5:$BA$12,MATCH($D438,$AR$5:$AR$12,0),6))*($G438/INDEX($AV$5:$BA$12,MATCH($D438,$AR$5:$AR$12,0),6))^$I438)),0)</x:f>
        <x:v>0</x:v>
      </x:c>
      <x:c r="AD438" s="145" t="n">
        <x:f>IFERROR((EXP(-$G438/INDEX($AV$5:$BA$12,MATCH($D438,$AR$5:$AR$12,0),6))*($G438/INDEX($AV$5:$BA$12,MATCH($D438,$AR$5:$AR$12,0),6))^$I438)/((EXP(-$G438/INDEX($AV$5:$BA$12,MATCH($D438,$AR$5:$AR$12,0),1))*($G438/INDEX($AV$5:$BA$12,MATCH($D438,$AR$5:$AR$12,0),1))^$I438)+(EXP(-$G438/INDEX($AV$5:$BA$12,MATCH($D438,$AR$5:$AR$12,0),2))*($G438/INDEX($AV$5:$BA$12,MATCH($D438,$AR$5:$AR$12,0),2))^$I438)+(EXP(-$G438/INDEX($AV$5:$BA$12,MATCH($D438,$AR$5:$AR$12,0),3))*($G438/INDEX($AV$5:$BA$12,MATCH($D438,$AR$5:$AR$12,0),3))^$I438)+(EXP(-$G438/INDEX($AV$5:$BA$12,MATCH($D438,$AR$5:$AR$12,0),4))*($G438/INDEX($AV$5:$BA$12,MATCH($D438,$AR$5:$AR$12,0),4))^$I438)+(EXP(-$G438/INDEX($AV$5:$BA$12,MATCH($D438,$AR$5:$AR$12,0),5))*($G438/INDEX($AV$5:$BA$12,MATCH($D438,$AR$5:$AR$12,0),5))^$I438)+(EXP(-$G438/INDEX($AV$5:$BA$12,MATCH($D438,$AR$5:$AR$12,0),6))*($G438/INDEX($AV$5:$BA$12,MATCH($D438,$AR$5:$AR$12,0),6))^$I438)),0)</x:f>
        <x:v>0</x:v>
      </x:c>
      <x:c r="AE438" s="145" t="n">
        <x:f>IFERROR((EXP(-$G438/INDEX($BB$5:$BG$12,MATCH($D438,$AR$5:$AR$12,0),1))*($G438/INDEX($BB$5:$BG$12,MATCH($D438,$AR$5:$AR$12,0),1))^$J438)/((EXP(-$G438/INDEX($BB$5:$BG$12,MATCH($D438,$AR$5:$AR$12,0),1))*($G438/INDEX($BB$5:$BG$12,MATCH($D438,$AR$5:$AR$12,0),1))^$J438)+(EXP(-$G438/INDEX($BB$5:$BG$12,MATCH($D438,$AR$5:$AR$12,0),2))*($G438/INDEX($BB$5:$BG$12,MATCH($D438,$AR$5:$AR$12,0),2))^$J438)+(EXP(-$G438/INDEX($BB$5:$BG$12,MATCH($D438,$AR$5:$AR$12,0),3))*($G438/INDEX($BB$5:$BG$12,MATCH($D438,$AR$5:$AR$12,0),3))^$J438)+(EXP(-$G438/INDEX($BB$5:$BG$12,MATCH($D438,$AR$5:$AR$12,0),4))*($G438/INDEX($BB$5:$BG$12,MATCH($D438,$AR$5:$AR$12,0),4))^$J438)+(EXP(-$G438/INDEX($BB$5:$BG$12,MATCH($D438,$AR$5:$AR$12,0),5))*($G438/INDEX($BB$5:$BG$12,MATCH($D438,$AR$5:$AR$12,0),5))^$J438)+(EXP(-$G438/INDEX($BB$5:$BG$12,MATCH($D438,$AR$5:$AR$12,0),6))*($G438/INDEX($BB$5:$BG$12,MATCH($D438,$AR$5:$AR$12,0),6))^$J438)),0)</x:f>
        <x:v>0</x:v>
      </x:c>
      <x:c r="AF438" s="145" t="n">
        <x:f>IFERROR((EXP(-$G438/INDEX($BB$5:$BG$12,MATCH($D438,$AR$5:$AR$12,0),2))*($G438/INDEX($BB$5:$BG$12,MATCH($D438,$AR$5:$AR$12,0),2))^$J438)/((EXP(-$G438/INDEX($BB$5:$BG$12,MATCH($D438,$AR$5:$AR$12,0),1))*($G438/INDEX($BB$5:$BG$12,MATCH($D438,$AR$5:$AR$12,0),1))^$J438)+(EXP(-$G438/INDEX($BB$5:$BG$12,MATCH($D438,$AR$5:$AR$12,0),2))*($G438/INDEX($BB$5:$BG$12,MATCH($D438,$AR$5:$AR$12,0),2))^$J438)+(EXP(-$G438/INDEX($BB$5:$BG$12,MATCH($D438,$AR$5:$AR$12,0),3))*($G438/INDEX($BB$5:$BG$12,MATCH($D438,$AR$5:$AR$12,0),3))^$J438)+(EXP(-$G438/INDEX($BB$5:$BG$12,MATCH($D438,$AR$5:$AR$12,0),4))*($G438/INDEX($BB$5:$BG$12,MATCH($D438,$AR$5:$AR$12,0),4))^$J438)+(EXP(-$G438/INDEX($BB$5:$BG$12,MATCH($D438,$AR$5:$AR$12,0),5))*($G438/INDEX($BB$5:$BG$12,MATCH($D438,$AR$5:$AR$12,0),5))^$J438)+(EXP(-$G438/INDEX($BB$5:$BG$12,MATCH($D438,$AR$5:$AR$12,0),6))*($G438/INDEX($BB$5:$BG$12,MATCH($D438,$AR$5:$AR$12,0),6))^$J438)),0)</x:f>
        <x:v>0</x:v>
      </x:c>
      <x:c r="AG438" s="145" t="n">
        <x:f>IFERROR((EXP(-$G438/INDEX($BB$5:$BG$12,MATCH($D438,$AR$5:$AR$12,0),3))*($G438/INDEX($BB$5:$BG$12,MATCH($D438,$AR$5:$AR$12,0),3))^$J438)/((EXP(-$G438/INDEX($BB$5:$BG$12,MATCH($D438,$AR$5:$AR$12,0),1))*($G438/INDEX($BB$5:$BG$12,MATCH($D438,$AR$5:$AR$12,0),1))^$J438)+(EXP(-$G438/INDEX($BB$5:$BG$12,MATCH($D438,$AR$5:$AR$12,0),2))*($G438/INDEX($BB$5:$BG$12,MATCH($D438,$AR$5:$AR$12,0),2))^$J438)+(EXP(-$G438/INDEX($BB$5:$BG$12,MATCH($D438,$AR$5:$AR$12,0),3))*($G438/INDEX($BB$5:$BG$12,MATCH($D438,$AR$5:$AR$12,0),3))^$J438)+(EXP(-$G438/INDEX($BB$5:$BG$12,MATCH($D438,$AR$5:$AR$12,0),4))*($G438/INDEX($BB$5:$BG$12,MATCH($D438,$AR$5:$AR$12,0),4))^$J438)+(EXP(-$G438/INDEX($BB$5:$BG$12,MATCH($D438,$AR$5:$AR$12,0),5))*($G438/INDEX($BB$5:$BG$12,MATCH($D438,$AR$5:$AR$12,0),5))^$J438)+(EXP(-$G438/INDEX($BB$5:$BG$12,MATCH($D438,$AR$5:$AR$12,0),6))*($G438/INDEX($BB$5:$BG$12,MATCH($D438,$AR$5:$AR$12,0),6))^$J438)),0)</x:f>
        <x:v>0</x:v>
      </x:c>
      <x:c r="AH438" s="145" t="n">
        <x:f>IFERROR((EXP(-$G438/INDEX($BB$5:$BG$12,MATCH($D438,$AR$5:$AR$12,0),4))*($G438/INDEX($BB$5:$BG$12,MATCH($D438,$AR$5:$AR$12,0),4))^$J438)/((EXP(-$G438/INDEX($BB$5:$BG$12,MATCH($D438,$AR$5:$AR$12,0),1))*($G438/INDEX($BB$5:$BG$12,MATCH($D438,$AR$5:$AR$12,0),1))^$J438)+(EXP(-$G438/INDEX($BB$5:$BG$12,MATCH($D438,$AR$5:$AR$12,0),2))*($G438/INDEX($BB$5:$BG$12,MATCH($D438,$AR$5:$AR$12,0),2))^$J438)+(EXP(-$G438/INDEX($BB$5:$BG$12,MATCH($D438,$AR$5:$AR$12,0),3))*($G438/INDEX($BB$5:$BG$12,MATCH($D438,$AR$5:$AR$12,0),3))^$J438)+(EXP(-$G438/INDEX($BB$5:$BG$12,MATCH($D438,$AR$5:$AR$12,0),4))*($G438/INDEX($BB$5:$BG$12,MATCH($D438,$AR$5:$AR$12,0),4))^$J438)+(EXP(-$G438/INDEX($BB$5:$BG$12,MATCH($D438,$AR$5:$AR$12,0),5))*($G438/INDEX($BB$5:$BG$12,MATCH($D438,$AR$5:$AR$12,0),5))^$J438)+(EXP(-$G438/INDEX($BB$5:$BG$12,MATCH($D438,$AR$5:$AR$12,0),6))*($G438/INDEX($BB$5:$BG$12,MATCH($D438,$AR$5:$AR$12,0),6))^$J438)),0)</x:f>
        <x:v>0</x:v>
      </x:c>
      <x:c r="AI438" s="145" t="n">
        <x:f>IFERROR((EXP(-$G438/INDEX($BB$5:$BG$12,MATCH($D438,$AR$5:$AR$12,0),5))*($G438/INDEX($BB$5:$BG$12,MATCH($D438,$AR$5:$AR$12,0),5))^$J438)/((EXP(-$G438/INDEX($BB$5:$BG$12,MATCH($D438,$AR$5:$AR$12,0),1))*($G438/INDEX($BB$5:$BG$12,MATCH($D438,$AR$5:$AR$12,0),1))^$J438)+(EXP(-$G438/INDEX($BB$5:$BG$12,MATCH($D438,$AR$5:$AR$12,0),2))*($G438/INDEX($BB$5:$BG$12,MATCH($D438,$AR$5:$AR$12,0),2))^$J438)+(EXP(-$G438/INDEX($BB$5:$BG$12,MATCH($D438,$AR$5:$AR$12,0),3))*($G438/INDEX($BB$5:$BG$12,MATCH($D438,$AR$5:$AR$12,0),3))^$J438)+(EXP(-$G438/INDEX($BB$5:$BG$12,MATCH($D438,$AR$5:$AR$12,0),4))*($G438/INDEX($BB$5:$BG$12,MATCH($D438,$AR$5:$AR$12,0),4))^$J438)+(EXP(-$G438/INDEX($BB$5:$BG$12,MATCH($D438,$AR$5:$AR$12,0),5))*($G438/INDEX($BB$5:$BG$12,MATCH($D438,$AR$5:$AR$12,0),5))^$J438)+(EXP(-$G438/INDEX($BB$5:$BG$12,MATCH($D438,$AR$5:$AR$12,0),6))*($G438/INDEX($BB$5:$BG$12,MATCH($D438,$AR$5:$AR$12,0),6))^$J438)),0)</x:f>
        <x:v>0</x:v>
      </x:c>
      <x:c r="AJ438" s="145" t="n">
        <x:f>IFERROR((EXP(-$G438/INDEX($BB$5:$BG$12,MATCH($D438,$AR$5:$AR$12,0),6))*($G438/INDEX($BB$5:$BG$12,MATCH($D438,$AR$5:$AR$12,0),6))^$J438)/((EXP(-$G438/INDEX($BB$5:$BG$12,MATCH($D438,$AR$5:$AR$12,0),1))*($G438/INDEX($BB$5:$BG$12,MATCH($D438,$AR$5:$AR$12,0),1))^$J438)+(EXP(-$G438/INDEX($BB$5:$BG$12,MATCH($D438,$AR$5:$AR$12,0),2))*($G438/INDEX($BB$5:$BG$12,MATCH($D438,$AR$5:$AR$12,0),2))^$J438)+(EXP(-$G438/INDEX($BB$5:$BG$12,MATCH($D438,$AR$5:$AR$12,0),3))*($G438/INDEX($BB$5:$BG$12,MATCH($D438,$AR$5:$AR$12,0),3))^$J438)+(EXP(-$G438/INDEX($BB$5:$BG$12,MATCH($D438,$AR$5:$AR$12,0),4))*($G438/INDEX($BB$5:$BG$12,MATCH($D438,$AR$5:$AR$12,0),4))^$J438)+(EXP(-$G438/INDEX($BB$5:$BG$12,MATCH($D438,$AR$5:$AR$12,0),5))*($G438/INDEX($BB$5:$BG$12,MATCH($D438,$AR$5:$AR$12,0),5))^$J438)+(EXP(-$G438/INDEX($BB$5:$BG$12,MATCH($D438,$AR$5:$AR$12,0),6))*($G438/INDEX($BB$5:$BG$12,MATCH($D438,$AR$5:$AR$12,0),6))^$J438)),0)</x:f>
        <x:v>0</x:v>
      </x:c>
      <x:c r="BJ438"/>
      <x:c r="BK438"/>
      <x:c r="BL438"/>
      <x:c r="BM438"/>
      <x:c r="BN438"/>
      <x:c r="BO438"/>
      <x:c r="BP438"/>
      <x:c r="BQ438"/>
      <x:c r="BR438"/>
      <x:c r="BS438"/>
      <x:c r="BT438"/>
      <x:c r="BU438"/>
      <x:c r="BV438"/>
      <x:c r="BW438"/>
      <x:c r="BX438"/>
      <x:c r="BY438"/>
      <x:c r="BZ438"/>
    </x:row>
    <x:row r="439">
      <x:c r="A439" s="30" t="n">
        <x:f>'対象台データ'!A437</x:f>
        <x:v>46278</x:v>
      </x:c>
      <x:c r="B439" s="1004" t="str">
        <x:f>'対象台データ'!B437</x:f>
        <x:v>日</x:v>
      </x:c>
      <x:c r="C439" s="1004" t="str">
        <x:f>'対象台データ'!C437</x:f>
        <x:v>9/13</x:v>
      </x:c>
      <x:c r="D439" t="str">
        <x:f>'対象台データ'!D437</x:f>
        <x:v>ゴーゴージャグラー3</x:v>
      </x:c>
      <x:c r="E439" s="1015" t="n">
        <x:f>IF($X439="A",MIN(100,MAX(0,55+(V439-55)*(1+0.4*SQRT(MIN(G439/8000,1))))),MIN(100,MAX(0,V439)))</x:f>
        <x:v>46.100644090535695</x:v>
      </x:c>
      <x:c r="F439" s="1017" t="n">
        <x:f>'対象台データ'!E437</x:f>
        <x:v>880</x:v>
      </x:c>
      <x:c r="G439" s="644" t="n">
        <x:f>'対象台データ'!F437</x:f>
        <x:v>6594</x:v>
      </x:c>
      <x:c r="H439" s="644" t="n">
        <x:f>'対象台データ'!G437</x:f>
        <x:v>-895</x:v>
      </x:c>
      <x:c r="I439" s="644" t="n">
        <x:f>'対象台データ'!H437</x:f>
        <x:v>20</x:v>
      </x:c>
      <x:c r="J439" s="644" t="n">
        <x:f>'対象台データ'!I437</x:f>
        <x:v>29</x:v>
      </x:c>
      <x:c r="K439" s="145" t="n">
        <x:f>'対象台データ'!K437</x:f>
        <x:v>0.9547568496613082</x:v>
      </x:c>
      <x:c r="L439" s="28" t="n">
        <x:f>IF(G439&lt;=0,5,IF(G439&lt;1500,5+(G439-0)*(20-5)/(1500-0),IF(G439&lt;3000,20+(G439-1500)*(40-20)/(3000-1500),IF(G439&lt;4500,40+(G439-3000)*(58-40)/(4500-3000),IF(G439&lt;6000,58+(G439-4500)*(72-58)/(6000-4500),IF(G439&lt;7500,72+(G439-6000)*(84-72)/(7500-6000),IF(G439&lt;9000,84+(G439-7500)*(93-84)/(9000-7500),IF(G439&lt;11000,93+(G439-9000)*(100-93)/(11000-9000),100))))))))</x:f>
        <x:v>76.752</x:v>
      </x:c>
      <x:c r="M439" s="28" t="n">
        <x:v>1</x:v>
      </x:c>
      <x:c r="N439" s="28" t="n">
        <x:f>MIN(100,L439*M439)</x:f>
        <x:v>76.752</x:v>
      </x:c>
      <x:c r="O439" s="28" t="n">
        <x:f>IF(K439&lt;=0.8,0,IF(K439&lt;0.9,0+(K439-0.8)*(10-0)/(0.9-0.8),IF(K439&lt;1,10+(K439-0.9)*(35-10)/(1-0.9),IF(K439&lt;1.2,35+(K439-1)*(87-35)/(1.2-1),IF(K439&lt;1.3,87+(K439-1.2)*(96-87)/(1.3-1.2),IF(K439&lt;1.45,96+(K439-1.3)*(100-96)/(1.45-1.3),100))))))</x:f>
        <x:v>23.68921241532706</x:v>
      </x:c>
      <x:c r="P439" s="145" t="n">
        <x:f>MIN(1,SQRT(G439/8000))</x:f>
        <x:v>0.9078821509425108</x:v>
      </x:c>
      <x:c r="Q439" s="28" t="n">
        <x:f>35+(O439-35)*P439</x:f>
        <x:v>24.731137838773286</x:v>
      </x:c>
      <x:c r="R439" s="28" t="n">
        <x:f>IF(K439&lt;0.95,MIN(25,(0.95-K439)*250),0)</x:f>
        <x:v>0</x:v>
      </x:c>
      <x:c r="S439" s="28" t="n">
        <x:f>IF($X439="A",Y439*5+Z439*15+AA439*30+AB439*60+AC439*80+AD439*100,0)</x:f>
        <x:v>41.98353686664829</x:v>
      </x:c>
      <x:c r="T439" s="28" t="n">
        <x:f>IF($X439="A",AE439*5+AF439*15+AG439*30+AH439*60+AI439*80+AJ439*100,0)</x:f>
        <x:v>71.67235744169156</x:v>
      </x:c>
      <x:c r="U439" s="28" t="n">
        <x:f>IF($X439="A",S439*15%+T439*30%+Q439*55%,0)</x:f>
        <x:v>41.40136357383002</x:v>
      </x:c>
      <x:c r="V439" s="1019" t="n">
        <x:f>IF($X439="A",U439*80%+N439*20%,N439*IFERROR(INDEX($AT$5:$AT$60,MATCH($D439,$AR$5:$AR$60,0)),0.6)+Q439*IFERROR(INDEX($AU$5:$AU$60,MATCH($D439,$AR$5:$AR$60,0)),0.4)-R439)</x:f>
        <x:v>48.47149085906402</x:v>
      </x:c>
      <x:c r="W439" s="25" t="str">
        <x:f>IF(E439&gt;=90,"設定6級候補",IF(E439&gt;=75,"設定4以上強候補",IF(E439&gt;=60,"設定4以上を疑う","要観察")))</x:f>
        <x:v>要観察</x:v>
      </x:c>
      <x:c r="X439" s="1004" t="str">
        <x:f>IFERROR(INDEX($AS$5:$AS$60,MATCH($D439,$AR$5:$AR$60,0)),"AT")</x:f>
        <x:v>A</x:v>
      </x:c>
      <x:c r="Y439" s="145" t="n">
        <x:f>IFERROR((EXP(-$G439/INDEX($AV$5:$BA$12,MATCH($D439,$AR$5:$AR$12,0),1))*($G439/INDEX($AV$5:$BA$12,MATCH($D439,$AR$5:$AR$12,0),1))^$I439)/((EXP(-$G439/INDEX($AV$5:$BA$12,MATCH($D439,$AR$5:$AR$12,0),1))*($G439/INDEX($AV$5:$BA$12,MATCH($D439,$AR$5:$AR$12,0),1))^$I439)+(EXP(-$G439/INDEX($AV$5:$BA$12,MATCH($D439,$AR$5:$AR$12,0),2))*($G439/INDEX($AV$5:$BA$12,MATCH($D439,$AR$5:$AR$12,0),2))^$I439)+(EXP(-$G439/INDEX($AV$5:$BA$12,MATCH($D439,$AR$5:$AR$12,0),3))*($G439/INDEX($AV$5:$BA$12,MATCH($D439,$AR$5:$AR$12,0),3))^$I439)+(EXP(-$G439/INDEX($AV$5:$BA$12,MATCH($D439,$AR$5:$AR$12,0),4))*($G439/INDEX($AV$5:$BA$12,MATCH($D439,$AR$5:$AR$12,0),4))^$I439)+(EXP(-$G439/INDEX($AV$5:$BA$12,MATCH($D439,$AR$5:$AR$12,0),5))*($G439/INDEX($AV$5:$BA$12,MATCH($D439,$AR$5:$AR$12,0),5))^$I439)+(EXP(-$G439/INDEX($AV$5:$BA$12,MATCH($D439,$AR$5:$AR$12,0),6))*($G439/INDEX($AV$5:$BA$12,MATCH($D439,$AR$5:$AR$12,0),6))^$I439)),0)</x:f>
        <x:v>0.19589672984007758</x:v>
      </x:c>
      <x:c r="Z439" s="145" t="n">
        <x:f>IFERROR((EXP(-$G439/INDEX($AV$5:$BA$12,MATCH($D439,$AR$5:$AR$12,0),2))*($G439/INDEX($AV$5:$BA$12,MATCH($D439,$AR$5:$AR$12,0),2))^$I439)/((EXP(-$G439/INDEX($AV$5:$BA$12,MATCH($D439,$AR$5:$AR$12,0),1))*($G439/INDEX($AV$5:$BA$12,MATCH($D439,$AR$5:$AR$12,0),1))^$I439)+(EXP(-$G439/INDEX($AV$5:$BA$12,MATCH($D439,$AR$5:$AR$12,0),2))*($G439/INDEX($AV$5:$BA$12,MATCH($D439,$AR$5:$AR$12,0),2))^$I439)+(EXP(-$G439/INDEX($AV$5:$BA$12,MATCH($D439,$AR$5:$AR$12,0),3))*($G439/INDEX($AV$5:$BA$12,MATCH($D439,$AR$5:$AR$12,0),3))^$I439)+(EXP(-$G439/INDEX($AV$5:$BA$12,MATCH($D439,$AR$5:$AR$12,0),4))*($G439/INDEX($AV$5:$BA$12,MATCH($D439,$AR$5:$AR$12,0),4))^$I439)+(EXP(-$G439/INDEX($AV$5:$BA$12,MATCH($D439,$AR$5:$AR$12,0),5))*($G439/INDEX($AV$5:$BA$12,MATCH($D439,$AR$5:$AR$12,0),5))^$I439)+(EXP(-$G439/INDEX($AV$5:$BA$12,MATCH($D439,$AR$5:$AR$12,0),6))*($G439/INDEX($AV$5:$BA$12,MATCH($D439,$AR$5:$AR$12,0),6))^$I439)),0)</x:f>
        <x:v>0.19176623264893525</x:v>
      </x:c>
      <x:c r="AA439" s="145" t="n">
        <x:f>IFERROR((EXP(-$G439/INDEX($AV$5:$BA$12,MATCH($D439,$AR$5:$AR$12,0),3))*($G439/INDEX($AV$5:$BA$12,MATCH($D439,$AR$5:$AR$12,0),3))^$I439)/((EXP(-$G439/INDEX($AV$5:$BA$12,MATCH($D439,$AR$5:$AR$12,0),1))*($G439/INDEX($AV$5:$BA$12,MATCH($D439,$AR$5:$AR$12,0),1))^$I439)+(EXP(-$G439/INDEX($AV$5:$BA$12,MATCH($D439,$AR$5:$AR$12,0),2))*($G439/INDEX($AV$5:$BA$12,MATCH($D439,$AR$5:$AR$12,0),2))^$I439)+(EXP(-$G439/INDEX($AV$5:$BA$12,MATCH($D439,$AR$5:$AR$12,0),3))*($G439/INDEX($AV$5:$BA$12,MATCH($D439,$AR$5:$AR$12,0),3))^$I439)+(EXP(-$G439/INDEX($AV$5:$BA$12,MATCH($D439,$AR$5:$AR$12,0),4))*($G439/INDEX($AV$5:$BA$12,MATCH($D439,$AR$5:$AR$12,0),4))^$I439)+(EXP(-$G439/INDEX($AV$5:$BA$12,MATCH($D439,$AR$5:$AR$12,0),5))*($G439/INDEX($AV$5:$BA$12,MATCH($D439,$AR$5:$AR$12,0),5))^$I439)+(EXP(-$G439/INDEX($AV$5:$BA$12,MATCH($D439,$AR$5:$AR$12,0),6))*($G439/INDEX($AV$5:$BA$12,MATCH($D439,$AR$5:$AR$12,0),6))^$I439)),0)</x:f>
        <x:v>0.18763509238733064</x:v>
      </x:c>
      <x:c r="AB439" s="145" t="n">
        <x:f>IFERROR((EXP(-$G439/INDEX($AV$5:$BA$12,MATCH($D439,$AR$5:$AR$12,0),4))*($G439/INDEX($AV$5:$BA$12,MATCH($D439,$AR$5:$AR$12,0),4))^$I439)/((EXP(-$G439/INDEX($AV$5:$BA$12,MATCH($D439,$AR$5:$AR$12,0),1))*($G439/INDEX($AV$5:$BA$12,MATCH($D439,$AR$5:$AR$12,0),1))^$I439)+(EXP(-$G439/INDEX($AV$5:$BA$12,MATCH($D439,$AR$5:$AR$12,0),2))*($G439/INDEX($AV$5:$BA$12,MATCH($D439,$AR$5:$AR$12,0),2))^$I439)+(EXP(-$G439/INDEX($AV$5:$BA$12,MATCH($D439,$AR$5:$AR$12,0),3))*($G439/INDEX($AV$5:$BA$12,MATCH($D439,$AR$5:$AR$12,0),3))^$I439)+(EXP(-$G439/INDEX($AV$5:$BA$12,MATCH($D439,$AR$5:$AR$12,0),4))*($G439/INDEX($AV$5:$BA$12,MATCH($D439,$AR$5:$AR$12,0),4))^$I439)+(EXP(-$G439/INDEX($AV$5:$BA$12,MATCH($D439,$AR$5:$AR$12,0),5))*($G439/INDEX($AV$5:$BA$12,MATCH($D439,$AR$5:$AR$12,0),5))^$I439)+(EXP(-$G439/INDEX($AV$5:$BA$12,MATCH($D439,$AR$5:$AR$12,0),6))*($G439/INDEX($AV$5:$BA$12,MATCH($D439,$AR$5:$AR$12,0),6))^$I439)),0)</x:f>
        <x:v>0.17526393953800623</x:v>
      </x:c>
      <x:c r="AC439" s="145" t="n">
        <x:f>IFERROR((EXP(-$G439/INDEX($AV$5:$BA$12,MATCH($D439,$AR$5:$AR$12,0),5))*($G439/INDEX($AV$5:$BA$12,MATCH($D439,$AR$5:$AR$12,0),5))^$I439)/((EXP(-$G439/INDEX($AV$5:$BA$12,MATCH($D439,$AR$5:$AR$12,0),1))*($G439/INDEX($AV$5:$BA$12,MATCH($D439,$AR$5:$AR$12,0),1))^$I439)+(EXP(-$G439/INDEX($AV$5:$BA$12,MATCH($D439,$AR$5:$AR$12,0),2))*($G439/INDEX($AV$5:$BA$12,MATCH($D439,$AR$5:$AR$12,0),2))^$I439)+(EXP(-$G439/INDEX($AV$5:$BA$12,MATCH($D439,$AR$5:$AR$12,0),3))*($G439/INDEX($AV$5:$BA$12,MATCH($D439,$AR$5:$AR$12,0),3))^$I439)+(EXP(-$G439/INDEX($AV$5:$BA$12,MATCH($D439,$AR$5:$AR$12,0),4))*($G439/INDEX($AV$5:$BA$12,MATCH($D439,$AR$5:$AR$12,0),4))^$I439)+(EXP(-$G439/INDEX($AV$5:$BA$12,MATCH($D439,$AR$5:$AR$12,0),5))*($G439/INDEX($AV$5:$BA$12,MATCH($D439,$AR$5:$AR$12,0),5))^$I439)+(EXP(-$G439/INDEX($AV$5:$BA$12,MATCH($D439,$AR$5:$AR$12,0),6))*($G439/INDEX($AV$5:$BA$12,MATCH($D439,$AR$5:$AR$12,0),6))^$I439)),0)</x:f>
        <x:v>0.148056498737572</x:v>
      </x:c>
      <x:c r="AD439" s="145" t="n">
        <x:f>IFERROR((EXP(-$G439/INDEX($AV$5:$BA$12,MATCH($D439,$AR$5:$AR$12,0),6))*($G439/INDEX($AV$5:$BA$12,MATCH($D439,$AR$5:$AR$12,0),6))^$I439)/((EXP(-$G439/INDEX($AV$5:$BA$12,MATCH($D439,$AR$5:$AR$12,0),1))*($G439/INDEX($AV$5:$BA$12,MATCH($D439,$AR$5:$AR$12,0),1))^$I439)+(EXP(-$G439/INDEX($AV$5:$BA$12,MATCH($D439,$AR$5:$AR$12,0),2))*($G439/INDEX($AV$5:$BA$12,MATCH($D439,$AR$5:$AR$12,0),2))^$I439)+(EXP(-$G439/INDEX($AV$5:$BA$12,MATCH($D439,$AR$5:$AR$12,0),3))*($G439/INDEX($AV$5:$BA$12,MATCH($D439,$AR$5:$AR$12,0),3))^$I439)+(EXP(-$G439/INDEX($AV$5:$BA$12,MATCH($D439,$AR$5:$AR$12,0),4))*($G439/INDEX($AV$5:$BA$12,MATCH($D439,$AR$5:$AR$12,0),4))^$I439)+(EXP(-$G439/INDEX($AV$5:$BA$12,MATCH($D439,$AR$5:$AR$12,0),5))*($G439/INDEX($AV$5:$BA$12,MATCH($D439,$AR$5:$AR$12,0),5))^$I439)+(EXP(-$G439/INDEX($AV$5:$BA$12,MATCH($D439,$AR$5:$AR$12,0),6))*($G439/INDEX($AV$5:$BA$12,MATCH($D439,$AR$5:$AR$12,0),6))^$I439)),0)</x:f>
        <x:v>0.10138150684807823</x:v>
      </x:c>
      <x:c r="AE439" s="145" t="n">
        <x:f>IFERROR((EXP(-$G439/INDEX($BB$5:$BG$12,MATCH($D439,$AR$5:$AR$12,0),1))*($G439/INDEX($BB$5:$BG$12,MATCH($D439,$AR$5:$AR$12,0),1))^$J439)/((EXP(-$G439/INDEX($BB$5:$BG$12,MATCH($D439,$AR$5:$AR$12,0),1))*($G439/INDEX($BB$5:$BG$12,MATCH($D439,$AR$5:$AR$12,0),1))^$J439)+(EXP(-$G439/INDEX($BB$5:$BG$12,MATCH($D439,$AR$5:$AR$12,0),2))*($G439/INDEX($BB$5:$BG$12,MATCH($D439,$AR$5:$AR$12,0),2))^$J439)+(EXP(-$G439/INDEX($BB$5:$BG$12,MATCH($D439,$AR$5:$AR$12,0),3))*($G439/INDEX($BB$5:$BG$12,MATCH($D439,$AR$5:$AR$12,0),3))^$J439)+(EXP(-$G439/INDEX($BB$5:$BG$12,MATCH($D439,$AR$5:$AR$12,0),4))*($G439/INDEX($BB$5:$BG$12,MATCH($D439,$AR$5:$AR$12,0),4))^$J439)+(EXP(-$G439/INDEX($BB$5:$BG$12,MATCH($D439,$AR$5:$AR$12,0),5))*($G439/INDEX($BB$5:$BG$12,MATCH($D439,$AR$5:$AR$12,0),5))^$J439)+(EXP(-$G439/INDEX($BB$5:$BG$12,MATCH($D439,$AR$5:$AR$12,0),6))*($G439/INDEX($BB$5:$BG$12,MATCH($D439,$AR$5:$AR$12,0),6))^$J439)),0)</x:f>
        <x:v>0.027044943838919783</x:v>
      </x:c>
      <x:c r="AF439" s="145" t="n">
        <x:f>IFERROR((EXP(-$G439/INDEX($BB$5:$BG$12,MATCH($D439,$AR$5:$AR$12,0),2))*($G439/INDEX($BB$5:$BG$12,MATCH($D439,$AR$5:$AR$12,0),2))^$J439)/((EXP(-$G439/INDEX($BB$5:$BG$12,MATCH($D439,$AR$5:$AR$12,0),1))*($G439/INDEX($BB$5:$BG$12,MATCH($D439,$AR$5:$AR$12,0),1))^$J439)+(EXP(-$G439/INDEX($BB$5:$BG$12,MATCH($D439,$AR$5:$AR$12,0),2))*($G439/INDEX($BB$5:$BG$12,MATCH($D439,$AR$5:$AR$12,0),2))^$J439)+(EXP(-$G439/INDEX($BB$5:$BG$12,MATCH($D439,$AR$5:$AR$12,0),3))*($G439/INDEX($BB$5:$BG$12,MATCH($D439,$AR$5:$AR$12,0),3))^$J439)+(EXP(-$G439/INDEX($BB$5:$BG$12,MATCH($D439,$AR$5:$AR$12,0),4))*($G439/INDEX($BB$5:$BG$12,MATCH($D439,$AR$5:$AR$12,0),4))^$J439)+(EXP(-$G439/INDEX($BB$5:$BG$12,MATCH($D439,$AR$5:$AR$12,0),5))*($G439/INDEX($BB$5:$BG$12,MATCH($D439,$AR$5:$AR$12,0),5))^$J439)+(EXP(-$G439/INDEX($BB$5:$BG$12,MATCH($D439,$AR$5:$AR$12,0),6))*($G439/INDEX($BB$5:$BG$12,MATCH($D439,$AR$5:$AR$12,0),6))^$J439)),0)</x:f>
        <x:v>0.04992087428839424</x:v>
      </x:c>
      <x:c r="AG439" s="145" t="n">
        <x:f>IFERROR((EXP(-$G439/INDEX($BB$5:$BG$12,MATCH($D439,$AR$5:$AR$12,0),3))*($G439/INDEX($BB$5:$BG$12,MATCH($D439,$AR$5:$AR$12,0),3))^$J439)/((EXP(-$G439/INDEX($BB$5:$BG$12,MATCH($D439,$AR$5:$AR$12,0),1))*($G439/INDEX($BB$5:$BG$12,MATCH($D439,$AR$5:$AR$12,0),1))^$J439)+(EXP(-$G439/INDEX($BB$5:$BG$12,MATCH($D439,$AR$5:$AR$12,0),2))*($G439/INDEX($BB$5:$BG$12,MATCH($D439,$AR$5:$AR$12,0),2))^$J439)+(EXP(-$G439/INDEX($BB$5:$BG$12,MATCH($D439,$AR$5:$AR$12,0),3))*($G439/INDEX($BB$5:$BG$12,MATCH($D439,$AR$5:$AR$12,0),3))^$J439)+(EXP(-$G439/INDEX($BB$5:$BG$12,MATCH($D439,$AR$5:$AR$12,0),4))*($G439/INDEX($BB$5:$BG$12,MATCH($D439,$AR$5:$AR$12,0),4))^$J439)+(EXP(-$G439/INDEX($BB$5:$BG$12,MATCH($D439,$AR$5:$AR$12,0),5))*($G439/INDEX($BB$5:$BG$12,MATCH($D439,$AR$5:$AR$12,0),5))^$J439)+(EXP(-$G439/INDEX($BB$5:$BG$12,MATCH($D439,$AR$5:$AR$12,0),6))*($G439/INDEX($BB$5:$BG$12,MATCH($D439,$AR$5:$AR$12,0),6))^$J439)),0)</x:f>
        <x:v>0.09970645311047766</x:v>
      </x:c>
      <x:c r="AH439" s="145" t="n">
        <x:f>IFERROR((EXP(-$G439/INDEX($BB$5:$BG$12,MATCH($D439,$AR$5:$AR$12,0),4))*($G439/INDEX($BB$5:$BG$12,MATCH($D439,$AR$5:$AR$12,0),4))^$J439)/((EXP(-$G439/INDEX($BB$5:$BG$12,MATCH($D439,$AR$5:$AR$12,0),1))*($G439/INDEX($BB$5:$BG$12,MATCH($D439,$AR$5:$AR$12,0),1))^$J439)+(EXP(-$G439/INDEX($BB$5:$BG$12,MATCH($D439,$AR$5:$AR$12,0),2))*($G439/INDEX($BB$5:$BG$12,MATCH($D439,$AR$5:$AR$12,0),2))^$J439)+(EXP(-$G439/INDEX($BB$5:$BG$12,MATCH($D439,$AR$5:$AR$12,0),3))*($G439/INDEX($BB$5:$BG$12,MATCH($D439,$AR$5:$AR$12,0),3))^$J439)+(EXP(-$G439/INDEX($BB$5:$BG$12,MATCH($D439,$AR$5:$AR$12,0),4))*($G439/INDEX($BB$5:$BG$12,MATCH($D439,$AR$5:$AR$12,0),4))^$J439)+(EXP(-$G439/INDEX($BB$5:$BG$12,MATCH($D439,$AR$5:$AR$12,0),5))*($G439/INDEX($BB$5:$BG$12,MATCH($D439,$AR$5:$AR$12,0),5))^$J439)+(EXP(-$G439/INDEX($BB$5:$BG$12,MATCH($D439,$AR$5:$AR$12,0),6))*($G439/INDEX($BB$5:$BG$12,MATCH($D439,$AR$5:$AR$12,0),6))^$J439)),0)</x:f>
        <x:v>0.21856853940801185</x:v>
      </x:c>
      <x:c r="AI439" s="145" t="n">
        <x:f>IFERROR((EXP(-$G439/INDEX($BB$5:$BG$12,MATCH($D439,$AR$5:$AR$12,0),5))*($G439/INDEX($BB$5:$BG$12,MATCH($D439,$AR$5:$AR$12,0),5))^$J439)/((EXP(-$G439/INDEX($BB$5:$BG$12,MATCH($D439,$AR$5:$AR$12,0),1))*($G439/INDEX($BB$5:$BG$12,MATCH($D439,$AR$5:$AR$12,0),1))^$J439)+(EXP(-$G439/INDEX($BB$5:$BG$12,MATCH($D439,$AR$5:$AR$12,0),2))*($G439/INDEX($BB$5:$BG$12,MATCH($D439,$AR$5:$AR$12,0),2))^$J439)+(EXP(-$G439/INDEX($BB$5:$BG$12,MATCH($D439,$AR$5:$AR$12,0),3))*($G439/INDEX($BB$5:$BG$12,MATCH($D439,$AR$5:$AR$12,0),3))^$J439)+(EXP(-$G439/INDEX($BB$5:$BG$12,MATCH($D439,$AR$5:$AR$12,0),4))*($G439/INDEX($BB$5:$BG$12,MATCH($D439,$AR$5:$AR$12,0),4))^$J439)+(EXP(-$G439/INDEX($BB$5:$BG$12,MATCH($D439,$AR$5:$AR$12,0),5))*($G439/INDEX($BB$5:$BG$12,MATCH($D439,$AR$5:$AR$12,0),5))^$J439)+(EXP(-$G439/INDEX($BB$5:$BG$12,MATCH($D439,$AR$5:$AR$12,0),6))*($G439/INDEX($BB$5:$BG$12,MATCH($D439,$AR$5:$AR$12,0),6))^$J439)),0)</x:f>
        <x:v>0.28964526425218223</x:v>
      </x:c>
      <x:c r="AJ439" s="145" t="n">
        <x:f>IFERROR((EXP(-$G439/INDEX($BB$5:$BG$12,MATCH($D439,$AR$5:$AR$12,0),6))*($G439/INDEX($BB$5:$BG$12,MATCH($D439,$AR$5:$AR$12,0),6))^$J439)/((EXP(-$G439/INDEX($BB$5:$BG$12,MATCH($D439,$AR$5:$AR$12,0),1))*($G439/INDEX($BB$5:$BG$12,MATCH($D439,$AR$5:$AR$12,0),1))^$J439)+(EXP(-$G439/INDEX($BB$5:$BG$12,MATCH($D439,$AR$5:$AR$12,0),2))*($G439/INDEX($BB$5:$BG$12,MATCH($D439,$AR$5:$AR$12,0),2))^$J439)+(EXP(-$G439/INDEX($BB$5:$BG$12,MATCH($D439,$AR$5:$AR$12,0),3))*($G439/INDEX($BB$5:$BG$12,MATCH($D439,$AR$5:$AR$12,0),3))^$J439)+(EXP(-$G439/INDEX($BB$5:$BG$12,MATCH($D439,$AR$5:$AR$12,0),4))*($G439/INDEX($BB$5:$BG$12,MATCH($D439,$AR$5:$AR$12,0),4))^$J439)+(EXP(-$G439/INDEX($BB$5:$BG$12,MATCH($D439,$AR$5:$AR$12,0),5))*($G439/INDEX($BB$5:$BG$12,MATCH($D439,$AR$5:$AR$12,0),5))^$J439)+(EXP(-$G439/INDEX($BB$5:$BG$12,MATCH($D439,$AR$5:$AR$12,0),6))*($G439/INDEX($BB$5:$BG$12,MATCH($D439,$AR$5:$AR$12,0),6))^$J439)),0)</x:f>
        <x:v>0.31511392510201425</x:v>
      </x:c>
      <x:c r="BJ439"/>
      <x:c r="BK439"/>
      <x:c r="BL439"/>
      <x:c r="BM439"/>
      <x:c r="BN439"/>
      <x:c r="BO439"/>
      <x:c r="BP439"/>
      <x:c r="BQ439"/>
      <x:c r="BR439"/>
      <x:c r="BS439"/>
      <x:c r="BT439"/>
      <x:c r="BU439"/>
      <x:c r="BV439"/>
      <x:c r="BW439"/>
      <x:c r="BX439"/>
      <x:c r="BY439"/>
      <x:c r="BZ439"/>
    </x:row>
    <x:row r="440">
      <x:c r="A440" s="30" t="n">
        <x:f>'対象台データ'!A438</x:f>
        <x:v>46278</x:v>
      </x:c>
      <x:c r="B440" s="1004" t="str">
        <x:f>'対象台データ'!B438</x:f>
        <x:v>日</x:v>
      </x:c>
      <x:c r="C440" s="1004" t="str">
        <x:f>'対象台データ'!C438</x:f>
        <x:v>9/13</x:v>
      </x:c>
      <x:c r="D440" t="str">
        <x:f>'対象台データ'!D438</x:f>
        <x:v>ゴーゴージャグラー3</x:v>
      </x:c>
      <x:c r="E440" s="1015" t="n">
        <x:f>IF($X440="A",MIN(100,MAX(0,55+(V440-55)*(1+0.4*SQRT(MIN(G440/8000,1))))),MIN(100,MAX(0,V440)))</x:f>
        <x:v>70.21912611612086</x:v>
      </x:c>
      <x:c r="F440" s="1017" t="n">
        <x:f>'対象台データ'!E438</x:f>
        <x:v>884</x:v>
      </x:c>
      <x:c r="G440" s="644" t="n">
        <x:f>'対象台データ'!F438</x:f>
        <x:v>8652</x:v>
      </x:c>
      <x:c r="H440" s="644" t="n">
        <x:f>'対象台データ'!G438</x:f>
        <x:v>1767</x:v>
      </x:c>
      <x:c r="I440" s="644" t="n">
        <x:f>'対象台データ'!H438</x:f>
        <x:v>35</x:v>
      </x:c>
      <x:c r="J440" s="644" t="n">
        <x:f>'対象台データ'!I438</x:f>
        <x:v>39</x:v>
      </x:c>
      <x:c r="K440" s="145" t="n">
        <x:f>'対象台データ'!K438</x:f>
        <x:v>1.0680767452612112</x:v>
      </x:c>
      <x:c r="L440" s="28" t="n">
        <x:f>IF(G440&lt;=0,5,IF(G440&lt;1500,5+(G440-0)*(20-5)/(1500-0),IF(G440&lt;3000,20+(G440-1500)*(40-20)/(3000-1500),IF(G440&lt;4500,40+(G440-3000)*(58-40)/(4500-3000),IF(G440&lt;6000,58+(G440-4500)*(72-58)/(6000-4500),IF(G440&lt;7500,72+(G440-6000)*(84-72)/(7500-6000),IF(G440&lt;9000,84+(G440-7500)*(93-84)/(9000-7500),IF(G440&lt;11000,93+(G440-9000)*(100-93)/(11000-9000),100))))))))</x:f>
        <x:v>90.912</x:v>
      </x:c>
      <x:c r="M440" s="28" t="n">
        <x:v>1</x:v>
      </x:c>
      <x:c r="N440" s="28" t="n">
        <x:f>MIN(100,L440*M440)</x:f>
        <x:v>90.912</x:v>
      </x:c>
      <x:c r="O440" s="28" t="n">
        <x:f>IF(K440&lt;=0.8,0,IF(K440&lt;0.9,0+(K440-0.8)*(10-0)/(0.9-0.8),IF(K440&lt;1,10+(K440-0.9)*(35-10)/(1-0.9),IF(K440&lt;1.2,35+(K440-1)*(87-35)/(1.2-1),IF(K440&lt;1.3,87+(K440-1.2)*(96-87)/(1.3-1.2),IF(K440&lt;1.45,96+(K440-1.3)*(100-96)/(1.45-1.3),100))))))</x:f>
        <x:v>52.69995376791492</x:v>
      </x:c>
      <x:c r="P440" s="145" t="n">
        <x:f>MIN(1,SQRT(G440/8000))</x:f>
        <x:v>1</x:v>
      </x:c>
      <x:c r="Q440" s="28" t="n">
        <x:f>35+(O440-35)*P440</x:f>
        <x:v>52.69995376791492</x:v>
      </x:c>
      <x:c r="R440" s="28" t="n">
        <x:f>IF(K440&lt;0.95,MIN(25,(0.95-K440)*250),0)</x:f>
        <x:v>0</x:v>
      </x:c>
      <x:c r="S440" s="28" t="n">
        <x:f>IF($X440="A",Y440*5+Z440*15+AA440*30+AB440*60+AC440*80+AD440*100,0)</x:f>
        <x:v>48.437981551160284</x:v>
      </x:c>
      <x:c r="T440" s="28" t="n">
        <x:f>IF($X440="A",AE440*5+AF440*15+AG440*30+AH440*60+AI440*80+AJ440*100,0)</x:f>
        <x:v>77.86611218598316</x:v>
      </x:c>
      <x:c r="U440" s="28" t="n">
        <x:f>IF($X440="A",S440*15%+T440*30%+Q440*55%,0)</x:f>
        <x:v>59.610505460822196</x:v>
      </x:c>
      <x:c r="V440" s="1019" t="n">
        <x:f>IF($X440="A",U440*80%+N440*20%,N440*IFERROR(INDEX($AT$5:$AT$60,MATCH($D440,$AR$5:$AR$60,0)),0.6)+Q440*IFERROR(INDEX($AU$5:$AU$60,MATCH($D440,$AR$5:$AR$60,0)),0.4)-R440)</x:f>
        <x:v>65.87080436865776</x:v>
      </x:c>
      <x:c r="W440" s="25" t="str">
        <x:f>IF(E440&gt;=90,"設定6級候補",IF(E440&gt;=75,"設定4以上強候補",IF(E440&gt;=60,"設定4以上を疑う","要観察")))</x:f>
        <x:v>設定4以上を疑う</x:v>
      </x:c>
      <x:c r="X440" s="1004" t="str">
        <x:f>IFERROR(INDEX($AS$5:$AS$60,MATCH($D440,$AR$5:$AR$60,0)),"AT")</x:f>
        <x:v>A</x:v>
      </x:c>
      <x:c r="Y440" s="145" t="n">
        <x:f>IFERROR((EXP(-$G440/INDEX($AV$5:$BA$12,MATCH($D440,$AR$5:$AR$12,0),1))*($G440/INDEX($AV$5:$BA$12,MATCH($D440,$AR$5:$AR$12,0),1))^$I440)/((EXP(-$G440/INDEX($AV$5:$BA$12,MATCH($D440,$AR$5:$AR$12,0),1))*($G440/INDEX($AV$5:$BA$12,MATCH($D440,$AR$5:$AR$12,0),1))^$I440)+(EXP(-$G440/INDEX($AV$5:$BA$12,MATCH($D440,$AR$5:$AR$12,0),2))*($G440/INDEX($AV$5:$BA$12,MATCH($D440,$AR$5:$AR$12,0),2))^$I440)+(EXP(-$G440/INDEX($AV$5:$BA$12,MATCH($D440,$AR$5:$AR$12,0),3))*($G440/INDEX($AV$5:$BA$12,MATCH($D440,$AR$5:$AR$12,0),3))^$I440)+(EXP(-$G440/INDEX($AV$5:$BA$12,MATCH($D440,$AR$5:$AR$12,0),4))*($G440/INDEX($AV$5:$BA$12,MATCH($D440,$AR$5:$AR$12,0),4))^$I440)+(EXP(-$G440/INDEX($AV$5:$BA$12,MATCH($D440,$AR$5:$AR$12,0),5))*($G440/INDEX($AV$5:$BA$12,MATCH($D440,$AR$5:$AR$12,0),5))^$I440)+(EXP(-$G440/INDEX($AV$5:$BA$12,MATCH($D440,$AR$5:$AR$12,0),6))*($G440/INDEX($AV$5:$BA$12,MATCH($D440,$AR$5:$AR$12,0),6))^$I440)),0)</x:f>
        <x:v>0.16469932783465466</x:v>
      </x:c>
      <x:c r="Z440" s="145" t="n">
        <x:f>IFERROR((EXP(-$G440/INDEX($AV$5:$BA$12,MATCH($D440,$AR$5:$AR$12,0),2))*($G440/INDEX($AV$5:$BA$12,MATCH($D440,$AR$5:$AR$12,0),2))^$I440)/((EXP(-$G440/INDEX($AV$5:$BA$12,MATCH($D440,$AR$5:$AR$12,0),1))*($G440/INDEX($AV$5:$BA$12,MATCH($D440,$AR$5:$AR$12,0),1))^$I440)+(EXP(-$G440/INDEX($AV$5:$BA$12,MATCH($D440,$AR$5:$AR$12,0),2))*($G440/INDEX($AV$5:$BA$12,MATCH($D440,$AR$5:$AR$12,0),2))^$I440)+(EXP(-$G440/INDEX($AV$5:$BA$12,MATCH($D440,$AR$5:$AR$12,0),3))*($G440/INDEX($AV$5:$BA$12,MATCH($D440,$AR$5:$AR$12,0),3))^$I440)+(EXP(-$G440/INDEX($AV$5:$BA$12,MATCH($D440,$AR$5:$AR$12,0),4))*($G440/INDEX($AV$5:$BA$12,MATCH($D440,$AR$5:$AR$12,0),4))^$I440)+(EXP(-$G440/INDEX($AV$5:$BA$12,MATCH($D440,$AR$5:$AR$12,0),5))*($G440/INDEX($AV$5:$BA$12,MATCH($D440,$AR$5:$AR$12,0),5))^$I440)+(EXP(-$G440/INDEX($AV$5:$BA$12,MATCH($D440,$AR$5:$AR$12,0),6))*($G440/INDEX($AV$5:$BA$12,MATCH($D440,$AR$5:$AR$12,0),6))^$I440)),0)</x:f>
        <x:v>0.16567696984665845</x:v>
      </x:c>
      <x:c r="AA440" s="145" t="n">
        <x:f>IFERROR((EXP(-$G440/INDEX($AV$5:$BA$12,MATCH($D440,$AR$5:$AR$12,0),3))*($G440/INDEX($AV$5:$BA$12,MATCH($D440,$AR$5:$AR$12,0),3))^$I440)/((EXP(-$G440/INDEX($AV$5:$BA$12,MATCH($D440,$AR$5:$AR$12,0),1))*($G440/INDEX($AV$5:$BA$12,MATCH($D440,$AR$5:$AR$12,0),1))^$I440)+(EXP(-$G440/INDEX($AV$5:$BA$12,MATCH($D440,$AR$5:$AR$12,0),2))*($G440/INDEX($AV$5:$BA$12,MATCH($D440,$AR$5:$AR$12,0),2))^$I440)+(EXP(-$G440/INDEX($AV$5:$BA$12,MATCH($D440,$AR$5:$AR$12,0),3))*($G440/INDEX($AV$5:$BA$12,MATCH($D440,$AR$5:$AR$12,0),3))^$I440)+(EXP(-$G440/INDEX($AV$5:$BA$12,MATCH($D440,$AR$5:$AR$12,0),4))*($G440/INDEX($AV$5:$BA$12,MATCH($D440,$AR$5:$AR$12,0),4))^$I440)+(EXP(-$G440/INDEX($AV$5:$BA$12,MATCH($D440,$AR$5:$AR$12,0),5))*($G440/INDEX($AV$5:$BA$12,MATCH($D440,$AR$5:$AR$12,0),5))^$I440)+(EXP(-$G440/INDEX($AV$5:$BA$12,MATCH($D440,$AR$5:$AR$12,0),6))*($G440/INDEX($AV$5:$BA$12,MATCH($D440,$AR$5:$AR$12,0),6))^$I440)),0)</x:f>
        <x:v>0.16658013747345352</x:v>
      </x:c>
      <x:c r="AB440" s="145" t="n">
        <x:f>IFERROR((EXP(-$G440/INDEX($AV$5:$BA$12,MATCH($D440,$AR$5:$AR$12,0),4))*($G440/INDEX($AV$5:$BA$12,MATCH($D440,$AR$5:$AR$12,0),4))^$I440)/((EXP(-$G440/INDEX($AV$5:$BA$12,MATCH($D440,$AR$5:$AR$12,0),1))*($G440/INDEX($AV$5:$BA$12,MATCH($D440,$AR$5:$AR$12,0),1))^$I440)+(EXP(-$G440/INDEX($AV$5:$BA$12,MATCH($D440,$AR$5:$AR$12,0),2))*($G440/INDEX($AV$5:$BA$12,MATCH($D440,$AR$5:$AR$12,0),2))^$I440)+(EXP(-$G440/INDEX($AV$5:$BA$12,MATCH($D440,$AR$5:$AR$12,0),3))*($G440/INDEX($AV$5:$BA$12,MATCH($D440,$AR$5:$AR$12,0),3))^$I440)+(EXP(-$G440/INDEX($AV$5:$BA$12,MATCH($D440,$AR$5:$AR$12,0),4))*($G440/INDEX($AV$5:$BA$12,MATCH($D440,$AR$5:$AR$12,0),4))^$I440)+(EXP(-$G440/INDEX($AV$5:$BA$12,MATCH($D440,$AR$5:$AR$12,0),5))*($G440/INDEX($AV$5:$BA$12,MATCH($D440,$AR$5:$AR$12,0),5))^$I440)+(EXP(-$G440/INDEX($AV$5:$BA$12,MATCH($D440,$AR$5:$AR$12,0),6))*($G440/INDEX($AV$5:$BA$12,MATCH($D440,$AR$5:$AR$12,0),6))^$I440)),0)</x:f>
        <x:v>0.1688173986264481</x:v>
      </x:c>
      <x:c r="AC440" s="145" t="n">
        <x:f>IFERROR((EXP(-$G440/INDEX($AV$5:$BA$12,MATCH($D440,$AR$5:$AR$12,0),5))*($G440/INDEX($AV$5:$BA$12,MATCH($D440,$AR$5:$AR$12,0),5))^$I440)/((EXP(-$G440/INDEX($AV$5:$BA$12,MATCH($D440,$AR$5:$AR$12,0),1))*($G440/INDEX($AV$5:$BA$12,MATCH($D440,$AR$5:$AR$12,0),1))^$I440)+(EXP(-$G440/INDEX($AV$5:$BA$12,MATCH($D440,$AR$5:$AR$12,0),2))*($G440/INDEX($AV$5:$BA$12,MATCH($D440,$AR$5:$AR$12,0),2))^$I440)+(EXP(-$G440/INDEX($AV$5:$BA$12,MATCH($D440,$AR$5:$AR$12,0),3))*($G440/INDEX($AV$5:$BA$12,MATCH($D440,$AR$5:$AR$12,0),3))^$I440)+(EXP(-$G440/INDEX($AV$5:$BA$12,MATCH($D440,$AR$5:$AR$12,0),4))*($G440/INDEX($AV$5:$BA$12,MATCH($D440,$AR$5:$AR$12,0),4))^$I440)+(EXP(-$G440/INDEX($AV$5:$BA$12,MATCH($D440,$AR$5:$AR$12,0),5))*($G440/INDEX($AV$5:$BA$12,MATCH($D440,$AR$5:$AR$12,0),5))^$I440)+(EXP(-$G440/INDEX($AV$5:$BA$12,MATCH($D440,$AR$5:$AR$12,0),6))*($G440/INDEX($AV$5:$BA$12,MATCH($D440,$AR$5:$AR$12,0),6))^$I440)),0)</x:f>
        <x:v>0.17098671496909448</x:v>
      </x:c>
      <x:c r="AD440" s="145" t="n">
        <x:f>IFERROR((EXP(-$G440/INDEX($AV$5:$BA$12,MATCH($D440,$AR$5:$AR$12,0),6))*($G440/INDEX($AV$5:$BA$12,MATCH($D440,$AR$5:$AR$12,0),6))^$I440)/((EXP(-$G440/INDEX($AV$5:$BA$12,MATCH($D440,$AR$5:$AR$12,0),1))*($G440/INDEX($AV$5:$BA$12,MATCH($D440,$AR$5:$AR$12,0),1))^$I440)+(EXP(-$G440/INDEX($AV$5:$BA$12,MATCH($D440,$AR$5:$AR$12,0),2))*($G440/INDEX($AV$5:$BA$12,MATCH($D440,$AR$5:$AR$12,0),2))^$I440)+(EXP(-$G440/INDEX($AV$5:$BA$12,MATCH($D440,$AR$5:$AR$12,0),3))*($G440/INDEX($AV$5:$BA$12,MATCH($D440,$AR$5:$AR$12,0),3))^$I440)+(EXP(-$G440/INDEX($AV$5:$BA$12,MATCH($D440,$AR$5:$AR$12,0),4))*($G440/INDEX($AV$5:$BA$12,MATCH($D440,$AR$5:$AR$12,0),4))^$I440)+(EXP(-$G440/INDEX($AV$5:$BA$12,MATCH($D440,$AR$5:$AR$12,0),5))*($G440/INDEX($AV$5:$BA$12,MATCH($D440,$AR$5:$AR$12,0),5))^$I440)+(EXP(-$G440/INDEX($AV$5:$BA$12,MATCH($D440,$AR$5:$AR$12,0),6))*($G440/INDEX($AV$5:$BA$12,MATCH($D440,$AR$5:$AR$12,0),6))^$I440)),0)</x:f>
        <x:v>0.16323945124969086</x:v>
      </x:c>
      <x:c r="AE440" s="145" t="n">
        <x:f>IFERROR((EXP(-$G440/INDEX($BB$5:$BG$12,MATCH($D440,$AR$5:$AR$12,0),1))*($G440/INDEX($BB$5:$BG$12,MATCH($D440,$AR$5:$AR$12,0),1))^$J440)/((EXP(-$G440/INDEX($BB$5:$BG$12,MATCH($D440,$AR$5:$AR$12,0),1))*($G440/INDEX($BB$5:$BG$12,MATCH($D440,$AR$5:$AR$12,0),1))^$J440)+(EXP(-$G440/INDEX($BB$5:$BG$12,MATCH($D440,$AR$5:$AR$12,0),2))*($G440/INDEX($BB$5:$BG$12,MATCH($D440,$AR$5:$AR$12,0),2))^$J440)+(EXP(-$G440/INDEX($BB$5:$BG$12,MATCH($D440,$AR$5:$AR$12,0),3))*($G440/INDEX($BB$5:$BG$12,MATCH($D440,$AR$5:$AR$12,0),3))^$J440)+(EXP(-$G440/INDEX($BB$5:$BG$12,MATCH($D440,$AR$5:$AR$12,0),4))*($G440/INDEX($BB$5:$BG$12,MATCH($D440,$AR$5:$AR$12,0),4))^$J440)+(EXP(-$G440/INDEX($BB$5:$BG$12,MATCH($D440,$AR$5:$AR$12,0),5))*($G440/INDEX($BB$5:$BG$12,MATCH($D440,$AR$5:$AR$12,0),5))^$J440)+(EXP(-$G440/INDEX($BB$5:$BG$12,MATCH($D440,$AR$5:$AR$12,0),6))*($G440/INDEX($BB$5:$BG$12,MATCH($D440,$AR$5:$AR$12,0),6))^$J440)),0)</x:f>
        <x:v>0.010152625648000952</x:v>
      </x:c>
      <x:c r="AF440" s="145" t="n">
        <x:f>IFERROR((EXP(-$G440/INDEX($BB$5:$BG$12,MATCH($D440,$AR$5:$AR$12,0),2))*($G440/INDEX($BB$5:$BG$12,MATCH($D440,$AR$5:$AR$12,0),2))^$J440)/((EXP(-$G440/INDEX($BB$5:$BG$12,MATCH($D440,$AR$5:$AR$12,0),1))*($G440/INDEX($BB$5:$BG$12,MATCH($D440,$AR$5:$AR$12,0),1))^$J440)+(EXP(-$G440/INDEX($BB$5:$BG$12,MATCH($D440,$AR$5:$AR$12,0),2))*($G440/INDEX($BB$5:$BG$12,MATCH($D440,$AR$5:$AR$12,0),2))^$J440)+(EXP(-$G440/INDEX($BB$5:$BG$12,MATCH($D440,$AR$5:$AR$12,0),3))*($G440/INDEX($BB$5:$BG$12,MATCH($D440,$AR$5:$AR$12,0),3))^$J440)+(EXP(-$G440/INDEX($BB$5:$BG$12,MATCH($D440,$AR$5:$AR$12,0),4))*($G440/INDEX($BB$5:$BG$12,MATCH($D440,$AR$5:$AR$12,0),4))^$J440)+(EXP(-$G440/INDEX($BB$5:$BG$12,MATCH($D440,$AR$5:$AR$12,0),5))*($G440/INDEX($BB$5:$BG$12,MATCH($D440,$AR$5:$AR$12,0),5))^$J440)+(EXP(-$G440/INDEX($BB$5:$BG$12,MATCH($D440,$AR$5:$AR$12,0),6))*($G440/INDEX($BB$5:$BG$12,MATCH($D440,$AR$5:$AR$12,0),6))^$J440)),0)</x:f>
        <x:v>0.024080459392956815</x:v>
      </x:c>
      <x:c r="AG440" s="145" t="n">
        <x:f>IFERROR((EXP(-$G440/INDEX($BB$5:$BG$12,MATCH($D440,$AR$5:$AR$12,0),3))*($G440/INDEX($BB$5:$BG$12,MATCH($D440,$AR$5:$AR$12,0),3))^$J440)/((EXP(-$G440/INDEX($BB$5:$BG$12,MATCH($D440,$AR$5:$AR$12,0),1))*($G440/INDEX($BB$5:$BG$12,MATCH($D440,$AR$5:$AR$12,0),1))^$J440)+(EXP(-$G440/INDEX($BB$5:$BG$12,MATCH($D440,$AR$5:$AR$12,0),2))*($G440/INDEX($BB$5:$BG$12,MATCH($D440,$AR$5:$AR$12,0),2))^$J440)+(EXP(-$G440/INDEX($BB$5:$BG$12,MATCH($D440,$AR$5:$AR$12,0),3))*($G440/INDEX($BB$5:$BG$12,MATCH($D440,$AR$5:$AR$12,0),3))^$J440)+(EXP(-$G440/INDEX($BB$5:$BG$12,MATCH($D440,$AR$5:$AR$12,0),4))*($G440/INDEX($BB$5:$BG$12,MATCH($D440,$AR$5:$AR$12,0),4))^$J440)+(EXP(-$G440/INDEX($BB$5:$BG$12,MATCH($D440,$AR$5:$AR$12,0),5))*($G440/INDEX($BB$5:$BG$12,MATCH($D440,$AR$5:$AR$12,0),5))^$J440)+(EXP(-$G440/INDEX($BB$5:$BG$12,MATCH($D440,$AR$5:$AR$12,0),6))*($G440/INDEX($BB$5:$BG$12,MATCH($D440,$AR$5:$AR$12,0),6))^$J440)),0)</x:f>
        <x:v>0.06457804336736317</x:v>
      </x:c>
      <x:c r="AH440" s="145" t="n">
        <x:f>IFERROR((EXP(-$G440/INDEX($BB$5:$BG$12,MATCH($D440,$AR$5:$AR$12,0),4))*($G440/INDEX($BB$5:$BG$12,MATCH($D440,$AR$5:$AR$12,0),4))^$J440)/((EXP(-$G440/INDEX($BB$5:$BG$12,MATCH($D440,$AR$5:$AR$12,0),1))*($G440/INDEX($BB$5:$BG$12,MATCH($D440,$AR$5:$AR$12,0),1))^$J440)+(EXP(-$G440/INDEX($BB$5:$BG$12,MATCH($D440,$AR$5:$AR$12,0),2))*($G440/INDEX($BB$5:$BG$12,MATCH($D440,$AR$5:$AR$12,0),2))^$J440)+(EXP(-$G440/INDEX($BB$5:$BG$12,MATCH($D440,$AR$5:$AR$12,0),3))*($G440/INDEX($BB$5:$BG$12,MATCH($D440,$AR$5:$AR$12,0),3))^$J440)+(EXP(-$G440/INDEX($BB$5:$BG$12,MATCH($D440,$AR$5:$AR$12,0),4))*($G440/INDEX($BB$5:$BG$12,MATCH($D440,$AR$5:$AR$12,0),4))^$J440)+(EXP(-$G440/INDEX($BB$5:$BG$12,MATCH($D440,$AR$5:$AR$12,0),5))*($G440/INDEX($BB$5:$BG$12,MATCH($D440,$AR$5:$AR$12,0),5))^$J440)+(EXP(-$G440/INDEX($BB$5:$BG$12,MATCH($D440,$AR$5:$AR$12,0),6))*($G440/INDEX($BB$5:$BG$12,MATCH($D440,$AR$5:$AR$12,0),6))^$J440)),0)</x:f>
        <x:v>0.20480169527062791</x:v>
      </x:c>
      <x:c r="AI440" s="145" t="n">
        <x:f>IFERROR((EXP(-$G440/INDEX($BB$5:$BG$12,MATCH($D440,$AR$5:$AR$12,0),5))*($G440/INDEX($BB$5:$BG$12,MATCH($D440,$AR$5:$AR$12,0),5))^$J440)/((EXP(-$G440/INDEX($BB$5:$BG$12,MATCH($D440,$AR$5:$AR$12,0),1))*($G440/INDEX($BB$5:$BG$12,MATCH($D440,$AR$5:$AR$12,0),1))^$J440)+(EXP(-$G440/INDEX($BB$5:$BG$12,MATCH($D440,$AR$5:$AR$12,0),2))*($G440/INDEX($BB$5:$BG$12,MATCH($D440,$AR$5:$AR$12,0),2))^$J440)+(EXP(-$G440/INDEX($BB$5:$BG$12,MATCH($D440,$AR$5:$AR$12,0),3))*($G440/INDEX($BB$5:$BG$12,MATCH($D440,$AR$5:$AR$12,0),3))^$J440)+(EXP(-$G440/INDEX($BB$5:$BG$12,MATCH($D440,$AR$5:$AR$12,0),4))*($G440/INDEX($BB$5:$BG$12,MATCH($D440,$AR$5:$AR$12,0),4))^$J440)+(EXP(-$G440/INDEX($BB$5:$BG$12,MATCH($D440,$AR$5:$AR$12,0),5))*($G440/INDEX($BB$5:$BG$12,MATCH($D440,$AR$5:$AR$12,0),5))^$J440)+(EXP(-$G440/INDEX($BB$5:$BG$12,MATCH($D440,$AR$5:$AR$12,0),6))*($G440/INDEX($BB$5:$BG$12,MATCH($D440,$AR$5:$AR$12,0),6))^$J440)),0)</x:f>
        <x:v>0.3205009241257443</x:v>
      </x:c>
      <x:c r="AJ440" s="145" t="n">
        <x:f>IFERROR((EXP(-$G440/INDEX($BB$5:$BG$12,MATCH($D440,$AR$5:$AR$12,0),6))*($G440/INDEX($BB$5:$BG$12,MATCH($D440,$AR$5:$AR$12,0),6))^$J440)/((EXP(-$G440/INDEX($BB$5:$BG$12,MATCH($D440,$AR$5:$AR$12,0),1))*($G440/INDEX($BB$5:$BG$12,MATCH($D440,$AR$5:$AR$12,0),1))^$J440)+(EXP(-$G440/INDEX($BB$5:$BG$12,MATCH($D440,$AR$5:$AR$12,0),2))*($G440/INDEX($BB$5:$BG$12,MATCH($D440,$AR$5:$AR$12,0),2))^$J440)+(EXP(-$G440/INDEX($BB$5:$BG$12,MATCH($D440,$AR$5:$AR$12,0),3))*($G440/INDEX($BB$5:$BG$12,MATCH($D440,$AR$5:$AR$12,0),3))^$J440)+(EXP(-$G440/INDEX($BB$5:$BG$12,MATCH($D440,$AR$5:$AR$12,0),4))*($G440/INDEX($BB$5:$BG$12,MATCH($D440,$AR$5:$AR$12,0),4))^$J440)+(EXP(-$G440/INDEX($BB$5:$BG$12,MATCH($D440,$AR$5:$AR$12,0),5))*($G440/INDEX($BB$5:$BG$12,MATCH($D440,$AR$5:$AR$12,0),5))^$J440)+(EXP(-$G440/INDEX($BB$5:$BG$12,MATCH($D440,$AR$5:$AR$12,0),6))*($G440/INDEX($BB$5:$BG$12,MATCH($D440,$AR$5:$AR$12,0),6))^$J440)),0)</x:f>
        <x:v>0.37588625219530675</x:v>
      </x:c>
      <x:c r="BJ440"/>
      <x:c r="BK440"/>
      <x:c r="BL440"/>
      <x:c r="BM440"/>
      <x:c r="BN440"/>
      <x:c r="BO440"/>
      <x:c r="BP440"/>
      <x:c r="BQ440"/>
      <x:c r="BR440"/>
      <x:c r="BS440"/>
      <x:c r="BT440"/>
      <x:c r="BU440"/>
      <x:c r="BV440"/>
      <x:c r="BW440"/>
      <x:c r="BX440"/>
      <x:c r="BY440"/>
      <x:c r="BZ440"/>
    </x:row>
    <x:row r="441">
      <x:c r="A441" s="30" t="n">
        <x:f>'対象台データ'!A439</x:f>
        <x:v>46278</x:v>
      </x:c>
      <x:c r="B441" s="1004" t="str">
        <x:f>'対象台データ'!B439</x:f>
        <x:v>日</x:v>
      </x:c>
      <x:c r="C441" s="1004" t="str">
        <x:f>'対象台データ'!C439</x:f>
        <x:v>9/13</x:v>
      </x:c>
      <x:c r="D441" t="str">
        <x:f>'対象台データ'!D439</x:f>
        <x:v>ゴーゴージャグラー3</x:v>
      </x:c>
      <x:c r="E441" s="1015" t="n">
        <x:f>IF($X441="A",MIN(100,MAX(0,55+(V441-55)*(1+0.4*SQRT(MIN(G441/8000,1))))),MIN(100,MAX(0,V441)))</x:f>
        <x:v>72.78536601190982</x:v>
      </x:c>
      <x:c r="F441" s="1017" t="n">
        <x:f>'対象台データ'!E439</x:f>
        <x:v>885</x:v>
      </x:c>
      <x:c r="G441" s="644" t="n">
        <x:f>'対象台データ'!F439</x:f>
        <x:v>8832</x:v>
      </x:c>
      <x:c r="H441" s="644" t="n">
        <x:f>'対象台データ'!G439</x:f>
        <x:v>2555</x:v>
      </x:c>
      <x:c r="I441" s="644" t="n">
        <x:f>'対象台データ'!H439</x:f>
        <x:v>41</x:v>
      </x:c>
      <x:c r="J441" s="644" t="n">
        <x:f>'対象台データ'!I439</x:f>
        <x:v>36</x:v>
      </x:c>
      <x:c r="K441" s="145" t="n">
        <x:f>'対象台データ'!K439</x:f>
        <x:v>1.096429649758454</x:v>
      </x:c>
      <x:c r="L441" s="28" t="n">
        <x:f>IF(G441&lt;=0,5,IF(G441&lt;1500,5+(G441-0)*(20-5)/(1500-0),IF(G441&lt;3000,20+(G441-1500)*(40-20)/(3000-1500),IF(G441&lt;4500,40+(G441-3000)*(58-40)/(4500-3000),IF(G441&lt;6000,58+(G441-4500)*(72-58)/(6000-4500),IF(G441&lt;7500,72+(G441-6000)*(84-72)/(7500-6000),IF(G441&lt;9000,84+(G441-7500)*(93-84)/(9000-7500),IF(G441&lt;11000,93+(G441-9000)*(100-93)/(11000-9000),100))))))))</x:f>
        <x:v>91.992</x:v>
      </x:c>
      <x:c r="M441" s="28" t="n">
        <x:v>1</x:v>
      </x:c>
      <x:c r="N441" s="28" t="n">
        <x:f>MIN(100,L441*M441)</x:f>
        <x:v>91.992</x:v>
      </x:c>
      <x:c r="O441" s="28" t="n">
        <x:f>IF(K441&lt;=0.8,0,IF(K441&lt;0.9,0+(K441-0.8)*(10-0)/(0.9-0.8),IF(K441&lt;1,10+(K441-0.9)*(35-10)/(1-0.9),IF(K441&lt;1.2,35+(K441-1)*(87-35)/(1.2-1),IF(K441&lt;1.3,87+(K441-1.2)*(96-87)/(1.3-1.2),IF(K441&lt;1.45,96+(K441-1.3)*(100-96)/(1.45-1.3),100))))))</x:f>
        <x:v>60.07170893719805</x:v>
      </x:c>
      <x:c r="P441" s="145" t="n">
        <x:f>MIN(1,SQRT(G441/8000))</x:f>
        <x:v>1</x:v>
      </x:c>
      <x:c r="Q441" s="28" t="n">
        <x:f>35+(O441-35)*P441</x:f>
        <x:v>60.07170893719805</x:v>
      </x:c>
      <x:c r="R441" s="28" t="n">
        <x:f>IF(K441&lt;0.95,MIN(25,(0.95-K441)*250),0)</x:f>
        <x:v>0</x:v>
      </x:c>
      <x:c r="S441" s="28" t="n">
        <x:f>IF($X441="A",Y441*5+Z441*15+AA441*30+AB441*60+AC441*80+AD441*100,0)</x:f>
        <x:v>54.448888794913195</x:v>
      </x:c>
      <x:c r="T441" s="28" t="n">
        <x:f>IF($X441="A",AE441*5+AF441*15+AG441*30+AH441*60+AI441*80+AJ441*100,0)</x:f>
        <x:v>68.08339282455469</x:v>
      </x:c>
      <x:c r="U441" s="28" t="n">
        <x:f>IF($X441="A",S441*15%+T441*30%+Q441*55%,0)</x:f>
        <x:v>61.63179108206232</x:v>
      </x:c>
      <x:c r="V441" s="1019" t="n">
        <x:f>IF($X441="A",U441*80%+N441*20%,N441*IFERROR(INDEX($AT$5:$AT$60,MATCH($D441,$AR$5:$AR$60,0)),0.6)+Q441*IFERROR(INDEX($AU$5:$AU$60,MATCH($D441,$AR$5:$AR$60,0)),0.4)-R441)</x:f>
        <x:v>67.70383286564987</x:v>
      </x:c>
      <x:c r="W441" s="25" t="str">
        <x:f>IF(E441&gt;=90,"設定6級候補",IF(E441&gt;=75,"設定4以上強候補",IF(E441&gt;=60,"設定4以上を疑う","要観察")))</x:f>
        <x:v>設定4以上を疑う</x:v>
      </x:c>
      <x:c r="X441" s="1004" t="str">
        <x:f>IFERROR(INDEX($AS$5:$AS$60,MATCH($D441,$AR$5:$AR$60,0)),"AT")</x:f>
        <x:v>A</x:v>
      </x:c>
      <x:c r="Y441" s="145" t="n">
        <x:f>IFERROR((EXP(-$G441/INDEX($AV$5:$BA$12,MATCH($D441,$AR$5:$AR$12,0),1))*($G441/INDEX($AV$5:$BA$12,MATCH($D441,$AR$5:$AR$12,0),1))^$I441)/((EXP(-$G441/INDEX($AV$5:$BA$12,MATCH($D441,$AR$5:$AR$12,0),1))*($G441/INDEX($AV$5:$BA$12,MATCH($D441,$AR$5:$AR$12,0),1))^$I441)+(EXP(-$G441/INDEX($AV$5:$BA$12,MATCH($D441,$AR$5:$AR$12,0),2))*($G441/INDEX($AV$5:$BA$12,MATCH($D441,$AR$5:$AR$12,0),2))^$I441)+(EXP(-$G441/INDEX($AV$5:$BA$12,MATCH($D441,$AR$5:$AR$12,0),3))*($G441/INDEX($AV$5:$BA$12,MATCH($D441,$AR$5:$AR$12,0),3))^$I441)+(EXP(-$G441/INDEX($AV$5:$BA$12,MATCH($D441,$AR$5:$AR$12,0),4))*($G441/INDEX($AV$5:$BA$12,MATCH($D441,$AR$5:$AR$12,0),4))^$I441)+(EXP(-$G441/INDEX($AV$5:$BA$12,MATCH($D441,$AR$5:$AR$12,0),5))*($G441/INDEX($AV$5:$BA$12,MATCH($D441,$AR$5:$AR$12,0),5))^$I441)+(EXP(-$G441/INDEX($AV$5:$BA$12,MATCH($D441,$AR$5:$AR$12,0),6))*($G441/INDEX($AV$5:$BA$12,MATCH($D441,$AR$5:$AR$12,0),6))^$I441)),0)</x:f>
        <x:v>0.13886594574127403</x:v>
      </x:c>
      <x:c r="Z441" s="145" t="n">
        <x:f>IFERROR((EXP(-$G441/INDEX($AV$5:$BA$12,MATCH($D441,$AR$5:$AR$12,0),2))*($G441/INDEX($AV$5:$BA$12,MATCH($D441,$AR$5:$AR$12,0),2))^$I441)/((EXP(-$G441/INDEX($AV$5:$BA$12,MATCH($D441,$AR$5:$AR$12,0),1))*($G441/INDEX($AV$5:$BA$12,MATCH($D441,$AR$5:$AR$12,0),1))^$I441)+(EXP(-$G441/INDEX($AV$5:$BA$12,MATCH($D441,$AR$5:$AR$12,0),2))*($G441/INDEX($AV$5:$BA$12,MATCH($D441,$AR$5:$AR$12,0),2))^$I441)+(EXP(-$G441/INDEX($AV$5:$BA$12,MATCH($D441,$AR$5:$AR$12,0),3))*($G441/INDEX($AV$5:$BA$12,MATCH($D441,$AR$5:$AR$12,0),3))^$I441)+(EXP(-$G441/INDEX($AV$5:$BA$12,MATCH($D441,$AR$5:$AR$12,0),4))*($G441/INDEX($AV$5:$BA$12,MATCH($D441,$AR$5:$AR$12,0),4))^$I441)+(EXP(-$G441/INDEX($AV$5:$BA$12,MATCH($D441,$AR$5:$AR$12,0),5))*($G441/INDEX($AV$5:$BA$12,MATCH($D441,$AR$5:$AR$12,0),5))^$I441)+(EXP(-$G441/INDEX($AV$5:$BA$12,MATCH($D441,$AR$5:$AR$12,0),6))*($G441/INDEX($AV$5:$BA$12,MATCH($D441,$AR$5:$AR$12,0),6))^$I441)),0)</x:f>
        <x:v>0.14258589034503674</x:v>
      </x:c>
      <x:c r="AA441" s="145" t="n">
        <x:f>IFERROR((EXP(-$G441/INDEX($AV$5:$BA$12,MATCH($D441,$AR$5:$AR$12,0),3))*($G441/INDEX($AV$5:$BA$12,MATCH($D441,$AR$5:$AR$12,0),3))^$I441)/((EXP(-$G441/INDEX($AV$5:$BA$12,MATCH($D441,$AR$5:$AR$12,0),1))*($G441/INDEX($AV$5:$BA$12,MATCH($D441,$AR$5:$AR$12,0),1))^$I441)+(EXP(-$G441/INDEX($AV$5:$BA$12,MATCH($D441,$AR$5:$AR$12,0),2))*($G441/INDEX($AV$5:$BA$12,MATCH($D441,$AR$5:$AR$12,0),2))^$I441)+(EXP(-$G441/INDEX($AV$5:$BA$12,MATCH($D441,$AR$5:$AR$12,0),3))*($G441/INDEX($AV$5:$BA$12,MATCH($D441,$AR$5:$AR$12,0),3))^$I441)+(EXP(-$G441/INDEX($AV$5:$BA$12,MATCH($D441,$AR$5:$AR$12,0),4))*($G441/INDEX($AV$5:$BA$12,MATCH($D441,$AR$5:$AR$12,0),4))^$I441)+(EXP(-$G441/INDEX($AV$5:$BA$12,MATCH($D441,$AR$5:$AR$12,0),5))*($G441/INDEX($AV$5:$BA$12,MATCH($D441,$AR$5:$AR$12,0),5))^$I441)+(EXP(-$G441/INDEX($AV$5:$BA$12,MATCH($D441,$AR$5:$AR$12,0),6))*($G441/INDEX($AV$5:$BA$12,MATCH($D441,$AR$5:$AR$12,0),6))^$I441)),0)</x:f>
        <x:v>0.146345087114902</x:v>
      </x:c>
      <x:c r="AB441" s="145" t="n">
        <x:f>IFERROR((EXP(-$G441/INDEX($AV$5:$BA$12,MATCH($D441,$AR$5:$AR$12,0),4))*($G441/INDEX($AV$5:$BA$12,MATCH($D441,$AR$5:$AR$12,0),4))^$I441)/((EXP(-$G441/INDEX($AV$5:$BA$12,MATCH($D441,$AR$5:$AR$12,0),1))*($G441/INDEX($AV$5:$BA$12,MATCH($D441,$AR$5:$AR$12,0),1))^$I441)+(EXP(-$G441/INDEX($AV$5:$BA$12,MATCH($D441,$AR$5:$AR$12,0),2))*($G441/INDEX($AV$5:$BA$12,MATCH($D441,$AR$5:$AR$12,0),2))^$I441)+(EXP(-$G441/INDEX($AV$5:$BA$12,MATCH($D441,$AR$5:$AR$12,0),3))*($G441/INDEX($AV$5:$BA$12,MATCH($D441,$AR$5:$AR$12,0),3))^$I441)+(EXP(-$G441/INDEX($AV$5:$BA$12,MATCH($D441,$AR$5:$AR$12,0),4))*($G441/INDEX($AV$5:$BA$12,MATCH($D441,$AR$5:$AR$12,0),4))^$I441)+(EXP(-$G441/INDEX($AV$5:$BA$12,MATCH($D441,$AR$5:$AR$12,0),5))*($G441/INDEX($AV$5:$BA$12,MATCH($D441,$AR$5:$AR$12,0),5))^$I441)+(EXP(-$G441/INDEX($AV$5:$BA$12,MATCH($D441,$AR$5:$AR$12,0),6))*($G441/INDEX($AV$5:$BA$12,MATCH($D441,$AR$5:$AR$12,0),6))^$I441)),0)</x:f>
        <x:v>0.1578250573533301</x:v>
      </x:c>
      <x:c r="AC441" s="145" t="n">
        <x:f>IFERROR((EXP(-$G441/INDEX($AV$5:$BA$12,MATCH($D441,$AR$5:$AR$12,0),5))*($G441/INDEX($AV$5:$BA$12,MATCH($D441,$AR$5:$AR$12,0),5))^$I441)/((EXP(-$G441/INDEX($AV$5:$BA$12,MATCH($D441,$AR$5:$AR$12,0),1))*($G441/INDEX($AV$5:$BA$12,MATCH($D441,$AR$5:$AR$12,0),1))^$I441)+(EXP(-$G441/INDEX($AV$5:$BA$12,MATCH($D441,$AR$5:$AR$12,0),2))*($G441/INDEX($AV$5:$BA$12,MATCH($D441,$AR$5:$AR$12,0),2))^$I441)+(EXP(-$G441/INDEX($AV$5:$BA$12,MATCH($D441,$AR$5:$AR$12,0),3))*($G441/INDEX($AV$5:$BA$12,MATCH($D441,$AR$5:$AR$12,0),3))^$I441)+(EXP(-$G441/INDEX($AV$5:$BA$12,MATCH($D441,$AR$5:$AR$12,0),4))*($G441/INDEX($AV$5:$BA$12,MATCH($D441,$AR$5:$AR$12,0),4))^$I441)+(EXP(-$G441/INDEX($AV$5:$BA$12,MATCH($D441,$AR$5:$AR$12,0),5))*($G441/INDEX($AV$5:$BA$12,MATCH($D441,$AR$5:$AR$12,0),5))^$I441)+(EXP(-$G441/INDEX($AV$5:$BA$12,MATCH($D441,$AR$5:$AR$12,0),6))*($G441/INDEX($AV$5:$BA$12,MATCH($D441,$AR$5:$AR$12,0),6))^$I441)),0)</x:f>
        <x:v>0.18409436440806615</x:v>
      </x:c>
      <x:c r="AD441" s="145" t="n">
        <x:f>IFERROR((EXP(-$G441/INDEX($AV$5:$BA$12,MATCH($D441,$AR$5:$AR$12,0),6))*($G441/INDEX($AV$5:$BA$12,MATCH($D441,$AR$5:$AR$12,0),6))^$I441)/((EXP(-$G441/INDEX($AV$5:$BA$12,MATCH($D441,$AR$5:$AR$12,0),1))*($G441/INDEX($AV$5:$BA$12,MATCH($D441,$AR$5:$AR$12,0),1))^$I441)+(EXP(-$G441/INDEX($AV$5:$BA$12,MATCH($D441,$AR$5:$AR$12,0),2))*($G441/INDEX($AV$5:$BA$12,MATCH($D441,$AR$5:$AR$12,0),2))^$I441)+(EXP(-$G441/INDEX($AV$5:$BA$12,MATCH($D441,$AR$5:$AR$12,0),3))*($G441/INDEX($AV$5:$BA$12,MATCH($D441,$AR$5:$AR$12,0),3))^$I441)+(EXP(-$G441/INDEX($AV$5:$BA$12,MATCH($D441,$AR$5:$AR$12,0),4))*($G441/INDEX($AV$5:$BA$12,MATCH($D441,$AR$5:$AR$12,0),4))^$I441)+(EXP(-$G441/INDEX($AV$5:$BA$12,MATCH($D441,$AR$5:$AR$12,0),5))*($G441/INDEX($AV$5:$BA$12,MATCH($D441,$AR$5:$AR$12,0),5))^$I441)+(EXP(-$G441/INDEX($AV$5:$BA$12,MATCH($D441,$AR$5:$AR$12,0),6))*($G441/INDEX($AV$5:$BA$12,MATCH($D441,$AR$5:$AR$12,0),6))^$I441)),0)</x:f>
        <x:v>0.23028365503739115</x:v>
      </x:c>
      <x:c r="AE441" s="145" t="n">
        <x:f>IFERROR((EXP(-$G441/INDEX($BB$5:$BG$12,MATCH($D441,$AR$5:$AR$12,0),1))*($G441/INDEX($BB$5:$BG$12,MATCH($D441,$AR$5:$AR$12,0),1))^$J441)/((EXP(-$G441/INDEX($BB$5:$BG$12,MATCH($D441,$AR$5:$AR$12,0),1))*($G441/INDEX($BB$5:$BG$12,MATCH($D441,$AR$5:$AR$12,0),1))^$J441)+(EXP(-$G441/INDEX($BB$5:$BG$12,MATCH($D441,$AR$5:$AR$12,0),2))*($G441/INDEX($BB$5:$BG$12,MATCH($D441,$AR$5:$AR$12,0),2))^$J441)+(EXP(-$G441/INDEX($BB$5:$BG$12,MATCH($D441,$AR$5:$AR$12,0),3))*($G441/INDEX($BB$5:$BG$12,MATCH($D441,$AR$5:$AR$12,0),3))^$J441)+(EXP(-$G441/INDEX($BB$5:$BG$12,MATCH($D441,$AR$5:$AR$12,0),4))*($G441/INDEX($BB$5:$BG$12,MATCH($D441,$AR$5:$AR$12,0),4))^$J441)+(EXP(-$G441/INDEX($BB$5:$BG$12,MATCH($D441,$AR$5:$AR$12,0),5))*($G441/INDEX($BB$5:$BG$12,MATCH($D441,$AR$5:$AR$12,0),5))^$J441)+(EXP(-$G441/INDEX($BB$5:$BG$12,MATCH($D441,$AR$5:$AR$12,0),6))*($G441/INDEX($BB$5:$BG$12,MATCH($D441,$AR$5:$AR$12,0),6))^$J441)),0)</x:f>
        <x:v>0.03210674444973547</x:v>
      </x:c>
      <x:c r="AF441" s="145" t="n">
        <x:f>IFERROR((EXP(-$G441/INDEX($BB$5:$BG$12,MATCH($D441,$AR$5:$AR$12,0),2))*($G441/INDEX($BB$5:$BG$12,MATCH($D441,$AR$5:$AR$12,0),2))^$J441)/((EXP(-$G441/INDEX($BB$5:$BG$12,MATCH($D441,$AR$5:$AR$12,0),1))*($G441/INDEX($BB$5:$BG$12,MATCH($D441,$AR$5:$AR$12,0),1))^$J441)+(EXP(-$G441/INDEX($BB$5:$BG$12,MATCH($D441,$AR$5:$AR$12,0),2))*($G441/INDEX($BB$5:$BG$12,MATCH($D441,$AR$5:$AR$12,0),2))^$J441)+(EXP(-$G441/INDEX($BB$5:$BG$12,MATCH($D441,$AR$5:$AR$12,0),3))*($G441/INDEX($BB$5:$BG$12,MATCH($D441,$AR$5:$AR$12,0),3))^$J441)+(EXP(-$G441/INDEX($BB$5:$BG$12,MATCH($D441,$AR$5:$AR$12,0),4))*($G441/INDEX($BB$5:$BG$12,MATCH($D441,$AR$5:$AR$12,0),4))^$J441)+(EXP(-$G441/INDEX($BB$5:$BG$12,MATCH($D441,$AR$5:$AR$12,0),5))*($G441/INDEX($BB$5:$BG$12,MATCH($D441,$AR$5:$AR$12,0),5))^$J441)+(EXP(-$G441/INDEX($BB$5:$BG$12,MATCH($D441,$AR$5:$AR$12,0),6))*($G441/INDEX($BB$5:$BG$12,MATCH($D441,$AR$5:$AR$12,0),6))^$J441)),0)</x:f>
        <x:v>0.06107070807396813</x:v>
      </x:c>
      <x:c r="AG441" s="145" t="n">
        <x:f>IFERROR((EXP(-$G441/INDEX($BB$5:$BG$12,MATCH($D441,$AR$5:$AR$12,0),3))*($G441/INDEX($BB$5:$BG$12,MATCH($D441,$AR$5:$AR$12,0),3))^$J441)/((EXP(-$G441/INDEX($BB$5:$BG$12,MATCH($D441,$AR$5:$AR$12,0),1))*($G441/INDEX($BB$5:$BG$12,MATCH($D441,$AR$5:$AR$12,0),1))^$J441)+(EXP(-$G441/INDEX($BB$5:$BG$12,MATCH($D441,$AR$5:$AR$12,0),2))*($G441/INDEX($BB$5:$BG$12,MATCH($D441,$AR$5:$AR$12,0),2))^$J441)+(EXP(-$G441/INDEX($BB$5:$BG$12,MATCH($D441,$AR$5:$AR$12,0),3))*($G441/INDEX($BB$5:$BG$12,MATCH($D441,$AR$5:$AR$12,0),3))^$J441)+(EXP(-$G441/INDEX($BB$5:$BG$12,MATCH($D441,$AR$5:$AR$12,0),4))*($G441/INDEX($BB$5:$BG$12,MATCH($D441,$AR$5:$AR$12,0),4))^$J441)+(EXP(-$G441/INDEX($BB$5:$BG$12,MATCH($D441,$AR$5:$AR$12,0),5))*($G441/INDEX($BB$5:$BG$12,MATCH($D441,$AR$5:$AR$12,0),5))^$J441)+(EXP(-$G441/INDEX($BB$5:$BG$12,MATCH($D441,$AR$5:$AR$12,0),6))*($G441/INDEX($BB$5:$BG$12,MATCH($D441,$AR$5:$AR$12,0),6))^$J441)),0)</x:f>
        <x:v>0.12183587920305809</x:v>
      </x:c>
      <x:c r="AH441" s="145" t="n">
        <x:f>IFERROR((EXP(-$G441/INDEX($BB$5:$BG$12,MATCH($D441,$AR$5:$AR$12,0),4))*($G441/INDEX($BB$5:$BG$12,MATCH($D441,$AR$5:$AR$12,0),4))^$J441)/((EXP(-$G441/INDEX($BB$5:$BG$12,MATCH($D441,$AR$5:$AR$12,0),1))*($G441/INDEX($BB$5:$BG$12,MATCH($D441,$AR$5:$AR$12,0),1))^$J441)+(EXP(-$G441/INDEX($BB$5:$BG$12,MATCH($D441,$AR$5:$AR$12,0),2))*($G441/INDEX($BB$5:$BG$12,MATCH($D441,$AR$5:$AR$12,0),2))^$J441)+(EXP(-$G441/INDEX($BB$5:$BG$12,MATCH($D441,$AR$5:$AR$12,0),3))*($G441/INDEX($BB$5:$BG$12,MATCH($D441,$AR$5:$AR$12,0),3))^$J441)+(EXP(-$G441/INDEX($BB$5:$BG$12,MATCH($D441,$AR$5:$AR$12,0),4))*($G441/INDEX($BB$5:$BG$12,MATCH($D441,$AR$5:$AR$12,0),4))^$J441)+(EXP(-$G441/INDEX($BB$5:$BG$12,MATCH($D441,$AR$5:$AR$12,0),5))*($G441/INDEX($BB$5:$BG$12,MATCH($D441,$AR$5:$AR$12,0),5))^$J441)+(EXP(-$G441/INDEX($BB$5:$BG$12,MATCH($D441,$AR$5:$AR$12,0),6))*($G441/INDEX($BB$5:$BG$12,MATCH($D441,$AR$5:$AR$12,0),6))^$J441)),0)</x:f>
        <x:v>0.24020833190450464</x:v>
      </x:c>
      <x:c r="AI441" s="145" t="n">
        <x:f>IFERROR((EXP(-$G441/INDEX($BB$5:$BG$12,MATCH($D441,$AR$5:$AR$12,0),5))*($G441/INDEX($BB$5:$BG$12,MATCH($D441,$AR$5:$AR$12,0),5))^$J441)/((EXP(-$G441/INDEX($BB$5:$BG$12,MATCH($D441,$AR$5:$AR$12,0),1))*($G441/INDEX($BB$5:$BG$12,MATCH($D441,$AR$5:$AR$12,0),1))^$J441)+(EXP(-$G441/INDEX($BB$5:$BG$12,MATCH($D441,$AR$5:$AR$12,0),2))*($G441/INDEX($BB$5:$BG$12,MATCH($D441,$AR$5:$AR$12,0),2))^$J441)+(EXP(-$G441/INDEX($BB$5:$BG$12,MATCH($D441,$AR$5:$AR$12,0),3))*($G441/INDEX($BB$5:$BG$12,MATCH($D441,$AR$5:$AR$12,0),3))^$J441)+(EXP(-$G441/INDEX($BB$5:$BG$12,MATCH($D441,$AR$5:$AR$12,0),4))*($G441/INDEX($BB$5:$BG$12,MATCH($D441,$AR$5:$AR$12,0),4))^$J441)+(EXP(-$G441/INDEX($BB$5:$BG$12,MATCH($D441,$AR$5:$AR$12,0),5))*($G441/INDEX($BB$5:$BG$12,MATCH($D441,$AR$5:$AR$12,0),5))^$J441)+(EXP(-$G441/INDEX($BB$5:$BG$12,MATCH($D441,$AR$5:$AR$12,0),6))*($G441/INDEX($BB$5:$BG$12,MATCH($D441,$AR$5:$AR$12,0),6))^$J441)),0)</x:f>
        <x:v>0.27693057230194457</x:v>
      </x:c>
      <x:c r="AJ441" s="145" t="n">
        <x:f>IFERROR((EXP(-$G441/INDEX($BB$5:$BG$12,MATCH($D441,$AR$5:$AR$12,0),6))*($G441/INDEX($BB$5:$BG$12,MATCH($D441,$AR$5:$AR$12,0),6))^$J441)/((EXP(-$G441/INDEX($BB$5:$BG$12,MATCH($D441,$AR$5:$AR$12,0),1))*($G441/INDEX($BB$5:$BG$12,MATCH($D441,$AR$5:$AR$12,0),1))^$J441)+(EXP(-$G441/INDEX($BB$5:$BG$12,MATCH($D441,$AR$5:$AR$12,0),2))*($G441/INDEX($BB$5:$BG$12,MATCH($D441,$AR$5:$AR$12,0),2))^$J441)+(EXP(-$G441/INDEX($BB$5:$BG$12,MATCH($D441,$AR$5:$AR$12,0),3))*($G441/INDEX($BB$5:$BG$12,MATCH($D441,$AR$5:$AR$12,0),3))^$J441)+(EXP(-$G441/INDEX($BB$5:$BG$12,MATCH($D441,$AR$5:$AR$12,0),4))*($G441/INDEX($BB$5:$BG$12,MATCH($D441,$AR$5:$AR$12,0),4))^$J441)+(EXP(-$G441/INDEX($BB$5:$BG$12,MATCH($D441,$AR$5:$AR$12,0),5))*($G441/INDEX($BB$5:$BG$12,MATCH($D441,$AR$5:$AR$12,0),5))^$J441)+(EXP(-$G441/INDEX($BB$5:$BG$12,MATCH($D441,$AR$5:$AR$12,0),6))*($G441/INDEX($BB$5:$BG$12,MATCH($D441,$AR$5:$AR$12,0),6))^$J441)),0)</x:f>
        <x:v>0.26784776406678895</x:v>
      </x:c>
      <x:c r="BJ441"/>
      <x:c r="BK441"/>
      <x:c r="BL441"/>
      <x:c r="BM441"/>
      <x:c r="BN441"/>
      <x:c r="BO441"/>
      <x:c r="BP441"/>
      <x:c r="BQ441"/>
      <x:c r="BR441"/>
      <x:c r="BS441"/>
      <x:c r="BT441"/>
      <x:c r="BU441"/>
      <x:c r="BV441"/>
      <x:c r="BW441"/>
      <x:c r="BX441"/>
      <x:c r="BY441"/>
      <x:c r="BZ441"/>
    </x:row>
    <x:row r="442">
      <x:c r="A442" s="30" t="n">
        <x:f>'対象台データ'!A440</x:f>
        <x:v>46278</x:v>
      </x:c>
      <x:c r="B442" s="1004" t="str">
        <x:f>'対象台データ'!B440</x:f>
        <x:v>日</x:v>
      </x:c>
      <x:c r="C442" s="1004" t="str">
        <x:f>'対象台データ'!C440</x:f>
        <x:v>9/13</x:v>
      </x:c>
      <x:c r="D442" t="str">
        <x:f>'対象台データ'!D440</x:f>
        <x:v>ゴーゴージャグラー3</x:v>
      </x:c>
      <x:c r="E442" s="1015" t="n">
        <x:f>IF($X442="A",MIN(100,MAX(0,55+(V442-55)*(1+0.4*SQRT(MIN(G442/8000,1))))),MIN(100,MAX(0,V442)))</x:f>
        <x:v>62.1965191515201</x:v>
      </x:c>
      <x:c r="F442" s="1017" t="n">
        <x:f>'対象台データ'!E440</x:f>
        <x:v>887</x:v>
      </x:c>
      <x:c r="G442" s="644" t="n">
        <x:f>'対象台データ'!F440</x:f>
        <x:v>8032</x:v>
      </x:c>
      <x:c r="H442" s="644" t="n">
        <x:f>'対象台データ'!G440</x:f>
        <x:v>2192</x:v>
      </x:c>
      <x:c r="I442" s="644" t="n">
        <x:f>'対象台データ'!H440</x:f>
        <x:v>38</x:v>
      </x:c>
      <x:c r="J442" s="644" t="n">
        <x:f>'対象台データ'!I440</x:f>
        <x:v>27</x:v>
      </x:c>
      <x:c r="K442" s="145" t="n">
        <x:f>'対象台データ'!K440</x:f>
        <x:v>1.090969455511288</x:v>
      </x:c>
      <x:c r="L442" s="28" t="n">
        <x:f>IF(G442&lt;=0,5,IF(G442&lt;1500,5+(G442-0)*(20-5)/(1500-0),IF(G442&lt;3000,20+(G442-1500)*(40-20)/(3000-1500),IF(G442&lt;4500,40+(G442-3000)*(58-40)/(4500-3000),IF(G442&lt;6000,58+(G442-4500)*(72-58)/(6000-4500),IF(G442&lt;7500,72+(G442-6000)*(84-72)/(7500-6000),IF(G442&lt;9000,84+(G442-7500)*(93-84)/(9000-7500),IF(G442&lt;11000,93+(G442-9000)*(100-93)/(11000-9000),100))))))))</x:f>
        <x:v>87.19200000000001</x:v>
      </x:c>
      <x:c r="M442" s="28" t="n">
        <x:v>1</x:v>
      </x:c>
      <x:c r="N442" s="28" t="n">
        <x:f>MIN(100,L442*M442)</x:f>
        <x:v>87.19200000000001</x:v>
      </x:c>
      <x:c r="O442" s="28" t="n">
        <x:f>IF(K442&lt;=0.8,0,IF(K442&lt;0.9,0+(K442-0.8)*(10-0)/(0.9-0.8),IF(K442&lt;1,10+(K442-0.9)*(35-10)/(1-0.9),IF(K442&lt;1.2,35+(K442-1)*(87-35)/(1.2-1),IF(K442&lt;1.3,87+(K442-1.2)*(96-87)/(1.3-1.2),IF(K442&lt;1.45,96+(K442-1.3)*(100-96)/(1.45-1.3),100))))))</x:f>
        <x:v>58.65205843293491</x:v>
      </x:c>
      <x:c r="P442" s="145" t="n">
        <x:f>MIN(1,SQRT(G442/8000))</x:f>
        <x:v>1</x:v>
      </x:c>
      <x:c r="Q442" s="28" t="n">
        <x:f>35+(O442-35)*P442</x:f>
        <x:v>58.65205843293491</x:v>
      </x:c>
      <x:c r="R442" s="28" t="n">
        <x:f>IF(K442&lt;0.95,MIN(25,(0.95-K442)*250),0)</x:f>
        <x:v>0</x:v>
      </x:c>
      <x:c r="S442" s="28" t="n">
        <x:f>IF($X442="A",Y442*5+Z442*15+AA442*30+AB442*60+AC442*80+AD442*100,0)</x:f>
        <x:v>54.732837121711924</x:v>
      </x:c>
      <x:c r="T442" s="28" t="n">
        <x:f>IF($X442="A",AE442*5+AF442*15+AG442*30+AH442*60+AI442*80+AJ442*100,0)</x:f>
        <x:v>43.02968607257317</x:v>
      </x:c>
      <x:c r="U442" s="28" t="n">
        <x:f>IF($X442="A",S442*15%+T442*30%+Q442*55%,0)</x:f>
        <x:v>53.37746352814294</x:v>
      </x:c>
      <x:c r="V442" s="1019" t="n">
        <x:f>IF($X442="A",U442*80%+N442*20%,N442*IFERROR(INDEX($AT$5:$AT$60,MATCH($D442,$AR$5:$AR$60,0)),0.6)+Q442*IFERROR(INDEX($AU$5:$AU$60,MATCH($D442,$AR$5:$AR$60,0)),0.4)-R442)</x:f>
        <x:v>60.140370822514356</x:v>
      </x:c>
      <x:c r="W442" s="25" t="str">
        <x:f>IF(E442&gt;=90,"設定6級候補",IF(E442&gt;=75,"設定4以上強候補",IF(E442&gt;=60,"設定4以上を疑う","要観察")))</x:f>
        <x:v>設定4以上を疑う</x:v>
      </x:c>
      <x:c r="X442" s="1004" t="str">
        <x:f>IFERROR(INDEX($AS$5:$AS$60,MATCH($D442,$AR$5:$AR$60,0)),"AT")</x:f>
        <x:v>A</x:v>
      </x:c>
      <x:c r="Y442" s="145" t="n">
        <x:f>IFERROR((EXP(-$G442/INDEX($AV$5:$BA$12,MATCH($D442,$AR$5:$AR$12,0),1))*($G442/INDEX($AV$5:$BA$12,MATCH($D442,$AR$5:$AR$12,0),1))^$I442)/((EXP(-$G442/INDEX($AV$5:$BA$12,MATCH($D442,$AR$5:$AR$12,0),1))*($G442/INDEX($AV$5:$BA$12,MATCH($D442,$AR$5:$AR$12,0),1))^$I442)+(EXP(-$G442/INDEX($AV$5:$BA$12,MATCH($D442,$AR$5:$AR$12,0),2))*($G442/INDEX($AV$5:$BA$12,MATCH($D442,$AR$5:$AR$12,0),2))^$I442)+(EXP(-$G442/INDEX($AV$5:$BA$12,MATCH($D442,$AR$5:$AR$12,0),3))*($G442/INDEX($AV$5:$BA$12,MATCH($D442,$AR$5:$AR$12,0),3))^$I442)+(EXP(-$G442/INDEX($AV$5:$BA$12,MATCH($D442,$AR$5:$AR$12,0),4))*($G442/INDEX($AV$5:$BA$12,MATCH($D442,$AR$5:$AR$12,0),4))^$I442)+(EXP(-$G442/INDEX($AV$5:$BA$12,MATCH($D442,$AR$5:$AR$12,0),5))*($G442/INDEX($AV$5:$BA$12,MATCH($D442,$AR$5:$AR$12,0),5))^$I442)+(EXP(-$G442/INDEX($AV$5:$BA$12,MATCH($D442,$AR$5:$AR$12,0),6))*($G442/INDEX($AV$5:$BA$12,MATCH($D442,$AR$5:$AR$12,0),6))^$I442)),0)</x:f>
        <x:v>0.13783483525448526</x:v>
      </x:c>
      <x:c r="Z442" s="145" t="n">
        <x:f>IFERROR((EXP(-$G442/INDEX($AV$5:$BA$12,MATCH($D442,$AR$5:$AR$12,0),2))*($G442/INDEX($AV$5:$BA$12,MATCH($D442,$AR$5:$AR$12,0),2))^$I442)/((EXP(-$G442/INDEX($AV$5:$BA$12,MATCH($D442,$AR$5:$AR$12,0),1))*($G442/INDEX($AV$5:$BA$12,MATCH($D442,$AR$5:$AR$12,0),1))^$I442)+(EXP(-$G442/INDEX($AV$5:$BA$12,MATCH($D442,$AR$5:$AR$12,0),2))*($G442/INDEX($AV$5:$BA$12,MATCH($D442,$AR$5:$AR$12,0),2))^$I442)+(EXP(-$G442/INDEX($AV$5:$BA$12,MATCH($D442,$AR$5:$AR$12,0),3))*($G442/INDEX($AV$5:$BA$12,MATCH($D442,$AR$5:$AR$12,0),3))^$I442)+(EXP(-$G442/INDEX($AV$5:$BA$12,MATCH($D442,$AR$5:$AR$12,0),4))*($G442/INDEX($AV$5:$BA$12,MATCH($D442,$AR$5:$AR$12,0),4))^$I442)+(EXP(-$G442/INDEX($AV$5:$BA$12,MATCH($D442,$AR$5:$AR$12,0),5))*($G442/INDEX($AV$5:$BA$12,MATCH($D442,$AR$5:$AR$12,0),5))^$I442)+(EXP(-$G442/INDEX($AV$5:$BA$12,MATCH($D442,$AR$5:$AR$12,0),6))*($G442/INDEX($AV$5:$BA$12,MATCH($D442,$AR$5:$AR$12,0),6))^$I442)),0)</x:f>
        <x:v>0.14157906238170898</x:v>
      </x:c>
      <x:c r="AA442" s="145" t="n">
        <x:f>IFERROR((EXP(-$G442/INDEX($AV$5:$BA$12,MATCH($D442,$AR$5:$AR$12,0),3))*($G442/INDEX($AV$5:$BA$12,MATCH($D442,$AR$5:$AR$12,0),3))^$I442)/((EXP(-$G442/INDEX($AV$5:$BA$12,MATCH($D442,$AR$5:$AR$12,0),1))*($G442/INDEX($AV$5:$BA$12,MATCH($D442,$AR$5:$AR$12,0),1))^$I442)+(EXP(-$G442/INDEX($AV$5:$BA$12,MATCH($D442,$AR$5:$AR$12,0),2))*($G442/INDEX($AV$5:$BA$12,MATCH($D442,$AR$5:$AR$12,0),2))^$I442)+(EXP(-$G442/INDEX($AV$5:$BA$12,MATCH($D442,$AR$5:$AR$12,0),3))*($G442/INDEX($AV$5:$BA$12,MATCH($D442,$AR$5:$AR$12,0),3))^$I442)+(EXP(-$G442/INDEX($AV$5:$BA$12,MATCH($D442,$AR$5:$AR$12,0),4))*($G442/INDEX($AV$5:$BA$12,MATCH($D442,$AR$5:$AR$12,0),4))^$I442)+(EXP(-$G442/INDEX($AV$5:$BA$12,MATCH($D442,$AR$5:$AR$12,0),5))*($G442/INDEX($AV$5:$BA$12,MATCH($D442,$AR$5:$AR$12,0),5))^$I442)+(EXP(-$G442/INDEX($AV$5:$BA$12,MATCH($D442,$AR$5:$AR$12,0),6))*($G442/INDEX($AV$5:$BA$12,MATCH($D442,$AR$5:$AR$12,0),6))^$I442)),0)</x:f>
        <x:v>0.1453719985829137</x:v>
      </x:c>
      <x:c r="AB442" s="145" t="n">
        <x:f>IFERROR((EXP(-$G442/INDEX($AV$5:$BA$12,MATCH($D442,$AR$5:$AR$12,0),4))*($G442/INDEX($AV$5:$BA$12,MATCH($D442,$AR$5:$AR$12,0),4))^$I442)/((EXP(-$G442/INDEX($AV$5:$BA$12,MATCH($D442,$AR$5:$AR$12,0),1))*($G442/INDEX($AV$5:$BA$12,MATCH($D442,$AR$5:$AR$12,0),1))^$I442)+(EXP(-$G442/INDEX($AV$5:$BA$12,MATCH($D442,$AR$5:$AR$12,0),2))*($G442/INDEX($AV$5:$BA$12,MATCH($D442,$AR$5:$AR$12,0),2))^$I442)+(EXP(-$G442/INDEX($AV$5:$BA$12,MATCH($D442,$AR$5:$AR$12,0),3))*($G442/INDEX($AV$5:$BA$12,MATCH($D442,$AR$5:$AR$12,0),3))^$I442)+(EXP(-$G442/INDEX($AV$5:$BA$12,MATCH($D442,$AR$5:$AR$12,0),4))*($G442/INDEX($AV$5:$BA$12,MATCH($D442,$AR$5:$AR$12,0),4))^$I442)+(EXP(-$G442/INDEX($AV$5:$BA$12,MATCH($D442,$AR$5:$AR$12,0),5))*($G442/INDEX($AV$5:$BA$12,MATCH($D442,$AR$5:$AR$12,0),5))^$I442)+(EXP(-$G442/INDEX($AV$5:$BA$12,MATCH($D442,$AR$5:$AR$12,0),6))*($G442/INDEX($AV$5:$BA$12,MATCH($D442,$AR$5:$AR$12,0),6))^$I442)),0)</x:f>
        <x:v>0.15701731529177848</x:v>
      </x:c>
      <x:c r="AC442" s="145" t="n">
        <x:f>IFERROR((EXP(-$G442/INDEX($AV$5:$BA$12,MATCH($D442,$AR$5:$AR$12,0),5))*($G442/INDEX($AV$5:$BA$12,MATCH($D442,$AR$5:$AR$12,0),5))^$I442)/((EXP(-$G442/INDEX($AV$5:$BA$12,MATCH($D442,$AR$5:$AR$12,0),1))*($G442/INDEX($AV$5:$BA$12,MATCH($D442,$AR$5:$AR$12,0),1))^$I442)+(EXP(-$G442/INDEX($AV$5:$BA$12,MATCH($D442,$AR$5:$AR$12,0),2))*($G442/INDEX($AV$5:$BA$12,MATCH($D442,$AR$5:$AR$12,0),2))^$I442)+(EXP(-$G442/INDEX($AV$5:$BA$12,MATCH($D442,$AR$5:$AR$12,0),3))*($G442/INDEX($AV$5:$BA$12,MATCH($D442,$AR$5:$AR$12,0),3))^$I442)+(EXP(-$G442/INDEX($AV$5:$BA$12,MATCH($D442,$AR$5:$AR$12,0),4))*($G442/INDEX($AV$5:$BA$12,MATCH($D442,$AR$5:$AR$12,0),4))^$I442)+(EXP(-$G442/INDEX($AV$5:$BA$12,MATCH($D442,$AR$5:$AR$12,0),5))*($G442/INDEX($AV$5:$BA$12,MATCH($D442,$AR$5:$AR$12,0),5))^$I442)+(EXP(-$G442/INDEX($AV$5:$BA$12,MATCH($D442,$AR$5:$AR$12,0),6))*($G442/INDEX($AV$5:$BA$12,MATCH($D442,$AR$5:$AR$12,0),6))^$I442)),0)</x:f>
        <x:v>0.18409503570958022</x:v>
      </x:c>
      <x:c r="AD442" s="145" t="n">
        <x:f>IFERROR((EXP(-$G442/INDEX($AV$5:$BA$12,MATCH($D442,$AR$5:$AR$12,0),6))*($G442/INDEX($AV$5:$BA$12,MATCH($D442,$AR$5:$AR$12,0),6))^$I442)/((EXP(-$G442/INDEX($AV$5:$BA$12,MATCH($D442,$AR$5:$AR$12,0),1))*($G442/INDEX($AV$5:$BA$12,MATCH($D442,$AR$5:$AR$12,0),1))^$I442)+(EXP(-$G442/INDEX($AV$5:$BA$12,MATCH($D442,$AR$5:$AR$12,0),2))*($G442/INDEX($AV$5:$BA$12,MATCH($D442,$AR$5:$AR$12,0),2))^$I442)+(EXP(-$G442/INDEX($AV$5:$BA$12,MATCH($D442,$AR$5:$AR$12,0),3))*($G442/INDEX($AV$5:$BA$12,MATCH($D442,$AR$5:$AR$12,0),3))^$I442)+(EXP(-$G442/INDEX($AV$5:$BA$12,MATCH($D442,$AR$5:$AR$12,0),4))*($G442/INDEX($AV$5:$BA$12,MATCH($D442,$AR$5:$AR$12,0),4))^$I442)+(EXP(-$G442/INDEX($AV$5:$BA$12,MATCH($D442,$AR$5:$AR$12,0),5))*($G442/INDEX($AV$5:$BA$12,MATCH($D442,$AR$5:$AR$12,0),5))^$I442)+(EXP(-$G442/INDEX($AV$5:$BA$12,MATCH($D442,$AR$5:$AR$12,0),6))*($G442/INDEX($AV$5:$BA$12,MATCH($D442,$AR$5:$AR$12,0),6))^$I442)),0)</x:f>
        <x:v>0.23410175277953324</x:v>
      </x:c>
      <x:c r="AE442" s="145" t="n">
        <x:f>IFERROR((EXP(-$G442/INDEX($BB$5:$BG$12,MATCH($D442,$AR$5:$AR$12,0),1))*($G442/INDEX($BB$5:$BG$12,MATCH($D442,$AR$5:$AR$12,0),1))^$J442)/((EXP(-$G442/INDEX($BB$5:$BG$12,MATCH($D442,$AR$5:$AR$12,0),1))*($G442/INDEX($BB$5:$BG$12,MATCH($D442,$AR$5:$AR$12,0),1))^$J442)+(EXP(-$G442/INDEX($BB$5:$BG$12,MATCH($D442,$AR$5:$AR$12,0),2))*($G442/INDEX($BB$5:$BG$12,MATCH($D442,$AR$5:$AR$12,0),2))^$J442)+(EXP(-$G442/INDEX($BB$5:$BG$12,MATCH($D442,$AR$5:$AR$12,0),3))*($G442/INDEX($BB$5:$BG$12,MATCH($D442,$AR$5:$AR$12,0),3))^$J442)+(EXP(-$G442/INDEX($BB$5:$BG$12,MATCH($D442,$AR$5:$AR$12,0),4))*($G442/INDEX($BB$5:$BG$12,MATCH($D442,$AR$5:$AR$12,0),4))^$J442)+(EXP(-$G442/INDEX($BB$5:$BG$12,MATCH($D442,$AR$5:$AR$12,0),5))*($G442/INDEX($BB$5:$BG$12,MATCH($D442,$AR$5:$AR$12,0),5))^$J442)+(EXP(-$G442/INDEX($BB$5:$BG$12,MATCH($D442,$AR$5:$AR$12,0),6))*($G442/INDEX($BB$5:$BG$12,MATCH($D442,$AR$5:$AR$12,0),6))^$J442)),0)</x:f>
        <x:v>0.1529097661155344</x:v>
      </x:c>
      <x:c r="AF442" s="145" t="n">
        <x:f>IFERROR((EXP(-$G442/INDEX($BB$5:$BG$12,MATCH($D442,$AR$5:$AR$12,0),2))*($G442/INDEX($BB$5:$BG$12,MATCH($D442,$AR$5:$AR$12,0),2))^$J442)/((EXP(-$G442/INDEX($BB$5:$BG$12,MATCH($D442,$AR$5:$AR$12,0),1))*($G442/INDEX($BB$5:$BG$12,MATCH($D442,$AR$5:$AR$12,0),1))^$J442)+(EXP(-$G442/INDEX($BB$5:$BG$12,MATCH($D442,$AR$5:$AR$12,0),2))*($G442/INDEX($BB$5:$BG$12,MATCH($D442,$AR$5:$AR$12,0),2))^$J442)+(EXP(-$G442/INDEX($BB$5:$BG$12,MATCH($D442,$AR$5:$AR$12,0),3))*($G442/INDEX($BB$5:$BG$12,MATCH($D442,$AR$5:$AR$12,0),3))^$J442)+(EXP(-$G442/INDEX($BB$5:$BG$12,MATCH($D442,$AR$5:$AR$12,0),4))*($G442/INDEX($BB$5:$BG$12,MATCH($D442,$AR$5:$AR$12,0),4))^$J442)+(EXP(-$G442/INDEX($BB$5:$BG$12,MATCH($D442,$AR$5:$AR$12,0),5))*($G442/INDEX($BB$5:$BG$12,MATCH($D442,$AR$5:$AR$12,0),5))^$J442)+(EXP(-$G442/INDEX($BB$5:$BG$12,MATCH($D442,$AR$5:$AR$12,0),6))*($G442/INDEX($BB$5:$BG$12,MATCH($D442,$AR$5:$AR$12,0),6))^$J442)),0)</x:f>
        <x:v>0.1915573142321147</x:v>
      </x:c>
      <x:c r="AG442" s="145" t="n">
        <x:f>IFERROR((EXP(-$G442/INDEX($BB$5:$BG$12,MATCH($D442,$AR$5:$AR$12,0),3))*($G442/INDEX($BB$5:$BG$12,MATCH($D442,$AR$5:$AR$12,0),3))^$J442)/((EXP(-$G442/INDEX($BB$5:$BG$12,MATCH($D442,$AR$5:$AR$12,0),1))*($G442/INDEX($BB$5:$BG$12,MATCH($D442,$AR$5:$AR$12,0),1))^$J442)+(EXP(-$G442/INDEX($BB$5:$BG$12,MATCH($D442,$AR$5:$AR$12,0),2))*($G442/INDEX($BB$5:$BG$12,MATCH($D442,$AR$5:$AR$12,0),2))^$J442)+(EXP(-$G442/INDEX($BB$5:$BG$12,MATCH($D442,$AR$5:$AR$12,0),3))*($G442/INDEX($BB$5:$BG$12,MATCH($D442,$AR$5:$AR$12,0),3))^$J442)+(EXP(-$G442/INDEX($BB$5:$BG$12,MATCH($D442,$AR$5:$AR$12,0),4))*($G442/INDEX($BB$5:$BG$12,MATCH($D442,$AR$5:$AR$12,0),4))^$J442)+(EXP(-$G442/INDEX($BB$5:$BG$12,MATCH($D442,$AR$5:$AR$12,0),5))*($G442/INDEX($BB$5:$BG$12,MATCH($D442,$AR$5:$AR$12,0),5))^$J442)+(EXP(-$G442/INDEX($BB$5:$BG$12,MATCH($D442,$AR$5:$AR$12,0),6))*($G442/INDEX($BB$5:$BG$12,MATCH($D442,$AR$5:$AR$12,0),6))^$J442)),0)</x:f>
        <x:v>0.2229412040522402</x:v>
      </x:c>
      <x:c r="AH442" s="145" t="n">
        <x:f>IFERROR((EXP(-$G442/INDEX($BB$5:$BG$12,MATCH($D442,$AR$5:$AR$12,0),4))*($G442/INDEX($BB$5:$BG$12,MATCH($D442,$AR$5:$AR$12,0),4))^$J442)/((EXP(-$G442/INDEX($BB$5:$BG$12,MATCH($D442,$AR$5:$AR$12,0),1))*($G442/INDEX($BB$5:$BG$12,MATCH($D442,$AR$5:$AR$12,0),1))^$J442)+(EXP(-$G442/INDEX($BB$5:$BG$12,MATCH($D442,$AR$5:$AR$12,0),2))*($G442/INDEX($BB$5:$BG$12,MATCH($D442,$AR$5:$AR$12,0),2))^$J442)+(EXP(-$G442/INDEX($BB$5:$BG$12,MATCH($D442,$AR$5:$AR$12,0),3))*($G442/INDEX($BB$5:$BG$12,MATCH($D442,$AR$5:$AR$12,0),3))^$J442)+(EXP(-$G442/INDEX($BB$5:$BG$12,MATCH($D442,$AR$5:$AR$12,0),4))*($G442/INDEX($BB$5:$BG$12,MATCH($D442,$AR$5:$AR$12,0),4))^$J442)+(EXP(-$G442/INDEX($BB$5:$BG$12,MATCH($D442,$AR$5:$AR$12,0),5))*($G442/INDEX($BB$5:$BG$12,MATCH($D442,$AR$5:$AR$12,0),5))^$J442)+(EXP(-$G442/INDEX($BB$5:$BG$12,MATCH($D442,$AR$5:$AR$12,0),6))*($G442/INDEX($BB$5:$BG$12,MATCH($D442,$AR$5:$AR$12,0),6))^$J442)),0)</x:f>
        <x:v>0.19487105652046932</x:v>
      </x:c>
      <x:c r="AI442" s="145" t="n">
        <x:f>IFERROR((EXP(-$G442/INDEX($BB$5:$BG$12,MATCH($D442,$AR$5:$AR$12,0),5))*($G442/INDEX($BB$5:$BG$12,MATCH($D442,$AR$5:$AR$12,0),5))^$J442)/((EXP(-$G442/INDEX($BB$5:$BG$12,MATCH($D442,$AR$5:$AR$12,0),1))*($G442/INDEX($BB$5:$BG$12,MATCH($D442,$AR$5:$AR$12,0),1))^$J442)+(EXP(-$G442/INDEX($BB$5:$BG$12,MATCH($D442,$AR$5:$AR$12,0),2))*($G442/INDEX($BB$5:$BG$12,MATCH($D442,$AR$5:$AR$12,0),2))^$J442)+(EXP(-$G442/INDEX($BB$5:$BG$12,MATCH($D442,$AR$5:$AR$12,0),3))*($G442/INDEX($BB$5:$BG$12,MATCH($D442,$AR$5:$AR$12,0),3))^$J442)+(EXP(-$G442/INDEX($BB$5:$BG$12,MATCH($D442,$AR$5:$AR$12,0),4))*($G442/INDEX($BB$5:$BG$12,MATCH($D442,$AR$5:$AR$12,0),4))^$J442)+(EXP(-$G442/INDEX($BB$5:$BG$12,MATCH($D442,$AR$5:$AR$12,0),5))*($G442/INDEX($BB$5:$BG$12,MATCH($D442,$AR$5:$AR$12,0),5))^$J442)+(EXP(-$G442/INDEX($BB$5:$BG$12,MATCH($D442,$AR$5:$AR$12,0),6))*($G442/INDEX($BB$5:$BG$12,MATCH($D442,$AR$5:$AR$12,0),6))^$J442)),0)</x:f>
        <x:v>0.13803939461228668</x:v>
      </x:c>
      <x:c r="AJ442" s="145" t="n">
        <x:f>IFERROR((EXP(-$G442/INDEX($BB$5:$BG$12,MATCH($D442,$AR$5:$AR$12,0),6))*($G442/INDEX($BB$5:$BG$12,MATCH($D442,$AR$5:$AR$12,0),6))^$J442)/((EXP(-$G442/INDEX($BB$5:$BG$12,MATCH($D442,$AR$5:$AR$12,0),1))*($G442/INDEX($BB$5:$BG$12,MATCH($D442,$AR$5:$AR$12,0),1))^$J442)+(EXP(-$G442/INDEX($BB$5:$BG$12,MATCH($D442,$AR$5:$AR$12,0),2))*($G442/INDEX($BB$5:$BG$12,MATCH($D442,$AR$5:$AR$12,0),2))^$J442)+(EXP(-$G442/INDEX($BB$5:$BG$12,MATCH($D442,$AR$5:$AR$12,0),3))*($G442/INDEX($BB$5:$BG$12,MATCH($D442,$AR$5:$AR$12,0),3))^$J442)+(EXP(-$G442/INDEX($BB$5:$BG$12,MATCH($D442,$AR$5:$AR$12,0),4))*($G442/INDEX($BB$5:$BG$12,MATCH($D442,$AR$5:$AR$12,0),4))^$J442)+(EXP(-$G442/INDEX($BB$5:$BG$12,MATCH($D442,$AR$5:$AR$12,0),5))*($G442/INDEX($BB$5:$BG$12,MATCH($D442,$AR$5:$AR$12,0),5))^$J442)+(EXP(-$G442/INDEX($BB$5:$BG$12,MATCH($D442,$AR$5:$AR$12,0),6))*($G442/INDEX($BB$5:$BG$12,MATCH($D442,$AR$5:$AR$12,0),6))^$J442)),0)</x:f>
        <x:v>0.09968126446735476</x:v>
      </x:c>
      <x:c r="BJ442"/>
      <x:c r="BK442"/>
      <x:c r="BL442"/>
      <x:c r="BM442"/>
      <x:c r="BN442"/>
      <x:c r="BO442"/>
      <x:c r="BP442"/>
      <x:c r="BQ442"/>
      <x:c r="BR442"/>
      <x:c r="BS442"/>
      <x:c r="BT442"/>
      <x:c r="BU442"/>
      <x:c r="BV442"/>
      <x:c r="BW442"/>
      <x:c r="BX442"/>
      <x:c r="BY442"/>
      <x:c r="BZ442"/>
    </x:row>
    <x:row r="443">
      <x:c r="A443" s="30" t="n">
        <x:f>'対象台データ'!A441</x:f>
        <x:v>46278</x:v>
      </x:c>
      <x:c r="B443" s="1004" t="str">
        <x:f>'対象台データ'!B441</x:f>
        <x:v>日</x:v>
      </x:c>
      <x:c r="C443" s="1004" t="str">
        <x:f>'対象台データ'!C441</x:f>
        <x:v>9/13</x:v>
      </x:c>
      <x:c r="D443" t="str">
        <x:f>'対象台データ'!D441</x:f>
        <x:v>ゴーゴージャグラー3</x:v>
      </x:c>
      <x:c r="E443" s="1015" t="n">
        <x:f>IF($X443="A",MIN(100,MAX(0,55+(V443-55)*(1+0.4*SQRT(MIN(G443/8000,1))))),MIN(100,MAX(0,V443)))</x:f>
        <x:v>67.20790226899436</x:v>
      </x:c>
      <x:c r="F443" s="1017" t="n">
        <x:f>'対象台データ'!E441</x:f>
        <x:v>888</x:v>
      </x:c>
      <x:c r="G443" s="644" t="n">
        <x:f>'対象台データ'!F441</x:f>
        <x:v>8615</x:v>
      </x:c>
      <x:c r="H443" s="644" t="n">
        <x:f>'対象台データ'!G441</x:f>
        <x:v>2127</x:v>
      </x:c>
      <x:c r="I443" s="644" t="n">
        <x:f>'対象台データ'!H441</x:f>
        <x:v>39</x:v>
      </x:c>
      <x:c r="J443" s="644" t="n">
        <x:f>'対象台データ'!I441</x:f>
        <x:v>33</x:v>
      </x:c>
      <x:c r="K443" s="145" t="n">
        <x:f>'対象台データ'!K441</x:f>
        <x:v>1.082298316889147</x:v>
      </x:c>
      <x:c r="L443" s="28" t="n">
        <x:f>IF(G443&lt;=0,5,IF(G443&lt;1500,5+(G443-0)*(20-5)/(1500-0),IF(G443&lt;3000,20+(G443-1500)*(40-20)/(3000-1500),IF(G443&lt;4500,40+(G443-3000)*(58-40)/(4500-3000),IF(G443&lt;6000,58+(G443-4500)*(72-58)/(6000-4500),IF(G443&lt;7500,72+(G443-6000)*(84-72)/(7500-6000),IF(G443&lt;9000,84+(G443-7500)*(93-84)/(9000-7500),IF(G443&lt;11000,93+(G443-9000)*(100-93)/(11000-9000),100))))))))</x:f>
        <x:v>90.69</x:v>
      </x:c>
      <x:c r="M443" s="28" t="n">
        <x:v>1</x:v>
      </x:c>
      <x:c r="N443" s="28" t="n">
        <x:f>MIN(100,L443*M443)</x:f>
        <x:v>90.69</x:v>
      </x:c>
      <x:c r="O443" s="28" t="n">
        <x:f>IF(K443&lt;=0.8,0,IF(K443&lt;0.9,0+(K443-0.8)*(10-0)/(0.9-0.8),IF(K443&lt;1,10+(K443-0.9)*(35-10)/(1-0.9),IF(K443&lt;1.2,35+(K443-1)*(87-35)/(1.2-1),IF(K443&lt;1.3,87+(K443-1.2)*(96-87)/(1.3-1.2),IF(K443&lt;1.45,96+(K443-1.3)*(100-96)/(1.45-1.3),100))))))</x:f>
        <x:v>56.3975623911782</x:v>
      </x:c>
      <x:c r="P443" s="145" t="n">
        <x:f>MIN(1,SQRT(G443/8000))</x:f>
        <x:v>1</x:v>
      </x:c>
      <x:c r="Q443" s="28" t="n">
        <x:f>35+(O443-35)*P443</x:f>
        <x:v>56.3975623911782</x:v>
      </x:c>
      <x:c r="R443" s="28" t="n">
        <x:f>IF(K443&lt;0.95,MIN(25,(0.95-K443)*250),0)</x:f>
        <x:v>0</x:v>
      </x:c>
      <x:c r="S443" s="28" t="n">
        <x:f>IF($X443="A",Y443*5+Z443*15+AA443*30+AB443*60+AC443*80+AD443*100,0)</x:f>
        <x:v>53.105714543823524</x:v>
      </x:c>
      <x:c r="T443" s="28" t="n">
        <x:f>IF($X443="A",AE443*5+AF443*15+AG443*30+AH443*60+AI443*80+AJ443*100,0)</x:f>
        <x:v>59.97632081150666</x:v>
      </x:c>
      <x:c r="U443" s="28" t="n">
        <x:f>IF($X443="A",S443*15%+T443*30%+Q443*55%,0)</x:f>
        <x:v>56.977412740173534</x:v>
      </x:c>
      <x:c r="V443" s="1019" t="n">
        <x:f>IF($X443="A",U443*80%+N443*20%,N443*IFERROR(INDEX($AT$5:$AT$60,MATCH($D443,$AR$5:$AR$60,0)),0.6)+Q443*IFERROR(INDEX($AU$5:$AU$60,MATCH($D443,$AR$5:$AR$60,0)),0.4)-R443)</x:f>
        <x:v>63.71993019213883</x:v>
      </x:c>
      <x:c r="W443" s="25" t="str">
        <x:f>IF(E443&gt;=90,"設定6級候補",IF(E443&gt;=75,"設定4以上強候補",IF(E443&gt;=60,"設定4以上を疑う","要観察")))</x:f>
        <x:v>設定4以上を疑う</x:v>
      </x:c>
      <x:c r="X443" s="1004" t="str">
        <x:f>IFERROR(INDEX($AS$5:$AS$60,MATCH($D443,$AR$5:$AR$60,0)),"AT")</x:f>
        <x:v>A</x:v>
      </x:c>
      <x:c r="Y443" s="145" t="n">
        <x:f>IFERROR((EXP(-$G443/INDEX($AV$5:$BA$12,MATCH($D443,$AR$5:$AR$12,0),1))*($G443/INDEX($AV$5:$BA$12,MATCH($D443,$AR$5:$AR$12,0),1))^$I443)/((EXP(-$G443/INDEX($AV$5:$BA$12,MATCH($D443,$AR$5:$AR$12,0),1))*($G443/INDEX($AV$5:$BA$12,MATCH($D443,$AR$5:$AR$12,0),1))^$I443)+(EXP(-$G443/INDEX($AV$5:$BA$12,MATCH($D443,$AR$5:$AR$12,0),2))*($G443/INDEX($AV$5:$BA$12,MATCH($D443,$AR$5:$AR$12,0),2))^$I443)+(EXP(-$G443/INDEX($AV$5:$BA$12,MATCH($D443,$AR$5:$AR$12,0),3))*($G443/INDEX($AV$5:$BA$12,MATCH($D443,$AR$5:$AR$12,0),3))^$I443)+(EXP(-$G443/INDEX($AV$5:$BA$12,MATCH($D443,$AR$5:$AR$12,0),4))*($G443/INDEX($AV$5:$BA$12,MATCH($D443,$AR$5:$AR$12,0),4))^$I443)+(EXP(-$G443/INDEX($AV$5:$BA$12,MATCH($D443,$AR$5:$AR$12,0),5))*($G443/INDEX($AV$5:$BA$12,MATCH($D443,$AR$5:$AR$12,0),5))^$I443)+(EXP(-$G443/INDEX($AV$5:$BA$12,MATCH($D443,$AR$5:$AR$12,0),6))*($G443/INDEX($AV$5:$BA$12,MATCH($D443,$AR$5:$AR$12,0),6))^$I443)),0)</x:f>
        <x:v>0.14446956220552631</x:v>
      </x:c>
      <x:c r="Z443" s="145" t="n">
        <x:f>IFERROR((EXP(-$G443/INDEX($AV$5:$BA$12,MATCH($D443,$AR$5:$AR$12,0),2))*($G443/INDEX($AV$5:$BA$12,MATCH($D443,$AR$5:$AR$12,0),2))^$I443)/((EXP(-$G443/INDEX($AV$5:$BA$12,MATCH($D443,$AR$5:$AR$12,0),1))*($G443/INDEX($AV$5:$BA$12,MATCH($D443,$AR$5:$AR$12,0),1))^$I443)+(EXP(-$G443/INDEX($AV$5:$BA$12,MATCH($D443,$AR$5:$AR$12,0),2))*($G443/INDEX($AV$5:$BA$12,MATCH($D443,$AR$5:$AR$12,0),2))^$I443)+(EXP(-$G443/INDEX($AV$5:$BA$12,MATCH($D443,$AR$5:$AR$12,0),3))*($G443/INDEX($AV$5:$BA$12,MATCH($D443,$AR$5:$AR$12,0),3))^$I443)+(EXP(-$G443/INDEX($AV$5:$BA$12,MATCH($D443,$AR$5:$AR$12,0),4))*($G443/INDEX($AV$5:$BA$12,MATCH($D443,$AR$5:$AR$12,0),4))^$I443)+(EXP(-$G443/INDEX($AV$5:$BA$12,MATCH($D443,$AR$5:$AR$12,0),5))*($G443/INDEX($AV$5:$BA$12,MATCH($D443,$AR$5:$AR$12,0),5))^$I443)+(EXP(-$G443/INDEX($AV$5:$BA$12,MATCH($D443,$AR$5:$AR$12,0),6))*($G443/INDEX($AV$5:$BA$12,MATCH($D443,$AR$5:$AR$12,0),6))^$I443)),0)</x:f>
        <x:v>0.14767513566388987</x:v>
      </x:c>
      <x:c r="AA443" s="145" t="n">
        <x:f>IFERROR((EXP(-$G443/INDEX($AV$5:$BA$12,MATCH($D443,$AR$5:$AR$12,0),3))*($G443/INDEX($AV$5:$BA$12,MATCH($D443,$AR$5:$AR$12,0),3))^$I443)/((EXP(-$G443/INDEX($AV$5:$BA$12,MATCH($D443,$AR$5:$AR$12,0),1))*($G443/INDEX($AV$5:$BA$12,MATCH($D443,$AR$5:$AR$12,0),1))^$I443)+(EXP(-$G443/INDEX($AV$5:$BA$12,MATCH($D443,$AR$5:$AR$12,0),2))*($G443/INDEX($AV$5:$BA$12,MATCH($D443,$AR$5:$AR$12,0),2))^$I443)+(EXP(-$G443/INDEX($AV$5:$BA$12,MATCH($D443,$AR$5:$AR$12,0),3))*($G443/INDEX($AV$5:$BA$12,MATCH($D443,$AR$5:$AR$12,0),3))^$I443)+(EXP(-$G443/INDEX($AV$5:$BA$12,MATCH($D443,$AR$5:$AR$12,0),4))*($G443/INDEX($AV$5:$BA$12,MATCH($D443,$AR$5:$AR$12,0),4))^$I443)+(EXP(-$G443/INDEX($AV$5:$BA$12,MATCH($D443,$AR$5:$AR$12,0),5))*($G443/INDEX($AV$5:$BA$12,MATCH($D443,$AR$5:$AR$12,0),5))^$I443)+(EXP(-$G443/INDEX($AV$5:$BA$12,MATCH($D443,$AR$5:$AR$12,0),6))*($G443/INDEX($AV$5:$BA$12,MATCH($D443,$AR$5:$AR$12,0),6))^$I443)),0)</x:f>
        <x:v>0.15088884243203932</x:v>
      </x:c>
      <x:c r="AB443" s="145" t="n">
        <x:f>IFERROR((EXP(-$G443/INDEX($AV$5:$BA$12,MATCH($D443,$AR$5:$AR$12,0),4))*($G443/INDEX($AV$5:$BA$12,MATCH($D443,$AR$5:$AR$12,0),4))^$I443)/((EXP(-$G443/INDEX($AV$5:$BA$12,MATCH($D443,$AR$5:$AR$12,0),1))*($G443/INDEX($AV$5:$BA$12,MATCH($D443,$AR$5:$AR$12,0),1))^$I443)+(EXP(-$G443/INDEX($AV$5:$BA$12,MATCH($D443,$AR$5:$AR$12,0),2))*($G443/INDEX($AV$5:$BA$12,MATCH($D443,$AR$5:$AR$12,0),2))^$I443)+(EXP(-$G443/INDEX($AV$5:$BA$12,MATCH($D443,$AR$5:$AR$12,0),3))*($G443/INDEX($AV$5:$BA$12,MATCH($D443,$AR$5:$AR$12,0),3))^$I443)+(EXP(-$G443/INDEX($AV$5:$BA$12,MATCH($D443,$AR$5:$AR$12,0),4))*($G443/INDEX($AV$5:$BA$12,MATCH($D443,$AR$5:$AR$12,0),4))^$I443)+(EXP(-$G443/INDEX($AV$5:$BA$12,MATCH($D443,$AR$5:$AR$12,0),5))*($G443/INDEX($AV$5:$BA$12,MATCH($D443,$AR$5:$AR$12,0),5))^$I443)+(EXP(-$G443/INDEX($AV$5:$BA$12,MATCH($D443,$AR$5:$AR$12,0),6))*($G443/INDEX($AV$5:$BA$12,MATCH($D443,$AR$5:$AR$12,0),6))^$I443)),0)</x:f>
        <x:v>0.1605414658887997</x:v>
      </x:c>
      <x:c r="AC443" s="145" t="n">
        <x:f>IFERROR((EXP(-$G443/INDEX($AV$5:$BA$12,MATCH($D443,$AR$5:$AR$12,0),5))*($G443/INDEX($AV$5:$BA$12,MATCH($D443,$AR$5:$AR$12,0),5))^$I443)/((EXP(-$G443/INDEX($AV$5:$BA$12,MATCH($D443,$AR$5:$AR$12,0),1))*($G443/INDEX($AV$5:$BA$12,MATCH($D443,$AR$5:$AR$12,0),1))^$I443)+(EXP(-$G443/INDEX($AV$5:$BA$12,MATCH($D443,$AR$5:$AR$12,0),2))*($G443/INDEX($AV$5:$BA$12,MATCH($D443,$AR$5:$AR$12,0),2))^$I443)+(EXP(-$G443/INDEX($AV$5:$BA$12,MATCH($D443,$AR$5:$AR$12,0),3))*($G443/INDEX($AV$5:$BA$12,MATCH($D443,$AR$5:$AR$12,0),3))^$I443)+(EXP(-$G443/INDEX($AV$5:$BA$12,MATCH($D443,$AR$5:$AR$12,0),4))*($G443/INDEX($AV$5:$BA$12,MATCH($D443,$AR$5:$AR$12,0),4))^$I443)+(EXP(-$G443/INDEX($AV$5:$BA$12,MATCH($D443,$AR$5:$AR$12,0),5))*($G443/INDEX($AV$5:$BA$12,MATCH($D443,$AR$5:$AR$12,0),5))^$I443)+(EXP(-$G443/INDEX($AV$5:$BA$12,MATCH($D443,$AR$5:$AR$12,0),6))*($G443/INDEX($AV$5:$BA$12,MATCH($D443,$AR$5:$AR$12,0),6))^$I443)),0)</x:f>
        <x:v>0.18167064547130457</x:v>
      </x:c>
      <x:c r="AD443" s="145" t="n">
        <x:f>IFERROR((EXP(-$G443/INDEX($AV$5:$BA$12,MATCH($D443,$AR$5:$AR$12,0),6))*($G443/INDEX($AV$5:$BA$12,MATCH($D443,$AR$5:$AR$12,0),6))^$I443)/((EXP(-$G443/INDEX($AV$5:$BA$12,MATCH($D443,$AR$5:$AR$12,0),1))*($G443/INDEX($AV$5:$BA$12,MATCH($D443,$AR$5:$AR$12,0),1))^$I443)+(EXP(-$G443/INDEX($AV$5:$BA$12,MATCH($D443,$AR$5:$AR$12,0),2))*($G443/INDEX($AV$5:$BA$12,MATCH($D443,$AR$5:$AR$12,0),2))^$I443)+(EXP(-$G443/INDEX($AV$5:$BA$12,MATCH($D443,$AR$5:$AR$12,0),3))*($G443/INDEX($AV$5:$BA$12,MATCH($D443,$AR$5:$AR$12,0),3))^$I443)+(EXP(-$G443/INDEX($AV$5:$BA$12,MATCH($D443,$AR$5:$AR$12,0),4))*($G443/INDEX($AV$5:$BA$12,MATCH($D443,$AR$5:$AR$12,0),4))^$I443)+(EXP(-$G443/INDEX($AV$5:$BA$12,MATCH($D443,$AR$5:$AR$12,0),5))*($G443/INDEX($AV$5:$BA$12,MATCH($D443,$AR$5:$AR$12,0),5))^$I443)+(EXP(-$G443/INDEX($AV$5:$BA$12,MATCH($D443,$AR$5:$AR$12,0),6))*($G443/INDEX($AV$5:$BA$12,MATCH($D443,$AR$5:$AR$12,0),6))^$I443)),0)</x:f>
        <x:v>0.2147543483384402</x:v>
      </x:c>
      <x:c r="AE443" s="145" t="n">
        <x:f>IFERROR((EXP(-$G443/INDEX($BB$5:$BG$12,MATCH($D443,$AR$5:$AR$12,0),1))*($G443/INDEX($BB$5:$BG$12,MATCH($D443,$AR$5:$AR$12,0),1))^$J443)/((EXP(-$G443/INDEX($BB$5:$BG$12,MATCH($D443,$AR$5:$AR$12,0),1))*($G443/INDEX($BB$5:$BG$12,MATCH($D443,$AR$5:$AR$12,0),1))^$J443)+(EXP(-$G443/INDEX($BB$5:$BG$12,MATCH($D443,$AR$5:$AR$12,0),2))*($G443/INDEX($BB$5:$BG$12,MATCH($D443,$AR$5:$AR$12,0),2))^$J443)+(EXP(-$G443/INDEX($BB$5:$BG$12,MATCH($D443,$AR$5:$AR$12,0),3))*($G443/INDEX($BB$5:$BG$12,MATCH($D443,$AR$5:$AR$12,0),3))^$J443)+(EXP(-$G443/INDEX($BB$5:$BG$12,MATCH($D443,$AR$5:$AR$12,0),4))*($G443/INDEX($BB$5:$BG$12,MATCH($D443,$AR$5:$AR$12,0),4))^$J443)+(EXP(-$G443/INDEX($BB$5:$BG$12,MATCH($D443,$AR$5:$AR$12,0),5))*($G443/INDEX($BB$5:$BG$12,MATCH($D443,$AR$5:$AR$12,0),5))^$J443)+(EXP(-$G443/INDEX($BB$5:$BG$12,MATCH($D443,$AR$5:$AR$12,0),6))*($G443/INDEX($BB$5:$BG$12,MATCH($D443,$AR$5:$AR$12,0),6))^$J443)),0)</x:f>
        <x:v>0.06078312656906252</x:v>
      </x:c>
      <x:c r="AF443" s="145" t="n">
        <x:f>IFERROR((EXP(-$G443/INDEX($BB$5:$BG$12,MATCH($D443,$AR$5:$AR$12,0),2))*($G443/INDEX($BB$5:$BG$12,MATCH($D443,$AR$5:$AR$12,0),2))^$J443)/((EXP(-$G443/INDEX($BB$5:$BG$12,MATCH($D443,$AR$5:$AR$12,0),1))*($G443/INDEX($BB$5:$BG$12,MATCH($D443,$AR$5:$AR$12,0),1))^$J443)+(EXP(-$G443/INDEX($BB$5:$BG$12,MATCH($D443,$AR$5:$AR$12,0),2))*($G443/INDEX($BB$5:$BG$12,MATCH($D443,$AR$5:$AR$12,0),2))^$J443)+(EXP(-$G443/INDEX($BB$5:$BG$12,MATCH($D443,$AR$5:$AR$12,0),3))*($G443/INDEX($BB$5:$BG$12,MATCH($D443,$AR$5:$AR$12,0),3))^$J443)+(EXP(-$G443/INDEX($BB$5:$BG$12,MATCH($D443,$AR$5:$AR$12,0),4))*($G443/INDEX($BB$5:$BG$12,MATCH($D443,$AR$5:$AR$12,0),4))^$J443)+(EXP(-$G443/INDEX($BB$5:$BG$12,MATCH($D443,$AR$5:$AR$12,0),5))*($G443/INDEX($BB$5:$BG$12,MATCH($D443,$AR$5:$AR$12,0),5))^$J443)+(EXP(-$G443/INDEX($BB$5:$BG$12,MATCH($D443,$AR$5:$AR$12,0),6))*($G443/INDEX($BB$5:$BG$12,MATCH($D443,$AR$5:$AR$12,0),6))^$J443)),0)</x:f>
        <x:v>0.09968426681853579</x:v>
      </x:c>
      <x:c r="AG443" s="145" t="n">
        <x:f>IFERROR((EXP(-$G443/INDEX($BB$5:$BG$12,MATCH($D443,$AR$5:$AR$12,0),3))*($G443/INDEX($BB$5:$BG$12,MATCH($D443,$AR$5:$AR$12,0),3))^$J443)/((EXP(-$G443/INDEX($BB$5:$BG$12,MATCH($D443,$AR$5:$AR$12,0),1))*($G443/INDEX($BB$5:$BG$12,MATCH($D443,$AR$5:$AR$12,0),1))^$J443)+(EXP(-$G443/INDEX($BB$5:$BG$12,MATCH($D443,$AR$5:$AR$12,0),2))*($G443/INDEX($BB$5:$BG$12,MATCH($D443,$AR$5:$AR$12,0),2))^$J443)+(EXP(-$G443/INDEX($BB$5:$BG$12,MATCH($D443,$AR$5:$AR$12,0),3))*($G443/INDEX($BB$5:$BG$12,MATCH($D443,$AR$5:$AR$12,0),3))^$J443)+(EXP(-$G443/INDEX($BB$5:$BG$12,MATCH($D443,$AR$5:$AR$12,0),4))*($G443/INDEX($BB$5:$BG$12,MATCH($D443,$AR$5:$AR$12,0),4))^$J443)+(EXP(-$G443/INDEX($BB$5:$BG$12,MATCH($D443,$AR$5:$AR$12,0),5))*($G443/INDEX($BB$5:$BG$12,MATCH($D443,$AR$5:$AR$12,0),5))^$J443)+(EXP(-$G443/INDEX($BB$5:$BG$12,MATCH($D443,$AR$5:$AR$12,0),6))*($G443/INDEX($BB$5:$BG$12,MATCH($D443,$AR$5:$AR$12,0),6))^$J443)),0)</x:f>
        <x:v>0.16403669993719</x:v>
      </x:c>
      <x:c r="AH443" s="145" t="n">
        <x:f>IFERROR((EXP(-$G443/INDEX($BB$5:$BG$12,MATCH($D443,$AR$5:$AR$12,0),4))*($G443/INDEX($BB$5:$BG$12,MATCH($D443,$AR$5:$AR$12,0),4))^$J443)/((EXP(-$G443/INDEX($BB$5:$BG$12,MATCH($D443,$AR$5:$AR$12,0),1))*($G443/INDEX($BB$5:$BG$12,MATCH($D443,$AR$5:$AR$12,0),1))^$J443)+(EXP(-$G443/INDEX($BB$5:$BG$12,MATCH($D443,$AR$5:$AR$12,0),2))*($G443/INDEX($BB$5:$BG$12,MATCH($D443,$AR$5:$AR$12,0),2))^$J443)+(EXP(-$G443/INDEX($BB$5:$BG$12,MATCH($D443,$AR$5:$AR$12,0),3))*($G443/INDEX($BB$5:$BG$12,MATCH($D443,$AR$5:$AR$12,0),3))^$J443)+(EXP(-$G443/INDEX($BB$5:$BG$12,MATCH($D443,$AR$5:$AR$12,0),4))*($G443/INDEX($BB$5:$BG$12,MATCH($D443,$AR$5:$AR$12,0),4))^$J443)+(EXP(-$G443/INDEX($BB$5:$BG$12,MATCH($D443,$AR$5:$AR$12,0),5))*($G443/INDEX($BB$5:$BG$12,MATCH($D443,$AR$5:$AR$12,0),5))^$J443)+(EXP(-$G443/INDEX($BB$5:$BG$12,MATCH($D443,$AR$5:$AR$12,0),6))*($G443/INDEX($BB$5:$BG$12,MATCH($D443,$AR$5:$AR$12,0),6))^$J443)),0)</x:f>
        <x:v>0.24106869636585954</x:v>
      </x:c>
      <x:c r="AI443" s="145" t="n">
        <x:f>IFERROR((EXP(-$G443/INDEX($BB$5:$BG$12,MATCH($D443,$AR$5:$AR$12,0),5))*($G443/INDEX($BB$5:$BG$12,MATCH($D443,$AR$5:$AR$12,0),5))^$J443)/((EXP(-$G443/INDEX($BB$5:$BG$12,MATCH($D443,$AR$5:$AR$12,0),1))*($G443/INDEX($BB$5:$BG$12,MATCH($D443,$AR$5:$AR$12,0),1))^$J443)+(EXP(-$G443/INDEX($BB$5:$BG$12,MATCH($D443,$AR$5:$AR$12,0),2))*($G443/INDEX($BB$5:$BG$12,MATCH($D443,$AR$5:$AR$12,0),2))^$J443)+(EXP(-$G443/INDEX($BB$5:$BG$12,MATCH($D443,$AR$5:$AR$12,0),3))*($G443/INDEX($BB$5:$BG$12,MATCH($D443,$AR$5:$AR$12,0),3))^$J443)+(EXP(-$G443/INDEX($BB$5:$BG$12,MATCH($D443,$AR$5:$AR$12,0),4))*($G443/INDEX($BB$5:$BG$12,MATCH($D443,$AR$5:$AR$12,0),4))^$J443)+(EXP(-$G443/INDEX($BB$5:$BG$12,MATCH($D443,$AR$5:$AR$12,0),5))*($G443/INDEX($BB$5:$BG$12,MATCH($D443,$AR$5:$AR$12,0),5))^$J443)+(EXP(-$G443/INDEX($BB$5:$BG$12,MATCH($D443,$AR$5:$AR$12,0),6))*($G443/INDEX($BB$5:$BG$12,MATCH($D443,$AR$5:$AR$12,0),6))^$J443)),0)</x:f>
        <x:v>0.2325401317309589</x:v>
      </x:c>
      <x:c r="AJ443" s="145" t="n">
        <x:f>IFERROR((EXP(-$G443/INDEX($BB$5:$BG$12,MATCH($D443,$AR$5:$AR$12,0),6))*($G443/INDEX($BB$5:$BG$12,MATCH($D443,$AR$5:$AR$12,0),6))^$J443)/((EXP(-$G443/INDEX($BB$5:$BG$12,MATCH($D443,$AR$5:$AR$12,0),1))*($G443/INDEX($BB$5:$BG$12,MATCH($D443,$AR$5:$AR$12,0),1))^$J443)+(EXP(-$G443/INDEX($BB$5:$BG$12,MATCH($D443,$AR$5:$AR$12,0),2))*($G443/INDEX($BB$5:$BG$12,MATCH($D443,$AR$5:$AR$12,0),2))^$J443)+(EXP(-$G443/INDEX($BB$5:$BG$12,MATCH($D443,$AR$5:$AR$12,0),3))*($G443/INDEX($BB$5:$BG$12,MATCH($D443,$AR$5:$AR$12,0),3))^$J443)+(EXP(-$G443/INDEX($BB$5:$BG$12,MATCH($D443,$AR$5:$AR$12,0),4))*($G443/INDEX($BB$5:$BG$12,MATCH($D443,$AR$5:$AR$12,0),4))^$J443)+(EXP(-$G443/INDEX($BB$5:$BG$12,MATCH($D443,$AR$5:$AR$12,0),5))*($G443/INDEX($BB$5:$BG$12,MATCH($D443,$AR$5:$AR$12,0),5))^$J443)+(EXP(-$G443/INDEX($BB$5:$BG$12,MATCH($D443,$AR$5:$AR$12,0),6))*($G443/INDEX($BB$5:$BG$12,MATCH($D443,$AR$5:$AR$12,0),6))^$J443)),0)</x:f>
        <x:v>0.20188707857839325</x:v>
      </x:c>
      <x:c r="BJ443"/>
      <x:c r="BK443"/>
      <x:c r="BL443"/>
      <x:c r="BM443"/>
      <x:c r="BN443"/>
      <x:c r="BO443"/>
      <x:c r="BP443"/>
      <x:c r="BQ443"/>
      <x:c r="BR443"/>
      <x:c r="BS443"/>
      <x:c r="BT443"/>
      <x:c r="BU443"/>
      <x:c r="BV443"/>
      <x:c r="BW443"/>
      <x:c r="BX443"/>
      <x:c r="BY443"/>
      <x:c r="BZ443"/>
    </x:row>
    <x:row r="444">
      <x:c r="A444" s="30" t="n">
        <x:f>'対象台データ'!A442</x:f>
        <x:v>46278</x:v>
      </x:c>
      <x:c r="B444" s="1004" t="str">
        <x:f>'対象台データ'!B442</x:f>
        <x:v>日</x:v>
      </x:c>
      <x:c r="C444" s="1004" t="str">
        <x:f>'対象台データ'!C442</x:f>
        <x:v>9/13</x:v>
      </x:c>
      <x:c r="D444" t="str">
        <x:f>'対象台データ'!D442</x:f>
        <x:v>ゴーゴージャグラー3</x:v>
      </x:c>
      <x:c r="E444" s="1015" t="n">
        <x:f>IF($X444="A",MIN(100,MAX(0,55+(V444-55)*(1+0.4*SQRT(MIN(G444/8000,1))))),MIN(100,MAX(0,V444)))</x:f>
        <x:v>62.31307681721191</x:v>
      </x:c>
      <x:c r="F444" s="1017" t="n">
        <x:f>'対象台データ'!E442</x:f>
        <x:v>891</x:v>
      </x:c>
      <x:c r="G444" s="644" t="n">
        <x:f>'対象台データ'!F442</x:f>
        <x:v>7863</x:v>
      </x:c>
      <x:c r="H444" s="644" t="n">
        <x:f>'対象台データ'!G442</x:f>
        <x:v>1045</x:v>
      </x:c>
      <x:c r="I444" s="644" t="n">
        <x:f>'対象台データ'!H442</x:f>
        <x:v>32</x:v>
      </x:c>
      <x:c r="J444" s="644" t="n">
        <x:f>'対象台データ'!I442</x:f>
        <x:v>33</x:v>
      </x:c>
      <x:c r="K444" s="145" t="n">
        <x:f>'対象台データ'!K442</x:f>
        <x:v>1.0443003094662766</x:v>
      </x:c>
      <x:c r="L444" s="28" t="n">
        <x:f>IF(G444&lt;=0,5,IF(G444&lt;1500,5+(G444-0)*(20-5)/(1500-0),IF(G444&lt;3000,20+(G444-1500)*(40-20)/(3000-1500),IF(G444&lt;4500,40+(G444-3000)*(58-40)/(4500-3000),IF(G444&lt;6000,58+(G444-4500)*(72-58)/(6000-4500),IF(G444&lt;7500,72+(G444-6000)*(84-72)/(7500-6000),IF(G444&lt;9000,84+(G444-7500)*(93-84)/(9000-7500),IF(G444&lt;11000,93+(G444-9000)*(100-93)/(11000-9000),100))))))))</x:f>
        <x:v>86.178</x:v>
      </x:c>
      <x:c r="M444" s="28" t="n">
        <x:v>1</x:v>
      </x:c>
      <x:c r="N444" s="28" t="n">
        <x:f>MIN(100,L444*M444)</x:f>
        <x:v>86.178</x:v>
      </x:c>
      <x:c r="O444" s="28" t="n">
        <x:f>IF(K444&lt;=0.8,0,IF(K444&lt;0.9,0+(K444-0.8)*(10-0)/(0.9-0.8),IF(K444&lt;1,10+(K444-0.9)*(35-10)/(1-0.9),IF(K444&lt;1.2,35+(K444-1)*(87-35)/(1.2-1),IF(K444&lt;1.3,87+(K444-1.2)*(96-87)/(1.3-1.2),IF(K444&lt;1.45,96+(K444-1.3)*(100-96)/(1.45-1.3),100))))))</x:f>
        <x:v>46.51808046123192</x:v>
      </x:c>
      <x:c r="P444" s="145" t="n">
        <x:f>MIN(1,SQRT(G444/8000))</x:f>
        <x:v>0.9914005245106541</x:v>
      </x:c>
      <x:c r="Q444" s="28" t="n">
        <x:f>35+(O444-35)*P444</x:f>
        <x:v>46.41903101062124</x:v>
      </x:c>
      <x:c r="R444" s="28" t="n">
        <x:f>IF(K444&lt;0.95,MIN(25,(0.95-K444)*250),0)</x:f>
        <x:v>0</x:v>
      </x:c>
      <x:c r="S444" s="28" t="n">
        <x:f>IF($X444="A",Y444*5+Z444*15+AA444*30+AB444*60+AC444*80+AD444*100,0)</x:f>
        <x:v>48.633056368014365</x:v>
      </x:c>
      <x:c r="T444" s="28" t="n">
        <x:f>IF($X444="A",AE444*5+AF444*15+AG444*30+AH444*60+AI444*80+AJ444*100,0)</x:f>
        <x:v>69.75229964224835</x:v>
      </x:c>
      <x:c r="U444" s="28" t="n">
        <x:f>IF($X444="A",S444*15%+T444*30%+Q444*55%,0)</x:f>
        <x:v>53.75111540371834</x:v>
      </x:c>
      <x:c r="V444" s="1019" t="n">
        <x:f>IF($X444="A",U444*80%+N444*20%,N444*IFERROR(INDEX($AT$5:$AT$60,MATCH($D444,$AR$5:$AR$60,0)),0.6)+Q444*IFERROR(INDEX($AU$5:$AU$60,MATCH($D444,$AR$5:$AR$60,0)),0.4)-R444)</x:f>
        <x:v>60.23649232297467</x:v>
      </x:c>
      <x:c r="W444" s="25" t="str">
        <x:f>IF(E444&gt;=90,"設定6級候補",IF(E444&gt;=75,"設定4以上強候補",IF(E444&gt;=60,"設定4以上を疑う","要観察")))</x:f>
        <x:v>設定4以上を疑う</x:v>
      </x:c>
      <x:c r="X444" s="1004" t="str">
        <x:f>IFERROR(INDEX($AS$5:$AS$60,MATCH($D444,$AR$5:$AR$60,0)),"AT")</x:f>
        <x:v>A</x:v>
      </x:c>
      <x:c r="Y444" s="145" t="n">
        <x:f>IFERROR((EXP(-$G444/INDEX($AV$5:$BA$12,MATCH($D444,$AR$5:$AR$12,0),1))*($G444/INDEX($AV$5:$BA$12,MATCH($D444,$AR$5:$AR$12,0),1))^$I444)/((EXP(-$G444/INDEX($AV$5:$BA$12,MATCH($D444,$AR$5:$AR$12,0),1))*($G444/INDEX($AV$5:$BA$12,MATCH($D444,$AR$5:$AR$12,0),1))^$I444)+(EXP(-$G444/INDEX($AV$5:$BA$12,MATCH($D444,$AR$5:$AR$12,0),2))*($G444/INDEX($AV$5:$BA$12,MATCH($D444,$AR$5:$AR$12,0),2))^$I444)+(EXP(-$G444/INDEX($AV$5:$BA$12,MATCH($D444,$AR$5:$AR$12,0),3))*($G444/INDEX($AV$5:$BA$12,MATCH($D444,$AR$5:$AR$12,0),3))^$I444)+(EXP(-$G444/INDEX($AV$5:$BA$12,MATCH($D444,$AR$5:$AR$12,0),4))*($G444/INDEX($AV$5:$BA$12,MATCH($D444,$AR$5:$AR$12,0),4))^$I444)+(EXP(-$G444/INDEX($AV$5:$BA$12,MATCH($D444,$AR$5:$AR$12,0),5))*($G444/INDEX($AV$5:$BA$12,MATCH($D444,$AR$5:$AR$12,0),5))^$I444)+(EXP(-$G444/INDEX($AV$5:$BA$12,MATCH($D444,$AR$5:$AR$12,0),6))*($G444/INDEX($AV$5:$BA$12,MATCH($D444,$AR$5:$AR$12,0),6))^$I444)),0)</x:f>
        <x:v>0.16395912393574907</x:v>
      </x:c>
      <x:c r="Z444" s="145" t="n">
        <x:f>IFERROR((EXP(-$G444/INDEX($AV$5:$BA$12,MATCH($D444,$AR$5:$AR$12,0),2))*($G444/INDEX($AV$5:$BA$12,MATCH($D444,$AR$5:$AR$12,0),2))^$I444)/((EXP(-$G444/INDEX($AV$5:$BA$12,MATCH($D444,$AR$5:$AR$12,0),1))*($G444/INDEX($AV$5:$BA$12,MATCH($D444,$AR$5:$AR$12,0),1))^$I444)+(EXP(-$G444/INDEX($AV$5:$BA$12,MATCH($D444,$AR$5:$AR$12,0),2))*($G444/INDEX($AV$5:$BA$12,MATCH($D444,$AR$5:$AR$12,0),2))^$I444)+(EXP(-$G444/INDEX($AV$5:$BA$12,MATCH($D444,$AR$5:$AR$12,0),3))*($G444/INDEX($AV$5:$BA$12,MATCH($D444,$AR$5:$AR$12,0),3))^$I444)+(EXP(-$G444/INDEX($AV$5:$BA$12,MATCH($D444,$AR$5:$AR$12,0),4))*($G444/INDEX($AV$5:$BA$12,MATCH($D444,$AR$5:$AR$12,0),4))^$I444)+(EXP(-$G444/INDEX($AV$5:$BA$12,MATCH($D444,$AR$5:$AR$12,0),5))*($G444/INDEX($AV$5:$BA$12,MATCH($D444,$AR$5:$AR$12,0),5))^$I444)+(EXP(-$G444/INDEX($AV$5:$BA$12,MATCH($D444,$AR$5:$AR$12,0),6))*($G444/INDEX($AV$5:$BA$12,MATCH($D444,$AR$5:$AR$12,0),6))^$I444)),0)</x:f>
        <x:v>0.16496570146503572</x:v>
      </x:c>
      <x:c r="AA444" s="145" t="n">
        <x:f>IFERROR((EXP(-$G444/INDEX($AV$5:$BA$12,MATCH($D444,$AR$5:$AR$12,0),3))*($G444/INDEX($AV$5:$BA$12,MATCH($D444,$AR$5:$AR$12,0),3))^$I444)/((EXP(-$G444/INDEX($AV$5:$BA$12,MATCH($D444,$AR$5:$AR$12,0),1))*($G444/INDEX($AV$5:$BA$12,MATCH($D444,$AR$5:$AR$12,0),1))^$I444)+(EXP(-$G444/INDEX($AV$5:$BA$12,MATCH($D444,$AR$5:$AR$12,0),2))*($G444/INDEX($AV$5:$BA$12,MATCH($D444,$AR$5:$AR$12,0),2))^$I444)+(EXP(-$G444/INDEX($AV$5:$BA$12,MATCH($D444,$AR$5:$AR$12,0),3))*($G444/INDEX($AV$5:$BA$12,MATCH($D444,$AR$5:$AR$12,0),3))^$I444)+(EXP(-$G444/INDEX($AV$5:$BA$12,MATCH($D444,$AR$5:$AR$12,0),4))*($G444/INDEX($AV$5:$BA$12,MATCH($D444,$AR$5:$AR$12,0),4))^$I444)+(EXP(-$G444/INDEX($AV$5:$BA$12,MATCH($D444,$AR$5:$AR$12,0),5))*($G444/INDEX($AV$5:$BA$12,MATCH($D444,$AR$5:$AR$12,0),5))^$I444)+(EXP(-$G444/INDEX($AV$5:$BA$12,MATCH($D444,$AR$5:$AR$12,0),6))*($G444/INDEX($AV$5:$BA$12,MATCH($D444,$AR$5:$AR$12,0),6))^$I444)),0)</x:f>
        <x:v>0.16590627657676355</x:v>
      </x:c>
      <x:c r="AB444" s="145" t="n">
        <x:f>IFERROR((EXP(-$G444/INDEX($AV$5:$BA$12,MATCH($D444,$AR$5:$AR$12,0),4))*($G444/INDEX($AV$5:$BA$12,MATCH($D444,$AR$5:$AR$12,0),4))^$I444)/((EXP(-$G444/INDEX($AV$5:$BA$12,MATCH($D444,$AR$5:$AR$12,0),1))*($G444/INDEX($AV$5:$BA$12,MATCH($D444,$AR$5:$AR$12,0),1))^$I444)+(EXP(-$G444/INDEX($AV$5:$BA$12,MATCH($D444,$AR$5:$AR$12,0),2))*($G444/INDEX($AV$5:$BA$12,MATCH($D444,$AR$5:$AR$12,0),2))^$I444)+(EXP(-$G444/INDEX($AV$5:$BA$12,MATCH($D444,$AR$5:$AR$12,0),3))*($G444/INDEX($AV$5:$BA$12,MATCH($D444,$AR$5:$AR$12,0),3))^$I444)+(EXP(-$G444/INDEX($AV$5:$BA$12,MATCH($D444,$AR$5:$AR$12,0),4))*($G444/INDEX($AV$5:$BA$12,MATCH($D444,$AR$5:$AR$12,0),4))^$I444)+(EXP(-$G444/INDEX($AV$5:$BA$12,MATCH($D444,$AR$5:$AR$12,0),5))*($G444/INDEX($AV$5:$BA$12,MATCH($D444,$AR$5:$AR$12,0),5))^$I444)+(EXP(-$G444/INDEX($AV$5:$BA$12,MATCH($D444,$AR$5:$AR$12,0),6))*($G444/INDEX($AV$5:$BA$12,MATCH($D444,$AR$5:$AR$12,0),6))^$I444)),0)</x:f>
        <x:v>0.1683085711896474</x:v>
      </x:c>
      <x:c r="AC444" s="145" t="n">
        <x:f>IFERROR((EXP(-$G444/INDEX($AV$5:$BA$12,MATCH($D444,$AR$5:$AR$12,0),5))*($G444/INDEX($AV$5:$BA$12,MATCH($D444,$AR$5:$AR$12,0),5))^$I444)/((EXP(-$G444/INDEX($AV$5:$BA$12,MATCH($D444,$AR$5:$AR$12,0),1))*($G444/INDEX($AV$5:$BA$12,MATCH($D444,$AR$5:$AR$12,0),1))^$I444)+(EXP(-$G444/INDEX($AV$5:$BA$12,MATCH($D444,$AR$5:$AR$12,0),2))*($G444/INDEX($AV$5:$BA$12,MATCH($D444,$AR$5:$AR$12,0),2))^$I444)+(EXP(-$G444/INDEX($AV$5:$BA$12,MATCH($D444,$AR$5:$AR$12,0),3))*($G444/INDEX($AV$5:$BA$12,MATCH($D444,$AR$5:$AR$12,0),3))^$I444)+(EXP(-$G444/INDEX($AV$5:$BA$12,MATCH($D444,$AR$5:$AR$12,0),4))*($G444/INDEX($AV$5:$BA$12,MATCH($D444,$AR$5:$AR$12,0),4))^$I444)+(EXP(-$G444/INDEX($AV$5:$BA$12,MATCH($D444,$AR$5:$AR$12,0),5))*($G444/INDEX($AV$5:$BA$12,MATCH($D444,$AR$5:$AR$12,0),5))^$I444)+(EXP(-$G444/INDEX($AV$5:$BA$12,MATCH($D444,$AR$5:$AR$12,0),6))*($G444/INDEX($AV$5:$BA$12,MATCH($D444,$AR$5:$AR$12,0),6))^$I444)),0)</x:f>
        <x:v>0.17114800128010454</x:v>
      </x:c>
      <x:c r="AD444" s="145" t="n">
        <x:f>IFERROR((EXP(-$G444/INDEX($AV$5:$BA$12,MATCH($D444,$AR$5:$AR$12,0),6))*($G444/INDEX($AV$5:$BA$12,MATCH($D444,$AR$5:$AR$12,0),6))^$I444)/((EXP(-$G444/INDEX($AV$5:$BA$12,MATCH($D444,$AR$5:$AR$12,0),1))*($G444/INDEX($AV$5:$BA$12,MATCH($D444,$AR$5:$AR$12,0),1))^$I444)+(EXP(-$G444/INDEX($AV$5:$BA$12,MATCH($D444,$AR$5:$AR$12,0),2))*($G444/INDEX($AV$5:$BA$12,MATCH($D444,$AR$5:$AR$12,0),2))^$I444)+(EXP(-$G444/INDEX($AV$5:$BA$12,MATCH($D444,$AR$5:$AR$12,0),3))*($G444/INDEX($AV$5:$BA$12,MATCH($D444,$AR$5:$AR$12,0),3))^$I444)+(EXP(-$G444/INDEX($AV$5:$BA$12,MATCH($D444,$AR$5:$AR$12,0),4))*($G444/INDEX($AV$5:$BA$12,MATCH($D444,$AR$5:$AR$12,0),4))^$I444)+(EXP(-$G444/INDEX($AV$5:$BA$12,MATCH($D444,$AR$5:$AR$12,0),5))*($G444/INDEX($AV$5:$BA$12,MATCH($D444,$AR$5:$AR$12,0),5))^$I444)+(EXP(-$G444/INDEX($AV$5:$BA$12,MATCH($D444,$AR$5:$AR$12,0),6))*($G444/INDEX($AV$5:$BA$12,MATCH($D444,$AR$5:$AR$12,0),6))^$I444)),0)</x:f>
        <x:v>0.16571232555269974</x:v>
      </x:c>
      <x:c r="AE444" s="145" t="n">
        <x:f>IFERROR((EXP(-$G444/INDEX($BB$5:$BG$12,MATCH($D444,$AR$5:$AR$12,0),1))*($G444/INDEX($BB$5:$BG$12,MATCH($D444,$AR$5:$AR$12,0),1))^$J444)/((EXP(-$G444/INDEX($BB$5:$BG$12,MATCH($D444,$AR$5:$AR$12,0),1))*($G444/INDEX($BB$5:$BG$12,MATCH($D444,$AR$5:$AR$12,0),1))^$J444)+(EXP(-$G444/INDEX($BB$5:$BG$12,MATCH($D444,$AR$5:$AR$12,0),2))*($G444/INDEX($BB$5:$BG$12,MATCH($D444,$AR$5:$AR$12,0),2))^$J444)+(EXP(-$G444/INDEX($BB$5:$BG$12,MATCH($D444,$AR$5:$AR$12,0),3))*($G444/INDEX($BB$5:$BG$12,MATCH($D444,$AR$5:$AR$12,0),3))^$J444)+(EXP(-$G444/INDEX($BB$5:$BG$12,MATCH($D444,$AR$5:$AR$12,0),4))*($G444/INDEX($BB$5:$BG$12,MATCH($D444,$AR$5:$AR$12,0),4))^$J444)+(EXP(-$G444/INDEX($BB$5:$BG$12,MATCH($D444,$AR$5:$AR$12,0),5))*($G444/INDEX($BB$5:$BG$12,MATCH($D444,$AR$5:$AR$12,0),5))^$J444)+(EXP(-$G444/INDEX($BB$5:$BG$12,MATCH($D444,$AR$5:$AR$12,0),6))*($G444/INDEX($BB$5:$BG$12,MATCH($D444,$AR$5:$AR$12,0),6))^$J444)),0)</x:f>
        <x:v>0.029595008503508737</x:v>
      </x:c>
      <x:c r="AF444" s="145" t="n">
        <x:f>IFERROR((EXP(-$G444/INDEX($BB$5:$BG$12,MATCH($D444,$AR$5:$AR$12,0),2))*($G444/INDEX($BB$5:$BG$12,MATCH($D444,$AR$5:$AR$12,0),2))^$J444)/((EXP(-$G444/INDEX($BB$5:$BG$12,MATCH($D444,$AR$5:$AR$12,0),1))*($G444/INDEX($BB$5:$BG$12,MATCH($D444,$AR$5:$AR$12,0),1))^$J444)+(EXP(-$G444/INDEX($BB$5:$BG$12,MATCH($D444,$AR$5:$AR$12,0),2))*($G444/INDEX($BB$5:$BG$12,MATCH($D444,$AR$5:$AR$12,0),2))^$J444)+(EXP(-$G444/INDEX($BB$5:$BG$12,MATCH($D444,$AR$5:$AR$12,0),3))*($G444/INDEX($BB$5:$BG$12,MATCH($D444,$AR$5:$AR$12,0),3))^$J444)+(EXP(-$G444/INDEX($BB$5:$BG$12,MATCH($D444,$AR$5:$AR$12,0),4))*($G444/INDEX($BB$5:$BG$12,MATCH($D444,$AR$5:$AR$12,0),4))^$J444)+(EXP(-$G444/INDEX($BB$5:$BG$12,MATCH($D444,$AR$5:$AR$12,0),5))*($G444/INDEX($BB$5:$BG$12,MATCH($D444,$AR$5:$AR$12,0),5))^$J444)+(EXP(-$G444/INDEX($BB$5:$BG$12,MATCH($D444,$AR$5:$AR$12,0),6))*($G444/INDEX($BB$5:$BG$12,MATCH($D444,$AR$5:$AR$12,0),6))^$J444)),0)</x:f>
        <x:v>0.05567335189681049</x:v>
      </x:c>
      <x:c r="AG444" s="145" t="n">
        <x:f>IFERROR((EXP(-$G444/INDEX($BB$5:$BG$12,MATCH($D444,$AR$5:$AR$12,0),3))*($G444/INDEX($BB$5:$BG$12,MATCH($D444,$AR$5:$AR$12,0),3))^$J444)/((EXP(-$G444/INDEX($BB$5:$BG$12,MATCH($D444,$AR$5:$AR$12,0),1))*($G444/INDEX($BB$5:$BG$12,MATCH($D444,$AR$5:$AR$12,0),1))^$J444)+(EXP(-$G444/INDEX($BB$5:$BG$12,MATCH($D444,$AR$5:$AR$12,0),2))*($G444/INDEX($BB$5:$BG$12,MATCH($D444,$AR$5:$AR$12,0),2))^$J444)+(EXP(-$G444/INDEX($BB$5:$BG$12,MATCH($D444,$AR$5:$AR$12,0),3))*($G444/INDEX($BB$5:$BG$12,MATCH($D444,$AR$5:$AR$12,0),3))^$J444)+(EXP(-$G444/INDEX($BB$5:$BG$12,MATCH($D444,$AR$5:$AR$12,0),4))*($G444/INDEX($BB$5:$BG$12,MATCH($D444,$AR$5:$AR$12,0),4))^$J444)+(EXP(-$G444/INDEX($BB$5:$BG$12,MATCH($D444,$AR$5:$AR$12,0),5))*($G444/INDEX($BB$5:$BG$12,MATCH($D444,$AR$5:$AR$12,0),5))^$J444)+(EXP(-$G444/INDEX($BB$5:$BG$12,MATCH($D444,$AR$5:$AR$12,0),6))*($G444/INDEX($BB$5:$BG$12,MATCH($D444,$AR$5:$AR$12,0),6))^$J444)),0)</x:f>
        <x:v>0.11140815657387439</x:v>
      </x:c>
      <x:c r="AH444" s="145" t="n">
        <x:f>IFERROR((EXP(-$G444/INDEX($BB$5:$BG$12,MATCH($D444,$AR$5:$AR$12,0),4))*($G444/INDEX($BB$5:$BG$12,MATCH($D444,$AR$5:$AR$12,0),4))^$J444)/((EXP(-$G444/INDEX($BB$5:$BG$12,MATCH($D444,$AR$5:$AR$12,0),1))*($G444/INDEX($BB$5:$BG$12,MATCH($D444,$AR$5:$AR$12,0),1))^$J444)+(EXP(-$G444/INDEX($BB$5:$BG$12,MATCH($D444,$AR$5:$AR$12,0),2))*($G444/INDEX($BB$5:$BG$12,MATCH($D444,$AR$5:$AR$12,0),2))^$J444)+(EXP(-$G444/INDEX($BB$5:$BG$12,MATCH($D444,$AR$5:$AR$12,0),3))*($G444/INDEX($BB$5:$BG$12,MATCH($D444,$AR$5:$AR$12,0),3))^$J444)+(EXP(-$G444/INDEX($BB$5:$BG$12,MATCH($D444,$AR$5:$AR$12,0),4))*($G444/INDEX($BB$5:$BG$12,MATCH($D444,$AR$5:$AR$12,0),4))^$J444)+(EXP(-$G444/INDEX($BB$5:$BG$12,MATCH($D444,$AR$5:$AR$12,0),5))*($G444/INDEX($BB$5:$BG$12,MATCH($D444,$AR$5:$AR$12,0),5))^$J444)+(EXP(-$G444/INDEX($BB$5:$BG$12,MATCH($D444,$AR$5:$AR$12,0),6))*($G444/INDEX($BB$5:$BG$12,MATCH($D444,$AR$5:$AR$12,0),6))^$J444)),0)</x:f>
        <x:v>0.23089967086667745</x:v>
      </x:c>
      <x:c r="AI444" s="145" t="n">
        <x:f>IFERROR((EXP(-$G444/INDEX($BB$5:$BG$12,MATCH($D444,$AR$5:$AR$12,0),5))*($G444/INDEX($BB$5:$BG$12,MATCH($D444,$AR$5:$AR$12,0),5))^$J444)/((EXP(-$G444/INDEX($BB$5:$BG$12,MATCH($D444,$AR$5:$AR$12,0),1))*($G444/INDEX($BB$5:$BG$12,MATCH($D444,$AR$5:$AR$12,0),1))^$J444)+(EXP(-$G444/INDEX($BB$5:$BG$12,MATCH($D444,$AR$5:$AR$12,0),2))*($G444/INDEX($BB$5:$BG$12,MATCH($D444,$AR$5:$AR$12,0),2))^$J444)+(EXP(-$G444/INDEX($BB$5:$BG$12,MATCH($D444,$AR$5:$AR$12,0),3))*($G444/INDEX($BB$5:$BG$12,MATCH($D444,$AR$5:$AR$12,0),3))^$J444)+(EXP(-$G444/INDEX($BB$5:$BG$12,MATCH($D444,$AR$5:$AR$12,0),4))*($G444/INDEX($BB$5:$BG$12,MATCH($D444,$AR$5:$AR$12,0),4))^$J444)+(EXP(-$G444/INDEX($BB$5:$BG$12,MATCH($D444,$AR$5:$AR$12,0),5))*($G444/INDEX($BB$5:$BG$12,MATCH($D444,$AR$5:$AR$12,0),5))^$J444)+(EXP(-$G444/INDEX($BB$5:$BG$12,MATCH($D444,$AR$5:$AR$12,0),6))*($G444/INDEX($BB$5:$BG$12,MATCH($D444,$AR$5:$AR$12,0),6))^$J444)),0)</x:f>
        <x:v>0.2834690921925568</x:v>
      </x:c>
      <x:c r="AJ444" s="145" t="n">
        <x:f>IFERROR((EXP(-$G444/INDEX($BB$5:$BG$12,MATCH($D444,$AR$5:$AR$12,0),6))*($G444/INDEX($BB$5:$BG$12,MATCH($D444,$AR$5:$AR$12,0),6))^$J444)/((EXP(-$G444/INDEX($BB$5:$BG$12,MATCH($D444,$AR$5:$AR$12,0),1))*($G444/INDEX($BB$5:$BG$12,MATCH($D444,$AR$5:$AR$12,0),1))^$J444)+(EXP(-$G444/INDEX($BB$5:$BG$12,MATCH($D444,$AR$5:$AR$12,0),2))*($G444/INDEX($BB$5:$BG$12,MATCH($D444,$AR$5:$AR$12,0),2))^$J444)+(EXP(-$G444/INDEX($BB$5:$BG$12,MATCH($D444,$AR$5:$AR$12,0),3))*($G444/INDEX($BB$5:$BG$12,MATCH($D444,$AR$5:$AR$12,0),3))^$J444)+(EXP(-$G444/INDEX($BB$5:$BG$12,MATCH($D444,$AR$5:$AR$12,0),4))*($G444/INDEX($BB$5:$BG$12,MATCH($D444,$AR$5:$AR$12,0),4))^$J444)+(EXP(-$G444/INDEX($BB$5:$BG$12,MATCH($D444,$AR$5:$AR$12,0),5))*($G444/INDEX($BB$5:$BG$12,MATCH($D444,$AR$5:$AR$12,0),5))^$J444)+(EXP(-$G444/INDEX($BB$5:$BG$12,MATCH($D444,$AR$5:$AR$12,0),6))*($G444/INDEX($BB$5:$BG$12,MATCH($D444,$AR$5:$AR$12,0),6))^$J444)),0)</x:f>
        <x:v>0.2889547199665722</x:v>
      </x:c>
      <x:c r="BJ444"/>
      <x:c r="BK444"/>
      <x:c r="BL444"/>
      <x:c r="BM444"/>
      <x:c r="BN444"/>
      <x:c r="BO444"/>
      <x:c r="BP444"/>
      <x:c r="BQ444"/>
      <x:c r="BR444"/>
      <x:c r="BS444"/>
      <x:c r="BT444"/>
      <x:c r="BU444"/>
      <x:c r="BV444"/>
      <x:c r="BW444"/>
      <x:c r="BX444"/>
      <x:c r="BY444"/>
      <x:c r="BZ444"/>
    </x:row>
    <x:row r="445">
      <x:c r="A445" s="30" t="n">
        <x:f>'対象台データ'!A443</x:f>
        <x:v>46278</x:v>
      </x:c>
      <x:c r="B445" s="1004" t="str">
        <x:f>'対象台データ'!B443</x:f>
        <x:v>日</x:v>
      </x:c>
      <x:c r="C445" s="1004" t="str">
        <x:f>'対象台データ'!C443</x:f>
        <x:v>9/13</x:v>
      </x:c>
      <x:c r="D445" t="str">
        <x:f>'対象台データ'!D443</x:f>
        <x:v>ゴーゴージャグラー3</x:v>
      </x:c>
      <x:c r="E445" s="1015" t="n">
        <x:f>IF($X445="A",MIN(100,MAX(0,55+(V445-55)*(1+0.4*SQRT(MIN(G445/8000,1))))),MIN(100,MAX(0,V445)))</x:f>
        <x:v>55.30198634174831</x:v>
      </x:c>
      <x:c r="F445" s="1017" t="n">
        <x:f>'対象台データ'!E443</x:f>
        <x:v>911</x:v>
      </x:c>
      <x:c r="G445" s="644" t="n">
        <x:f>'対象台データ'!F443</x:f>
        <x:v>7343</x:v>
      </x:c>
      <x:c r="H445" s="644" t="n">
        <x:f>'対象台データ'!G443</x:f>
        <x:v>1124</x:v>
      </x:c>
      <x:c r="I445" s="644" t="n">
        <x:f>'対象台データ'!H443</x:f>
        <x:v>30</x:v>
      </x:c>
      <x:c r="J445" s="644" t="n">
        <x:f>'対象台データ'!I443</x:f>
        <x:v>26</x:v>
      </x:c>
      <x:c r="K445" s="145" t="n">
        <x:f>'対象台データ'!K443</x:f>
        <x:v>1.0510236506423352</x:v>
      </x:c>
      <x:c r="L445" s="28" t="n">
        <x:f>IF(G445&lt;=0,5,IF(G445&lt;1500,5+(G445-0)*(20-5)/(1500-0),IF(G445&lt;3000,20+(G445-1500)*(40-20)/(3000-1500),IF(G445&lt;4500,40+(G445-3000)*(58-40)/(4500-3000),IF(G445&lt;6000,58+(G445-4500)*(72-58)/(6000-4500),IF(G445&lt;7500,72+(G445-6000)*(84-72)/(7500-6000),IF(G445&lt;9000,84+(G445-7500)*(93-84)/(9000-7500),IF(G445&lt;11000,93+(G445-9000)*(100-93)/(11000-9000),100))))))))</x:f>
        <x:v>82.744</x:v>
      </x:c>
      <x:c r="M445" s="28" t="n">
        <x:v>1</x:v>
      </x:c>
      <x:c r="N445" s="28" t="n">
        <x:f>MIN(100,L445*M445)</x:f>
        <x:v>82.744</x:v>
      </x:c>
      <x:c r="O445" s="28" t="n">
        <x:f>IF(K445&lt;=0.8,0,IF(K445&lt;0.9,0+(K445-0.8)*(10-0)/(0.9-0.8),IF(K445&lt;1,10+(K445-0.9)*(35-10)/(1-0.9),IF(K445&lt;1.2,35+(K445-1)*(87-35)/(1.2-1),IF(K445&lt;1.3,87+(K445-1.2)*(96-87)/(1.3-1.2),IF(K445&lt;1.45,96+(K445-1.3)*(100-96)/(1.45-1.3),100))))))</x:f>
        <x:v>48.26614916700714</x:v>
      </x:c>
      <x:c r="P445" s="145" t="n">
        <x:f>MIN(1,SQRT(G445/8000))</x:f>
        <x:v>0.9580579314425616</x:v>
      </x:c>
      <x:c r="Q445" s="28" t="n">
        <x:f>35+(O445-35)*P445</x:f>
        <x:v>47.70973942915133</x:v>
      </x:c>
      <x:c r="R445" s="28" t="n">
        <x:f>IF(K445&lt;0.95,MIN(25,(0.95-K445)*250),0)</x:f>
        <x:v>0</x:v>
      </x:c>
      <x:c r="S445" s="28" t="n">
        <x:f>IF($X445="A",Y445*5+Z445*15+AA445*30+AB445*60+AC445*80+AD445*100,0)</x:f>
        <x:v>48.73797798887647</x:v>
      </x:c>
      <x:c r="T445" s="28" t="n">
        <x:f>IF($X445="A",AE445*5+AF445*15+AG445*30+AH445*60+AI445*80+AJ445*100,0)</x:f>
        <x:v>49.28615857459438</x:v>
      </x:c>
      <x:c r="U445" s="28" t="n">
        <x:f>IF($X445="A",S445*15%+T445*30%+Q445*55%,0)</x:f>
        <x:v>48.336900956743015</x:v>
      </x:c>
      <x:c r="V445" s="1019" t="n">
        <x:f>IF($X445="A",U445*80%+N445*20%,N445*IFERROR(INDEX($AT$5:$AT$60,MATCH($D445,$AR$5:$AR$60,0)),0.6)+Q445*IFERROR(INDEX($AU$5:$AU$60,MATCH($D445,$AR$5:$AR$60,0)),0.4)-R445)</x:f>
        <x:v>55.21832076539442</x:v>
      </x:c>
      <x:c r="W445" s="25" t="str">
        <x:f>IF(E445&gt;=90,"設定6級候補",IF(E445&gt;=75,"設定4以上強候補",IF(E445&gt;=60,"設定4以上を疑う","要観察")))</x:f>
        <x:v>要観察</x:v>
      </x:c>
      <x:c r="X445" s="1004" t="str">
        <x:f>IFERROR(INDEX($AS$5:$AS$60,MATCH($D445,$AR$5:$AR$60,0)),"AT")</x:f>
        <x:v>A</x:v>
      </x:c>
      <x:c r="Y445" s="145" t="n">
        <x:f>IFERROR((EXP(-$G445/INDEX($AV$5:$BA$12,MATCH($D445,$AR$5:$AR$12,0),1))*($G445/INDEX($AV$5:$BA$12,MATCH($D445,$AR$5:$AR$12,0),1))^$I445)/((EXP(-$G445/INDEX($AV$5:$BA$12,MATCH($D445,$AR$5:$AR$12,0),1))*($G445/INDEX($AV$5:$BA$12,MATCH($D445,$AR$5:$AR$12,0),1))^$I445)+(EXP(-$G445/INDEX($AV$5:$BA$12,MATCH($D445,$AR$5:$AR$12,0),2))*($G445/INDEX($AV$5:$BA$12,MATCH($D445,$AR$5:$AR$12,0),2))^$I445)+(EXP(-$G445/INDEX($AV$5:$BA$12,MATCH($D445,$AR$5:$AR$12,0),3))*($G445/INDEX($AV$5:$BA$12,MATCH($D445,$AR$5:$AR$12,0),3))^$I445)+(EXP(-$G445/INDEX($AV$5:$BA$12,MATCH($D445,$AR$5:$AR$12,0),4))*($G445/INDEX($AV$5:$BA$12,MATCH($D445,$AR$5:$AR$12,0),4))^$I445)+(EXP(-$G445/INDEX($AV$5:$BA$12,MATCH($D445,$AR$5:$AR$12,0),5))*($G445/INDEX($AV$5:$BA$12,MATCH($D445,$AR$5:$AR$12,0),5))^$I445)+(EXP(-$G445/INDEX($AV$5:$BA$12,MATCH($D445,$AR$5:$AR$12,0),6))*($G445/INDEX($AV$5:$BA$12,MATCH($D445,$AR$5:$AR$12,0),6))^$I445)),0)</x:f>
        <x:v>0.16357863087224553</x:v>
      </x:c>
      <x:c r="Z445" s="145" t="n">
        <x:f>IFERROR((EXP(-$G445/INDEX($AV$5:$BA$12,MATCH($D445,$AR$5:$AR$12,0),2))*($G445/INDEX($AV$5:$BA$12,MATCH($D445,$AR$5:$AR$12,0),2))^$I445)/((EXP(-$G445/INDEX($AV$5:$BA$12,MATCH($D445,$AR$5:$AR$12,0),1))*($G445/INDEX($AV$5:$BA$12,MATCH($D445,$AR$5:$AR$12,0),1))^$I445)+(EXP(-$G445/INDEX($AV$5:$BA$12,MATCH($D445,$AR$5:$AR$12,0),2))*($G445/INDEX($AV$5:$BA$12,MATCH($D445,$AR$5:$AR$12,0),2))^$I445)+(EXP(-$G445/INDEX($AV$5:$BA$12,MATCH($D445,$AR$5:$AR$12,0),3))*($G445/INDEX($AV$5:$BA$12,MATCH($D445,$AR$5:$AR$12,0),3))^$I445)+(EXP(-$G445/INDEX($AV$5:$BA$12,MATCH($D445,$AR$5:$AR$12,0),4))*($G445/INDEX($AV$5:$BA$12,MATCH($D445,$AR$5:$AR$12,0),4))^$I445)+(EXP(-$G445/INDEX($AV$5:$BA$12,MATCH($D445,$AR$5:$AR$12,0),5))*($G445/INDEX($AV$5:$BA$12,MATCH($D445,$AR$5:$AR$12,0),5))^$I445)+(EXP(-$G445/INDEX($AV$5:$BA$12,MATCH($D445,$AR$5:$AR$12,0),6))*($G445/INDEX($AV$5:$BA$12,MATCH($D445,$AR$5:$AR$12,0),6))^$I445)),0)</x:f>
        <x:v>0.1645902648341659</x:v>
      </x:c>
      <x:c r="AA445" s="145" t="n">
        <x:f>IFERROR((EXP(-$G445/INDEX($AV$5:$BA$12,MATCH($D445,$AR$5:$AR$12,0),3))*($G445/INDEX($AV$5:$BA$12,MATCH($D445,$AR$5:$AR$12,0),3))^$I445)/((EXP(-$G445/INDEX($AV$5:$BA$12,MATCH($D445,$AR$5:$AR$12,0),1))*($G445/INDEX($AV$5:$BA$12,MATCH($D445,$AR$5:$AR$12,0),1))^$I445)+(EXP(-$G445/INDEX($AV$5:$BA$12,MATCH($D445,$AR$5:$AR$12,0),2))*($G445/INDEX($AV$5:$BA$12,MATCH($D445,$AR$5:$AR$12,0),2))^$I445)+(EXP(-$G445/INDEX($AV$5:$BA$12,MATCH($D445,$AR$5:$AR$12,0),3))*($G445/INDEX($AV$5:$BA$12,MATCH($D445,$AR$5:$AR$12,0),3))^$I445)+(EXP(-$G445/INDEX($AV$5:$BA$12,MATCH($D445,$AR$5:$AR$12,0),4))*($G445/INDEX($AV$5:$BA$12,MATCH($D445,$AR$5:$AR$12,0),4))^$I445)+(EXP(-$G445/INDEX($AV$5:$BA$12,MATCH($D445,$AR$5:$AR$12,0),5))*($G445/INDEX($AV$5:$BA$12,MATCH($D445,$AR$5:$AR$12,0),5))^$I445)+(EXP(-$G445/INDEX($AV$5:$BA$12,MATCH($D445,$AR$5:$AR$12,0),6))*($G445/INDEX($AV$5:$BA$12,MATCH($D445,$AR$5:$AR$12,0),6))^$I445)),0)</x:f>
        <x:v>0.1655411852247918</x:v>
      </x:c>
      <x:c r="AB445" s="145" t="n">
        <x:f>IFERROR((EXP(-$G445/INDEX($AV$5:$BA$12,MATCH($D445,$AR$5:$AR$12,0),4))*($G445/INDEX($AV$5:$BA$12,MATCH($D445,$AR$5:$AR$12,0),4))^$I445)/((EXP(-$G445/INDEX($AV$5:$BA$12,MATCH($D445,$AR$5:$AR$12,0),1))*($G445/INDEX($AV$5:$BA$12,MATCH($D445,$AR$5:$AR$12,0),1))^$I445)+(EXP(-$G445/INDEX($AV$5:$BA$12,MATCH($D445,$AR$5:$AR$12,0),2))*($G445/INDEX($AV$5:$BA$12,MATCH($D445,$AR$5:$AR$12,0),2))^$I445)+(EXP(-$G445/INDEX($AV$5:$BA$12,MATCH($D445,$AR$5:$AR$12,0),3))*($G445/INDEX($AV$5:$BA$12,MATCH($D445,$AR$5:$AR$12,0),3))^$I445)+(EXP(-$G445/INDEX($AV$5:$BA$12,MATCH($D445,$AR$5:$AR$12,0),4))*($G445/INDEX($AV$5:$BA$12,MATCH($D445,$AR$5:$AR$12,0),4))^$I445)+(EXP(-$G445/INDEX($AV$5:$BA$12,MATCH($D445,$AR$5:$AR$12,0),5))*($G445/INDEX($AV$5:$BA$12,MATCH($D445,$AR$5:$AR$12,0),5))^$I445)+(EXP(-$G445/INDEX($AV$5:$BA$12,MATCH($D445,$AR$5:$AR$12,0),6))*($G445/INDEX($AV$5:$BA$12,MATCH($D445,$AR$5:$AR$12,0),6))^$I445)),0)</x:f>
        <x:v>0.16800776026345168</x:v>
      </x:c>
      <x:c r="AC445" s="145" t="n">
        <x:f>IFERROR((EXP(-$G445/INDEX($AV$5:$BA$12,MATCH($D445,$AR$5:$AR$12,0),5))*($G445/INDEX($AV$5:$BA$12,MATCH($D445,$AR$5:$AR$12,0),5))^$I445)/((EXP(-$G445/INDEX($AV$5:$BA$12,MATCH($D445,$AR$5:$AR$12,0),1))*($G445/INDEX($AV$5:$BA$12,MATCH($D445,$AR$5:$AR$12,0),1))^$I445)+(EXP(-$G445/INDEX($AV$5:$BA$12,MATCH($D445,$AR$5:$AR$12,0),2))*($G445/INDEX($AV$5:$BA$12,MATCH($D445,$AR$5:$AR$12,0),2))^$I445)+(EXP(-$G445/INDEX($AV$5:$BA$12,MATCH($D445,$AR$5:$AR$12,0),3))*($G445/INDEX($AV$5:$BA$12,MATCH($D445,$AR$5:$AR$12,0),3))^$I445)+(EXP(-$G445/INDEX($AV$5:$BA$12,MATCH($D445,$AR$5:$AR$12,0),4))*($G445/INDEX($AV$5:$BA$12,MATCH($D445,$AR$5:$AR$12,0),4))^$I445)+(EXP(-$G445/INDEX($AV$5:$BA$12,MATCH($D445,$AR$5:$AR$12,0),5))*($G445/INDEX($AV$5:$BA$12,MATCH($D445,$AR$5:$AR$12,0),5))^$I445)+(EXP(-$G445/INDEX($AV$5:$BA$12,MATCH($D445,$AR$5:$AR$12,0),6))*($G445/INDEX($AV$5:$BA$12,MATCH($D445,$AR$5:$AR$12,0),6))^$I445)),0)</x:f>
        <x:v>0.17118430955413072</x:v>
      </x:c>
      <x:c r="AD445" s="145" t="n">
        <x:f>IFERROR((EXP(-$G445/INDEX($AV$5:$BA$12,MATCH($D445,$AR$5:$AR$12,0),6))*($G445/INDEX($AV$5:$BA$12,MATCH($D445,$AR$5:$AR$12,0),6))^$I445)/((EXP(-$G445/INDEX($AV$5:$BA$12,MATCH($D445,$AR$5:$AR$12,0),1))*($G445/INDEX($AV$5:$BA$12,MATCH($D445,$AR$5:$AR$12,0),1))^$I445)+(EXP(-$G445/INDEX($AV$5:$BA$12,MATCH($D445,$AR$5:$AR$12,0),2))*($G445/INDEX($AV$5:$BA$12,MATCH($D445,$AR$5:$AR$12,0),2))^$I445)+(EXP(-$G445/INDEX($AV$5:$BA$12,MATCH($D445,$AR$5:$AR$12,0),3))*($G445/INDEX($AV$5:$BA$12,MATCH($D445,$AR$5:$AR$12,0),3))^$I445)+(EXP(-$G445/INDEX($AV$5:$BA$12,MATCH($D445,$AR$5:$AR$12,0),4))*($G445/INDEX($AV$5:$BA$12,MATCH($D445,$AR$5:$AR$12,0),4))^$I445)+(EXP(-$G445/INDEX($AV$5:$BA$12,MATCH($D445,$AR$5:$AR$12,0),5))*($G445/INDEX($AV$5:$BA$12,MATCH($D445,$AR$5:$AR$12,0),5))^$I445)+(EXP(-$G445/INDEX($AV$5:$BA$12,MATCH($D445,$AR$5:$AR$12,0),6))*($G445/INDEX($AV$5:$BA$12,MATCH($D445,$AR$5:$AR$12,0),6))^$I445)),0)</x:f>
        <x:v>0.1670978492512144</x:v>
      </x:c>
      <x:c r="AE445" s="145" t="n">
        <x:f>IFERROR((EXP(-$G445/INDEX($BB$5:$BG$12,MATCH($D445,$AR$5:$AR$12,0),1))*($G445/INDEX($BB$5:$BG$12,MATCH($D445,$AR$5:$AR$12,0),1))^$J445)/((EXP(-$G445/INDEX($BB$5:$BG$12,MATCH($D445,$AR$5:$AR$12,0),1))*($G445/INDEX($BB$5:$BG$12,MATCH($D445,$AR$5:$AR$12,0),1))^$J445)+(EXP(-$G445/INDEX($BB$5:$BG$12,MATCH($D445,$AR$5:$AR$12,0),2))*($G445/INDEX($BB$5:$BG$12,MATCH($D445,$AR$5:$AR$12,0),2))^$J445)+(EXP(-$G445/INDEX($BB$5:$BG$12,MATCH($D445,$AR$5:$AR$12,0),3))*($G445/INDEX($BB$5:$BG$12,MATCH($D445,$AR$5:$AR$12,0),3))^$J445)+(EXP(-$G445/INDEX($BB$5:$BG$12,MATCH($D445,$AR$5:$AR$12,0),4))*($G445/INDEX($BB$5:$BG$12,MATCH($D445,$AR$5:$AR$12,0),4))^$J445)+(EXP(-$G445/INDEX($BB$5:$BG$12,MATCH($D445,$AR$5:$AR$12,0),5))*($G445/INDEX($BB$5:$BG$12,MATCH($D445,$AR$5:$AR$12,0),5))^$J445)+(EXP(-$G445/INDEX($BB$5:$BG$12,MATCH($D445,$AR$5:$AR$12,0),6))*($G445/INDEX($BB$5:$BG$12,MATCH($D445,$AR$5:$AR$12,0),6))^$J445)),0)</x:f>
        <x:v>0.11816359684857605</x:v>
      </x:c>
      <x:c r="AF445" s="145" t="n">
        <x:f>IFERROR((EXP(-$G445/INDEX($BB$5:$BG$12,MATCH($D445,$AR$5:$AR$12,0),2))*($G445/INDEX($BB$5:$BG$12,MATCH($D445,$AR$5:$AR$12,0),2))^$J445)/((EXP(-$G445/INDEX($BB$5:$BG$12,MATCH($D445,$AR$5:$AR$12,0),1))*($G445/INDEX($BB$5:$BG$12,MATCH($D445,$AR$5:$AR$12,0),1))^$J445)+(EXP(-$G445/INDEX($BB$5:$BG$12,MATCH($D445,$AR$5:$AR$12,0),2))*($G445/INDEX($BB$5:$BG$12,MATCH($D445,$AR$5:$AR$12,0),2))^$J445)+(EXP(-$G445/INDEX($BB$5:$BG$12,MATCH($D445,$AR$5:$AR$12,0),3))*($G445/INDEX($BB$5:$BG$12,MATCH($D445,$AR$5:$AR$12,0),3))^$J445)+(EXP(-$G445/INDEX($BB$5:$BG$12,MATCH($D445,$AR$5:$AR$12,0),4))*($G445/INDEX($BB$5:$BG$12,MATCH($D445,$AR$5:$AR$12,0),4))^$J445)+(EXP(-$G445/INDEX($BB$5:$BG$12,MATCH($D445,$AR$5:$AR$12,0),5))*($G445/INDEX($BB$5:$BG$12,MATCH($D445,$AR$5:$AR$12,0),5))^$J445)+(EXP(-$G445/INDEX($BB$5:$BG$12,MATCH($D445,$AR$5:$AR$12,0),6))*($G445/INDEX($BB$5:$BG$12,MATCH($D445,$AR$5:$AR$12,0),6))^$J445)),0)</x:f>
        <x:v>0.15766849548894293</x:v>
      </x:c>
      <x:c r="AG445" s="145" t="n">
        <x:f>IFERROR((EXP(-$G445/INDEX($BB$5:$BG$12,MATCH($D445,$AR$5:$AR$12,0),3))*($G445/INDEX($BB$5:$BG$12,MATCH($D445,$AR$5:$AR$12,0),3))^$J445)/((EXP(-$G445/INDEX($BB$5:$BG$12,MATCH($D445,$AR$5:$AR$12,0),1))*($G445/INDEX($BB$5:$BG$12,MATCH($D445,$AR$5:$AR$12,0),1))^$J445)+(EXP(-$G445/INDEX($BB$5:$BG$12,MATCH($D445,$AR$5:$AR$12,0),2))*($G445/INDEX($BB$5:$BG$12,MATCH($D445,$AR$5:$AR$12,0),2))^$J445)+(EXP(-$G445/INDEX($BB$5:$BG$12,MATCH($D445,$AR$5:$AR$12,0),3))*($G445/INDEX($BB$5:$BG$12,MATCH($D445,$AR$5:$AR$12,0),3))^$J445)+(EXP(-$G445/INDEX($BB$5:$BG$12,MATCH($D445,$AR$5:$AR$12,0),4))*($G445/INDEX($BB$5:$BG$12,MATCH($D445,$AR$5:$AR$12,0),4))^$J445)+(EXP(-$G445/INDEX($BB$5:$BG$12,MATCH($D445,$AR$5:$AR$12,0),5))*($G445/INDEX($BB$5:$BG$12,MATCH($D445,$AR$5:$AR$12,0),5))^$J445)+(EXP(-$G445/INDEX($BB$5:$BG$12,MATCH($D445,$AR$5:$AR$12,0),6))*($G445/INDEX($BB$5:$BG$12,MATCH($D445,$AR$5:$AR$12,0),6))^$J445)),0)</x:f>
        <x:v>0.2020351188551966</x:v>
      </x:c>
      <x:c r="AH445" s="145" t="n">
        <x:f>IFERROR((EXP(-$G445/INDEX($BB$5:$BG$12,MATCH($D445,$AR$5:$AR$12,0),4))*($G445/INDEX($BB$5:$BG$12,MATCH($D445,$AR$5:$AR$12,0),4))^$J445)/((EXP(-$G445/INDEX($BB$5:$BG$12,MATCH($D445,$AR$5:$AR$12,0),1))*($G445/INDEX($BB$5:$BG$12,MATCH($D445,$AR$5:$AR$12,0),1))^$J445)+(EXP(-$G445/INDEX($BB$5:$BG$12,MATCH($D445,$AR$5:$AR$12,0),2))*($G445/INDEX($BB$5:$BG$12,MATCH($D445,$AR$5:$AR$12,0),2))^$J445)+(EXP(-$G445/INDEX($BB$5:$BG$12,MATCH($D445,$AR$5:$AR$12,0),3))*($G445/INDEX($BB$5:$BG$12,MATCH($D445,$AR$5:$AR$12,0),3))^$J445)+(EXP(-$G445/INDEX($BB$5:$BG$12,MATCH($D445,$AR$5:$AR$12,0),4))*($G445/INDEX($BB$5:$BG$12,MATCH($D445,$AR$5:$AR$12,0),4))^$J445)+(EXP(-$G445/INDEX($BB$5:$BG$12,MATCH($D445,$AR$5:$AR$12,0),5))*($G445/INDEX($BB$5:$BG$12,MATCH($D445,$AR$5:$AR$12,0),5))^$J445)+(EXP(-$G445/INDEX($BB$5:$BG$12,MATCH($D445,$AR$5:$AR$12,0),6))*($G445/INDEX($BB$5:$BG$12,MATCH($D445,$AR$5:$AR$12,0),6))^$J445)),0)</x:f>
        <x:v>0.2122671671653483</x:v>
      </x:c>
      <x:c r="AI445" s="145" t="n">
        <x:f>IFERROR((EXP(-$G445/INDEX($BB$5:$BG$12,MATCH($D445,$AR$5:$AR$12,0),5))*($G445/INDEX($BB$5:$BG$12,MATCH($D445,$AR$5:$AR$12,0),5))^$J445)/((EXP(-$G445/INDEX($BB$5:$BG$12,MATCH($D445,$AR$5:$AR$12,0),1))*($G445/INDEX($BB$5:$BG$12,MATCH($D445,$AR$5:$AR$12,0),1))^$J445)+(EXP(-$G445/INDEX($BB$5:$BG$12,MATCH($D445,$AR$5:$AR$12,0),2))*($G445/INDEX($BB$5:$BG$12,MATCH($D445,$AR$5:$AR$12,0),2))^$J445)+(EXP(-$G445/INDEX($BB$5:$BG$12,MATCH($D445,$AR$5:$AR$12,0),3))*($G445/INDEX($BB$5:$BG$12,MATCH($D445,$AR$5:$AR$12,0),3))^$J445)+(EXP(-$G445/INDEX($BB$5:$BG$12,MATCH($D445,$AR$5:$AR$12,0),4))*($G445/INDEX($BB$5:$BG$12,MATCH($D445,$AR$5:$AR$12,0),4))^$J445)+(EXP(-$G445/INDEX($BB$5:$BG$12,MATCH($D445,$AR$5:$AR$12,0),5))*($G445/INDEX($BB$5:$BG$12,MATCH($D445,$AR$5:$AR$12,0),5))^$J445)+(EXP(-$G445/INDEX($BB$5:$BG$12,MATCH($D445,$AR$5:$AR$12,0),6))*($G445/INDEX($BB$5:$BG$12,MATCH($D445,$AR$5:$AR$12,0),6))^$J445)),0)</x:f>
        <x:v>0.1726666300876524</x:v>
      </x:c>
      <x:c r="AJ445" s="145" t="n">
        <x:f>IFERROR((EXP(-$G445/INDEX($BB$5:$BG$12,MATCH($D445,$AR$5:$AR$12,0),6))*($G445/INDEX($BB$5:$BG$12,MATCH($D445,$AR$5:$AR$12,0),6))^$J445)/((EXP(-$G445/INDEX($BB$5:$BG$12,MATCH($D445,$AR$5:$AR$12,0),1))*($G445/INDEX($BB$5:$BG$12,MATCH($D445,$AR$5:$AR$12,0),1))^$J445)+(EXP(-$G445/INDEX($BB$5:$BG$12,MATCH($D445,$AR$5:$AR$12,0),2))*($G445/INDEX($BB$5:$BG$12,MATCH($D445,$AR$5:$AR$12,0),2))^$J445)+(EXP(-$G445/INDEX($BB$5:$BG$12,MATCH($D445,$AR$5:$AR$12,0),3))*($G445/INDEX($BB$5:$BG$12,MATCH($D445,$AR$5:$AR$12,0),3))^$J445)+(EXP(-$G445/INDEX($BB$5:$BG$12,MATCH($D445,$AR$5:$AR$12,0),4))*($G445/INDEX($BB$5:$BG$12,MATCH($D445,$AR$5:$AR$12,0),4))^$J445)+(EXP(-$G445/INDEX($BB$5:$BG$12,MATCH($D445,$AR$5:$AR$12,0),5))*($G445/INDEX($BB$5:$BG$12,MATCH($D445,$AR$5:$AR$12,0),5))^$J445)+(EXP(-$G445/INDEX($BB$5:$BG$12,MATCH($D445,$AR$5:$AR$12,0),6))*($G445/INDEX($BB$5:$BG$12,MATCH($D445,$AR$5:$AR$12,0),6))^$J445)),0)</x:f>
        <x:v>0.1371989915542837</x:v>
      </x:c>
      <x:c r="BJ445"/>
      <x:c r="BK445"/>
      <x:c r="BL445"/>
      <x:c r="BM445"/>
      <x:c r="BN445"/>
      <x:c r="BO445"/>
      <x:c r="BP445"/>
      <x:c r="BQ445"/>
      <x:c r="BR445"/>
      <x:c r="BS445"/>
      <x:c r="BT445"/>
      <x:c r="BU445"/>
      <x:c r="BV445"/>
      <x:c r="BW445"/>
      <x:c r="BX445"/>
      <x:c r="BY445"/>
      <x:c r="BZ445"/>
    </x:row>
    <x:row r="446">
      <x:c r="A446" s="30" t="n">
        <x:f>'対象台データ'!A444</x:f>
        <x:v>46278</x:v>
      </x:c>
      <x:c r="B446" s="1004" t="str">
        <x:f>'対象台データ'!B444</x:f>
        <x:v>日</x:v>
      </x:c>
      <x:c r="C446" s="1004" t="str">
        <x:f>'対象台データ'!C444</x:f>
        <x:v>9/13</x:v>
      </x:c>
      <x:c r="D446" t="str">
        <x:f>'対象台データ'!D444</x:f>
        <x:v>ゴーゴージャグラー3</x:v>
      </x:c>
      <x:c r="E446" s="1015" t="n">
        <x:f>IF($X446="A",MIN(100,MAX(0,55+(V446-55)*(1+0.4*SQRT(MIN(G446/8000,1))))),MIN(100,MAX(0,V446)))</x:f>
        <x:v>54.851619435610495</x:v>
      </x:c>
      <x:c r="F446" s="1017" t="n">
        <x:f>'対象台データ'!E444</x:f>
        <x:v>912</x:v>
      </x:c>
      <x:c r="G446" s="644" t="n">
        <x:f>'対象台データ'!F444</x:f>
        <x:v>6514</x:v>
      </x:c>
      <x:c r="H446" s="644" t="n">
        <x:f>'対象台データ'!G444</x:f>
        <x:v>799</x:v>
      </x:c>
      <x:c r="I446" s="644" t="n">
        <x:f>'対象台データ'!H444</x:f>
        <x:v>29</x:v>
      </x:c>
      <x:c r="J446" s="644" t="n">
        <x:f>'対象台データ'!I444</x:f>
        <x:v>25</x:v>
      </x:c>
      <x:c r="K446" s="145" t="n">
        <x:f>'対象台データ'!K444</x:f>
        <x:v>1.040886296182581</x:v>
      </x:c>
      <x:c r="L446" s="28" t="n">
        <x:f>IF(G446&lt;=0,5,IF(G446&lt;1500,5+(G446-0)*(20-5)/(1500-0),IF(G446&lt;3000,20+(G446-1500)*(40-20)/(3000-1500),IF(G446&lt;4500,40+(G446-3000)*(58-40)/(4500-3000),IF(G446&lt;6000,58+(G446-4500)*(72-58)/(6000-4500),IF(G446&lt;7500,72+(G446-6000)*(84-72)/(7500-6000),IF(G446&lt;9000,84+(G446-7500)*(93-84)/(9000-7500),IF(G446&lt;11000,93+(G446-9000)*(100-93)/(11000-9000),100))))))))</x:f>
        <x:v>76.112</x:v>
      </x:c>
      <x:c r="M446" s="28" t="n">
        <x:v>1</x:v>
      </x:c>
      <x:c r="N446" s="28" t="n">
        <x:f>MIN(100,L446*M446)</x:f>
        <x:v>76.112</x:v>
      </x:c>
      <x:c r="O446" s="28" t="n">
        <x:f>IF(K446&lt;=0.8,0,IF(K446&lt;0.9,0+(K446-0.8)*(10-0)/(0.9-0.8),IF(K446&lt;1,10+(K446-0.9)*(35-10)/(1-0.9),IF(K446&lt;1.2,35+(K446-1)*(87-35)/(1.2-1),IF(K446&lt;1.3,87+(K446-1.2)*(96-87)/(1.3-1.2),IF(K446&lt;1.45,96+(K446-1.3)*(100-96)/(1.45-1.3),100))))))</x:f>
        <x:v>45.63043700747109</x:v>
      </x:c>
      <x:c r="P446" s="145" t="n">
        <x:f>MIN(1,SQRT(G446/8000))</x:f>
        <x:v>0.9023580220732789</x:v>
      </x:c>
      <x:c r="Q446" s="28" t="n">
        <x:f>35+(O446-35)*P446</x:f>
        <x:v>44.592460111836196</x:v>
      </x:c>
      <x:c r="R446" s="28" t="n">
        <x:f>IF(K446&lt;0.95,MIN(25,(0.95-K446)*250),0)</x:f>
        <x:v>0</x:v>
      </x:c>
      <x:c r="S446" s="28" t="n">
        <x:f>IF($X446="A",Y446*5+Z446*15+AA446*30+AB446*60+AC446*80+AD446*100,0)</x:f>
        <x:v>51.34428798690806</x:v>
      </x:c>
      <x:c r="T446" s="28" t="n">
        <x:f>IF($X446="A",AE446*5+AF446*15+AG446*30+AH446*60+AI446*80+AJ446*100,0)</x:f>
        <x:v>57.86073021186506</x:v>
      </x:c>
      <x:c r="U446" s="28" t="n">
        <x:f>IF($X446="A",S446*15%+T446*30%+Q446*55%,0)</x:f>
        <x:v>49.58571532310563</x:v>
      </x:c>
      <x:c r="V446" s="1019" t="n">
        <x:f>IF($X446="A",U446*80%+N446*20%,N446*IFERROR(INDEX($AT$5:$AT$60,MATCH($D446,$AR$5:$AR$60,0)),0.6)+Q446*IFERROR(INDEX($AU$5:$AU$60,MATCH($D446,$AR$5:$AR$60,0)),0.4)-R446)</x:f>
        <x:v>54.89097225848451</x:v>
      </x:c>
      <x:c r="W446" s="25" t="str">
        <x:f>IF(E446&gt;=90,"設定6級候補",IF(E446&gt;=75,"設定4以上強候補",IF(E446&gt;=60,"設定4以上を疑う","要観察")))</x:f>
        <x:v>要観察</x:v>
      </x:c>
      <x:c r="X446" s="1004" t="str">
        <x:f>IFERROR(INDEX($AS$5:$AS$60,MATCH($D446,$AR$5:$AR$60,0)),"AT")</x:f>
        <x:v>A</x:v>
      </x:c>
      <x:c r="Y446" s="145" t="n">
        <x:f>IFERROR((EXP(-$G446/INDEX($AV$5:$BA$12,MATCH($D446,$AR$5:$AR$12,0),1))*($G446/INDEX($AV$5:$BA$12,MATCH($D446,$AR$5:$AR$12,0),1))^$I446)/((EXP(-$G446/INDEX($AV$5:$BA$12,MATCH($D446,$AR$5:$AR$12,0),1))*($G446/INDEX($AV$5:$BA$12,MATCH($D446,$AR$5:$AR$12,0),1))^$I446)+(EXP(-$G446/INDEX($AV$5:$BA$12,MATCH($D446,$AR$5:$AR$12,0),2))*($G446/INDEX($AV$5:$BA$12,MATCH($D446,$AR$5:$AR$12,0),2))^$I446)+(EXP(-$G446/INDEX($AV$5:$BA$12,MATCH($D446,$AR$5:$AR$12,0),3))*($G446/INDEX($AV$5:$BA$12,MATCH($D446,$AR$5:$AR$12,0),3))^$I446)+(EXP(-$G446/INDEX($AV$5:$BA$12,MATCH($D446,$AR$5:$AR$12,0),4))*($G446/INDEX($AV$5:$BA$12,MATCH($D446,$AR$5:$AR$12,0),4))^$I446)+(EXP(-$G446/INDEX($AV$5:$BA$12,MATCH($D446,$AR$5:$AR$12,0),5))*($G446/INDEX($AV$5:$BA$12,MATCH($D446,$AR$5:$AR$12,0),5))^$I446)+(EXP(-$G446/INDEX($AV$5:$BA$12,MATCH($D446,$AR$5:$AR$12,0),6))*($G446/INDEX($AV$5:$BA$12,MATCH($D446,$AR$5:$AR$12,0),6))^$I446)),0)</x:f>
        <x:v>0.15229337199142648</x:v>
      </x:c>
      <x:c r="Z446" s="145" t="n">
        <x:f>IFERROR((EXP(-$G446/INDEX($AV$5:$BA$12,MATCH($D446,$AR$5:$AR$12,0),2))*($G446/INDEX($AV$5:$BA$12,MATCH($D446,$AR$5:$AR$12,0),2))^$I446)/((EXP(-$G446/INDEX($AV$5:$BA$12,MATCH($D446,$AR$5:$AR$12,0),1))*($G446/INDEX($AV$5:$BA$12,MATCH($D446,$AR$5:$AR$12,0),1))^$I446)+(EXP(-$G446/INDEX($AV$5:$BA$12,MATCH($D446,$AR$5:$AR$12,0),2))*($G446/INDEX($AV$5:$BA$12,MATCH($D446,$AR$5:$AR$12,0),2))^$I446)+(EXP(-$G446/INDEX($AV$5:$BA$12,MATCH($D446,$AR$5:$AR$12,0),3))*($G446/INDEX($AV$5:$BA$12,MATCH($D446,$AR$5:$AR$12,0),3))^$I446)+(EXP(-$G446/INDEX($AV$5:$BA$12,MATCH($D446,$AR$5:$AR$12,0),4))*($G446/INDEX($AV$5:$BA$12,MATCH($D446,$AR$5:$AR$12,0),4))^$I446)+(EXP(-$G446/INDEX($AV$5:$BA$12,MATCH($D446,$AR$5:$AR$12,0),5))*($G446/INDEX($AV$5:$BA$12,MATCH($D446,$AR$5:$AR$12,0),5))^$I446)+(EXP(-$G446/INDEX($AV$5:$BA$12,MATCH($D446,$AR$5:$AR$12,0),6))*($G446/INDEX($AV$5:$BA$12,MATCH($D446,$AR$5:$AR$12,0),6))^$I446)),0)</x:f>
        <x:v>0.15454907773876328</x:v>
      </x:c>
      <x:c r="AA446" s="145" t="n">
        <x:f>IFERROR((EXP(-$G446/INDEX($AV$5:$BA$12,MATCH($D446,$AR$5:$AR$12,0),3))*($G446/INDEX($AV$5:$BA$12,MATCH($D446,$AR$5:$AR$12,0),3))^$I446)/((EXP(-$G446/INDEX($AV$5:$BA$12,MATCH($D446,$AR$5:$AR$12,0),1))*($G446/INDEX($AV$5:$BA$12,MATCH($D446,$AR$5:$AR$12,0),1))^$I446)+(EXP(-$G446/INDEX($AV$5:$BA$12,MATCH($D446,$AR$5:$AR$12,0),2))*($G446/INDEX($AV$5:$BA$12,MATCH($D446,$AR$5:$AR$12,0),2))^$I446)+(EXP(-$G446/INDEX($AV$5:$BA$12,MATCH($D446,$AR$5:$AR$12,0),3))*($G446/INDEX($AV$5:$BA$12,MATCH($D446,$AR$5:$AR$12,0),3))^$I446)+(EXP(-$G446/INDEX($AV$5:$BA$12,MATCH($D446,$AR$5:$AR$12,0),4))*($G446/INDEX($AV$5:$BA$12,MATCH($D446,$AR$5:$AR$12,0),4))^$I446)+(EXP(-$G446/INDEX($AV$5:$BA$12,MATCH($D446,$AR$5:$AR$12,0),5))*($G446/INDEX($AV$5:$BA$12,MATCH($D446,$AR$5:$AR$12,0),5))^$I446)+(EXP(-$G446/INDEX($AV$5:$BA$12,MATCH($D446,$AR$5:$AR$12,0),6))*($G446/INDEX($AV$5:$BA$12,MATCH($D446,$AR$5:$AR$12,0),6))^$I446)),0)</x:f>
        <x:v>0.15678755176123993</x:v>
      </x:c>
      <x:c r="AB446" s="145" t="n">
        <x:f>IFERROR((EXP(-$G446/INDEX($AV$5:$BA$12,MATCH($D446,$AR$5:$AR$12,0),4))*($G446/INDEX($AV$5:$BA$12,MATCH($D446,$AR$5:$AR$12,0),4))^$I446)/((EXP(-$G446/INDEX($AV$5:$BA$12,MATCH($D446,$AR$5:$AR$12,0),1))*($G446/INDEX($AV$5:$BA$12,MATCH($D446,$AR$5:$AR$12,0),1))^$I446)+(EXP(-$G446/INDEX($AV$5:$BA$12,MATCH($D446,$AR$5:$AR$12,0),2))*($G446/INDEX($AV$5:$BA$12,MATCH($D446,$AR$5:$AR$12,0),2))^$I446)+(EXP(-$G446/INDEX($AV$5:$BA$12,MATCH($D446,$AR$5:$AR$12,0),3))*($G446/INDEX($AV$5:$BA$12,MATCH($D446,$AR$5:$AR$12,0),3))^$I446)+(EXP(-$G446/INDEX($AV$5:$BA$12,MATCH($D446,$AR$5:$AR$12,0),4))*($G446/INDEX($AV$5:$BA$12,MATCH($D446,$AR$5:$AR$12,0),4))^$I446)+(EXP(-$G446/INDEX($AV$5:$BA$12,MATCH($D446,$AR$5:$AR$12,0),5))*($G446/INDEX($AV$5:$BA$12,MATCH($D446,$AR$5:$AR$12,0),5))^$I446)+(EXP(-$G446/INDEX($AV$5:$BA$12,MATCH($D446,$AR$5:$AR$12,0),6))*($G446/INDEX($AV$5:$BA$12,MATCH($D446,$AR$5:$AR$12,0),6))^$I446)),0)</x:f>
        <x:v>0.16337344346409008</x:v>
      </x:c>
      <x:c r="AC446" s="145" t="n">
        <x:f>IFERROR((EXP(-$G446/INDEX($AV$5:$BA$12,MATCH($D446,$AR$5:$AR$12,0),5))*($G446/INDEX($AV$5:$BA$12,MATCH($D446,$AR$5:$AR$12,0),5))^$I446)/((EXP(-$G446/INDEX($AV$5:$BA$12,MATCH($D446,$AR$5:$AR$12,0),1))*($G446/INDEX($AV$5:$BA$12,MATCH($D446,$AR$5:$AR$12,0),1))^$I446)+(EXP(-$G446/INDEX($AV$5:$BA$12,MATCH($D446,$AR$5:$AR$12,0),2))*($G446/INDEX($AV$5:$BA$12,MATCH($D446,$AR$5:$AR$12,0),2))^$I446)+(EXP(-$G446/INDEX($AV$5:$BA$12,MATCH($D446,$AR$5:$AR$12,0),3))*($G446/INDEX($AV$5:$BA$12,MATCH($D446,$AR$5:$AR$12,0),3))^$I446)+(EXP(-$G446/INDEX($AV$5:$BA$12,MATCH($D446,$AR$5:$AR$12,0),4))*($G446/INDEX($AV$5:$BA$12,MATCH($D446,$AR$5:$AR$12,0),4))^$I446)+(EXP(-$G446/INDEX($AV$5:$BA$12,MATCH($D446,$AR$5:$AR$12,0),5))*($G446/INDEX($AV$5:$BA$12,MATCH($D446,$AR$5:$AR$12,0),5))^$I446)+(EXP(-$G446/INDEX($AV$5:$BA$12,MATCH($D446,$AR$5:$AR$12,0),6))*($G446/INDEX($AV$5:$BA$12,MATCH($D446,$AR$5:$AR$12,0),6))^$I446)),0)</x:f>
        <x:v>0.17705518521305696</x:v>
      </x:c>
      <x:c r="AD446" s="145" t="n">
        <x:f>IFERROR((EXP(-$G446/INDEX($AV$5:$BA$12,MATCH($D446,$AR$5:$AR$12,0),6))*($G446/INDEX($AV$5:$BA$12,MATCH($D446,$AR$5:$AR$12,0),6))^$I446)/((EXP(-$G446/INDEX($AV$5:$BA$12,MATCH($D446,$AR$5:$AR$12,0),1))*($G446/INDEX($AV$5:$BA$12,MATCH($D446,$AR$5:$AR$12,0),1))^$I446)+(EXP(-$G446/INDEX($AV$5:$BA$12,MATCH($D446,$AR$5:$AR$12,0),2))*($G446/INDEX($AV$5:$BA$12,MATCH($D446,$AR$5:$AR$12,0),2))^$I446)+(EXP(-$G446/INDEX($AV$5:$BA$12,MATCH($D446,$AR$5:$AR$12,0),3))*($G446/INDEX($AV$5:$BA$12,MATCH($D446,$AR$5:$AR$12,0),3))^$I446)+(EXP(-$G446/INDEX($AV$5:$BA$12,MATCH($D446,$AR$5:$AR$12,0),4))*($G446/INDEX($AV$5:$BA$12,MATCH($D446,$AR$5:$AR$12,0),4))^$I446)+(EXP(-$G446/INDEX($AV$5:$BA$12,MATCH($D446,$AR$5:$AR$12,0),5))*($G446/INDEX($AV$5:$BA$12,MATCH($D446,$AR$5:$AR$12,0),5))^$I446)+(EXP(-$G446/INDEX($AV$5:$BA$12,MATCH($D446,$AR$5:$AR$12,0),6))*($G446/INDEX($AV$5:$BA$12,MATCH($D446,$AR$5:$AR$12,0),6))^$I446)),0)</x:f>
        <x:v>0.19594136983142313</x:v>
      </x:c>
      <x:c r="AE446" s="145" t="n">
        <x:f>IFERROR((EXP(-$G446/INDEX($BB$5:$BG$12,MATCH($D446,$AR$5:$AR$12,0),1))*($G446/INDEX($BB$5:$BG$12,MATCH($D446,$AR$5:$AR$12,0),1))^$J446)/((EXP(-$G446/INDEX($BB$5:$BG$12,MATCH($D446,$AR$5:$AR$12,0),1))*($G446/INDEX($BB$5:$BG$12,MATCH($D446,$AR$5:$AR$12,0),1))^$J446)+(EXP(-$G446/INDEX($BB$5:$BG$12,MATCH($D446,$AR$5:$AR$12,0),2))*($G446/INDEX($BB$5:$BG$12,MATCH($D446,$AR$5:$AR$12,0),2))^$J446)+(EXP(-$G446/INDEX($BB$5:$BG$12,MATCH($D446,$AR$5:$AR$12,0),3))*($G446/INDEX($BB$5:$BG$12,MATCH($D446,$AR$5:$AR$12,0),3))^$J446)+(EXP(-$G446/INDEX($BB$5:$BG$12,MATCH($D446,$AR$5:$AR$12,0),4))*($G446/INDEX($BB$5:$BG$12,MATCH($D446,$AR$5:$AR$12,0),4))^$J446)+(EXP(-$G446/INDEX($BB$5:$BG$12,MATCH($D446,$AR$5:$AR$12,0),5))*($G446/INDEX($BB$5:$BG$12,MATCH($D446,$AR$5:$AR$12,0),5))^$J446)+(EXP(-$G446/INDEX($BB$5:$BG$12,MATCH($D446,$AR$5:$AR$12,0),6))*($G446/INDEX($BB$5:$BG$12,MATCH($D446,$AR$5:$AR$12,0),6))^$J446)),0)</x:f>
        <x:v>0.07814322448971464</x:v>
      </x:c>
      <x:c r="AF446" s="145" t="n">
        <x:f>IFERROR((EXP(-$G446/INDEX($BB$5:$BG$12,MATCH($D446,$AR$5:$AR$12,0),2))*($G446/INDEX($BB$5:$BG$12,MATCH($D446,$AR$5:$AR$12,0),2))^$J446)/((EXP(-$G446/INDEX($BB$5:$BG$12,MATCH($D446,$AR$5:$AR$12,0),1))*($G446/INDEX($BB$5:$BG$12,MATCH($D446,$AR$5:$AR$12,0),1))^$J446)+(EXP(-$G446/INDEX($BB$5:$BG$12,MATCH($D446,$AR$5:$AR$12,0),2))*($G446/INDEX($BB$5:$BG$12,MATCH($D446,$AR$5:$AR$12,0),2))^$J446)+(EXP(-$G446/INDEX($BB$5:$BG$12,MATCH($D446,$AR$5:$AR$12,0),3))*($G446/INDEX($BB$5:$BG$12,MATCH($D446,$AR$5:$AR$12,0),3))^$J446)+(EXP(-$G446/INDEX($BB$5:$BG$12,MATCH($D446,$AR$5:$AR$12,0),4))*($G446/INDEX($BB$5:$BG$12,MATCH($D446,$AR$5:$AR$12,0),4))^$J446)+(EXP(-$G446/INDEX($BB$5:$BG$12,MATCH($D446,$AR$5:$AR$12,0),5))*($G446/INDEX($BB$5:$BG$12,MATCH($D446,$AR$5:$AR$12,0),5))^$J446)+(EXP(-$G446/INDEX($BB$5:$BG$12,MATCH($D446,$AR$5:$AR$12,0),6))*($G446/INDEX($BB$5:$BG$12,MATCH($D446,$AR$5:$AR$12,0),6))^$J446)),0)</x:f>
        <x:v>0.11393135599064798</x:v>
      </x:c>
      <x:c r="AG446" s="145" t="n">
        <x:f>IFERROR((EXP(-$G446/INDEX($BB$5:$BG$12,MATCH($D446,$AR$5:$AR$12,0),3))*($G446/INDEX($BB$5:$BG$12,MATCH($D446,$AR$5:$AR$12,0),3))^$J446)/((EXP(-$G446/INDEX($BB$5:$BG$12,MATCH($D446,$AR$5:$AR$12,0),1))*($G446/INDEX($BB$5:$BG$12,MATCH($D446,$AR$5:$AR$12,0),1))^$J446)+(EXP(-$G446/INDEX($BB$5:$BG$12,MATCH($D446,$AR$5:$AR$12,0),2))*($G446/INDEX($BB$5:$BG$12,MATCH($D446,$AR$5:$AR$12,0),2))^$J446)+(EXP(-$G446/INDEX($BB$5:$BG$12,MATCH($D446,$AR$5:$AR$12,0),3))*($G446/INDEX($BB$5:$BG$12,MATCH($D446,$AR$5:$AR$12,0),3))^$J446)+(EXP(-$G446/INDEX($BB$5:$BG$12,MATCH($D446,$AR$5:$AR$12,0),4))*($G446/INDEX($BB$5:$BG$12,MATCH($D446,$AR$5:$AR$12,0),4))^$J446)+(EXP(-$G446/INDEX($BB$5:$BG$12,MATCH($D446,$AR$5:$AR$12,0),5))*($G446/INDEX($BB$5:$BG$12,MATCH($D446,$AR$5:$AR$12,0),5))^$J446)+(EXP(-$G446/INDEX($BB$5:$BG$12,MATCH($D446,$AR$5:$AR$12,0),6))*($G446/INDEX($BB$5:$BG$12,MATCH($D446,$AR$5:$AR$12,0),6))^$J446)),0)</x:f>
        <x:v>0.16669849599025677</x:v>
      </x:c>
      <x:c r="AH446" s="145" t="n">
        <x:f>IFERROR((EXP(-$G446/INDEX($BB$5:$BG$12,MATCH($D446,$AR$5:$AR$12,0),4))*($G446/INDEX($BB$5:$BG$12,MATCH($D446,$AR$5:$AR$12,0),4))^$J446)/((EXP(-$G446/INDEX($BB$5:$BG$12,MATCH($D446,$AR$5:$AR$12,0),1))*($G446/INDEX($BB$5:$BG$12,MATCH($D446,$AR$5:$AR$12,0),1))^$J446)+(EXP(-$G446/INDEX($BB$5:$BG$12,MATCH($D446,$AR$5:$AR$12,0),2))*($G446/INDEX($BB$5:$BG$12,MATCH($D446,$AR$5:$AR$12,0),2))^$J446)+(EXP(-$G446/INDEX($BB$5:$BG$12,MATCH($D446,$AR$5:$AR$12,0),3))*($G446/INDEX($BB$5:$BG$12,MATCH($D446,$AR$5:$AR$12,0),3))^$J446)+(EXP(-$G446/INDEX($BB$5:$BG$12,MATCH($D446,$AR$5:$AR$12,0),4))*($G446/INDEX($BB$5:$BG$12,MATCH($D446,$AR$5:$AR$12,0),4))^$J446)+(EXP(-$G446/INDEX($BB$5:$BG$12,MATCH($D446,$AR$5:$AR$12,0),5))*($G446/INDEX($BB$5:$BG$12,MATCH($D446,$AR$5:$AR$12,0),5))^$J446)+(EXP(-$G446/INDEX($BB$5:$BG$12,MATCH($D446,$AR$5:$AR$12,0),6))*($G446/INDEX($BB$5:$BG$12,MATCH($D446,$AR$5:$AR$12,0),6))^$J446)),0)</x:f>
        <x:v>0.224431093573772</x:v>
      </x:c>
      <x:c r="AI446" s="145" t="n">
        <x:f>IFERROR((EXP(-$G446/INDEX($BB$5:$BG$12,MATCH($D446,$AR$5:$AR$12,0),5))*($G446/INDEX($BB$5:$BG$12,MATCH($D446,$AR$5:$AR$12,0),5))^$J446)/((EXP(-$G446/INDEX($BB$5:$BG$12,MATCH($D446,$AR$5:$AR$12,0),1))*($G446/INDEX($BB$5:$BG$12,MATCH($D446,$AR$5:$AR$12,0),1))^$J446)+(EXP(-$G446/INDEX($BB$5:$BG$12,MATCH($D446,$AR$5:$AR$12,0),2))*($G446/INDEX($BB$5:$BG$12,MATCH($D446,$AR$5:$AR$12,0),2))^$J446)+(EXP(-$G446/INDEX($BB$5:$BG$12,MATCH($D446,$AR$5:$AR$12,0),3))*($G446/INDEX($BB$5:$BG$12,MATCH($D446,$AR$5:$AR$12,0),3))^$J446)+(EXP(-$G446/INDEX($BB$5:$BG$12,MATCH($D446,$AR$5:$AR$12,0),4))*($G446/INDEX($BB$5:$BG$12,MATCH($D446,$AR$5:$AR$12,0),4))^$J446)+(EXP(-$G446/INDEX($BB$5:$BG$12,MATCH($D446,$AR$5:$AR$12,0),5))*($G446/INDEX($BB$5:$BG$12,MATCH($D446,$AR$5:$AR$12,0),5))^$J446)+(EXP(-$G446/INDEX($BB$5:$BG$12,MATCH($D446,$AR$5:$AR$12,0),6))*($G446/INDEX($BB$5:$BG$12,MATCH($D446,$AR$5:$AR$12,0),6))^$J446)),0)</x:f>
        <x:v>0.21926798700690553</x:v>
      </x:c>
      <x:c r="AJ446" s="145" t="n">
        <x:f>IFERROR((EXP(-$G446/INDEX($BB$5:$BG$12,MATCH($D446,$AR$5:$AR$12,0),6))*($G446/INDEX($BB$5:$BG$12,MATCH($D446,$AR$5:$AR$12,0),6))^$J446)/((EXP(-$G446/INDEX($BB$5:$BG$12,MATCH($D446,$AR$5:$AR$12,0),1))*($G446/INDEX($BB$5:$BG$12,MATCH($D446,$AR$5:$AR$12,0),1))^$J446)+(EXP(-$G446/INDEX($BB$5:$BG$12,MATCH($D446,$AR$5:$AR$12,0),2))*($G446/INDEX($BB$5:$BG$12,MATCH($D446,$AR$5:$AR$12,0),2))^$J446)+(EXP(-$G446/INDEX($BB$5:$BG$12,MATCH($D446,$AR$5:$AR$12,0),3))*($G446/INDEX($BB$5:$BG$12,MATCH($D446,$AR$5:$AR$12,0),3))^$J446)+(EXP(-$G446/INDEX($BB$5:$BG$12,MATCH($D446,$AR$5:$AR$12,0),4))*($G446/INDEX($BB$5:$BG$12,MATCH($D446,$AR$5:$AR$12,0),4))^$J446)+(EXP(-$G446/INDEX($BB$5:$BG$12,MATCH($D446,$AR$5:$AR$12,0),5))*($G446/INDEX($BB$5:$BG$12,MATCH($D446,$AR$5:$AR$12,0),5))^$J446)+(EXP(-$G446/INDEX($BB$5:$BG$12,MATCH($D446,$AR$5:$AR$12,0),6))*($G446/INDEX($BB$5:$BG$12,MATCH($D446,$AR$5:$AR$12,0),6))^$J446)),0)</x:f>
        <x:v>0.19752784294870304</x:v>
      </x:c>
      <x:c r="BJ446"/>
      <x:c r="BK446"/>
      <x:c r="BL446"/>
      <x:c r="BM446"/>
      <x:c r="BN446"/>
      <x:c r="BO446"/>
      <x:c r="BP446"/>
      <x:c r="BQ446"/>
      <x:c r="BR446"/>
      <x:c r="BS446"/>
      <x:c r="BT446"/>
      <x:c r="BU446"/>
      <x:c r="BV446"/>
      <x:c r="BW446"/>
      <x:c r="BX446"/>
      <x:c r="BY446"/>
      <x:c r="BZ446"/>
    </x:row>
    <x:row r="447">
      <x:c r="A447" s="30" t="n">
        <x:f>'対象台データ'!A445</x:f>
        <x:v>46278</x:v>
      </x:c>
      <x:c r="B447" s="1004" t="str">
        <x:f>'対象台データ'!B445</x:f>
        <x:v>日</x:v>
      </x:c>
      <x:c r="C447" s="1004" t="str">
        <x:f>'対象台データ'!C445</x:f>
        <x:v>9/13</x:v>
      </x:c>
      <x:c r="D447" t="str">
        <x:f>'対象台データ'!D445</x:f>
        <x:v>ゴーゴージャグラー3</x:v>
      </x:c>
      <x:c r="E447" s="1015" t="n">
        <x:f>IF($X447="A",MIN(100,MAX(0,55+(V447-55)*(1+0.4*SQRT(MIN(G447/8000,1))))),MIN(100,MAX(0,V447)))</x:f>
        <x:v>80.97962653068183</x:v>
      </x:c>
      <x:c r="F447" s="1017" t="n">
        <x:f>'対象台データ'!E445</x:f>
        <x:v>914</x:v>
      </x:c>
      <x:c r="G447" s="644" t="n">
        <x:f>'対象台データ'!F445</x:f>
        <x:v>7662</x:v>
      </x:c>
      <x:c r="H447" s="644" t="n">
        <x:f>'対象台データ'!G445</x:f>
        <x:v>3084</x:v>
      </x:c>
      <x:c r="I447" s="644" t="n">
        <x:f>'対象台データ'!H445</x:f>
        <x:v>38</x:v>
      </x:c>
      <x:c r="J447" s="644" t="n">
        <x:f>'対象台データ'!I445</x:f>
        <x:v>37</x:v>
      </x:c>
      <x:c r="K447" s="145" t="n">
        <x:f>'対象台データ'!K445</x:f>
        <x:v>1.1341686243800575</x:v>
      </x:c>
      <x:c r="L447" s="28" t="n">
        <x:f>IF(G447&lt;=0,5,IF(G447&lt;1500,5+(G447-0)*(20-5)/(1500-0),IF(G447&lt;3000,20+(G447-1500)*(40-20)/(3000-1500),IF(G447&lt;4500,40+(G447-3000)*(58-40)/(4500-3000),IF(G447&lt;6000,58+(G447-4500)*(72-58)/(6000-4500),IF(G447&lt;7500,72+(G447-6000)*(84-72)/(7500-6000),IF(G447&lt;9000,84+(G447-7500)*(93-84)/(9000-7500),IF(G447&lt;11000,93+(G447-9000)*(100-93)/(11000-9000),100))))))))</x:f>
        <x:v>84.972</x:v>
      </x:c>
      <x:c r="M447" s="28" t="n">
        <x:v>1</x:v>
      </x:c>
      <x:c r="N447" s="28" t="n">
        <x:f>MIN(100,L447*M447)</x:f>
        <x:v>84.972</x:v>
      </x:c>
      <x:c r="O447" s="28" t="n">
        <x:f>IF(K447&lt;=0.8,0,IF(K447&lt;0.9,0+(K447-0.8)*(10-0)/(0.9-0.8),IF(K447&lt;1,10+(K447-0.9)*(35-10)/(1-0.9),IF(K447&lt;1.2,35+(K447-1)*(87-35)/(1.2-1),IF(K447&lt;1.3,87+(K447-1.2)*(96-87)/(1.3-1.2),IF(K447&lt;1.45,96+(K447-1.3)*(100-96)/(1.45-1.3),100))))))</x:f>
        <x:v>69.88384233881496</x:v>
      </x:c>
      <x:c r="P447" s="145" t="n">
        <x:f>MIN(1,SQRT(G447/8000))</x:f>
        <x:v>0.9786470252343283</x:v>
      </x:c>
      <x:c r="Q447" s="28" t="n">
        <x:f>35+(O447-35)*P447</x:f>
        <x:v>69.13896853362456</x:v>
      </x:c>
      <x:c r="R447" s="28" t="n">
        <x:f>IF(K447&lt;0.95,MIN(25,(0.95-K447)*250),0)</x:f>
        <x:v>0</x:v>
      </x:c>
      <x:c r="S447" s="28" t="n">
        <x:f>IF($X447="A",Y447*5+Z447*15+AA447*30+AB447*60+AC447*80+AD447*100,0)</x:f>
        <x:v>56.57835990951069</x:v>
      </x:c>
      <x:c r="T447" s="28" t="n">
        <x:f>IF($X447="A",AE447*5+AF447*15+AG447*30+AH447*60+AI447*80+AJ447*100,0)</x:f>
        <x:v>81.10764332982122</x:v>
      </x:c>
      <x:c r="U447" s="28" t="n">
        <x:f>IF($X447="A",S447*15%+T447*30%+Q447*55%,0)</x:f>
        <x:v>70.84547967886647</x:v>
      </x:c>
      <x:c r="V447" s="1019" t="n">
        <x:f>IF($X447="A",U447*80%+N447*20%,N447*IFERROR(INDEX($AT$5:$AT$60,MATCH($D447,$AR$5:$AR$60,0)),0.6)+Q447*IFERROR(INDEX($AU$5:$AU$60,MATCH($D447,$AR$5:$AR$60,0)),0.4)-R447)</x:f>
        <x:v>73.67078374309318</x:v>
      </x:c>
      <x:c r="W447" s="25" t="str">
        <x:f>IF(E447&gt;=90,"設定6級候補",IF(E447&gt;=75,"設定4以上強候補",IF(E447&gt;=60,"設定4以上を疑う","要観察")))</x:f>
        <x:v>設定4以上強候補</x:v>
      </x:c>
      <x:c r="X447" s="1004" t="str">
        <x:f>IFERROR(INDEX($AS$5:$AS$60,MATCH($D447,$AR$5:$AR$60,0)),"AT")</x:f>
        <x:v>A</x:v>
      </x:c>
      <x:c r="Y447" s="145" t="n">
        <x:f>IFERROR((EXP(-$G447/INDEX($AV$5:$BA$12,MATCH($D447,$AR$5:$AR$12,0),1))*($G447/INDEX($AV$5:$BA$12,MATCH($D447,$AR$5:$AR$12,0),1))^$I447)/((EXP(-$G447/INDEX($AV$5:$BA$12,MATCH($D447,$AR$5:$AR$12,0),1))*($G447/INDEX($AV$5:$BA$12,MATCH($D447,$AR$5:$AR$12,0),1))^$I447)+(EXP(-$G447/INDEX($AV$5:$BA$12,MATCH($D447,$AR$5:$AR$12,0),2))*($G447/INDEX($AV$5:$BA$12,MATCH($D447,$AR$5:$AR$12,0),2))^$I447)+(EXP(-$G447/INDEX($AV$5:$BA$12,MATCH($D447,$AR$5:$AR$12,0),3))*($G447/INDEX($AV$5:$BA$12,MATCH($D447,$AR$5:$AR$12,0),3))^$I447)+(EXP(-$G447/INDEX($AV$5:$BA$12,MATCH($D447,$AR$5:$AR$12,0),4))*($G447/INDEX($AV$5:$BA$12,MATCH($D447,$AR$5:$AR$12,0),4))^$I447)+(EXP(-$G447/INDEX($AV$5:$BA$12,MATCH($D447,$AR$5:$AR$12,0),5))*($G447/INDEX($AV$5:$BA$12,MATCH($D447,$AR$5:$AR$12,0),5))^$I447)+(EXP(-$G447/INDEX($AV$5:$BA$12,MATCH($D447,$AR$5:$AR$12,0),6))*($G447/INDEX($AV$5:$BA$12,MATCH($D447,$AR$5:$AR$12,0),6))^$I447)),0)</x:f>
        <x:v>0.13043702287134945</x:v>
      </x:c>
      <x:c r="Z447" s="145" t="n">
        <x:f>IFERROR((EXP(-$G447/INDEX($AV$5:$BA$12,MATCH($D447,$AR$5:$AR$12,0),2))*($G447/INDEX($AV$5:$BA$12,MATCH($D447,$AR$5:$AR$12,0),2))^$I447)/((EXP(-$G447/INDEX($AV$5:$BA$12,MATCH($D447,$AR$5:$AR$12,0),1))*($G447/INDEX($AV$5:$BA$12,MATCH($D447,$AR$5:$AR$12,0),1))^$I447)+(EXP(-$G447/INDEX($AV$5:$BA$12,MATCH($D447,$AR$5:$AR$12,0),2))*($G447/INDEX($AV$5:$BA$12,MATCH($D447,$AR$5:$AR$12,0),2))^$I447)+(EXP(-$G447/INDEX($AV$5:$BA$12,MATCH($D447,$AR$5:$AR$12,0),3))*($G447/INDEX($AV$5:$BA$12,MATCH($D447,$AR$5:$AR$12,0),3))^$I447)+(EXP(-$G447/INDEX($AV$5:$BA$12,MATCH($D447,$AR$5:$AR$12,0),4))*($G447/INDEX($AV$5:$BA$12,MATCH($D447,$AR$5:$AR$12,0),4))^$I447)+(EXP(-$G447/INDEX($AV$5:$BA$12,MATCH($D447,$AR$5:$AR$12,0),5))*($G447/INDEX($AV$5:$BA$12,MATCH($D447,$AR$5:$AR$12,0),5))^$I447)+(EXP(-$G447/INDEX($AV$5:$BA$12,MATCH($D447,$AR$5:$AR$12,0),6))*($G447/INDEX($AV$5:$BA$12,MATCH($D447,$AR$5:$AR$12,0),6))^$I447)),0)</x:f>
        <x:v>0.13472421119672467</x:v>
      </x:c>
      <x:c r="AA447" s="145" t="n">
        <x:f>IFERROR((EXP(-$G447/INDEX($AV$5:$BA$12,MATCH($D447,$AR$5:$AR$12,0),3))*($G447/INDEX($AV$5:$BA$12,MATCH($D447,$AR$5:$AR$12,0),3))^$I447)/((EXP(-$G447/INDEX($AV$5:$BA$12,MATCH($D447,$AR$5:$AR$12,0),1))*($G447/INDEX($AV$5:$BA$12,MATCH($D447,$AR$5:$AR$12,0),1))^$I447)+(EXP(-$G447/INDEX($AV$5:$BA$12,MATCH($D447,$AR$5:$AR$12,0),2))*($G447/INDEX($AV$5:$BA$12,MATCH($D447,$AR$5:$AR$12,0),2))^$I447)+(EXP(-$G447/INDEX($AV$5:$BA$12,MATCH($D447,$AR$5:$AR$12,0),3))*($G447/INDEX($AV$5:$BA$12,MATCH($D447,$AR$5:$AR$12,0),3))^$I447)+(EXP(-$G447/INDEX($AV$5:$BA$12,MATCH($D447,$AR$5:$AR$12,0),4))*($G447/INDEX($AV$5:$BA$12,MATCH($D447,$AR$5:$AR$12,0),4))^$I447)+(EXP(-$G447/INDEX($AV$5:$BA$12,MATCH($D447,$AR$5:$AR$12,0),5))*($G447/INDEX($AV$5:$BA$12,MATCH($D447,$AR$5:$AR$12,0),5))^$I447)+(EXP(-$G447/INDEX($AV$5:$BA$12,MATCH($D447,$AR$5:$AR$12,0),6))*($G447/INDEX($AV$5:$BA$12,MATCH($D447,$AR$5:$AR$12,0),6))^$I447)),0)</x:f>
        <x:v>0.1391075891667398</x:v>
      </x:c>
      <x:c r="AB447" s="145" t="n">
        <x:f>IFERROR((EXP(-$G447/INDEX($AV$5:$BA$12,MATCH($D447,$AR$5:$AR$12,0),4))*($G447/INDEX($AV$5:$BA$12,MATCH($D447,$AR$5:$AR$12,0),4))^$I447)/((EXP(-$G447/INDEX($AV$5:$BA$12,MATCH($D447,$AR$5:$AR$12,0),1))*($G447/INDEX($AV$5:$BA$12,MATCH($D447,$AR$5:$AR$12,0),1))^$I447)+(EXP(-$G447/INDEX($AV$5:$BA$12,MATCH($D447,$AR$5:$AR$12,0),2))*($G447/INDEX($AV$5:$BA$12,MATCH($D447,$AR$5:$AR$12,0),2))^$I447)+(EXP(-$G447/INDEX($AV$5:$BA$12,MATCH($D447,$AR$5:$AR$12,0),3))*($G447/INDEX($AV$5:$BA$12,MATCH($D447,$AR$5:$AR$12,0),3))^$I447)+(EXP(-$G447/INDEX($AV$5:$BA$12,MATCH($D447,$AR$5:$AR$12,0),4))*($G447/INDEX($AV$5:$BA$12,MATCH($D447,$AR$5:$AR$12,0),4))^$I447)+(EXP(-$G447/INDEX($AV$5:$BA$12,MATCH($D447,$AR$5:$AR$12,0),5))*($G447/INDEX($AV$5:$BA$12,MATCH($D447,$AR$5:$AR$12,0),5))^$I447)+(EXP(-$G447/INDEX($AV$5:$BA$12,MATCH($D447,$AR$5:$AR$12,0),6))*($G447/INDEX($AV$5:$BA$12,MATCH($D447,$AR$5:$AR$12,0),6))^$I447)),0)</x:f>
        <x:v>0.15282782747002716</x:v>
      </x:c>
      <x:c r="AC447" s="145" t="n">
        <x:f>IFERROR((EXP(-$G447/INDEX($AV$5:$BA$12,MATCH($D447,$AR$5:$AR$12,0),5))*($G447/INDEX($AV$5:$BA$12,MATCH($D447,$AR$5:$AR$12,0),5))^$I447)/((EXP(-$G447/INDEX($AV$5:$BA$12,MATCH($D447,$AR$5:$AR$12,0),1))*($G447/INDEX($AV$5:$BA$12,MATCH($D447,$AR$5:$AR$12,0),1))^$I447)+(EXP(-$G447/INDEX($AV$5:$BA$12,MATCH($D447,$AR$5:$AR$12,0),2))*($G447/INDEX($AV$5:$BA$12,MATCH($D447,$AR$5:$AR$12,0),2))^$I447)+(EXP(-$G447/INDEX($AV$5:$BA$12,MATCH($D447,$AR$5:$AR$12,0),3))*($G447/INDEX($AV$5:$BA$12,MATCH($D447,$AR$5:$AR$12,0),3))^$I447)+(EXP(-$G447/INDEX($AV$5:$BA$12,MATCH($D447,$AR$5:$AR$12,0),4))*($G447/INDEX($AV$5:$BA$12,MATCH($D447,$AR$5:$AR$12,0),4))^$I447)+(EXP(-$G447/INDEX($AV$5:$BA$12,MATCH($D447,$AR$5:$AR$12,0),5))*($G447/INDEX($AV$5:$BA$12,MATCH($D447,$AR$5:$AR$12,0),5))^$I447)+(EXP(-$G447/INDEX($AV$5:$BA$12,MATCH($D447,$AR$5:$AR$12,0),6))*($G447/INDEX($AV$5:$BA$12,MATCH($D447,$AR$5:$AR$12,0),6))^$I447)),0)</x:f>
        <x:v>0.1863960312758324</x:v>
      </x:c>
      <x:c r="AD447" s="145" t="n">
        <x:f>IFERROR((EXP(-$G447/INDEX($AV$5:$BA$12,MATCH($D447,$AR$5:$AR$12,0),6))*($G447/INDEX($AV$5:$BA$12,MATCH($D447,$AR$5:$AR$12,0),6))^$I447)/((EXP(-$G447/INDEX($AV$5:$BA$12,MATCH($D447,$AR$5:$AR$12,0),1))*($G447/INDEX($AV$5:$BA$12,MATCH($D447,$AR$5:$AR$12,0),1))^$I447)+(EXP(-$G447/INDEX($AV$5:$BA$12,MATCH($D447,$AR$5:$AR$12,0),2))*($G447/INDEX($AV$5:$BA$12,MATCH($D447,$AR$5:$AR$12,0),2))^$I447)+(EXP(-$G447/INDEX($AV$5:$BA$12,MATCH($D447,$AR$5:$AR$12,0),3))*($G447/INDEX($AV$5:$BA$12,MATCH($D447,$AR$5:$AR$12,0),3))^$I447)+(EXP(-$G447/INDEX($AV$5:$BA$12,MATCH($D447,$AR$5:$AR$12,0),4))*($G447/INDEX($AV$5:$BA$12,MATCH($D447,$AR$5:$AR$12,0),4))^$I447)+(EXP(-$G447/INDEX($AV$5:$BA$12,MATCH($D447,$AR$5:$AR$12,0),5))*($G447/INDEX($AV$5:$BA$12,MATCH($D447,$AR$5:$AR$12,0),5))^$I447)+(EXP(-$G447/INDEX($AV$5:$BA$12,MATCH($D447,$AR$5:$AR$12,0),6))*($G447/INDEX($AV$5:$BA$12,MATCH($D447,$AR$5:$AR$12,0),6))^$I447)),0)</x:f>
        <x:v>0.2565073180193266</x:v>
      </x:c>
      <x:c r="AE447" s="145" t="n">
        <x:f>IFERROR((EXP(-$G447/INDEX($BB$5:$BG$12,MATCH($D447,$AR$5:$AR$12,0),1))*($G447/INDEX($BB$5:$BG$12,MATCH($D447,$AR$5:$AR$12,0),1))^$J447)/((EXP(-$G447/INDEX($BB$5:$BG$12,MATCH($D447,$AR$5:$AR$12,0),1))*($G447/INDEX($BB$5:$BG$12,MATCH($D447,$AR$5:$AR$12,0),1))^$J447)+(EXP(-$G447/INDEX($BB$5:$BG$12,MATCH($D447,$AR$5:$AR$12,0),2))*($G447/INDEX($BB$5:$BG$12,MATCH($D447,$AR$5:$AR$12,0),2))^$J447)+(EXP(-$G447/INDEX($BB$5:$BG$12,MATCH($D447,$AR$5:$AR$12,0),3))*($G447/INDEX($BB$5:$BG$12,MATCH($D447,$AR$5:$AR$12,0),3))^$J447)+(EXP(-$G447/INDEX($BB$5:$BG$12,MATCH($D447,$AR$5:$AR$12,0),4))*($G447/INDEX($BB$5:$BG$12,MATCH($D447,$AR$5:$AR$12,0),4))^$J447)+(EXP(-$G447/INDEX($BB$5:$BG$12,MATCH($D447,$AR$5:$AR$12,0),5))*($G447/INDEX($BB$5:$BG$12,MATCH($D447,$AR$5:$AR$12,0),5))^$J447)+(EXP(-$G447/INDEX($BB$5:$BG$12,MATCH($D447,$AR$5:$AR$12,0),6))*($G447/INDEX($BB$5:$BG$12,MATCH($D447,$AR$5:$AR$12,0),6))^$J447)),0)</x:f>
        <x:v>0.006329448260514099</x:v>
      </x:c>
      <x:c r="AF447" s="145" t="n">
        <x:f>IFERROR((EXP(-$G447/INDEX($BB$5:$BG$12,MATCH($D447,$AR$5:$AR$12,0),2))*($G447/INDEX($BB$5:$BG$12,MATCH($D447,$AR$5:$AR$12,0),2))^$J447)/((EXP(-$G447/INDEX($BB$5:$BG$12,MATCH($D447,$AR$5:$AR$12,0),1))*($G447/INDEX($BB$5:$BG$12,MATCH($D447,$AR$5:$AR$12,0),1))^$J447)+(EXP(-$G447/INDEX($BB$5:$BG$12,MATCH($D447,$AR$5:$AR$12,0),2))*($G447/INDEX($BB$5:$BG$12,MATCH($D447,$AR$5:$AR$12,0),2))^$J447)+(EXP(-$G447/INDEX($BB$5:$BG$12,MATCH($D447,$AR$5:$AR$12,0),3))*($G447/INDEX($BB$5:$BG$12,MATCH($D447,$AR$5:$AR$12,0),3))^$J447)+(EXP(-$G447/INDEX($BB$5:$BG$12,MATCH($D447,$AR$5:$AR$12,0),4))*($G447/INDEX($BB$5:$BG$12,MATCH($D447,$AR$5:$AR$12,0),4))^$J447)+(EXP(-$G447/INDEX($BB$5:$BG$12,MATCH($D447,$AR$5:$AR$12,0),5))*($G447/INDEX($BB$5:$BG$12,MATCH($D447,$AR$5:$AR$12,0),5))^$J447)+(EXP(-$G447/INDEX($BB$5:$BG$12,MATCH($D447,$AR$5:$AR$12,0),6))*($G447/INDEX($BB$5:$BG$12,MATCH($D447,$AR$5:$AR$12,0),6))^$J447)),0)</x:f>
        <x:v>0.015867341651960822</x:v>
      </x:c>
      <x:c r="AG447" s="145" t="n">
        <x:f>IFERROR((EXP(-$G447/INDEX($BB$5:$BG$12,MATCH($D447,$AR$5:$AR$12,0),3))*($G447/INDEX($BB$5:$BG$12,MATCH($D447,$AR$5:$AR$12,0),3))^$J447)/((EXP(-$G447/INDEX($BB$5:$BG$12,MATCH($D447,$AR$5:$AR$12,0),1))*($G447/INDEX($BB$5:$BG$12,MATCH($D447,$AR$5:$AR$12,0),1))^$J447)+(EXP(-$G447/INDEX($BB$5:$BG$12,MATCH($D447,$AR$5:$AR$12,0),2))*($G447/INDEX($BB$5:$BG$12,MATCH($D447,$AR$5:$AR$12,0),2))^$J447)+(EXP(-$G447/INDEX($BB$5:$BG$12,MATCH($D447,$AR$5:$AR$12,0),3))*($G447/INDEX($BB$5:$BG$12,MATCH($D447,$AR$5:$AR$12,0),3))^$J447)+(EXP(-$G447/INDEX($BB$5:$BG$12,MATCH($D447,$AR$5:$AR$12,0),4))*($G447/INDEX($BB$5:$BG$12,MATCH($D447,$AR$5:$AR$12,0),4))^$J447)+(EXP(-$G447/INDEX($BB$5:$BG$12,MATCH($D447,$AR$5:$AR$12,0),5))*($G447/INDEX($BB$5:$BG$12,MATCH($D447,$AR$5:$AR$12,0),5))^$J447)+(EXP(-$G447/INDEX($BB$5:$BG$12,MATCH($D447,$AR$5:$AR$12,0),6))*($G447/INDEX($BB$5:$BG$12,MATCH($D447,$AR$5:$AR$12,0),6))^$J447)),0)</x:f>
        <x:v>0.04663067412273741</x:v>
      </x:c>
      <x:c r="AH447" s="145" t="n">
        <x:f>IFERROR((EXP(-$G447/INDEX($BB$5:$BG$12,MATCH($D447,$AR$5:$AR$12,0),4))*($G447/INDEX($BB$5:$BG$12,MATCH($D447,$AR$5:$AR$12,0),4))^$J447)/((EXP(-$G447/INDEX($BB$5:$BG$12,MATCH($D447,$AR$5:$AR$12,0),1))*($G447/INDEX($BB$5:$BG$12,MATCH($D447,$AR$5:$AR$12,0),1))^$J447)+(EXP(-$G447/INDEX($BB$5:$BG$12,MATCH($D447,$AR$5:$AR$12,0),2))*($G447/INDEX($BB$5:$BG$12,MATCH($D447,$AR$5:$AR$12,0),2))^$J447)+(EXP(-$G447/INDEX($BB$5:$BG$12,MATCH($D447,$AR$5:$AR$12,0),3))*($G447/INDEX($BB$5:$BG$12,MATCH($D447,$AR$5:$AR$12,0),3))^$J447)+(EXP(-$G447/INDEX($BB$5:$BG$12,MATCH($D447,$AR$5:$AR$12,0),4))*($G447/INDEX($BB$5:$BG$12,MATCH($D447,$AR$5:$AR$12,0),4))^$J447)+(EXP(-$G447/INDEX($BB$5:$BG$12,MATCH($D447,$AR$5:$AR$12,0),5))*($G447/INDEX($BB$5:$BG$12,MATCH($D447,$AR$5:$AR$12,0),5))^$J447)+(EXP(-$G447/INDEX($BB$5:$BG$12,MATCH($D447,$AR$5:$AR$12,0),6))*($G447/INDEX($BB$5:$BG$12,MATCH($D447,$AR$5:$AR$12,0),6))^$J447)),0)</x:f>
        <x:v>0.1789297112720433</x:v>
      </x:c>
      <x:c r="AI447" s="145" t="n">
        <x:f>IFERROR((EXP(-$G447/INDEX($BB$5:$BG$12,MATCH($D447,$AR$5:$AR$12,0),5))*($G447/INDEX($BB$5:$BG$12,MATCH($D447,$AR$5:$AR$12,0),5))^$J447)/((EXP(-$G447/INDEX($BB$5:$BG$12,MATCH($D447,$AR$5:$AR$12,0),1))*($G447/INDEX($BB$5:$BG$12,MATCH($D447,$AR$5:$AR$12,0),1))^$J447)+(EXP(-$G447/INDEX($BB$5:$BG$12,MATCH($D447,$AR$5:$AR$12,0),2))*($G447/INDEX($BB$5:$BG$12,MATCH($D447,$AR$5:$AR$12,0),2))^$J447)+(EXP(-$G447/INDEX($BB$5:$BG$12,MATCH($D447,$AR$5:$AR$12,0),3))*($G447/INDEX($BB$5:$BG$12,MATCH($D447,$AR$5:$AR$12,0),3))^$J447)+(EXP(-$G447/INDEX($BB$5:$BG$12,MATCH($D447,$AR$5:$AR$12,0),4))*($G447/INDEX($BB$5:$BG$12,MATCH($D447,$AR$5:$AR$12,0),4))^$J447)+(EXP(-$G447/INDEX($BB$5:$BG$12,MATCH($D447,$AR$5:$AR$12,0),5))*($G447/INDEX($BB$5:$BG$12,MATCH($D447,$AR$5:$AR$12,0),5))^$J447)+(EXP(-$G447/INDEX($BB$5:$BG$12,MATCH($D447,$AR$5:$AR$12,0),6))*($G447/INDEX($BB$5:$BG$12,MATCH($D447,$AR$5:$AR$12,0),6))^$J447)),0)</x:f>
        <x:v>0.3260499702769961</x:v>
      </x:c>
      <x:c r="AJ447" s="145" t="n">
        <x:f>IFERROR((EXP(-$G447/INDEX($BB$5:$BG$12,MATCH($D447,$AR$5:$AR$12,0),6))*($G447/INDEX($BB$5:$BG$12,MATCH($D447,$AR$5:$AR$12,0),6))^$J447)/((EXP(-$G447/INDEX($BB$5:$BG$12,MATCH($D447,$AR$5:$AR$12,0),1))*($G447/INDEX($BB$5:$BG$12,MATCH($D447,$AR$5:$AR$12,0),1))^$J447)+(EXP(-$G447/INDEX($BB$5:$BG$12,MATCH($D447,$AR$5:$AR$12,0),2))*($G447/INDEX($BB$5:$BG$12,MATCH($D447,$AR$5:$AR$12,0),2))^$J447)+(EXP(-$G447/INDEX($BB$5:$BG$12,MATCH($D447,$AR$5:$AR$12,0),3))*($G447/INDEX($BB$5:$BG$12,MATCH($D447,$AR$5:$AR$12,0),3))^$J447)+(EXP(-$G447/INDEX($BB$5:$BG$12,MATCH($D447,$AR$5:$AR$12,0),4))*($G447/INDEX($BB$5:$BG$12,MATCH($D447,$AR$5:$AR$12,0),4))^$J447)+(EXP(-$G447/INDEX($BB$5:$BG$12,MATCH($D447,$AR$5:$AR$12,0),5))*($G447/INDEX($BB$5:$BG$12,MATCH($D447,$AR$5:$AR$12,0),5))^$J447)+(EXP(-$G447/INDEX($BB$5:$BG$12,MATCH($D447,$AR$5:$AR$12,0),6))*($G447/INDEX($BB$5:$BG$12,MATCH($D447,$AR$5:$AR$12,0),6))^$J447)),0)</x:f>
        <x:v>0.4261928544157482</x:v>
      </x:c>
      <x:c r="BJ447"/>
      <x:c r="BK447"/>
      <x:c r="BL447"/>
      <x:c r="BM447"/>
      <x:c r="BN447"/>
      <x:c r="BO447"/>
      <x:c r="BP447"/>
      <x:c r="BQ447"/>
      <x:c r="BR447"/>
      <x:c r="BS447"/>
      <x:c r="BT447"/>
      <x:c r="BU447"/>
      <x:c r="BV447"/>
      <x:c r="BW447"/>
      <x:c r="BX447"/>
      <x:c r="BY447"/>
      <x:c r="BZ447"/>
    </x:row>
    <x:row r="448">
      <x:c r="A448" s="30" t="n">
        <x:f>'対象台データ'!A446</x:f>
        <x:v>46278</x:v>
      </x:c>
      <x:c r="B448" s="1004" t="str">
        <x:f>'対象台データ'!B446</x:f>
        <x:v>日</x:v>
      </x:c>
      <x:c r="C448" s="1004" t="str">
        <x:f>'対象台データ'!C446</x:f>
        <x:v>9/13</x:v>
      </x:c>
      <x:c r="D448" t="str">
        <x:f>'対象台データ'!D446</x:f>
        <x:v>ゴーゴージャグラー3</x:v>
      </x:c>
      <x:c r="E448" s="1015" t="n">
        <x:f>IF($X448="A",MIN(100,MAX(0,55+(V448-55)*(1+0.4*SQRT(MIN(G448/8000,1))))),MIN(100,MAX(0,V448)))</x:f>
        <x:v>52.76720220406238</x:v>
      </x:c>
      <x:c r="F448" s="1017" t="n">
        <x:f>'対象台データ'!E446</x:f>
        <x:v>915</x:v>
      </x:c>
      <x:c r="G448" s="644" t="n">
        <x:f>'対象台データ'!F446</x:f>
        <x:v>8149</x:v>
      </x:c>
      <x:c r="H448" s="644" t="n">
        <x:f>'対象台データ'!G446</x:f>
        <x:v>-872</x:v>
      </x:c>
      <x:c r="I448" s="644" t="n">
        <x:f>'対象台データ'!H446</x:f>
        <x:v>24</x:v>
      </x:c>
      <x:c r="J448" s="644" t="n">
        <x:f>'対象台データ'!I446</x:f>
        <x:v>39</x:v>
      </x:c>
      <x:c r="K448" s="145" t="n">
        <x:f>'対象台データ'!K446</x:f>
        <x:v>0.9643310017589071</x:v>
      </x:c>
      <x:c r="L448" s="28" t="n">
        <x:f>IF(G448&lt;=0,5,IF(G448&lt;1500,5+(G448-0)*(20-5)/(1500-0),IF(G448&lt;3000,20+(G448-1500)*(40-20)/(3000-1500),IF(G448&lt;4500,40+(G448-3000)*(58-40)/(4500-3000),IF(G448&lt;6000,58+(G448-4500)*(72-58)/(6000-4500),IF(G448&lt;7500,72+(G448-6000)*(84-72)/(7500-6000),IF(G448&lt;9000,84+(G448-7500)*(93-84)/(9000-7500),IF(G448&lt;11000,93+(G448-9000)*(100-93)/(11000-9000),100))))))))</x:f>
        <x:v>87.894</x:v>
      </x:c>
      <x:c r="M448" s="28" t="n">
        <x:v>1</x:v>
      </x:c>
      <x:c r="N448" s="28" t="n">
        <x:f>MIN(100,L448*M448)</x:f>
        <x:v>87.894</x:v>
      </x:c>
      <x:c r="O448" s="28" t="n">
        <x:f>IF(K448&lt;=0.8,0,IF(K448&lt;0.9,0+(K448-0.8)*(10-0)/(0.9-0.8),IF(K448&lt;1,10+(K448-0.9)*(35-10)/(1-0.9),IF(K448&lt;1.2,35+(K448-1)*(87-35)/(1.2-1),IF(K448&lt;1.3,87+(K448-1.2)*(96-87)/(1.3-1.2),IF(K448&lt;1.45,96+(K448-1.3)*(100-96)/(1.45-1.3),100))))))</x:f>
        <x:v>26.082750439726766</x:v>
      </x:c>
      <x:c r="P448" s="145" t="n">
        <x:f>MIN(1,SQRT(G448/8000))</x:f>
        <x:v>1</x:v>
      </x:c>
      <x:c r="Q448" s="28" t="n">
        <x:f>35+(O448-35)*P448</x:f>
        <x:v>26.082750439726766</x:v>
      </x:c>
      <x:c r="R448" s="28" t="n">
        <x:f>IF(K448&lt;0.95,MIN(25,(0.95-K448)*250),0)</x:f>
        <x:v>0</x:v>
      </x:c>
      <x:c r="S448" s="28" t="n">
        <x:f>IF($X448="A",Y448*5+Z448*15+AA448*30+AB448*60+AC448*80+AD448*100,0)</x:f>
        <x:v>40.13182708440495</x:v>
      </x:c>
      <x:c r="T448" s="28" t="n">
        <x:f>IF($X448="A",AE448*5+AF448*15+AG448*30+AH448*60+AI448*80+AJ448*100,0)</x:f>
        <x:v>81.3921457827698</x:v>
      </x:c>
      <x:c r="U448" s="28" t="n">
        <x:f>IF($X448="A",S448*15%+T448*30%+Q448*55%,0)</x:f>
        <x:v>44.7829305393414</x:v>
      </x:c>
      <x:c r="V448" s="1019" t="n">
        <x:f>IF($X448="A",U448*80%+N448*20%,N448*IFERROR(INDEX($AT$5:$AT$60,MATCH($D448,$AR$5:$AR$60,0)),0.6)+Q448*IFERROR(INDEX($AU$5:$AU$60,MATCH($D448,$AR$5:$AR$60,0)),0.4)-R448)</x:f>
        <x:v>53.405144431473126</x:v>
      </x:c>
      <x:c r="W448" s="25" t="str">
        <x:f>IF(E448&gt;=90,"設定6級候補",IF(E448&gt;=75,"設定4以上強候補",IF(E448&gt;=60,"設定4以上を疑う","要観察")))</x:f>
        <x:v>要観察</x:v>
      </x:c>
      <x:c r="X448" s="1004" t="str">
        <x:f>IFERROR(INDEX($AS$5:$AS$60,MATCH($D448,$AR$5:$AR$60,0)),"AT")</x:f>
        <x:v>A</x:v>
      </x:c>
      <x:c r="Y448" s="145" t="n">
        <x:f>IFERROR((EXP(-$G448/INDEX($AV$5:$BA$12,MATCH($D448,$AR$5:$AR$12,0),1))*($G448/INDEX($AV$5:$BA$12,MATCH($D448,$AR$5:$AR$12,0),1))^$I448)/((EXP(-$G448/INDEX($AV$5:$BA$12,MATCH($D448,$AR$5:$AR$12,0),1))*($G448/INDEX($AV$5:$BA$12,MATCH($D448,$AR$5:$AR$12,0),1))^$I448)+(EXP(-$G448/INDEX($AV$5:$BA$12,MATCH($D448,$AR$5:$AR$12,0),2))*($G448/INDEX($AV$5:$BA$12,MATCH($D448,$AR$5:$AR$12,0),2))^$I448)+(EXP(-$G448/INDEX($AV$5:$BA$12,MATCH($D448,$AR$5:$AR$12,0),3))*($G448/INDEX($AV$5:$BA$12,MATCH($D448,$AR$5:$AR$12,0),3))^$I448)+(EXP(-$G448/INDEX($AV$5:$BA$12,MATCH($D448,$AR$5:$AR$12,0),4))*($G448/INDEX($AV$5:$BA$12,MATCH($D448,$AR$5:$AR$12,0),4))^$I448)+(EXP(-$G448/INDEX($AV$5:$BA$12,MATCH($D448,$AR$5:$AR$12,0),5))*($G448/INDEX($AV$5:$BA$12,MATCH($D448,$AR$5:$AR$12,0),5))^$I448)+(EXP(-$G448/INDEX($AV$5:$BA$12,MATCH($D448,$AR$5:$AR$12,0),6))*($G448/INDEX($AV$5:$BA$12,MATCH($D448,$AR$5:$AR$12,0),6))^$I448)),0)</x:f>
        <x:v>0.20528845025814985</x:v>
      </x:c>
      <x:c r="Z448" s="145" t="n">
        <x:f>IFERROR((EXP(-$G448/INDEX($AV$5:$BA$12,MATCH($D448,$AR$5:$AR$12,0),2))*($G448/INDEX($AV$5:$BA$12,MATCH($D448,$AR$5:$AR$12,0),2))^$I448)/((EXP(-$G448/INDEX($AV$5:$BA$12,MATCH($D448,$AR$5:$AR$12,0),1))*($G448/INDEX($AV$5:$BA$12,MATCH($D448,$AR$5:$AR$12,0),1))^$I448)+(EXP(-$G448/INDEX($AV$5:$BA$12,MATCH($D448,$AR$5:$AR$12,0),2))*($G448/INDEX($AV$5:$BA$12,MATCH($D448,$AR$5:$AR$12,0),2))^$I448)+(EXP(-$G448/INDEX($AV$5:$BA$12,MATCH($D448,$AR$5:$AR$12,0),3))*($G448/INDEX($AV$5:$BA$12,MATCH($D448,$AR$5:$AR$12,0),3))^$I448)+(EXP(-$G448/INDEX($AV$5:$BA$12,MATCH($D448,$AR$5:$AR$12,0),4))*($G448/INDEX($AV$5:$BA$12,MATCH($D448,$AR$5:$AR$12,0),4))^$I448)+(EXP(-$G448/INDEX($AV$5:$BA$12,MATCH($D448,$AR$5:$AR$12,0),5))*($G448/INDEX($AV$5:$BA$12,MATCH($D448,$AR$5:$AR$12,0),5))^$I448)+(EXP(-$G448/INDEX($AV$5:$BA$12,MATCH($D448,$AR$5:$AR$12,0),6))*($G448/INDEX($AV$5:$BA$12,MATCH($D448,$AR$5:$AR$12,0),6))^$I448)),0)</x:f>
        <x:v>0.19939916156467502</x:v>
      </x:c>
      <x:c r="AA448" s="145" t="n">
        <x:f>IFERROR((EXP(-$G448/INDEX($AV$5:$BA$12,MATCH($D448,$AR$5:$AR$12,0),3))*($G448/INDEX($AV$5:$BA$12,MATCH($D448,$AR$5:$AR$12,0),3))^$I448)/((EXP(-$G448/INDEX($AV$5:$BA$12,MATCH($D448,$AR$5:$AR$12,0),1))*($G448/INDEX($AV$5:$BA$12,MATCH($D448,$AR$5:$AR$12,0),1))^$I448)+(EXP(-$G448/INDEX($AV$5:$BA$12,MATCH($D448,$AR$5:$AR$12,0),2))*($G448/INDEX($AV$5:$BA$12,MATCH($D448,$AR$5:$AR$12,0),2))^$I448)+(EXP(-$G448/INDEX($AV$5:$BA$12,MATCH($D448,$AR$5:$AR$12,0),3))*($G448/INDEX($AV$5:$BA$12,MATCH($D448,$AR$5:$AR$12,0),3))^$I448)+(EXP(-$G448/INDEX($AV$5:$BA$12,MATCH($D448,$AR$5:$AR$12,0),4))*($G448/INDEX($AV$5:$BA$12,MATCH($D448,$AR$5:$AR$12,0),4))^$I448)+(EXP(-$G448/INDEX($AV$5:$BA$12,MATCH($D448,$AR$5:$AR$12,0),5))*($G448/INDEX($AV$5:$BA$12,MATCH($D448,$AR$5:$AR$12,0),5))^$I448)+(EXP(-$G448/INDEX($AV$5:$BA$12,MATCH($D448,$AR$5:$AR$12,0),6))*($G448/INDEX($AV$5:$BA$12,MATCH($D448,$AR$5:$AR$12,0),6))^$I448)),0)</x:f>
        <x:v>0.19356488223321405</x:v>
      </x:c>
      <x:c r="AB448" s="145" t="n">
        <x:f>IFERROR((EXP(-$G448/INDEX($AV$5:$BA$12,MATCH($D448,$AR$5:$AR$12,0),4))*($G448/INDEX($AV$5:$BA$12,MATCH($D448,$AR$5:$AR$12,0),4))^$I448)/((EXP(-$G448/INDEX($AV$5:$BA$12,MATCH($D448,$AR$5:$AR$12,0),1))*($G448/INDEX($AV$5:$BA$12,MATCH($D448,$AR$5:$AR$12,0),1))^$I448)+(EXP(-$G448/INDEX($AV$5:$BA$12,MATCH($D448,$AR$5:$AR$12,0),2))*($G448/INDEX($AV$5:$BA$12,MATCH($D448,$AR$5:$AR$12,0),2))^$I448)+(EXP(-$G448/INDEX($AV$5:$BA$12,MATCH($D448,$AR$5:$AR$12,0),3))*($G448/INDEX($AV$5:$BA$12,MATCH($D448,$AR$5:$AR$12,0),3))^$I448)+(EXP(-$G448/INDEX($AV$5:$BA$12,MATCH($D448,$AR$5:$AR$12,0),4))*($G448/INDEX($AV$5:$BA$12,MATCH($D448,$AR$5:$AR$12,0),4))^$I448)+(EXP(-$G448/INDEX($AV$5:$BA$12,MATCH($D448,$AR$5:$AR$12,0),5))*($G448/INDEX($AV$5:$BA$12,MATCH($D448,$AR$5:$AR$12,0),5))^$I448)+(EXP(-$G448/INDEX($AV$5:$BA$12,MATCH($D448,$AR$5:$AR$12,0),6))*($G448/INDEX($AV$5:$BA$12,MATCH($D448,$AR$5:$AR$12,0),6))^$I448)),0)</x:f>
        <x:v>0.17642757194064523</x:v>
      </x:c>
      <x:c r="AC448" s="145" t="n">
        <x:f>IFERROR((EXP(-$G448/INDEX($AV$5:$BA$12,MATCH($D448,$AR$5:$AR$12,0),5))*($G448/INDEX($AV$5:$BA$12,MATCH($D448,$AR$5:$AR$12,0),5))^$I448)/((EXP(-$G448/INDEX($AV$5:$BA$12,MATCH($D448,$AR$5:$AR$12,0),1))*($G448/INDEX($AV$5:$BA$12,MATCH($D448,$AR$5:$AR$12,0),1))^$I448)+(EXP(-$G448/INDEX($AV$5:$BA$12,MATCH($D448,$AR$5:$AR$12,0),2))*($G448/INDEX($AV$5:$BA$12,MATCH($D448,$AR$5:$AR$12,0),2))^$I448)+(EXP(-$G448/INDEX($AV$5:$BA$12,MATCH($D448,$AR$5:$AR$12,0),3))*($G448/INDEX($AV$5:$BA$12,MATCH($D448,$AR$5:$AR$12,0),3))^$I448)+(EXP(-$G448/INDEX($AV$5:$BA$12,MATCH($D448,$AR$5:$AR$12,0),4))*($G448/INDEX($AV$5:$BA$12,MATCH($D448,$AR$5:$AR$12,0),4))^$I448)+(EXP(-$G448/INDEX($AV$5:$BA$12,MATCH($D448,$AR$5:$AR$12,0),5))*($G448/INDEX($AV$5:$BA$12,MATCH($D448,$AR$5:$AR$12,0),5))^$I448)+(EXP(-$G448/INDEX($AV$5:$BA$12,MATCH($D448,$AR$5:$AR$12,0),6))*($G448/INDEX($AV$5:$BA$12,MATCH($D448,$AR$5:$AR$12,0),6))^$I448)),0)</x:f>
        <x:v>0.14050983870613276</x:v>
      </x:c>
      <x:c r="AD448" s="145" t="n">
        <x:f>IFERROR((EXP(-$G448/INDEX($AV$5:$BA$12,MATCH($D448,$AR$5:$AR$12,0),6))*($G448/INDEX($AV$5:$BA$12,MATCH($D448,$AR$5:$AR$12,0),6))^$I448)/((EXP(-$G448/INDEX($AV$5:$BA$12,MATCH($D448,$AR$5:$AR$12,0),1))*($G448/INDEX($AV$5:$BA$12,MATCH($D448,$AR$5:$AR$12,0),1))^$I448)+(EXP(-$G448/INDEX($AV$5:$BA$12,MATCH($D448,$AR$5:$AR$12,0),2))*($G448/INDEX($AV$5:$BA$12,MATCH($D448,$AR$5:$AR$12,0),2))^$I448)+(EXP(-$G448/INDEX($AV$5:$BA$12,MATCH($D448,$AR$5:$AR$12,0),3))*($G448/INDEX($AV$5:$BA$12,MATCH($D448,$AR$5:$AR$12,0),3))^$I448)+(EXP(-$G448/INDEX($AV$5:$BA$12,MATCH($D448,$AR$5:$AR$12,0),4))*($G448/INDEX($AV$5:$BA$12,MATCH($D448,$AR$5:$AR$12,0),4))^$I448)+(EXP(-$G448/INDEX($AV$5:$BA$12,MATCH($D448,$AR$5:$AR$12,0),5))*($G448/INDEX($AV$5:$BA$12,MATCH($D448,$AR$5:$AR$12,0),5))^$I448)+(EXP(-$G448/INDEX($AV$5:$BA$12,MATCH($D448,$AR$5:$AR$12,0),6))*($G448/INDEX($AV$5:$BA$12,MATCH($D448,$AR$5:$AR$12,0),6))^$I448)),0)</x:f>
        <x:v>0.08481009529718311</x:v>
      </x:c>
      <x:c r="AE448" s="145" t="n">
        <x:f>IFERROR((EXP(-$G448/INDEX($BB$5:$BG$12,MATCH($D448,$AR$5:$AR$12,0),1))*($G448/INDEX($BB$5:$BG$12,MATCH($D448,$AR$5:$AR$12,0),1))^$J448)/((EXP(-$G448/INDEX($BB$5:$BG$12,MATCH($D448,$AR$5:$AR$12,0),1))*($G448/INDEX($BB$5:$BG$12,MATCH($D448,$AR$5:$AR$12,0),1))^$J448)+(EXP(-$G448/INDEX($BB$5:$BG$12,MATCH($D448,$AR$5:$AR$12,0),2))*($G448/INDEX($BB$5:$BG$12,MATCH($D448,$AR$5:$AR$12,0),2))^$J448)+(EXP(-$G448/INDEX($BB$5:$BG$12,MATCH($D448,$AR$5:$AR$12,0),3))*($G448/INDEX($BB$5:$BG$12,MATCH($D448,$AR$5:$AR$12,0),3))^$J448)+(EXP(-$G448/INDEX($BB$5:$BG$12,MATCH($D448,$AR$5:$AR$12,0),4))*($G448/INDEX($BB$5:$BG$12,MATCH($D448,$AR$5:$AR$12,0),4))^$J448)+(EXP(-$G448/INDEX($BB$5:$BG$12,MATCH($D448,$AR$5:$AR$12,0),5))*($G448/INDEX($BB$5:$BG$12,MATCH($D448,$AR$5:$AR$12,0),5))^$J448)+(EXP(-$G448/INDEX($BB$5:$BG$12,MATCH($D448,$AR$5:$AR$12,0),6))*($G448/INDEX($BB$5:$BG$12,MATCH($D448,$AR$5:$AR$12,0),6))^$J448)),0)</x:f>
        <x:v>0.005626034418374254</x:v>
      </x:c>
      <x:c r="AF448" s="145" t="n">
        <x:f>IFERROR((EXP(-$G448/INDEX($BB$5:$BG$12,MATCH($D448,$AR$5:$AR$12,0),2))*($G448/INDEX($BB$5:$BG$12,MATCH($D448,$AR$5:$AR$12,0),2))^$J448)/((EXP(-$G448/INDEX($BB$5:$BG$12,MATCH($D448,$AR$5:$AR$12,0),1))*($G448/INDEX($BB$5:$BG$12,MATCH($D448,$AR$5:$AR$12,0),1))^$J448)+(EXP(-$G448/INDEX($BB$5:$BG$12,MATCH($D448,$AR$5:$AR$12,0),2))*($G448/INDEX($BB$5:$BG$12,MATCH($D448,$AR$5:$AR$12,0),2))^$J448)+(EXP(-$G448/INDEX($BB$5:$BG$12,MATCH($D448,$AR$5:$AR$12,0),3))*($G448/INDEX($BB$5:$BG$12,MATCH($D448,$AR$5:$AR$12,0),3))^$J448)+(EXP(-$G448/INDEX($BB$5:$BG$12,MATCH($D448,$AR$5:$AR$12,0),4))*($G448/INDEX($BB$5:$BG$12,MATCH($D448,$AR$5:$AR$12,0),4))^$J448)+(EXP(-$G448/INDEX($BB$5:$BG$12,MATCH($D448,$AR$5:$AR$12,0),5))*($G448/INDEX($BB$5:$BG$12,MATCH($D448,$AR$5:$AR$12,0),5))^$J448)+(EXP(-$G448/INDEX($BB$5:$BG$12,MATCH($D448,$AR$5:$AR$12,0),6))*($G448/INDEX($BB$5:$BG$12,MATCH($D448,$AR$5:$AR$12,0),6))^$J448)),0)</x:f>
        <x:v>0.014626633652619434</x:v>
      </x:c>
      <x:c r="AG448" s="145" t="n">
        <x:f>IFERROR((EXP(-$G448/INDEX($BB$5:$BG$12,MATCH($D448,$AR$5:$AR$12,0),3))*($G448/INDEX($BB$5:$BG$12,MATCH($D448,$AR$5:$AR$12,0),3))^$J448)/((EXP(-$G448/INDEX($BB$5:$BG$12,MATCH($D448,$AR$5:$AR$12,0),1))*($G448/INDEX($BB$5:$BG$12,MATCH($D448,$AR$5:$AR$12,0),1))^$J448)+(EXP(-$G448/INDEX($BB$5:$BG$12,MATCH($D448,$AR$5:$AR$12,0),2))*($G448/INDEX($BB$5:$BG$12,MATCH($D448,$AR$5:$AR$12,0),2))^$J448)+(EXP(-$G448/INDEX($BB$5:$BG$12,MATCH($D448,$AR$5:$AR$12,0),3))*($G448/INDEX($BB$5:$BG$12,MATCH($D448,$AR$5:$AR$12,0),3))^$J448)+(EXP(-$G448/INDEX($BB$5:$BG$12,MATCH($D448,$AR$5:$AR$12,0),4))*($G448/INDEX($BB$5:$BG$12,MATCH($D448,$AR$5:$AR$12,0),4))^$J448)+(EXP(-$G448/INDEX($BB$5:$BG$12,MATCH($D448,$AR$5:$AR$12,0),5))*($G448/INDEX($BB$5:$BG$12,MATCH($D448,$AR$5:$AR$12,0),5))^$J448)+(EXP(-$G448/INDEX($BB$5:$BG$12,MATCH($D448,$AR$5:$AR$12,0),6))*($G448/INDEX($BB$5:$BG$12,MATCH($D448,$AR$5:$AR$12,0),6))^$J448)),0)</x:f>
        <x:v>0.044708448091538996</x:v>
      </x:c>
      <x:c r="AH448" s="145" t="n">
        <x:f>IFERROR((EXP(-$G448/INDEX($BB$5:$BG$12,MATCH($D448,$AR$5:$AR$12,0),4))*($G448/INDEX($BB$5:$BG$12,MATCH($D448,$AR$5:$AR$12,0),4))^$J448)/((EXP(-$G448/INDEX($BB$5:$BG$12,MATCH($D448,$AR$5:$AR$12,0),1))*($G448/INDEX($BB$5:$BG$12,MATCH($D448,$AR$5:$AR$12,0),1))^$J448)+(EXP(-$G448/INDEX($BB$5:$BG$12,MATCH($D448,$AR$5:$AR$12,0),2))*($G448/INDEX($BB$5:$BG$12,MATCH($D448,$AR$5:$AR$12,0),2))^$J448)+(EXP(-$G448/INDEX($BB$5:$BG$12,MATCH($D448,$AR$5:$AR$12,0),3))*($G448/INDEX($BB$5:$BG$12,MATCH($D448,$AR$5:$AR$12,0),3))^$J448)+(EXP(-$G448/INDEX($BB$5:$BG$12,MATCH($D448,$AR$5:$AR$12,0),4))*($G448/INDEX($BB$5:$BG$12,MATCH($D448,$AR$5:$AR$12,0),4))^$J448)+(EXP(-$G448/INDEX($BB$5:$BG$12,MATCH($D448,$AR$5:$AR$12,0),5))*($G448/INDEX($BB$5:$BG$12,MATCH($D448,$AR$5:$AR$12,0),5))^$J448)+(EXP(-$G448/INDEX($BB$5:$BG$12,MATCH($D448,$AR$5:$AR$12,0),6))*($G448/INDEX($BB$5:$BG$12,MATCH($D448,$AR$5:$AR$12,0),6))^$J448)),0)</x:f>
        <x:v>0.17844601605686736</x:v>
      </x:c>
      <x:c r="AI448" s="145" t="n">
        <x:f>IFERROR((EXP(-$G448/INDEX($BB$5:$BG$12,MATCH($D448,$AR$5:$AR$12,0),5))*($G448/INDEX($BB$5:$BG$12,MATCH($D448,$AR$5:$AR$12,0),5))^$J448)/((EXP(-$G448/INDEX($BB$5:$BG$12,MATCH($D448,$AR$5:$AR$12,0),1))*($G448/INDEX($BB$5:$BG$12,MATCH($D448,$AR$5:$AR$12,0),1))^$J448)+(EXP(-$G448/INDEX($BB$5:$BG$12,MATCH($D448,$AR$5:$AR$12,0),2))*($G448/INDEX($BB$5:$BG$12,MATCH($D448,$AR$5:$AR$12,0),2))^$J448)+(EXP(-$G448/INDEX($BB$5:$BG$12,MATCH($D448,$AR$5:$AR$12,0),3))*($G448/INDEX($BB$5:$BG$12,MATCH($D448,$AR$5:$AR$12,0),3))^$J448)+(EXP(-$G448/INDEX($BB$5:$BG$12,MATCH($D448,$AR$5:$AR$12,0),4))*($G448/INDEX($BB$5:$BG$12,MATCH($D448,$AR$5:$AR$12,0),4))^$J448)+(EXP(-$G448/INDEX($BB$5:$BG$12,MATCH($D448,$AR$5:$AR$12,0),5))*($G448/INDEX($BB$5:$BG$12,MATCH($D448,$AR$5:$AR$12,0),5))^$J448)+(EXP(-$G448/INDEX($BB$5:$BG$12,MATCH($D448,$AR$5:$AR$12,0),6))*($G448/INDEX($BB$5:$BG$12,MATCH($D448,$AR$5:$AR$12,0),6))^$J448)),0)</x:f>
        <x:v>0.32813425391647777</x:v>
      </x:c>
      <x:c r="AJ448" s="145" t="n">
        <x:f>IFERROR((EXP(-$G448/INDEX($BB$5:$BG$12,MATCH($D448,$AR$5:$AR$12,0),6))*($G448/INDEX($BB$5:$BG$12,MATCH($D448,$AR$5:$AR$12,0),6))^$J448)/((EXP(-$G448/INDEX($BB$5:$BG$12,MATCH($D448,$AR$5:$AR$12,0),1))*($G448/INDEX($BB$5:$BG$12,MATCH($D448,$AR$5:$AR$12,0),1))^$J448)+(EXP(-$G448/INDEX($BB$5:$BG$12,MATCH($D448,$AR$5:$AR$12,0),2))*($G448/INDEX($BB$5:$BG$12,MATCH($D448,$AR$5:$AR$12,0),2))^$J448)+(EXP(-$G448/INDEX($BB$5:$BG$12,MATCH($D448,$AR$5:$AR$12,0),3))*($G448/INDEX($BB$5:$BG$12,MATCH($D448,$AR$5:$AR$12,0),3))^$J448)+(EXP(-$G448/INDEX($BB$5:$BG$12,MATCH($D448,$AR$5:$AR$12,0),4))*($G448/INDEX($BB$5:$BG$12,MATCH($D448,$AR$5:$AR$12,0),4))^$J448)+(EXP(-$G448/INDEX($BB$5:$BG$12,MATCH($D448,$AR$5:$AR$12,0),5))*($G448/INDEX($BB$5:$BG$12,MATCH($D448,$AR$5:$AR$12,0),5))^$J448)+(EXP(-$G448/INDEX($BB$5:$BG$12,MATCH($D448,$AR$5:$AR$12,0),6))*($G448/INDEX($BB$5:$BG$12,MATCH($D448,$AR$5:$AR$12,0),6))^$J448)),0)</x:f>
        <x:v>0.42845861386412215</x:v>
      </x:c>
      <x:c r="BJ448"/>
      <x:c r="BK448"/>
      <x:c r="BL448"/>
      <x:c r="BM448"/>
      <x:c r="BN448"/>
      <x:c r="BO448"/>
      <x:c r="BP448"/>
      <x:c r="BQ448"/>
      <x:c r="BR448"/>
      <x:c r="BS448"/>
      <x:c r="BT448"/>
      <x:c r="BU448"/>
      <x:c r="BV448"/>
      <x:c r="BW448"/>
      <x:c r="BX448"/>
      <x:c r="BY448"/>
      <x:c r="BZ448"/>
    </x:row>
    <x:row r="449">
      <x:c r="A449" s="30" t="n">
        <x:f>'対象台データ'!A447</x:f>
        <x:v>46278</x:v>
      </x:c>
      <x:c r="B449" s="1004" t="str">
        <x:f>'対象台データ'!B447</x:f>
        <x:v>日</x:v>
      </x:c>
      <x:c r="C449" s="1004" t="str">
        <x:f>'対象台データ'!C447</x:f>
        <x:v>9/13</x:v>
      </x:c>
      <x:c r="D449" t="str">
        <x:f>'対象台データ'!D447</x:f>
        <x:v>ゴーゴージャグラー3</x:v>
      </x:c>
      <x:c r="E449" s="1015" t="n">
        <x:f>IF($X449="A",MIN(100,MAX(0,55+(V449-55)*(1+0.4*SQRT(MIN(G449/8000,1))))),MIN(100,MAX(0,V449)))</x:f>
        <x:v>45.45932351765627</x:v>
      </x:c>
      <x:c r="F449" s="1017" t="n">
        <x:f>'対象台データ'!E447</x:f>
        <x:v>917</x:v>
      </x:c>
      <x:c r="G449" s="644" t="n">
        <x:f>'対象台データ'!F447</x:f>
        <x:v>5914</x:v>
      </x:c>
      <x:c r="H449" s="644" t="n">
        <x:f>'対象台データ'!G447</x:f>
        <x:v>1342</x:v>
      </x:c>
      <x:c r="I449" s="644" t="n">
        <x:f>'対象台データ'!H447</x:f>
        <x:v>33</x:v>
      </x:c>
      <x:c r="J449" s="644" t="n">
        <x:f>'対象台データ'!I447</x:f>
        <x:v>10</x:v>
      </x:c>
      <x:c r="K449" s="145" t="n">
        <x:f>'対象台データ'!K447</x:f>
        <x:v>1.0756397249464547</x:v>
      </x:c>
      <x:c r="L449" s="28" t="n">
        <x:f>IF(G449&lt;=0,5,IF(G449&lt;1500,5+(G449-0)*(20-5)/(1500-0),IF(G449&lt;3000,20+(G449-1500)*(40-20)/(3000-1500),IF(G449&lt;4500,40+(G449-3000)*(58-40)/(4500-3000),IF(G449&lt;6000,58+(G449-4500)*(72-58)/(6000-4500),IF(G449&lt;7500,72+(G449-6000)*(84-72)/(7500-6000),IF(G449&lt;9000,84+(G449-7500)*(93-84)/(9000-7500),IF(G449&lt;11000,93+(G449-9000)*(100-93)/(11000-9000),100))))))))</x:f>
        <x:v>71.19733333333333</x:v>
      </x:c>
      <x:c r="M449" s="28" t="n">
        <x:v>1</x:v>
      </x:c>
      <x:c r="N449" s="28" t="n">
        <x:f>MIN(100,L449*M449)</x:f>
        <x:v>71.19733333333333</x:v>
      </x:c>
      <x:c r="O449" s="28" t="n">
        <x:f>IF(K449&lt;=0.8,0,IF(K449&lt;0.9,0+(K449-0.8)*(10-0)/(0.9-0.8),IF(K449&lt;1,10+(K449-0.9)*(35-10)/(1-0.9),IF(K449&lt;1.2,35+(K449-1)*(87-35)/(1.2-1),IF(K449&lt;1.3,87+(K449-1.2)*(96-87)/(1.3-1.2),IF(K449&lt;1.45,96+(K449-1.3)*(100-96)/(1.45-1.3),100))))))</x:f>
        <x:v>54.666328486078214</x:v>
      </x:c>
      <x:c r="P449" s="145" t="n">
        <x:f>MIN(1,SQRT(G449/8000))</x:f>
        <x:v>0.8597964875480708</x:v>
      </x:c>
      <x:c r="Q449" s="28" t="n">
        <x:f>35+(O449-35)*P449</x:f>
        <x:v>51.90904015529662</x:v>
      </x:c>
      <x:c r="R449" s="28" t="n">
        <x:f>IF(K449&lt;0.95,MIN(25,(0.95-K449)*250),0)</x:f>
        <x:v>0</x:v>
      </x:c>
      <x:c r="S449" s="28" t="n">
        <x:f>IF($X449="A",Y449*5+Z449*15+AA449*30+AB449*60+AC449*80+AD449*100,0)</x:f>
        <x:v>59.211616794803504</x:v>
      </x:c>
      <x:c r="T449" s="28" t="n">
        <x:f>IF($X449="A",AE449*5+AF449*15+AG449*30+AH449*60+AI449*80+AJ449*100,0)</x:f>
        <x:v>15.48339183029339</x:v>
      </x:c>
      <x:c r="U449" s="28" t="n">
        <x:f>IF($X449="A",S449*15%+T449*30%+Q449*55%,0)</x:f>
        <x:v>42.076732153721686</x:v>
      </x:c>
      <x:c r="V449" s="1019" t="n">
        <x:f>IF($X449="A",U449*80%+N449*20%,N449*IFERROR(INDEX($AT$5:$AT$60,MATCH($D449,$AR$5:$AR$60,0)),0.6)+Q449*IFERROR(INDEX($AU$5:$AU$60,MATCH($D449,$AR$5:$AR$60,0)),0.4)-R449)</x:f>
        <x:v>47.900852389644015</x:v>
      </x:c>
      <x:c r="W449" s="25" t="str">
        <x:f>IF(E449&gt;=90,"設定6級候補",IF(E449&gt;=75,"設定4以上強候補",IF(E449&gt;=60,"設定4以上を疑う","要観察")))</x:f>
        <x:v>要観察</x:v>
      </x:c>
      <x:c r="X449" s="1004" t="str">
        <x:f>IFERROR(INDEX($AS$5:$AS$60,MATCH($D449,$AR$5:$AR$60,0)),"AT")</x:f>
        <x:v>A</x:v>
      </x:c>
      <x:c r="Y449" s="145" t="n">
        <x:f>IFERROR((EXP(-$G449/INDEX($AV$5:$BA$12,MATCH($D449,$AR$5:$AR$12,0),1))*($G449/INDEX($AV$5:$BA$12,MATCH($D449,$AR$5:$AR$12,0),1))^$I449)/((EXP(-$G449/INDEX($AV$5:$BA$12,MATCH($D449,$AR$5:$AR$12,0),1))*($G449/INDEX($AV$5:$BA$12,MATCH($D449,$AR$5:$AR$12,0),1))^$I449)+(EXP(-$G449/INDEX($AV$5:$BA$12,MATCH($D449,$AR$5:$AR$12,0),2))*($G449/INDEX($AV$5:$BA$12,MATCH($D449,$AR$5:$AR$12,0),2))^$I449)+(EXP(-$G449/INDEX($AV$5:$BA$12,MATCH($D449,$AR$5:$AR$12,0),3))*($G449/INDEX($AV$5:$BA$12,MATCH($D449,$AR$5:$AR$12,0),3))^$I449)+(EXP(-$G449/INDEX($AV$5:$BA$12,MATCH($D449,$AR$5:$AR$12,0),4))*($G449/INDEX($AV$5:$BA$12,MATCH($D449,$AR$5:$AR$12,0),4))^$I449)+(EXP(-$G449/INDEX($AV$5:$BA$12,MATCH($D449,$AR$5:$AR$12,0),5))*($G449/INDEX($AV$5:$BA$12,MATCH($D449,$AR$5:$AR$12,0),5))^$I449)+(EXP(-$G449/INDEX($AV$5:$BA$12,MATCH($D449,$AR$5:$AR$12,0),6))*($G449/INDEX($AV$5:$BA$12,MATCH($D449,$AR$5:$AR$12,0),6))^$I449)),0)</x:f>
        <x:v>0.12037259783334511</x:v>
      </x:c>
      <x:c r="Z449" s="145" t="n">
        <x:f>IFERROR((EXP(-$G449/INDEX($AV$5:$BA$12,MATCH($D449,$AR$5:$AR$12,0),2))*($G449/INDEX($AV$5:$BA$12,MATCH($D449,$AR$5:$AR$12,0),2))^$I449)/((EXP(-$G449/INDEX($AV$5:$BA$12,MATCH($D449,$AR$5:$AR$12,0),1))*($G449/INDEX($AV$5:$BA$12,MATCH($D449,$AR$5:$AR$12,0),1))^$I449)+(EXP(-$G449/INDEX($AV$5:$BA$12,MATCH($D449,$AR$5:$AR$12,0),2))*($G449/INDEX($AV$5:$BA$12,MATCH($D449,$AR$5:$AR$12,0),2))^$I449)+(EXP(-$G449/INDEX($AV$5:$BA$12,MATCH($D449,$AR$5:$AR$12,0),3))*($G449/INDEX($AV$5:$BA$12,MATCH($D449,$AR$5:$AR$12,0),3))^$I449)+(EXP(-$G449/INDEX($AV$5:$BA$12,MATCH($D449,$AR$5:$AR$12,0),4))*($G449/INDEX($AV$5:$BA$12,MATCH($D449,$AR$5:$AR$12,0),4))^$I449)+(EXP(-$G449/INDEX($AV$5:$BA$12,MATCH($D449,$AR$5:$AR$12,0),5))*($G449/INDEX($AV$5:$BA$12,MATCH($D449,$AR$5:$AR$12,0),5))^$I449)+(EXP(-$G449/INDEX($AV$5:$BA$12,MATCH($D449,$AR$5:$AR$12,0),6))*($G449/INDEX($AV$5:$BA$12,MATCH($D449,$AR$5:$AR$12,0),6))^$I449)),0)</x:f>
        <x:v>0.1251793941580396</x:v>
      </x:c>
      <x:c r="AA449" s="145" t="n">
        <x:f>IFERROR((EXP(-$G449/INDEX($AV$5:$BA$12,MATCH($D449,$AR$5:$AR$12,0),3))*($G449/INDEX($AV$5:$BA$12,MATCH($D449,$AR$5:$AR$12,0),3))^$I449)/((EXP(-$G449/INDEX($AV$5:$BA$12,MATCH($D449,$AR$5:$AR$12,0),1))*($G449/INDEX($AV$5:$BA$12,MATCH($D449,$AR$5:$AR$12,0),1))^$I449)+(EXP(-$G449/INDEX($AV$5:$BA$12,MATCH($D449,$AR$5:$AR$12,0),2))*($G449/INDEX($AV$5:$BA$12,MATCH($D449,$AR$5:$AR$12,0),2))^$I449)+(EXP(-$G449/INDEX($AV$5:$BA$12,MATCH($D449,$AR$5:$AR$12,0),3))*($G449/INDEX($AV$5:$BA$12,MATCH($D449,$AR$5:$AR$12,0),3))^$I449)+(EXP(-$G449/INDEX($AV$5:$BA$12,MATCH($D449,$AR$5:$AR$12,0),4))*($G449/INDEX($AV$5:$BA$12,MATCH($D449,$AR$5:$AR$12,0),4))^$I449)+(EXP(-$G449/INDEX($AV$5:$BA$12,MATCH($D449,$AR$5:$AR$12,0),5))*($G449/INDEX($AV$5:$BA$12,MATCH($D449,$AR$5:$AR$12,0),5))^$I449)+(EXP(-$G449/INDEX($AV$5:$BA$12,MATCH($D449,$AR$5:$AR$12,0),6))*($G449/INDEX($AV$5:$BA$12,MATCH($D449,$AR$5:$AR$12,0),6))^$I449)),0)</x:f>
        <x:v>0.1301530194568527</x:v>
      </x:c>
      <x:c r="AB449" s="145" t="n">
        <x:f>IFERROR((EXP(-$G449/INDEX($AV$5:$BA$12,MATCH($D449,$AR$5:$AR$12,0),4))*($G449/INDEX($AV$5:$BA$12,MATCH($D449,$AR$5:$AR$12,0),4))^$I449)/((EXP(-$G449/INDEX($AV$5:$BA$12,MATCH($D449,$AR$5:$AR$12,0),1))*($G449/INDEX($AV$5:$BA$12,MATCH($D449,$AR$5:$AR$12,0),1))^$I449)+(EXP(-$G449/INDEX($AV$5:$BA$12,MATCH($D449,$AR$5:$AR$12,0),2))*($G449/INDEX($AV$5:$BA$12,MATCH($D449,$AR$5:$AR$12,0),2))^$I449)+(EXP(-$G449/INDEX($AV$5:$BA$12,MATCH($D449,$AR$5:$AR$12,0),3))*($G449/INDEX($AV$5:$BA$12,MATCH($D449,$AR$5:$AR$12,0),3))^$I449)+(EXP(-$G449/INDEX($AV$5:$BA$12,MATCH($D449,$AR$5:$AR$12,0),4))*($G449/INDEX($AV$5:$BA$12,MATCH($D449,$AR$5:$AR$12,0),4))^$I449)+(EXP(-$G449/INDEX($AV$5:$BA$12,MATCH($D449,$AR$5:$AR$12,0),5))*($G449/INDEX($AV$5:$BA$12,MATCH($D449,$AR$5:$AR$12,0),5))^$I449)+(EXP(-$G449/INDEX($AV$5:$BA$12,MATCH($D449,$AR$5:$AR$12,0),6))*($G449/INDEX($AV$5:$BA$12,MATCH($D449,$AR$5:$AR$12,0),6))^$I449)),0)</x:f>
        <x:v>0.14611579236260208</x:v>
      </x:c>
      <x:c r="AC449" s="145" t="n">
        <x:f>IFERROR((EXP(-$G449/INDEX($AV$5:$BA$12,MATCH($D449,$AR$5:$AR$12,0),5))*($G449/INDEX($AV$5:$BA$12,MATCH($D449,$AR$5:$AR$12,0),5))^$I449)/((EXP(-$G449/INDEX($AV$5:$BA$12,MATCH($D449,$AR$5:$AR$12,0),1))*($G449/INDEX($AV$5:$BA$12,MATCH($D449,$AR$5:$AR$12,0),1))^$I449)+(EXP(-$G449/INDEX($AV$5:$BA$12,MATCH($D449,$AR$5:$AR$12,0),2))*($G449/INDEX($AV$5:$BA$12,MATCH($D449,$AR$5:$AR$12,0),2))^$I449)+(EXP(-$G449/INDEX($AV$5:$BA$12,MATCH($D449,$AR$5:$AR$12,0),3))*($G449/INDEX($AV$5:$BA$12,MATCH($D449,$AR$5:$AR$12,0),3))^$I449)+(EXP(-$G449/INDEX($AV$5:$BA$12,MATCH($D449,$AR$5:$AR$12,0),4))*($G449/INDEX($AV$5:$BA$12,MATCH($D449,$AR$5:$AR$12,0),4))^$I449)+(EXP(-$G449/INDEX($AV$5:$BA$12,MATCH($D449,$AR$5:$AR$12,0),5))*($G449/INDEX($AV$5:$BA$12,MATCH($D449,$AR$5:$AR$12,0),5))^$I449)+(EXP(-$G449/INDEX($AV$5:$BA$12,MATCH($D449,$AR$5:$AR$12,0),6))*($G449/INDEX($AV$5:$BA$12,MATCH($D449,$AR$5:$AR$12,0),6))^$I449)),0)</x:f>
        <x:v>0.1878697425555787</x:v>
      </x:c>
      <x:c r="AD449" s="145" t="n">
        <x:f>IFERROR((EXP(-$G449/INDEX($AV$5:$BA$12,MATCH($D449,$AR$5:$AR$12,0),6))*($G449/INDEX($AV$5:$BA$12,MATCH($D449,$AR$5:$AR$12,0),6))^$I449)/((EXP(-$G449/INDEX($AV$5:$BA$12,MATCH($D449,$AR$5:$AR$12,0),1))*($G449/INDEX($AV$5:$BA$12,MATCH($D449,$AR$5:$AR$12,0),1))^$I449)+(EXP(-$G449/INDEX($AV$5:$BA$12,MATCH($D449,$AR$5:$AR$12,0),2))*($G449/INDEX($AV$5:$BA$12,MATCH($D449,$AR$5:$AR$12,0),2))^$I449)+(EXP(-$G449/INDEX($AV$5:$BA$12,MATCH($D449,$AR$5:$AR$12,0),3))*($G449/INDEX($AV$5:$BA$12,MATCH($D449,$AR$5:$AR$12,0),3))^$I449)+(EXP(-$G449/INDEX($AV$5:$BA$12,MATCH($D449,$AR$5:$AR$12,0),4))*($G449/INDEX($AV$5:$BA$12,MATCH($D449,$AR$5:$AR$12,0),4))^$I449)+(EXP(-$G449/INDEX($AV$5:$BA$12,MATCH($D449,$AR$5:$AR$12,0),5))*($G449/INDEX($AV$5:$BA$12,MATCH($D449,$AR$5:$AR$12,0),5))^$I449)+(EXP(-$G449/INDEX($AV$5:$BA$12,MATCH($D449,$AR$5:$AR$12,0),6))*($G449/INDEX($AV$5:$BA$12,MATCH($D449,$AR$5:$AR$12,0),6))^$I449)),0)</x:f>
        <x:v>0.2903094536335819</x:v>
      </x:c>
      <x:c r="AE449" s="145" t="n">
        <x:f>IFERROR((EXP(-$G449/INDEX($BB$5:$BG$12,MATCH($D449,$AR$5:$AR$12,0),1))*($G449/INDEX($BB$5:$BG$12,MATCH($D449,$AR$5:$AR$12,0),1))^$J449)/((EXP(-$G449/INDEX($BB$5:$BG$12,MATCH($D449,$AR$5:$AR$12,0),1))*($G449/INDEX($BB$5:$BG$12,MATCH($D449,$AR$5:$AR$12,0),1))^$J449)+(EXP(-$G449/INDEX($BB$5:$BG$12,MATCH($D449,$AR$5:$AR$12,0),2))*($G449/INDEX($BB$5:$BG$12,MATCH($D449,$AR$5:$AR$12,0),2))^$J449)+(EXP(-$G449/INDEX($BB$5:$BG$12,MATCH($D449,$AR$5:$AR$12,0),3))*($G449/INDEX($BB$5:$BG$12,MATCH($D449,$AR$5:$AR$12,0),3))^$J449)+(EXP(-$G449/INDEX($BB$5:$BG$12,MATCH($D449,$AR$5:$AR$12,0),4))*($G449/INDEX($BB$5:$BG$12,MATCH($D449,$AR$5:$AR$12,0),4))^$J449)+(EXP(-$G449/INDEX($BB$5:$BG$12,MATCH($D449,$AR$5:$AR$12,0),5))*($G449/INDEX($BB$5:$BG$12,MATCH($D449,$AR$5:$AR$12,0),5))^$J449)+(EXP(-$G449/INDEX($BB$5:$BG$12,MATCH($D449,$AR$5:$AR$12,0),6))*($G449/INDEX($BB$5:$BG$12,MATCH($D449,$AR$5:$AR$12,0),6))^$J449)),0)</x:f>
        <x:v>0.4840368736010897</x:v>
      </x:c>
      <x:c r="AF449" s="145" t="n">
        <x:f>IFERROR((EXP(-$G449/INDEX($BB$5:$BG$12,MATCH($D449,$AR$5:$AR$12,0),2))*($G449/INDEX($BB$5:$BG$12,MATCH($D449,$AR$5:$AR$12,0),2))^$J449)/((EXP(-$G449/INDEX($BB$5:$BG$12,MATCH($D449,$AR$5:$AR$12,0),1))*($G449/INDEX($BB$5:$BG$12,MATCH($D449,$AR$5:$AR$12,0),1))^$J449)+(EXP(-$G449/INDEX($BB$5:$BG$12,MATCH($D449,$AR$5:$AR$12,0),2))*($G449/INDEX($BB$5:$BG$12,MATCH($D449,$AR$5:$AR$12,0),2))^$J449)+(EXP(-$G449/INDEX($BB$5:$BG$12,MATCH($D449,$AR$5:$AR$12,0),3))*($G449/INDEX($BB$5:$BG$12,MATCH($D449,$AR$5:$AR$12,0),3))^$J449)+(EXP(-$G449/INDEX($BB$5:$BG$12,MATCH($D449,$AR$5:$AR$12,0),4))*($G449/INDEX($BB$5:$BG$12,MATCH($D449,$AR$5:$AR$12,0),4))^$J449)+(EXP(-$G449/INDEX($BB$5:$BG$12,MATCH($D449,$AR$5:$AR$12,0),5))*($G449/INDEX($BB$5:$BG$12,MATCH($D449,$AR$5:$AR$12,0),5))^$J449)+(EXP(-$G449/INDEX($BB$5:$BG$12,MATCH($D449,$AR$5:$AR$12,0),6))*($G449/INDEX($BB$5:$BG$12,MATCH($D449,$AR$5:$AR$12,0),6))^$J449)),0)</x:f>
        <x:v>0.30777654641826296</x:v>
      </x:c>
      <x:c r="AG449" s="145" t="n">
        <x:f>IFERROR((EXP(-$G449/INDEX($BB$5:$BG$12,MATCH($D449,$AR$5:$AR$12,0),3))*($G449/INDEX($BB$5:$BG$12,MATCH($D449,$AR$5:$AR$12,0),3))^$J449)/((EXP(-$G449/INDEX($BB$5:$BG$12,MATCH($D449,$AR$5:$AR$12,0),1))*($G449/INDEX($BB$5:$BG$12,MATCH($D449,$AR$5:$AR$12,0),1))^$J449)+(EXP(-$G449/INDEX($BB$5:$BG$12,MATCH($D449,$AR$5:$AR$12,0),2))*($G449/INDEX($BB$5:$BG$12,MATCH($D449,$AR$5:$AR$12,0),2))^$J449)+(EXP(-$G449/INDEX($BB$5:$BG$12,MATCH($D449,$AR$5:$AR$12,0),3))*($G449/INDEX($BB$5:$BG$12,MATCH($D449,$AR$5:$AR$12,0),3))^$J449)+(EXP(-$G449/INDEX($BB$5:$BG$12,MATCH($D449,$AR$5:$AR$12,0),4))*($G449/INDEX($BB$5:$BG$12,MATCH($D449,$AR$5:$AR$12,0),4))^$J449)+(EXP(-$G449/INDEX($BB$5:$BG$12,MATCH($D449,$AR$5:$AR$12,0),5))*($G449/INDEX($BB$5:$BG$12,MATCH($D449,$AR$5:$AR$12,0),5))^$J449)+(EXP(-$G449/INDEX($BB$5:$BG$12,MATCH($D449,$AR$5:$AR$12,0),6))*($G449/INDEX($BB$5:$BG$12,MATCH($D449,$AR$5:$AR$12,0),6))^$J449)),0)</x:f>
        <x:v>0.15156297981715816</x:v>
      </x:c>
      <x:c r="AH449" s="145" t="n">
        <x:f>IFERROR((EXP(-$G449/INDEX($BB$5:$BG$12,MATCH($D449,$AR$5:$AR$12,0),4))*($G449/INDEX($BB$5:$BG$12,MATCH($D449,$AR$5:$AR$12,0),4))^$J449)/((EXP(-$G449/INDEX($BB$5:$BG$12,MATCH($D449,$AR$5:$AR$12,0),1))*($G449/INDEX($BB$5:$BG$12,MATCH($D449,$AR$5:$AR$12,0),1))^$J449)+(EXP(-$G449/INDEX($BB$5:$BG$12,MATCH($D449,$AR$5:$AR$12,0),2))*($G449/INDEX($BB$5:$BG$12,MATCH($D449,$AR$5:$AR$12,0),2))^$J449)+(EXP(-$G449/INDEX($BB$5:$BG$12,MATCH($D449,$AR$5:$AR$12,0),3))*($G449/INDEX($BB$5:$BG$12,MATCH($D449,$AR$5:$AR$12,0),3))^$J449)+(EXP(-$G449/INDEX($BB$5:$BG$12,MATCH($D449,$AR$5:$AR$12,0),4))*($G449/INDEX($BB$5:$BG$12,MATCH($D449,$AR$5:$AR$12,0),4))^$J449)+(EXP(-$G449/INDEX($BB$5:$BG$12,MATCH($D449,$AR$5:$AR$12,0),5))*($G449/INDEX($BB$5:$BG$12,MATCH($D449,$AR$5:$AR$12,0),5))^$J449)+(EXP(-$G449/INDEX($BB$5:$BG$12,MATCH($D449,$AR$5:$AR$12,0),6))*($G449/INDEX($BB$5:$BG$12,MATCH($D449,$AR$5:$AR$12,0),6))^$J449)),0)</x:f>
        <x:v>0.037617017519579</x:v>
      </x:c>
      <x:c r="AI449" s="145" t="n">
        <x:f>IFERROR((EXP(-$G449/INDEX($BB$5:$BG$12,MATCH($D449,$AR$5:$AR$12,0),5))*($G449/INDEX($BB$5:$BG$12,MATCH($D449,$AR$5:$AR$12,0),5))^$J449)/((EXP(-$G449/INDEX($BB$5:$BG$12,MATCH($D449,$AR$5:$AR$12,0),1))*($G449/INDEX($BB$5:$BG$12,MATCH($D449,$AR$5:$AR$12,0),1))^$J449)+(EXP(-$G449/INDEX($BB$5:$BG$12,MATCH($D449,$AR$5:$AR$12,0),2))*($G449/INDEX($BB$5:$BG$12,MATCH($D449,$AR$5:$AR$12,0),2))^$J449)+(EXP(-$G449/INDEX($BB$5:$BG$12,MATCH($D449,$AR$5:$AR$12,0),3))*($G449/INDEX($BB$5:$BG$12,MATCH($D449,$AR$5:$AR$12,0),3))^$J449)+(EXP(-$G449/INDEX($BB$5:$BG$12,MATCH($D449,$AR$5:$AR$12,0),4))*($G449/INDEX($BB$5:$BG$12,MATCH($D449,$AR$5:$AR$12,0),4))^$J449)+(EXP(-$G449/INDEX($BB$5:$BG$12,MATCH($D449,$AR$5:$AR$12,0),5))*($G449/INDEX($BB$5:$BG$12,MATCH($D449,$AR$5:$AR$12,0),5))^$J449)+(EXP(-$G449/INDEX($BB$5:$BG$12,MATCH($D449,$AR$5:$AR$12,0),6))*($G449/INDEX($BB$5:$BG$12,MATCH($D449,$AR$5:$AR$12,0),6))^$J449)),0)</x:f>
        <x:v>0.012900472203324782</x:v>
      </x:c>
      <x:c r="AJ449" s="145" t="n">
        <x:f>IFERROR((EXP(-$G449/INDEX($BB$5:$BG$12,MATCH($D449,$AR$5:$AR$12,0),6))*($G449/INDEX($BB$5:$BG$12,MATCH($D449,$AR$5:$AR$12,0),6))^$J449)/((EXP(-$G449/INDEX($BB$5:$BG$12,MATCH($D449,$AR$5:$AR$12,0),1))*($G449/INDEX($BB$5:$BG$12,MATCH($D449,$AR$5:$AR$12,0),1))^$J449)+(EXP(-$G449/INDEX($BB$5:$BG$12,MATCH($D449,$AR$5:$AR$12,0),2))*($G449/INDEX($BB$5:$BG$12,MATCH($D449,$AR$5:$AR$12,0),2))^$J449)+(EXP(-$G449/INDEX($BB$5:$BG$12,MATCH($D449,$AR$5:$AR$12,0),3))*($G449/INDEX($BB$5:$BG$12,MATCH($D449,$AR$5:$AR$12,0),3))^$J449)+(EXP(-$G449/INDEX($BB$5:$BG$12,MATCH($D449,$AR$5:$AR$12,0),4))*($G449/INDEX($BB$5:$BG$12,MATCH($D449,$AR$5:$AR$12,0),4))^$J449)+(EXP(-$G449/INDEX($BB$5:$BG$12,MATCH($D449,$AR$5:$AR$12,0),5))*($G449/INDEX($BB$5:$BG$12,MATCH($D449,$AR$5:$AR$12,0),5))^$J449)+(EXP(-$G449/INDEX($BB$5:$BG$12,MATCH($D449,$AR$5:$AR$12,0),6))*($G449/INDEX($BB$5:$BG$12,MATCH($D449,$AR$5:$AR$12,0),6))^$J449)),0)</x:f>
        <x:v>0.0061061104405853</x:v>
      </x:c>
      <x:c r="BJ449"/>
      <x:c r="BK449"/>
      <x:c r="BL449"/>
      <x:c r="BM449"/>
      <x:c r="BN449"/>
      <x:c r="BO449"/>
      <x:c r="BP449"/>
      <x:c r="BQ449"/>
      <x:c r="BR449"/>
      <x:c r="BS449"/>
      <x:c r="BT449"/>
      <x:c r="BU449"/>
      <x:c r="BV449"/>
      <x:c r="BW449"/>
      <x:c r="BX449"/>
      <x:c r="BY449"/>
      <x:c r="BZ449"/>
    </x:row>
    <x:row r="450">
      <x:c r="A450" s="30" t="n">
        <x:f>'対象台データ'!A448</x:f>
        <x:v>46278</x:v>
      </x:c>
      <x:c r="B450" s="1004" t="str">
        <x:f>'対象台データ'!B448</x:f>
        <x:v>日</x:v>
      </x:c>
      <x:c r="C450" s="1004" t="str">
        <x:f>'対象台データ'!C448</x:f>
        <x:v>9/13</x:v>
      </x:c>
      <x:c r="D450" t="str">
        <x:f>'対象台データ'!D448</x:f>
        <x:v>ゴーゴージャグラー3</x:v>
      </x:c>
      <x:c r="E450" s="1015" t="n">
        <x:f>IF($X450="A",MIN(100,MAX(0,55+(V450-55)*(1+0.4*SQRT(MIN(G450/8000,1))))),MIN(100,MAX(0,V450)))</x:f>
        <x:v>58.44514846433614</x:v>
      </x:c>
      <x:c r="F450" s="1017" t="n">
        <x:f>'対象台データ'!E448</x:f>
        <x:v>918</x:v>
      </x:c>
      <x:c r="G450" s="644" t="n">
        <x:f>'対象台データ'!F448</x:f>
        <x:v>8555</x:v>
      </x:c>
      <x:c r="H450" s="644" t="n">
        <x:f>'対象台データ'!G448</x:f>
        <x:v>-133</x:v>
      </x:c>
      <x:c r="I450" s="644" t="n">
        <x:f>'対象台データ'!H448</x:f>
        <x:v>26</x:v>
      </x:c>
      <x:c r="J450" s="644" t="n">
        <x:f>'対象台データ'!I448</x:f>
        <x:v>41</x:v>
      </x:c>
      <x:c r="K450" s="145" t="n">
        <x:f>'対象台データ'!K448</x:f>
        <x:v>0.9948178453146308</x:v>
      </x:c>
      <x:c r="L450" s="28" t="n">
        <x:f>IF(G450&lt;=0,5,IF(G450&lt;1500,5+(G450-0)*(20-5)/(1500-0),IF(G450&lt;3000,20+(G450-1500)*(40-20)/(3000-1500),IF(G450&lt;4500,40+(G450-3000)*(58-40)/(4500-3000),IF(G450&lt;6000,58+(G450-4500)*(72-58)/(6000-4500),IF(G450&lt;7500,72+(G450-6000)*(84-72)/(7500-6000),IF(G450&lt;9000,84+(G450-7500)*(93-84)/(9000-7500),IF(G450&lt;11000,93+(G450-9000)*(100-93)/(11000-9000),100))))))))</x:f>
        <x:v>90.33</x:v>
      </x:c>
      <x:c r="M450" s="28" t="n">
        <x:v>1</x:v>
      </x:c>
      <x:c r="N450" s="28" t="n">
        <x:f>MIN(100,L450*M450)</x:f>
        <x:v>90.33</x:v>
      </x:c>
      <x:c r="O450" s="28" t="n">
        <x:f>IF(K450&lt;=0.8,0,IF(K450&lt;0.9,0+(K450-0.8)*(10-0)/(0.9-0.8),IF(K450&lt;1,10+(K450-0.9)*(35-10)/(1-0.9),IF(K450&lt;1.2,35+(K450-1)*(87-35)/(1.2-1),IF(K450&lt;1.3,87+(K450-1.2)*(96-87)/(1.3-1.2),IF(K450&lt;1.45,96+(K450-1.3)*(100-96)/(1.45-1.3),100))))))</x:f>
        <x:v>33.7044613286577</x:v>
      </x:c>
      <x:c r="P450" s="145" t="n">
        <x:f>MIN(1,SQRT(G450/8000))</x:f>
        <x:v>1</x:v>
      </x:c>
      <x:c r="Q450" s="28" t="n">
        <x:f>35+(O450-35)*P450</x:f>
        <x:v>33.7044613286577</x:v>
      </x:c>
      <x:c r="R450" s="28" t="n">
        <x:f>IF(K450&lt;0.95,MIN(25,(0.95-K450)*250),0)</x:f>
        <x:v>0</x:v>
      </x:c>
      <x:c r="S450" s="28" t="n">
        <x:f>IF($X450="A",Y450*5+Z450*15+AA450*30+AB450*60+AC450*80+AD450*100,0)</x:f>
        <x:v>40.424945117404164</x:v>
      </x:c>
      <x:c r="T450" s="28" t="n">
        <x:f>IF($X450="A",AE450*5+AF450*15+AG450*30+AH450*60+AI450*80+AJ450*100,0)</x:f>
        <x:v>82.1410997207116</x:v>
      </x:c>
      <x:c r="U450" s="28" t="n">
        <x:f>IF($X450="A",S450*15%+T450*30%+Q450*55%,0)</x:f>
        <x:v>49.24352541458583</x:v>
      </x:c>
      <x:c r="V450" s="1019" t="n">
        <x:f>IF($X450="A",U450*80%+N450*20%,N450*IFERROR(INDEX($AT$5:$AT$60,MATCH($D450,$AR$5:$AR$60,0)),0.6)+Q450*IFERROR(INDEX($AU$5:$AU$60,MATCH($D450,$AR$5:$AR$60,0)),0.4)-R450)</x:f>
        <x:v>57.46082033166867</x:v>
      </x:c>
      <x:c r="W450" s="25" t="str">
        <x:f>IF(E450&gt;=90,"設定6級候補",IF(E450&gt;=75,"設定4以上強候補",IF(E450&gt;=60,"設定4以上を疑う","要観察")))</x:f>
        <x:v>要観察</x:v>
      </x:c>
      <x:c r="X450" s="1004" t="str">
        <x:f>IFERROR(INDEX($AS$5:$AS$60,MATCH($D450,$AR$5:$AR$60,0)),"AT")</x:f>
        <x:v>A</x:v>
      </x:c>
      <x:c r="Y450" s="145" t="n">
        <x:f>IFERROR((EXP(-$G450/INDEX($AV$5:$BA$12,MATCH($D450,$AR$5:$AR$12,0),1))*($G450/INDEX($AV$5:$BA$12,MATCH($D450,$AR$5:$AR$12,0),1))^$I450)/((EXP(-$G450/INDEX($AV$5:$BA$12,MATCH($D450,$AR$5:$AR$12,0),1))*($G450/INDEX($AV$5:$BA$12,MATCH($D450,$AR$5:$AR$12,0),1))^$I450)+(EXP(-$G450/INDEX($AV$5:$BA$12,MATCH($D450,$AR$5:$AR$12,0),2))*($G450/INDEX($AV$5:$BA$12,MATCH($D450,$AR$5:$AR$12,0),2))^$I450)+(EXP(-$G450/INDEX($AV$5:$BA$12,MATCH($D450,$AR$5:$AR$12,0),3))*($G450/INDEX($AV$5:$BA$12,MATCH($D450,$AR$5:$AR$12,0),3))^$I450)+(EXP(-$G450/INDEX($AV$5:$BA$12,MATCH($D450,$AR$5:$AR$12,0),4))*($G450/INDEX($AV$5:$BA$12,MATCH($D450,$AR$5:$AR$12,0),4))^$I450)+(EXP(-$G450/INDEX($AV$5:$BA$12,MATCH($D450,$AR$5:$AR$12,0),5))*($G450/INDEX($AV$5:$BA$12,MATCH($D450,$AR$5:$AR$12,0),5))^$I450)+(EXP(-$G450/INDEX($AV$5:$BA$12,MATCH($D450,$AR$5:$AR$12,0),6))*($G450/INDEX($AV$5:$BA$12,MATCH($D450,$AR$5:$AR$12,0),6))^$I450)),0)</x:f>
        <x:v>0.20366248178227989</x:v>
      </x:c>
      <x:c r="Z450" s="145" t="n">
        <x:f>IFERROR((EXP(-$G450/INDEX($AV$5:$BA$12,MATCH($D450,$AR$5:$AR$12,0),2))*($G450/INDEX($AV$5:$BA$12,MATCH($D450,$AR$5:$AR$12,0),2))^$I450)/((EXP(-$G450/INDEX($AV$5:$BA$12,MATCH($D450,$AR$5:$AR$12,0),1))*($G450/INDEX($AV$5:$BA$12,MATCH($D450,$AR$5:$AR$12,0),1))^$I450)+(EXP(-$G450/INDEX($AV$5:$BA$12,MATCH($D450,$AR$5:$AR$12,0),2))*($G450/INDEX($AV$5:$BA$12,MATCH($D450,$AR$5:$AR$12,0),2))^$I450)+(EXP(-$G450/INDEX($AV$5:$BA$12,MATCH($D450,$AR$5:$AR$12,0),3))*($G450/INDEX($AV$5:$BA$12,MATCH($D450,$AR$5:$AR$12,0),3))^$I450)+(EXP(-$G450/INDEX($AV$5:$BA$12,MATCH($D450,$AR$5:$AR$12,0),4))*($G450/INDEX($AV$5:$BA$12,MATCH($D450,$AR$5:$AR$12,0),4))^$I450)+(EXP(-$G450/INDEX($AV$5:$BA$12,MATCH($D450,$AR$5:$AR$12,0),5))*($G450/INDEX($AV$5:$BA$12,MATCH($D450,$AR$5:$AR$12,0),5))^$I450)+(EXP(-$G450/INDEX($AV$5:$BA$12,MATCH($D450,$AR$5:$AR$12,0),6))*($G450/INDEX($AV$5:$BA$12,MATCH($D450,$AR$5:$AR$12,0),6))^$I450)),0)</x:f>
        <x:v>0.1981487123014177</x:v>
      </x:c>
      <x:c r="AA450" s="145" t="n">
        <x:f>IFERROR((EXP(-$G450/INDEX($AV$5:$BA$12,MATCH($D450,$AR$5:$AR$12,0),3))*($G450/INDEX($AV$5:$BA$12,MATCH($D450,$AR$5:$AR$12,0),3))^$I450)/((EXP(-$G450/INDEX($AV$5:$BA$12,MATCH($D450,$AR$5:$AR$12,0),1))*($G450/INDEX($AV$5:$BA$12,MATCH($D450,$AR$5:$AR$12,0),1))^$I450)+(EXP(-$G450/INDEX($AV$5:$BA$12,MATCH($D450,$AR$5:$AR$12,0),2))*($G450/INDEX($AV$5:$BA$12,MATCH($D450,$AR$5:$AR$12,0),2))^$I450)+(EXP(-$G450/INDEX($AV$5:$BA$12,MATCH($D450,$AR$5:$AR$12,0),3))*($G450/INDEX($AV$5:$BA$12,MATCH($D450,$AR$5:$AR$12,0),3))^$I450)+(EXP(-$G450/INDEX($AV$5:$BA$12,MATCH($D450,$AR$5:$AR$12,0),4))*($G450/INDEX($AV$5:$BA$12,MATCH($D450,$AR$5:$AR$12,0),4))^$I450)+(EXP(-$G450/INDEX($AV$5:$BA$12,MATCH($D450,$AR$5:$AR$12,0),5))*($G450/INDEX($AV$5:$BA$12,MATCH($D450,$AR$5:$AR$12,0),5))^$I450)+(EXP(-$G450/INDEX($AV$5:$BA$12,MATCH($D450,$AR$5:$AR$12,0),6))*($G450/INDEX($AV$5:$BA$12,MATCH($D450,$AR$5:$AR$12,0),6))^$I450)),0)</x:f>
        <x:v>0.19266748110581944</x:v>
      </x:c>
      <x:c r="AB450" s="145" t="n">
        <x:f>IFERROR((EXP(-$G450/INDEX($AV$5:$BA$12,MATCH($D450,$AR$5:$AR$12,0),4))*($G450/INDEX($AV$5:$BA$12,MATCH($D450,$AR$5:$AR$12,0),4))^$I450)/((EXP(-$G450/INDEX($AV$5:$BA$12,MATCH($D450,$AR$5:$AR$12,0),1))*($G450/INDEX($AV$5:$BA$12,MATCH($D450,$AR$5:$AR$12,0),1))^$I450)+(EXP(-$G450/INDEX($AV$5:$BA$12,MATCH($D450,$AR$5:$AR$12,0),2))*($G450/INDEX($AV$5:$BA$12,MATCH($D450,$AR$5:$AR$12,0),2))^$I450)+(EXP(-$G450/INDEX($AV$5:$BA$12,MATCH($D450,$AR$5:$AR$12,0),3))*($G450/INDEX($AV$5:$BA$12,MATCH($D450,$AR$5:$AR$12,0),3))^$I450)+(EXP(-$G450/INDEX($AV$5:$BA$12,MATCH($D450,$AR$5:$AR$12,0),4))*($G450/INDEX($AV$5:$BA$12,MATCH($D450,$AR$5:$AR$12,0),4))^$I450)+(EXP(-$G450/INDEX($AV$5:$BA$12,MATCH($D450,$AR$5:$AR$12,0),5))*($G450/INDEX($AV$5:$BA$12,MATCH($D450,$AR$5:$AR$12,0),5))^$I450)+(EXP(-$G450/INDEX($AV$5:$BA$12,MATCH($D450,$AR$5:$AR$12,0),6))*($G450/INDEX($AV$5:$BA$12,MATCH($D450,$AR$5:$AR$12,0),6))^$I450)),0)</x:f>
        <x:v>0.17645898203588423</x:v>
      </x:c>
      <x:c r="AC450" s="145" t="n">
        <x:f>IFERROR((EXP(-$G450/INDEX($AV$5:$BA$12,MATCH($D450,$AR$5:$AR$12,0),5))*($G450/INDEX($AV$5:$BA$12,MATCH($D450,$AR$5:$AR$12,0),5))^$I450)/((EXP(-$G450/INDEX($AV$5:$BA$12,MATCH($D450,$AR$5:$AR$12,0),1))*($G450/INDEX($AV$5:$BA$12,MATCH($D450,$AR$5:$AR$12,0),1))^$I450)+(EXP(-$G450/INDEX($AV$5:$BA$12,MATCH($D450,$AR$5:$AR$12,0),2))*($G450/INDEX($AV$5:$BA$12,MATCH($D450,$AR$5:$AR$12,0),2))^$I450)+(EXP(-$G450/INDEX($AV$5:$BA$12,MATCH($D450,$AR$5:$AR$12,0),3))*($G450/INDEX($AV$5:$BA$12,MATCH($D450,$AR$5:$AR$12,0),3))^$I450)+(EXP(-$G450/INDEX($AV$5:$BA$12,MATCH($D450,$AR$5:$AR$12,0),4))*($G450/INDEX($AV$5:$BA$12,MATCH($D450,$AR$5:$AR$12,0),4))^$I450)+(EXP(-$G450/INDEX($AV$5:$BA$12,MATCH($D450,$AR$5:$AR$12,0),5))*($G450/INDEX($AV$5:$BA$12,MATCH($D450,$AR$5:$AR$12,0),5))^$I450)+(EXP(-$G450/INDEX($AV$5:$BA$12,MATCH($D450,$AR$5:$AR$12,0),6))*($G450/INDEX($AV$5:$BA$12,MATCH($D450,$AR$5:$AR$12,0),6))^$I450)),0)</x:f>
        <x:v>0.1419697804408004</x:v>
      </x:c>
      <x:c r="AD450" s="145" t="n">
        <x:f>IFERROR((EXP(-$G450/INDEX($AV$5:$BA$12,MATCH($D450,$AR$5:$AR$12,0),6))*($G450/INDEX($AV$5:$BA$12,MATCH($D450,$AR$5:$AR$12,0),6))^$I450)/((EXP(-$G450/INDEX($AV$5:$BA$12,MATCH($D450,$AR$5:$AR$12,0),1))*($G450/INDEX($AV$5:$BA$12,MATCH($D450,$AR$5:$AR$12,0),1))^$I450)+(EXP(-$G450/INDEX($AV$5:$BA$12,MATCH($D450,$AR$5:$AR$12,0),2))*($G450/INDEX($AV$5:$BA$12,MATCH($D450,$AR$5:$AR$12,0),2))^$I450)+(EXP(-$G450/INDEX($AV$5:$BA$12,MATCH($D450,$AR$5:$AR$12,0),3))*($G450/INDEX($AV$5:$BA$12,MATCH($D450,$AR$5:$AR$12,0),3))^$I450)+(EXP(-$G450/INDEX($AV$5:$BA$12,MATCH($D450,$AR$5:$AR$12,0),4))*($G450/INDEX($AV$5:$BA$12,MATCH($D450,$AR$5:$AR$12,0),4))^$I450)+(EXP(-$G450/INDEX($AV$5:$BA$12,MATCH($D450,$AR$5:$AR$12,0),5))*($G450/INDEX($AV$5:$BA$12,MATCH($D450,$AR$5:$AR$12,0),5))^$I450)+(EXP(-$G450/INDEX($AV$5:$BA$12,MATCH($D450,$AR$5:$AR$12,0),6))*($G450/INDEX($AV$5:$BA$12,MATCH($D450,$AR$5:$AR$12,0),6))^$I450)),0)</x:f>
        <x:v>0.08709256233379825</x:v>
      </x:c>
      <x:c r="AE450" s="145" t="n">
        <x:f>IFERROR((EXP(-$G450/INDEX($BB$5:$BG$12,MATCH($D450,$AR$5:$AR$12,0),1))*($G450/INDEX($BB$5:$BG$12,MATCH($D450,$AR$5:$AR$12,0),1))^$J450)/((EXP(-$G450/INDEX($BB$5:$BG$12,MATCH($D450,$AR$5:$AR$12,0),1))*($G450/INDEX($BB$5:$BG$12,MATCH($D450,$AR$5:$AR$12,0),1))^$J450)+(EXP(-$G450/INDEX($BB$5:$BG$12,MATCH($D450,$AR$5:$AR$12,0),2))*($G450/INDEX($BB$5:$BG$12,MATCH($D450,$AR$5:$AR$12,0),2))^$J450)+(EXP(-$G450/INDEX($BB$5:$BG$12,MATCH($D450,$AR$5:$AR$12,0),3))*($G450/INDEX($BB$5:$BG$12,MATCH($D450,$AR$5:$AR$12,0),3))^$J450)+(EXP(-$G450/INDEX($BB$5:$BG$12,MATCH($D450,$AR$5:$AR$12,0),4))*($G450/INDEX($BB$5:$BG$12,MATCH($D450,$AR$5:$AR$12,0),4))^$J450)+(EXP(-$G450/INDEX($BB$5:$BG$12,MATCH($D450,$AR$5:$AR$12,0),5))*($G450/INDEX($BB$5:$BG$12,MATCH($D450,$AR$5:$AR$12,0),5))^$J450)+(EXP(-$G450/INDEX($BB$5:$BG$12,MATCH($D450,$AR$5:$AR$12,0),6))*($G450/INDEX($BB$5:$BG$12,MATCH($D450,$AR$5:$AR$12,0),6))^$J450)),0)</x:f>
        <x:v>0.004534382017598561</x:v>
      </x:c>
      <x:c r="AF450" s="145" t="n">
        <x:f>IFERROR((EXP(-$G450/INDEX($BB$5:$BG$12,MATCH($D450,$AR$5:$AR$12,0),2))*($G450/INDEX($BB$5:$BG$12,MATCH($D450,$AR$5:$AR$12,0),2))^$J450)/((EXP(-$G450/INDEX($BB$5:$BG$12,MATCH($D450,$AR$5:$AR$12,0),1))*($G450/INDEX($BB$5:$BG$12,MATCH($D450,$AR$5:$AR$12,0),1))^$J450)+(EXP(-$G450/INDEX($BB$5:$BG$12,MATCH($D450,$AR$5:$AR$12,0),2))*($G450/INDEX($BB$5:$BG$12,MATCH($D450,$AR$5:$AR$12,0),2))^$J450)+(EXP(-$G450/INDEX($BB$5:$BG$12,MATCH($D450,$AR$5:$AR$12,0),3))*($G450/INDEX($BB$5:$BG$12,MATCH($D450,$AR$5:$AR$12,0),3))^$J450)+(EXP(-$G450/INDEX($BB$5:$BG$12,MATCH($D450,$AR$5:$AR$12,0),4))*($G450/INDEX($BB$5:$BG$12,MATCH($D450,$AR$5:$AR$12,0),4))^$J450)+(EXP(-$G450/INDEX($BB$5:$BG$12,MATCH($D450,$AR$5:$AR$12,0),5))*($G450/INDEX($BB$5:$BG$12,MATCH($D450,$AR$5:$AR$12,0),5))^$J450)+(EXP(-$G450/INDEX($BB$5:$BG$12,MATCH($D450,$AR$5:$AR$12,0),6))*($G450/INDEX($BB$5:$BG$12,MATCH($D450,$AR$5:$AR$12,0),6))^$J450)),0)</x:f>
        <x:v>0.012407431469598823</x:v>
      </x:c>
      <x:c r="AG450" s="145" t="n">
        <x:f>IFERROR((EXP(-$G450/INDEX($BB$5:$BG$12,MATCH($D450,$AR$5:$AR$12,0),3))*($G450/INDEX($BB$5:$BG$12,MATCH($D450,$AR$5:$AR$12,0),3))^$J450)/((EXP(-$G450/INDEX($BB$5:$BG$12,MATCH($D450,$AR$5:$AR$12,0),1))*($G450/INDEX($BB$5:$BG$12,MATCH($D450,$AR$5:$AR$12,0),1))^$J450)+(EXP(-$G450/INDEX($BB$5:$BG$12,MATCH($D450,$AR$5:$AR$12,0),2))*($G450/INDEX($BB$5:$BG$12,MATCH($D450,$AR$5:$AR$12,0),2))^$J450)+(EXP(-$G450/INDEX($BB$5:$BG$12,MATCH($D450,$AR$5:$AR$12,0),3))*($G450/INDEX($BB$5:$BG$12,MATCH($D450,$AR$5:$AR$12,0),3))^$J450)+(EXP(-$G450/INDEX($BB$5:$BG$12,MATCH($D450,$AR$5:$AR$12,0),4))*($G450/INDEX($BB$5:$BG$12,MATCH($D450,$AR$5:$AR$12,0),4))^$J450)+(EXP(-$G450/INDEX($BB$5:$BG$12,MATCH($D450,$AR$5:$AR$12,0),5))*($G450/INDEX($BB$5:$BG$12,MATCH($D450,$AR$5:$AR$12,0),5))^$J450)+(EXP(-$G450/INDEX($BB$5:$BG$12,MATCH($D450,$AR$5:$AR$12,0),6))*($G450/INDEX($BB$5:$BG$12,MATCH($D450,$AR$5:$AR$12,0),6))^$J450)),0)</x:f>
        <x:v>0.04028612977449345</x:v>
      </x:c>
      <x:c r="AH450" s="145" t="n">
        <x:f>IFERROR((EXP(-$G450/INDEX($BB$5:$BG$12,MATCH($D450,$AR$5:$AR$12,0),4))*($G450/INDEX($BB$5:$BG$12,MATCH($D450,$AR$5:$AR$12,0),4))^$J450)/((EXP(-$G450/INDEX($BB$5:$BG$12,MATCH($D450,$AR$5:$AR$12,0),1))*($G450/INDEX($BB$5:$BG$12,MATCH($D450,$AR$5:$AR$12,0),1))^$J450)+(EXP(-$G450/INDEX($BB$5:$BG$12,MATCH($D450,$AR$5:$AR$12,0),2))*($G450/INDEX($BB$5:$BG$12,MATCH($D450,$AR$5:$AR$12,0),2))^$J450)+(EXP(-$G450/INDEX($BB$5:$BG$12,MATCH($D450,$AR$5:$AR$12,0),3))*($G450/INDEX($BB$5:$BG$12,MATCH($D450,$AR$5:$AR$12,0),3))^$J450)+(EXP(-$G450/INDEX($BB$5:$BG$12,MATCH($D450,$AR$5:$AR$12,0),4))*($G450/INDEX($BB$5:$BG$12,MATCH($D450,$AR$5:$AR$12,0),4))^$J450)+(EXP(-$G450/INDEX($BB$5:$BG$12,MATCH($D450,$AR$5:$AR$12,0),5))*($G450/INDEX($BB$5:$BG$12,MATCH($D450,$AR$5:$AR$12,0),5))^$J450)+(EXP(-$G450/INDEX($BB$5:$BG$12,MATCH($D450,$AR$5:$AR$12,0),6))*($G450/INDEX($BB$5:$BG$12,MATCH($D450,$AR$5:$AR$12,0),6))^$J450)),0)</x:f>
        <x:v>0.17356474812169617</x:v>
      </x:c>
      <x:c r="AI450" s="145" t="n">
        <x:f>IFERROR((EXP(-$G450/INDEX($BB$5:$BG$12,MATCH($D450,$AR$5:$AR$12,0),5))*($G450/INDEX($BB$5:$BG$12,MATCH($D450,$AR$5:$AR$12,0),5))^$J450)/((EXP(-$G450/INDEX($BB$5:$BG$12,MATCH($D450,$AR$5:$AR$12,0),1))*($G450/INDEX($BB$5:$BG$12,MATCH($D450,$AR$5:$AR$12,0),1))^$J450)+(EXP(-$G450/INDEX($BB$5:$BG$12,MATCH($D450,$AR$5:$AR$12,0),2))*($G450/INDEX($BB$5:$BG$12,MATCH($D450,$AR$5:$AR$12,0),2))^$J450)+(EXP(-$G450/INDEX($BB$5:$BG$12,MATCH($D450,$AR$5:$AR$12,0),3))*($G450/INDEX($BB$5:$BG$12,MATCH($D450,$AR$5:$AR$12,0),3))^$J450)+(EXP(-$G450/INDEX($BB$5:$BG$12,MATCH($D450,$AR$5:$AR$12,0),4))*($G450/INDEX($BB$5:$BG$12,MATCH($D450,$AR$5:$AR$12,0),4))^$J450)+(EXP(-$G450/INDEX($BB$5:$BG$12,MATCH($D450,$AR$5:$AR$12,0),5))*($G450/INDEX($BB$5:$BG$12,MATCH($D450,$AR$5:$AR$12,0),5))^$J450)+(EXP(-$G450/INDEX($BB$5:$BG$12,MATCH($D450,$AR$5:$AR$12,0),6))*($G450/INDEX($BB$5:$BG$12,MATCH($D450,$AR$5:$AR$12,0),6))^$J450)),0)</x:f>
        <x:v>0.3305441651809125</x:v>
      </x:c>
      <x:c r="AJ450" s="145" t="n">
        <x:f>IFERROR((EXP(-$G450/INDEX($BB$5:$BG$12,MATCH($D450,$AR$5:$AR$12,0),6))*($G450/INDEX($BB$5:$BG$12,MATCH($D450,$AR$5:$AR$12,0),6))^$J450)/((EXP(-$G450/INDEX($BB$5:$BG$12,MATCH($D450,$AR$5:$AR$12,0),1))*($G450/INDEX($BB$5:$BG$12,MATCH($D450,$AR$5:$AR$12,0),1))^$J450)+(EXP(-$G450/INDEX($BB$5:$BG$12,MATCH($D450,$AR$5:$AR$12,0),2))*($G450/INDEX($BB$5:$BG$12,MATCH($D450,$AR$5:$AR$12,0),2))^$J450)+(EXP(-$G450/INDEX($BB$5:$BG$12,MATCH($D450,$AR$5:$AR$12,0),3))*($G450/INDEX($BB$5:$BG$12,MATCH($D450,$AR$5:$AR$12,0),3))^$J450)+(EXP(-$G450/INDEX($BB$5:$BG$12,MATCH($D450,$AR$5:$AR$12,0),4))*($G450/INDEX($BB$5:$BG$12,MATCH($D450,$AR$5:$AR$12,0),4))^$J450)+(EXP(-$G450/INDEX($BB$5:$BG$12,MATCH($D450,$AR$5:$AR$12,0),5))*($G450/INDEX($BB$5:$BG$12,MATCH($D450,$AR$5:$AR$12,0),5))^$J450)+(EXP(-$G450/INDEX($BB$5:$BG$12,MATCH($D450,$AR$5:$AR$12,0),6))*($G450/INDEX($BB$5:$BG$12,MATCH($D450,$AR$5:$AR$12,0),6))^$J450)),0)</x:f>
        <x:v>0.43866314343570045</x:v>
      </x:c>
      <x:c r="BJ450"/>
      <x:c r="BK450"/>
      <x:c r="BL450"/>
      <x:c r="BM450"/>
      <x:c r="BN450"/>
      <x:c r="BO450"/>
      <x:c r="BP450"/>
      <x:c r="BQ450"/>
      <x:c r="BR450"/>
      <x:c r="BS450"/>
      <x:c r="BT450"/>
      <x:c r="BU450"/>
      <x:c r="BV450"/>
      <x:c r="BW450"/>
      <x:c r="BX450"/>
      <x:c r="BY450"/>
      <x:c r="BZ450"/>
    </x:row>
    <x:row r="451">
      <x:c r="A451" s="30" t="n">
        <x:f>'対象台データ'!A449</x:f>
        <x:v>46278</x:v>
      </x:c>
      <x:c r="B451" s="1004" t="str">
        <x:f>'対象台データ'!B449</x:f>
        <x:v>日</x:v>
      </x:c>
      <x:c r="C451" s="1004" t="str">
        <x:f>'対象台データ'!C449</x:f>
        <x:v>9/13</x:v>
      </x:c>
      <x:c r="D451" t="str">
        <x:f>'対象台データ'!D449</x:f>
        <x:v>ファンキージャグラー2</x:v>
      </x:c>
      <x:c r="E451" s="1015" t="n">
        <x:f>IF($X451="A",MIN(100,MAX(0,55+(V451-55)*(1+0.4*SQRT(MIN(G451/8000,1))))),MIN(100,MAX(0,V451)))</x:f>
        <x:v>40.342417305307265</x:v>
      </x:c>
      <x:c r="F451" s="1017" t="n">
        <x:f>'対象台データ'!E449</x:f>
        <x:v>865</x:v>
      </x:c>
      <x:c r="G451" s="644" t="n">
        <x:f>'対象台データ'!F449</x:f>
        <x:v>8278</x:v>
      </x:c>
      <x:c r="H451" s="644" t="n">
        <x:f>'対象台データ'!G449</x:f>
        <x:v>2474</x:v>
      </x:c>
      <x:c r="I451" s="644" t="n">
        <x:f>'対象台データ'!H449</x:f>
        <x:v>41</x:v>
      </x:c>
      <x:c r="J451" s="644" t="n">
        <x:f>'対象台データ'!I449</x:f>
        <x:v>22</x:v>
      </x:c>
      <x:c r="K451" s="145" t="n">
        <x:f>'対象台データ'!K449</x:f>
        <x:v>1.0996214866714988</x:v>
      </x:c>
      <x:c r="L451" s="28" t="n">
        <x:f>IF(G451&lt;=0,5,IF(G451&lt;1500,5+(G451-0)*(20-5)/(1500-0),IF(G451&lt;3000,20+(G451-1500)*(40-20)/(3000-1500),IF(G451&lt;4500,40+(G451-3000)*(58-40)/(4500-3000),IF(G451&lt;6000,58+(G451-4500)*(72-58)/(6000-4500),IF(G451&lt;7500,72+(G451-6000)*(84-72)/(7500-6000),IF(G451&lt;9000,84+(G451-7500)*(93-84)/(9000-7500),IF(G451&lt;11000,93+(G451-9000)*(100-93)/(11000-9000),100))))))))</x:f>
        <x:v>88.668</x:v>
      </x:c>
      <x:c r="M451" s="28" t="n">
        <x:v>1</x:v>
      </x:c>
      <x:c r="N451" s="28" t="n">
        <x:f>MIN(100,L451*M451)</x:f>
        <x:v>88.668</x:v>
      </x:c>
      <x:c r="O451" s="28" t="n">
        <x:f>IF(K451&lt;=0.8,0,IF(K451&lt;0.9,0+(K451-0.8)*(10-0)/(0.9-0.8),IF(K451&lt;1,10+(K451-0.9)*(35-10)/(1-0.9),IF(K451&lt;1.2,35+(K451-1)*(87-35)/(1.2-1),IF(K451&lt;1.3,87+(K451-1.2)*(96-87)/(1.3-1.2),IF(K451&lt;1.45,96+(K451-1.3)*(100-96)/(1.45-1.3),100))))))</x:f>
        <x:v>60.901586534589704</x:v>
      </x:c>
      <x:c r="P451" s="145" t="n">
        <x:f>MIN(1,SQRT(G451/8000))</x:f>
        <x:v>1</x:v>
      </x:c>
      <x:c r="Q451" s="28" t="n">
        <x:f>35+(O451-35)*P451</x:f>
        <x:v>60.901586534589704</x:v>
      </x:c>
      <x:c r="R451" s="28" t="n">
        <x:f>IF(K451&lt;0.95,MIN(25,(0.95-K451)*250),0)</x:f>
        <x:v>0</x:v>
      </x:c>
      <x:c r="S451" s="28" t="n">
        <x:f>IF($X451="A",Y451*5+Z451*15+AA451*30+AB451*60+AC451*80+AD451*100,0)</x:f>
        <x:v>0</x:v>
      </x:c>
      <x:c r="T451" s="28" t="n">
        <x:f>IF($X451="A",AE451*5+AF451*15+AG451*30+AH451*60+AI451*80+AJ451*100,0)</x:f>
        <x:v>0</x:v>
      </x:c>
      <x:c r="U451" s="28" t="n">
        <x:f>IF($X451="A",S451*15%+T451*30%+Q451*55%,0)</x:f>
        <x:v>33.49587259402434</x:v>
      </x:c>
      <x:c r="V451" s="1019" t="n">
        <x:f>IF($X451="A",U451*80%+N451*20%,N451*IFERROR(INDEX($AT$5:$AT$60,MATCH($D451,$AR$5:$AR$60,0)),0.6)+Q451*IFERROR(INDEX($AU$5:$AU$60,MATCH($D451,$AR$5:$AR$60,0)),0.4)-R451)</x:f>
        <x:v>44.53029807521948</x:v>
      </x:c>
      <x:c r="W451" s="25" t="str">
        <x:f>IF(E451&gt;=90,"設定6級候補",IF(E451&gt;=75,"設定4以上強候補",IF(E451&gt;=60,"設定4以上を疑う","要観察")))</x:f>
        <x:v>要観察</x:v>
      </x:c>
      <x:c r="X451" s="1004" t="str">
        <x:f>IFERROR(INDEX($AS$5:$AS$60,MATCH($D451,$AR$5:$AR$60,0)),"AT")</x:f>
        <x:v>A</x:v>
      </x:c>
      <x:c r="Y451" s="145" t="n">
        <x:f>IFERROR((EXP(-$G451/INDEX($AV$5:$BA$12,MATCH($D451,$AR$5:$AR$12,0),1))*($G451/INDEX($AV$5:$BA$12,MATCH($D451,$AR$5:$AR$12,0),1))^$I451)/((EXP(-$G451/INDEX($AV$5:$BA$12,MATCH($D451,$AR$5:$AR$12,0),1))*($G451/INDEX($AV$5:$BA$12,MATCH($D451,$AR$5:$AR$12,0),1))^$I451)+(EXP(-$G451/INDEX($AV$5:$BA$12,MATCH($D451,$AR$5:$AR$12,0),2))*($G451/INDEX($AV$5:$BA$12,MATCH($D451,$AR$5:$AR$12,0),2))^$I451)+(EXP(-$G451/INDEX($AV$5:$BA$12,MATCH($D451,$AR$5:$AR$12,0),3))*($G451/INDEX($AV$5:$BA$12,MATCH($D451,$AR$5:$AR$12,0),3))^$I451)+(EXP(-$G451/INDEX($AV$5:$BA$12,MATCH($D451,$AR$5:$AR$12,0),4))*($G451/INDEX($AV$5:$BA$12,MATCH($D451,$AR$5:$AR$12,0),4))^$I451)+(EXP(-$G451/INDEX($AV$5:$BA$12,MATCH($D451,$AR$5:$AR$12,0),5))*($G451/INDEX($AV$5:$BA$12,MATCH($D451,$AR$5:$AR$12,0),5))^$I451)+(EXP(-$G451/INDEX($AV$5:$BA$12,MATCH($D451,$AR$5:$AR$12,0),6))*($G451/INDEX($AV$5:$BA$12,MATCH($D451,$AR$5:$AR$12,0),6))^$I451)),0)</x:f>
        <x:v>0</x:v>
      </x:c>
      <x:c r="Z451" s="145" t="n">
        <x:f>IFERROR((EXP(-$G451/INDEX($AV$5:$BA$12,MATCH($D451,$AR$5:$AR$12,0),2))*($G451/INDEX($AV$5:$BA$12,MATCH($D451,$AR$5:$AR$12,0),2))^$I451)/((EXP(-$G451/INDEX($AV$5:$BA$12,MATCH($D451,$AR$5:$AR$12,0),1))*($G451/INDEX($AV$5:$BA$12,MATCH($D451,$AR$5:$AR$12,0),1))^$I451)+(EXP(-$G451/INDEX($AV$5:$BA$12,MATCH($D451,$AR$5:$AR$12,0),2))*($G451/INDEX($AV$5:$BA$12,MATCH($D451,$AR$5:$AR$12,0),2))^$I451)+(EXP(-$G451/INDEX($AV$5:$BA$12,MATCH($D451,$AR$5:$AR$12,0),3))*($G451/INDEX($AV$5:$BA$12,MATCH($D451,$AR$5:$AR$12,0),3))^$I451)+(EXP(-$G451/INDEX($AV$5:$BA$12,MATCH($D451,$AR$5:$AR$12,0),4))*($G451/INDEX($AV$5:$BA$12,MATCH($D451,$AR$5:$AR$12,0),4))^$I451)+(EXP(-$G451/INDEX($AV$5:$BA$12,MATCH($D451,$AR$5:$AR$12,0),5))*($G451/INDEX($AV$5:$BA$12,MATCH($D451,$AR$5:$AR$12,0),5))^$I451)+(EXP(-$G451/INDEX($AV$5:$BA$12,MATCH($D451,$AR$5:$AR$12,0),6))*($G451/INDEX($AV$5:$BA$12,MATCH($D451,$AR$5:$AR$12,0),6))^$I451)),0)</x:f>
        <x:v>0</x:v>
      </x:c>
      <x:c r="AA451" s="145" t="n">
        <x:f>IFERROR((EXP(-$G451/INDEX($AV$5:$BA$12,MATCH($D451,$AR$5:$AR$12,0),3))*($G451/INDEX($AV$5:$BA$12,MATCH($D451,$AR$5:$AR$12,0),3))^$I451)/((EXP(-$G451/INDEX($AV$5:$BA$12,MATCH($D451,$AR$5:$AR$12,0),1))*($G451/INDEX($AV$5:$BA$12,MATCH($D451,$AR$5:$AR$12,0),1))^$I451)+(EXP(-$G451/INDEX($AV$5:$BA$12,MATCH($D451,$AR$5:$AR$12,0),2))*($G451/INDEX($AV$5:$BA$12,MATCH($D451,$AR$5:$AR$12,0),2))^$I451)+(EXP(-$G451/INDEX($AV$5:$BA$12,MATCH($D451,$AR$5:$AR$12,0),3))*($G451/INDEX($AV$5:$BA$12,MATCH($D451,$AR$5:$AR$12,0),3))^$I451)+(EXP(-$G451/INDEX($AV$5:$BA$12,MATCH($D451,$AR$5:$AR$12,0),4))*($G451/INDEX($AV$5:$BA$12,MATCH($D451,$AR$5:$AR$12,0),4))^$I451)+(EXP(-$G451/INDEX($AV$5:$BA$12,MATCH($D451,$AR$5:$AR$12,0),5))*($G451/INDEX($AV$5:$BA$12,MATCH($D451,$AR$5:$AR$12,0),5))^$I451)+(EXP(-$G451/INDEX($AV$5:$BA$12,MATCH($D451,$AR$5:$AR$12,0),6))*($G451/INDEX($AV$5:$BA$12,MATCH($D451,$AR$5:$AR$12,0),6))^$I451)),0)</x:f>
        <x:v>0</x:v>
      </x:c>
      <x:c r="AB451" s="145" t="n">
        <x:f>IFERROR((EXP(-$G451/INDEX($AV$5:$BA$12,MATCH($D451,$AR$5:$AR$12,0),4))*($G451/INDEX($AV$5:$BA$12,MATCH($D451,$AR$5:$AR$12,0),4))^$I451)/((EXP(-$G451/INDEX($AV$5:$BA$12,MATCH($D451,$AR$5:$AR$12,0),1))*($G451/INDEX($AV$5:$BA$12,MATCH($D451,$AR$5:$AR$12,0),1))^$I451)+(EXP(-$G451/INDEX($AV$5:$BA$12,MATCH($D451,$AR$5:$AR$12,0),2))*($G451/INDEX($AV$5:$BA$12,MATCH($D451,$AR$5:$AR$12,0),2))^$I451)+(EXP(-$G451/INDEX($AV$5:$BA$12,MATCH($D451,$AR$5:$AR$12,0),3))*($G451/INDEX($AV$5:$BA$12,MATCH($D451,$AR$5:$AR$12,0),3))^$I451)+(EXP(-$G451/INDEX($AV$5:$BA$12,MATCH($D451,$AR$5:$AR$12,0),4))*($G451/INDEX($AV$5:$BA$12,MATCH($D451,$AR$5:$AR$12,0),4))^$I451)+(EXP(-$G451/INDEX($AV$5:$BA$12,MATCH($D451,$AR$5:$AR$12,0),5))*($G451/INDEX($AV$5:$BA$12,MATCH($D451,$AR$5:$AR$12,0),5))^$I451)+(EXP(-$G451/INDEX($AV$5:$BA$12,MATCH($D451,$AR$5:$AR$12,0),6))*($G451/INDEX($AV$5:$BA$12,MATCH($D451,$AR$5:$AR$12,0),6))^$I451)),0)</x:f>
        <x:v>0</x:v>
      </x:c>
      <x:c r="AC451" s="145" t="n">
        <x:f>IFERROR((EXP(-$G451/INDEX($AV$5:$BA$12,MATCH($D451,$AR$5:$AR$12,0),5))*($G451/INDEX($AV$5:$BA$12,MATCH($D451,$AR$5:$AR$12,0),5))^$I451)/((EXP(-$G451/INDEX($AV$5:$BA$12,MATCH($D451,$AR$5:$AR$12,0),1))*($G451/INDEX($AV$5:$BA$12,MATCH($D451,$AR$5:$AR$12,0),1))^$I451)+(EXP(-$G451/INDEX($AV$5:$BA$12,MATCH($D451,$AR$5:$AR$12,0),2))*($G451/INDEX($AV$5:$BA$12,MATCH($D451,$AR$5:$AR$12,0),2))^$I451)+(EXP(-$G451/INDEX($AV$5:$BA$12,MATCH($D451,$AR$5:$AR$12,0),3))*($G451/INDEX($AV$5:$BA$12,MATCH($D451,$AR$5:$AR$12,0),3))^$I451)+(EXP(-$G451/INDEX($AV$5:$BA$12,MATCH($D451,$AR$5:$AR$12,0),4))*($G451/INDEX($AV$5:$BA$12,MATCH($D451,$AR$5:$AR$12,0),4))^$I451)+(EXP(-$G451/INDEX($AV$5:$BA$12,MATCH($D451,$AR$5:$AR$12,0),5))*($G451/INDEX($AV$5:$BA$12,MATCH($D451,$AR$5:$AR$12,0),5))^$I451)+(EXP(-$G451/INDEX($AV$5:$BA$12,MATCH($D451,$AR$5:$AR$12,0),6))*($G451/INDEX($AV$5:$BA$12,MATCH($D451,$AR$5:$AR$12,0),6))^$I451)),0)</x:f>
        <x:v>0</x:v>
      </x:c>
      <x:c r="AD451" s="145" t="n">
        <x:f>IFERROR((EXP(-$G451/INDEX($AV$5:$BA$12,MATCH($D451,$AR$5:$AR$12,0),6))*($G451/INDEX($AV$5:$BA$12,MATCH($D451,$AR$5:$AR$12,0),6))^$I451)/((EXP(-$G451/INDEX($AV$5:$BA$12,MATCH($D451,$AR$5:$AR$12,0),1))*($G451/INDEX($AV$5:$BA$12,MATCH($D451,$AR$5:$AR$12,0),1))^$I451)+(EXP(-$G451/INDEX($AV$5:$BA$12,MATCH($D451,$AR$5:$AR$12,0),2))*($G451/INDEX($AV$5:$BA$12,MATCH($D451,$AR$5:$AR$12,0),2))^$I451)+(EXP(-$G451/INDEX($AV$5:$BA$12,MATCH($D451,$AR$5:$AR$12,0),3))*($G451/INDEX($AV$5:$BA$12,MATCH($D451,$AR$5:$AR$12,0),3))^$I451)+(EXP(-$G451/INDEX($AV$5:$BA$12,MATCH($D451,$AR$5:$AR$12,0),4))*($G451/INDEX($AV$5:$BA$12,MATCH($D451,$AR$5:$AR$12,0),4))^$I451)+(EXP(-$G451/INDEX($AV$5:$BA$12,MATCH($D451,$AR$5:$AR$12,0),5))*($G451/INDEX($AV$5:$BA$12,MATCH($D451,$AR$5:$AR$12,0),5))^$I451)+(EXP(-$G451/INDEX($AV$5:$BA$12,MATCH($D451,$AR$5:$AR$12,0),6))*($G451/INDEX($AV$5:$BA$12,MATCH($D451,$AR$5:$AR$12,0),6))^$I451)),0)</x:f>
        <x:v>0</x:v>
      </x:c>
      <x:c r="AE451" s="145" t="n">
        <x:f>IFERROR((EXP(-$G451/INDEX($BB$5:$BG$12,MATCH($D451,$AR$5:$AR$12,0),1))*($G451/INDEX($BB$5:$BG$12,MATCH($D451,$AR$5:$AR$12,0),1))^$J451)/((EXP(-$G451/INDEX($BB$5:$BG$12,MATCH($D451,$AR$5:$AR$12,0),1))*($G451/INDEX($BB$5:$BG$12,MATCH($D451,$AR$5:$AR$12,0),1))^$J451)+(EXP(-$G451/INDEX($BB$5:$BG$12,MATCH($D451,$AR$5:$AR$12,0),2))*($G451/INDEX($BB$5:$BG$12,MATCH($D451,$AR$5:$AR$12,0),2))^$J451)+(EXP(-$G451/INDEX($BB$5:$BG$12,MATCH($D451,$AR$5:$AR$12,0),3))*($G451/INDEX($BB$5:$BG$12,MATCH($D451,$AR$5:$AR$12,0),3))^$J451)+(EXP(-$G451/INDEX($BB$5:$BG$12,MATCH($D451,$AR$5:$AR$12,0),4))*($G451/INDEX($BB$5:$BG$12,MATCH($D451,$AR$5:$AR$12,0),4))^$J451)+(EXP(-$G451/INDEX($BB$5:$BG$12,MATCH($D451,$AR$5:$AR$12,0),5))*($G451/INDEX($BB$5:$BG$12,MATCH($D451,$AR$5:$AR$12,0),5))^$J451)+(EXP(-$G451/INDEX($BB$5:$BG$12,MATCH($D451,$AR$5:$AR$12,0),6))*($G451/INDEX($BB$5:$BG$12,MATCH($D451,$AR$5:$AR$12,0),6))^$J451)),0)</x:f>
        <x:v>0</x:v>
      </x:c>
      <x:c r="AF451" s="145" t="n">
        <x:f>IFERROR((EXP(-$G451/INDEX($BB$5:$BG$12,MATCH($D451,$AR$5:$AR$12,0),2))*($G451/INDEX($BB$5:$BG$12,MATCH($D451,$AR$5:$AR$12,0),2))^$J451)/((EXP(-$G451/INDEX($BB$5:$BG$12,MATCH($D451,$AR$5:$AR$12,0),1))*($G451/INDEX($BB$5:$BG$12,MATCH($D451,$AR$5:$AR$12,0),1))^$J451)+(EXP(-$G451/INDEX($BB$5:$BG$12,MATCH($D451,$AR$5:$AR$12,0),2))*($G451/INDEX($BB$5:$BG$12,MATCH($D451,$AR$5:$AR$12,0),2))^$J451)+(EXP(-$G451/INDEX($BB$5:$BG$12,MATCH($D451,$AR$5:$AR$12,0),3))*($G451/INDEX($BB$5:$BG$12,MATCH($D451,$AR$5:$AR$12,0),3))^$J451)+(EXP(-$G451/INDEX($BB$5:$BG$12,MATCH($D451,$AR$5:$AR$12,0),4))*($G451/INDEX($BB$5:$BG$12,MATCH($D451,$AR$5:$AR$12,0),4))^$J451)+(EXP(-$G451/INDEX($BB$5:$BG$12,MATCH($D451,$AR$5:$AR$12,0),5))*($G451/INDEX($BB$5:$BG$12,MATCH($D451,$AR$5:$AR$12,0),5))^$J451)+(EXP(-$G451/INDEX($BB$5:$BG$12,MATCH($D451,$AR$5:$AR$12,0),6))*($G451/INDEX($BB$5:$BG$12,MATCH($D451,$AR$5:$AR$12,0),6))^$J451)),0)</x:f>
        <x:v>0</x:v>
      </x:c>
      <x:c r="AG451" s="145" t="n">
        <x:f>IFERROR((EXP(-$G451/INDEX($BB$5:$BG$12,MATCH($D451,$AR$5:$AR$12,0),3))*($G451/INDEX($BB$5:$BG$12,MATCH($D451,$AR$5:$AR$12,0),3))^$J451)/((EXP(-$G451/INDEX($BB$5:$BG$12,MATCH($D451,$AR$5:$AR$12,0),1))*($G451/INDEX($BB$5:$BG$12,MATCH($D451,$AR$5:$AR$12,0),1))^$J451)+(EXP(-$G451/INDEX($BB$5:$BG$12,MATCH($D451,$AR$5:$AR$12,0),2))*($G451/INDEX($BB$5:$BG$12,MATCH($D451,$AR$5:$AR$12,0),2))^$J451)+(EXP(-$G451/INDEX($BB$5:$BG$12,MATCH($D451,$AR$5:$AR$12,0),3))*($G451/INDEX($BB$5:$BG$12,MATCH($D451,$AR$5:$AR$12,0),3))^$J451)+(EXP(-$G451/INDEX($BB$5:$BG$12,MATCH($D451,$AR$5:$AR$12,0),4))*($G451/INDEX($BB$5:$BG$12,MATCH($D451,$AR$5:$AR$12,0),4))^$J451)+(EXP(-$G451/INDEX($BB$5:$BG$12,MATCH($D451,$AR$5:$AR$12,0),5))*($G451/INDEX($BB$5:$BG$12,MATCH($D451,$AR$5:$AR$12,0),5))^$J451)+(EXP(-$G451/INDEX($BB$5:$BG$12,MATCH($D451,$AR$5:$AR$12,0),6))*($G451/INDEX($BB$5:$BG$12,MATCH($D451,$AR$5:$AR$12,0),6))^$J451)),0)</x:f>
        <x:v>0</x:v>
      </x:c>
      <x:c r="AH451" s="145" t="n">
        <x:f>IFERROR((EXP(-$G451/INDEX($BB$5:$BG$12,MATCH($D451,$AR$5:$AR$12,0),4))*($G451/INDEX($BB$5:$BG$12,MATCH($D451,$AR$5:$AR$12,0),4))^$J451)/((EXP(-$G451/INDEX($BB$5:$BG$12,MATCH($D451,$AR$5:$AR$12,0),1))*($G451/INDEX($BB$5:$BG$12,MATCH($D451,$AR$5:$AR$12,0),1))^$J451)+(EXP(-$G451/INDEX($BB$5:$BG$12,MATCH($D451,$AR$5:$AR$12,0),2))*($G451/INDEX($BB$5:$BG$12,MATCH($D451,$AR$5:$AR$12,0),2))^$J451)+(EXP(-$G451/INDEX($BB$5:$BG$12,MATCH($D451,$AR$5:$AR$12,0),3))*($G451/INDEX($BB$5:$BG$12,MATCH($D451,$AR$5:$AR$12,0),3))^$J451)+(EXP(-$G451/INDEX($BB$5:$BG$12,MATCH($D451,$AR$5:$AR$12,0),4))*($G451/INDEX($BB$5:$BG$12,MATCH($D451,$AR$5:$AR$12,0),4))^$J451)+(EXP(-$G451/INDEX($BB$5:$BG$12,MATCH($D451,$AR$5:$AR$12,0),5))*($G451/INDEX($BB$5:$BG$12,MATCH($D451,$AR$5:$AR$12,0),5))^$J451)+(EXP(-$G451/INDEX($BB$5:$BG$12,MATCH($D451,$AR$5:$AR$12,0),6))*($G451/INDEX($BB$5:$BG$12,MATCH($D451,$AR$5:$AR$12,0),6))^$J451)),0)</x:f>
        <x:v>0</x:v>
      </x:c>
      <x:c r="AI451" s="145" t="n">
        <x:f>IFERROR((EXP(-$G451/INDEX($BB$5:$BG$12,MATCH($D451,$AR$5:$AR$12,0),5))*($G451/INDEX($BB$5:$BG$12,MATCH($D451,$AR$5:$AR$12,0),5))^$J451)/((EXP(-$G451/INDEX($BB$5:$BG$12,MATCH($D451,$AR$5:$AR$12,0),1))*($G451/INDEX($BB$5:$BG$12,MATCH($D451,$AR$5:$AR$12,0),1))^$J451)+(EXP(-$G451/INDEX($BB$5:$BG$12,MATCH($D451,$AR$5:$AR$12,0),2))*($G451/INDEX($BB$5:$BG$12,MATCH($D451,$AR$5:$AR$12,0),2))^$J451)+(EXP(-$G451/INDEX($BB$5:$BG$12,MATCH($D451,$AR$5:$AR$12,0),3))*($G451/INDEX($BB$5:$BG$12,MATCH($D451,$AR$5:$AR$12,0),3))^$J451)+(EXP(-$G451/INDEX($BB$5:$BG$12,MATCH($D451,$AR$5:$AR$12,0),4))*($G451/INDEX($BB$5:$BG$12,MATCH($D451,$AR$5:$AR$12,0),4))^$J451)+(EXP(-$G451/INDEX($BB$5:$BG$12,MATCH($D451,$AR$5:$AR$12,0),5))*($G451/INDEX($BB$5:$BG$12,MATCH($D451,$AR$5:$AR$12,0),5))^$J451)+(EXP(-$G451/INDEX($BB$5:$BG$12,MATCH($D451,$AR$5:$AR$12,0),6))*($G451/INDEX($BB$5:$BG$12,MATCH($D451,$AR$5:$AR$12,0),6))^$J451)),0)</x:f>
        <x:v>0</x:v>
      </x:c>
      <x:c r="AJ451" s="145" t="n">
        <x:f>IFERROR((EXP(-$G451/INDEX($BB$5:$BG$12,MATCH($D451,$AR$5:$AR$12,0),6))*($G451/INDEX($BB$5:$BG$12,MATCH($D451,$AR$5:$AR$12,0),6))^$J451)/((EXP(-$G451/INDEX($BB$5:$BG$12,MATCH($D451,$AR$5:$AR$12,0),1))*($G451/INDEX($BB$5:$BG$12,MATCH($D451,$AR$5:$AR$12,0),1))^$J451)+(EXP(-$G451/INDEX($BB$5:$BG$12,MATCH($D451,$AR$5:$AR$12,0),2))*($G451/INDEX($BB$5:$BG$12,MATCH($D451,$AR$5:$AR$12,0),2))^$J451)+(EXP(-$G451/INDEX($BB$5:$BG$12,MATCH($D451,$AR$5:$AR$12,0),3))*($G451/INDEX($BB$5:$BG$12,MATCH($D451,$AR$5:$AR$12,0),3))^$J451)+(EXP(-$G451/INDEX($BB$5:$BG$12,MATCH($D451,$AR$5:$AR$12,0),4))*($G451/INDEX($BB$5:$BG$12,MATCH($D451,$AR$5:$AR$12,0),4))^$J451)+(EXP(-$G451/INDEX($BB$5:$BG$12,MATCH($D451,$AR$5:$AR$12,0),5))*($G451/INDEX($BB$5:$BG$12,MATCH($D451,$AR$5:$AR$12,0),5))^$J451)+(EXP(-$G451/INDEX($BB$5:$BG$12,MATCH($D451,$AR$5:$AR$12,0),6))*($G451/INDEX($BB$5:$BG$12,MATCH($D451,$AR$5:$AR$12,0),6))^$J451)),0)</x:f>
        <x:v>0</x:v>
      </x:c>
      <x:c r="BJ451"/>
      <x:c r="BK451"/>
      <x:c r="BL451"/>
      <x:c r="BM451"/>
      <x:c r="BN451"/>
      <x:c r="BO451"/>
      <x:c r="BP451"/>
      <x:c r="BQ451"/>
      <x:c r="BR451"/>
      <x:c r="BS451"/>
      <x:c r="BT451"/>
      <x:c r="BU451"/>
      <x:c r="BV451"/>
      <x:c r="BW451"/>
      <x:c r="BX451"/>
      <x:c r="BY451"/>
      <x:c r="BZ451"/>
    </x:row>
    <x:row r="452">
      <x:c r="A452" s="30" t="n">
        <x:f>'対象台データ'!A450</x:f>
        <x:v>46278</x:v>
      </x:c>
      <x:c r="B452" s="1004" t="str">
        <x:f>'対象台データ'!B450</x:f>
        <x:v>日</x:v>
      </x:c>
      <x:c r="C452" s="1004" t="str">
        <x:f>'対象台データ'!C450</x:f>
        <x:v>9/13</x:v>
      </x:c>
      <x:c r="D452" t="str">
        <x:f>'対象台データ'!D450</x:f>
        <x:v>ファンキージャグラー2</x:v>
      </x:c>
      <x:c r="E452" s="1015" t="n">
        <x:f>IF($X452="A",MIN(100,MAX(0,55+(V452-55)*(1+0.4*SQRT(MIN(G452/8000,1))))),MIN(100,MAX(0,V452)))</x:f>
        <x:v>39.728673624312954</x:v>
      </x:c>
      <x:c r="F452" s="1017" t="n">
        <x:f>'対象台データ'!E450</x:f>
        <x:v>866</x:v>
      </x:c>
      <x:c r="G452" s="644" t="n">
        <x:f>'対象台データ'!F450</x:f>
        <x:v>8248</x:v>
      </x:c>
      <x:c r="H452" s="644" t="n">
        <x:f>'対象台データ'!G450</x:f>
        <x:v>2378</x:v>
      </x:c>
      <x:c r="I452" s="644" t="n">
        <x:f>'対象台データ'!H450</x:f>
        <x:v>38</x:v>
      </x:c>
      <x:c r="J452" s="644" t="n">
        <x:f>'対象台データ'!I450</x:f>
        <x:v>27</x:v>
      </x:c>
      <x:c r="K452" s="145" t="n">
        <x:f>'対象台データ'!K450</x:f>
        <x:v>1.09610410604591</x:v>
      </x:c>
      <x:c r="L452" s="28" t="n">
        <x:f>IF(G452&lt;=0,5,IF(G452&lt;1500,5+(G452-0)*(20-5)/(1500-0),IF(G452&lt;3000,20+(G452-1500)*(40-20)/(3000-1500),IF(G452&lt;4500,40+(G452-3000)*(58-40)/(4500-3000),IF(G452&lt;6000,58+(G452-4500)*(72-58)/(6000-4500),IF(G452&lt;7500,72+(G452-6000)*(84-72)/(7500-6000),IF(G452&lt;9000,84+(G452-7500)*(93-84)/(9000-7500),IF(G452&lt;11000,93+(G452-9000)*(100-93)/(11000-9000),100))))))))</x:f>
        <x:v>88.488</x:v>
      </x:c>
      <x:c r="M452" s="28" t="n">
        <x:v>1</x:v>
      </x:c>
      <x:c r="N452" s="28" t="n">
        <x:f>MIN(100,L452*M452)</x:f>
        <x:v>88.488</x:v>
      </x:c>
      <x:c r="O452" s="28" t="n">
        <x:f>IF(K452&lt;=0.8,0,IF(K452&lt;0.9,0+(K452-0.8)*(10-0)/(0.9-0.8),IF(K452&lt;1,10+(K452-0.9)*(35-10)/(1-0.9),IF(K452&lt;1.2,35+(K452-1)*(87-35)/(1.2-1),IF(K452&lt;1.3,87+(K452-1.2)*(96-87)/(1.3-1.2),IF(K452&lt;1.45,96+(K452-1.3)*(100-96)/(1.45-1.3),100))))))</x:f>
        <x:v>59.987067571936606</x:v>
      </x:c>
      <x:c r="P452" s="145" t="n">
        <x:f>MIN(1,SQRT(G452/8000))</x:f>
        <x:v>1</x:v>
      </x:c>
      <x:c r="Q452" s="28" t="n">
        <x:f>35+(O452-35)*P452</x:f>
        <x:v>59.987067571936606</x:v>
      </x:c>
      <x:c r="R452" s="28" t="n">
        <x:f>IF(K452&lt;0.95,MIN(25,(0.95-K452)*250),0)</x:f>
        <x:v>0</x:v>
      </x:c>
      <x:c r="S452" s="28" t="n">
        <x:f>IF($X452="A",Y452*5+Z452*15+AA452*30+AB452*60+AC452*80+AD452*100,0)</x:f>
        <x:v>0</x:v>
      </x:c>
      <x:c r="T452" s="28" t="n">
        <x:f>IF($X452="A",AE452*5+AF452*15+AG452*30+AH452*60+AI452*80+AJ452*100,0)</x:f>
        <x:v>0</x:v>
      </x:c>
      <x:c r="U452" s="28" t="n">
        <x:f>IF($X452="A",S452*15%+T452*30%+Q452*55%,0)</x:f>
        <x:v>32.99288716456513</x:v>
      </x:c>
      <x:c r="V452" s="1019" t="n">
        <x:f>IF($X452="A",U452*80%+N452*20%,N452*IFERROR(INDEX($AT$5:$AT$60,MATCH($D452,$AR$5:$AR$60,0)),0.6)+Q452*IFERROR(INDEX($AU$5:$AU$60,MATCH($D452,$AR$5:$AR$60,0)),0.4)-R452)</x:f>
        <x:v>44.09190973165211</x:v>
      </x:c>
      <x:c r="W452" s="25" t="str">
        <x:f>IF(E452&gt;=90,"設定6級候補",IF(E452&gt;=75,"設定4以上強候補",IF(E452&gt;=60,"設定4以上を疑う","要観察")))</x:f>
        <x:v>要観察</x:v>
      </x:c>
      <x:c r="X452" s="1004" t="str">
        <x:f>IFERROR(INDEX($AS$5:$AS$60,MATCH($D452,$AR$5:$AR$60,0)),"AT")</x:f>
        <x:v>A</x:v>
      </x:c>
      <x:c r="Y452" s="145" t="n">
        <x:f>IFERROR((EXP(-$G452/INDEX($AV$5:$BA$12,MATCH($D452,$AR$5:$AR$12,0),1))*($G452/INDEX($AV$5:$BA$12,MATCH($D452,$AR$5:$AR$12,0),1))^$I452)/((EXP(-$G452/INDEX($AV$5:$BA$12,MATCH($D452,$AR$5:$AR$12,0),1))*($G452/INDEX($AV$5:$BA$12,MATCH($D452,$AR$5:$AR$12,0),1))^$I452)+(EXP(-$G452/INDEX($AV$5:$BA$12,MATCH($D452,$AR$5:$AR$12,0),2))*($G452/INDEX($AV$5:$BA$12,MATCH($D452,$AR$5:$AR$12,0),2))^$I452)+(EXP(-$G452/INDEX($AV$5:$BA$12,MATCH($D452,$AR$5:$AR$12,0),3))*($G452/INDEX($AV$5:$BA$12,MATCH($D452,$AR$5:$AR$12,0),3))^$I452)+(EXP(-$G452/INDEX($AV$5:$BA$12,MATCH($D452,$AR$5:$AR$12,0),4))*($G452/INDEX($AV$5:$BA$12,MATCH($D452,$AR$5:$AR$12,0),4))^$I452)+(EXP(-$G452/INDEX($AV$5:$BA$12,MATCH($D452,$AR$5:$AR$12,0),5))*($G452/INDEX($AV$5:$BA$12,MATCH($D452,$AR$5:$AR$12,0),5))^$I452)+(EXP(-$G452/INDEX($AV$5:$BA$12,MATCH($D452,$AR$5:$AR$12,0),6))*($G452/INDEX($AV$5:$BA$12,MATCH($D452,$AR$5:$AR$12,0),6))^$I452)),0)</x:f>
        <x:v>0</x:v>
      </x:c>
      <x:c r="Z452" s="145" t="n">
        <x:f>IFERROR((EXP(-$G452/INDEX($AV$5:$BA$12,MATCH($D452,$AR$5:$AR$12,0),2))*($G452/INDEX($AV$5:$BA$12,MATCH($D452,$AR$5:$AR$12,0),2))^$I452)/((EXP(-$G452/INDEX($AV$5:$BA$12,MATCH($D452,$AR$5:$AR$12,0),1))*($G452/INDEX($AV$5:$BA$12,MATCH($D452,$AR$5:$AR$12,0),1))^$I452)+(EXP(-$G452/INDEX($AV$5:$BA$12,MATCH($D452,$AR$5:$AR$12,0),2))*($G452/INDEX($AV$5:$BA$12,MATCH($D452,$AR$5:$AR$12,0),2))^$I452)+(EXP(-$G452/INDEX($AV$5:$BA$12,MATCH($D452,$AR$5:$AR$12,0),3))*($G452/INDEX($AV$5:$BA$12,MATCH($D452,$AR$5:$AR$12,0),3))^$I452)+(EXP(-$G452/INDEX($AV$5:$BA$12,MATCH($D452,$AR$5:$AR$12,0),4))*($G452/INDEX($AV$5:$BA$12,MATCH($D452,$AR$5:$AR$12,0),4))^$I452)+(EXP(-$G452/INDEX($AV$5:$BA$12,MATCH($D452,$AR$5:$AR$12,0),5))*($G452/INDEX($AV$5:$BA$12,MATCH($D452,$AR$5:$AR$12,0),5))^$I452)+(EXP(-$G452/INDEX($AV$5:$BA$12,MATCH($D452,$AR$5:$AR$12,0),6))*($G452/INDEX($AV$5:$BA$12,MATCH($D452,$AR$5:$AR$12,0),6))^$I452)),0)</x:f>
        <x:v>0</x:v>
      </x:c>
      <x:c r="AA452" s="145" t="n">
        <x:f>IFERROR((EXP(-$G452/INDEX($AV$5:$BA$12,MATCH($D452,$AR$5:$AR$12,0),3))*($G452/INDEX($AV$5:$BA$12,MATCH($D452,$AR$5:$AR$12,0),3))^$I452)/((EXP(-$G452/INDEX($AV$5:$BA$12,MATCH($D452,$AR$5:$AR$12,0),1))*($G452/INDEX($AV$5:$BA$12,MATCH($D452,$AR$5:$AR$12,0),1))^$I452)+(EXP(-$G452/INDEX($AV$5:$BA$12,MATCH($D452,$AR$5:$AR$12,0),2))*($G452/INDEX($AV$5:$BA$12,MATCH($D452,$AR$5:$AR$12,0),2))^$I452)+(EXP(-$G452/INDEX($AV$5:$BA$12,MATCH($D452,$AR$5:$AR$12,0),3))*($G452/INDEX($AV$5:$BA$12,MATCH($D452,$AR$5:$AR$12,0),3))^$I452)+(EXP(-$G452/INDEX($AV$5:$BA$12,MATCH($D452,$AR$5:$AR$12,0),4))*($G452/INDEX($AV$5:$BA$12,MATCH($D452,$AR$5:$AR$12,0),4))^$I452)+(EXP(-$G452/INDEX($AV$5:$BA$12,MATCH($D452,$AR$5:$AR$12,0),5))*($G452/INDEX($AV$5:$BA$12,MATCH($D452,$AR$5:$AR$12,0),5))^$I452)+(EXP(-$G452/INDEX($AV$5:$BA$12,MATCH($D452,$AR$5:$AR$12,0),6))*($G452/INDEX($AV$5:$BA$12,MATCH($D452,$AR$5:$AR$12,0),6))^$I452)),0)</x:f>
        <x:v>0</x:v>
      </x:c>
      <x:c r="AB452" s="145" t="n">
        <x:f>IFERROR((EXP(-$G452/INDEX($AV$5:$BA$12,MATCH($D452,$AR$5:$AR$12,0),4))*($G452/INDEX($AV$5:$BA$12,MATCH($D452,$AR$5:$AR$12,0),4))^$I452)/((EXP(-$G452/INDEX($AV$5:$BA$12,MATCH($D452,$AR$5:$AR$12,0),1))*($G452/INDEX($AV$5:$BA$12,MATCH($D452,$AR$5:$AR$12,0),1))^$I452)+(EXP(-$G452/INDEX($AV$5:$BA$12,MATCH($D452,$AR$5:$AR$12,0),2))*($G452/INDEX($AV$5:$BA$12,MATCH($D452,$AR$5:$AR$12,0),2))^$I452)+(EXP(-$G452/INDEX($AV$5:$BA$12,MATCH($D452,$AR$5:$AR$12,0),3))*($G452/INDEX($AV$5:$BA$12,MATCH($D452,$AR$5:$AR$12,0),3))^$I452)+(EXP(-$G452/INDEX($AV$5:$BA$12,MATCH($D452,$AR$5:$AR$12,0),4))*($G452/INDEX($AV$5:$BA$12,MATCH($D452,$AR$5:$AR$12,0),4))^$I452)+(EXP(-$G452/INDEX($AV$5:$BA$12,MATCH($D452,$AR$5:$AR$12,0),5))*($G452/INDEX($AV$5:$BA$12,MATCH($D452,$AR$5:$AR$12,0),5))^$I452)+(EXP(-$G452/INDEX($AV$5:$BA$12,MATCH($D452,$AR$5:$AR$12,0),6))*($G452/INDEX($AV$5:$BA$12,MATCH($D452,$AR$5:$AR$12,0),6))^$I452)),0)</x:f>
        <x:v>0</x:v>
      </x:c>
      <x:c r="AC452" s="145" t="n">
        <x:f>IFERROR((EXP(-$G452/INDEX($AV$5:$BA$12,MATCH($D452,$AR$5:$AR$12,0),5))*($G452/INDEX($AV$5:$BA$12,MATCH($D452,$AR$5:$AR$12,0),5))^$I452)/((EXP(-$G452/INDEX($AV$5:$BA$12,MATCH($D452,$AR$5:$AR$12,0),1))*($G452/INDEX($AV$5:$BA$12,MATCH($D452,$AR$5:$AR$12,0),1))^$I452)+(EXP(-$G452/INDEX($AV$5:$BA$12,MATCH($D452,$AR$5:$AR$12,0),2))*($G452/INDEX($AV$5:$BA$12,MATCH($D452,$AR$5:$AR$12,0),2))^$I452)+(EXP(-$G452/INDEX($AV$5:$BA$12,MATCH($D452,$AR$5:$AR$12,0),3))*($G452/INDEX($AV$5:$BA$12,MATCH($D452,$AR$5:$AR$12,0),3))^$I452)+(EXP(-$G452/INDEX($AV$5:$BA$12,MATCH($D452,$AR$5:$AR$12,0),4))*($G452/INDEX($AV$5:$BA$12,MATCH($D452,$AR$5:$AR$12,0),4))^$I452)+(EXP(-$G452/INDEX($AV$5:$BA$12,MATCH($D452,$AR$5:$AR$12,0),5))*($G452/INDEX($AV$5:$BA$12,MATCH($D452,$AR$5:$AR$12,0),5))^$I452)+(EXP(-$G452/INDEX($AV$5:$BA$12,MATCH($D452,$AR$5:$AR$12,0),6))*($G452/INDEX($AV$5:$BA$12,MATCH($D452,$AR$5:$AR$12,0),6))^$I452)),0)</x:f>
        <x:v>0</x:v>
      </x:c>
      <x:c r="AD452" s="145" t="n">
        <x:f>IFERROR((EXP(-$G452/INDEX($AV$5:$BA$12,MATCH($D452,$AR$5:$AR$12,0),6))*($G452/INDEX($AV$5:$BA$12,MATCH($D452,$AR$5:$AR$12,0),6))^$I452)/((EXP(-$G452/INDEX($AV$5:$BA$12,MATCH($D452,$AR$5:$AR$12,0),1))*($G452/INDEX($AV$5:$BA$12,MATCH($D452,$AR$5:$AR$12,0),1))^$I452)+(EXP(-$G452/INDEX($AV$5:$BA$12,MATCH($D452,$AR$5:$AR$12,0),2))*($G452/INDEX($AV$5:$BA$12,MATCH($D452,$AR$5:$AR$12,0),2))^$I452)+(EXP(-$G452/INDEX($AV$5:$BA$12,MATCH($D452,$AR$5:$AR$12,0),3))*($G452/INDEX($AV$5:$BA$12,MATCH($D452,$AR$5:$AR$12,0),3))^$I452)+(EXP(-$G452/INDEX($AV$5:$BA$12,MATCH($D452,$AR$5:$AR$12,0),4))*($G452/INDEX($AV$5:$BA$12,MATCH($D452,$AR$5:$AR$12,0),4))^$I452)+(EXP(-$G452/INDEX($AV$5:$BA$12,MATCH($D452,$AR$5:$AR$12,0),5))*($G452/INDEX($AV$5:$BA$12,MATCH($D452,$AR$5:$AR$12,0),5))^$I452)+(EXP(-$G452/INDEX($AV$5:$BA$12,MATCH($D452,$AR$5:$AR$12,0),6))*($G452/INDEX($AV$5:$BA$12,MATCH($D452,$AR$5:$AR$12,0),6))^$I452)),0)</x:f>
        <x:v>0</x:v>
      </x:c>
      <x:c r="AE452" s="145" t="n">
        <x:f>IFERROR((EXP(-$G452/INDEX($BB$5:$BG$12,MATCH($D452,$AR$5:$AR$12,0),1))*($G452/INDEX($BB$5:$BG$12,MATCH($D452,$AR$5:$AR$12,0),1))^$J452)/((EXP(-$G452/INDEX($BB$5:$BG$12,MATCH($D452,$AR$5:$AR$12,0),1))*($G452/INDEX($BB$5:$BG$12,MATCH($D452,$AR$5:$AR$12,0),1))^$J452)+(EXP(-$G452/INDEX($BB$5:$BG$12,MATCH($D452,$AR$5:$AR$12,0),2))*($G452/INDEX($BB$5:$BG$12,MATCH($D452,$AR$5:$AR$12,0),2))^$J452)+(EXP(-$G452/INDEX($BB$5:$BG$12,MATCH($D452,$AR$5:$AR$12,0),3))*($G452/INDEX($BB$5:$BG$12,MATCH($D452,$AR$5:$AR$12,0),3))^$J452)+(EXP(-$G452/INDEX($BB$5:$BG$12,MATCH($D452,$AR$5:$AR$12,0),4))*($G452/INDEX($BB$5:$BG$12,MATCH($D452,$AR$5:$AR$12,0),4))^$J452)+(EXP(-$G452/INDEX($BB$5:$BG$12,MATCH($D452,$AR$5:$AR$12,0),5))*($G452/INDEX($BB$5:$BG$12,MATCH($D452,$AR$5:$AR$12,0),5))^$J452)+(EXP(-$G452/INDEX($BB$5:$BG$12,MATCH($D452,$AR$5:$AR$12,0),6))*($G452/INDEX($BB$5:$BG$12,MATCH($D452,$AR$5:$AR$12,0),6))^$J452)),0)</x:f>
        <x:v>0</x:v>
      </x:c>
      <x:c r="AF452" s="145" t="n">
        <x:f>IFERROR((EXP(-$G452/INDEX($BB$5:$BG$12,MATCH($D452,$AR$5:$AR$12,0),2))*($G452/INDEX($BB$5:$BG$12,MATCH($D452,$AR$5:$AR$12,0),2))^$J452)/((EXP(-$G452/INDEX($BB$5:$BG$12,MATCH($D452,$AR$5:$AR$12,0),1))*($G452/INDEX($BB$5:$BG$12,MATCH($D452,$AR$5:$AR$12,0),1))^$J452)+(EXP(-$G452/INDEX($BB$5:$BG$12,MATCH($D452,$AR$5:$AR$12,0),2))*($G452/INDEX($BB$5:$BG$12,MATCH($D452,$AR$5:$AR$12,0),2))^$J452)+(EXP(-$G452/INDEX($BB$5:$BG$12,MATCH($D452,$AR$5:$AR$12,0),3))*($G452/INDEX($BB$5:$BG$12,MATCH($D452,$AR$5:$AR$12,0),3))^$J452)+(EXP(-$G452/INDEX($BB$5:$BG$12,MATCH($D452,$AR$5:$AR$12,0),4))*($G452/INDEX($BB$5:$BG$12,MATCH($D452,$AR$5:$AR$12,0),4))^$J452)+(EXP(-$G452/INDEX($BB$5:$BG$12,MATCH($D452,$AR$5:$AR$12,0),5))*($G452/INDEX($BB$5:$BG$12,MATCH($D452,$AR$5:$AR$12,0),5))^$J452)+(EXP(-$G452/INDEX($BB$5:$BG$12,MATCH($D452,$AR$5:$AR$12,0),6))*($G452/INDEX($BB$5:$BG$12,MATCH($D452,$AR$5:$AR$12,0),6))^$J452)),0)</x:f>
        <x:v>0</x:v>
      </x:c>
      <x:c r="AG452" s="145" t="n">
        <x:f>IFERROR((EXP(-$G452/INDEX($BB$5:$BG$12,MATCH($D452,$AR$5:$AR$12,0),3))*($G452/INDEX($BB$5:$BG$12,MATCH($D452,$AR$5:$AR$12,0),3))^$J452)/((EXP(-$G452/INDEX($BB$5:$BG$12,MATCH($D452,$AR$5:$AR$12,0),1))*($G452/INDEX($BB$5:$BG$12,MATCH($D452,$AR$5:$AR$12,0),1))^$J452)+(EXP(-$G452/INDEX($BB$5:$BG$12,MATCH($D452,$AR$5:$AR$12,0),2))*($G452/INDEX($BB$5:$BG$12,MATCH($D452,$AR$5:$AR$12,0),2))^$J452)+(EXP(-$G452/INDEX($BB$5:$BG$12,MATCH($D452,$AR$5:$AR$12,0),3))*($G452/INDEX($BB$5:$BG$12,MATCH($D452,$AR$5:$AR$12,0),3))^$J452)+(EXP(-$G452/INDEX($BB$5:$BG$12,MATCH($D452,$AR$5:$AR$12,0),4))*($G452/INDEX($BB$5:$BG$12,MATCH($D452,$AR$5:$AR$12,0),4))^$J452)+(EXP(-$G452/INDEX($BB$5:$BG$12,MATCH($D452,$AR$5:$AR$12,0),5))*($G452/INDEX($BB$5:$BG$12,MATCH($D452,$AR$5:$AR$12,0),5))^$J452)+(EXP(-$G452/INDEX($BB$5:$BG$12,MATCH($D452,$AR$5:$AR$12,0),6))*($G452/INDEX($BB$5:$BG$12,MATCH($D452,$AR$5:$AR$12,0),6))^$J452)),0)</x:f>
        <x:v>0</x:v>
      </x:c>
      <x:c r="AH452" s="145" t="n">
        <x:f>IFERROR((EXP(-$G452/INDEX($BB$5:$BG$12,MATCH($D452,$AR$5:$AR$12,0),4))*($G452/INDEX($BB$5:$BG$12,MATCH($D452,$AR$5:$AR$12,0),4))^$J452)/((EXP(-$G452/INDEX($BB$5:$BG$12,MATCH($D452,$AR$5:$AR$12,0),1))*($G452/INDEX($BB$5:$BG$12,MATCH($D452,$AR$5:$AR$12,0),1))^$J452)+(EXP(-$G452/INDEX($BB$5:$BG$12,MATCH($D452,$AR$5:$AR$12,0),2))*($G452/INDEX($BB$5:$BG$12,MATCH($D452,$AR$5:$AR$12,0),2))^$J452)+(EXP(-$G452/INDEX($BB$5:$BG$12,MATCH($D452,$AR$5:$AR$12,0),3))*($G452/INDEX($BB$5:$BG$12,MATCH($D452,$AR$5:$AR$12,0),3))^$J452)+(EXP(-$G452/INDEX($BB$5:$BG$12,MATCH($D452,$AR$5:$AR$12,0),4))*($G452/INDEX($BB$5:$BG$12,MATCH($D452,$AR$5:$AR$12,0),4))^$J452)+(EXP(-$G452/INDEX($BB$5:$BG$12,MATCH($D452,$AR$5:$AR$12,0),5))*($G452/INDEX($BB$5:$BG$12,MATCH($D452,$AR$5:$AR$12,0),5))^$J452)+(EXP(-$G452/INDEX($BB$5:$BG$12,MATCH($D452,$AR$5:$AR$12,0),6))*($G452/INDEX($BB$5:$BG$12,MATCH($D452,$AR$5:$AR$12,0),6))^$J452)),0)</x:f>
        <x:v>0</x:v>
      </x:c>
      <x:c r="AI452" s="145" t="n">
        <x:f>IFERROR((EXP(-$G452/INDEX($BB$5:$BG$12,MATCH($D452,$AR$5:$AR$12,0),5))*($G452/INDEX($BB$5:$BG$12,MATCH($D452,$AR$5:$AR$12,0),5))^$J452)/((EXP(-$G452/INDEX($BB$5:$BG$12,MATCH($D452,$AR$5:$AR$12,0),1))*($G452/INDEX($BB$5:$BG$12,MATCH($D452,$AR$5:$AR$12,0),1))^$J452)+(EXP(-$G452/INDEX($BB$5:$BG$12,MATCH($D452,$AR$5:$AR$12,0),2))*($G452/INDEX($BB$5:$BG$12,MATCH($D452,$AR$5:$AR$12,0),2))^$J452)+(EXP(-$G452/INDEX($BB$5:$BG$12,MATCH($D452,$AR$5:$AR$12,0),3))*($G452/INDEX($BB$5:$BG$12,MATCH($D452,$AR$5:$AR$12,0),3))^$J452)+(EXP(-$G452/INDEX($BB$5:$BG$12,MATCH($D452,$AR$5:$AR$12,0),4))*($G452/INDEX($BB$5:$BG$12,MATCH($D452,$AR$5:$AR$12,0),4))^$J452)+(EXP(-$G452/INDEX($BB$5:$BG$12,MATCH($D452,$AR$5:$AR$12,0),5))*($G452/INDEX($BB$5:$BG$12,MATCH($D452,$AR$5:$AR$12,0),5))^$J452)+(EXP(-$G452/INDEX($BB$5:$BG$12,MATCH($D452,$AR$5:$AR$12,0),6))*($G452/INDEX($BB$5:$BG$12,MATCH($D452,$AR$5:$AR$12,0),6))^$J452)),0)</x:f>
        <x:v>0</x:v>
      </x:c>
      <x:c r="AJ452" s="145" t="n">
        <x:f>IFERROR((EXP(-$G452/INDEX($BB$5:$BG$12,MATCH($D452,$AR$5:$AR$12,0),6))*($G452/INDEX($BB$5:$BG$12,MATCH($D452,$AR$5:$AR$12,0),6))^$J452)/((EXP(-$G452/INDEX($BB$5:$BG$12,MATCH($D452,$AR$5:$AR$12,0),1))*($G452/INDEX($BB$5:$BG$12,MATCH($D452,$AR$5:$AR$12,0),1))^$J452)+(EXP(-$G452/INDEX($BB$5:$BG$12,MATCH($D452,$AR$5:$AR$12,0),2))*($G452/INDEX($BB$5:$BG$12,MATCH($D452,$AR$5:$AR$12,0),2))^$J452)+(EXP(-$G452/INDEX($BB$5:$BG$12,MATCH($D452,$AR$5:$AR$12,0),3))*($G452/INDEX($BB$5:$BG$12,MATCH($D452,$AR$5:$AR$12,0),3))^$J452)+(EXP(-$G452/INDEX($BB$5:$BG$12,MATCH($D452,$AR$5:$AR$12,0),4))*($G452/INDEX($BB$5:$BG$12,MATCH($D452,$AR$5:$AR$12,0),4))^$J452)+(EXP(-$G452/INDEX($BB$5:$BG$12,MATCH($D452,$AR$5:$AR$12,0),5))*($G452/INDEX($BB$5:$BG$12,MATCH($D452,$AR$5:$AR$12,0),5))^$J452)+(EXP(-$G452/INDEX($BB$5:$BG$12,MATCH($D452,$AR$5:$AR$12,0),6))*($G452/INDEX($BB$5:$BG$12,MATCH($D452,$AR$5:$AR$12,0),6))^$J452)),0)</x:f>
        <x:v>0</x:v>
      </x:c>
      <x:c r="BJ452"/>
      <x:c r="BK452"/>
      <x:c r="BL452"/>
      <x:c r="BM452"/>
      <x:c r="BN452"/>
      <x:c r="BO452"/>
      <x:c r="BP452"/>
      <x:c r="BQ452"/>
      <x:c r="BR452"/>
      <x:c r="BS452"/>
      <x:c r="BT452"/>
      <x:c r="BU452"/>
      <x:c r="BV452"/>
      <x:c r="BW452"/>
      <x:c r="BX452"/>
      <x:c r="BY452"/>
      <x:c r="BZ452"/>
    </x:row>
    <x:row r="453">
      <x:c r="A453" s="30" t="n">
        <x:f>'対象台データ'!A451</x:f>
        <x:v>46278</x:v>
      </x:c>
      <x:c r="B453" s="1004" t="str">
        <x:f>'対象台データ'!B451</x:f>
        <x:v>日</x:v>
      </x:c>
      <x:c r="C453" s="1004" t="str">
        <x:f>'対象台データ'!C451</x:f>
        <x:v>9/13</x:v>
      </x:c>
      <x:c r="D453" t="str">
        <x:f>'対象台データ'!D451</x:f>
        <x:v>ファンキージャグラー2</x:v>
      </x:c>
      <x:c r="E453" s="1015" t="n">
        <x:f>IF($X453="A",MIN(100,MAX(0,55+(V453-55)*(1+0.4*SQRT(MIN(G453/8000,1))))),MIN(100,MAX(0,V453)))</x:f>
        <x:v>30.93758991931092</x:v>
      </x:c>
      <x:c r="F453" s="1017" t="n">
        <x:f>'対象台データ'!E451</x:f>
        <x:v>867</x:v>
      </x:c>
      <x:c r="G453" s="644" t="n">
        <x:f>'対象台データ'!F451</x:f>
        <x:v>6505</x:v>
      </x:c>
      <x:c r="H453" s="644" t="n">
        <x:f>'対象台データ'!G451</x:f>
        <x:v>1269</x:v>
      </x:c>
      <x:c r="I453" s="644" t="n">
        <x:f>'対象台データ'!H451</x:f>
        <x:v>30</x:v>
      </x:c>
      <x:c r="J453" s="644" t="n">
        <x:f>'対象台データ'!I451</x:f>
        <x:v>17</x:v>
      </x:c>
      <x:c r="K453" s="145" t="n">
        <x:f>'対象台データ'!K451</x:f>
        <x:v>1.0650269023827825</x:v>
      </x:c>
      <x:c r="L453" s="28" t="n">
        <x:f>IF(G453&lt;=0,5,IF(G453&lt;1500,5+(G453-0)*(20-5)/(1500-0),IF(G453&lt;3000,20+(G453-1500)*(40-20)/(3000-1500),IF(G453&lt;4500,40+(G453-3000)*(58-40)/(4500-3000),IF(G453&lt;6000,58+(G453-4500)*(72-58)/(6000-4500),IF(G453&lt;7500,72+(G453-6000)*(84-72)/(7500-6000),IF(G453&lt;9000,84+(G453-7500)*(93-84)/(9000-7500),IF(G453&lt;11000,93+(G453-9000)*(100-93)/(11000-9000),100))))))))</x:f>
        <x:v>76.04</x:v>
      </x:c>
      <x:c r="M453" s="28" t="n">
        <x:v>1</x:v>
      </x:c>
      <x:c r="N453" s="28" t="n">
        <x:f>MIN(100,L453*M453)</x:f>
        <x:v>76.04</x:v>
      </x:c>
      <x:c r="O453" s="28" t="n">
        <x:f>IF(K453&lt;=0.8,0,IF(K453&lt;0.9,0+(K453-0.8)*(10-0)/(0.9-0.8),IF(K453&lt;1,10+(K453-0.9)*(35-10)/(1-0.9),IF(K453&lt;1.2,35+(K453-1)*(87-35)/(1.2-1),IF(K453&lt;1.3,87+(K453-1.2)*(96-87)/(1.3-1.2),IF(K453&lt;1.45,96+(K453-1.3)*(100-96)/(1.45-1.3),100))))))</x:f>
        <x:v>51.90699461952346</x:v>
      </x:c>
      <x:c r="P453" s="145" t="n">
        <x:f>MIN(1,SQRT(G453/8000))</x:f>
        <x:v>0.9017344398435717</x:v>
      </x:c>
      <x:c r="Q453" s="28" t="n">
        <x:f>35+(O453-35)*P453</x:f>
        <x:v>50.245619322674266</x:v>
      </x:c>
      <x:c r="R453" s="28" t="n">
        <x:f>IF(K453&lt;0.95,MIN(25,(0.95-K453)*250),0)</x:f>
        <x:v>0</x:v>
      </x:c>
      <x:c r="S453" s="28" t="n">
        <x:f>IF($X453="A",Y453*5+Z453*15+AA453*30+AB453*60+AC453*80+AD453*100,0)</x:f>
        <x:v>0</x:v>
      </x:c>
      <x:c r="T453" s="28" t="n">
        <x:f>IF($X453="A",AE453*5+AF453*15+AG453*30+AH453*60+AI453*80+AJ453*100,0)</x:f>
        <x:v>0</x:v>
      </x:c>
      <x:c r="U453" s="28" t="n">
        <x:f>IF($X453="A",S453*15%+T453*30%+Q453*55%,0)</x:f>
        <x:v>27.63509062747085</x:v>
      </x:c>
      <x:c r="V453" s="1019" t="n">
        <x:f>IF($X453="A",U453*80%+N453*20%,N453*IFERROR(INDEX($AT$5:$AT$60,MATCH($D453,$AR$5:$AR$60,0)),0.6)+Q453*IFERROR(INDEX($AU$5:$AU$60,MATCH($D453,$AR$5:$AR$60,0)),0.4)-R453)</x:f>
        <x:v>37.31607250197668</x:v>
      </x:c>
      <x:c r="W453" s="25" t="str">
        <x:f>IF(E453&gt;=90,"設定6級候補",IF(E453&gt;=75,"設定4以上強候補",IF(E453&gt;=60,"設定4以上を疑う","要観察")))</x:f>
        <x:v>要観察</x:v>
      </x:c>
      <x:c r="X453" s="1004" t="str">
        <x:f>IFERROR(INDEX($AS$5:$AS$60,MATCH($D453,$AR$5:$AR$60,0)),"AT")</x:f>
        <x:v>A</x:v>
      </x:c>
      <x:c r="Y453" s="145" t="n">
        <x:f>IFERROR((EXP(-$G453/INDEX($AV$5:$BA$12,MATCH($D453,$AR$5:$AR$12,0),1))*($G453/INDEX($AV$5:$BA$12,MATCH($D453,$AR$5:$AR$12,0),1))^$I453)/((EXP(-$G453/INDEX($AV$5:$BA$12,MATCH($D453,$AR$5:$AR$12,0),1))*($G453/INDEX($AV$5:$BA$12,MATCH($D453,$AR$5:$AR$12,0),1))^$I453)+(EXP(-$G453/INDEX($AV$5:$BA$12,MATCH($D453,$AR$5:$AR$12,0),2))*($G453/INDEX($AV$5:$BA$12,MATCH($D453,$AR$5:$AR$12,0),2))^$I453)+(EXP(-$G453/INDEX($AV$5:$BA$12,MATCH($D453,$AR$5:$AR$12,0),3))*($G453/INDEX($AV$5:$BA$12,MATCH($D453,$AR$5:$AR$12,0),3))^$I453)+(EXP(-$G453/INDEX($AV$5:$BA$12,MATCH($D453,$AR$5:$AR$12,0),4))*($G453/INDEX($AV$5:$BA$12,MATCH($D453,$AR$5:$AR$12,0),4))^$I453)+(EXP(-$G453/INDEX($AV$5:$BA$12,MATCH($D453,$AR$5:$AR$12,0),5))*($G453/INDEX($AV$5:$BA$12,MATCH($D453,$AR$5:$AR$12,0),5))^$I453)+(EXP(-$G453/INDEX($AV$5:$BA$12,MATCH($D453,$AR$5:$AR$12,0),6))*($G453/INDEX($AV$5:$BA$12,MATCH($D453,$AR$5:$AR$12,0),6))^$I453)),0)</x:f>
        <x:v>0</x:v>
      </x:c>
      <x:c r="Z453" s="145" t="n">
        <x:f>IFERROR((EXP(-$G453/INDEX($AV$5:$BA$12,MATCH($D453,$AR$5:$AR$12,0),2))*($G453/INDEX($AV$5:$BA$12,MATCH($D453,$AR$5:$AR$12,0),2))^$I453)/((EXP(-$G453/INDEX($AV$5:$BA$12,MATCH($D453,$AR$5:$AR$12,0),1))*($G453/INDEX($AV$5:$BA$12,MATCH($D453,$AR$5:$AR$12,0),1))^$I453)+(EXP(-$G453/INDEX($AV$5:$BA$12,MATCH($D453,$AR$5:$AR$12,0),2))*($G453/INDEX($AV$5:$BA$12,MATCH($D453,$AR$5:$AR$12,0),2))^$I453)+(EXP(-$G453/INDEX($AV$5:$BA$12,MATCH($D453,$AR$5:$AR$12,0),3))*($G453/INDEX($AV$5:$BA$12,MATCH($D453,$AR$5:$AR$12,0),3))^$I453)+(EXP(-$G453/INDEX($AV$5:$BA$12,MATCH($D453,$AR$5:$AR$12,0),4))*($G453/INDEX($AV$5:$BA$12,MATCH($D453,$AR$5:$AR$12,0),4))^$I453)+(EXP(-$G453/INDEX($AV$5:$BA$12,MATCH($D453,$AR$5:$AR$12,0),5))*($G453/INDEX($AV$5:$BA$12,MATCH($D453,$AR$5:$AR$12,0),5))^$I453)+(EXP(-$G453/INDEX($AV$5:$BA$12,MATCH($D453,$AR$5:$AR$12,0),6))*($G453/INDEX($AV$5:$BA$12,MATCH($D453,$AR$5:$AR$12,0),6))^$I453)),0)</x:f>
        <x:v>0</x:v>
      </x:c>
      <x:c r="AA453" s="145" t="n">
        <x:f>IFERROR((EXP(-$G453/INDEX($AV$5:$BA$12,MATCH($D453,$AR$5:$AR$12,0),3))*($G453/INDEX($AV$5:$BA$12,MATCH($D453,$AR$5:$AR$12,0),3))^$I453)/((EXP(-$G453/INDEX($AV$5:$BA$12,MATCH($D453,$AR$5:$AR$12,0),1))*($G453/INDEX($AV$5:$BA$12,MATCH($D453,$AR$5:$AR$12,0),1))^$I453)+(EXP(-$G453/INDEX($AV$5:$BA$12,MATCH($D453,$AR$5:$AR$12,0),2))*($G453/INDEX($AV$5:$BA$12,MATCH($D453,$AR$5:$AR$12,0),2))^$I453)+(EXP(-$G453/INDEX($AV$5:$BA$12,MATCH($D453,$AR$5:$AR$12,0),3))*($G453/INDEX($AV$5:$BA$12,MATCH($D453,$AR$5:$AR$12,0),3))^$I453)+(EXP(-$G453/INDEX($AV$5:$BA$12,MATCH($D453,$AR$5:$AR$12,0),4))*($G453/INDEX($AV$5:$BA$12,MATCH($D453,$AR$5:$AR$12,0),4))^$I453)+(EXP(-$G453/INDEX($AV$5:$BA$12,MATCH($D453,$AR$5:$AR$12,0),5))*($G453/INDEX($AV$5:$BA$12,MATCH($D453,$AR$5:$AR$12,0),5))^$I453)+(EXP(-$G453/INDEX($AV$5:$BA$12,MATCH($D453,$AR$5:$AR$12,0),6))*($G453/INDEX($AV$5:$BA$12,MATCH($D453,$AR$5:$AR$12,0),6))^$I453)),0)</x:f>
        <x:v>0</x:v>
      </x:c>
      <x:c r="AB453" s="145" t="n">
        <x:f>IFERROR((EXP(-$G453/INDEX($AV$5:$BA$12,MATCH($D453,$AR$5:$AR$12,0),4))*($G453/INDEX($AV$5:$BA$12,MATCH($D453,$AR$5:$AR$12,0),4))^$I453)/((EXP(-$G453/INDEX($AV$5:$BA$12,MATCH($D453,$AR$5:$AR$12,0),1))*($G453/INDEX($AV$5:$BA$12,MATCH($D453,$AR$5:$AR$12,0),1))^$I453)+(EXP(-$G453/INDEX($AV$5:$BA$12,MATCH($D453,$AR$5:$AR$12,0),2))*($G453/INDEX($AV$5:$BA$12,MATCH($D453,$AR$5:$AR$12,0),2))^$I453)+(EXP(-$G453/INDEX($AV$5:$BA$12,MATCH($D453,$AR$5:$AR$12,0),3))*($G453/INDEX($AV$5:$BA$12,MATCH($D453,$AR$5:$AR$12,0),3))^$I453)+(EXP(-$G453/INDEX($AV$5:$BA$12,MATCH($D453,$AR$5:$AR$12,0),4))*($G453/INDEX($AV$5:$BA$12,MATCH($D453,$AR$5:$AR$12,0),4))^$I453)+(EXP(-$G453/INDEX($AV$5:$BA$12,MATCH($D453,$AR$5:$AR$12,0),5))*($G453/INDEX($AV$5:$BA$12,MATCH($D453,$AR$5:$AR$12,0),5))^$I453)+(EXP(-$G453/INDEX($AV$5:$BA$12,MATCH($D453,$AR$5:$AR$12,0),6))*($G453/INDEX($AV$5:$BA$12,MATCH($D453,$AR$5:$AR$12,0),6))^$I453)),0)</x:f>
        <x:v>0</x:v>
      </x:c>
      <x:c r="AC453" s="145" t="n">
        <x:f>IFERROR((EXP(-$G453/INDEX($AV$5:$BA$12,MATCH($D453,$AR$5:$AR$12,0),5))*($G453/INDEX($AV$5:$BA$12,MATCH($D453,$AR$5:$AR$12,0),5))^$I453)/((EXP(-$G453/INDEX($AV$5:$BA$12,MATCH($D453,$AR$5:$AR$12,0),1))*($G453/INDEX($AV$5:$BA$12,MATCH($D453,$AR$5:$AR$12,0),1))^$I453)+(EXP(-$G453/INDEX($AV$5:$BA$12,MATCH($D453,$AR$5:$AR$12,0),2))*($G453/INDEX($AV$5:$BA$12,MATCH($D453,$AR$5:$AR$12,0),2))^$I453)+(EXP(-$G453/INDEX($AV$5:$BA$12,MATCH($D453,$AR$5:$AR$12,0),3))*($G453/INDEX($AV$5:$BA$12,MATCH($D453,$AR$5:$AR$12,0),3))^$I453)+(EXP(-$G453/INDEX($AV$5:$BA$12,MATCH($D453,$AR$5:$AR$12,0),4))*($G453/INDEX($AV$5:$BA$12,MATCH($D453,$AR$5:$AR$12,0),4))^$I453)+(EXP(-$G453/INDEX($AV$5:$BA$12,MATCH($D453,$AR$5:$AR$12,0),5))*($G453/INDEX($AV$5:$BA$12,MATCH($D453,$AR$5:$AR$12,0),5))^$I453)+(EXP(-$G453/INDEX($AV$5:$BA$12,MATCH($D453,$AR$5:$AR$12,0),6))*($G453/INDEX($AV$5:$BA$12,MATCH($D453,$AR$5:$AR$12,0),6))^$I453)),0)</x:f>
        <x:v>0</x:v>
      </x:c>
      <x:c r="AD453" s="145" t="n">
        <x:f>IFERROR((EXP(-$G453/INDEX($AV$5:$BA$12,MATCH($D453,$AR$5:$AR$12,0),6))*($G453/INDEX($AV$5:$BA$12,MATCH($D453,$AR$5:$AR$12,0),6))^$I453)/((EXP(-$G453/INDEX($AV$5:$BA$12,MATCH($D453,$AR$5:$AR$12,0),1))*($G453/INDEX($AV$5:$BA$12,MATCH($D453,$AR$5:$AR$12,0),1))^$I453)+(EXP(-$G453/INDEX($AV$5:$BA$12,MATCH($D453,$AR$5:$AR$12,0),2))*($G453/INDEX($AV$5:$BA$12,MATCH($D453,$AR$5:$AR$12,0),2))^$I453)+(EXP(-$G453/INDEX($AV$5:$BA$12,MATCH($D453,$AR$5:$AR$12,0),3))*($G453/INDEX($AV$5:$BA$12,MATCH($D453,$AR$5:$AR$12,0),3))^$I453)+(EXP(-$G453/INDEX($AV$5:$BA$12,MATCH($D453,$AR$5:$AR$12,0),4))*($G453/INDEX($AV$5:$BA$12,MATCH($D453,$AR$5:$AR$12,0),4))^$I453)+(EXP(-$G453/INDEX($AV$5:$BA$12,MATCH($D453,$AR$5:$AR$12,0),5))*($G453/INDEX($AV$5:$BA$12,MATCH($D453,$AR$5:$AR$12,0),5))^$I453)+(EXP(-$G453/INDEX($AV$5:$BA$12,MATCH($D453,$AR$5:$AR$12,0),6))*($G453/INDEX($AV$5:$BA$12,MATCH($D453,$AR$5:$AR$12,0),6))^$I453)),0)</x:f>
        <x:v>0</x:v>
      </x:c>
      <x:c r="AE453" s="145" t="n">
        <x:f>IFERROR((EXP(-$G453/INDEX($BB$5:$BG$12,MATCH($D453,$AR$5:$AR$12,0),1))*($G453/INDEX($BB$5:$BG$12,MATCH($D453,$AR$5:$AR$12,0),1))^$J453)/((EXP(-$G453/INDEX($BB$5:$BG$12,MATCH($D453,$AR$5:$AR$12,0),1))*($G453/INDEX($BB$5:$BG$12,MATCH($D453,$AR$5:$AR$12,0),1))^$J453)+(EXP(-$G453/INDEX($BB$5:$BG$12,MATCH($D453,$AR$5:$AR$12,0),2))*($G453/INDEX($BB$5:$BG$12,MATCH($D453,$AR$5:$AR$12,0),2))^$J453)+(EXP(-$G453/INDEX($BB$5:$BG$12,MATCH($D453,$AR$5:$AR$12,0),3))*($G453/INDEX($BB$5:$BG$12,MATCH($D453,$AR$5:$AR$12,0),3))^$J453)+(EXP(-$G453/INDEX($BB$5:$BG$12,MATCH($D453,$AR$5:$AR$12,0),4))*($G453/INDEX($BB$5:$BG$12,MATCH($D453,$AR$5:$AR$12,0),4))^$J453)+(EXP(-$G453/INDEX($BB$5:$BG$12,MATCH($D453,$AR$5:$AR$12,0),5))*($G453/INDEX($BB$5:$BG$12,MATCH($D453,$AR$5:$AR$12,0),5))^$J453)+(EXP(-$G453/INDEX($BB$5:$BG$12,MATCH($D453,$AR$5:$AR$12,0),6))*($G453/INDEX($BB$5:$BG$12,MATCH($D453,$AR$5:$AR$12,0),6))^$J453)),0)</x:f>
        <x:v>0</x:v>
      </x:c>
      <x:c r="AF453" s="145" t="n">
        <x:f>IFERROR((EXP(-$G453/INDEX($BB$5:$BG$12,MATCH($D453,$AR$5:$AR$12,0),2))*($G453/INDEX($BB$5:$BG$12,MATCH($D453,$AR$5:$AR$12,0),2))^$J453)/((EXP(-$G453/INDEX($BB$5:$BG$12,MATCH($D453,$AR$5:$AR$12,0),1))*($G453/INDEX($BB$5:$BG$12,MATCH($D453,$AR$5:$AR$12,0),1))^$J453)+(EXP(-$G453/INDEX($BB$5:$BG$12,MATCH($D453,$AR$5:$AR$12,0),2))*($G453/INDEX($BB$5:$BG$12,MATCH($D453,$AR$5:$AR$12,0),2))^$J453)+(EXP(-$G453/INDEX($BB$5:$BG$12,MATCH($D453,$AR$5:$AR$12,0),3))*($G453/INDEX($BB$5:$BG$12,MATCH($D453,$AR$5:$AR$12,0),3))^$J453)+(EXP(-$G453/INDEX($BB$5:$BG$12,MATCH($D453,$AR$5:$AR$12,0),4))*($G453/INDEX($BB$5:$BG$12,MATCH($D453,$AR$5:$AR$12,0),4))^$J453)+(EXP(-$G453/INDEX($BB$5:$BG$12,MATCH($D453,$AR$5:$AR$12,0),5))*($G453/INDEX($BB$5:$BG$12,MATCH($D453,$AR$5:$AR$12,0),5))^$J453)+(EXP(-$G453/INDEX($BB$5:$BG$12,MATCH($D453,$AR$5:$AR$12,0),6))*($G453/INDEX($BB$5:$BG$12,MATCH($D453,$AR$5:$AR$12,0),6))^$J453)),0)</x:f>
        <x:v>0</x:v>
      </x:c>
      <x:c r="AG453" s="145" t="n">
        <x:f>IFERROR((EXP(-$G453/INDEX($BB$5:$BG$12,MATCH($D453,$AR$5:$AR$12,0),3))*($G453/INDEX($BB$5:$BG$12,MATCH($D453,$AR$5:$AR$12,0),3))^$J453)/((EXP(-$G453/INDEX($BB$5:$BG$12,MATCH($D453,$AR$5:$AR$12,0),1))*($G453/INDEX($BB$5:$BG$12,MATCH($D453,$AR$5:$AR$12,0),1))^$J453)+(EXP(-$G453/INDEX($BB$5:$BG$12,MATCH($D453,$AR$5:$AR$12,0),2))*($G453/INDEX($BB$5:$BG$12,MATCH($D453,$AR$5:$AR$12,0),2))^$J453)+(EXP(-$G453/INDEX($BB$5:$BG$12,MATCH($D453,$AR$5:$AR$12,0),3))*($G453/INDEX($BB$5:$BG$12,MATCH($D453,$AR$5:$AR$12,0),3))^$J453)+(EXP(-$G453/INDEX($BB$5:$BG$12,MATCH($D453,$AR$5:$AR$12,0),4))*($G453/INDEX($BB$5:$BG$12,MATCH($D453,$AR$5:$AR$12,0),4))^$J453)+(EXP(-$G453/INDEX($BB$5:$BG$12,MATCH($D453,$AR$5:$AR$12,0),5))*($G453/INDEX($BB$5:$BG$12,MATCH($D453,$AR$5:$AR$12,0),5))^$J453)+(EXP(-$G453/INDEX($BB$5:$BG$12,MATCH($D453,$AR$5:$AR$12,0),6))*($G453/INDEX($BB$5:$BG$12,MATCH($D453,$AR$5:$AR$12,0),6))^$J453)),0)</x:f>
        <x:v>0</x:v>
      </x:c>
      <x:c r="AH453" s="145" t="n">
        <x:f>IFERROR((EXP(-$G453/INDEX($BB$5:$BG$12,MATCH($D453,$AR$5:$AR$12,0),4))*($G453/INDEX($BB$5:$BG$12,MATCH($D453,$AR$5:$AR$12,0),4))^$J453)/((EXP(-$G453/INDEX($BB$5:$BG$12,MATCH($D453,$AR$5:$AR$12,0),1))*($G453/INDEX($BB$5:$BG$12,MATCH($D453,$AR$5:$AR$12,0),1))^$J453)+(EXP(-$G453/INDEX($BB$5:$BG$12,MATCH($D453,$AR$5:$AR$12,0),2))*($G453/INDEX($BB$5:$BG$12,MATCH($D453,$AR$5:$AR$12,0),2))^$J453)+(EXP(-$G453/INDEX($BB$5:$BG$12,MATCH($D453,$AR$5:$AR$12,0),3))*($G453/INDEX($BB$5:$BG$12,MATCH($D453,$AR$5:$AR$12,0),3))^$J453)+(EXP(-$G453/INDEX($BB$5:$BG$12,MATCH($D453,$AR$5:$AR$12,0),4))*($G453/INDEX($BB$5:$BG$12,MATCH($D453,$AR$5:$AR$12,0),4))^$J453)+(EXP(-$G453/INDEX($BB$5:$BG$12,MATCH($D453,$AR$5:$AR$12,0),5))*($G453/INDEX($BB$5:$BG$12,MATCH($D453,$AR$5:$AR$12,0),5))^$J453)+(EXP(-$G453/INDEX($BB$5:$BG$12,MATCH($D453,$AR$5:$AR$12,0),6))*($G453/INDEX($BB$5:$BG$12,MATCH($D453,$AR$5:$AR$12,0),6))^$J453)),0)</x:f>
        <x:v>0</x:v>
      </x:c>
      <x:c r="AI453" s="145" t="n">
        <x:f>IFERROR((EXP(-$G453/INDEX($BB$5:$BG$12,MATCH($D453,$AR$5:$AR$12,0),5))*($G453/INDEX($BB$5:$BG$12,MATCH($D453,$AR$5:$AR$12,0),5))^$J453)/((EXP(-$G453/INDEX($BB$5:$BG$12,MATCH($D453,$AR$5:$AR$12,0),1))*($G453/INDEX($BB$5:$BG$12,MATCH($D453,$AR$5:$AR$12,0),1))^$J453)+(EXP(-$G453/INDEX($BB$5:$BG$12,MATCH($D453,$AR$5:$AR$12,0),2))*($G453/INDEX($BB$5:$BG$12,MATCH($D453,$AR$5:$AR$12,0),2))^$J453)+(EXP(-$G453/INDEX($BB$5:$BG$12,MATCH($D453,$AR$5:$AR$12,0),3))*($G453/INDEX($BB$5:$BG$12,MATCH($D453,$AR$5:$AR$12,0),3))^$J453)+(EXP(-$G453/INDEX($BB$5:$BG$12,MATCH($D453,$AR$5:$AR$12,0),4))*($G453/INDEX($BB$5:$BG$12,MATCH($D453,$AR$5:$AR$12,0),4))^$J453)+(EXP(-$G453/INDEX($BB$5:$BG$12,MATCH($D453,$AR$5:$AR$12,0),5))*($G453/INDEX($BB$5:$BG$12,MATCH($D453,$AR$5:$AR$12,0),5))^$J453)+(EXP(-$G453/INDEX($BB$5:$BG$12,MATCH($D453,$AR$5:$AR$12,0),6))*($G453/INDEX($BB$5:$BG$12,MATCH($D453,$AR$5:$AR$12,0),6))^$J453)),0)</x:f>
        <x:v>0</x:v>
      </x:c>
      <x:c r="AJ453" s="145" t="n">
        <x:f>IFERROR((EXP(-$G453/INDEX($BB$5:$BG$12,MATCH($D453,$AR$5:$AR$12,0),6))*($G453/INDEX($BB$5:$BG$12,MATCH($D453,$AR$5:$AR$12,0),6))^$J453)/((EXP(-$G453/INDEX($BB$5:$BG$12,MATCH($D453,$AR$5:$AR$12,0),1))*($G453/INDEX($BB$5:$BG$12,MATCH($D453,$AR$5:$AR$12,0),1))^$J453)+(EXP(-$G453/INDEX($BB$5:$BG$12,MATCH($D453,$AR$5:$AR$12,0),2))*($G453/INDEX($BB$5:$BG$12,MATCH($D453,$AR$5:$AR$12,0),2))^$J453)+(EXP(-$G453/INDEX($BB$5:$BG$12,MATCH($D453,$AR$5:$AR$12,0),3))*($G453/INDEX($BB$5:$BG$12,MATCH($D453,$AR$5:$AR$12,0),3))^$J453)+(EXP(-$G453/INDEX($BB$5:$BG$12,MATCH($D453,$AR$5:$AR$12,0),4))*($G453/INDEX($BB$5:$BG$12,MATCH($D453,$AR$5:$AR$12,0),4))^$J453)+(EXP(-$G453/INDEX($BB$5:$BG$12,MATCH($D453,$AR$5:$AR$12,0),5))*($G453/INDEX($BB$5:$BG$12,MATCH($D453,$AR$5:$AR$12,0),5))^$J453)+(EXP(-$G453/INDEX($BB$5:$BG$12,MATCH($D453,$AR$5:$AR$12,0),6))*($G453/INDEX($BB$5:$BG$12,MATCH($D453,$AR$5:$AR$12,0),6))^$J453)),0)</x:f>
        <x:v>0</x:v>
      </x:c>
      <x:c r="BJ453"/>
      <x:c r="BK453"/>
      <x:c r="BL453"/>
      <x:c r="BM453"/>
      <x:c r="BN453"/>
      <x:c r="BO453"/>
      <x:c r="BP453"/>
      <x:c r="BQ453"/>
      <x:c r="BR453"/>
      <x:c r="BS453"/>
      <x:c r="BT453"/>
      <x:c r="BU453"/>
      <x:c r="BV453"/>
      <x:c r="BW453"/>
      <x:c r="BX453"/>
      <x:c r="BY453"/>
      <x:c r="BZ453"/>
    </x:row>
    <x:row r="454">
      <x:c r="A454" s="30" t="n">
        <x:f>'対象台データ'!A452</x:f>
        <x:v>46278</x:v>
      </x:c>
      <x:c r="B454" s="1004" t="str">
        <x:f>'対象台データ'!B452</x:f>
        <x:v>日</x:v>
      </x:c>
      <x:c r="C454" s="1004" t="str">
        <x:f>'対象台データ'!C452</x:f>
        <x:v>9/13</x:v>
      </x:c>
      <x:c r="D454" t="str">
        <x:f>'対象台データ'!D452</x:f>
        <x:v>ウルトラミラクルジャグラー</x:v>
      </x:c>
      <x:c r="E454" s="1015" t="n">
        <x:f>IF($X454="A",MIN(100,MAX(0,55+(V454-55)*(1+0.4*SQRT(MIN(G454/8000,1))))),MIN(100,MAX(0,V454)))</x:f>
        <x:v>70.17265730550284</x:v>
      </x:c>
      <x:c r="F454" s="1017" t="n">
        <x:f>'対象台データ'!E452</x:f>
        <x:v>930</x:v>
      </x:c>
      <x:c r="G454" s="644" t="n">
        <x:f>'対象台データ'!F452</x:f>
        <x:v>8432</x:v>
      </x:c>
      <x:c r="H454" s="644" t="n">
        <x:f>'対象台データ'!G452</x:f>
        <x:v>588</x:v>
      </x:c>
      <x:c r="I454" s="644" t="n">
        <x:f>'対象台データ'!H452</x:f>
        <x:v>35</x:v>
      </x:c>
      <x:c r="J454" s="644" t="n">
        <x:f>'対象台データ'!I452</x:f>
        <x:v>26</x:v>
      </x:c>
      <x:c r="K454" s="145" t="n">
        <x:f>'対象台データ'!K452</x:f>
        <x:v>1.0232447817836812</x:v>
      </x:c>
      <x:c r="L454" s="28" t="n">
        <x:f>IF(G454&lt;=0,5,IF(G454&lt;1500,5+(G454-0)*(20-5)/(1500-0),IF(G454&lt;3000,20+(G454-1500)*(40-20)/(3000-1500),IF(G454&lt;4500,40+(G454-3000)*(58-40)/(4500-3000),IF(G454&lt;6000,58+(G454-4500)*(72-58)/(6000-4500),IF(G454&lt;7500,72+(G454-6000)*(84-72)/(7500-6000),IF(G454&lt;9000,84+(G454-7500)*(93-84)/(9000-7500),IF(G454&lt;11000,93+(G454-9000)*(100-93)/(11000-9000),100))))))))</x:f>
        <x:v>89.592</x:v>
      </x:c>
      <x:c r="M454" s="28" t="n">
        <x:v>1</x:v>
      </x:c>
      <x:c r="N454" s="28" t="n">
        <x:f>MIN(100,L454*M454)</x:f>
        <x:v>89.592</x:v>
      </x:c>
      <x:c r="O454" s="28" t="n">
        <x:f>IF(K454&lt;=0.8,0,IF(K454&lt;0.9,0+(K454-0.8)*(10-0)/(0.9-0.8),IF(K454&lt;1,10+(K454-0.9)*(35-10)/(1-0.9),IF(K454&lt;1.2,35+(K454-1)*(87-35)/(1.2-1),IF(K454&lt;1.3,87+(K454-1.2)*(96-87)/(1.3-1.2),IF(K454&lt;1.45,96+(K454-1.3)*(100-96)/(1.45-1.3),100))))))</x:f>
        <x:v>41.043643263757104</x:v>
      </x:c>
      <x:c r="P454" s="145" t="n">
        <x:f>MIN(1,SQRT(G454/8000))</x:f>
        <x:v>1</x:v>
      </x:c>
      <x:c r="Q454" s="28" t="n">
        <x:f>35+(O454-35)*P454</x:f>
        <x:v>41.043643263757104</x:v>
      </x:c>
      <x:c r="R454" s="28" t="n">
        <x:f>IF(K454&lt;0.95,MIN(25,(0.95-K454)*250),0)</x:f>
        <x:v>0</x:v>
      </x:c>
      <x:c r="S454" s="28" t="n">
        <x:f>IF($X454="A",Y454*5+Z454*15+AA454*30+AB454*60+AC454*80+AD454*100,0)</x:f>
        <x:v>0</x:v>
      </x:c>
      <x:c r="T454" s="28" t="n">
        <x:f>IF($X454="A",AE454*5+AF454*15+AG454*30+AH454*60+AI454*80+AJ454*100,0)</x:f>
        <x:v>0</x:v>
      </x:c>
      <x:c r="U454" s="28" t="n">
        <x:f>IF($X454="A",S454*15%+T454*30%+Q454*55%,0)</x:f>
        <x:v>0</x:v>
      </x:c>
      <x:c r="V454" s="1019" t="n">
        <x:f>IF($X454="A",U454*80%+N454*20%,N454*IFERROR(INDEX($AT$5:$AT$60,MATCH($D454,$AR$5:$AR$60,0)),0.6)+Q454*IFERROR(INDEX($AU$5:$AU$60,MATCH($D454,$AR$5:$AR$60,0)),0.4)-R454)</x:f>
        <x:v>70.17265730550284</x:v>
      </x:c>
      <x:c r="W454" s="25" t="str">
        <x:f>IF(E454&gt;=90,"設定6級候補",IF(E454&gt;=75,"設定4以上強候補",IF(E454&gt;=60,"設定4以上を疑う","要観察")))</x:f>
        <x:v>設定4以上を疑う</x:v>
      </x:c>
      <x:c r="X454" s="1004" t="str">
        <x:f>IFERROR(INDEX($AS$5:$AS$60,MATCH($D454,$AR$5:$AR$60,0)),"AT")</x:f>
        <x:v>AT</x:v>
      </x:c>
      <x:c r="Y454" s="145" t="n">
        <x:f>IFERROR((EXP(-$G454/INDEX($AV$5:$BA$12,MATCH($D454,$AR$5:$AR$12,0),1))*($G454/INDEX($AV$5:$BA$12,MATCH($D454,$AR$5:$AR$12,0),1))^$I454)/((EXP(-$G454/INDEX($AV$5:$BA$12,MATCH($D454,$AR$5:$AR$12,0),1))*($G454/INDEX($AV$5:$BA$12,MATCH($D454,$AR$5:$AR$12,0),1))^$I454)+(EXP(-$G454/INDEX($AV$5:$BA$12,MATCH($D454,$AR$5:$AR$12,0),2))*($G454/INDEX($AV$5:$BA$12,MATCH($D454,$AR$5:$AR$12,0),2))^$I454)+(EXP(-$G454/INDEX($AV$5:$BA$12,MATCH($D454,$AR$5:$AR$12,0),3))*($G454/INDEX($AV$5:$BA$12,MATCH($D454,$AR$5:$AR$12,0),3))^$I454)+(EXP(-$G454/INDEX($AV$5:$BA$12,MATCH($D454,$AR$5:$AR$12,0),4))*($G454/INDEX($AV$5:$BA$12,MATCH($D454,$AR$5:$AR$12,0),4))^$I454)+(EXP(-$G454/INDEX($AV$5:$BA$12,MATCH($D454,$AR$5:$AR$12,0),5))*($G454/INDEX($AV$5:$BA$12,MATCH($D454,$AR$5:$AR$12,0),5))^$I454)+(EXP(-$G454/INDEX($AV$5:$BA$12,MATCH($D454,$AR$5:$AR$12,0),6))*($G454/INDEX($AV$5:$BA$12,MATCH($D454,$AR$5:$AR$12,0),6))^$I454)),0)</x:f>
        <x:v>0</x:v>
      </x:c>
      <x:c r="Z454" s="145" t="n">
        <x:f>IFERROR((EXP(-$G454/INDEX($AV$5:$BA$12,MATCH($D454,$AR$5:$AR$12,0),2))*($G454/INDEX($AV$5:$BA$12,MATCH($D454,$AR$5:$AR$12,0),2))^$I454)/((EXP(-$G454/INDEX($AV$5:$BA$12,MATCH($D454,$AR$5:$AR$12,0),1))*($G454/INDEX($AV$5:$BA$12,MATCH($D454,$AR$5:$AR$12,0),1))^$I454)+(EXP(-$G454/INDEX($AV$5:$BA$12,MATCH($D454,$AR$5:$AR$12,0),2))*($G454/INDEX($AV$5:$BA$12,MATCH($D454,$AR$5:$AR$12,0),2))^$I454)+(EXP(-$G454/INDEX($AV$5:$BA$12,MATCH($D454,$AR$5:$AR$12,0),3))*($G454/INDEX($AV$5:$BA$12,MATCH($D454,$AR$5:$AR$12,0),3))^$I454)+(EXP(-$G454/INDEX($AV$5:$BA$12,MATCH($D454,$AR$5:$AR$12,0),4))*($G454/INDEX($AV$5:$BA$12,MATCH($D454,$AR$5:$AR$12,0),4))^$I454)+(EXP(-$G454/INDEX($AV$5:$BA$12,MATCH($D454,$AR$5:$AR$12,0),5))*($G454/INDEX($AV$5:$BA$12,MATCH($D454,$AR$5:$AR$12,0),5))^$I454)+(EXP(-$G454/INDEX($AV$5:$BA$12,MATCH($D454,$AR$5:$AR$12,0),6))*($G454/INDEX($AV$5:$BA$12,MATCH($D454,$AR$5:$AR$12,0),6))^$I454)),0)</x:f>
        <x:v>0</x:v>
      </x:c>
      <x:c r="AA454" s="145" t="n">
        <x:f>IFERROR((EXP(-$G454/INDEX($AV$5:$BA$12,MATCH($D454,$AR$5:$AR$12,0),3))*($G454/INDEX($AV$5:$BA$12,MATCH($D454,$AR$5:$AR$12,0),3))^$I454)/((EXP(-$G454/INDEX($AV$5:$BA$12,MATCH($D454,$AR$5:$AR$12,0),1))*($G454/INDEX($AV$5:$BA$12,MATCH($D454,$AR$5:$AR$12,0),1))^$I454)+(EXP(-$G454/INDEX($AV$5:$BA$12,MATCH($D454,$AR$5:$AR$12,0),2))*($G454/INDEX($AV$5:$BA$12,MATCH($D454,$AR$5:$AR$12,0),2))^$I454)+(EXP(-$G454/INDEX($AV$5:$BA$12,MATCH($D454,$AR$5:$AR$12,0),3))*($G454/INDEX($AV$5:$BA$12,MATCH($D454,$AR$5:$AR$12,0),3))^$I454)+(EXP(-$G454/INDEX($AV$5:$BA$12,MATCH($D454,$AR$5:$AR$12,0),4))*($G454/INDEX($AV$5:$BA$12,MATCH($D454,$AR$5:$AR$12,0),4))^$I454)+(EXP(-$G454/INDEX($AV$5:$BA$12,MATCH($D454,$AR$5:$AR$12,0),5))*($G454/INDEX($AV$5:$BA$12,MATCH($D454,$AR$5:$AR$12,0),5))^$I454)+(EXP(-$G454/INDEX($AV$5:$BA$12,MATCH($D454,$AR$5:$AR$12,0),6))*($G454/INDEX($AV$5:$BA$12,MATCH($D454,$AR$5:$AR$12,0),6))^$I454)),0)</x:f>
        <x:v>0</x:v>
      </x:c>
      <x:c r="AB454" s="145" t="n">
        <x:f>IFERROR((EXP(-$G454/INDEX($AV$5:$BA$12,MATCH($D454,$AR$5:$AR$12,0),4))*($G454/INDEX($AV$5:$BA$12,MATCH($D454,$AR$5:$AR$12,0),4))^$I454)/((EXP(-$G454/INDEX($AV$5:$BA$12,MATCH($D454,$AR$5:$AR$12,0),1))*($G454/INDEX($AV$5:$BA$12,MATCH($D454,$AR$5:$AR$12,0),1))^$I454)+(EXP(-$G454/INDEX($AV$5:$BA$12,MATCH($D454,$AR$5:$AR$12,0),2))*($G454/INDEX($AV$5:$BA$12,MATCH($D454,$AR$5:$AR$12,0),2))^$I454)+(EXP(-$G454/INDEX($AV$5:$BA$12,MATCH($D454,$AR$5:$AR$12,0),3))*($G454/INDEX($AV$5:$BA$12,MATCH($D454,$AR$5:$AR$12,0),3))^$I454)+(EXP(-$G454/INDEX($AV$5:$BA$12,MATCH($D454,$AR$5:$AR$12,0),4))*($G454/INDEX($AV$5:$BA$12,MATCH($D454,$AR$5:$AR$12,0),4))^$I454)+(EXP(-$G454/INDEX($AV$5:$BA$12,MATCH($D454,$AR$5:$AR$12,0),5))*($G454/INDEX($AV$5:$BA$12,MATCH($D454,$AR$5:$AR$12,0),5))^$I454)+(EXP(-$G454/INDEX($AV$5:$BA$12,MATCH($D454,$AR$5:$AR$12,0),6))*($G454/INDEX($AV$5:$BA$12,MATCH($D454,$AR$5:$AR$12,0),6))^$I454)),0)</x:f>
        <x:v>0</x:v>
      </x:c>
      <x:c r="AC454" s="145" t="n">
        <x:f>IFERROR((EXP(-$G454/INDEX($AV$5:$BA$12,MATCH($D454,$AR$5:$AR$12,0),5))*($G454/INDEX($AV$5:$BA$12,MATCH($D454,$AR$5:$AR$12,0),5))^$I454)/((EXP(-$G454/INDEX($AV$5:$BA$12,MATCH($D454,$AR$5:$AR$12,0),1))*($G454/INDEX($AV$5:$BA$12,MATCH($D454,$AR$5:$AR$12,0),1))^$I454)+(EXP(-$G454/INDEX($AV$5:$BA$12,MATCH($D454,$AR$5:$AR$12,0),2))*($G454/INDEX($AV$5:$BA$12,MATCH($D454,$AR$5:$AR$12,0),2))^$I454)+(EXP(-$G454/INDEX($AV$5:$BA$12,MATCH($D454,$AR$5:$AR$12,0),3))*($G454/INDEX($AV$5:$BA$12,MATCH($D454,$AR$5:$AR$12,0),3))^$I454)+(EXP(-$G454/INDEX($AV$5:$BA$12,MATCH($D454,$AR$5:$AR$12,0),4))*($G454/INDEX($AV$5:$BA$12,MATCH($D454,$AR$5:$AR$12,0),4))^$I454)+(EXP(-$G454/INDEX($AV$5:$BA$12,MATCH($D454,$AR$5:$AR$12,0),5))*($G454/INDEX($AV$5:$BA$12,MATCH($D454,$AR$5:$AR$12,0),5))^$I454)+(EXP(-$G454/INDEX($AV$5:$BA$12,MATCH($D454,$AR$5:$AR$12,0),6))*($G454/INDEX($AV$5:$BA$12,MATCH($D454,$AR$5:$AR$12,0),6))^$I454)),0)</x:f>
        <x:v>0</x:v>
      </x:c>
      <x:c r="AD454" s="145" t="n">
        <x:f>IFERROR((EXP(-$G454/INDEX($AV$5:$BA$12,MATCH($D454,$AR$5:$AR$12,0),6))*($G454/INDEX($AV$5:$BA$12,MATCH($D454,$AR$5:$AR$12,0),6))^$I454)/((EXP(-$G454/INDEX($AV$5:$BA$12,MATCH($D454,$AR$5:$AR$12,0),1))*($G454/INDEX($AV$5:$BA$12,MATCH($D454,$AR$5:$AR$12,0),1))^$I454)+(EXP(-$G454/INDEX($AV$5:$BA$12,MATCH($D454,$AR$5:$AR$12,0),2))*($G454/INDEX($AV$5:$BA$12,MATCH($D454,$AR$5:$AR$12,0),2))^$I454)+(EXP(-$G454/INDEX($AV$5:$BA$12,MATCH($D454,$AR$5:$AR$12,0),3))*($G454/INDEX($AV$5:$BA$12,MATCH($D454,$AR$5:$AR$12,0),3))^$I454)+(EXP(-$G454/INDEX($AV$5:$BA$12,MATCH($D454,$AR$5:$AR$12,0),4))*($G454/INDEX($AV$5:$BA$12,MATCH($D454,$AR$5:$AR$12,0),4))^$I454)+(EXP(-$G454/INDEX($AV$5:$BA$12,MATCH($D454,$AR$5:$AR$12,0),5))*($G454/INDEX($AV$5:$BA$12,MATCH($D454,$AR$5:$AR$12,0),5))^$I454)+(EXP(-$G454/INDEX($AV$5:$BA$12,MATCH($D454,$AR$5:$AR$12,0),6))*($G454/INDEX($AV$5:$BA$12,MATCH($D454,$AR$5:$AR$12,0),6))^$I454)),0)</x:f>
        <x:v>0</x:v>
      </x:c>
      <x:c r="AE454" s="145" t="n">
        <x:f>IFERROR((EXP(-$G454/INDEX($BB$5:$BG$12,MATCH($D454,$AR$5:$AR$12,0),1))*($G454/INDEX($BB$5:$BG$12,MATCH($D454,$AR$5:$AR$12,0),1))^$J454)/((EXP(-$G454/INDEX($BB$5:$BG$12,MATCH($D454,$AR$5:$AR$12,0),1))*($G454/INDEX($BB$5:$BG$12,MATCH($D454,$AR$5:$AR$12,0),1))^$J454)+(EXP(-$G454/INDEX($BB$5:$BG$12,MATCH($D454,$AR$5:$AR$12,0),2))*($G454/INDEX($BB$5:$BG$12,MATCH($D454,$AR$5:$AR$12,0),2))^$J454)+(EXP(-$G454/INDEX($BB$5:$BG$12,MATCH($D454,$AR$5:$AR$12,0),3))*($G454/INDEX($BB$5:$BG$12,MATCH($D454,$AR$5:$AR$12,0),3))^$J454)+(EXP(-$G454/INDEX($BB$5:$BG$12,MATCH($D454,$AR$5:$AR$12,0),4))*($G454/INDEX($BB$5:$BG$12,MATCH($D454,$AR$5:$AR$12,0),4))^$J454)+(EXP(-$G454/INDEX($BB$5:$BG$12,MATCH($D454,$AR$5:$AR$12,0),5))*($G454/INDEX($BB$5:$BG$12,MATCH($D454,$AR$5:$AR$12,0),5))^$J454)+(EXP(-$G454/INDEX($BB$5:$BG$12,MATCH($D454,$AR$5:$AR$12,0),6))*($G454/INDEX($BB$5:$BG$12,MATCH($D454,$AR$5:$AR$12,0),6))^$J454)),0)</x:f>
        <x:v>0</x:v>
      </x:c>
      <x:c r="AF454" s="145" t="n">
        <x:f>IFERROR((EXP(-$G454/INDEX($BB$5:$BG$12,MATCH($D454,$AR$5:$AR$12,0),2))*($G454/INDEX($BB$5:$BG$12,MATCH($D454,$AR$5:$AR$12,0),2))^$J454)/((EXP(-$G454/INDEX($BB$5:$BG$12,MATCH($D454,$AR$5:$AR$12,0),1))*($G454/INDEX($BB$5:$BG$12,MATCH($D454,$AR$5:$AR$12,0),1))^$J454)+(EXP(-$G454/INDEX($BB$5:$BG$12,MATCH($D454,$AR$5:$AR$12,0),2))*($G454/INDEX($BB$5:$BG$12,MATCH($D454,$AR$5:$AR$12,0),2))^$J454)+(EXP(-$G454/INDEX($BB$5:$BG$12,MATCH($D454,$AR$5:$AR$12,0),3))*($G454/INDEX($BB$5:$BG$12,MATCH($D454,$AR$5:$AR$12,0),3))^$J454)+(EXP(-$G454/INDEX($BB$5:$BG$12,MATCH($D454,$AR$5:$AR$12,0),4))*($G454/INDEX($BB$5:$BG$12,MATCH($D454,$AR$5:$AR$12,0),4))^$J454)+(EXP(-$G454/INDEX($BB$5:$BG$12,MATCH($D454,$AR$5:$AR$12,0),5))*($G454/INDEX($BB$5:$BG$12,MATCH($D454,$AR$5:$AR$12,0),5))^$J454)+(EXP(-$G454/INDEX($BB$5:$BG$12,MATCH($D454,$AR$5:$AR$12,0),6))*($G454/INDEX($BB$5:$BG$12,MATCH($D454,$AR$5:$AR$12,0),6))^$J454)),0)</x:f>
        <x:v>0</x:v>
      </x:c>
      <x:c r="AG454" s="145" t="n">
        <x:f>IFERROR((EXP(-$G454/INDEX($BB$5:$BG$12,MATCH($D454,$AR$5:$AR$12,0),3))*($G454/INDEX($BB$5:$BG$12,MATCH($D454,$AR$5:$AR$12,0),3))^$J454)/((EXP(-$G454/INDEX($BB$5:$BG$12,MATCH($D454,$AR$5:$AR$12,0),1))*($G454/INDEX($BB$5:$BG$12,MATCH($D454,$AR$5:$AR$12,0),1))^$J454)+(EXP(-$G454/INDEX($BB$5:$BG$12,MATCH($D454,$AR$5:$AR$12,0),2))*($G454/INDEX($BB$5:$BG$12,MATCH($D454,$AR$5:$AR$12,0),2))^$J454)+(EXP(-$G454/INDEX($BB$5:$BG$12,MATCH($D454,$AR$5:$AR$12,0),3))*($G454/INDEX($BB$5:$BG$12,MATCH($D454,$AR$5:$AR$12,0),3))^$J454)+(EXP(-$G454/INDEX($BB$5:$BG$12,MATCH($D454,$AR$5:$AR$12,0),4))*($G454/INDEX($BB$5:$BG$12,MATCH($D454,$AR$5:$AR$12,0),4))^$J454)+(EXP(-$G454/INDEX($BB$5:$BG$12,MATCH($D454,$AR$5:$AR$12,0),5))*($G454/INDEX($BB$5:$BG$12,MATCH($D454,$AR$5:$AR$12,0),5))^$J454)+(EXP(-$G454/INDEX($BB$5:$BG$12,MATCH($D454,$AR$5:$AR$12,0),6))*($G454/INDEX($BB$5:$BG$12,MATCH($D454,$AR$5:$AR$12,0),6))^$J454)),0)</x:f>
        <x:v>0</x:v>
      </x:c>
      <x:c r="AH454" s="145" t="n">
        <x:f>IFERROR((EXP(-$G454/INDEX($BB$5:$BG$12,MATCH($D454,$AR$5:$AR$12,0),4))*($G454/INDEX($BB$5:$BG$12,MATCH($D454,$AR$5:$AR$12,0),4))^$J454)/((EXP(-$G454/INDEX($BB$5:$BG$12,MATCH($D454,$AR$5:$AR$12,0),1))*($G454/INDEX($BB$5:$BG$12,MATCH($D454,$AR$5:$AR$12,0),1))^$J454)+(EXP(-$G454/INDEX($BB$5:$BG$12,MATCH($D454,$AR$5:$AR$12,0),2))*($G454/INDEX($BB$5:$BG$12,MATCH($D454,$AR$5:$AR$12,0),2))^$J454)+(EXP(-$G454/INDEX($BB$5:$BG$12,MATCH($D454,$AR$5:$AR$12,0),3))*($G454/INDEX($BB$5:$BG$12,MATCH($D454,$AR$5:$AR$12,0),3))^$J454)+(EXP(-$G454/INDEX($BB$5:$BG$12,MATCH($D454,$AR$5:$AR$12,0),4))*($G454/INDEX($BB$5:$BG$12,MATCH($D454,$AR$5:$AR$12,0),4))^$J454)+(EXP(-$G454/INDEX($BB$5:$BG$12,MATCH($D454,$AR$5:$AR$12,0),5))*($G454/INDEX($BB$5:$BG$12,MATCH($D454,$AR$5:$AR$12,0),5))^$J454)+(EXP(-$G454/INDEX($BB$5:$BG$12,MATCH($D454,$AR$5:$AR$12,0),6))*($G454/INDEX($BB$5:$BG$12,MATCH($D454,$AR$5:$AR$12,0),6))^$J454)),0)</x:f>
        <x:v>0</x:v>
      </x:c>
      <x:c r="AI454" s="145" t="n">
        <x:f>IFERROR((EXP(-$G454/INDEX($BB$5:$BG$12,MATCH($D454,$AR$5:$AR$12,0),5))*($G454/INDEX($BB$5:$BG$12,MATCH($D454,$AR$5:$AR$12,0),5))^$J454)/((EXP(-$G454/INDEX($BB$5:$BG$12,MATCH($D454,$AR$5:$AR$12,0),1))*($G454/INDEX($BB$5:$BG$12,MATCH($D454,$AR$5:$AR$12,0),1))^$J454)+(EXP(-$G454/INDEX($BB$5:$BG$12,MATCH($D454,$AR$5:$AR$12,0),2))*($G454/INDEX($BB$5:$BG$12,MATCH($D454,$AR$5:$AR$12,0),2))^$J454)+(EXP(-$G454/INDEX($BB$5:$BG$12,MATCH($D454,$AR$5:$AR$12,0),3))*($G454/INDEX($BB$5:$BG$12,MATCH($D454,$AR$5:$AR$12,0),3))^$J454)+(EXP(-$G454/INDEX($BB$5:$BG$12,MATCH($D454,$AR$5:$AR$12,0),4))*($G454/INDEX($BB$5:$BG$12,MATCH($D454,$AR$5:$AR$12,0),4))^$J454)+(EXP(-$G454/INDEX($BB$5:$BG$12,MATCH($D454,$AR$5:$AR$12,0),5))*($G454/INDEX($BB$5:$BG$12,MATCH($D454,$AR$5:$AR$12,0),5))^$J454)+(EXP(-$G454/INDEX($BB$5:$BG$12,MATCH($D454,$AR$5:$AR$12,0),6))*($G454/INDEX($BB$5:$BG$12,MATCH($D454,$AR$5:$AR$12,0),6))^$J454)),0)</x:f>
        <x:v>0</x:v>
      </x:c>
      <x:c r="AJ454" s="145" t="n">
        <x:f>IFERROR((EXP(-$G454/INDEX($BB$5:$BG$12,MATCH($D454,$AR$5:$AR$12,0),6))*($G454/INDEX($BB$5:$BG$12,MATCH($D454,$AR$5:$AR$12,0),6))^$J454)/((EXP(-$G454/INDEX($BB$5:$BG$12,MATCH($D454,$AR$5:$AR$12,0),1))*($G454/INDEX($BB$5:$BG$12,MATCH($D454,$AR$5:$AR$12,0),1))^$J454)+(EXP(-$G454/INDEX($BB$5:$BG$12,MATCH($D454,$AR$5:$AR$12,0),2))*($G454/INDEX($BB$5:$BG$12,MATCH($D454,$AR$5:$AR$12,0),2))^$J454)+(EXP(-$G454/INDEX($BB$5:$BG$12,MATCH($D454,$AR$5:$AR$12,0),3))*($G454/INDEX($BB$5:$BG$12,MATCH($D454,$AR$5:$AR$12,0),3))^$J454)+(EXP(-$G454/INDEX($BB$5:$BG$12,MATCH($D454,$AR$5:$AR$12,0),4))*($G454/INDEX($BB$5:$BG$12,MATCH($D454,$AR$5:$AR$12,0),4))^$J454)+(EXP(-$G454/INDEX($BB$5:$BG$12,MATCH($D454,$AR$5:$AR$12,0),5))*($G454/INDEX($BB$5:$BG$12,MATCH($D454,$AR$5:$AR$12,0),5))^$J454)+(EXP(-$G454/INDEX($BB$5:$BG$12,MATCH($D454,$AR$5:$AR$12,0),6))*($G454/INDEX($BB$5:$BG$12,MATCH($D454,$AR$5:$AR$12,0),6))^$J454)),0)</x:f>
        <x:v>0</x:v>
      </x:c>
      <x:c r="BJ454"/>
      <x:c r="BK454"/>
      <x:c r="BL454"/>
      <x:c r="BM454"/>
      <x:c r="BN454"/>
      <x:c r="BO454"/>
      <x:c r="BP454"/>
      <x:c r="BQ454"/>
      <x:c r="BR454"/>
      <x:c r="BS454"/>
      <x:c r="BT454"/>
      <x:c r="BU454"/>
      <x:c r="BV454"/>
      <x:c r="BW454"/>
      <x:c r="BX454"/>
      <x:c r="BY454"/>
      <x:c r="BZ454"/>
    </x:row>
    <x:row r="455">
      <x:c r="A455" s="30" t="n">
        <x:f>'対象台データ'!A453</x:f>
        <x:v>46278</x:v>
      </x:c>
      <x:c r="B455" s="1004" t="str">
        <x:f>'対象台データ'!B453</x:f>
        <x:v>日</x:v>
      </x:c>
      <x:c r="C455" s="1004" t="str">
        <x:f>'対象台データ'!C453</x:f>
        <x:v>9/13</x:v>
      </x:c>
      <x:c r="D455" t="str">
        <x:f>'対象台データ'!D453</x:f>
        <x:v>ミスタージャグラー</x:v>
      </x:c>
      <x:c r="E455" s="1015" t="n">
        <x:f>IF($X455="A",MIN(100,MAX(0,55+(V455-55)*(1+0.4*SQRT(MIN(G455/8000,1))))),MIN(100,MAX(0,V455)))</x:f>
        <x:v>71.54460657919756</x:v>
      </x:c>
      <x:c r="F455" s="1017" t="n">
        <x:f>'対象台データ'!E453</x:f>
        <x:v>934</x:v>
      </x:c>
      <x:c r="G455" s="644" t="n">
        <x:f>'対象台データ'!F453</x:f>
        <x:v>8765</x:v>
      </x:c>
      <x:c r="H455" s="644" t="n">
        <x:f>'対象台データ'!G453</x:f>
        <x:v>655</x:v>
      </x:c>
      <x:c r="I455" s="644" t="n">
        <x:f>'対象台データ'!H453</x:f>
        <x:v>37</x:v>
      </x:c>
      <x:c r="J455" s="644" t="n">
        <x:f>'対象台データ'!I453</x:f>
        <x:v>26</x:v>
      </x:c>
      <x:c r="K455" s="145" t="n">
        <x:f>'対象台データ'!K453</x:f>
        <x:v>1.0249096786461305</x:v>
      </x:c>
      <x:c r="L455" s="28" t="n">
        <x:f>IF(G455&lt;=0,5,IF(G455&lt;1500,5+(G455-0)*(20-5)/(1500-0),IF(G455&lt;3000,20+(G455-1500)*(40-20)/(3000-1500),IF(G455&lt;4500,40+(G455-3000)*(58-40)/(4500-3000),IF(G455&lt;6000,58+(G455-4500)*(72-58)/(6000-4500),IF(G455&lt;7500,72+(G455-6000)*(84-72)/(7500-6000),IF(G455&lt;9000,84+(G455-7500)*(93-84)/(9000-7500),IF(G455&lt;11000,93+(G455-9000)*(100-93)/(11000-9000),100))))))))</x:f>
        <x:v>91.59</x:v>
      </x:c>
      <x:c r="M455" s="28" t="n">
        <x:v>1</x:v>
      </x:c>
      <x:c r="N455" s="28" t="n">
        <x:f>MIN(100,L455*M455)</x:f>
        <x:v>91.59</x:v>
      </x:c>
      <x:c r="O455" s="28" t="n">
        <x:f>IF(K455&lt;=0.8,0,IF(K455&lt;0.9,0+(K455-0.8)*(10-0)/(0.9-0.8),IF(K455&lt;1,10+(K455-0.9)*(35-10)/(1-0.9),IF(K455&lt;1.2,35+(K455-1)*(87-35)/(1.2-1),IF(K455&lt;1.3,87+(K455-1.2)*(96-87)/(1.3-1.2),IF(K455&lt;1.45,96+(K455-1.3)*(100-96)/(1.45-1.3),100))))))</x:f>
        <x:v>41.47651644799392</x:v>
      </x:c>
      <x:c r="P455" s="145" t="n">
        <x:f>MIN(1,SQRT(G455/8000))</x:f>
        <x:v>1</x:v>
      </x:c>
      <x:c r="Q455" s="28" t="n">
        <x:f>35+(O455-35)*P455</x:f>
        <x:v>41.47651644799392</x:v>
      </x:c>
      <x:c r="R455" s="28" t="n">
        <x:f>IF(K455&lt;0.95,MIN(25,(0.95-K455)*250),0)</x:f>
        <x:v>0</x:v>
      </x:c>
      <x:c r="S455" s="28" t="n">
        <x:f>IF($X455="A",Y455*5+Z455*15+AA455*30+AB455*60+AC455*80+AD455*100,0)</x:f>
        <x:v>0</x:v>
      </x:c>
      <x:c r="T455" s="28" t="n">
        <x:f>IF($X455="A",AE455*5+AF455*15+AG455*30+AH455*60+AI455*80+AJ455*100,0)</x:f>
        <x:v>0</x:v>
      </x:c>
      <x:c r="U455" s="28" t="n">
        <x:f>IF($X455="A",S455*15%+T455*30%+Q455*55%,0)</x:f>
        <x:v>0</x:v>
      </x:c>
      <x:c r="V455" s="1019" t="n">
        <x:f>IF($X455="A",U455*80%+N455*20%,N455*IFERROR(INDEX($AT$5:$AT$60,MATCH($D455,$AR$5:$AR$60,0)),0.6)+Q455*IFERROR(INDEX($AU$5:$AU$60,MATCH($D455,$AR$5:$AR$60,0)),0.4)-R455)</x:f>
        <x:v>71.54460657919756</x:v>
      </x:c>
      <x:c r="W455" s="25" t="str">
        <x:f>IF(E455&gt;=90,"設定6級候補",IF(E455&gt;=75,"設定4以上強候補",IF(E455&gt;=60,"設定4以上を疑う","要観察")))</x:f>
        <x:v>設定4以上を疑う</x:v>
      </x:c>
      <x:c r="X455" s="1004" t="str">
        <x:f>IFERROR(INDEX($AS$5:$AS$60,MATCH($D455,$AR$5:$AR$60,0)),"AT")</x:f>
        <x:v>AT</x:v>
      </x:c>
      <x:c r="Y455" s="145" t="n">
        <x:f>IFERROR((EXP(-$G455/INDEX($AV$5:$BA$12,MATCH($D455,$AR$5:$AR$12,0),1))*($G455/INDEX($AV$5:$BA$12,MATCH($D455,$AR$5:$AR$12,0),1))^$I455)/((EXP(-$G455/INDEX($AV$5:$BA$12,MATCH($D455,$AR$5:$AR$12,0),1))*($G455/INDEX($AV$5:$BA$12,MATCH($D455,$AR$5:$AR$12,0),1))^$I455)+(EXP(-$G455/INDEX($AV$5:$BA$12,MATCH($D455,$AR$5:$AR$12,0),2))*($G455/INDEX($AV$5:$BA$12,MATCH($D455,$AR$5:$AR$12,0),2))^$I455)+(EXP(-$G455/INDEX($AV$5:$BA$12,MATCH($D455,$AR$5:$AR$12,0),3))*($G455/INDEX($AV$5:$BA$12,MATCH($D455,$AR$5:$AR$12,0),3))^$I455)+(EXP(-$G455/INDEX($AV$5:$BA$12,MATCH($D455,$AR$5:$AR$12,0),4))*($G455/INDEX($AV$5:$BA$12,MATCH($D455,$AR$5:$AR$12,0),4))^$I455)+(EXP(-$G455/INDEX($AV$5:$BA$12,MATCH($D455,$AR$5:$AR$12,0),5))*($G455/INDEX($AV$5:$BA$12,MATCH($D455,$AR$5:$AR$12,0),5))^$I455)+(EXP(-$G455/INDEX($AV$5:$BA$12,MATCH($D455,$AR$5:$AR$12,0),6))*($G455/INDEX($AV$5:$BA$12,MATCH($D455,$AR$5:$AR$12,0),6))^$I455)),0)</x:f>
        <x:v>0</x:v>
      </x:c>
      <x:c r="Z455" s="145" t="n">
        <x:f>IFERROR((EXP(-$G455/INDEX($AV$5:$BA$12,MATCH($D455,$AR$5:$AR$12,0),2))*($G455/INDEX($AV$5:$BA$12,MATCH($D455,$AR$5:$AR$12,0),2))^$I455)/((EXP(-$G455/INDEX($AV$5:$BA$12,MATCH($D455,$AR$5:$AR$12,0),1))*($G455/INDEX($AV$5:$BA$12,MATCH($D455,$AR$5:$AR$12,0),1))^$I455)+(EXP(-$G455/INDEX($AV$5:$BA$12,MATCH($D455,$AR$5:$AR$12,0),2))*($G455/INDEX($AV$5:$BA$12,MATCH($D455,$AR$5:$AR$12,0),2))^$I455)+(EXP(-$G455/INDEX($AV$5:$BA$12,MATCH($D455,$AR$5:$AR$12,0),3))*($G455/INDEX($AV$5:$BA$12,MATCH($D455,$AR$5:$AR$12,0),3))^$I455)+(EXP(-$G455/INDEX($AV$5:$BA$12,MATCH($D455,$AR$5:$AR$12,0),4))*($G455/INDEX($AV$5:$BA$12,MATCH($D455,$AR$5:$AR$12,0),4))^$I455)+(EXP(-$G455/INDEX($AV$5:$BA$12,MATCH($D455,$AR$5:$AR$12,0),5))*($G455/INDEX($AV$5:$BA$12,MATCH($D455,$AR$5:$AR$12,0),5))^$I455)+(EXP(-$G455/INDEX($AV$5:$BA$12,MATCH($D455,$AR$5:$AR$12,0),6))*($G455/INDEX($AV$5:$BA$12,MATCH($D455,$AR$5:$AR$12,0),6))^$I455)),0)</x:f>
        <x:v>0</x:v>
      </x:c>
      <x:c r="AA455" s="145" t="n">
        <x:f>IFERROR((EXP(-$G455/INDEX($AV$5:$BA$12,MATCH($D455,$AR$5:$AR$12,0),3))*($G455/INDEX($AV$5:$BA$12,MATCH($D455,$AR$5:$AR$12,0),3))^$I455)/((EXP(-$G455/INDEX($AV$5:$BA$12,MATCH($D455,$AR$5:$AR$12,0),1))*($G455/INDEX($AV$5:$BA$12,MATCH($D455,$AR$5:$AR$12,0),1))^$I455)+(EXP(-$G455/INDEX($AV$5:$BA$12,MATCH($D455,$AR$5:$AR$12,0),2))*($G455/INDEX($AV$5:$BA$12,MATCH($D455,$AR$5:$AR$12,0),2))^$I455)+(EXP(-$G455/INDEX($AV$5:$BA$12,MATCH($D455,$AR$5:$AR$12,0),3))*($G455/INDEX($AV$5:$BA$12,MATCH($D455,$AR$5:$AR$12,0),3))^$I455)+(EXP(-$G455/INDEX($AV$5:$BA$12,MATCH($D455,$AR$5:$AR$12,0),4))*($G455/INDEX($AV$5:$BA$12,MATCH($D455,$AR$5:$AR$12,0),4))^$I455)+(EXP(-$G455/INDEX($AV$5:$BA$12,MATCH($D455,$AR$5:$AR$12,0),5))*($G455/INDEX($AV$5:$BA$12,MATCH($D455,$AR$5:$AR$12,0),5))^$I455)+(EXP(-$G455/INDEX($AV$5:$BA$12,MATCH($D455,$AR$5:$AR$12,0),6))*($G455/INDEX($AV$5:$BA$12,MATCH($D455,$AR$5:$AR$12,0),6))^$I455)),0)</x:f>
        <x:v>0</x:v>
      </x:c>
      <x:c r="AB455" s="145" t="n">
        <x:f>IFERROR((EXP(-$G455/INDEX($AV$5:$BA$12,MATCH($D455,$AR$5:$AR$12,0),4))*($G455/INDEX($AV$5:$BA$12,MATCH($D455,$AR$5:$AR$12,0),4))^$I455)/((EXP(-$G455/INDEX($AV$5:$BA$12,MATCH($D455,$AR$5:$AR$12,0),1))*($G455/INDEX($AV$5:$BA$12,MATCH($D455,$AR$5:$AR$12,0),1))^$I455)+(EXP(-$G455/INDEX($AV$5:$BA$12,MATCH($D455,$AR$5:$AR$12,0),2))*($G455/INDEX($AV$5:$BA$12,MATCH($D455,$AR$5:$AR$12,0),2))^$I455)+(EXP(-$G455/INDEX($AV$5:$BA$12,MATCH($D455,$AR$5:$AR$12,0),3))*($G455/INDEX($AV$5:$BA$12,MATCH($D455,$AR$5:$AR$12,0),3))^$I455)+(EXP(-$G455/INDEX($AV$5:$BA$12,MATCH($D455,$AR$5:$AR$12,0),4))*($G455/INDEX($AV$5:$BA$12,MATCH($D455,$AR$5:$AR$12,0),4))^$I455)+(EXP(-$G455/INDEX($AV$5:$BA$12,MATCH($D455,$AR$5:$AR$12,0),5))*($G455/INDEX($AV$5:$BA$12,MATCH($D455,$AR$5:$AR$12,0),5))^$I455)+(EXP(-$G455/INDEX($AV$5:$BA$12,MATCH($D455,$AR$5:$AR$12,0),6))*($G455/INDEX($AV$5:$BA$12,MATCH($D455,$AR$5:$AR$12,0),6))^$I455)),0)</x:f>
        <x:v>0</x:v>
      </x:c>
      <x:c r="AC455" s="145" t="n">
        <x:f>IFERROR((EXP(-$G455/INDEX($AV$5:$BA$12,MATCH($D455,$AR$5:$AR$12,0),5))*($G455/INDEX($AV$5:$BA$12,MATCH($D455,$AR$5:$AR$12,0),5))^$I455)/((EXP(-$G455/INDEX($AV$5:$BA$12,MATCH($D455,$AR$5:$AR$12,0),1))*($G455/INDEX($AV$5:$BA$12,MATCH($D455,$AR$5:$AR$12,0),1))^$I455)+(EXP(-$G455/INDEX($AV$5:$BA$12,MATCH($D455,$AR$5:$AR$12,0),2))*($G455/INDEX($AV$5:$BA$12,MATCH($D455,$AR$5:$AR$12,0),2))^$I455)+(EXP(-$G455/INDEX($AV$5:$BA$12,MATCH($D455,$AR$5:$AR$12,0),3))*($G455/INDEX($AV$5:$BA$12,MATCH($D455,$AR$5:$AR$12,0),3))^$I455)+(EXP(-$G455/INDEX($AV$5:$BA$12,MATCH($D455,$AR$5:$AR$12,0),4))*($G455/INDEX($AV$5:$BA$12,MATCH($D455,$AR$5:$AR$12,0),4))^$I455)+(EXP(-$G455/INDEX($AV$5:$BA$12,MATCH($D455,$AR$5:$AR$12,0),5))*($G455/INDEX($AV$5:$BA$12,MATCH($D455,$AR$5:$AR$12,0),5))^$I455)+(EXP(-$G455/INDEX($AV$5:$BA$12,MATCH($D455,$AR$5:$AR$12,0),6))*($G455/INDEX($AV$5:$BA$12,MATCH($D455,$AR$5:$AR$12,0),6))^$I455)),0)</x:f>
        <x:v>0</x:v>
      </x:c>
      <x:c r="AD455" s="145" t="n">
        <x:f>IFERROR((EXP(-$G455/INDEX($AV$5:$BA$12,MATCH($D455,$AR$5:$AR$12,0),6))*($G455/INDEX($AV$5:$BA$12,MATCH($D455,$AR$5:$AR$12,0),6))^$I455)/((EXP(-$G455/INDEX($AV$5:$BA$12,MATCH($D455,$AR$5:$AR$12,0),1))*($G455/INDEX($AV$5:$BA$12,MATCH($D455,$AR$5:$AR$12,0),1))^$I455)+(EXP(-$G455/INDEX($AV$5:$BA$12,MATCH($D455,$AR$5:$AR$12,0),2))*($G455/INDEX($AV$5:$BA$12,MATCH($D455,$AR$5:$AR$12,0),2))^$I455)+(EXP(-$G455/INDEX($AV$5:$BA$12,MATCH($D455,$AR$5:$AR$12,0),3))*($G455/INDEX($AV$5:$BA$12,MATCH($D455,$AR$5:$AR$12,0),3))^$I455)+(EXP(-$G455/INDEX($AV$5:$BA$12,MATCH($D455,$AR$5:$AR$12,0),4))*($G455/INDEX($AV$5:$BA$12,MATCH($D455,$AR$5:$AR$12,0),4))^$I455)+(EXP(-$G455/INDEX($AV$5:$BA$12,MATCH($D455,$AR$5:$AR$12,0),5))*($G455/INDEX($AV$5:$BA$12,MATCH($D455,$AR$5:$AR$12,0),5))^$I455)+(EXP(-$G455/INDEX($AV$5:$BA$12,MATCH($D455,$AR$5:$AR$12,0),6))*($G455/INDEX($AV$5:$BA$12,MATCH($D455,$AR$5:$AR$12,0),6))^$I455)),0)</x:f>
        <x:v>0</x:v>
      </x:c>
      <x:c r="AE455" s="145" t="n">
        <x:f>IFERROR((EXP(-$G455/INDEX($BB$5:$BG$12,MATCH($D455,$AR$5:$AR$12,0),1))*($G455/INDEX($BB$5:$BG$12,MATCH($D455,$AR$5:$AR$12,0),1))^$J455)/((EXP(-$G455/INDEX($BB$5:$BG$12,MATCH($D455,$AR$5:$AR$12,0),1))*($G455/INDEX($BB$5:$BG$12,MATCH($D455,$AR$5:$AR$12,0),1))^$J455)+(EXP(-$G455/INDEX($BB$5:$BG$12,MATCH($D455,$AR$5:$AR$12,0),2))*($G455/INDEX($BB$5:$BG$12,MATCH($D455,$AR$5:$AR$12,0),2))^$J455)+(EXP(-$G455/INDEX($BB$5:$BG$12,MATCH($D455,$AR$5:$AR$12,0),3))*($G455/INDEX($BB$5:$BG$12,MATCH($D455,$AR$5:$AR$12,0),3))^$J455)+(EXP(-$G455/INDEX($BB$5:$BG$12,MATCH($D455,$AR$5:$AR$12,0),4))*($G455/INDEX($BB$5:$BG$12,MATCH($D455,$AR$5:$AR$12,0),4))^$J455)+(EXP(-$G455/INDEX($BB$5:$BG$12,MATCH($D455,$AR$5:$AR$12,0),5))*($G455/INDEX($BB$5:$BG$12,MATCH($D455,$AR$5:$AR$12,0),5))^$J455)+(EXP(-$G455/INDEX($BB$5:$BG$12,MATCH($D455,$AR$5:$AR$12,0),6))*($G455/INDEX($BB$5:$BG$12,MATCH($D455,$AR$5:$AR$12,0),6))^$J455)),0)</x:f>
        <x:v>0</x:v>
      </x:c>
      <x:c r="AF455" s="145" t="n">
        <x:f>IFERROR((EXP(-$G455/INDEX($BB$5:$BG$12,MATCH($D455,$AR$5:$AR$12,0),2))*($G455/INDEX($BB$5:$BG$12,MATCH($D455,$AR$5:$AR$12,0),2))^$J455)/((EXP(-$G455/INDEX($BB$5:$BG$12,MATCH($D455,$AR$5:$AR$12,0),1))*($G455/INDEX($BB$5:$BG$12,MATCH($D455,$AR$5:$AR$12,0),1))^$J455)+(EXP(-$G455/INDEX($BB$5:$BG$12,MATCH($D455,$AR$5:$AR$12,0),2))*($G455/INDEX($BB$5:$BG$12,MATCH($D455,$AR$5:$AR$12,0),2))^$J455)+(EXP(-$G455/INDEX($BB$5:$BG$12,MATCH($D455,$AR$5:$AR$12,0),3))*($G455/INDEX($BB$5:$BG$12,MATCH($D455,$AR$5:$AR$12,0),3))^$J455)+(EXP(-$G455/INDEX($BB$5:$BG$12,MATCH($D455,$AR$5:$AR$12,0),4))*($G455/INDEX($BB$5:$BG$12,MATCH($D455,$AR$5:$AR$12,0),4))^$J455)+(EXP(-$G455/INDEX($BB$5:$BG$12,MATCH($D455,$AR$5:$AR$12,0),5))*($G455/INDEX($BB$5:$BG$12,MATCH($D455,$AR$5:$AR$12,0),5))^$J455)+(EXP(-$G455/INDEX($BB$5:$BG$12,MATCH($D455,$AR$5:$AR$12,0),6))*($G455/INDEX($BB$5:$BG$12,MATCH($D455,$AR$5:$AR$12,0),6))^$J455)),0)</x:f>
        <x:v>0</x:v>
      </x:c>
      <x:c r="AG455" s="145" t="n">
        <x:f>IFERROR((EXP(-$G455/INDEX($BB$5:$BG$12,MATCH($D455,$AR$5:$AR$12,0),3))*($G455/INDEX($BB$5:$BG$12,MATCH($D455,$AR$5:$AR$12,0),3))^$J455)/((EXP(-$G455/INDEX($BB$5:$BG$12,MATCH($D455,$AR$5:$AR$12,0),1))*($G455/INDEX($BB$5:$BG$12,MATCH($D455,$AR$5:$AR$12,0),1))^$J455)+(EXP(-$G455/INDEX($BB$5:$BG$12,MATCH($D455,$AR$5:$AR$12,0),2))*($G455/INDEX($BB$5:$BG$12,MATCH($D455,$AR$5:$AR$12,0),2))^$J455)+(EXP(-$G455/INDEX($BB$5:$BG$12,MATCH($D455,$AR$5:$AR$12,0),3))*($G455/INDEX($BB$5:$BG$12,MATCH($D455,$AR$5:$AR$12,0),3))^$J455)+(EXP(-$G455/INDEX($BB$5:$BG$12,MATCH($D455,$AR$5:$AR$12,0),4))*($G455/INDEX($BB$5:$BG$12,MATCH($D455,$AR$5:$AR$12,0),4))^$J455)+(EXP(-$G455/INDEX($BB$5:$BG$12,MATCH($D455,$AR$5:$AR$12,0),5))*($G455/INDEX($BB$5:$BG$12,MATCH($D455,$AR$5:$AR$12,0),5))^$J455)+(EXP(-$G455/INDEX($BB$5:$BG$12,MATCH($D455,$AR$5:$AR$12,0),6))*($G455/INDEX($BB$5:$BG$12,MATCH($D455,$AR$5:$AR$12,0),6))^$J455)),0)</x:f>
        <x:v>0</x:v>
      </x:c>
      <x:c r="AH455" s="145" t="n">
        <x:f>IFERROR((EXP(-$G455/INDEX($BB$5:$BG$12,MATCH($D455,$AR$5:$AR$12,0),4))*($G455/INDEX($BB$5:$BG$12,MATCH($D455,$AR$5:$AR$12,0),4))^$J455)/((EXP(-$G455/INDEX($BB$5:$BG$12,MATCH($D455,$AR$5:$AR$12,0),1))*($G455/INDEX($BB$5:$BG$12,MATCH($D455,$AR$5:$AR$12,0),1))^$J455)+(EXP(-$G455/INDEX($BB$5:$BG$12,MATCH($D455,$AR$5:$AR$12,0),2))*($G455/INDEX($BB$5:$BG$12,MATCH($D455,$AR$5:$AR$12,0),2))^$J455)+(EXP(-$G455/INDEX($BB$5:$BG$12,MATCH($D455,$AR$5:$AR$12,0),3))*($G455/INDEX($BB$5:$BG$12,MATCH($D455,$AR$5:$AR$12,0),3))^$J455)+(EXP(-$G455/INDEX($BB$5:$BG$12,MATCH($D455,$AR$5:$AR$12,0),4))*($G455/INDEX($BB$5:$BG$12,MATCH($D455,$AR$5:$AR$12,0),4))^$J455)+(EXP(-$G455/INDEX($BB$5:$BG$12,MATCH($D455,$AR$5:$AR$12,0),5))*($G455/INDEX($BB$5:$BG$12,MATCH($D455,$AR$5:$AR$12,0),5))^$J455)+(EXP(-$G455/INDEX($BB$5:$BG$12,MATCH($D455,$AR$5:$AR$12,0),6))*($G455/INDEX($BB$5:$BG$12,MATCH($D455,$AR$5:$AR$12,0),6))^$J455)),0)</x:f>
        <x:v>0</x:v>
      </x:c>
      <x:c r="AI455" s="145" t="n">
        <x:f>IFERROR((EXP(-$G455/INDEX($BB$5:$BG$12,MATCH($D455,$AR$5:$AR$12,0),5))*($G455/INDEX($BB$5:$BG$12,MATCH($D455,$AR$5:$AR$12,0),5))^$J455)/((EXP(-$G455/INDEX($BB$5:$BG$12,MATCH($D455,$AR$5:$AR$12,0),1))*($G455/INDEX($BB$5:$BG$12,MATCH($D455,$AR$5:$AR$12,0),1))^$J455)+(EXP(-$G455/INDEX($BB$5:$BG$12,MATCH($D455,$AR$5:$AR$12,0),2))*($G455/INDEX($BB$5:$BG$12,MATCH($D455,$AR$5:$AR$12,0),2))^$J455)+(EXP(-$G455/INDEX($BB$5:$BG$12,MATCH($D455,$AR$5:$AR$12,0),3))*($G455/INDEX($BB$5:$BG$12,MATCH($D455,$AR$5:$AR$12,0),3))^$J455)+(EXP(-$G455/INDEX($BB$5:$BG$12,MATCH($D455,$AR$5:$AR$12,0),4))*($G455/INDEX($BB$5:$BG$12,MATCH($D455,$AR$5:$AR$12,0),4))^$J455)+(EXP(-$G455/INDEX($BB$5:$BG$12,MATCH($D455,$AR$5:$AR$12,0),5))*($G455/INDEX($BB$5:$BG$12,MATCH($D455,$AR$5:$AR$12,0),5))^$J455)+(EXP(-$G455/INDEX($BB$5:$BG$12,MATCH($D455,$AR$5:$AR$12,0),6))*($G455/INDEX($BB$5:$BG$12,MATCH($D455,$AR$5:$AR$12,0),6))^$J455)),0)</x:f>
        <x:v>0</x:v>
      </x:c>
      <x:c r="AJ455" s="145" t="n">
        <x:f>IFERROR((EXP(-$G455/INDEX($BB$5:$BG$12,MATCH($D455,$AR$5:$AR$12,0),6))*($G455/INDEX($BB$5:$BG$12,MATCH($D455,$AR$5:$AR$12,0),6))^$J455)/((EXP(-$G455/INDEX($BB$5:$BG$12,MATCH($D455,$AR$5:$AR$12,0),1))*($G455/INDEX($BB$5:$BG$12,MATCH($D455,$AR$5:$AR$12,0),1))^$J455)+(EXP(-$G455/INDEX($BB$5:$BG$12,MATCH($D455,$AR$5:$AR$12,0),2))*($G455/INDEX($BB$5:$BG$12,MATCH($D455,$AR$5:$AR$12,0),2))^$J455)+(EXP(-$G455/INDEX($BB$5:$BG$12,MATCH($D455,$AR$5:$AR$12,0),3))*($G455/INDEX($BB$5:$BG$12,MATCH($D455,$AR$5:$AR$12,0),3))^$J455)+(EXP(-$G455/INDEX($BB$5:$BG$12,MATCH($D455,$AR$5:$AR$12,0),4))*($G455/INDEX($BB$5:$BG$12,MATCH($D455,$AR$5:$AR$12,0),4))^$J455)+(EXP(-$G455/INDEX($BB$5:$BG$12,MATCH($D455,$AR$5:$AR$12,0),5))*($G455/INDEX($BB$5:$BG$12,MATCH($D455,$AR$5:$AR$12,0),5))^$J455)+(EXP(-$G455/INDEX($BB$5:$BG$12,MATCH($D455,$AR$5:$AR$12,0),6))*($G455/INDEX($BB$5:$BG$12,MATCH($D455,$AR$5:$AR$12,0),6))^$J455)),0)</x:f>
        <x:v>0</x:v>
      </x:c>
      <x:c r="BJ455"/>
      <x:c r="BK455"/>
      <x:c r="BL455"/>
      <x:c r="BM455"/>
      <x:c r="BN455"/>
      <x:c r="BO455"/>
      <x:c r="BP455"/>
      <x:c r="BQ455"/>
      <x:c r="BR455"/>
      <x:c r="BS455"/>
      <x:c r="BT455"/>
      <x:c r="BU455"/>
      <x:c r="BV455"/>
      <x:c r="BW455"/>
      <x:c r="BX455"/>
      <x:c r="BY455"/>
      <x:c r="BZ455"/>
    </x:row>
    <x:row r="456">
      <x:c r="A456" s="30" t="n">
        <x:f>'対象台データ'!A454</x:f>
        <x:v>46278</x:v>
      </x:c>
      <x:c r="B456" s="1004" t="str">
        <x:f>'対象台データ'!B454</x:f>
        <x:v>日</x:v>
      </x:c>
      <x:c r="C456" s="1004" t="str">
        <x:f>'対象台データ'!C454</x:f>
        <x:v>9/13</x:v>
      </x:c>
      <x:c r="D456" t="str">
        <x:f>'対象台データ'!D454</x:f>
        <x:v>ミスタージャグラー</x:v>
      </x:c>
      <x:c r="E456" s="1015" t="n">
        <x:f>IF($X456="A",MIN(100,MAX(0,55+(V456-55)*(1+0.4*SQRT(MIN(G456/8000,1))))),MIN(100,MAX(0,V456)))</x:f>
        <x:v>71.96861762307934</x:v>
      </x:c>
      <x:c r="F456" s="1017" t="n">
        <x:f>'対象台データ'!E454</x:f>
        <x:v>935</x:v>
      </x:c>
      <x:c r="G456" s="644" t="n">
        <x:f>'対象台データ'!F454</x:f>
        <x:v>8504</x:v>
      </x:c>
      <x:c r="H456" s="644" t="n">
        <x:f>'対象台データ'!G454</x:f>
        <x:v>970</x:v>
      </x:c>
      <x:c r="I456" s="644" t="n">
        <x:f>'対象台データ'!H454</x:f>
        <x:v>35</x:v>
      </x:c>
      <x:c r="J456" s="644" t="n">
        <x:f>'対象台データ'!I454</x:f>
        <x:v>27</x:v>
      </x:c>
      <x:c r="K456" s="145" t="n">
        <x:f>'対象台データ'!K454</x:f>
        <x:v>1.0380213232988398</x:v>
      </x:c>
      <x:c r="L456" s="28" t="n">
        <x:f>IF(G456&lt;=0,5,IF(G456&lt;1500,5+(G456-0)*(20-5)/(1500-0),IF(G456&lt;3000,20+(G456-1500)*(40-20)/(3000-1500),IF(G456&lt;4500,40+(G456-3000)*(58-40)/(4500-3000),IF(G456&lt;6000,58+(G456-4500)*(72-58)/(6000-4500),IF(G456&lt;7500,72+(G456-6000)*(84-72)/(7500-6000),IF(G456&lt;9000,84+(G456-7500)*(93-84)/(9000-7500),IF(G456&lt;11000,93+(G456-9000)*(100-93)/(11000-9000),100))))))))</x:f>
        <x:v>90.024</x:v>
      </x:c>
      <x:c r="M456" s="28" t="n">
        <x:v>1</x:v>
      </x:c>
      <x:c r="N456" s="28" t="n">
        <x:f>MIN(100,L456*M456)</x:f>
        <x:v>90.024</x:v>
      </x:c>
      <x:c r="O456" s="28" t="n">
        <x:f>IF(K456&lt;=0.8,0,IF(K456&lt;0.9,0+(K456-0.8)*(10-0)/(0.9-0.8),IF(K456&lt;1,10+(K456-0.9)*(35-10)/(1-0.9),IF(K456&lt;1.2,35+(K456-1)*(87-35)/(1.2-1),IF(K456&lt;1.3,87+(K456-1.2)*(96-87)/(1.3-1.2),IF(K456&lt;1.45,96+(K456-1.3)*(100-96)/(1.45-1.3),100))))))</x:f>
        <x:v>44.88554405769835</x:v>
      </x:c>
      <x:c r="P456" s="145" t="n">
        <x:f>MIN(1,SQRT(G456/8000))</x:f>
        <x:v>1</x:v>
      </x:c>
      <x:c r="Q456" s="28" t="n">
        <x:f>35+(O456-35)*P456</x:f>
        <x:v>44.88554405769835</x:v>
      </x:c>
      <x:c r="R456" s="28" t="n">
        <x:f>IF(K456&lt;0.95,MIN(25,(0.95-K456)*250),0)</x:f>
        <x:v>0</x:v>
      </x:c>
      <x:c r="S456" s="28" t="n">
        <x:f>IF($X456="A",Y456*5+Z456*15+AA456*30+AB456*60+AC456*80+AD456*100,0)</x:f>
        <x:v>0</x:v>
      </x:c>
      <x:c r="T456" s="28" t="n">
        <x:f>IF($X456="A",AE456*5+AF456*15+AG456*30+AH456*60+AI456*80+AJ456*100,0)</x:f>
        <x:v>0</x:v>
      </x:c>
      <x:c r="U456" s="28" t="n">
        <x:f>IF($X456="A",S456*15%+T456*30%+Q456*55%,0)</x:f>
        <x:v>0</x:v>
      </x:c>
      <x:c r="V456" s="1019" t="n">
        <x:f>IF($X456="A",U456*80%+N456*20%,N456*IFERROR(INDEX($AT$5:$AT$60,MATCH($D456,$AR$5:$AR$60,0)),0.6)+Q456*IFERROR(INDEX($AU$5:$AU$60,MATCH($D456,$AR$5:$AR$60,0)),0.4)-R456)</x:f>
        <x:v>71.96861762307934</x:v>
      </x:c>
      <x:c r="W456" s="25" t="str">
        <x:f>IF(E456&gt;=90,"設定6級候補",IF(E456&gt;=75,"設定4以上強候補",IF(E456&gt;=60,"設定4以上を疑う","要観察")))</x:f>
        <x:v>設定4以上を疑う</x:v>
      </x:c>
      <x:c r="X456" s="1004" t="str">
        <x:f>IFERROR(INDEX($AS$5:$AS$60,MATCH($D456,$AR$5:$AR$60,0)),"AT")</x:f>
        <x:v>AT</x:v>
      </x:c>
      <x:c r="Y456" s="145" t="n">
        <x:f>IFERROR((EXP(-$G456/INDEX($AV$5:$BA$12,MATCH($D456,$AR$5:$AR$12,0),1))*($G456/INDEX($AV$5:$BA$12,MATCH($D456,$AR$5:$AR$12,0),1))^$I456)/((EXP(-$G456/INDEX($AV$5:$BA$12,MATCH($D456,$AR$5:$AR$12,0),1))*($G456/INDEX($AV$5:$BA$12,MATCH($D456,$AR$5:$AR$12,0),1))^$I456)+(EXP(-$G456/INDEX($AV$5:$BA$12,MATCH($D456,$AR$5:$AR$12,0),2))*($G456/INDEX($AV$5:$BA$12,MATCH($D456,$AR$5:$AR$12,0),2))^$I456)+(EXP(-$G456/INDEX($AV$5:$BA$12,MATCH($D456,$AR$5:$AR$12,0),3))*($G456/INDEX($AV$5:$BA$12,MATCH($D456,$AR$5:$AR$12,0),3))^$I456)+(EXP(-$G456/INDEX($AV$5:$BA$12,MATCH($D456,$AR$5:$AR$12,0),4))*($G456/INDEX($AV$5:$BA$12,MATCH($D456,$AR$5:$AR$12,0),4))^$I456)+(EXP(-$G456/INDEX($AV$5:$BA$12,MATCH($D456,$AR$5:$AR$12,0),5))*($G456/INDEX($AV$5:$BA$12,MATCH($D456,$AR$5:$AR$12,0),5))^$I456)+(EXP(-$G456/INDEX($AV$5:$BA$12,MATCH($D456,$AR$5:$AR$12,0),6))*($G456/INDEX($AV$5:$BA$12,MATCH($D456,$AR$5:$AR$12,0),6))^$I456)),0)</x:f>
        <x:v>0</x:v>
      </x:c>
      <x:c r="Z456" s="145" t="n">
        <x:f>IFERROR((EXP(-$G456/INDEX($AV$5:$BA$12,MATCH($D456,$AR$5:$AR$12,0),2))*($G456/INDEX($AV$5:$BA$12,MATCH($D456,$AR$5:$AR$12,0),2))^$I456)/((EXP(-$G456/INDEX($AV$5:$BA$12,MATCH($D456,$AR$5:$AR$12,0),1))*($G456/INDEX($AV$5:$BA$12,MATCH($D456,$AR$5:$AR$12,0),1))^$I456)+(EXP(-$G456/INDEX($AV$5:$BA$12,MATCH($D456,$AR$5:$AR$12,0),2))*($G456/INDEX($AV$5:$BA$12,MATCH($D456,$AR$5:$AR$12,0),2))^$I456)+(EXP(-$G456/INDEX($AV$5:$BA$12,MATCH($D456,$AR$5:$AR$12,0),3))*($G456/INDEX($AV$5:$BA$12,MATCH($D456,$AR$5:$AR$12,0),3))^$I456)+(EXP(-$G456/INDEX($AV$5:$BA$12,MATCH($D456,$AR$5:$AR$12,0),4))*($G456/INDEX($AV$5:$BA$12,MATCH($D456,$AR$5:$AR$12,0),4))^$I456)+(EXP(-$G456/INDEX($AV$5:$BA$12,MATCH($D456,$AR$5:$AR$12,0),5))*($G456/INDEX($AV$5:$BA$12,MATCH($D456,$AR$5:$AR$12,0),5))^$I456)+(EXP(-$G456/INDEX($AV$5:$BA$12,MATCH($D456,$AR$5:$AR$12,0),6))*($G456/INDEX($AV$5:$BA$12,MATCH($D456,$AR$5:$AR$12,0),6))^$I456)),0)</x:f>
        <x:v>0</x:v>
      </x:c>
      <x:c r="AA456" s="145" t="n">
        <x:f>IFERROR((EXP(-$G456/INDEX($AV$5:$BA$12,MATCH($D456,$AR$5:$AR$12,0),3))*($G456/INDEX($AV$5:$BA$12,MATCH($D456,$AR$5:$AR$12,0),3))^$I456)/((EXP(-$G456/INDEX($AV$5:$BA$12,MATCH($D456,$AR$5:$AR$12,0),1))*($G456/INDEX($AV$5:$BA$12,MATCH($D456,$AR$5:$AR$12,0),1))^$I456)+(EXP(-$G456/INDEX($AV$5:$BA$12,MATCH($D456,$AR$5:$AR$12,0),2))*($G456/INDEX($AV$5:$BA$12,MATCH($D456,$AR$5:$AR$12,0),2))^$I456)+(EXP(-$G456/INDEX($AV$5:$BA$12,MATCH($D456,$AR$5:$AR$12,0),3))*($G456/INDEX($AV$5:$BA$12,MATCH($D456,$AR$5:$AR$12,0),3))^$I456)+(EXP(-$G456/INDEX($AV$5:$BA$12,MATCH($D456,$AR$5:$AR$12,0),4))*($G456/INDEX($AV$5:$BA$12,MATCH($D456,$AR$5:$AR$12,0),4))^$I456)+(EXP(-$G456/INDEX($AV$5:$BA$12,MATCH($D456,$AR$5:$AR$12,0),5))*($G456/INDEX($AV$5:$BA$12,MATCH($D456,$AR$5:$AR$12,0),5))^$I456)+(EXP(-$G456/INDEX($AV$5:$BA$12,MATCH($D456,$AR$5:$AR$12,0),6))*($G456/INDEX($AV$5:$BA$12,MATCH($D456,$AR$5:$AR$12,0),6))^$I456)),0)</x:f>
        <x:v>0</x:v>
      </x:c>
      <x:c r="AB456" s="145" t="n">
        <x:f>IFERROR((EXP(-$G456/INDEX($AV$5:$BA$12,MATCH($D456,$AR$5:$AR$12,0),4))*($G456/INDEX($AV$5:$BA$12,MATCH($D456,$AR$5:$AR$12,0),4))^$I456)/((EXP(-$G456/INDEX($AV$5:$BA$12,MATCH($D456,$AR$5:$AR$12,0),1))*($G456/INDEX($AV$5:$BA$12,MATCH($D456,$AR$5:$AR$12,0),1))^$I456)+(EXP(-$G456/INDEX($AV$5:$BA$12,MATCH($D456,$AR$5:$AR$12,0),2))*($G456/INDEX($AV$5:$BA$12,MATCH($D456,$AR$5:$AR$12,0),2))^$I456)+(EXP(-$G456/INDEX($AV$5:$BA$12,MATCH($D456,$AR$5:$AR$12,0),3))*($G456/INDEX($AV$5:$BA$12,MATCH($D456,$AR$5:$AR$12,0),3))^$I456)+(EXP(-$G456/INDEX($AV$5:$BA$12,MATCH($D456,$AR$5:$AR$12,0),4))*($G456/INDEX($AV$5:$BA$12,MATCH($D456,$AR$5:$AR$12,0),4))^$I456)+(EXP(-$G456/INDEX($AV$5:$BA$12,MATCH($D456,$AR$5:$AR$12,0),5))*($G456/INDEX($AV$5:$BA$12,MATCH($D456,$AR$5:$AR$12,0),5))^$I456)+(EXP(-$G456/INDEX($AV$5:$BA$12,MATCH($D456,$AR$5:$AR$12,0),6))*($G456/INDEX($AV$5:$BA$12,MATCH($D456,$AR$5:$AR$12,0),6))^$I456)),0)</x:f>
        <x:v>0</x:v>
      </x:c>
      <x:c r="AC456" s="145" t="n">
        <x:f>IFERROR((EXP(-$G456/INDEX($AV$5:$BA$12,MATCH($D456,$AR$5:$AR$12,0),5))*($G456/INDEX($AV$5:$BA$12,MATCH($D456,$AR$5:$AR$12,0),5))^$I456)/((EXP(-$G456/INDEX($AV$5:$BA$12,MATCH($D456,$AR$5:$AR$12,0),1))*($G456/INDEX($AV$5:$BA$12,MATCH($D456,$AR$5:$AR$12,0),1))^$I456)+(EXP(-$G456/INDEX($AV$5:$BA$12,MATCH($D456,$AR$5:$AR$12,0),2))*($G456/INDEX($AV$5:$BA$12,MATCH($D456,$AR$5:$AR$12,0),2))^$I456)+(EXP(-$G456/INDEX($AV$5:$BA$12,MATCH($D456,$AR$5:$AR$12,0),3))*($G456/INDEX($AV$5:$BA$12,MATCH($D456,$AR$5:$AR$12,0),3))^$I456)+(EXP(-$G456/INDEX($AV$5:$BA$12,MATCH($D456,$AR$5:$AR$12,0),4))*($G456/INDEX($AV$5:$BA$12,MATCH($D456,$AR$5:$AR$12,0),4))^$I456)+(EXP(-$G456/INDEX($AV$5:$BA$12,MATCH($D456,$AR$5:$AR$12,0),5))*($G456/INDEX($AV$5:$BA$12,MATCH($D456,$AR$5:$AR$12,0),5))^$I456)+(EXP(-$G456/INDEX($AV$5:$BA$12,MATCH($D456,$AR$5:$AR$12,0),6))*($G456/INDEX($AV$5:$BA$12,MATCH($D456,$AR$5:$AR$12,0),6))^$I456)),0)</x:f>
        <x:v>0</x:v>
      </x:c>
      <x:c r="AD456" s="145" t="n">
        <x:f>IFERROR((EXP(-$G456/INDEX($AV$5:$BA$12,MATCH($D456,$AR$5:$AR$12,0),6))*($G456/INDEX($AV$5:$BA$12,MATCH($D456,$AR$5:$AR$12,0),6))^$I456)/((EXP(-$G456/INDEX($AV$5:$BA$12,MATCH($D456,$AR$5:$AR$12,0),1))*($G456/INDEX($AV$5:$BA$12,MATCH($D456,$AR$5:$AR$12,0),1))^$I456)+(EXP(-$G456/INDEX($AV$5:$BA$12,MATCH($D456,$AR$5:$AR$12,0),2))*($G456/INDEX($AV$5:$BA$12,MATCH($D456,$AR$5:$AR$12,0),2))^$I456)+(EXP(-$G456/INDEX($AV$5:$BA$12,MATCH($D456,$AR$5:$AR$12,0),3))*($G456/INDEX($AV$5:$BA$12,MATCH($D456,$AR$5:$AR$12,0),3))^$I456)+(EXP(-$G456/INDEX($AV$5:$BA$12,MATCH($D456,$AR$5:$AR$12,0),4))*($G456/INDEX($AV$5:$BA$12,MATCH($D456,$AR$5:$AR$12,0),4))^$I456)+(EXP(-$G456/INDEX($AV$5:$BA$12,MATCH($D456,$AR$5:$AR$12,0),5))*($G456/INDEX($AV$5:$BA$12,MATCH($D456,$AR$5:$AR$12,0),5))^$I456)+(EXP(-$G456/INDEX($AV$5:$BA$12,MATCH($D456,$AR$5:$AR$12,0),6))*($G456/INDEX($AV$5:$BA$12,MATCH($D456,$AR$5:$AR$12,0),6))^$I456)),0)</x:f>
        <x:v>0</x:v>
      </x:c>
      <x:c r="AE456" s="145" t="n">
        <x:f>IFERROR((EXP(-$G456/INDEX($BB$5:$BG$12,MATCH($D456,$AR$5:$AR$12,0),1))*($G456/INDEX($BB$5:$BG$12,MATCH($D456,$AR$5:$AR$12,0),1))^$J456)/((EXP(-$G456/INDEX($BB$5:$BG$12,MATCH($D456,$AR$5:$AR$12,0),1))*($G456/INDEX($BB$5:$BG$12,MATCH($D456,$AR$5:$AR$12,0),1))^$J456)+(EXP(-$G456/INDEX($BB$5:$BG$12,MATCH($D456,$AR$5:$AR$12,0),2))*($G456/INDEX($BB$5:$BG$12,MATCH($D456,$AR$5:$AR$12,0),2))^$J456)+(EXP(-$G456/INDEX($BB$5:$BG$12,MATCH($D456,$AR$5:$AR$12,0),3))*($G456/INDEX($BB$5:$BG$12,MATCH($D456,$AR$5:$AR$12,0),3))^$J456)+(EXP(-$G456/INDEX($BB$5:$BG$12,MATCH($D456,$AR$5:$AR$12,0),4))*($G456/INDEX($BB$5:$BG$12,MATCH($D456,$AR$5:$AR$12,0),4))^$J456)+(EXP(-$G456/INDEX($BB$5:$BG$12,MATCH($D456,$AR$5:$AR$12,0),5))*($G456/INDEX($BB$5:$BG$12,MATCH($D456,$AR$5:$AR$12,0),5))^$J456)+(EXP(-$G456/INDEX($BB$5:$BG$12,MATCH($D456,$AR$5:$AR$12,0),6))*($G456/INDEX($BB$5:$BG$12,MATCH($D456,$AR$5:$AR$12,0),6))^$J456)),0)</x:f>
        <x:v>0</x:v>
      </x:c>
      <x:c r="AF456" s="145" t="n">
        <x:f>IFERROR((EXP(-$G456/INDEX($BB$5:$BG$12,MATCH($D456,$AR$5:$AR$12,0),2))*($G456/INDEX($BB$5:$BG$12,MATCH($D456,$AR$5:$AR$12,0),2))^$J456)/((EXP(-$G456/INDEX($BB$5:$BG$12,MATCH($D456,$AR$5:$AR$12,0),1))*($G456/INDEX($BB$5:$BG$12,MATCH($D456,$AR$5:$AR$12,0),1))^$J456)+(EXP(-$G456/INDEX($BB$5:$BG$12,MATCH($D456,$AR$5:$AR$12,0),2))*($G456/INDEX($BB$5:$BG$12,MATCH($D456,$AR$5:$AR$12,0),2))^$J456)+(EXP(-$G456/INDEX($BB$5:$BG$12,MATCH($D456,$AR$5:$AR$12,0),3))*($G456/INDEX($BB$5:$BG$12,MATCH($D456,$AR$5:$AR$12,0),3))^$J456)+(EXP(-$G456/INDEX($BB$5:$BG$12,MATCH($D456,$AR$5:$AR$12,0),4))*($G456/INDEX($BB$5:$BG$12,MATCH($D456,$AR$5:$AR$12,0),4))^$J456)+(EXP(-$G456/INDEX($BB$5:$BG$12,MATCH($D456,$AR$5:$AR$12,0),5))*($G456/INDEX($BB$5:$BG$12,MATCH($D456,$AR$5:$AR$12,0),5))^$J456)+(EXP(-$G456/INDEX($BB$5:$BG$12,MATCH($D456,$AR$5:$AR$12,0),6))*($G456/INDEX($BB$5:$BG$12,MATCH($D456,$AR$5:$AR$12,0),6))^$J456)),0)</x:f>
        <x:v>0</x:v>
      </x:c>
      <x:c r="AG456" s="145" t="n">
        <x:f>IFERROR((EXP(-$G456/INDEX($BB$5:$BG$12,MATCH($D456,$AR$5:$AR$12,0),3))*($G456/INDEX($BB$5:$BG$12,MATCH($D456,$AR$5:$AR$12,0),3))^$J456)/((EXP(-$G456/INDEX($BB$5:$BG$12,MATCH($D456,$AR$5:$AR$12,0),1))*($G456/INDEX($BB$5:$BG$12,MATCH($D456,$AR$5:$AR$12,0),1))^$J456)+(EXP(-$G456/INDEX($BB$5:$BG$12,MATCH($D456,$AR$5:$AR$12,0),2))*($G456/INDEX($BB$5:$BG$12,MATCH($D456,$AR$5:$AR$12,0),2))^$J456)+(EXP(-$G456/INDEX($BB$5:$BG$12,MATCH($D456,$AR$5:$AR$12,0),3))*($G456/INDEX($BB$5:$BG$12,MATCH($D456,$AR$5:$AR$12,0),3))^$J456)+(EXP(-$G456/INDEX($BB$5:$BG$12,MATCH($D456,$AR$5:$AR$12,0),4))*($G456/INDEX($BB$5:$BG$12,MATCH($D456,$AR$5:$AR$12,0),4))^$J456)+(EXP(-$G456/INDEX($BB$5:$BG$12,MATCH($D456,$AR$5:$AR$12,0),5))*($G456/INDEX($BB$5:$BG$12,MATCH($D456,$AR$5:$AR$12,0),5))^$J456)+(EXP(-$G456/INDEX($BB$5:$BG$12,MATCH($D456,$AR$5:$AR$12,0),6))*($G456/INDEX($BB$5:$BG$12,MATCH($D456,$AR$5:$AR$12,0),6))^$J456)),0)</x:f>
        <x:v>0</x:v>
      </x:c>
      <x:c r="AH456" s="145" t="n">
        <x:f>IFERROR((EXP(-$G456/INDEX($BB$5:$BG$12,MATCH($D456,$AR$5:$AR$12,0),4))*($G456/INDEX($BB$5:$BG$12,MATCH($D456,$AR$5:$AR$12,0),4))^$J456)/((EXP(-$G456/INDEX($BB$5:$BG$12,MATCH($D456,$AR$5:$AR$12,0),1))*($G456/INDEX($BB$5:$BG$12,MATCH($D456,$AR$5:$AR$12,0),1))^$J456)+(EXP(-$G456/INDEX($BB$5:$BG$12,MATCH($D456,$AR$5:$AR$12,0),2))*($G456/INDEX($BB$5:$BG$12,MATCH($D456,$AR$5:$AR$12,0),2))^$J456)+(EXP(-$G456/INDEX($BB$5:$BG$12,MATCH($D456,$AR$5:$AR$12,0),3))*($G456/INDEX($BB$5:$BG$12,MATCH($D456,$AR$5:$AR$12,0),3))^$J456)+(EXP(-$G456/INDEX($BB$5:$BG$12,MATCH($D456,$AR$5:$AR$12,0),4))*($G456/INDEX($BB$5:$BG$12,MATCH($D456,$AR$5:$AR$12,0),4))^$J456)+(EXP(-$G456/INDEX($BB$5:$BG$12,MATCH($D456,$AR$5:$AR$12,0),5))*($G456/INDEX($BB$5:$BG$12,MATCH($D456,$AR$5:$AR$12,0),5))^$J456)+(EXP(-$G456/INDEX($BB$5:$BG$12,MATCH($D456,$AR$5:$AR$12,0),6))*($G456/INDEX($BB$5:$BG$12,MATCH($D456,$AR$5:$AR$12,0),6))^$J456)),0)</x:f>
        <x:v>0</x:v>
      </x:c>
      <x:c r="AI456" s="145" t="n">
        <x:f>IFERROR((EXP(-$G456/INDEX($BB$5:$BG$12,MATCH($D456,$AR$5:$AR$12,0),5))*($G456/INDEX($BB$5:$BG$12,MATCH($D456,$AR$5:$AR$12,0),5))^$J456)/((EXP(-$G456/INDEX($BB$5:$BG$12,MATCH($D456,$AR$5:$AR$12,0),1))*($G456/INDEX($BB$5:$BG$12,MATCH($D456,$AR$5:$AR$12,0),1))^$J456)+(EXP(-$G456/INDEX($BB$5:$BG$12,MATCH($D456,$AR$5:$AR$12,0),2))*($G456/INDEX($BB$5:$BG$12,MATCH($D456,$AR$5:$AR$12,0),2))^$J456)+(EXP(-$G456/INDEX($BB$5:$BG$12,MATCH($D456,$AR$5:$AR$12,0),3))*($G456/INDEX($BB$5:$BG$12,MATCH($D456,$AR$5:$AR$12,0),3))^$J456)+(EXP(-$G456/INDEX($BB$5:$BG$12,MATCH($D456,$AR$5:$AR$12,0),4))*($G456/INDEX($BB$5:$BG$12,MATCH($D456,$AR$5:$AR$12,0),4))^$J456)+(EXP(-$G456/INDEX($BB$5:$BG$12,MATCH($D456,$AR$5:$AR$12,0),5))*($G456/INDEX($BB$5:$BG$12,MATCH($D456,$AR$5:$AR$12,0),5))^$J456)+(EXP(-$G456/INDEX($BB$5:$BG$12,MATCH($D456,$AR$5:$AR$12,0),6))*($G456/INDEX($BB$5:$BG$12,MATCH($D456,$AR$5:$AR$12,0),6))^$J456)),0)</x:f>
        <x:v>0</x:v>
      </x:c>
      <x:c r="AJ456" s="145" t="n">
        <x:f>IFERROR((EXP(-$G456/INDEX($BB$5:$BG$12,MATCH($D456,$AR$5:$AR$12,0),6))*($G456/INDEX($BB$5:$BG$12,MATCH($D456,$AR$5:$AR$12,0),6))^$J456)/((EXP(-$G456/INDEX($BB$5:$BG$12,MATCH($D456,$AR$5:$AR$12,0),1))*($G456/INDEX($BB$5:$BG$12,MATCH($D456,$AR$5:$AR$12,0),1))^$J456)+(EXP(-$G456/INDEX($BB$5:$BG$12,MATCH($D456,$AR$5:$AR$12,0),2))*($G456/INDEX($BB$5:$BG$12,MATCH($D456,$AR$5:$AR$12,0),2))^$J456)+(EXP(-$G456/INDEX($BB$5:$BG$12,MATCH($D456,$AR$5:$AR$12,0),3))*($G456/INDEX($BB$5:$BG$12,MATCH($D456,$AR$5:$AR$12,0),3))^$J456)+(EXP(-$G456/INDEX($BB$5:$BG$12,MATCH($D456,$AR$5:$AR$12,0),4))*($G456/INDEX($BB$5:$BG$12,MATCH($D456,$AR$5:$AR$12,0),4))^$J456)+(EXP(-$G456/INDEX($BB$5:$BG$12,MATCH($D456,$AR$5:$AR$12,0),5))*($G456/INDEX($BB$5:$BG$12,MATCH($D456,$AR$5:$AR$12,0),5))^$J456)+(EXP(-$G456/INDEX($BB$5:$BG$12,MATCH($D456,$AR$5:$AR$12,0),6))*($G456/INDEX($BB$5:$BG$12,MATCH($D456,$AR$5:$AR$12,0),6))^$J456)),0)</x:f>
        <x:v>0</x:v>
      </x:c>
      <x:c r="BJ456"/>
      <x:c r="BK456"/>
      <x:c r="BL456"/>
      <x:c r="BM456"/>
      <x:c r="BN456"/>
      <x:c r="BO456"/>
      <x:c r="BP456"/>
      <x:c r="BQ456"/>
      <x:c r="BR456"/>
      <x:c r="BS456"/>
      <x:c r="BT456"/>
      <x:c r="BU456"/>
      <x:c r="BV456"/>
      <x:c r="BW456"/>
      <x:c r="BX456"/>
      <x:c r="BY456"/>
      <x:c r="BZ456"/>
    </x:row>
    <x:row r="457">
      <x:c r="A457" s="30" t="n">
        <x:f>'対象台データ'!A455</x:f>
        <x:v>46278</x:v>
      </x:c>
      <x:c r="B457" s="1004" t="str">
        <x:f>'対象台データ'!B455</x:f>
        <x:v>日</x:v>
      </x:c>
      <x:c r="C457" s="1004" t="str">
        <x:f>'対象台データ'!C455</x:f>
        <x:v>9/13</x:v>
      </x:c>
      <x:c r="D457" t="str">
        <x:f>'対象台データ'!D455</x:f>
        <x:v>ネオアイムジャグラーEX</x:v>
      </x:c>
      <x:c r="E457" s="1015" t="n">
        <x:f>IF($X457="A",MIN(100,MAX(0,55+(V457-55)*(1+0.4*SQRT(MIN(G457/8000,1))))),MIN(100,MAX(0,V457)))</x:f>
        <x:v>73.33281005267727</x:v>
      </x:c>
      <x:c r="F457" s="1017" t="n">
        <x:f>'対象台データ'!E455</x:f>
        <x:v>944</x:v>
      </x:c>
      <x:c r="G457" s="644" t="n">
        <x:f>'対象台データ'!F455</x:f>
        <x:v>7892</x:v>
      </x:c>
      <x:c r="H457" s="644" t="n">
        <x:f>'対象台データ'!G455</x:f>
        <x:v>1724</x:v>
      </x:c>
      <x:c r="I457" s="644" t="n">
        <x:f>'対象台データ'!H455</x:f>
        <x:v>37</x:v>
      </x:c>
      <x:c r="J457" s="644" t="n">
        <x:f>'対象台データ'!I455</x:f>
        <x:v>23</x:v>
      </x:c>
      <x:c r="K457" s="145" t="n">
        <x:f>'対象台データ'!K455</x:f>
        <x:v>1.0728163541138707</x:v>
      </x:c>
      <x:c r="L457" s="28" t="n">
        <x:f>IF(G457&lt;=0,5,IF(G457&lt;1500,5+(G457-0)*(20-5)/(1500-0),IF(G457&lt;3000,20+(G457-1500)*(40-20)/(3000-1500),IF(G457&lt;4500,40+(G457-3000)*(58-40)/(4500-3000),IF(G457&lt;6000,58+(G457-4500)*(72-58)/(6000-4500),IF(G457&lt;7500,72+(G457-6000)*(84-72)/(7500-6000),IF(G457&lt;9000,84+(G457-7500)*(93-84)/(9000-7500),IF(G457&lt;11000,93+(G457-9000)*(100-93)/(11000-9000),100))))))))</x:f>
        <x:v>86.352</x:v>
      </x:c>
      <x:c r="M457" s="28" t="n">
        <x:v>1</x:v>
      </x:c>
      <x:c r="N457" s="28" t="n">
        <x:f>MIN(100,L457*M457)</x:f>
        <x:v>86.352</x:v>
      </x:c>
      <x:c r="O457" s="28" t="n">
        <x:f>IF(K457&lt;=0.8,0,IF(K457&lt;0.9,0+(K457-0.8)*(10-0)/(0.9-0.8),IF(K457&lt;1,10+(K457-0.9)*(35-10)/(1-0.9),IF(K457&lt;1.2,35+(K457-1)*(87-35)/(1.2-1),IF(K457&lt;1.3,87+(K457-1.2)*(96-87)/(1.3-1.2),IF(K457&lt;1.45,96+(K457-1.3)*(100-96)/(1.45-1.3),100))))))</x:f>
        <x:v>53.93225206960638</x:v>
      </x:c>
      <x:c r="P457" s="145" t="n">
        <x:f>MIN(1,SQRT(G457/8000))</x:f>
        <x:v>0.9932270636667127</x:v>
      </x:c>
      <x:c r="Q457" s="28" t="n">
        <x:f>35+(O457-35)*P457</x:f>
        <x:v>53.80402513169319</x:v>
      </x:c>
      <x:c r="R457" s="28" t="n">
        <x:f>IF(K457&lt;0.95,MIN(25,(0.95-K457)*250),0)</x:f>
        <x:v>0</x:v>
      </x:c>
      <x:c r="S457" s="28" t="n">
        <x:f>IF($X457="A",Y457*5+Z457*15+AA457*30+AB457*60+AC457*80+AD457*100,0)</x:f>
        <x:v>0</x:v>
      </x:c>
      <x:c r="T457" s="28" t="n">
        <x:f>IF($X457="A",AE457*5+AF457*15+AG457*30+AH457*60+AI457*80+AJ457*100,0)</x:f>
        <x:v>0</x:v>
      </x:c>
      <x:c r="U457" s="28" t="n">
        <x:f>IF($X457="A",S457*15%+T457*30%+Q457*55%,0)</x:f>
        <x:v>0</x:v>
      </x:c>
      <x:c r="V457" s="1019" t="n">
        <x:f>IF($X457="A",U457*80%+N457*20%,N457*IFERROR(INDEX($AT$5:$AT$60,MATCH($D457,$AR$5:$AR$60,0)),0.6)+Q457*IFERROR(INDEX($AU$5:$AU$60,MATCH($D457,$AR$5:$AR$60,0)),0.4)-R457)</x:f>
        <x:v>73.33281005267727</x:v>
      </x:c>
      <x:c r="W457" s="25" t="str">
        <x:f>IF(E457&gt;=90,"設定6級候補",IF(E457&gt;=75,"設定4以上強候補",IF(E457&gt;=60,"設定4以上を疑う","要観察")))</x:f>
        <x:v>設定4以上を疑う</x:v>
      </x:c>
      <x:c r="X457" s="1004" t="str">
        <x:f>IFERROR(INDEX($AS$5:$AS$60,MATCH($D457,$AR$5:$AR$60,0)),"AT")</x:f>
        <x:v>AT</x:v>
      </x:c>
      <x:c r="Y457" s="145" t="n">
        <x:f>IFERROR((EXP(-$G457/INDEX($AV$5:$BA$12,MATCH($D457,$AR$5:$AR$12,0),1))*($G457/INDEX($AV$5:$BA$12,MATCH($D457,$AR$5:$AR$12,0),1))^$I457)/((EXP(-$G457/INDEX($AV$5:$BA$12,MATCH($D457,$AR$5:$AR$12,0),1))*($G457/INDEX($AV$5:$BA$12,MATCH($D457,$AR$5:$AR$12,0),1))^$I457)+(EXP(-$G457/INDEX($AV$5:$BA$12,MATCH($D457,$AR$5:$AR$12,0),2))*($G457/INDEX($AV$5:$BA$12,MATCH($D457,$AR$5:$AR$12,0),2))^$I457)+(EXP(-$G457/INDEX($AV$5:$BA$12,MATCH($D457,$AR$5:$AR$12,0),3))*($G457/INDEX($AV$5:$BA$12,MATCH($D457,$AR$5:$AR$12,0),3))^$I457)+(EXP(-$G457/INDEX($AV$5:$BA$12,MATCH($D457,$AR$5:$AR$12,0),4))*($G457/INDEX($AV$5:$BA$12,MATCH($D457,$AR$5:$AR$12,0),4))^$I457)+(EXP(-$G457/INDEX($AV$5:$BA$12,MATCH($D457,$AR$5:$AR$12,0),5))*($G457/INDEX($AV$5:$BA$12,MATCH($D457,$AR$5:$AR$12,0),5))^$I457)+(EXP(-$G457/INDEX($AV$5:$BA$12,MATCH($D457,$AR$5:$AR$12,0),6))*($G457/INDEX($AV$5:$BA$12,MATCH($D457,$AR$5:$AR$12,0),6))^$I457)),0)</x:f>
        <x:v>0</x:v>
      </x:c>
      <x:c r="Z457" s="145" t="n">
        <x:f>IFERROR((EXP(-$G457/INDEX($AV$5:$BA$12,MATCH($D457,$AR$5:$AR$12,0),2))*($G457/INDEX($AV$5:$BA$12,MATCH($D457,$AR$5:$AR$12,0),2))^$I457)/((EXP(-$G457/INDEX($AV$5:$BA$12,MATCH($D457,$AR$5:$AR$12,0),1))*($G457/INDEX($AV$5:$BA$12,MATCH($D457,$AR$5:$AR$12,0),1))^$I457)+(EXP(-$G457/INDEX($AV$5:$BA$12,MATCH($D457,$AR$5:$AR$12,0),2))*($G457/INDEX($AV$5:$BA$12,MATCH($D457,$AR$5:$AR$12,0),2))^$I457)+(EXP(-$G457/INDEX($AV$5:$BA$12,MATCH($D457,$AR$5:$AR$12,0),3))*($G457/INDEX($AV$5:$BA$12,MATCH($D457,$AR$5:$AR$12,0),3))^$I457)+(EXP(-$G457/INDEX($AV$5:$BA$12,MATCH($D457,$AR$5:$AR$12,0),4))*($G457/INDEX($AV$5:$BA$12,MATCH($D457,$AR$5:$AR$12,0),4))^$I457)+(EXP(-$G457/INDEX($AV$5:$BA$12,MATCH($D457,$AR$5:$AR$12,0),5))*($G457/INDEX($AV$5:$BA$12,MATCH($D457,$AR$5:$AR$12,0),5))^$I457)+(EXP(-$G457/INDEX($AV$5:$BA$12,MATCH($D457,$AR$5:$AR$12,0),6))*($G457/INDEX($AV$5:$BA$12,MATCH($D457,$AR$5:$AR$12,0),6))^$I457)),0)</x:f>
        <x:v>0</x:v>
      </x:c>
      <x:c r="AA457" s="145" t="n">
        <x:f>IFERROR((EXP(-$G457/INDEX($AV$5:$BA$12,MATCH($D457,$AR$5:$AR$12,0),3))*($G457/INDEX($AV$5:$BA$12,MATCH($D457,$AR$5:$AR$12,0),3))^$I457)/((EXP(-$G457/INDEX($AV$5:$BA$12,MATCH($D457,$AR$5:$AR$12,0),1))*($G457/INDEX($AV$5:$BA$12,MATCH($D457,$AR$5:$AR$12,0),1))^$I457)+(EXP(-$G457/INDEX($AV$5:$BA$12,MATCH($D457,$AR$5:$AR$12,0),2))*($G457/INDEX($AV$5:$BA$12,MATCH($D457,$AR$5:$AR$12,0),2))^$I457)+(EXP(-$G457/INDEX($AV$5:$BA$12,MATCH($D457,$AR$5:$AR$12,0),3))*($G457/INDEX($AV$5:$BA$12,MATCH($D457,$AR$5:$AR$12,0),3))^$I457)+(EXP(-$G457/INDEX($AV$5:$BA$12,MATCH($D457,$AR$5:$AR$12,0),4))*($G457/INDEX($AV$5:$BA$12,MATCH($D457,$AR$5:$AR$12,0),4))^$I457)+(EXP(-$G457/INDEX($AV$5:$BA$12,MATCH($D457,$AR$5:$AR$12,0),5))*($G457/INDEX($AV$5:$BA$12,MATCH($D457,$AR$5:$AR$12,0),5))^$I457)+(EXP(-$G457/INDEX($AV$5:$BA$12,MATCH($D457,$AR$5:$AR$12,0),6))*($G457/INDEX($AV$5:$BA$12,MATCH($D457,$AR$5:$AR$12,0),6))^$I457)),0)</x:f>
        <x:v>0</x:v>
      </x:c>
      <x:c r="AB457" s="145" t="n">
        <x:f>IFERROR((EXP(-$G457/INDEX($AV$5:$BA$12,MATCH($D457,$AR$5:$AR$12,0),4))*($G457/INDEX($AV$5:$BA$12,MATCH($D457,$AR$5:$AR$12,0),4))^$I457)/((EXP(-$G457/INDEX($AV$5:$BA$12,MATCH($D457,$AR$5:$AR$12,0),1))*($G457/INDEX($AV$5:$BA$12,MATCH($D457,$AR$5:$AR$12,0),1))^$I457)+(EXP(-$G457/INDEX($AV$5:$BA$12,MATCH($D457,$AR$5:$AR$12,0),2))*($G457/INDEX($AV$5:$BA$12,MATCH($D457,$AR$5:$AR$12,0),2))^$I457)+(EXP(-$G457/INDEX($AV$5:$BA$12,MATCH($D457,$AR$5:$AR$12,0),3))*($G457/INDEX($AV$5:$BA$12,MATCH($D457,$AR$5:$AR$12,0),3))^$I457)+(EXP(-$G457/INDEX($AV$5:$BA$12,MATCH($D457,$AR$5:$AR$12,0),4))*($G457/INDEX($AV$5:$BA$12,MATCH($D457,$AR$5:$AR$12,0),4))^$I457)+(EXP(-$G457/INDEX($AV$5:$BA$12,MATCH($D457,$AR$5:$AR$12,0),5))*($G457/INDEX($AV$5:$BA$12,MATCH($D457,$AR$5:$AR$12,0),5))^$I457)+(EXP(-$G457/INDEX($AV$5:$BA$12,MATCH($D457,$AR$5:$AR$12,0),6))*($G457/INDEX($AV$5:$BA$12,MATCH($D457,$AR$5:$AR$12,0),6))^$I457)),0)</x:f>
        <x:v>0</x:v>
      </x:c>
      <x:c r="AC457" s="145" t="n">
        <x:f>IFERROR((EXP(-$G457/INDEX($AV$5:$BA$12,MATCH($D457,$AR$5:$AR$12,0),5))*($G457/INDEX($AV$5:$BA$12,MATCH($D457,$AR$5:$AR$12,0),5))^$I457)/((EXP(-$G457/INDEX($AV$5:$BA$12,MATCH($D457,$AR$5:$AR$12,0),1))*($G457/INDEX($AV$5:$BA$12,MATCH($D457,$AR$5:$AR$12,0),1))^$I457)+(EXP(-$G457/INDEX($AV$5:$BA$12,MATCH($D457,$AR$5:$AR$12,0),2))*($G457/INDEX($AV$5:$BA$12,MATCH($D457,$AR$5:$AR$12,0),2))^$I457)+(EXP(-$G457/INDEX($AV$5:$BA$12,MATCH($D457,$AR$5:$AR$12,0),3))*($G457/INDEX($AV$5:$BA$12,MATCH($D457,$AR$5:$AR$12,0),3))^$I457)+(EXP(-$G457/INDEX($AV$5:$BA$12,MATCH($D457,$AR$5:$AR$12,0),4))*($G457/INDEX($AV$5:$BA$12,MATCH($D457,$AR$5:$AR$12,0),4))^$I457)+(EXP(-$G457/INDEX($AV$5:$BA$12,MATCH($D457,$AR$5:$AR$12,0),5))*($G457/INDEX($AV$5:$BA$12,MATCH($D457,$AR$5:$AR$12,0),5))^$I457)+(EXP(-$G457/INDEX($AV$5:$BA$12,MATCH($D457,$AR$5:$AR$12,0),6))*($G457/INDEX($AV$5:$BA$12,MATCH($D457,$AR$5:$AR$12,0),6))^$I457)),0)</x:f>
        <x:v>0</x:v>
      </x:c>
      <x:c r="AD457" s="145" t="n">
        <x:f>IFERROR((EXP(-$G457/INDEX($AV$5:$BA$12,MATCH($D457,$AR$5:$AR$12,0),6))*($G457/INDEX($AV$5:$BA$12,MATCH($D457,$AR$5:$AR$12,0),6))^$I457)/((EXP(-$G457/INDEX($AV$5:$BA$12,MATCH($D457,$AR$5:$AR$12,0),1))*($G457/INDEX($AV$5:$BA$12,MATCH($D457,$AR$5:$AR$12,0),1))^$I457)+(EXP(-$G457/INDEX($AV$5:$BA$12,MATCH($D457,$AR$5:$AR$12,0),2))*($G457/INDEX($AV$5:$BA$12,MATCH($D457,$AR$5:$AR$12,0),2))^$I457)+(EXP(-$G457/INDEX($AV$5:$BA$12,MATCH($D457,$AR$5:$AR$12,0),3))*($G457/INDEX($AV$5:$BA$12,MATCH($D457,$AR$5:$AR$12,0),3))^$I457)+(EXP(-$G457/INDEX($AV$5:$BA$12,MATCH($D457,$AR$5:$AR$12,0),4))*($G457/INDEX($AV$5:$BA$12,MATCH($D457,$AR$5:$AR$12,0),4))^$I457)+(EXP(-$G457/INDEX($AV$5:$BA$12,MATCH($D457,$AR$5:$AR$12,0),5))*($G457/INDEX($AV$5:$BA$12,MATCH($D457,$AR$5:$AR$12,0),5))^$I457)+(EXP(-$G457/INDEX($AV$5:$BA$12,MATCH($D457,$AR$5:$AR$12,0),6))*($G457/INDEX($AV$5:$BA$12,MATCH($D457,$AR$5:$AR$12,0),6))^$I457)),0)</x:f>
        <x:v>0</x:v>
      </x:c>
      <x:c r="AE457" s="145" t="n">
        <x:f>IFERROR((EXP(-$G457/INDEX($BB$5:$BG$12,MATCH($D457,$AR$5:$AR$12,0),1))*($G457/INDEX($BB$5:$BG$12,MATCH($D457,$AR$5:$AR$12,0),1))^$J457)/((EXP(-$G457/INDEX($BB$5:$BG$12,MATCH($D457,$AR$5:$AR$12,0),1))*($G457/INDEX($BB$5:$BG$12,MATCH($D457,$AR$5:$AR$12,0),1))^$J457)+(EXP(-$G457/INDEX($BB$5:$BG$12,MATCH($D457,$AR$5:$AR$12,0),2))*($G457/INDEX($BB$5:$BG$12,MATCH($D457,$AR$5:$AR$12,0),2))^$J457)+(EXP(-$G457/INDEX($BB$5:$BG$12,MATCH($D457,$AR$5:$AR$12,0),3))*($G457/INDEX($BB$5:$BG$12,MATCH($D457,$AR$5:$AR$12,0),3))^$J457)+(EXP(-$G457/INDEX($BB$5:$BG$12,MATCH($D457,$AR$5:$AR$12,0),4))*($G457/INDEX($BB$5:$BG$12,MATCH($D457,$AR$5:$AR$12,0),4))^$J457)+(EXP(-$G457/INDEX($BB$5:$BG$12,MATCH($D457,$AR$5:$AR$12,0),5))*($G457/INDEX($BB$5:$BG$12,MATCH($D457,$AR$5:$AR$12,0),5))^$J457)+(EXP(-$G457/INDEX($BB$5:$BG$12,MATCH($D457,$AR$5:$AR$12,0),6))*($G457/INDEX($BB$5:$BG$12,MATCH($D457,$AR$5:$AR$12,0),6))^$J457)),0)</x:f>
        <x:v>0</x:v>
      </x:c>
      <x:c r="AF457" s="145" t="n">
        <x:f>IFERROR((EXP(-$G457/INDEX($BB$5:$BG$12,MATCH($D457,$AR$5:$AR$12,0),2))*($G457/INDEX($BB$5:$BG$12,MATCH($D457,$AR$5:$AR$12,0),2))^$J457)/((EXP(-$G457/INDEX($BB$5:$BG$12,MATCH($D457,$AR$5:$AR$12,0),1))*($G457/INDEX($BB$5:$BG$12,MATCH($D457,$AR$5:$AR$12,0),1))^$J457)+(EXP(-$G457/INDEX($BB$5:$BG$12,MATCH($D457,$AR$5:$AR$12,0),2))*($G457/INDEX($BB$5:$BG$12,MATCH($D457,$AR$5:$AR$12,0),2))^$J457)+(EXP(-$G457/INDEX($BB$5:$BG$12,MATCH($D457,$AR$5:$AR$12,0),3))*($G457/INDEX($BB$5:$BG$12,MATCH($D457,$AR$5:$AR$12,0),3))^$J457)+(EXP(-$G457/INDEX($BB$5:$BG$12,MATCH($D457,$AR$5:$AR$12,0),4))*($G457/INDEX($BB$5:$BG$12,MATCH($D457,$AR$5:$AR$12,0),4))^$J457)+(EXP(-$G457/INDEX($BB$5:$BG$12,MATCH($D457,$AR$5:$AR$12,0),5))*($G457/INDEX($BB$5:$BG$12,MATCH($D457,$AR$5:$AR$12,0),5))^$J457)+(EXP(-$G457/INDEX($BB$5:$BG$12,MATCH($D457,$AR$5:$AR$12,0),6))*($G457/INDEX($BB$5:$BG$12,MATCH($D457,$AR$5:$AR$12,0),6))^$J457)),0)</x:f>
        <x:v>0</x:v>
      </x:c>
      <x:c r="AG457" s="145" t="n">
        <x:f>IFERROR((EXP(-$G457/INDEX($BB$5:$BG$12,MATCH($D457,$AR$5:$AR$12,0),3))*($G457/INDEX($BB$5:$BG$12,MATCH($D457,$AR$5:$AR$12,0),3))^$J457)/((EXP(-$G457/INDEX($BB$5:$BG$12,MATCH($D457,$AR$5:$AR$12,0),1))*($G457/INDEX($BB$5:$BG$12,MATCH($D457,$AR$5:$AR$12,0),1))^$J457)+(EXP(-$G457/INDEX($BB$5:$BG$12,MATCH($D457,$AR$5:$AR$12,0),2))*($G457/INDEX($BB$5:$BG$12,MATCH($D457,$AR$5:$AR$12,0),2))^$J457)+(EXP(-$G457/INDEX($BB$5:$BG$12,MATCH($D457,$AR$5:$AR$12,0),3))*($G457/INDEX($BB$5:$BG$12,MATCH($D457,$AR$5:$AR$12,0),3))^$J457)+(EXP(-$G457/INDEX($BB$5:$BG$12,MATCH($D457,$AR$5:$AR$12,0),4))*($G457/INDEX($BB$5:$BG$12,MATCH($D457,$AR$5:$AR$12,0),4))^$J457)+(EXP(-$G457/INDEX($BB$5:$BG$12,MATCH($D457,$AR$5:$AR$12,0),5))*($G457/INDEX($BB$5:$BG$12,MATCH($D457,$AR$5:$AR$12,0),5))^$J457)+(EXP(-$G457/INDEX($BB$5:$BG$12,MATCH($D457,$AR$5:$AR$12,0),6))*($G457/INDEX($BB$5:$BG$12,MATCH($D457,$AR$5:$AR$12,0),6))^$J457)),0)</x:f>
        <x:v>0</x:v>
      </x:c>
      <x:c r="AH457" s="145" t="n">
        <x:f>IFERROR((EXP(-$G457/INDEX($BB$5:$BG$12,MATCH($D457,$AR$5:$AR$12,0),4))*($G457/INDEX($BB$5:$BG$12,MATCH($D457,$AR$5:$AR$12,0),4))^$J457)/((EXP(-$G457/INDEX($BB$5:$BG$12,MATCH($D457,$AR$5:$AR$12,0),1))*($G457/INDEX($BB$5:$BG$12,MATCH($D457,$AR$5:$AR$12,0),1))^$J457)+(EXP(-$G457/INDEX($BB$5:$BG$12,MATCH($D457,$AR$5:$AR$12,0),2))*($G457/INDEX($BB$5:$BG$12,MATCH($D457,$AR$5:$AR$12,0),2))^$J457)+(EXP(-$G457/INDEX($BB$5:$BG$12,MATCH($D457,$AR$5:$AR$12,0),3))*($G457/INDEX($BB$5:$BG$12,MATCH($D457,$AR$5:$AR$12,0),3))^$J457)+(EXP(-$G457/INDEX($BB$5:$BG$12,MATCH($D457,$AR$5:$AR$12,0),4))*($G457/INDEX($BB$5:$BG$12,MATCH($D457,$AR$5:$AR$12,0),4))^$J457)+(EXP(-$G457/INDEX($BB$5:$BG$12,MATCH($D457,$AR$5:$AR$12,0),5))*($G457/INDEX($BB$5:$BG$12,MATCH($D457,$AR$5:$AR$12,0),5))^$J457)+(EXP(-$G457/INDEX($BB$5:$BG$12,MATCH($D457,$AR$5:$AR$12,0),6))*($G457/INDEX($BB$5:$BG$12,MATCH($D457,$AR$5:$AR$12,0),6))^$J457)),0)</x:f>
        <x:v>0</x:v>
      </x:c>
      <x:c r="AI457" s="145" t="n">
        <x:f>IFERROR((EXP(-$G457/INDEX($BB$5:$BG$12,MATCH($D457,$AR$5:$AR$12,0),5))*($G457/INDEX($BB$5:$BG$12,MATCH($D457,$AR$5:$AR$12,0),5))^$J457)/((EXP(-$G457/INDEX($BB$5:$BG$12,MATCH($D457,$AR$5:$AR$12,0),1))*($G457/INDEX($BB$5:$BG$12,MATCH($D457,$AR$5:$AR$12,0),1))^$J457)+(EXP(-$G457/INDEX($BB$5:$BG$12,MATCH($D457,$AR$5:$AR$12,0),2))*($G457/INDEX($BB$5:$BG$12,MATCH($D457,$AR$5:$AR$12,0),2))^$J457)+(EXP(-$G457/INDEX($BB$5:$BG$12,MATCH($D457,$AR$5:$AR$12,0),3))*($G457/INDEX($BB$5:$BG$12,MATCH($D457,$AR$5:$AR$12,0),3))^$J457)+(EXP(-$G457/INDEX($BB$5:$BG$12,MATCH($D457,$AR$5:$AR$12,0),4))*($G457/INDEX($BB$5:$BG$12,MATCH($D457,$AR$5:$AR$12,0),4))^$J457)+(EXP(-$G457/INDEX($BB$5:$BG$12,MATCH($D457,$AR$5:$AR$12,0),5))*($G457/INDEX($BB$5:$BG$12,MATCH($D457,$AR$5:$AR$12,0),5))^$J457)+(EXP(-$G457/INDEX($BB$5:$BG$12,MATCH($D457,$AR$5:$AR$12,0),6))*($G457/INDEX($BB$5:$BG$12,MATCH($D457,$AR$5:$AR$12,0),6))^$J457)),0)</x:f>
        <x:v>0</x:v>
      </x:c>
      <x:c r="AJ457" s="145" t="n">
        <x:f>IFERROR((EXP(-$G457/INDEX($BB$5:$BG$12,MATCH($D457,$AR$5:$AR$12,0),6))*($G457/INDEX($BB$5:$BG$12,MATCH($D457,$AR$5:$AR$12,0),6))^$J457)/((EXP(-$G457/INDEX($BB$5:$BG$12,MATCH($D457,$AR$5:$AR$12,0),1))*($G457/INDEX($BB$5:$BG$12,MATCH($D457,$AR$5:$AR$12,0),1))^$J457)+(EXP(-$G457/INDEX($BB$5:$BG$12,MATCH($D457,$AR$5:$AR$12,0),2))*($G457/INDEX($BB$5:$BG$12,MATCH($D457,$AR$5:$AR$12,0),2))^$J457)+(EXP(-$G457/INDEX($BB$5:$BG$12,MATCH($D457,$AR$5:$AR$12,0),3))*($G457/INDEX($BB$5:$BG$12,MATCH($D457,$AR$5:$AR$12,0),3))^$J457)+(EXP(-$G457/INDEX($BB$5:$BG$12,MATCH($D457,$AR$5:$AR$12,0),4))*($G457/INDEX($BB$5:$BG$12,MATCH($D457,$AR$5:$AR$12,0),4))^$J457)+(EXP(-$G457/INDEX($BB$5:$BG$12,MATCH($D457,$AR$5:$AR$12,0),5))*($G457/INDEX($BB$5:$BG$12,MATCH($D457,$AR$5:$AR$12,0),5))^$J457)+(EXP(-$G457/INDEX($BB$5:$BG$12,MATCH($D457,$AR$5:$AR$12,0),6))*($G457/INDEX($BB$5:$BG$12,MATCH($D457,$AR$5:$AR$12,0),6))^$J457)),0)</x:f>
        <x:v>0</x:v>
      </x:c>
      <x:c r="BJ457"/>
      <x:c r="BK457"/>
      <x:c r="BL457"/>
      <x:c r="BM457"/>
      <x:c r="BN457"/>
      <x:c r="BO457"/>
      <x:c r="BP457"/>
      <x:c r="BQ457"/>
      <x:c r="BR457"/>
      <x:c r="BS457"/>
      <x:c r="BT457"/>
      <x:c r="BU457"/>
      <x:c r="BV457"/>
      <x:c r="BW457"/>
      <x:c r="BX457"/>
      <x:c r="BY457"/>
      <x:c r="BZ457"/>
    </x:row>
    <x:row r="458">
      <x:c r="A458" s="30" t="n">
        <x:f>'対象台データ'!A456</x:f>
        <x:v>46278</x:v>
      </x:c>
      <x:c r="B458" s="1004" t="str">
        <x:f>'対象台データ'!B456</x:f>
        <x:v>日</x:v>
      </x:c>
      <x:c r="C458" s="1004" t="str">
        <x:f>'対象台データ'!C456</x:f>
        <x:v>9/13</x:v>
      </x:c>
      <x:c r="D458" t="str">
        <x:f>'対象台データ'!D456</x:f>
        <x:v>ネオアイムジャグラーEX</x:v>
      </x:c>
      <x:c r="E458" s="1015" t="n">
        <x:f>IF($X458="A",MIN(100,MAX(0,55+(V458-55)*(1+0.4*SQRT(MIN(G458/8000,1))))),MIN(100,MAX(0,V458)))</x:f>
        <x:v>76.44348950050968</x:v>
      </x:c>
      <x:c r="F458" s="1017" t="n">
        <x:f>'対象台データ'!E456</x:f>
        <x:v>993</x:v>
      </x:c>
      <x:c r="G458" s="644" t="n">
        <x:f>'対象台データ'!F456</x:f>
        <x:v>8502</x:v>
      </x:c>
      <x:c r="H458" s="644" t="n">
        <x:f>'対象台データ'!G456</x:f>
        <x:v>2069</x:v>
      </x:c>
      <x:c r="I458" s="644" t="n">
        <x:f>'対象台データ'!H456</x:f>
        <x:v>38</x:v>
      </x:c>
      <x:c r="J458" s="644" t="n">
        <x:f>'対象台データ'!I456</x:f>
        <x:v>29</x:v>
      </x:c>
      <x:c r="K458" s="145" t="n">
        <x:f>'対象台データ'!K456</x:f>
        <x:v>1.0811181682741315</x:v>
      </x:c>
      <x:c r="L458" s="28" t="n">
        <x:f>IF(G458&lt;=0,5,IF(G458&lt;1500,5+(G458-0)*(20-5)/(1500-0),IF(G458&lt;3000,20+(G458-1500)*(40-20)/(3000-1500),IF(G458&lt;4500,40+(G458-3000)*(58-40)/(4500-3000),IF(G458&lt;6000,58+(G458-4500)*(72-58)/(6000-4500),IF(G458&lt;7500,72+(G458-6000)*(84-72)/(7500-6000),IF(G458&lt;9000,84+(G458-7500)*(93-84)/(9000-7500),IF(G458&lt;11000,93+(G458-9000)*(100-93)/(11000-9000),100))))))))</x:f>
        <x:v>90.012</x:v>
      </x:c>
      <x:c r="M458" s="28" t="n">
        <x:v>1</x:v>
      </x:c>
      <x:c r="N458" s="28" t="n">
        <x:f>MIN(100,L458*M458)</x:f>
        <x:v>90.012</x:v>
      </x:c>
      <x:c r="O458" s="28" t="n">
        <x:f>IF(K458&lt;=0.8,0,IF(K458&lt;0.9,0+(K458-0.8)*(10-0)/(0.9-0.8),IF(K458&lt;1,10+(K458-0.9)*(35-10)/(1-0.9),IF(K458&lt;1.2,35+(K458-1)*(87-35)/(1.2-1),IF(K458&lt;1.3,87+(K458-1.2)*(96-87)/(1.3-1.2),IF(K458&lt;1.45,96+(K458-1.3)*(100-96)/(1.45-1.3),100))))))</x:f>
        <x:v>56.090723751274204</x:v>
      </x:c>
      <x:c r="P458" s="145" t="n">
        <x:f>MIN(1,SQRT(G458/8000))</x:f>
        <x:v>1</x:v>
      </x:c>
      <x:c r="Q458" s="28" t="n">
        <x:f>35+(O458-35)*P458</x:f>
        <x:v>56.090723751274204</x:v>
      </x:c>
      <x:c r="R458" s="28" t="n">
        <x:f>IF(K458&lt;0.95,MIN(25,(0.95-K458)*250),0)</x:f>
        <x:v>0</x:v>
      </x:c>
      <x:c r="S458" s="28" t="n">
        <x:f>IF($X458="A",Y458*5+Z458*15+AA458*30+AB458*60+AC458*80+AD458*100,0)</x:f>
        <x:v>0</x:v>
      </x:c>
      <x:c r="T458" s="28" t="n">
        <x:f>IF($X458="A",AE458*5+AF458*15+AG458*30+AH458*60+AI458*80+AJ458*100,0)</x:f>
        <x:v>0</x:v>
      </x:c>
      <x:c r="U458" s="28" t="n">
        <x:f>IF($X458="A",S458*15%+T458*30%+Q458*55%,0)</x:f>
        <x:v>0</x:v>
      </x:c>
      <x:c r="V458" s="1019" t="n">
        <x:f>IF($X458="A",U458*80%+N458*20%,N458*IFERROR(INDEX($AT$5:$AT$60,MATCH($D458,$AR$5:$AR$60,0)),0.6)+Q458*IFERROR(INDEX($AU$5:$AU$60,MATCH($D458,$AR$5:$AR$60,0)),0.4)-R458)</x:f>
        <x:v>76.44348950050968</x:v>
      </x:c>
      <x:c r="W458" s="25" t="str">
        <x:f>IF(E458&gt;=90,"設定6級候補",IF(E458&gt;=75,"設定4以上強候補",IF(E458&gt;=60,"設定4以上を疑う","要観察")))</x:f>
        <x:v>設定4以上強候補</x:v>
      </x:c>
      <x:c r="X458" s="1004" t="str">
        <x:f>IFERROR(INDEX($AS$5:$AS$60,MATCH($D458,$AR$5:$AR$60,0)),"AT")</x:f>
        <x:v>AT</x:v>
      </x:c>
      <x:c r="Y458" s="145" t="n">
        <x:f>IFERROR((EXP(-$G458/INDEX($AV$5:$BA$12,MATCH($D458,$AR$5:$AR$12,0),1))*($G458/INDEX($AV$5:$BA$12,MATCH($D458,$AR$5:$AR$12,0),1))^$I458)/((EXP(-$G458/INDEX($AV$5:$BA$12,MATCH($D458,$AR$5:$AR$12,0),1))*($G458/INDEX($AV$5:$BA$12,MATCH($D458,$AR$5:$AR$12,0),1))^$I458)+(EXP(-$G458/INDEX($AV$5:$BA$12,MATCH($D458,$AR$5:$AR$12,0),2))*($G458/INDEX($AV$5:$BA$12,MATCH($D458,$AR$5:$AR$12,0),2))^$I458)+(EXP(-$G458/INDEX($AV$5:$BA$12,MATCH($D458,$AR$5:$AR$12,0),3))*($G458/INDEX($AV$5:$BA$12,MATCH($D458,$AR$5:$AR$12,0),3))^$I458)+(EXP(-$G458/INDEX($AV$5:$BA$12,MATCH($D458,$AR$5:$AR$12,0),4))*($G458/INDEX($AV$5:$BA$12,MATCH($D458,$AR$5:$AR$12,0),4))^$I458)+(EXP(-$G458/INDEX($AV$5:$BA$12,MATCH($D458,$AR$5:$AR$12,0),5))*($G458/INDEX($AV$5:$BA$12,MATCH($D458,$AR$5:$AR$12,0),5))^$I458)+(EXP(-$G458/INDEX($AV$5:$BA$12,MATCH($D458,$AR$5:$AR$12,0),6))*($G458/INDEX($AV$5:$BA$12,MATCH($D458,$AR$5:$AR$12,0),6))^$I458)),0)</x:f>
        <x:v>0</x:v>
      </x:c>
      <x:c r="Z458" s="145" t="n">
        <x:f>IFERROR((EXP(-$G458/INDEX($AV$5:$BA$12,MATCH($D458,$AR$5:$AR$12,0),2))*($G458/INDEX($AV$5:$BA$12,MATCH($D458,$AR$5:$AR$12,0),2))^$I458)/((EXP(-$G458/INDEX($AV$5:$BA$12,MATCH($D458,$AR$5:$AR$12,0),1))*($G458/INDEX($AV$5:$BA$12,MATCH($D458,$AR$5:$AR$12,0),1))^$I458)+(EXP(-$G458/INDEX($AV$5:$BA$12,MATCH($D458,$AR$5:$AR$12,0),2))*($G458/INDEX($AV$5:$BA$12,MATCH($D458,$AR$5:$AR$12,0),2))^$I458)+(EXP(-$G458/INDEX($AV$5:$BA$12,MATCH($D458,$AR$5:$AR$12,0),3))*($G458/INDEX($AV$5:$BA$12,MATCH($D458,$AR$5:$AR$12,0),3))^$I458)+(EXP(-$G458/INDEX($AV$5:$BA$12,MATCH($D458,$AR$5:$AR$12,0),4))*($G458/INDEX($AV$5:$BA$12,MATCH($D458,$AR$5:$AR$12,0),4))^$I458)+(EXP(-$G458/INDEX($AV$5:$BA$12,MATCH($D458,$AR$5:$AR$12,0),5))*($G458/INDEX($AV$5:$BA$12,MATCH($D458,$AR$5:$AR$12,0),5))^$I458)+(EXP(-$G458/INDEX($AV$5:$BA$12,MATCH($D458,$AR$5:$AR$12,0),6))*($G458/INDEX($AV$5:$BA$12,MATCH($D458,$AR$5:$AR$12,0),6))^$I458)),0)</x:f>
        <x:v>0</x:v>
      </x:c>
      <x:c r="AA458" s="145" t="n">
        <x:f>IFERROR((EXP(-$G458/INDEX($AV$5:$BA$12,MATCH($D458,$AR$5:$AR$12,0),3))*($G458/INDEX($AV$5:$BA$12,MATCH($D458,$AR$5:$AR$12,0),3))^$I458)/((EXP(-$G458/INDEX($AV$5:$BA$12,MATCH($D458,$AR$5:$AR$12,0),1))*($G458/INDEX($AV$5:$BA$12,MATCH($D458,$AR$5:$AR$12,0),1))^$I458)+(EXP(-$G458/INDEX($AV$5:$BA$12,MATCH($D458,$AR$5:$AR$12,0),2))*($G458/INDEX($AV$5:$BA$12,MATCH($D458,$AR$5:$AR$12,0),2))^$I458)+(EXP(-$G458/INDEX($AV$5:$BA$12,MATCH($D458,$AR$5:$AR$12,0),3))*($G458/INDEX($AV$5:$BA$12,MATCH($D458,$AR$5:$AR$12,0),3))^$I458)+(EXP(-$G458/INDEX($AV$5:$BA$12,MATCH($D458,$AR$5:$AR$12,0),4))*($G458/INDEX($AV$5:$BA$12,MATCH($D458,$AR$5:$AR$12,0),4))^$I458)+(EXP(-$G458/INDEX($AV$5:$BA$12,MATCH($D458,$AR$5:$AR$12,0),5))*($G458/INDEX($AV$5:$BA$12,MATCH($D458,$AR$5:$AR$12,0),5))^$I458)+(EXP(-$G458/INDEX($AV$5:$BA$12,MATCH($D458,$AR$5:$AR$12,0),6))*($G458/INDEX($AV$5:$BA$12,MATCH($D458,$AR$5:$AR$12,0),6))^$I458)),0)</x:f>
        <x:v>0</x:v>
      </x:c>
      <x:c r="AB458" s="145" t="n">
        <x:f>IFERROR((EXP(-$G458/INDEX($AV$5:$BA$12,MATCH($D458,$AR$5:$AR$12,0),4))*($G458/INDEX($AV$5:$BA$12,MATCH($D458,$AR$5:$AR$12,0),4))^$I458)/((EXP(-$G458/INDEX($AV$5:$BA$12,MATCH($D458,$AR$5:$AR$12,0),1))*($G458/INDEX($AV$5:$BA$12,MATCH($D458,$AR$5:$AR$12,0),1))^$I458)+(EXP(-$G458/INDEX($AV$5:$BA$12,MATCH($D458,$AR$5:$AR$12,0),2))*($G458/INDEX($AV$5:$BA$12,MATCH($D458,$AR$5:$AR$12,0),2))^$I458)+(EXP(-$G458/INDEX($AV$5:$BA$12,MATCH($D458,$AR$5:$AR$12,0),3))*($G458/INDEX($AV$5:$BA$12,MATCH($D458,$AR$5:$AR$12,0),3))^$I458)+(EXP(-$G458/INDEX($AV$5:$BA$12,MATCH($D458,$AR$5:$AR$12,0),4))*($G458/INDEX($AV$5:$BA$12,MATCH($D458,$AR$5:$AR$12,0),4))^$I458)+(EXP(-$G458/INDEX($AV$5:$BA$12,MATCH($D458,$AR$5:$AR$12,0),5))*($G458/INDEX($AV$5:$BA$12,MATCH($D458,$AR$5:$AR$12,0),5))^$I458)+(EXP(-$G458/INDEX($AV$5:$BA$12,MATCH($D458,$AR$5:$AR$12,0),6))*($G458/INDEX($AV$5:$BA$12,MATCH($D458,$AR$5:$AR$12,0),6))^$I458)),0)</x:f>
        <x:v>0</x:v>
      </x:c>
      <x:c r="AC458" s="145" t="n">
        <x:f>IFERROR((EXP(-$G458/INDEX($AV$5:$BA$12,MATCH($D458,$AR$5:$AR$12,0),5))*($G458/INDEX($AV$5:$BA$12,MATCH($D458,$AR$5:$AR$12,0),5))^$I458)/((EXP(-$G458/INDEX($AV$5:$BA$12,MATCH($D458,$AR$5:$AR$12,0),1))*($G458/INDEX($AV$5:$BA$12,MATCH($D458,$AR$5:$AR$12,0),1))^$I458)+(EXP(-$G458/INDEX($AV$5:$BA$12,MATCH($D458,$AR$5:$AR$12,0),2))*($G458/INDEX($AV$5:$BA$12,MATCH($D458,$AR$5:$AR$12,0),2))^$I458)+(EXP(-$G458/INDEX($AV$5:$BA$12,MATCH($D458,$AR$5:$AR$12,0),3))*($G458/INDEX($AV$5:$BA$12,MATCH($D458,$AR$5:$AR$12,0),3))^$I458)+(EXP(-$G458/INDEX($AV$5:$BA$12,MATCH($D458,$AR$5:$AR$12,0),4))*($G458/INDEX($AV$5:$BA$12,MATCH($D458,$AR$5:$AR$12,0),4))^$I458)+(EXP(-$G458/INDEX($AV$5:$BA$12,MATCH($D458,$AR$5:$AR$12,0),5))*($G458/INDEX($AV$5:$BA$12,MATCH($D458,$AR$5:$AR$12,0),5))^$I458)+(EXP(-$G458/INDEX($AV$5:$BA$12,MATCH($D458,$AR$5:$AR$12,0),6))*($G458/INDEX($AV$5:$BA$12,MATCH($D458,$AR$5:$AR$12,0),6))^$I458)),0)</x:f>
        <x:v>0</x:v>
      </x:c>
      <x:c r="AD458" s="145" t="n">
        <x:f>IFERROR((EXP(-$G458/INDEX($AV$5:$BA$12,MATCH($D458,$AR$5:$AR$12,0),6))*($G458/INDEX($AV$5:$BA$12,MATCH($D458,$AR$5:$AR$12,0),6))^$I458)/((EXP(-$G458/INDEX($AV$5:$BA$12,MATCH($D458,$AR$5:$AR$12,0),1))*($G458/INDEX($AV$5:$BA$12,MATCH($D458,$AR$5:$AR$12,0),1))^$I458)+(EXP(-$G458/INDEX($AV$5:$BA$12,MATCH($D458,$AR$5:$AR$12,0),2))*($G458/INDEX($AV$5:$BA$12,MATCH($D458,$AR$5:$AR$12,0),2))^$I458)+(EXP(-$G458/INDEX($AV$5:$BA$12,MATCH($D458,$AR$5:$AR$12,0),3))*($G458/INDEX($AV$5:$BA$12,MATCH($D458,$AR$5:$AR$12,0),3))^$I458)+(EXP(-$G458/INDEX($AV$5:$BA$12,MATCH($D458,$AR$5:$AR$12,0),4))*($G458/INDEX($AV$5:$BA$12,MATCH($D458,$AR$5:$AR$12,0),4))^$I458)+(EXP(-$G458/INDEX($AV$5:$BA$12,MATCH($D458,$AR$5:$AR$12,0),5))*($G458/INDEX($AV$5:$BA$12,MATCH($D458,$AR$5:$AR$12,0),5))^$I458)+(EXP(-$G458/INDEX($AV$5:$BA$12,MATCH($D458,$AR$5:$AR$12,0),6))*($G458/INDEX($AV$5:$BA$12,MATCH($D458,$AR$5:$AR$12,0),6))^$I458)),0)</x:f>
        <x:v>0</x:v>
      </x:c>
      <x:c r="AE458" s="145" t="n">
        <x:f>IFERROR((EXP(-$G458/INDEX($BB$5:$BG$12,MATCH($D458,$AR$5:$AR$12,0),1))*($G458/INDEX($BB$5:$BG$12,MATCH($D458,$AR$5:$AR$12,0),1))^$J458)/((EXP(-$G458/INDEX($BB$5:$BG$12,MATCH($D458,$AR$5:$AR$12,0),1))*($G458/INDEX($BB$5:$BG$12,MATCH($D458,$AR$5:$AR$12,0),1))^$J458)+(EXP(-$G458/INDEX($BB$5:$BG$12,MATCH($D458,$AR$5:$AR$12,0),2))*($G458/INDEX($BB$5:$BG$12,MATCH($D458,$AR$5:$AR$12,0),2))^$J458)+(EXP(-$G458/INDEX($BB$5:$BG$12,MATCH($D458,$AR$5:$AR$12,0),3))*($G458/INDEX($BB$5:$BG$12,MATCH($D458,$AR$5:$AR$12,0),3))^$J458)+(EXP(-$G458/INDEX($BB$5:$BG$12,MATCH($D458,$AR$5:$AR$12,0),4))*($G458/INDEX($BB$5:$BG$12,MATCH($D458,$AR$5:$AR$12,0),4))^$J458)+(EXP(-$G458/INDEX($BB$5:$BG$12,MATCH($D458,$AR$5:$AR$12,0),5))*($G458/INDEX($BB$5:$BG$12,MATCH($D458,$AR$5:$AR$12,0),5))^$J458)+(EXP(-$G458/INDEX($BB$5:$BG$12,MATCH($D458,$AR$5:$AR$12,0),6))*($G458/INDEX($BB$5:$BG$12,MATCH($D458,$AR$5:$AR$12,0),6))^$J458)),0)</x:f>
        <x:v>0</x:v>
      </x:c>
      <x:c r="AF458" s="145" t="n">
        <x:f>IFERROR((EXP(-$G458/INDEX($BB$5:$BG$12,MATCH($D458,$AR$5:$AR$12,0),2))*($G458/INDEX($BB$5:$BG$12,MATCH($D458,$AR$5:$AR$12,0),2))^$J458)/((EXP(-$G458/INDEX($BB$5:$BG$12,MATCH($D458,$AR$5:$AR$12,0),1))*($G458/INDEX($BB$5:$BG$12,MATCH($D458,$AR$5:$AR$12,0),1))^$J458)+(EXP(-$G458/INDEX($BB$5:$BG$12,MATCH($D458,$AR$5:$AR$12,0),2))*($G458/INDEX($BB$5:$BG$12,MATCH($D458,$AR$5:$AR$12,0),2))^$J458)+(EXP(-$G458/INDEX($BB$5:$BG$12,MATCH($D458,$AR$5:$AR$12,0),3))*($G458/INDEX($BB$5:$BG$12,MATCH($D458,$AR$5:$AR$12,0),3))^$J458)+(EXP(-$G458/INDEX($BB$5:$BG$12,MATCH($D458,$AR$5:$AR$12,0),4))*($G458/INDEX($BB$5:$BG$12,MATCH($D458,$AR$5:$AR$12,0),4))^$J458)+(EXP(-$G458/INDEX($BB$5:$BG$12,MATCH($D458,$AR$5:$AR$12,0),5))*($G458/INDEX($BB$5:$BG$12,MATCH($D458,$AR$5:$AR$12,0),5))^$J458)+(EXP(-$G458/INDEX($BB$5:$BG$12,MATCH($D458,$AR$5:$AR$12,0),6))*($G458/INDEX($BB$5:$BG$12,MATCH($D458,$AR$5:$AR$12,0),6))^$J458)),0)</x:f>
        <x:v>0</x:v>
      </x:c>
      <x:c r="AG458" s="145" t="n">
        <x:f>IFERROR((EXP(-$G458/INDEX($BB$5:$BG$12,MATCH($D458,$AR$5:$AR$12,0),3))*($G458/INDEX($BB$5:$BG$12,MATCH($D458,$AR$5:$AR$12,0),3))^$J458)/((EXP(-$G458/INDEX($BB$5:$BG$12,MATCH($D458,$AR$5:$AR$12,0),1))*($G458/INDEX($BB$5:$BG$12,MATCH($D458,$AR$5:$AR$12,0),1))^$J458)+(EXP(-$G458/INDEX($BB$5:$BG$12,MATCH($D458,$AR$5:$AR$12,0),2))*($G458/INDEX($BB$5:$BG$12,MATCH($D458,$AR$5:$AR$12,0),2))^$J458)+(EXP(-$G458/INDEX($BB$5:$BG$12,MATCH($D458,$AR$5:$AR$12,0),3))*($G458/INDEX($BB$5:$BG$12,MATCH($D458,$AR$5:$AR$12,0),3))^$J458)+(EXP(-$G458/INDEX($BB$5:$BG$12,MATCH($D458,$AR$5:$AR$12,0),4))*($G458/INDEX($BB$5:$BG$12,MATCH($D458,$AR$5:$AR$12,0),4))^$J458)+(EXP(-$G458/INDEX($BB$5:$BG$12,MATCH($D458,$AR$5:$AR$12,0),5))*($G458/INDEX($BB$5:$BG$12,MATCH($D458,$AR$5:$AR$12,0),5))^$J458)+(EXP(-$G458/INDEX($BB$5:$BG$12,MATCH($D458,$AR$5:$AR$12,0),6))*($G458/INDEX($BB$5:$BG$12,MATCH($D458,$AR$5:$AR$12,0),6))^$J458)),0)</x:f>
        <x:v>0</x:v>
      </x:c>
      <x:c r="AH458" s="145" t="n">
        <x:f>IFERROR((EXP(-$G458/INDEX($BB$5:$BG$12,MATCH($D458,$AR$5:$AR$12,0),4))*($G458/INDEX($BB$5:$BG$12,MATCH($D458,$AR$5:$AR$12,0),4))^$J458)/((EXP(-$G458/INDEX($BB$5:$BG$12,MATCH($D458,$AR$5:$AR$12,0),1))*($G458/INDEX($BB$5:$BG$12,MATCH($D458,$AR$5:$AR$12,0),1))^$J458)+(EXP(-$G458/INDEX($BB$5:$BG$12,MATCH($D458,$AR$5:$AR$12,0),2))*($G458/INDEX($BB$5:$BG$12,MATCH($D458,$AR$5:$AR$12,0),2))^$J458)+(EXP(-$G458/INDEX($BB$5:$BG$12,MATCH($D458,$AR$5:$AR$12,0),3))*($G458/INDEX($BB$5:$BG$12,MATCH($D458,$AR$5:$AR$12,0),3))^$J458)+(EXP(-$G458/INDEX($BB$5:$BG$12,MATCH($D458,$AR$5:$AR$12,0),4))*($G458/INDEX($BB$5:$BG$12,MATCH($D458,$AR$5:$AR$12,0),4))^$J458)+(EXP(-$G458/INDEX($BB$5:$BG$12,MATCH($D458,$AR$5:$AR$12,0),5))*($G458/INDEX($BB$5:$BG$12,MATCH($D458,$AR$5:$AR$12,0),5))^$J458)+(EXP(-$G458/INDEX($BB$5:$BG$12,MATCH($D458,$AR$5:$AR$12,0),6))*($G458/INDEX($BB$5:$BG$12,MATCH($D458,$AR$5:$AR$12,0),6))^$J458)),0)</x:f>
        <x:v>0</x:v>
      </x:c>
      <x:c r="AI458" s="145" t="n">
        <x:f>IFERROR((EXP(-$G458/INDEX($BB$5:$BG$12,MATCH($D458,$AR$5:$AR$12,0),5))*($G458/INDEX($BB$5:$BG$12,MATCH($D458,$AR$5:$AR$12,0),5))^$J458)/((EXP(-$G458/INDEX($BB$5:$BG$12,MATCH($D458,$AR$5:$AR$12,0),1))*($G458/INDEX($BB$5:$BG$12,MATCH($D458,$AR$5:$AR$12,0),1))^$J458)+(EXP(-$G458/INDEX($BB$5:$BG$12,MATCH($D458,$AR$5:$AR$12,0),2))*($G458/INDEX($BB$5:$BG$12,MATCH($D458,$AR$5:$AR$12,0),2))^$J458)+(EXP(-$G458/INDEX($BB$5:$BG$12,MATCH($D458,$AR$5:$AR$12,0),3))*($G458/INDEX($BB$5:$BG$12,MATCH($D458,$AR$5:$AR$12,0),3))^$J458)+(EXP(-$G458/INDEX($BB$5:$BG$12,MATCH($D458,$AR$5:$AR$12,0),4))*($G458/INDEX($BB$5:$BG$12,MATCH($D458,$AR$5:$AR$12,0),4))^$J458)+(EXP(-$G458/INDEX($BB$5:$BG$12,MATCH($D458,$AR$5:$AR$12,0),5))*($G458/INDEX($BB$5:$BG$12,MATCH($D458,$AR$5:$AR$12,0),5))^$J458)+(EXP(-$G458/INDEX($BB$5:$BG$12,MATCH($D458,$AR$5:$AR$12,0),6))*($G458/INDEX($BB$5:$BG$12,MATCH($D458,$AR$5:$AR$12,0),6))^$J458)),0)</x:f>
        <x:v>0</x:v>
      </x:c>
      <x:c r="AJ458" s="145" t="n">
        <x:f>IFERROR((EXP(-$G458/INDEX($BB$5:$BG$12,MATCH($D458,$AR$5:$AR$12,0),6))*($G458/INDEX($BB$5:$BG$12,MATCH($D458,$AR$5:$AR$12,0),6))^$J458)/((EXP(-$G458/INDEX($BB$5:$BG$12,MATCH($D458,$AR$5:$AR$12,0),1))*($G458/INDEX($BB$5:$BG$12,MATCH($D458,$AR$5:$AR$12,0),1))^$J458)+(EXP(-$G458/INDEX($BB$5:$BG$12,MATCH($D458,$AR$5:$AR$12,0),2))*($G458/INDEX($BB$5:$BG$12,MATCH($D458,$AR$5:$AR$12,0),2))^$J458)+(EXP(-$G458/INDEX($BB$5:$BG$12,MATCH($D458,$AR$5:$AR$12,0),3))*($G458/INDEX($BB$5:$BG$12,MATCH($D458,$AR$5:$AR$12,0),3))^$J458)+(EXP(-$G458/INDEX($BB$5:$BG$12,MATCH($D458,$AR$5:$AR$12,0),4))*($G458/INDEX($BB$5:$BG$12,MATCH($D458,$AR$5:$AR$12,0),4))^$J458)+(EXP(-$G458/INDEX($BB$5:$BG$12,MATCH($D458,$AR$5:$AR$12,0),5))*($G458/INDEX($BB$5:$BG$12,MATCH($D458,$AR$5:$AR$12,0),5))^$J458)+(EXP(-$G458/INDEX($BB$5:$BG$12,MATCH($D458,$AR$5:$AR$12,0),6))*($G458/INDEX($BB$5:$BG$12,MATCH($D458,$AR$5:$AR$12,0),6))^$J458)),0)</x:f>
        <x:v>0</x:v>
      </x:c>
      <x:c r="BJ458"/>
      <x:c r="BK458"/>
      <x:c r="BL458"/>
      <x:c r="BM458"/>
      <x:c r="BN458"/>
      <x:c r="BO458"/>
      <x:c r="BP458"/>
      <x:c r="BQ458"/>
      <x:c r="BR458"/>
      <x:c r="BS458"/>
      <x:c r="BT458"/>
      <x:c r="BU458"/>
      <x:c r="BV458"/>
      <x:c r="BW458"/>
      <x:c r="BX458"/>
      <x:c r="BY458"/>
      <x:c r="BZ458"/>
    </x:row>
    <x:row r="459">
      <x:c r="A459" s="30" t="n">
        <x:f>'対象台データ'!A457</x:f>
        <x:v>46278</x:v>
      </x:c>
      <x:c r="B459" s="1004" t="str">
        <x:f>'対象台データ'!B457</x:f>
        <x:v>日</x:v>
      </x:c>
      <x:c r="C459" s="1004" t="str">
        <x:f>'対象台データ'!C457</x:f>
        <x:v>9/13</x:v>
      </x:c>
      <x:c r="D459" t="str">
        <x:f>'対象台データ'!D457</x:f>
        <x:v>ネオアイムジャグラーEX</x:v>
      </x:c>
      <x:c r="E459" s="1015" t="n">
        <x:f>IF($X459="A",MIN(100,MAX(0,55+(V459-55)*(1+0.4*SQRT(MIN(G459/8000,1))))),MIN(100,MAX(0,V459)))</x:f>
        <x:v>66.22302240510504</x:v>
      </x:c>
      <x:c r="F459" s="1017" t="n">
        <x:f>'対象台データ'!E457</x:f>
        <x:v>1002</x:v>
      </x:c>
      <x:c r="G459" s="644" t="n">
        <x:f>'対象台データ'!F457</x:f>
        <x:v>7262</x:v>
      </x:c>
      <x:c r="H459" s="644" t="n">
        <x:f>'対象台データ'!G457</x:f>
        <x:v>652</x:v>
      </x:c>
      <x:c r="I459" s="644" t="n">
        <x:f>'対象台データ'!H457</x:f>
        <x:v>28</x:v>
      </x:c>
      <x:c r="J459" s="644" t="n">
        <x:f>'対象台データ'!I457</x:f>
        <x:v>25</x:v>
      </x:c>
      <x:c r="K459" s="145" t="n">
        <x:f>'対象台データ'!K457</x:f>
        <x:v>1.0299274763609658</x:v>
      </x:c>
      <x:c r="L459" s="28" t="n">
        <x:f>IF(G459&lt;=0,5,IF(G459&lt;1500,5+(G459-0)*(20-5)/(1500-0),IF(G459&lt;3000,20+(G459-1500)*(40-20)/(3000-1500),IF(G459&lt;4500,40+(G459-3000)*(58-40)/(4500-3000),IF(G459&lt;6000,58+(G459-4500)*(72-58)/(6000-4500),IF(G459&lt;7500,72+(G459-6000)*(84-72)/(7500-6000),IF(G459&lt;9000,84+(G459-7500)*(93-84)/(9000-7500),IF(G459&lt;11000,93+(G459-9000)*(100-93)/(11000-9000),100))))))))</x:f>
        <x:v>82.096</x:v>
      </x:c>
      <x:c r="M459" s="28" t="n">
        <x:v>1</x:v>
      </x:c>
      <x:c r="N459" s="28" t="n">
        <x:f>MIN(100,L459*M459)</x:f>
        <x:v>82.096</x:v>
      </x:c>
      <x:c r="O459" s="28" t="n">
        <x:f>IF(K459&lt;=0.8,0,IF(K459&lt;0.9,0+(K459-0.8)*(10-0)/(0.9-0.8),IF(K459&lt;1,10+(K459-0.9)*(35-10)/(1-0.9),IF(K459&lt;1.2,35+(K459-1)*(87-35)/(1.2-1),IF(K459&lt;1.3,87+(K459-1.2)*(96-87)/(1.3-1.2),IF(K459&lt;1.45,96+(K459-1.3)*(100-96)/(1.45-1.3),100))))))</x:f>
        <x:v>42.78114385385111</x:v>
      </x:c>
      <x:c r="P459" s="145" t="n">
        <x:f>MIN(1,SQRT(G459/8000))</x:f>
        <x:v>0.9527591510974849</x:v>
      </x:c>
      <x:c r="Q459" s="28" t="n">
        <x:f>35+(O459-35)*P459</x:f>
        <x:v>42.4135560127626</x:v>
      </x:c>
      <x:c r="R459" s="28" t="n">
        <x:f>IF(K459&lt;0.95,MIN(25,(0.95-K459)*250),0)</x:f>
        <x:v>0</x:v>
      </x:c>
      <x:c r="S459" s="28" t="n">
        <x:f>IF($X459="A",Y459*5+Z459*15+AA459*30+AB459*60+AC459*80+AD459*100,0)</x:f>
        <x:v>0</x:v>
      </x:c>
      <x:c r="T459" s="28" t="n">
        <x:f>IF($X459="A",AE459*5+AF459*15+AG459*30+AH459*60+AI459*80+AJ459*100,0)</x:f>
        <x:v>0</x:v>
      </x:c>
      <x:c r="U459" s="28" t="n">
        <x:f>IF($X459="A",S459*15%+T459*30%+Q459*55%,0)</x:f>
        <x:v>0</x:v>
      </x:c>
      <x:c r="V459" s="1019" t="n">
        <x:f>IF($X459="A",U459*80%+N459*20%,N459*IFERROR(INDEX($AT$5:$AT$60,MATCH($D459,$AR$5:$AR$60,0)),0.6)+Q459*IFERROR(INDEX($AU$5:$AU$60,MATCH($D459,$AR$5:$AR$60,0)),0.4)-R459)</x:f>
        <x:v>66.22302240510504</x:v>
      </x:c>
      <x:c r="W459" s="25" t="str">
        <x:f>IF(E459&gt;=90,"設定6級候補",IF(E459&gt;=75,"設定4以上強候補",IF(E459&gt;=60,"設定4以上を疑う","要観察")))</x:f>
        <x:v>設定4以上を疑う</x:v>
      </x:c>
      <x:c r="X459" s="1004" t="str">
        <x:f>IFERROR(INDEX($AS$5:$AS$60,MATCH($D459,$AR$5:$AR$60,0)),"AT")</x:f>
        <x:v>AT</x:v>
      </x:c>
      <x:c r="Y459" s="145" t="n">
        <x:f>IFERROR((EXP(-$G459/INDEX($AV$5:$BA$12,MATCH($D459,$AR$5:$AR$12,0),1))*($G459/INDEX($AV$5:$BA$12,MATCH($D459,$AR$5:$AR$12,0),1))^$I459)/((EXP(-$G459/INDEX($AV$5:$BA$12,MATCH($D459,$AR$5:$AR$12,0),1))*($G459/INDEX($AV$5:$BA$12,MATCH($D459,$AR$5:$AR$12,0),1))^$I459)+(EXP(-$G459/INDEX($AV$5:$BA$12,MATCH($D459,$AR$5:$AR$12,0),2))*($G459/INDEX($AV$5:$BA$12,MATCH($D459,$AR$5:$AR$12,0),2))^$I459)+(EXP(-$G459/INDEX($AV$5:$BA$12,MATCH($D459,$AR$5:$AR$12,0),3))*($G459/INDEX($AV$5:$BA$12,MATCH($D459,$AR$5:$AR$12,0),3))^$I459)+(EXP(-$G459/INDEX($AV$5:$BA$12,MATCH($D459,$AR$5:$AR$12,0),4))*($G459/INDEX($AV$5:$BA$12,MATCH($D459,$AR$5:$AR$12,0),4))^$I459)+(EXP(-$G459/INDEX($AV$5:$BA$12,MATCH($D459,$AR$5:$AR$12,0),5))*($G459/INDEX($AV$5:$BA$12,MATCH($D459,$AR$5:$AR$12,0),5))^$I459)+(EXP(-$G459/INDEX($AV$5:$BA$12,MATCH($D459,$AR$5:$AR$12,0),6))*($G459/INDEX($AV$5:$BA$12,MATCH($D459,$AR$5:$AR$12,0),6))^$I459)),0)</x:f>
        <x:v>0</x:v>
      </x:c>
      <x:c r="Z459" s="145" t="n">
        <x:f>IFERROR((EXP(-$G459/INDEX($AV$5:$BA$12,MATCH($D459,$AR$5:$AR$12,0),2))*($G459/INDEX($AV$5:$BA$12,MATCH($D459,$AR$5:$AR$12,0),2))^$I459)/((EXP(-$G459/INDEX($AV$5:$BA$12,MATCH($D459,$AR$5:$AR$12,0),1))*($G459/INDEX($AV$5:$BA$12,MATCH($D459,$AR$5:$AR$12,0),1))^$I459)+(EXP(-$G459/INDEX($AV$5:$BA$12,MATCH($D459,$AR$5:$AR$12,0),2))*($G459/INDEX($AV$5:$BA$12,MATCH($D459,$AR$5:$AR$12,0),2))^$I459)+(EXP(-$G459/INDEX($AV$5:$BA$12,MATCH($D459,$AR$5:$AR$12,0),3))*($G459/INDEX($AV$5:$BA$12,MATCH($D459,$AR$5:$AR$12,0),3))^$I459)+(EXP(-$G459/INDEX($AV$5:$BA$12,MATCH($D459,$AR$5:$AR$12,0),4))*($G459/INDEX($AV$5:$BA$12,MATCH($D459,$AR$5:$AR$12,0),4))^$I459)+(EXP(-$G459/INDEX($AV$5:$BA$12,MATCH($D459,$AR$5:$AR$12,0),5))*($G459/INDEX($AV$5:$BA$12,MATCH($D459,$AR$5:$AR$12,0),5))^$I459)+(EXP(-$G459/INDEX($AV$5:$BA$12,MATCH($D459,$AR$5:$AR$12,0),6))*($G459/INDEX($AV$5:$BA$12,MATCH($D459,$AR$5:$AR$12,0),6))^$I459)),0)</x:f>
        <x:v>0</x:v>
      </x:c>
      <x:c r="AA459" s="145" t="n">
        <x:f>IFERROR((EXP(-$G459/INDEX($AV$5:$BA$12,MATCH($D459,$AR$5:$AR$12,0),3))*($G459/INDEX($AV$5:$BA$12,MATCH($D459,$AR$5:$AR$12,0),3))^$I459)/((EXP(-$G459/INDEX($AV$5:$BA$12,MATCH($D459,$AR$5:$AR$12,0),1))*($G459/INDEX($AV$5:$BA$12,MATCH($D459,$AR$5:$AR$12,0),1))^$I459)+(EXP(-$G459/INDEX($AV$5:$BA$12,MATCH($D459,$AR$5:$AR$12,0),2))*($G459/INDEX($AV$5:$BA$12,MATCH($D459,$AR$5:$AR$12,0),2))^$I459)+(EXP(-$G459/INDEX($AV$5:$BA$12,MATCH($D459,$AR$5:$AR$12,0),3))*($G459/INDEX($AV$5:$BA$12,MATCH($D459,$AR$5:$AR$12,0),3))^$I459)+(EXP(-$G459/INDEX($AV$5:$BA$12,MATCH($D459,$AR$5:$AR$12,0),4))*($G459/INDEX($AV$5:$BA$12,MATCH($D459,$AR$5:$AR$12,0),4))^$I459)+(EXP(-$G459/INDEX($AV$5:$BA$12,MATCH($D459,$AR$5:$AR$12,0),5))*($G459/INDEX($AV$5:$BA$12,MATCH($D459,$AR$5:$AR$12,0),5))^$I459)+(EXP(-$G459/INDEX($AV$5:$BA$12,MATCH($D459,$AR$5:$AR$12,0),6))*($G459/INDEX($AV$5:$BA$12,MATCH($D459,$AR$5:$AR$12,0),6))^$I459)),0)</x:f>
        <x:v>0</x:v>
      </x:c>
      <x:c r="AB459" s="145" t="n">
        <x:f>IFERROR((EXP(-$G459/INDEX($AV$5:$BA$12,MATCH($D459,$AR$5:$AR$12,0),4))*($G459/INDEX($AV$5:$BA$12,MATCH($D459,$AR$5:$AR$12,0),4))^$I459)/((EXP(-$G459/INDEX($AV$5:$BA$12,MATCH($D459,$AR$5:$AR$12,0),1))*($G459/INDEX($AV$5:$BA$12,MATCH($D459,$AR$5:$AR$12,0),1))^$I459)+(EXP(-$G459/INDEX($AV$5:$BA$12,MATCH($D459,$AR$5:$AR$12,0),2))*($G459/INDEX($AV$5:$BA$12,MATCH($D459,$AR$5:$AR$12,0),2))^$I459)+(EXP(-$G459/INDEX($AV$5:$BA$12,MATCH($D459,$AR$5:$AR$12,0),3))*($G459/INDEX($AV$5:$BA$12,MATCH($D459,$AR$5:$AR$12,0),3))^$I459)+(EXP(-$G459/INDEX($AV$5:$BA$12,MATCH($D459,$AR$5:$AR$12,0),4))*($G459/INDEX($AV$5:$BA$12,MATCH($D459,$AR$5:$AR$12,0),4))^$I459)+(EXP(-$G459/INDEX($AV$5:$BA$12,MATCH($D459,$AR$5:$AR$12,0),5))*($G459/INDEX($AV$5:$BA$12,MATCH($D459,$AR$5:$AR$12,0),5))^$I459)+(EXP(-$G459/INDEX($AV$5:$BA$12,MATCH($D459,$AR$5:$AR$12,0),6))*($G459/INDEX($AV$5:$BA$12,MATCH($D459,$AR$5:$AR$12,0),6))^$I459)),0)</x:f>
        <x:v>0</x:v>
      </x:c>
      <x:c r="AC459" s="145" t="n">
        <x:f>IFERROR((EXP(-$G459/INDEX($AV$5:$BA$12,MATCH($D459,$AR$5:$AR$12,0),5))*($G459/INDEX($AV$5:$BA$12,MATCH($D459,$AR$5:$AR$12,0),5))^$I459)/((EXP(-$G459/INDEX($AV$5:$BA$12,MATCH($D459,$AR$5:$AR$12,0),1))*($G459/INDEX($AV$5:$BA$12,MATCH($D459,$AR$5:$AR$12,0),1))^$I459)+(EXP(-$G459/INDEX($AV$5:$BA$12,MATCH($D459,$AR$5:$AR$12,0),2))*($G459/INDEX($AV$5:$BA$12,MATCH($D459,$AR$5:$AR$12,0),2))^$I459)+(EXP(-$G459/INDEX($AV$5:$BA$12,MATCH($D459,$AR$5:$AR$12,0),3))*($G459/INDEX($AV$5:$BA$12,MATCH($D459,$AR$5:$AR$12,0),3))^$I459)+(EXP(-$G459/INDEX($AV$5:$BA$12,MATCH($D459,$AR$5:$AR$12,0),4))*($G459/INDEX($AV$5:$BA$12,MATCH($D459,$AR$5:$AR$12,0),4))^$I459)+(EXP(-$G459/INDEX($AV$5:$BA$12,MATCH($D459,$AR$5:$AR$12,0),5))*($G459/INDEX($AV$5:$BA$12,MATCH($D459,$AR$5:$AR$12,0),5))^$I459)+(EXP(-$G459/INDEX($AV$5:$BA$12,MATCH($D459,$AR$5:$AR$12,0),6))*($G459/INDEX($AV$5:$BA$12,MATCH($D459,$AR$5:$AR$12,0),6))^$I459)),0)</x:f>
        <x:v>0</x:v>
      </x:c>
      <x:c r="AD459" s="145" t="n">
        <x:f>IFERROR((EXP(-$G459/INDEX($AV$5:$BA$12,MATCH($D459,$AR$5:$AR$12,0),6))*($G459/INDEX($AV$5:$BA$12,MATCH($D459,$AR$5:$AR$12,0),6))^$I459)/((EXP(-$G459/INDEX($AV$5:$BA$12,MATCH($D459,$AR$5:$AR$12,0),1))*($G459/INDEX($AV$5:$BA$12,MATCH($D459,$AR$5:$AR$12,0),1))^$I459)+(EXP(-$G459/INDEX($AV$5:$BA$12,MATCH($D459,$AR$5:$AR$12,0),2))*($G459/INDEX($AV$5:$BA$12,MATCH($D459,$AR$5:$AR$12,0),2))^$I459)+(EXP(-$G459/INDEX($AV$5:$BA$12,MATCH($D459,$AR$5:$AR$12,0),3))*($G459/INDEX($AV$5:$BA$12,MATCH($D459,$AR$5:$AR$12,0),3))^$I459)+(EXP(-$G459/INDEX($AV$5:$BA$12,MATCH($D459,$AR$5:$AR$12,0),4))*($G459/INDEX($AV$5:$BA$12,MATCH($D459,$AR$5:$AR$12,0),4))^$I459)+(EXP(-$G459/INDEX($AV$5:$BA$12,MATCH($D459,$AR$5:$AR$12,0),5))*($G459/INDEX($AV$5:$BA$12,MATCH($D459,$AR$5:$AR$12,0),5))^$I459)+(EXP(-$G459/INDEX($AV$5:$BA$12,MATCH($D459,$AR$5:$AR$12,0),6))*($G459/INDEX($AV$5:$BA$12,MATCH($D459,$AR$5:$AR$12,0),6))^$I459)),0)</x:f>
        <x:v>0</x:v>
      </x:c>
      <x:c r="AE459" s="145" t="n">
        <x:f>IFERROR((EXP(-$G459/INDEX($BB$5:$BG$12,MATCH($D459,$AR$5:$AR$12,0),1))*($G459/INDEX($BB$5:$BG$12,MATCH($D459,$AR$5:$AR$12,0),1))^$J459)/((EXP(-$G459/INDEX($BB$5:$BG$12,MATCH($D459,$AR$5:$AR$12,0),1))*($G459/INDEX($BB$5:$BG$12,MATCH($D459,$AR$5:$AR$12,0),1))^$J459)+(EXP(-$G459/INDEX($BB$5:$BG$12,MATCH($D459,$AR$5:$AR$12,0),2))*($G459/INDEX($BB$5:$BG$12,MATCH($D459,$AR$5:$AR$12,0),2))^$J459)+(EXP(-$G459/INDEX($BB$5:$BG$12,MATCH($D459,$AR$5:$AR$12,0),3))*($G459/INDEX($BB$5:$BG$12,MATCH($D459,$AR$5:$AR$12,0),3))^$J459)+(EXP(-$G459/INDEX($BB$5:$BG$12,MATCH($D459,$AR$5:$AR$12,0),4))*($G459/INDEX($BB$5:$BG$12,MATCH($D459,$AR$5:$AR$12,0),4))^$J459)+(EXP(-$G459/INDEX($BB$5:$BG$12,MATCH($D459,$AR$5:$AR$12,0),5))*($G459/INDEX($BB$5:$BG$12,MATCH($D459,$AR$5:$AR$12,0),5))^$J459)+(EXP(-$G459/INDEX($BB$5:$BG$12,MATCH($D459,$AR$5:$AR$12,0),6))*($G459/INDEX($BB$5:$BG$12,MATCH($D459,$AR$5:$AR$12,0),6))^$J459)),0)</x:f>
        <x:v>0</x:v>
      </x:c>
      <x:c r="AF459" s="145" t="n">
        <x:f>IFERROR((EXP(-$G459/INDEX($BB$5:$BG$12,MATCH($D459,$AR$5:$AR$12,0),2))*($G459/INDEX($BB$5:$BG$12,MATCH($D459,$AR$5:$AR$12,0),2))^$J459)/((EXP(-$G459/INDEX($BB$5:$BG$12,MATCH($D459,$AR$5:$AR$12,0),1))*($G459/INDEX($BB$5:$BG$12,MATCH($D459,$AR$5:$AR$12,0),1))^$J459)+(EXP(-$G459/INDEX($BB$5:$BG$12,MATCH($D459,$AR$5:$AR$12,0),2))*($G459/INDEX($BB$5:$BG$12,MATCH($D459,$AR$5:$AR$12,0),2))^$J459)+(EXP(-$G459/INDEX($BB$5:$BG$12,MATCH($D459,$AR$5:$AR$12,0),3))*($G459/INDEX($BB$5:$BG$12,MATCH($D459,$AR$5:$AR$12,0),3))^$J459)+(EXP(-$G459/INDEX($BB$5:$BG$12,MATCH($D459,$AR$5:$AR$12,0),4))*($G459/INDEX($BB$5:$BG$12,MATCH($D459,$AR$5:$AR$12,0),4))^$J459)+(EXP(-$G459/INDEX($BB$5:$BG$12,MATCH($D459,$AR$5:$AR$12,0),5))*($G459/INDEX($BB$5:$BG$12,MATCH($D459,$AR$5:$AR$12,0),5))^$J459)+(EXP(-$G459/INDEX($BB$5:$BG$12,MATCH($D459,$AR$5:$AR$12,0),6))*($G459/INDEX($BB$5:$BG$12,MATCH($D459,$AR$5:$AR$12,0),6))^$J459)),0)</x:f>
        <x:v>0</x:v>
      </x:c>
      <x:c r="AG459" s="145" t="n">
        <x:f>IFERROR((EXP(-$G459/INDEX($BB$5:$BG$12,MATCH($D459,$AR$5:$AR$12,0),3))*($G459/INDEX($BB$5:$BG$12,MATCH($D459,$AR$5:$AR$12,0),3))^$J459)/((EXP(-$G459/INDEX($BB$5:$BG$12,MATCH($D459,$AR$5:$AR$12,0),1))*($G459/INDEX($BB$5:$BG$12,MATCH($D459,$AR$5:$AR$12,0),1))^$J459)+(EXP(-$G459/INDEX($BB$5:$BG$12,MATCH($D459,$AR$5:$AR$12,0),2))*($G459/INDEX($BB$5:$BG$12,MATCH($D459,$AR$5:$AR$12,0),2))^$J459)+(EXP(-$G459/INDEX($BB$5:$BG$12,MATCH($D459,$AR$5:$AR$12,0),3))*($G459/INDEX($BB$5:$BG$12,MATCH($D459,$AR$5:$AR$12,0),3))^$J459)+(EXP(-$G459/INDEX($BB$5:$BG$12,MATCH($D459,$AR$5:$AR$12,0),4))*($G459/INDEX($BB$5:$BG$12,MATCH($D459,$AR$5:$AR$12,0),4))^$J459)+(EXP(-$G459/INDEX($BB$5:$BG$12,MATCH($D459,$AR$5:$AR$12,0),5))*($G459/INDEX($BB$5:$BG$12,MATCH($D459,$AR$5:$AR$12,0),5))^$J459)+(EXP(-$G459/INDEX($BB$5:$BG$12,MATCH($D459,$AR$5:$AR$12,0),6))*($G459/INDEX($BB$5:$BG$12,MATCH($D459,$AR$5:$AR$12,0),6))^$J459)),0)</x:f>
        <x:v>0</x:v>
      </x:c>
      <x:c r="AH459" s="145" t="n">
        <x:f>IFERROR((EXP(-$G459/INDEX($BB$5:$BG$12,MATCH($D459,$AR$5:$AR$12,0),4))*($G459/INDEX($BB$5:$BG$12,MATCH($D459,$AR$5:$AR$12,0),4))^$J459)/((EXP(-$G459/INDEX($BB$5:$BG$12,MATCH($D459,$AR$5:$AR$12,0),1))*($G459/INDEX($BB$5:$BG$12,MATCH($D459,$AR$5:$AR$12,0),1))^$J459)+(EXP(-$G459/INDEX($BB$5:$BG$12,MATCH($D459,$AR$5:$AR$12,0),2))*($G459/INDEX($BB$5:$BG$12,MATCH($D459,$AR$5:$AR$12,0),2))^$J459)+(EXP(-$G459/INDEX($BB$5:$BG$12,MATCH($D459,$AR$5:$AR$12,0),3))*($G459/INDEX($BB$5:$BG$12,MATCH($D459,$AR$5:$AR$12,0),3))^$J459)+(EXP(-$G459/INDEX($BB$5:$BG$12,MATCH($D459,$AR$5:$AR$12,0),4))*($G459/INDEX($BB$5:$BG$12,MATCH($D459,$AR$5:$AR$12,0),4))^$J459)+(EXP(-$G459/INDEX($BB$5:$BG$12,MATCH($D459,$AR$5:$AR$12,0),5))*($G459/INDEX($BB$5:$BG$12,MATCH($D459,$AR$5:$AR$12,0),5))^$J459)+(EXP(-$G459/INDEX($BB$5:$BG$12,MATCH($D459,$AR$5:$AR$12,0),6))*($G459/INDEX($BB$5:$BG$12,MATCH($D459,$AR$5:$AR$12,0),6))^$J459)),0)</x:f>
        <x:v>0</x:v>
      </x:c>
      <x:c r="AI459" s="145" t="n">
        <x:f>IFERROR((EXP(-$G459/INDEX($BB$5:$BG$12,MATCH($D459,$AR$5:$AR$12,0),5))*($G459/INDEX($BB$5:$BG$12,MATCH($D459,$AR$5:$AR$12,0),5))^$J459)/((EXP(-$G459/INDEX($BB$5:$BG$12,MATCH($D459,$AR$5:$AR$12,0),1))*($G459/INDEX($BB$5:$BG$12,MATCH($D459,$AR$5:$AR$12,0),1))^$J459)+(EXP(-$G459/INDEX($BB$5:$BG$12,MATCH($D459,$AR$5:$AR$12,0),2))*($G459/INDEX($BB$5:$BG$12,MATCH($D459,$AR$5:$AR$12,0),2))^$J459)+(EXP(-$G459/INDEX($BB$5:$BG$12,MATCH($D459,$AR$5:$AR$12,0),3))*($G459/INDEX($BB$5:$BG$12,MATCH($D459,$AR$5:$AR$12,0),3))^$J459)+(EXP(-$G459/INDEX($BB$5:$BG$12,MATCH($D459,$AR$5:$AR$12,0),4))*($G459/INDEX($BB$5:$BG$12,MATCH($D459,$AR$5:$AR$12,0),4))^$J459)+(EXP(-$G459/INDEX($BB$5:$BG$12,MATCH($D459,$AR$5:$AR$12,0),5))*($G459/INDEX($BB$5:$BG$12,MATCH($D459,$AR$5:$AR$12,0),5))^$J459)+(EXP(-$G459/INDEX($BB$5:$BG$12,MATCH($D459,$AR$5:$AR$12,0),6))*($G459/INDEX($BB$5:$BG$12,MATCH($D459,$AR$5:$AR$12,0),6))^$J459)),0)</x:f>
        <x:v>0</x:v>
      </x:c>
      <x:c r="AJ459" s="145" t="n">
        <x:f>IFERROR((EXP(-$G459/INDEX($BB$5:$BG$12,MATCH($D459,$AR$5:$AR$12,0),6))*($G459/INDEX($BB$5:$BG$12,MATCH($D459,$AR$5:$AR$12,0),6))^$J459)/((EXP(-$G459/INDEX($BB$5:$BG$12,MATCH($D459,$AR$5:$AR$12,0),1))*($G459/INDEX($BB$5:$BG$12,MATCH($D459,$AR$5:$AR$12,0),1))^$J459)+(EXP(-$G459/INDEX($BB$5:$BG$12,MATCH($D459,$AR$5:$AR$12,0),2))*($G459/INDEX($BB$5:$BG$12,MATCH($D459,$AR$5:$AR$12,0),2))^$J459)+(EXP(-$G459/INDEX($BB$5:$BG$12,MATCH($D459,$AR$5:$AR$12,0),3))*($G459/INDEX($BB$5:$BG$12,MATCH($D459,$AR$5:$AR$12,0),3))^$J459)+(EXP(-$G459/INDEX($BB$5:$BG$12,MATCH($D459,$AR$5:$AR$12,0),4))*($G459/INDEX($BB$5:$BG$12,MATCH($D459,$AR$5:$AR$12,0),4))^$J459)+(EXP(-$G459/INDEX($BB$5:$BG$12,MATCH($D459,$AR$5:$AR$12,0),5))*($G459/INDEX($BB$5:$BG$12,MATCH($D459,$AR$5:$AR$12,0),5))^$J459)+(EXP(-$G459/INDEX($BB$5:$BG$12,MATCH($D459,$AR$5:$AR$12,0),6))*($G459/INDEX($BB$5:$BG$12,MATCH($D459,$AR$5:$AR$12,0),6))^$J459)),0)</x:f>
        <x:v>0</x:v>
      </x:c>
      <x:c r="BJ459"/>
      <x:c r="BK459"/>
      <x:c r="BL459"/>
      <x:c r="BM459"/>
      <x:c r="BN459"/>
      <x:c r="BO459"/>
      <x:c r="BP459"/>
      <x:c r="BQ459"/>
      <x:c r="BR459"/>
      <x:c r="BS459"/>
      <x:c r="BT459"/>
      <x:c r="BU459"/>
      <x:c r="BV459"/>
      <x:c r="BW459"/>
      <x:c r="BX459"/>
      <x:c r="BY459"/>
      <x:c r="BZ459"/>
    </x:row>
    <x:row r="460">
      <x:c r="A460" s="30" t="n">
        <x:f>'対象台データ'!A458</x:f>
        <x:v>46278</x:v>
      </x:c>
      <x:c r="B460" s="1004" t="str">
        <x:f>'対象台データ'!B458</x:f>
        <x:v>日</x:v>
      </x:c>
      <x:c r="C460" s="1004" t="str">
        <x:f>'対象台データ'!C458</x:f>
        <x:v>9/13</x:v>
      </x:c>
      <x:c r="D460" t="str">
        <x:f>'対象台データ'!D458</x:f>
        <x:v>スマスロ リコリス・リコイル</x:v>
      </x:c>
      <x:c r="E460" s="1015" t="n">
        <x:f>IF($X460="A",MIN(100,MAX(0,55+(V460-55)*(1+0.4*SQRT(MIN(G460/8000,1))))),MIN(100,MAX(0,V460)))</x:f>
        <x:v>72.6564841962981</x:v>
      </x:c>
      <x:c r="F460" s="1017" t="n">
        <x:f>'対象台データ'!E458</x:f>
        <x:v>505</x:v>
      </x:c>
      <x:c r="G460" s="644" t="n">
        <x:f>'対象台データ'!F458</x:f>
        <x:v>7548</x:v>
      </x:c>
      <x:c r="H460" s="644" t="n">
        <x:f>'対象台データ'!G458</x:f>
        <x:v>1812</x:v>
      </x:c>
      <x:c r="I460" s="644" t="n">
        <x:f>'対象台データ'!H458</x:f>
        <x:v>0</x:v>
      </x:c>
      <x:c r="J460" s="644" t="n">
        <x:f>'対象台データ'!I458</x:f>
        <x:v>15</x:v>
      </x:c>
      <x:c r="K460" s="145" t="n">
        <x:f>'対象台データ'!K458</x:f>
        <x:v>1.0800211976682565</x:v>
      </x:c>
      <x:c r="L460" s="28" t="n">
        <x:f>IF(G460&lt;=0,5,IF(G460&lt;1500,5+(G460-0)*(20-5)/(1500-0),IF(G460&lt;3000,20+(G460-1500)*(40-20)/(3000-1500),IF(G460&lt;4500,40+(G460-3000)*(58-40)/(4500-3000),IF(G460&lt;6000,58+(G460-4500)*(72-58)/(6000-4500),IF(G460&lt;7500,72+(G460-6000)*(84-72)/(7500-6000),IF(G460&lt;9000,84+(G460-7500)*(93-84)/(9000-7500),IF(G460&lt;11000,93+(G460-9000)*(100-93)/(11000-9000),100))))))))</x:f>
        <x:v>84.288</x:v>
      </x:c>
      <x:c r="M460" s="28" t="n">
        <x:v>1</x:v>
      </x:c>
      <x:c r="N460" s="28" t="n">
        <x:f>MIN(100,L460*M460)</x:f>
        <x:v>84.288</x:v>
      </x:c>
      <x:c r="O460" s="28" t="n">
        <x:f>IF(K460&lt;=0.8,0,IF(K460&lt;0.9,0+(K460-0.8)*(10-0)/(0.9-0.8),IF(K460&lt;1,10+(K460-0.9)*(35-10)/(1-0.9),IF(K460&lt;1.2,35+(K460-1)*(87-35)/(1.2-1),IF(K460&lt;1.3,87+(K460-1.2)*(96-87)/(1.3-1.2),IF(K460&lt;1.45,96+(K460-1.3)*(100-96)/(1.45-1.3),100))))))</x:f>
        <x:v>55.80551139374671</x:v>
      </x:c>
      <x:c r="P460" s="145" t="n">
        <x:f>MIN(1,SQRT(G460/8000))</x:f>
        <x:v>0.9713392816107047</x:v>
      </x:c>
      <x:c r="Q460" s="28" t="n">
        <x:f>35+(O460-35)*P460</x:f>
        <x:v>55.209210490745264</x:v>
      </x:c>
      <x:c r="R460" s="28" t="n">
        <x:f>IF(K460&lt;0.95,MIN(25,(0.95-K460)*250),0)</x:f>
        <x:v>0</x:v>
      </x:c>
      <x:c r="S460" s="28" t="n">
        <x:f>IF($X460="A",Y460*5+Z460*15+AA460*30+AB460*60+AC460*80+AD460*100,0)</x:f>
        <x:v>0</x:v>
      </x:c>
      <x:c r="T460" s="28" t="n">
        <x:f>IF($X460="A",AE460*5+AF460*15+AG460*30+AH460*60+AI460*80+AJ460*100,0)</x:f>
        <x:v>0</x:v>
      </x:c>
      <x:c r="U460" s="28" t="n">
        <x:f>IF($X460="A",S460*15%+T460*30%+Q460*55%,0)</x:f>
        <x:v>0</x:v>
      </x:c>
      <x:c r="V460" s="1019" t="n">
        <x:f>IF($X460="A",U460*80%+N460*20%,N460*IFERROR(INDEX($AT$5:$AT$60,MATCH($D460,$AR$5:$AR$60,0)),0.6)+Q460*IFERROR(INDEX($AU$5:$AU$60,MATCH($D460,$AR$5:$AR$60,0)),0.4)-R460)</x:f>
        <x:v>72.6564841962981</x:v>
      </x:c>
      <x:c r="W460" s="25" t="str">
        <x:f>IF(E460&gt;=90,"設定6級候補",IF(E460&gt;=75,"設定4以上強候補",IF(E460&gt;=60,"設定4以上を疑う","要観察")))</x:f>
        <x:v>設定4以上を疑う</x:v>
      </x:c>
      <x:c r="X460" s="1004" t="str">
        <x:f>IFERROR(INDEX($AS$5:$AS$60,MATCH($D460,$AR$5:$AR$60,0)),"AT")</x:f>
        <x:v>AT</x:v>
      </x:c>
      <x:c r="Y460" s="145" t="n">
        <x:f>IFERROR((EXP(-$G460/INDEX($AV$5:$BA$12,MATCH($D460,$AR$5:$AR$12,0),1))*($G460/INDEX($AV$5:$BA$12,MATCH($D460,$AR$5:$AR$12,0),1))^$I460)/((EXP(-$G460/INDEX($AV$5:$BA$12,MATCH($D460,$AR$5:$AR$12,0),1))*($G460/INDEX($AV$5:$BA$12,MATCH($D460,$AR$5:$AR$12,0),1))^$I460)+(EXP(-$G460/INDEX($AV$5:$BA$12,MATCH($D460,$AR$5:$AR$12,0),2))*($G460/INDEX($AV$5:$BA$12,MATCH($D460,$AR$5:$AR$12,0),2))^$I460)+(EXP(-$G460/INDEX($AV$5:$BA$12,MATCH($D460,$AR$5:$AR$12,0),3))*($G460/INDEX($AV$5:$BA$12,MATCH($D460,$AR$5:$AR$12,0),3))^$I460)+(EXP(-$G460/INDEX($AV$5:$BA$12,MATCH($D460,$AR$5:$AR$12,0),4))*($G460/INDEX($AV$5:$BA$12,MATCH($D460,$AR$5:$AR$12,0),4))^$I460)+(EXP(-$G460/INDEX($AV$5:$BA$12,MATCH($D460,$AR$5:$AR$12,0),5))*($G460/INDEX($AV$5:$BA$12,MATCH($D460,$AR$5:$AR$12,0),5))^$I460)+(EXP(-$G460/INDEX($AV$5:$BA$12,MATCH($D460,$AR$5:$AR$12,0),6))*($G460/INDEX($AV$5:$BA$12,MATCH($D460,$AR$5:$AR$12,0),6))^$I460)),0)</x:f>
        <x:v>0</x:v>
      </x:c>
      <x:c r="Z460" s="145" t="n">
        <x:f>IFERROR((EXP(-$G460/INDEX($AV$5:$BA$12,MATCH($D460,$AR$5:$AR$12,0),2))*($G460/INDEX($AV$5:$BA$12,MATCH($D460,$AR$5:$AR$12,0),2))^$I460)/((EXP(-$G460/INDEX($AV$5:$BA$12,MATCH($D460,$AR$5:$AR$12,0),1))*($G460/INDEX($AV$5:$BA$12,MATCH($D460,$AR$5:$AR$12,0),1))^$I460)+(EXP(-$G460/INDEX($AV$5:$BA$12,MATCH($D460,$AR$5:$AR$12,0),2))*($G460/INDEX($AV$5:$BA$12,MATCH($D460,$AR$5:$AR$12,0),2))^$I460)+(EXP(-$G460/INDEX($AV$5:$BA$12,MATCH($D460,$AR$5:$AR$12,0),3))*($G460/INDEX($AV$5:$BA$12,MATCH($D460,$AR$5:$AR$12,0),3))^$I460)+(EXP(-$G460/INDEX($AV$5:$BA$12,MATCH($D460,$AR$5:$AR$12,0),4))*($G460/INDEX($AV$5:$BA$12,MATCH($D460,$AR$5:$AR$12,0),4))^$I460)+(EXP(-$G460/INDEX($AV$5:$BA$12,MATCH($D460,$AR$5:$AR$12,0),5))*($G460/INDEX($AV$5:$BA$12,MATCH($D460,$AR$5:$AR$12,0),5))^$I460)+(EXP(-$G460/INDEX($AV$5:$BA$12,MATCH($D460,$AR$5:$AR$12,0),6))*($G460/INDEX($AV$5:$BA$12,MATCH($D460,$AR$5:$AR$12,0),6))^$I460)),0)</x:f>
        <x:v>0</x:v>
      </x:c>
      <x:c r="AA460" s="145" t="n">
        <x:f>IFERROR((EXP(-$G460/INDEX($AV$5:$BA$12,MATCH($D460,$AR$5:$AR$12,0),3))*($G460/INDEX($AV$5:$BA$12,MATCH($D460,$AR$5:$AR$12,0),3))^$I460)/((EXP(-$G460/INDEX($AV$5:$BA$12,MATCH($D460,$AR$5:$AR$12,0),1))*($G460/INDEX($AV$5:$BA$12,MATCH($D460,$AR$5:$AR$12,0),1))^$I460)+(EXP(-$G460/INDEX($AV$5:$BA$12,MATCH($D460,$AR$5:$AR$12,0),2))*($G460/INDEX($AV$5:$BA$12,MATCH($D460,$AR$5:$AR$12,0),2))^$I460)+(EXP(-$G460/INDEX($AV$5:$BA$12,MATCH($D460,$AR$5:$AR$12,0),3))*($G460/INDEX($AV$5:$BA$12,MATCH($D460,$AR$5:$AR$12,0),3))^$I460)+(EXP(-$G460/INDEX($AV$5:$BA$12,MATCH($D460,$AR$5:$AR$12,0),4))*($G460/INDEX($AV$5:$BA$12,MATCH($D460,$AR$5:$AR$12,0),4))^$I460)+(EXP(-$G460/INDEX($AV$5:$BA$12,MATCH($D460,$AR$5:$AR$12,0),5))*($G460/INDEX($AV$5:$BA$12,MATCH($D460,$AR$5:$AR$12,0),5))^$I460)+(EXP(-$G460/INDEX($AV$5:$BA$12,MATCH($D460,$AR$5:$AR$12,0),6))*($G460/INDEX($AV$5:$BA$12,MATCH($D460,$AR$5:$AR$12,0),6))^$I460)),0)</x:f>
        <x:v>0</x:v>
      </x:c>
      <x:c r="AB460" s="145" t="n">
        <x:f>IFERROR((EXP(-$G460/INDEX($AV$5:$BA$12,MATCH($D460,$AR$5:$AR$12,0),4))*($G460/INDEX($AV$5:$BA$12,MATCH($D460,$AR$5:$AR$12,0),4))^$I460)/((EXP(-$G460/INDEX($AV$5:$BA$12,MATCH($D460,$AR$5:$AR$12,0),1))*($G460/INDEX($AV$5:$BA$12,MATCH($D460,$AR$5:$AR$12,0),1))^$I460)+(EXP(-$G460/INDEX($AV$5:$BA$12,MATCH($D460,$AR$5:$AR$12,0),2))*($G460/INDEX($AV$5:$BA$12,MATCH($D460,$AR$5:$AR$12,0),2))^$I460)+(EXP(-$G460/INDEX($AV$5:$BA$12,MATCH($D460,$AR$5:$AR$12,0),3))*($G460/INDEX($AV$5:$BA$12,MATCH($D460,$AR$5:$AR$12,0),3))^$I460)+(EXP(-$G460/INDEX($AV$5:$BA$12,MATCH($D460,$AR$5:$AR$12,0),4))*($G460/INDEX($AV$5:$BA$12,MATCH($D460,$AR$5:$AR$12,0),4))^$I460)+(EXP(-$G460/INDEX($AV$5:$BA$12,MATCH($D460,$AR$5:$AR$12,0),5))*($G460/INDEX($AV$5:$BA$12,MATCH($D460,$AR$5:$AR$12,0),5))^$I460)+(EXP(-$G460/INDEX($AV$5:$BA$12,MATCH($D460,$AR$5:$AR$12,0),6))*($G460/INDEX($AV$5:$BA$12,MATCH($D460,$AR$5:$AR$12,0),6))^$I460)),0)</x:f>
        <x:v>0</x:v>
      </x:c>
      <x:c r="AC460" s="145" t="n">
        <x:f>IFERROR((EXP(-$G460/INDEX($AV$5:$BA$12,MATCH($D460,$AR$5:$AR$12,0),5))*($G460/INDEX($AV$5:$BA$12,MATCH($D460,$AR$5:$AR$12,0),5))^$I460)/((EXP(-$G460/INDEX($AV$5:$BA$12,MATCH($D460,$AR$5:$AR$12,0),1))*($G460/INDEX($AV$5:$BA$12,MATCH($D460,$AR$5:$AR$12,0),1))^$I460)+(EXP(-$G460/INDEX($AV$5:$BA$12,MATCH($D460,$AR$5:$AR$12,0),2))*($G460/INDEX($AV$5:$BA$12,MATCH($D460,$AR$5:$AR$12,0),2))^$I460)+(EXP(-$G460/INDEX($AV$5:$BA$12,MATCH($D460,$AR$5:$AR$12,0),3))*($G460/INDEX($AV$5:$BA$12,MATCH($D460,$AR$5:$AR$12,0),3))^$I460)+(EXP(-$G460/INDEX($AV$5:$BA$12,MATCH($D460,$AR$5:$AR$12,0),4))*($G460/INDEX($AV$5:$BA$12,MATCH($D460,$AR$5:$AR$12,0),4))^$I460)+(EXP(-$G460/INDEX($AV$5:$BA$12,MATCH($D460,$AR$5:$AR$12,0),5))*($G460/INDEX($AV$5:$BA$12,MATCH($D460,$AR$5:$AR$12,0),5))^$I460)+(EXP(-$G460/INDEX($AV$5:$BA$12,MATCH($D460,$AR$5:$AR$12,0),6))*($G460/INDEX($AV$5:$BA$12,MATCH($D460,$AR$5:$AR$12,0),6))^$I460)),0)</x:f>
        <x:v>0</x:v>
      </x:c>
      <x:c r="AD460" s="145" t="n">
        <x:f>IFERROR((EXP(-$G460/INDEX($AV$5:$BA$12,MATCH($D460,$AR$5:$AR$12,0),6))*($G460/INDEX($AV$5:$BA$12,MATCH($D460,$AR$5:$AR$12,0),6))^$I460)/((EXP(-$G460/INDEX($AV$5:$BA$12,MATCH($D460,$AR$5:$AR$12,0),1))*($G460/INDEX($AV$5:$BA$12,MATCH($D460,$AR$5:$AR$12,0),1))^$I460)+(EXP(-$G460/INDEX($AV$5:$BA$12,MATCH($D460,$AR$5:$AR$12,0),2))*($G460/INDEX($AV$5:$BA$12,MATCH($D460,$AR$5:$AR$12,0),2))^$I460)+(EXP(-$G460/INDEX($AV$5:$BA$12,MATCH($D460,$AR$5:$AR$12,0),3))*($G460/INDEX($AV$5:$BA$12,MATCH($D460,$AR$5:$AR$12,0),3))^$I460)+(EXP(-$G460/INDEX($AV$5:$BA$12,MATCH($D460,$AR$5:$AR$12,0),4))*($G460/INDEX($AV$5:$BA$12,MATCH($D460,$AR$5:$AR$12,0),4))^$I460)+(EXP(-$G460/INDEX($AV$5:$BA$12,MATCH($D460,$AR$5:$AR$12,0),5))*($G460/INDEX($AV$5:$BA$12,MATCH($D460,$AR$5:$AR$12,0),5))^$I460)+(EXP(-$G460/INDEX($AV$5:$BA$12,MATCH($D460,$AR$5:$AR$12,0),6))*($G460/INDEX($AV$5:$BA$12,MATCH($D460,$AR$5:$AR$12,0),6))^$I460)),0)</x:f>
        <x:v>0</x:v>
      </x:c>
      <x:c r="AE460" s="145" t="n">
        <x:f>IFERROR((EXP(-$G460/INDEX($BB$5:$BG$12,MATCH($D460,$AR$5:$AR$12,0),1))*($G460/INDEX($BB$5:$BG$12,MATCH($D460,$AR$5:$AR$12,0),1))^$J460)/((EXP(-$G460/INDEX($BB$5:$BG$12,MATCH($D460,$AR$5:$AR$12,0),1))*($G460/INDEX($BB$5:$BG$12,MATCH($D460,$AR$5:$AR$12,0),1))^$J460)+(EXP(-$G460/INDEX($BB$5:$BG$12,MATCH($D460,$AR$5:$AR$12,0),2))*($G460/INDEX($BB$5:$BG$12,MATCH($D460,$AR$5:$AR$12,0),2))^$J460)+(EXP(-$G460/INDEX($BB$5:$BG$12,MATCH($D460,$AR$5:$AR$12,0),3))*($G460/INDEX($BB$5:$BG$12,MATCH($D460,$AR$5:$AR$12,0),3))^$J460)+(EXP(-$G460/INDEX($BB$5:$BG$12,MATCH($D460,$AR$5:$AR$12,0),4))*($G460/INDEX($BB$5:$BG$12,MATCH($D460,$AR$5:$AR$12,0),4))^$J460)+(EXP(-$G460/INDEX($BB$5:$BG$12,MATCH($D460,$AR$5:$AR$12,0),5))*($G460/INDEX($BB$5:$BG$12,MATCH($D460,$AR$5:$AR$12,0),5))^$J460)+(EXP(-$G460/INDEX($BB$5:$BG$12,MATCH($D460,$AR$5:$AR$12,0),6))*($G460/INDEX($BB$5:$BG$12,MATCH($D460,$AR$5:$AR$12,0),6))^$J460)),0)</x:f>
        <x:v>0</x:v>
      </x:c>
      <x:c r="AF460" s="145" t="n">
        <x:f>IFERROR((EXP(-$G460/INDEX($BB$5:$BG$12,MATCH($D460,$AR$5:$AR$12,0),2))*($G460/INDEX($BB$5:$BG$12,MATCH($D460,$AR$5:$AR$12,0),2))^$J460)/((EXP(-$G460/INDEX($BB$5:$BG$12,MATCH($D460,$AR$5:$AR$12,0),1))*($G460/INDEX($BB$5:$BG$12,MATCH($D460,$AR$5:$AR$12,0),1))^$J460)+(EXP(-$G460/INDEX($BB$5:$BG$12,MATCH($D460,$AR$5:$AR$12,0),2))*($G460/INDEX($BB$5:$BG$12,MATCH($D460,$AR$5:$AR$12,0),2))^$J460)+(EXP(-$G460/INDEX($BB$5:$BG$12,MATCH($D460,$AR$5:$AR$12,0),3))*($G460/INDEX($BB$5:$BG$12,MATCH($D460,$AR$5:$AR$12,0),3))^$J460)+(EXP(-$G460/INDEX($BB$5:$BG$12,MATCH($D460,$AR$5:$AR$12,0),4))*($G460/INDEX($BB$5:$BG$12,MATCH($D460,$AR$5:$AR$12,0),4))^$J460)+(EXP(-$G460/INDEX($BB$5:$BG$12,MATCH($D460,$AR$5:$AR$12,0),5))*($G460/INDEX($BB$5:$BG$12,MATCH($D460,$AR$5:$AR$12,0),5))^$J460)+(EXP(-$G460/INDEX($BB$5:$BG$12,MATCH($D460,$AR$5:$AR$12,0),6))*($G460/INDEX($BB$5:$BG$12,MATCH($D460,$AR$5:$AR$12,0),6))^$J460)),0)</x:f>
        <x:v>0</x:v>
      </x:c>
      <x:c r="AG460" s="145" t="n">
        <x:f>IFERROR((EXP(-$G460/INDEX($BB$5:$BG$12,MATCH($D460,$AR$5:$AR$12,0),3))*($G460/INDEX($BB$5:$BG$12,MATCH($D460,$AR$5:$AR$12,0),3))^$J460)/((EXP(-$G460/INDEX($BB$5:$BG$12,MATCH($D460,$AR$5:$AR$12,0),1))*($G460/INDEX($BB$5:$BG$12,MATCH($D460,$AR$5:$AR$12,0),1))^$J460)+(EXP(-$G460/INDEX($BB$5:$BG$12,MATCH($D460,$AR$5:$AR$12,0),2))*($G460/INDEX($BB$5:$BG$12,MATCH($D460,$AR$5:$AR$12,0),2))^$J460)+(EXP(-$G460/INDEX($BB$5:$BG$12,MATCH($D460,$AR$5:$AR$12,0),3))*($G460/INDEX($BB$5:$BG$12,MATCH($D460,$AR$5:$AR$12,0),3))^$J460)+(EXP(-$G460/INDEX($BB$5:$BG$12,MATCH($D460,$AR$5:$AR$12,0),4))*($G460/INDEX($BB$5:$BG$12,MATCH($D460,$AR$5:$AR$12,0),4))^$J460)+(EXP(-$G460/INDEX($BB$5:$BG$12,MATCH($D460,$AR$5:$AR$12,0),5))*($G460/INDEX($BB$5:$BG$12,MATCH($D460,$AR$5:$AR$12,0),5))^$J460)+(EXP(-$G460/INDEX($BB$5:$BG$12,MATCH($D460,$AR$5:$AR$12,0),6))*($G460/INDEX($BB$5:$BG$12,MATCH($D460,$AR$5:$AR$12,0),6))^$J460)),0)</x:f>
        <x:v>0</x:v>
      </x:c>
      <x:c r="AH460" s="145" t="n">
        <x:f>IFERROR((EXP(-$G460/INDEX($BB$5:$BG$12,MATCH($D460,$AR$5:$AR$12,0),4))*($G460/INDEX($BB$5:$BG$12,MATCH($D460,$AR$5:$AR$12,0),4))^$J460)/((EXP(-$G460/INDEX($BB$5:$BG$12,MATCH($D460,$AR$5:$AR$12,0),1))*($G460/INDEX($BB$5:$BG$12,MATCH($D460,$AR$5:$AR$12,0),1))^$J460)+(EXP(-$G460/INDEX($BB$5:$BG$12,MATCH($D460,$AR$5:$AR$12,0),2))*($G460/INDEX($BB$5:$BG$12,MATCH($D460,$AR$5:$AR$12,0),2))^$J460)+(EXP(-$G460/INDEX($BB$5:$BG$12,MATCH($D460,$AR$5:$AR$12,0),3))*($G460/INDEX($BB$5:$BG$12,MATCH($D460,$AR$5:$AR$12,0),3))^$J460)+(EXP(-$G460/INDEX($BB$5:$BG$12,MATCH($D460,$AR$5:$AR$12,0),4))*($G460/INDEX($BB$5:$BG$12,MATCH($D460,$AR$5:$AR$12,0),4))^$J460)+(EXP(-$G460/INDEX($BB$5:$BG$12,MATCH($D460,$AR$5:$AR$12,0),5))*($G460/INDEX($BB$5:$BG$12,MATCH($D460,$AR$5:$AR$12,0),5))^$J460)+(EXP(-$G460/INDEX($BB$5:$BG$12,MATCH($D460,$AR$5:$AR$12,0),6))*($G460/INDEX($BB$5:$BG$12,MATCH($D460,$AR$5:$AR$12,0),6))^$J460)),0)</x:f>
        <x:v>0</x:v>
      </x:c>
      <x:c r="AI460" s="145" t="n">
        <x:f>IFERROR((EXP(-$G460/INDEX($BB$5:$BG$12,MATCH($D460,$AR$5:$AR$12,0),5))*($G460/INDEX($BB$5:$BG$12,MATCH($D460,$AR$5:$AR$12,0),5))^$J460)/((EXP(-$G460/INDEX($BB$5:$BG$12,MATCH($D460,$AR$5:$AR$12,0),1))*($G460/INDEX($BB$5:$BG$12,MATCH($D460,$AR$5:$AR$12,0),1))^$J460)+(EXP(-$G460/INDEX($BB$5:$BG$12,MATCH($D460,$AR$5:$AR$12,0),2))*($G460/INDEX($BB$5:$BG$12,MATCH($D460,$AR$5:$AR$12,0),2))^$J460)+(EXP(-$G460/INDEX($BB$5:$BG$12,MATCH($D460,$AR$5:$AR$12,0),3))*($G460/INDEX($BB$5:$BG$12,MATCH($D460,$AR$5:$AR$12,0),3))^$J460)+(EXP(-$G460/INDEX($BB$5:$BG$12,MATCH($D460,$AR$5:$AR$12,0),4))*($G460/INDEX($BB$5:$BG$12,MATCH($D460,$AR$5:$AR$12,0),4))^$J460)+(EXP(-$G460/INDEX($BB$5:$BG$12,MATCH($D460,$AR$5:$AR$12,0),5))*($G460/INDEX($BB$5:$BG$12,MATCH($D460,$AR$5:$AR$12,0),5))^$J460)+(EXP(-$G460/INDEX($BB$5:$BG$12,MATCH($D460,$AR$5:$AR$12,0),6))*($G460/INDEX($BB$5:$BG$12,MATCH($D460,$AR$5:$AR$12,0),6))^$J460)),0)</x:f>
        <x:v>0</x:v>
      </x:c>
      <x:c r="AJ460" s="145" t="n">
        <x:f>IFERROR((EXP(-$G460/INDEX($BB$5:$BG$12,MATCH($D460,$AR$5:$AR$12,0),6))*($G460/INDEX($BB$5:$BG$12,MATCH($D460,$AR$5:$AR$12,0),6))^$J460)/((EXP(-$G460/INDEX($BB$5:$BG$12,MATCH($D460,$AR$5:$AR$12,0),1))*($G460/INDEX($BB$5:$BG$12,MATCH($D460,$AR$5:$AR$12,0),1))^$J460)+(EXP(-$G460/INDEX($BB$5:$BG$12,MATCH($D460,$AR$5:$AR$12,0),2))*($G460/INDEX($BB$5:$BG$12,MATCH($D460,$AR$5:$AR$12,0),2))^$J460)+(EXP(-$G460/INDEX($BB$5:$BG$12,MATCH($D460,$AR$5:$AR$12,0),3))*($G460/INDEX($BB$5:$BG$12,MATCH($D460,$AR$5:$AR$12,0),3))^$J460)+(EXP(-$G460/INDEX($BB$5:$BG$12,MATCH($D460,$AR$5:$AR$12,0),4))*($G460/INDEX($BB$5:$BG$12,MATCH($D460,$AR$5:$AR$12,0),4))^$J460)+(EXP(-$G460/INDEX($BB$5:$BG$12,MATCH($D460,$AR$5:$AR$12,0),5))*($G460/INDEX($BB$5:$BG$12,MATCH($D460,$AR$5:$AR$12,0),5))^$J460)+(EXP(-$G460/INDEX($BB$5:$BG$12,MATCH($D460,$AR$5:$AR$12,0),6))*($G460/INDEX($BB$5:$BG$12,MATCH($D460,$AR$5:$AR$12,0),6))^$J460)),0)</x:f>
        <x:v>0</x:v>
      </x:c>
      <x:c r="BJ460"/>
      <x:c r="BK460"/>
      <x:c r="BL460"/>
      <x:c r="BM460"/>
      <x:c r="BN460"/>
      <x:c r="BO460"/>
      <x:c r="BP460"/>
      <x:c r="BQ460"/>
      <x:c r="BR460"/>
      <x:c r="BS460"/>
      <x:c r="BT460"/>
      <x:c r="BU460"/>
      <x:c r="BV460"/>
      <x:c r="BW460"/>
      <x:c r="BX460"/>
      <x:c r="BY460"/>
      <x:c r="BZ460"/>
    </x:row>
    <x:row r="461">
      <x:c r="A461" s="30" t="n">
        <x:f>'対象台データ'!A459</x:f>
        <x:v>46278</x:v>
      </x:c>
      <x:c r="B461" s="1004" t="str">
        <x:f>'対象台データ'!B459</x:f>
        <x:v>日</x:v>
      </x:c>
      <x:c r="C461" s="1004" t="str">
        <x:f>'対象台データ'!C459</x:f>
        <x:v>9/13</x:v>
      </x:c>
      <x:c r="D461" t="str">
        <x:f>'対象台データ'!D459</x:f>
        <x:v>スマスロ リコリス・リコイル</x:v>
      </x:c>
      <x:c r="E461" s="1015" t="n">
        <x:f>IF($X461="A",MIN(100,MAX(0,55+(V461-55)*(1+0.4*SQRT(MIN(G461/8000,1))))),MIN(100,MAX(0,V461)))</x:f>
        <x:v>89.95340489381348</x:v>
      </x:c>
      <x:c r="F461" s="1017" t="n">
        <x:f>'対象台データ'!E459</x:f>
        <x:v>512</x:v>
      </x:c>
      <x:c r="G461" s="644" t="n">
        <x:f>'対象台データ'!F459</x:f>
        <x:v>9025</x:v>
      </x:c>
      <x:c r="H461" s="644" t="n">
        <x:f>'対象台データ'!G459</x:f>
        <x:v>5233</x:v>
      </x:c>
      <x:c r="I461" s="644" t="n">
        <x:f>'対象台データ'!H459</x:f>
        <x:v>0</x:v>
      </x:c>
      <x:c r="J461" s="644" t="n">
        <x:f>'対象台データ'!I459</x:f>
        <x:v>13</x:v>
      </x:c>
      <x:c r="K461" s="145" t="n">
        <x:f>'対象台データ'!K459</x:f>
        <x:v>1.1932779316712834</x:v>
      </x:c>
      <x:c r="L461" s="28" t="n">
        <x:f>IF(G461&lt;=0,5,IF(G461&lt;1500,5+(G461-0)*(20-5)/(1500-0),IF(G461&lt;3000,20+(G461-1500)*(40-20)/(3000-1500),IF(G461&lt;4500,40+(G461-3000)*(58-40)/(4500-3000),IF(G461&lt;6000,58+(G461-4500)*(72-58)/(6000-4500),IF(G461&lt;7500,72+(G461-6000)*(84-72)/(7500-6000),IF(G461&lt;9000,84+(G461-7500)*(93-84)/(9000-7500),IF(G461&lt;11000,93+(G461-9000)*(100-93)/(11000-9000),100))))))))</x:f>
        <x:v>93.0875</x:v>
      </x:c>
      <x:c r="M461" s="28" t="n">
        <x:v>1</x:v>
      </x:c>
      <x:c r="N461" s="28" t="n">
        <x:f>MIN(100,L461*M461)</x:f>
        <x:v>93.0875</x:v>
      </x:c>
      <x:c r="O461" s="28" t="n">
        <x:f>IF(K461&lt;=0.8,0,IF(K461&lt;0.9,0+(K461-0.8)*(10-0)/(0.9-0.8),IF(K461&lt;1,10+(K461-0.9)*(35-10)/(1-0.9),IF(K461&lt;1.2,35+(K461-1)*(87-35)/(1.2-1),IF(K461&lt;1.3,87+(K461-1.2)*(96-87)/(1.3-1.2),IF(K461&lt;1.45,96+(K461-1.3)*(100-96)/(1.45-1.3),100))))))</x:f>
        <x:v>85.25226223453369</x:v>
      </x:c>
      <x:c r="P461" s="145" t="n">
        <x:f>MIN(1,SQRT(G461/8000))</x:f>
        <x:v>1</x:v>
      </x:c>
      <x:c r="Q461" s="28" t="n">
        <x:f>35+(O461-35)*P461</x:f>
        <x:v>85.25226223453369</x:v>
      </x:c>
      <x:c r="R461" s="28" t="n">
        <x:f>IF(K461&lt;0.95,MIN(25,(0.95-K461)*250),0)</x:f>
        <x:v>0</x:v>
      </x:c>
      <x:c r="S461" s="28" t="n">
        <x:f>IF($X461="A",Y461*5+Z461*15+AA461*30+AB461*60+AC461*80+AD461*100,0)</x:f>
        <x:v>0</x:v>
      </x:c>
      <x:c r="T461" s="28" t="n">
        <x:f>IF($X461="A",AE461*5+AF461*15+AG461*30+AH461*60+AI461*80+AJ461*100,0)</x:f>
        <x:v>0</x:v>
      </x:c>
      <x:c r="U461" s="28" t="n">
        <x:f>IF($X461="A",S461*15%+T461*30%+Q461*55%,0)</x:f>
        <x:v>0</x:v>
      </x:c>
      <x:c r="V461" s="1019" t="n">
        <x:f>IF($X461="A",U461*80%+N461*20%,N461*IFERROR(INDEX($AT$5:$AT$60,MATCH($D461,$AR$5:$AR$60,0)),0.6)+Q461*IFERROR(INDEX($AU$5:$AU$60,MATCH($D461,$AR$5:$AR$60,0)),0.4)-R461)</x:f>
        <x:v>89.95340489381348</x:v>
      </x:c>
      <x:c r="W461" s="25" t="str">
        <x:f>IF(E461&gt;=90,"設定6級候補",IF(E461&gt;=75,"設定4以上強候補",IF(E461&gt;=60,"設定4以上を疑う","要観察")))</x:f>
        <x:v>設定4以上強候補</x:v>
      </x:c>
      <x:c r="X461" s="1004" t="str">
        <x:f>IFERROR(INDEX($AS$5:$AS$60,MATCH($D461,$AR$5:$AR$60,0)),"AT")</x:f>
        <x:v>AT</x:v>
      </x:c>
      <x:c r="Y461" s="145" t="n">
        <x:f>IFERROR((EXP(-$G461/INDEX($AV$5:$BA$12,MATCH($D461,$AR$5:$AR$12,0),1))*($G461/INDEX($AV$5:$BA$12,MATCH($D461,$AR$5:$AR$12,0),1))^$I461)/((EXP(-$G461/INDEX($AV$5:$BA$12,MATCH($D461,$AR$5:$AR$12,0),1))*($G461/INDEX($AV$5:$BA$12,MATCH($D461,$AR$5:$AR$12,0),1))^$I461)+(EXP(-$G461/INDEX($AV$5:$BA$12,MATCH($D461,$AR$5:$AR$12,0),2))*($G461/INDEX($AV$5:$BA$12,MATCH($D461,$AR$5:$AR$12,0),2))^$I461)+(EXP(-$G461/INDEX($AV$5:$BA$12,MATCH($D461,$AR$5:$AR$12,0),3))*($G461/INDEX($AV$5:$BA$12,MATCH($D461,$AR$5:$AR$12,0),3))^$I461)+(EXP(-$G461/INDEX($AV$5:$BA$12,MATCH($D461,$AR$5:$AR$12,0),4))*($G461/INDEX($AV$5:$BA$12,MATCH($D461,$AR$5:$AR$12,0),4))^$I461)+(EXP(-$G461/INDEX($AV$5:$BA$12,MATCH($D461,$AR$5:$AR$12,0),5))*($G461/INDEX($AV$5:$BA$12,MATCH($D461,$AR$5:$AR$12,0),5))^$I461)+(EXP(-$G461/INDEX($AV$5:$BA$12,MATCH($D461,$AR$5:$AR$12,0),6))*($G461/INDEX($AV$5:$BA$12,MATCH($D461,$AR$5:$AR$12,0),6))^$I461)),0)</x:f>
        <x:v>0</x:v>
      </x:c>
      <x:c r="Z461" s="145" t="n">
        <x:f>IFERROR((EXP(-$G461/INDEX($AV$5:$BA$12,MATCH($D461,$AR$5:$AR$12,0),2))*($G461/INDEX($AV$5:$BA$12,MATCH($D461,$AR$5:$AR$12,0),2))^$I461)/((EXP(-$G461/INDEX($AV$5:$BA$12,MATCH($D461,$AR$5:$AR$12,0),1))*($G461/INDEX($AV$5:$BA$12,MATCH($D461,$AR$5:$AR$12,0),1))^$I461)+(EXP(-$G461/INDEX($AV$5:$BA$12,MATCH($D461,$AR$5:$AR$12,0),2))*($G461/INDEX($AV$5:$BA$12,MATCH($D461,$AR$5:$AR$12,0),2))^$I461)+(EXP(-$G461/INDEX($AV$5:$BA$12,MATCH($D461,$AR$5:$AR$12,0),3))*($G461/INDEX($AV$5:$BA$12,MATCH($D461,$AR$5:$AR$12,0),3))^$I461)+(EXP(-$G461/INDEX($AV$5:$BA$12,MATCH($D461,$AR$5:$AR$12,0),4))*($G461/INDEX($AV$5:$BA$12,MATCH($D461,$AR$5:$AR$12,0),4))^$I461)+(EXP(-$G461/INDEX($AV$5:$BA$12,MATCH($D461,$AR$5:$AR$12,0),5))*($G461/INDEX($AV$5:$BA$12,MATCH($D461,$AR$5:$AR$12,0),5))^$I461)+(EXP(-$G461/INDEX($AV$5:$BA$12,MATCH($D461,$AR$5:$AR$12,0),6))*($G461/INDEX($AV$5:$BA$12,MATCH($D461,$AR$5:$AR$12,0),6))^$I461)),0)</x:f>
        <x:v>0</x:v>
      </x:c>
      <x:c r="AA461" s="145" t="n">
        <x:f>IFERROR((EXP(-$G461/INDEX($AV$5:$BA$12,MATCH($D461,$AR$5:$AR$12,0),3))*($G461/INDEX($AV$5:$BA$12,MATCH($D461,$AR$5:$AR$12,0),3))^$I461)/((EXP(-$G461/INDEX($AV$5:$BA$12,MATCH($D461,$AR$5:$AR$12,0),1))*($G461/INDEX($AV$5:$BA$12,MATCH($D461,$AR$5:$AR$12,0),1))^$I461)+(EXP(-$G461/INDEX($AV$5:$BA$12,MATCH($D461,$AR$5:$AR$12,0),2))*($G461/INDEX($AV$5:$BA$12,MATCH($D461,$AR$5:$AR$12,0),2))^$I461)+(EXP(-$G461/INDEX($AV$5:$BA$12,MATCH($D461,$AR$5:$AR$12,0),3))*($G461/INDEX($AV$5:$BA$12,MATCH($D461,$AR$5:$AR$12,0),3))^$I461)+(EXP(-$G461/INDEX($AV$5:$BA$12,MATCH($D461,$AR$5:$AR$12,0),4))*($G461/INDEX($AV$5:$BA$12,MATCH($D461,$AR$5:$AR$12,0),4))^$I461)+(EXP(-$G461/INDEX($AV$5:$BA$12,MATCH($D461,$AR$5:$AR$12,0),5))*($G461/INDEX($AV$5:$BA$12,MATCH($D461,$AR$5:$AR$12,0),5))^$I461)+(EXP(-$G461/INDEX($AV$5:$BA$12,MATCH($D461,$AR$5:$AR$12,0),6))*($G461/INDEX($AV$5:$BA$12,MATCH($D461,$AR$5:$AR$12,0),6))^$I461)),0)</x:f>
        <x:v>0</x:v>
      </x:c>
      <x:c r="AB461" s="145" t="n">
        <x:f>IFERROR((EXP(-$G461/INDEX($AV$5:$BA$12,MATCH($D461,$AR$5:$AR$12,0),4))*($G461/INDEX($AV$5:$BA$12,MATCH($D461,$AR$5:$AR$12,0),4))^$I461)/((EXP(-$G461/INDEX($AV$5:$BA$12,MATCH($D461,$AR$5:$AR$12,0),1))*($G461/INDEX($AV$5:$BA$12,MATCH($D461,$AR$5:$AR$12,0),1))^$I461)+(EXP(-$G461/INDEX($AV$5:$BA$12,MATCH($D461,$AR$5:$AR$12,0),2))*($G461/INDEX($AV$5:$BA$12,MATCH($D461,$AR$5:$AR$12,0),2))^$I461)+(EXP(-$G461/INDEX($AV$5:$BA$12,MATCH($D461,$AR$5:$AR$12,0),3))*($G461/INDEX($AV$5:$BA$12,MATCH($D461,$AR$5:$AR$12,0),3))^$I461)+(EXP(-$G461/INDEX($AV$5:$BA$12,MATCH($D461,$AR$5:$AR$12,0),4))*($G461/INDEX($AV$5:$BA$12,MATCH($D461,$AR$5:$AR$12,0),4))^$I461)+(EXP(-$G461/INDEX($AV$5:$BA$12,MATCH($D461,$AR$5:$AR$12,0),5))*($G461/INDEX($AV$5:$BA$12,MATCH($D461,$AR$5:$AR$12,0),5))^$I461)+(EXP(-$G461/INDEX($AV$5:$BA$12,MATCH($D461,$AR$5:$AR$12,0),6))*($G461/INDEX($AV$5:$BA$12,MATCH($D461,$AR$5:$AR$12,0),6))^$I461)),0)</x:f>
        <x:v>0</x:v>
      </x:c>
      <x:c r="AC461" s="145" t="n">
        <x:f>IFERROR((EXP(-$G461/INDEX($AV$5:$BA$12,MATCH($D461,$AR$5:$AR$12,0),5))*($G461/INDEX($AV$5:$BA$12,MATCH($D461,$AR$5:$AR$12,0),5))^$I461)/((EXP(-$G461/INDEX($AV$5:$BA$12,MATCH($D461,$AR$5:$AR$12,0),1))*($G461/INDEX($AV$5:$BA$12,MATCH($D461,$AR$5:$AR$12,0),1))^$I461)+(EXP(-$G461/INDEX($AV$5:$BA$12,MATCH($D461,$AR$5:$AR$12,0),2))*($G461/INDEX($AV$5:$BA$12,MATCH($D461,$AR$5:$AR$12,0),2))^$I461)+(EXP(-$G461/INDEX($AV$5:$BA$12,MATCH($D461,$AR$5:$AR$12,0),3))*($G461/INDEX($AV$5:$BA$12,MATCH($D461,$AR$5:$AR$12,0),3))^$I461)+(EXP(-$G461/INDEX($AV$5:$BA$12,MATCH($D461,$AR$5:$AR$12,0),4))*($G461/INDEX($AV$5:$BA$12,MATCH($D461,$AR$5:$AR$12,0),4))^$I461)+(EXP(-$G461/INDEX($AV$5:$BA$12,MATCH($D461,$AR$5:$AR$12,0),5))*($G461/INDEX($AV$5:$BA$12,MATCH($D461,$AR$5:$AR$12,0),5))^$I461)+(EXP(-$G461/INDEX($AV$5:$BA$12,MATCH($D461,$AR$5:$AR$12,0),6))*($G461/INDEX($AV$5:$BA$12,MATCH($D461,$AR$5:$AR$12,0),6))^$I461)),0)</x:f>
        <x:v>0</x:v>
      </x:c>
      <x:c r="AD461" s="145" t="n">
        <x:f>IFERROR((EXP(-$G461/INDEX($AV$5:$BA$12,MATCH($D461,$AR$5:$AR$12,0),6))*($G461/INDEX($AV$5:$BA$12,MATCH($D461,$AR$5:$AR$12,0),6))^$I461)/((EXP(-$G461/INDEX($AV$5:$BA$12,MATCH($D461,$AR$5:$AR$12,0),1))*($G461/INDEX($AV$5:$BA$12,MATCH($D461,$AR$5:$AR$12,0),1))^$I461)+(EXP(-$G461/INDEX($AV$5:$BA$12,MATCH($D461,$AR$5:$AR$12,0),2))*($G461/INDEX($AV$5:$BA$12,MATCH($D461,$AR$5:$AR$12,0),2))^$I461)+(EXP(-$G461/INDEX($AV$5:$BA$12,MATCH($D461,$AR$5:$AR$12,0),3))*($G461/INDEX($AV$5:$BA$12,MATCH($D461,$AR$5:$AR$12,0),3))^$I461)+(EXP(-$G461/INDEX($AV$5:$BA$12,MATCH($D461,$AR$5:$AR$12,0),4))*($G461/INDEX($AV$5:$BA$12,MATCH($D461,$AR$5:$AR$12,0),4))^$I461)+(EXP(-$G461/INDEX($AV$5:$BA$12,MATCH($D461,$AR$5:$AR$12,0),5))*($G461/INDEX($AV$5:$BA$12,MATCH($D461,$AR$5:$AR$12,0),5))^$I461)+(EXP(-$G461/INDEX($AV$5:$BA$12,MATCH($D461,$AR$5:$AR$12,0),6))*($G461/INDEX($AV$5:$BA$12,MATCH($D461,$AR$5:$AR$12,0),6))^$I461)),0)</x:f>
        <x:v>0</x:v>
      </x:c>
      <x:c r="AE461" s="145" t="n">
        <x:f>IFERROR((EXP(-$G461/INDEX($BB$5:$BG$12,MATCH($D461,$AR$5:$AR$12,0),1))*($G461/INDEX($BB$5:$BG$12,MATCH($D461,$AR$5:$AR$12,0),1))^$J461)/((EXP(-$G461/INDEX($BB$5:$BG$12,MATCH($D461,$AR$5:$AR$12,0),1))*($G461/INDEX($BB$5:$BG$12,MATCH($D461,$AR$5:$AR$12,0),1))^$J461)+(EXP(-$G461/INDEX($BB$5:$BG$12,MATCH($D461,$AR$5:$AR$12,0),2))*($G461/INDEX($BB$5:$BG$12,MATCH($D461,$AR$5:$AR$12,0),2))^$J461)+(EXP(-$G461/INDEX($BB$5:$BG$12,MATCH($D461,$AR$5:$AR$12,0),3))*($G461/INDEX($BB$5:$BG$12,MATCH($D461,$AR$5:$AR$12,0),3))^$J461)+(EXP(-$G461/INDEX($BB$5:$BG$12,MATCH($D461,$AR$5:$AR$12,0),4))*($G461/INDEX($BB$5:$BG$12,MATCH($D461,$AR$5:$AR$12,0),4))^$J461)+(EXP(-$G461/INDEX($BB$5:$BG$12,MATCH($D461,$AR$5:$AR$12,0),5))*($G461/INDEX($BB$5:$BG$12,MATCH($D461,$AR$5:$AR$12,0),5))^$J461)+(EXP(-$G461/INDEX($BB$5:$BG$12,MATCH($D461,$AR$5:$AR$12,0),6))*($G461/INDEX($BB$5:$BG$12,MATCH($D461,$AR$5:$AR$12,0),6))^$J461)),0)</x:f>
        <x:v>0</x:v>
      </x:c>
      <x:c r="AF461" s="145" t="n">
        <x:f>IFERROR((EXP(-$G461/INDEX($BB$5:$BG$12,MATCH($D461,$AR$5:$AR$12,0),2))*($G461/INDEX($BB$5:$BG$12,MATCH($D461,$AR$5:$AR$12,0),2))^$J461)/((EXP(-$G461/INDEX($BB$5:$BG$12,MATCH($D461,$AR$5:$AR$12,0),1))*($G461/INDEX($BB$5:$BG$12,MATCH($D461,$AR$5:$AR$12,0),1))^$J461)+(EXP(-$G461/INDEX($BB$5:$BG$12,MATCH($D461,$AR$5:$AR$12,0),2))*($G461/INDEX($BB$5:$BG$12,MATCH($D461,$AR$5:$AR$12,0),2))^$J461)+(EXP(-$G461/INDEX($BB$5:$BG$12,MATCH($D461,$AR$5:$AR$12,0),3))*($G461/INDEX($BB$5:$BG$12,MATCH($D461,$AR$5:$AR$12,0),3))^$J461)+(EXP(-$G461/INDEX($BB$5:$BG$12,MATCH($D461,$AR$5:$AR$12,0),4))*($G461/INDEX($BB$5:$BG$12,MATCH($D461,$AR$5:$AR$12,0),4))^$J461)+(EXP(-$G461/INDEX($BB$5:$BG$12,MATCH($D461,$AR$5:$AR$12,0),5))*($G461/INDEX($BB$5:$BG$12,MATCH($D461,$AR$5:$AR$12,0),5))^$J461)+(EXP(-$G461/INDEX($BB$5:$BG$12,MATCH($D461,$AR$5:$AR$12,0),6))*($G461/INDEX($BB$5:$BG$12,MATCH($D461,$AR$5:$AR$12,0),6))^$J461)),0)</x:f>
        <x:v>0</x:v>
      </x:c>
      <x:c r="AG461" s="145" t="n">
        <x:f>IFERROR((EXP(-$G461/INDEX($BB$5:$BG$12,MATCH($D461,$AR$5:$AR$12,0),3))*($G461/INDEX($BB$5:$BG$12,MATCH($D461,$AR$5:$AR$12,0),3))^$J461)/((EXP(-$G461/INDEX($BB$5:$BG$12,MATCH($D461,$AR$5:$AR$12,0),1))*($G461/INDEX($BB$5:$BG$12,MATCH($D461,$AR$5:$AR$12,0),1))^$J461)+(EXP(-$G461/INDEX($BB$5:$BG$12,MATCH($D461,$AR$5:$AR$12,0),2))*($G461/INDEX($BB$5:$BG$12,MATCH($D461,$AR$5:$AR$12,0),2))^$J461)+(EXP(-$G461/INDEX($BB$5:$BG$12,MATCH($D461,$AR$5:$AR$12,0),3))*($G461/INDEX($BB$5:$BG$12,MATCH($D461,$AR$5:$AR$12,0),3))^$J461)+(EXP(-$G461/INDEX($BB$5:$BG$12,MATCH($D461,$AR$5:$AR$12,0),4))*($G461/INDEX($BB$5:$BG$12,MATCH($D461,$AR$5:$AR$12,0),4))^$J461)+(EXP(-$G461/INDEX($BB$5:$BG$12,MATCH($D461,$AR$5:$AR$12,0),5))*($G461/INDEX($BB$5:$BG$12,MATCH($D461,$AR$5:$AR$12,0),5))^$J461)+(EXP(-$G461/INDEX($BB$5:$BG$12,MATCH($D461,$AR$5:$AR$12,0),6))*($G461/INDEX($BB$5:$BG$12,MATCH($D461,$AR$5:$AR$12,0),6))^$J461)),0)</x:f>
        <x:v>0</x:v>
      </x:c>
      <x:c r="AH461" s="145" t="n">
        <x:f>IFERROR((EXP(-$G461/INDEX($BB$5:$BG$12,MATCH($D461,$AR$5:$AR$12,0),4))*($G461/INDEX($BB$5:$BG$12,MATCH($D461,$AR$5:$AR$12,0),4))^$J461)/((EXP(-$G461/INDEX($BB$5:$BG$12,MATCH($D461,$AR$5:$AR$12,0),1))*($G461/INDEX($BB$5:$BG$12,MATCH($D461,$AR$5:$AR$12,0),1))^$J461)+(EXP(-$G461/INDEX($BB$5:$BG$12,MATCH($D461,$AR$5:$AR$12,0),2))*($G461/INDEX($BB$5:$BG$12,MATCH($D461,$AR$5:$AR$12,0),2))^$J461)+(EXP(-$G461/INDEX($BB$5:$BG$12,MATCH($D461,$AR$5:$AR$12,0),3))*($G461/INDEX($BB$5:$BG$12,MATCH($D461,$AR$5:$AR$12,0),3))^$J461)+(EXP(-$G461/INDEX($BB$5:$BG$12,MATCH($D461,$AR$5:$AR$12,0),4))*($G461/INDEX($BB$5:$BG$12,MATCH($D461,$AR$5:$AR$12,0),4))^$J461)+(EXP(-$G461/INDEX($BB$5:$BG$12,MATCH($D461,$AR$5:$AR$12,0),5))*($G461/INDEX($BB$5:$BG$12,MATCH($D461,$AR$5:$AR$12,0),5))^$J461)+(EXP(-$G461/INDEX($BB$5:$BG$12,MATCH($D461,$AR$5:$AR$12,0),6))*($G461/INDEX($BB$5:$BG$12,MATCH($D461,$AR$5:$AR$12,0),6))^$J461)),0)</x:f>
        <x:v>0</x:v>
      </x:c>
      <x:c r="AI461" s="145" t="n">
        <x:f>IFERROR((EXP(-$G461/INDEX($BB$5:$BG$12,MATCH($D461,$AR$5:$AR$12,0),5))*($G461/INDEX($BB$5:$BG$12,MATCH($D461,$AR$5:$AR$12,0),5))^$J461)/((EXP(-$G461/INDEX($BB$5:$BG$12,MATCH($D461,$AR$5:$AR$12,0),1))*($G461/INDEX($BB$5:$BG$12,MATCH($D461,$AR$5:$AR$12,0),1))^$J461)+(EXP(-$G461/INDEX($BB$5:$BG$12,MATCH($D461,$AR$5:$AR$12,0),2))*($G461/INDEX($BB$5:$BG$12,MATCH($D461,$AR$5:$AR$12,0),2))^$J461)+(EXP(-$G461/INDEX($BB$5:$BG$12,MATCH($D461,$AR$5:$AR$12,0),3))*($G461/INDEX($BB$5:$BG$12,MATCH($D461,$AR$5:$AR$12,0),3))^$J461)+(EXP(-$G461/INDEX($BB$5:$BG$12,MATCH($D461,$AR$5:$AR$12,0),4))*($G461/INDEX($BB$5:$BG$12,MATCH($D461,$AR$5:$AR$12,0),4))^$J461)+(EXP(-$G461/INDEX($BB$5:$BG$12,MATCH($D461,$AR$5:$AR$12,0),5))*($G461/INDEX($BB$5:$BG$12,MATCH($D461,$AR$5:$AR$12,0),5))^$J461)+(EXP(-$G461/INDEX($BB$5:$BG$12,MATCH($D461,$AR$5:$AR$12,0),6))*($G461/INDEX($BB$5:$BG$12,MATCH($D461,$AR$5:$AR$12,0),6))^$J461)),0)</x:f>
        <x:v>0</x:v>
      </x:c>
      <x:c r="AJ461" s="145" t="n">
        <x:f>IFERROR((EXP(-$G461/INDEX($BB$5:$BG$12,MATCH($D461,$AR$5:$AR$12,0),6))*($G461/INDEX($BB$5:$BG$12,MATCH($D461,$AR$5:$AR$12,0),6))^$J461)/((EXP(-$G461/INDEX($BB$5:$BG$12,MATCH($D461,$AR$5:$AR$12,0),1))*($G461/INDEX($BB$5:$BG$12,MATCH($D461,$AR$5:$AR$12,0),1))^$J461)+(EXP(-$G461/INDEX($BB$5:$BG$12,MATCH($D461,$AR$5:$AR$12,0),2))*($G461/INDEX($BB$5:$BG$12,MATCH($D461,$AR$5:$AR$12,0),2))^$J461)+(EXP(-$G461/INDEX($BB$5:$BG$12,MATCH($D461,$AR$5:$AR$12,0),3))*($G461/INDEX($BB$5:$BG$12,MATCH($D461,$AR$5:$AR$12,0),3))^$J461)+(EXP(-$G461/INDEX($BB$5:$BG$12,MATCH($D461,$AR$5:$AR$12,0),4))*($G461/INDEX($BB$5:$BG$12,MATCH($D461,$AR$5:$AR$12,0),4))^$J461)+(EXP(-$G461/INDEX($BB$5:$BG$12,MATCH($D461,$AR$5:$AR$12,0),5))*($G461/INDEX($BB$5:$BG$12,MATCH($D461,$AR$5:$AR$12,0),5))^$J461)+(EXP(-$G461/INDEX($BB$5:$BG$12,MATCH($D461,$AR$5:$AR$12,0),6))*($G461/INDEX($BB$5:$BG$12,MATCH($D461,$AR$5:$AR$12,0),6))^$J461)),0)</x:f>
        <x:v>0</x:v>
      </x:c>
      <x:c r="BJ461"/>
      <x:c r="BK461"/>
      <x:c r="BL461"/>
      <x:c r="BM461"/>
      <x:c r="BN461"/>
      <x:c r="BO461"/>
      <x:c r="BP461"/>
      <x:c r="BQ461"/>
      <x:c r="BR461"/>
      <x:c r="BS461"/>
      <x:c r="BT461"/>
      <x:c r="BU461"/>
      <x:c r="BV461"/>
      <x:c r="BW461"/>
      <x:c r="BX461"/>
      <x:c r="BY461"/>
      <x:c r="BZ461"/>
    </x:row>
    <x:row r="462">
      <x:c r="A462" s="30" t="n">
        <x:f>'対象台データ'!A460</x:f>
        <x:v>46278</x:v>
      </x:c>
      <x:c r="B462" s="1004" t="str">
        <x:f>'対象台データ'!B460</x:f>
        <x:v>日</x:v>
      </x:c>
      <x:c r="C462" s="1004" t="str">
        <x:f>'対象台データ'!C460</x:f>
        <x:v>9/13</x:v>
      </x:c>
      <x:c r="D462" t="str">
        <x:f>'対象台データ'!D460</x:f>
        <x:v>スマスロ リコリス・リコイル</x:v>
      </x:c>
      <x:c r="E462" s="1015" t="n">
        <x:f>IF($X462="A",MIN(100,MAX(0,55+(V462-55)*(1+0.4*SQRT(MIN(G462/8000,1))))),MIN(100,MAX(0,V462)))</x:f>
        <x:v>78.7798246774595</x:v>
      </x:c>
      <x:c r="F462" s="1017" t="n">
        <x:f>'対象台データ'!E460</x:f>
        <x:v>515</x:v>
      </x:c>
      <x:c r="G462" s="644" t="n">
        <x:f>'対象台データ'!F460</x:f>
        <x:v>7980</x:v>
      </x:c>
      <x:c r="H462" s="644" t="n">
        <x:f>'対象台データ'!G460</x:f>
        <x:v>2916</x:v>
      </x:c>
      <x:c r="I462" s="644" t="n">
        <x:f>'対象台データ'!H460</x:f>
        <x:v>0</x:v>
      </x:c>
      <x:c r="J462" s="644" t="n">
        <x:f>'対象台データ'!I460</x:f>
        <x:v>16</x:v>
      </x:c>
      <x:c r="K462" s="145" t="n">
        <x:f>'対象台データ'!K460</x:f>
        <x:v>1.1218045112781956</x:v>
      </x:c>
      <x:c r="L462" s="28" t="n">
        <x:f>IF(G462&lt;=0,5,IF(G462&lt;1500,5+(G462-0)*(20-5)/(1500-0),IF(G462&lt;3000,20+(G462-1500)*(40-20)/(3000-1500),IF(G462&lt;4500,40+(G462-3000)*(58-40)/(4500-3000),IF(G462&lt;6000,58+(G462-4500)*(72-58)/(6000-4500),IF(G462&lt;7500,72+(G462-6000)*(84-72)/(7500-6000),IF(G462&lt;9000,84+(G462-7500)*(93-84)/(9000-7500),IF(G462&lt;11000,93+(G462-9000)*(100-93)/(11000-9000),100))))))))</x:f>
        <x:v>86.88</x:v>
      </x:c>
      <x:c r="M462" s="28" t="n">
        <x:v>1</x:v>
      </x:c>
      <x:c r="N462" s="28" t="n">
        <x:f>MIN(100,L462*M462)</x:f>
        <x:v>86.88</x:v>
      </x:c>
      <x:c r="O462" s="28" t="n">
        <x:f>IF(K462&lt;=0.8,0,IF(K462&lt;0.9,0+(K462-0.8)*(10-0)/(0.9-0.8),IF(K462&lt;1,10+(K462-0.9)*(35-10)/(1-0.9),IF(K462&lt;1.2,35+(K462-1)*(87-35)/(1.2-1),IF(K462&lt;1.3,87+(K462-1.2)*(96-87)/(1.3-1.2),IF(K462&lt;1.45,96+(K462-1.3)*(100-96)/(1.45-1.3),100))))))</x:f>
        <x:v>66.66917293233087</x:v>
      </x:c>
      <x:c r="P462" s="145" t="n">
        <x:f>MIN(1,SQRT(G462/8000))</x:f>
        <x:v>0.998749217771909</x:v>
      </x:c>
      <x:c r="Q462" s="28" t="n">
        <x:f>35+(O462-35)*P462</x:f>
        <x:v>66.62956169364877</x:v>
      </x:c>
      <x:c r="R462" s="28" t="n">
        <x:f>IF(K462&lt;0.95,MIN(25,(0.95-K462)*250),0)</x:f>
        <x:v>0</x:v>
      </x:c>
      <x:c r="S462" s="28" t="n">
        <x:f>IF($X462="A",Y462*5+Z462*15+AA462*30+AB462*60+AC462*80+AD462*100,0)</x:f>
        <x:v>0</x:v>
      </x:c>
      <x:c r="T462" s="28" t="n">
        <x:f>IF($X462="A",AE462*5+AF462*15+AG462*30+AH462*60+AI462*80+AJ462*100,0)</x:f>
        <x:v>0</x:v>
      </x:c>
      <x:c r="U462" s="28" t="n">
        <x:f>IF($X462="A",S462*15%+T462*30%+Q462*55%,0)</x:f>
        <x:v>0</x:v>
      </x:c>
      <x:c r="V462" s="1019" t="n">
        <x:f>IF($X462="A",U462*80%+N462*20%,N462*IFERROR(INDEX($AT$5:$AT$60,MATCH($D462,$AR$5:$AR$60,0)),0.6)+Q462*IFERROR(INDEX($AU$5:$AU$60,MATCH($D462,$AR$5:$AR$60,0)),0.4)-R462)</x:f>
        <x:v>78.7798246774595</x:v>
      </x:c>
      <x:c r="W462" s="25" t="str">
        <x:f>IF(E462&gt;=90,"設定6級候補",IF(E462&gt;=75,"設定4以上強候補",IF(E462&gt;=60,"設定4以上を疑う","要観察")))</x:f>
        <x:v>設定4以上強候補</x:v>
      </x:c>
      <x:c r="X462" s="1004" t="str">
        <x:f>IFERROR(INDEX($AS$5:$AS$60,MATCH($D462,$AR$5:$AR$60,0)),"AT")</x:f>
        <x:v>AT</x:v>
      </x:c>
      <x:c r="Y462" s="145" t="n">
        <x:f>IFERROR((EXP(-$G462/INDEX($AV$5:$BA$12,MATCH($D462,$AR$5:$AR$12,0),1))*($G462/INDEX($AV$5:$BA$12,MATCH($D462,$AR$5:$AR$12,0),1))^$I462)/((EXP(-$G462/INDEX($AV$5:$BA$12,MATCH($D462,$AR$5:$AR$12,0),1))*($G462/INDEX($AV$5:$BA$12,MATCH($D462,$AR$5:$AR$12,0),1))^$I462)+(EXP(-$G462/INDEX($AV$5:$BA$12,MATCH($D462,$AR$5:$AR$12,0),2))*($G462/INDEX($AV$5:$BA$12,MATCH($D462,$AR$5:$AR$12,0),2))^$I462)+(EXP(-$G462/INDEX($AV$5:$BA$12,MATCH($D462,$AR$5:$AR$12,0),3))*($G462/INDEX($AV$5:$BA$12,MATCH($D462,$AR$5:$AR$12,0),3))^$I462)+(EXP(-$G462/INDEX($AV$5:$BA$12,MATCH($D462,$AR$5:$AR$12,0),4))*($G462/INDEX($AV$5:$BA$12,MATCH($D462,$AR$5:$AR$12,0),4))^$I462)+(EXP(-$G462/INDEX($AV$5:$BA$12,MATCH($D462,$AR$5:$AR$12,0),5))*($G462/INDEX($AV$5:$BA$12,MATCH($D462,$AR$5:$AR$12,0),5))^$I462)+(EXP(-$G462/INDEX($AV$5:$BA$12,MATCH($D462,$AR$5:$AR$12,0),6))*($G462/INDEX($AV$5:$BA$12,MATCH($D462,$AR$5:$AR$12,0),6))^$I462)),0)</x:f>
        <x:v>0</x:v>
      </x:c>
      <x:c r="Z462" s="145" t="n">
        <x:f>IFERROR((EXP(-$G462/INDEX($AV$5:$BA$12,MATCH($D462,$AR$5:$AR$12,0),2))*($G462/INDEX($AV$5:$BA$12,MATCH($D462,$AR$5:$AR$12,0),2))^$I462)/((EXP(-$G462/INDEX($AV$5:$BA$12,MATCH($D462,$AR$5:$AR$12,0),1))*($G462/INDEX($AV$5:$BA$12,MATCH($D462,$AR$5:$AR$12,0),1))^$I462)+(EXP(-$G462/INDEX($AV$5:$BA$12,MATCH($D462,$AR$5:$AR$12,0),2))*($G462/INDEX($AV$5:$BA$12,MATCH($D462,$AR$5:$AR$12,0),2))^$I462)+(EXP(-$G462/INDEX($AV$5:$BA$12,MATCH($D462,$AR$5:$AR$12,0),3))*($G462/INDEX($AV$5:$BA$12,MATCH($D462,$AR$5:$AR$12,0),3))^$I462)+(EXP(-$G462/INDEX($AV$5:$BA$12,MATCH($D462,$AR$5:$AR$12,0),4))*($G462/INDEX($AV$5:$BA$12,MATCH($D462,$AR$5:$AR$12,0),4))^$I462)+(EXP(-$G462/INDEX($AV$5:$BA$12,MATCH($D462,$AR$5:$AR$12,0),5))*($G462/INDEX($AV$5:$BA$12,MATCH($D462,$AR$5:$AR$12,0),5))^$I462)+(EXP(-$G462/INDEX($AV$5:$BA$12,MATCH($D462,$AR$5:$AR$12,0),6))*($G462/INDEX($AV$5:$BA$12,MATCH($D462,$AR$5:$AR$12,0),6))^$I462)),0)</x:f>
        <x:v>0</x:v>
      </x:c>
      <x:c r="AA462" s="145" t="n">
        <x:f>IFERROR((EXP(-$G462/INDEX($AV$5:$BA$12,MATCH($D462,$AR$5:$AR$12,0),3))*($G462/INDEX($AV$5:$BA$12,MATCH($D462,$AR$5:$AR$12,0),3))^$I462)/((EXP(-$G462/INDEX($AV$5:$BA$12,MATCH($D462,$AR$5:$AR$12,0),1))*($G462/INDEX($AV$5:$BA$12,MATCH($D462,$AR$5:$AR$12,0),1))^$I462)+(EXP(-$G462/INDEX($AV$5:$BA$12,MATCH($D462,$AR$5:$AR$12,0),2))*($G462/INDEX($AV$5:$BA$12,MATCH($D462,$AR$5:$AR$12,0),2))^$I462)+(EXP(-$G462/INDEX($AV$5:$BA$12,MATCH($D462,$AR$5:$AR$12,0),3))*($G462/INDEX($AV$5:$BA$12,MATCH($D462,$AR$5:$AR$12,0),3))^$I462)+(EXP(-$G462/INDEX($AV$5:$BA$12,MATCH($D462,$AR$5:$AR$12,0),4))*($G462/INDEX($AV$5:$BA$12,MATCH($D462,$AR$5:$AR$12,0),4))^$I462)+(EXP(-$G462/INDEX($AV$5:$BA$12,MATCH($D462,$AR$5:$AR$12,0),5))*($G462/INDEX($AV$5:$BA$12,MATCH($D462,$AR$5:$AR$12,0),5))^$I462)+(EXP(-$G462/INDEX($AV$5:$BA$12,MATCH($D462,$AR$5:$AR$12,0),6))*($G462/INDEX($AV$5:$BA$12,MATCH($D462,$AR$5:$AR$12,0),6))^$I462)),0)</x:f>
        <x:v>0</x:v>
      </x:c>
      <x:c r="AB462" s="145" t="n">
        <x:f>IFERROR((EXP(-$G462/INDEX($AV$5:$BA$12,MATCH($D462,$AR$5:$AR$12,0),4))*($G462/INDEX($AV$5:$BA$12,MATCH($D462,$AR$5:$AR$12,0),4))^$I462)/((EXP(-$G462/INDEX($AV$5:$BA$12,MATCH($D462,$AR$5:$AR$12,0),1))*($G462/INDEX($AV$5:$BA$12,MATCH($D462,$AR$5:$AR$12,0),1))^$I462)+(EXP(-$G462/INDEX($AV$5:$BA$12,MATCH($D462,$AR$5:$AR$12,0),2))*($G462/INDEX($AV$5:$BA$12,MATCH($D462,$AR$5:$AR$12,0),2))^$I462)+(EXP(-$G462/INDEX($AV$5:$BA$12,MATCH($D462,$AR$5:$AR$12,0),3))*($G462/INDEX($AV$5:$BA$12,MATCH($D462,$AR$5:$AR$12,0),3))^$I462)+(EXP(-$G462/INDEX($AV$5:$BA$12,MATCH($D462,$AR$5:$AR$12,0),4))*($G462/INDEX($AV$5:$BA$12,MATCH($D462,$AR$5:$AR$12,0),4))^$I462)+(EXP(-$G462/INDEX($AV$5:$BA$12,MATCH($D462,$AR$5:$AR$12,0),5))*($G462/INDEX($AV$5:$BA$12,MATCH($D462,$AR$5:$AR$12,0),5))^$I462)+(EXP(-$G462/INDEX($AV$5:$BA$12,MATCH($D462,$AR$5:$AR$12,0),6))*($G462/INDEX($AV$5:$BA$12,MATCH($D462,$AR$5:$AR$12,0),6))^$I462)),0)</x:f>
        <x:v>0</x:v>
      </x:c>
      <x:c r="AC462" s="145" t="n">
        <x:f>IFERROR((EXP(-$G462/INDEX($AV$5:$BA$12,MATCH($D462,$AR$5:$AR$12,0),5))*($G462/INDEX($AV$5:$BA$12,MATCH($D462,$AR$5:$AR$12,0),5))^$I462)/((EXP(-$G462/INDEX($AV$5:$BA$12,MATCH($D462,$AR$5:$AR$12,0),1))*($G462/INDEX($AV$5:$BA$12,MATCH($D462,$AR$5:$AR$12,0),1))^$I462)+(EXP(-$G462/INDEX($AV$5:$BA$12,MATCH($D462,$AR$5:$AR$12,0),2))*($G462/INDEX($AV$5:$BA$12,MATCH($D462,$AR$5:$AR$12,0),2))^$I462)+(EXP(-$G462/INDEX($AV$5:$BA$12,MATCH($D462,$AR$5:$AR$12,0),3))*($G462/INDEX($AV$5:$BA$12,MATCH($D462,$AR$5:$AR$12,0),3))^$I462)+(EXP(-$G462/INDEX($AV$5:$BA$12,MATCH($D462,$AR$5:$AR$12,0),4))*($G462/INDEX($AV$5:$BA$12,MATCH($D462,$AR$5:$AR$12,0),4))^$I462)+(EXP(-$G462/INDEX($AV$5:$BA$12,MATCH($D462,$AR$5:$AR$12,0),5))*($G462/INDEX($AV$5:$BA$12,MATCH($D462,$AR$5:$AR$12,0),5))^$I462)+(EXP(-$G462/INDEX($AV$5:$BA$12,MATCH($D462,$AR$5:$AR$12,0),6))*($G462/INDEX($AV$5:$BA$12,MATCH($D462,$AR$5:$AR$12,0),6))^$I462)),0)</x:f>
        <x:v>0</x:v>
      </x:c>
      <x:c r="AD462" s="145" t="n">
        <x:f>IFERROR((EXP(-$G462/INDEX($AV$5:$BA$12,MATCH($D462,$AR$5:$AR$12,0),6))*($G462/INDEX($AV$5:$BA$12,MATCH($D462,$AR$5:$AR$12,0),6))^$I462)/((EXP(-$G462/INDEX($AV$5:$BA$12,MATCH($D462,$AR$5:$AR$12,0),1))*($G462/INDEX($AV$5:$BA$12,MATCH($D462,$AR$5:$AR$12,0),1))^$I462)+(EXP(-$G462/INDEX($AV$5:$BA$12,MATCH($D462,$AR$5:$AR$12,0),2))*($G462/INDEX($AV$5:$BA$12,MATCH($D462,$AR$5:$AR$12,0),2))^$I462)+(EXP(-$G462/INDEX($AV$5:$BA$12,MATCH($D462,$AR$5:$AR$12,0),3))*($G462/INDEX($AV$5:$BA$12,MATCH($D462,$AR$5:$AR$12,0),3))^$I462)+(EXP(-$G462/INDEX($AV$5:$BA$12,MATCH($D462,$AR$5:$AR$12,0),4))*($G462/INDEX($AV$5:$BA$12,MATCH($D462,$AR$5:$AR$12,0),4))^$I462)+(EXP(-$G462/INDEX($AV$5:$BA$12,MATCH($D462,$AR$5:$AR$12,0),5))*($G462/INDEX($AV$5:$BA$12,MATCH($D462,$AR$5:$AR$12,0),5))^$I462)+(EXP(-$G462/INDEX($AV$5:$BA$12,MATCH($D462,$AR$5:$AR$12,0),6))*($G462/INDEX($AV$5:$BA$12,MATCH($D462,$AR$5:$AR$12,0),6))^$I462)),0)</x:f>
        <x:v>0</x:v>
      </x:c>
      <x:c r="AE462" s="145" t="n">
        <x:f>IFERROR((EXP(-$G462/INDEX($BB$5:$BG$12,MATCH($D462,$AR$5:$AR$12,0),1))*($G462/INDEX($BB$5:$BG$12,MATCH($D462,$AR$5:$AR$12,0),1))^$J462)/((EXP(-$G462/INDEX($BB$5:$BG$12,MATCH($D462,$AR$5:$AR$12,0),1))*($G462/INDEX($BB$5:$BG$12,MATCH($D462,$AR$5:$AR$12,0),1))^$J462)+(EXP(-$G462/INDEX($BB$5:$BG$12,MATCH($D462,$AR$5:$AR$12,0),2))*($G462/INDEX($BB$5:$BG$12,MATCH($D462,$AR$5:$AR$12,0),2))^$J462)+(EXP(-$G462/INDEX($BB$5:$BG$12,MATCH($D462,$AR$5:$AR$12,0),3))*($G462/INDEX($BB$5:$BG$12,MATCH($D462,$AR$5:$AR$12,0),3))^$J462)+(EXP(-$G462/INDEX($BB$5:$BG$12,MATCH($D462,$AR$5:$AR$12,0),4))*($G462/INDEX($BB$5:$BG$12,MATCH($D462,$AR$5:$AR$12,0),4))^$J462)+(EXP(-$G462/INDEX($BB$5:$BG$12,MATCH($D462,$AR$5:$AR$12,0),5))*($G462/INDEX($BB$5:$BG$12,MATCH($D462,$AR$5:$AR$12,0),5))^$J462)+(EXP(-$G462/INDEX($BB$5:$BG$12,MATCH($D462,$AR$5:$AR$12,0),6))*($G462/INDEX($BB$5:$BG$12,MATCH($D462,$AR$5:$AR$12,0),6))^$J462)),0)</x:f>
        <x:v>0</x:v>
      </x:c>
      <x:c r="AF462" s="145" t="n">
        <x:f>IFERROR((EXP(-$G462/INDEX($BB$5:$BG$12,MATCH($D462,$AR$5:$AR$12,0),2))*($G462/INDEX($BB$5:$BG$12,MATCH($D462,$AR$5:$AR$12,0),2))^$J462)/((EXP(-$G462/INDEX($BB$5:$BG$12,MATCH($D462,$AR$5:$AR$12,0),1))*($G462/INDEX($BB$5:$BG$12,MATCH($D462,$AR$5:$AR$12,0),1))^$J462)+(EXP(-$G462/INDEX($BB$5:$BG$12,MATCH($D462,$AR$5:$AR$12,0),2))*($G462/INDEX($BB$5:$BG$12,MATCH($D462,$AR$5:$AR$12,0),2))^$J462)+(EXP(-$G462/INDEX($BB$5:$BG$12,MATCH($D462,$AR$5:$AR$12,0),3))*($G462/INDEX($BB$5:$BG$12,MATCH($D462,$AR$5:$AR$12,0),3))^$J462)+(EXP(-$G462/INDEX($BB$5:$BG$12,MATCH($D462,$AR$5:$AR$12,0),4))*($G462/INDEX($BB$5:$BG$12,MATCH($D462,$AR$5:$AR$12,0),4))^$J462)+(EXP(-$G462/INDEX($BB$5:$BG$12,MATCH($D462,$AR$5:$AR$12,0),5))*($G462/INDEX($BB$5:$BG$12,MATCH($D462,$AR$5:$AR$12,0),5))^$J462)+(EXP(-$G462/INDEX($BB$5:$BG$12,MATCH($D462,$AR$5:$AR$12,0),6))*($G462/INDEX($BB$5:$BG$12,MATCH($D462,$AR$5:$AR$12,0),6))^$J462)),0)</x:f>
        <x:v>0</x:v>
      </x:c>
      <x:c r="AG462" s="145" t="n">
        <x:f>IFERROR((EXP(-$G462/INDEX($BB$5:$BG$12,MATCH($D462,$AR$5:$AR$12,0),3))*($G462/INDEX($BB$5:$BG$12,MATCH($D462,$AR$5:$AR$12,0),3))^$J462)/((EXP(-$G462/INDEX($BB$5:$BG$12,MATCH($D462,$AR$5:$AR$12,0),1))*($G462/INDEX($BB$5:$BG$12,MATCH($D462,$AR$5:$AR$12,0),1))^$J462)+(EXP(-$G462/INDEX($BB$5:$BG$12,MATCH($D462,$AR$5:$AR$12,0),2))*($G462/INDEX($BB$5:$BG$12,MATCH($D462,$AR$5:$AR$12,0),2))^$J462)+(EXP(-$G462/INDEX($BB$5:$BG$12,MATCH($D462,$AR$5:$AR$12,0),3))*($G462/INDEX($BB$5:$BG$12,MATCH($D462,$AR$5:$AR$12,0),3))^$J462)+(EXP(-$G462/INDEX($BB$5:$BG$12,MATCH($D462,$AR$5:$AR$12,0),4))*($G462/INDEX($BB$5:$BG$12,MATCH($D462,$AR$5:$AR$12,0),4))^$J462)+(EXP(-$G462/INDEX($BB$5:$BG$12,MATCH($D462,$AR$5:$AR$12,0),5))*($G462/INDEX($BB$5:$BG$12,MATCH($D462,$AR$5:$AR$12,0),5))^$J462)+(EXP(-$G462/INDEX($BB$5:$BG$12,MATCH($D462,$AR$5:$AR$12,0),6))*($G462/INDEX($BB$5:$BG$12,MATCH($D462,$AR$5:$AR$12,0),6))^$J462)),0)</x:f>
        <x:v>0</x:v>
      </x:c>
      <x:c r="AH462" s="145" t="n">
        <x:f>IFERROR((EXP(-$G462/INDEX($BB$5:$BG$12,MATCH($D462,$AR$5:$AR$12,0),4))*($G462/INDEX($BB$5:$BG$12,MATCH($D462,$AR$5:$AR$12,0),4))^$J462)/((EXP(-$G462/INDEX($BB$5:$BG$12,MATCH($D462,$AR$5:$AR$12,0),1))*($G462/INDEX($BB$5:$BG$12,MATCH($D462,$AR$5:$AR$12,0),1))^$J462)+(EXP(-$G462/INDEX($BB$5:$BG$12,MATCH($D462,$AR$5:$AR$12,0),2))*($G462/INDEX($BB$5:$BG$12,MATCH($D462,$AR$5:$AR$12,0),2))^$J462)+(EXP(-$G462/INDEX($BB$5:$BG$12,MATCH($D462,$AR$5:$AR$12,0),3))*($G462/INDEX($BB$5:$BG$12,MATCH($D462,$AR$5:$AR$12,0),3))^$J462)+(EXP(-$G462/INDEX($BB$5:$BG$12,MATCH($D462,$AR$5:$AR$12,0),4))*($G462/INDEX($BB$5:$BG$12,MATCH($D462,$AR$5:$AR$12,0),4))^$J462)+(EXP(-$G462/INDEX($BB$5:$BG$12,MATCH($D462,$AR$5:$AR$12,0),5))*($G462/INDEX($BB$5:$BG$12,MATCH($D462,$AR$5:$AR$12,0),5))^$J462)+(EXP(-$G462/INDEX($BB$5:$BG$12,MATCH($D462,$AR$5:$AR$12,0),6))*($G462/INDEX($BB$5:$BG$12,MATCH($D462,$AR$5:$AR$12,0),6))^$J462)),0)</x:f>
        <x:v>0</x:v>
      </x:c>
      <x:c r="AI462" s="145" t="n">
        <x:f>IFERROR((EXP(-$G462/INDEX($BB$5:$BG$12,MATCH($D462,$AR$5:$AR$12,0),5))*($G462/INDEX($BB$5:$BG$12,MATCH($D462,$AR$5:$AR$12,0),5))^$J462)/((EXP(-$G462/INDEX($BB$5:$BG$12,MATCH($D462,$AR$5:$AR$12,0),1))*($G462/INDEX($BB$5:$BG$12,MATCH($D462,$AR$5:$AR$12,0),1))^$J462)+(EXP(-$G462/INDEX($BB$5:$BG$12,MATCH($D462,$AR$5:$AR$12,0),2))*($G462/INDEX($BB$5:$BG$12,MATCH($D462,$AR$5:$AR$12,0),2))^$J462)+(EXP(-$G462/INDEX($BB$5:$BG$12,MATCH($D462,$AR$5:$AR$12,0),3))*($G462/INDEX($BB$5:$BG$12,MATCH($D462,$AR$5:$AR$12,0),3))^$J462)+(EXP(-$G462/INDEX($BB$5:$BG$12,MATCH($D462,$AR$5:$AR$12,0),4))*($G462/INDEX($BB$5:$BG$12,MATCH($D462,$AR$5:$AR$12,0),4))^$J462)+(EXP(-$G462/INDEX($BB$5:$BG$12,MATCH($D462,$AR$5:$AR$12,0),5))*($G462/INDEX($BB$5:$BG$12,MATCH($D462,$AR$5:$AR$12,0),5))^$J462)+(EXP(-$G462/INDEX($BB$5:$BG$12,MATCH($D462,$AR$5:$AR$12,0),6))*($G462/INDEX($BB$5:$BG$12,MATCH($D462,$AR$5:$AR$12,0),6))^$J462)),0)</x:f>
        <x:v>0</x:v>
      </x:c>
      <x:c r="AJ462" s="145" t="n">
        <x:f>IFERROR((EXP(-$G462/INDEX($BB$5:$BG$12,MATCH($D462,$AR$5:$AR$12,0),6))*($G462/INDEX($BB$5:$BG$12,MATCH($D462,$AR$5:$AR$12,0),6))^$J462)/((EXP(-$G462/INDEX($BB$5:$BG$12,MATCH($D462,$AR$5:$AR$12,0),1))*($G462/INDEX($BB$5:$BG$12,MATCH($D462,$AR$5:$AR$12,0),1))^$J462)+(EXP(-$G462/INDEX($BB$5:$BG$12,MATCH($D462,$AR$5:$AR$12,0),2))*($G462/INDEX($BB$5:$BG$12,MATCH($D462,$AR$5:$AR$12,0),2))^$J462)+(EXP(-$G462/INDEX($BB$5:$BG$12,MATCH($D462,$AR$5:$AR$12,0),3))*($G462/INDEX($BB$5:$BG$12,MATCH($D462,$AR$5:$AR$12,0),3))^$J462)+(EXP(-$G462/INDEX($BB$5:$BG$12,MATCH($D462,$AR$5:$AR$12,0),4))*($G462/INDEX($BB$5:$BG$12,MATCH($D462,$AR$5:$AR$12,0),4))^$J462)+(EXP(-$G462/INDEX($BB$5:$BG$12,MATCH($D462,$AR$5:$AR$12,0),5))*($G462/INDEX($BB$5:$BG$12,MATCH($D462,$AR$5:$AR$12,0),5))^$J462)+(EXP(-$G462/INDEX($BB$5:$BG$12,MATCH($D462,$AR$5:$AR$12,0),6))*($G462/INDEX($BB$5:$BG$12,MATCH($D462,$AR$5:$AR$12,0),6))^$J462)),0)</x:f>
        <x:v>0</x:v>
      </x:c>
      <x:c r="BJ462"/>
      <x:c r="BK462"/>
      <x:c r="BL462"/>
      <x:c r="BM462"/>
      <x:c r="BN462"/>
      <x:c r="BO462"/>
      <x:c r="BP462"/>
      <x:c r="BQ462"/>
      <x:c r="BR462"/>
      <x:c r="BS462"/>
      <x:c r="BT462"/>
      <x:c r="BU462"/>
      <x:c r="BV462"/>
      <x:c r="BW462"/>
      <x:c r="BX462"/>
      <x:c r="BY462"/>
      <x:c r="BZ462"/>
    </x:row>
    <x:row r="463">
      <x:c r="A463" s="30" t="n">
        <x:f>'対象台データ'!A461</x:f>
        <x:v>46278</x:v>
      </x:c>
      <x:c r="B463" s="1004" t="str">
        <x:f>'対象台データ'!B461</x:f>
        <x:v>日</x:v>
      </x:c>
      <x:c r="C463" s="1004" t="str">
        <x:f>'対象台データ'!C461</x:f>
        <x:v>9/13</x:v>
      </x:c>
      <x:c r="D463" t="str">
        <x:f>'対象台データ'!D461</x:f>
        <x:v>スマスロ リコリス・リコイル</x:v>
      </x:c>
      <x:c r="E463" s="1015" t="n">
        <x:f>IF($X463="A",MIN(100,MAX(0,55+(V463-55)*(1+0.4*SQRT(MIN(G463/8000,1))))),MIN(100,MAX(0,V463)))</x:f>
        <x:v>80.70376782567041</x:v>
      </x:c>
      <x:c r="F463" s="1017" t="n">
        <x:f>'対象台データ'!E461</x:f>
        <x:v>517</x:v>
      </x:c>
      <x:c r="G463" s="644" t="n">
        <x:f>'対象台データ'!F461</x:f>
        <x:v>7010</x:v>
      </x:c>
      <x:c r="H463" s="644" t="n">
        <x:f>'対象台データ'!G461</x:f>
        <x:v>4030</x:v>
      </x:c>
      <x:c r="I463" s="644" t="n">
        <x:f>'対象台データ'!H461</x:f>
        <x:v>0</x:v>
      </x:c>
      <x:c r="J463" s="644" t="n">
        <x:f>'対象台データ'!I461</x:f>
        <x:v>13</x:v>
      </x:c>
      <x:c r="K463" s="145" t="n">
        <x:f>'対象台データ'!K461</x:f>
        <x:v>1.1916310033285782</x:v>
      </x:c>
      <x:c r="L463" s="28" t="n">
        <x:f>IF(G463&lt;=0,5,IF(G463&lt;1500,5+(G463-0)*(20-5)/(1500-0),IF(G463&lt;3000,20+(G463-1500)*(40-20)/(3000-1500),IF(G463&lt;4500,40+(G463-3000)*(58-40)/(4500-3000),IF(G463&lt;6000,58+(G463-4500)*(72-58)/(6000-4500),IF(G463&lt;7500,72+(G463-6000)*(84-72)/(7500-6000),IF(G463&lt;9000,84+(G463-7500)*(93-84)/(9000-7500),IF(G463&lt;11000,93+(G463-9000)*(100-93)/(11000-9000),100))))))))</x:f>
        <x:v>80.08</x:v>
      </x:c>
      <x:c r="M463" s="28" t="n">
        <x:v>1</x:v>
      </x:c>
      <x:c r="N463" s="28" t="n">
        <x:f>MIN(100,L463*M463)</x:f>
        <x:v>80.08</x:v>
      </x:c>
      <x:c r="O463" s="28" t="n">
        <x:f>IF(K463&lt;=0.8,0,IF(K463&lt;0.9,0+(K463-0.8)*(10-0)/(0.9-0.8),IF(K463&lt;1,10+(K463-0.9)*(35-10)/(1-0.9),IF(K463&lt;1.2,35+(K463-1)*(87-35)/(1.2-1),IF(K463&lt;1.3,87+(K463-1.2)*(96-87)/(1.3-1.2),IF(K463&lt;1.45,96+(K463-1.3)*(100-96)/(1.45-1.3),100))))))</x:f>
        <x:v>84.82406086543034</x:v>
      </x:c>
      <x:c r="P463" s="145" t="n">
        <x:f>MIN(1,SQRT(G463/8000))</x:f>
        <x:v>0.9360822613424528</x:v>
      </x:c>
      <x:c r="Q463" s="28" t="n">
        <x:f>35+(O463-35)*P463</x:f>
        <x:v>81.63941956417604</x:v>
      </x:c>
      <x:c r="R463" s="28" t="n">
        <x:f>IF(K463&lt;0.95,MIN(25,(0.95-K463)*250),0)</x:f>
        <x:v>0</x:v>
      </x:c>
      <x:c r="S463" s="28" t="n">
        <x:f>IF($X463="A",Y463*5+Z463*15+AA463*30+AB463*60+AC463*80+AD463*100,0)</x:f>
        <x:v>0</x:v>
      </x:c>
      <x:c r="T463" s="28" t="n">
        <x:f>IF($X463="A",AE463*5+AF463*15+AG463*30+AH463*60+AI463*80+AJ463*100,0)</x:f>
        <x:v>0</x:v>
      </x:c>
      <x:c r="U463" s="28" t="n">
        <x:f>IF($X463="A",S463*15%+T463*30%+Q463*55%,0)</x:f>
        <x:v>0</x:v>
      </x:c>
      <x:c r="V463" s="1019" t="n">
        <x:f>IF($X463="A",U463*80%+N463*20%,N463*IFERROR(INDEX($AT$5:$AT$60,MATCH($D463,$AR$5:$AR$60,0)),0.6)+Q463*IFERROR(INDEX($AU$5:$AU$60,MATCH($D463,$AR$5:$AR$60,0)),0.4)-R463)</x:f>
        <x:v>80.70376782567041</x:v>
      </x:c>
      <x:c r="W463" s="25" t="str">
        <x:f>IF(E463&gt;=90,"設定6級候補",IF(E463&gt;=75,"設定4以上強候補",IF(E463&gt;=60,"設定4以上を疑う","要観察")))</x:f>
        <x:v>設定4以上強候補</x:v>
      </x:c>
      <x:c r="X463" s="1004" t="str">
        <x:f>IFERROR(INDEX($AS$5:$AS$60,MATCH($D463,$AR$5:$AR$60,0)),"AT")</x:f>
        <x:v>AT</x:v>
      </x:c>
      <x:c r="Y463" s="145" t="n">
        <x:f>IFERROR((EXP(-$G463/INDEX($AV$5:$BA$12,MATCH($D463,$AR$5:$AR$12,0),1))*($G463/INDEX($AV$5:$BA$12,MATCH($D463,$AR$5:$AR$12,0),1))^$I463)/((EXP(-$G463/INDEX($AV$5:$BA$12,MATCH($D463,$AR$5:$AR$12,0),1))*($G463/INDEX($AV$5:$BA$12,MATCH($D463,$AR$5:$AR$12,0),1))^$I463)+(EXP(-$G463/INDEX($AV$5:$BA$12,MATCH($D463,$AR$5:$AR$12,0),2))*($G463/INDEX($AV$5:$BA$12,MATCH($D463,$AR$5:$AR$12,0),2))^$I463)+(EXP(-$G463/INDEX($AV$5:$BA$12,MATCH($D463,$AR$5:$AR$12,0),3))*($G463/INDEX($AV$5:$BA$12,MATCH($D463,$AR$5:$AR$12,0),3))^$I463)+(EXP(-$G463/INDEX($AV$5:$BA$12,MATCH($D463,$AR$5:$AR$12,0),4))*($G463/INDEX($AV$5:$BA$12,MATCH($D463,$AR$5:$AR$12,0),4))^$I463)+(EXP(-$G463/INDEX($AV$5:$BA$12,MATCH($D463,$AR$5:$AR$12,0),5))*($G463/INDEX($AV$5:$BA$12,MATCH($D463,$AR$5:$AR$12,0),5))^$I463)+(EXP(-$G463/INDEX($AV$5:$BA$12,MATCH($D463,$AR$5:$AR$12,0),6))*($G463/INDEX($AV$5:$BA$12,MATCH($D463,$AR$5:$AR$12,0),6))^$I463)),0)</x:f>
        <x:v>0</x:v>
      </x:c>
      <x:c r="Z463" s="145" t="n">
        <x:f>IFERROR((EXP(-$G463/INDEX($AV$5:$BA$12,MATCH($D463,$AR$5:$AR$12,0),2))*($G463/INDEX($AV$5:$BA$12,MATCH($D463,$AR$5:$AR$12,0),2))^$I463)/((EXP(-$G463/INDEX($AV$5:$BA$12,MATCH($D463,$AR$5:$AR$12,0),1))*($G463/INDEX($AV$5:$BA$12,MATCH($D463,$AR$5:$AR$12,0),1))^$I463)+(EXP(-$G463/INDEX($AV$5:$BA$12,MATCH($D463,$AR$5:$AR$12,0),2))*($G463/INDEX($AV$5:$BA$12,MATCH($D463,$AR$5:$AR$12,0),2))^$I463)+(EXP(-$G463/INDEX($AV$5:$BA$12,MATCH($D463,$AR$5:$AR$12,0),3))*($G463/INDEX($AV$5:$BA$12,MATCH($D463,$AR$5:$AR$12,0),3))^$I463)+(EXP(-$G463/INDEX($AV$5:$BA$12,MATCH($D463,$AR$5:$AR$12,0),4))*($G463/INDEX($AV$5:$BA$12,MATCH($D463,$AR$5:$AR$12,0),4))^$I463)+(EXP(-$G463/INDEX($AV$5:$BA$12,MATCH($D463,$AR$5:$AR$12,0),5))*($G463/INDEX($AV$5:$BA$12,MATCH($D463,$AR$5:$AR$12,0),5))^$I463)+(EXP(-$G463/INDEX($AV$5:$BA$12,MATCH($D463,$AR$5:$AR$12,0),6))*($G463/INDEX($AV$5:$BA$12,MATCH($D463,$AR$5:$AR$12,0),6))^$I463)),0)</x:f>
        <x:v>0</x:v>
      </x:c>
      <x:c r="AA463" s="145" t="n">
        <x:f>IFERROR((EXP(-$G463/INDEX($AV$5:$BA$12,MATCH($D463,$AR$5:$AR$12,0),3))*($G463/INDEX($AV$5:$BA$12,MATCH($D463,$AR$5:$AR$12,0),3))^$I463)/((EXP(-$G463/INDEX($AV$5:$BA$12,MATCH($D463,$AR$5:$AR$12,0),1))*($G463/INDEX($AV$5:$BA$12,MATCH($D463,$AR$5:$AR$12,0),1))^$I463)+(EXP(-$G463/INDEX($AV$5:$BA$12,MATCH($D463,$AR$5:$AR$12,0),2))*($G463/INDEX($AV$5:$BA$12,MATCH($D463,$AR$5:$AR$12,0),2))^$I463)+(EXP(-$G463/INDEX($AV$5:$BA$12,MATCH($D463,$AR$5:$AR$12,0),3))*($G463/INDEX($AV$5:$BA$12,MATCH($D463,$AR$5:$AR$12,0),3))^$I463)+(EXP(-$G463/INDEX($AV$5:$BA$12,MATCH($D463,$AR$5:$AR$12,0),4))*($G463/INDEX($AV$5:$BA$12,MATCH($D463,$AR$5:$AR$12,0),4))^$I463)+(EXP(-$G463/INDEX($AV$5:$BA$12,MATCH($D463,$AR$5:$AR$12,0),5))*($G463/INDEX($AV$5:$BA$12,MATCH($D463,$AR$5:$AR$12,0),5))^$I463)+(EXP(-$G463/INDEX($AV$5:$BA$12,MATCH($D463,$AR$5:$AR$12,0),6))*($G463/INDEX($AV$5:$BA$12,MATCH($D463,$AR$5:$AR$12,0),6))^$I463)),0)</x:f>
        <x:v>0</x:v>
      </x:c>
      <x:c r="AB463" s="145" t="n">
        <x:f>IFERROR((EXP(-$G463/INDEX($AV$5:$BA$12,MATCH($D463,$AR$5:$AR$12,0),4))*($G463/INDEX($AV$5:$BA$12,MATCH($D463,$AR$5:$AR$12,0),4))^$I463)/((EXP(-$G463/INDEX($AV$5:$BA$12,MATCH($D463,$AR$5:$AR$12,0),1))*($G463/INDEX($AV$5:$BA$12,MATCH($D463,$AR$5:$AR$12,0),1))^$I463)+(EXP(-$G463/INDEX($AV$5:$BA$12,MATCH($D463,$AR$5:$AR$12,0),2))*($G463/INDEX($AV$5:$BA$12,MATCH($D463,$AR$5:$AR$12,0),2))^$I463)+(EXP(-$G463/INDEX($AV$5:$BA$12,MATCH($D463,$AR$5:$AR$12,0),3))*($G463/INDEX($AV$5:$BA$12,MATCH($D463,$AR$5:$AR$12,0),3))^$I463)+(EXP(-$G463/INDEX($AV$5:$BA$12,MATCH($D463,$AR$5:$AR$12,0),4))*($G463/INDEX($AV$5:$BA$12,MATCH($D463,$AR$5:$AR$12,0),4))^$I463)+(EXP(-$G463/INDEX($AV$5:$BA$12,MATCH($D463,$AR$5:$AR$12,0),5))*($G463/INDEX($AV$5:$BA$12,MATCH($D463,$AR$5:$AR$12,0),5))^$I463)+(EXP(-$G463/INDEX($AV$5:$BA$12,MATCH($D463,$AR$5:$AR$12,0),6))*($G463/INDEX($AV$5:$BA$12,MATCH($D463,$AR$5:$AR$12,0),6))^$I463)),0)</x:f>
        <x:v>0</x:v>
      </x:c>
      <x:c r="AC463" s="145" t="n">
        <x:f>IFERROR((EXP(-$G463/INDEX($AV$5:$BA$12,MATCH($D463,$AR$5:$AR$12,0),5))*($G463/INDEX($AV$5:$BA$12,MATCH($D463,$AR$5:$AR$12,0),5))^$I463)/((EXP(-$G463/INDEX($AV$5:$BA$12,MATCH($D463,$AR$5:$AR$12,0),1))*($G463/INDEX($AV$5:$BA$12,MATCH($D463,$AR$5:$AR$12,0),1))^$I463)+(EXP(-$G463/INDEX($AV$5:$BA$12,MATCH($D463,$AR$5:$AR$12,0),2))*($G463/INDEX($AV$5:$BA$12,MATCH($D463,$AR$5:$AR$12,0),2))^$I463)+(EXP(-$G463/INDEX($AV$5:$BA$12,MATCH($D463,$AR$5:$AR$12,0),3))*($G463/INDEX($AV$5:$BA$12,MATCH($D463,$AR$5:$AR$12,0),3))^$I463)+(EXP(-$G463/INDEX($AV$5:$BA$12,MATCH($D463,$AR$5:$AR$12,0),4))*($G463/INDEX($AV$5:$BA$12,MATCH($D463,$AR$5:$AR$12,0),4))^$I463)+(EXP(-$G463/INDEX($AV$5:$BA$12,MATCH($D463,$AR$5:$AR$12,0),5))*($G463/INDEX($AV$5:$BA$12,MATCH($D463,$AR$5:$AR$12,0),5))^$I463)+(EXP(-$G463/INDEX($AV$5:$BA$12,MATCH($D463,$AR$5:$AR$12,0),6))*($G463/INDEX($AV$5:$BA$12,MATCH($D463,$AR$5:$AR$12,0),6))^$I463)),0)</x:f>
        <x:v>0</x:v>
      </x:c>
      <x:c r="AD463" s="145" t="n">
        <x:f>IFERROR((EXP(-$G463/INDEX($AV$5:$BA$12,MATCH($D463,$AR$5:$AR$12,0),6))*($G463/INDEX($AV$5:$BA$12,MATCH($D463,$AR$5:$AR$12,0),6))^$I463)/((EXP(-$G463/INDEX($AV$5:$BA$12,MATCH($D463,$AR$5:$AR$12,0),1))*($G463/INDEX($AV$5:$BA$12,MATCH($D463,$AR$5:$AR$12,0),1))^$I463)+(EXP(-$G463/INDEX($AV$5:$BA$12,MATCH($D463,$AR$5:$AR$12,0),2))*($G463/INDEX($AV$5:$BA$12,MATCH($D463,$AR$5:$AR$12,0),2))^$I463)+(EXP(-$G463/INDEX($AV$5:$BA$12,MATCH($D463,$AR$5:$AR$12,0),3))*($G463/INDEX($AV$5:$BA$12,MATCH($D463,$AR$5:$AR$12,0),3))^$I463)+(EXP(-$G463/INDEX($AV$5:$BA$12,MATCH($D463,$AR$5:$AR$12,0),4))*($G463/INDEX($AV$5:$BA$12,MATCH($D463,$AR$5:$AR$12,0),4))^$I463)+(EXP(-$G463/INDEX($AV$5:$BA$12,MATCH($D463,$AR$5:$AR$12,0),5))*($G463/INDEX($AV$5:$BA$12,MATCH($D463,$AR$5:$AR$12,0),5))^$I463)+(EXP(-$G463/INDEX($AV$5:$BA$12,MATCH($D463,$AR$5:$AR$12,0),6))*($G463/INDEX($AV$5:$BA$12,MATCH($D463,$AR$5:$AR$12,0),6))^$I463)),0)</x:f>
        <x:v>0</x:v>
      </x:c>
      <x:c r="AE463" s="145" t="n">
        <x:f>IFERROR((EXP(-$G463/INDEX($BB$5:$BG$12,MATCH($D463,$AR$5:$AR$12,0),1))*($G463/INDEX($BB$5:$BG$12,MATCH($D463,$AR$5:$AR$12,0),1))^$J463)/((EXP(-$G463/INDEX($BB$5:$BG$12,MATCH($D463,$AR$5:$AR$12,0),1))*($G463/INDEX($BB$5:$BG$12,MATCH($D463,$AR$5:$AR$12,0),1))^$J463)+(EXP(-$G463/INDEX($BB$5:$BG$12,MATCH($D463,$AR$5:$AR$12,0),2))*($G463/INDEX($BB$5:$BG$12,MATCH($D463,$AR$5:$AR$12,0),2))^$J463)+(EXP(-$G463/INDEX($BB$5:$BG$12,MATCH($D463,$AR$5:$AR$12,0),3))*($G463/INDEX($BB$5:$BG$12,MATCH($D463,$AR$5:$AR$12,0),3))^$J463)+(EXP(-$G463/INDEX($BB$5:$BG$12,MATCH($D463,$AR$5:$AR$12,0),4))*($G463/INDEX($BB$5:$BG$12,MATCH($D463,$AR$5:$AR$12,0),4))^$J463)+(EXP(-$G463/INDEX($BB$5:$BG$12,MATCH($D463,$AR$5:$AR$12,0),5))*($G463/INDEX($BB$5:$BG$12,MATCH($D463,$AR$5:$AR$12,0),5))^$J463)+(EXP(-$G463/INDEX($BB$5:$BG$12,MATCH($D463,$AR$5:$AR$12,0),6))*($G463/INDEX($BB$5:$BG$12,MATCH($D463,$AR$5:$AR$12,0),6))^$J463)),0)</x:f>
        <x:v>0</x:v>
      </x:c>
      <x:c r="AF463" s="145" t="n">
        <x:f>IFERROR((EXP(-$G463/INDEX($BB$5:$BG$12,MATCH($D463,$AR$5:$AR$12,0),2))*($G463/INDEX($BB$5:$BG$12,MATCH($D463,$AR$5:$AR$12,0),2))^$J463)/((EXP(-$G463/INDEX($BB$5:$BG$12,MATCH($D463,$AR$5:$AR$12,0),1))*($G463/INDEX($BB$5:$BG$12,MATCH($D463,$AR$5:$AR$12,0),1))^$J463)+(EXP(-$G463/INDEX($BB$5:$BG$12,MATCH($D463,$AR$5:$AR$12,0),2))*($G463/INDEX($BB$5:$BG$12,MATCH($D463,$AR$5:$AR$12,0),2))^$J463)+(EXP(-$G463/INDEX($BB$5:$BG$12,MATCH($D463,$AR$5:$AR$12,0),3))*($G463/INDEX($BB$5:$BG$12,MATCH($D463,$AR$5:$AR$12,0),3))^$J463)+(EXP(-$G463/INDEX($BB$5:$BG$12,MATCH($D463,$AR$5:$AR$12,0),4))*($G463/INDEX($BB$5:$BG$12,MATCH($D463,$AR$5:$AR$12,0),4))^$J463)+(EXP(-$G463/INDEX($BB$5:$BG$12,MATCH($D463,$AR$5:$AR$12,0),5))*($G463/INDEX($BB$5:$BG$12,MATCH($D463,$AR$5:$AR$12,0),5))^$J463)+(EXP(-$G463/INDEX($BB$5:$BG$12,MATCH($D463,$AR$5:$AR$12,0),6))*($G463/INDEX($BB$5:$BG$12,MATCH($D463,$AR$5:$AR$12,0),6))^$J463)),0)</x:f>
        <x:v>0</x:v>
      </x:c>
      <x:c r="AG463" s="145" t="n">
        <x:f>IFERROR((EXP(-$G463/INDEX($BB$5:$BG$12,MATCH($D463,$AR$5:$AR$12,0),3))*($G463/INDEX($BB$5:$BG$12,MATCH($D463,$AR$5:$AR$12,0),3))^$J463)/((EXP(-$G463/INDEX($BB$5:$BG$12,MATCH($D463,$AR$5:$AR$12,0),1))*($G463/INDEX($BB$5:$BG$12,MATCH($D463,$AR$5:$AR$12,0),1))^$J463)+(EXP(-$G463/INDEX($BB$5:$BG$12,MATCH($D463,$AR$5:$AR$12,0),2))*($G463/INDEX($BB$5:$BG$12,MATCH($D463,$AR$5:$AR$12,0),2))^$J463)+(EXP(-$G463/INDEX($BB$5:$BG$12,MATCH($D463,$AR$5:$AR$12,0),3))*($G463/INDEX($BB$5:$BG$12,MATCH($D463,$AR$5:$AR$12,0),3))^$J463)+(EXP(-$G463/INDEX($BB$5:$BG$12,MATCH($D463,$AR$5:$AR$12,0),4))*($G463/INDEX($BB$5:$BG$12,MATCH($D463,$AR$5:$AR$12,0),4))^$J463)+(EXP(-$G463/INDEX($BB$5:$BG$12,MATCH($D463,$AR$5:$AR$12,0),5))*($G463/INDEX($BB$5:$BG$12,MATCH($D463,$AR$5:$AR$12,0),5))^$J463)+(EXP(-$G463/INDEX($BB$5:$BG$12,MATCH($D463,$AR$5:$AR$12,0),6))*($G463/INDEX($BB$5:$BG$12,MATCH($D463,$AR$5:$AR$12,0),6))^$J463)),0)</x:f>
        <x:v>0</x:v>
      </x:c>
      <x:c r="AH463" s="145" t="n">
        <x:f>IFERROR((EXP(-$G463/INDEX($BB$5:$BG$12,MATCH($D463,$AR$5:$AR$12,0),4))*($G463/INDEX($BB$5:$BG$12,MATCH($D463,$AR$5:$AR$12,0),4))^$J463)/((EXP(-$G463/INDEX($BB$5:$BG$12,MATCH($D463,$AR$5:$AR$12,0),1))*($G463/INDEX($BB$5:$BG$12,MATCH($D463,$AR$5:$AR$12,0),1))^$J463)+(EXP(-$G463/INDEX($BB$5:$BG$12,MATCH($D463,$AR$5:$AR$12,0),2))*($G463/INDEX($BB$5:$BG$12,MATCH($D463,$AR$5:$AR$12,0),2))^$J463)+(EXP(-$G463/INDEX($BB$5:$BG$12,MATCH($D463,$AR$5:$AR$12,0),3))*($G463/INDEX($BB$5:$BG$12,MATCH($D463,$AR$5:$AR$12,0),3))^$J463)+(EXP(-$G463/INDEX($BB$5:$BG$12,MATCH($D463,$AR$5:$AR$12,0),4))*($G463/INDEX($BB$5:$BG$12,MATCH($D463,$AR$5:$AR$12,0),4))^$J463)+(EXP(-$G463/INDEX($BB$5:$BG$12,MATCH($D463,$AR$5:$AR$12,0),5))*($G463/INDEX($BB$5:$BG$12,MATCH($D463,$AR$5:$AR$12,0),5))^$J463)+(EXP(-$G463/INDEX($BB$5:$BG$12,MATCH($D463,$AR$5:$AR$12,0),6))*($G463/INDEX($BB$5:$BG$12,MATCH($D463,$AR$5:$AR$12,0),6))^$J463)),0)</x:f>
        <x:v>0</x:v>
      </x:c>
      <x:c r="AI463" s="145" t="n">
        <x:f>IFERROR((EXP(-$G463/INDEX($BB$5:$BG$12,MATCH($D463,$AR$5:$AR$12,0),5))*($G463/INDEX($BB$5:$BG$12,MATCH($D463,$AR$5:$AR$12,0),5))^$J463)/((EXP(-$G463/INDEX($BB$5:$BG$12,MATCH($D463,$AR$5:$AR$12,0),1))*($G463/INDEX($BB$5:$BG$12,MATCH($D463,$AR$5:$AR$12,0),1))^$J463)+(EXP(-$G463/INDEX($BB$5:$BG$12,MATCH($D463,$AR$5:$AR$12,0),2))*($G463/INDEX($BB$5:$BG$12,MATCH($D463,$AR$5:$AR$12,0),2))^$J463)+(EXP(-$G463/INDEX($BB$5:$BG$12,MATCH($D463,$AR$5:$AR$12,0),3))*($G463/INDEX($BB$5:$BG$12,MATCH($D463,$AR$5:$AR$12,0),3))^$J463)+(EXP(-$G463/INDEX($BB$5:$BG$12,MATCH($D463,$AR$5:$AR$12,0),4))*($G463/INDEX($BB$5:$BG$12,MATCH($D463,$AR$5:$AR$12,0),4))^$J463)+(EXP(-$G463/INDEX($BB$5:$BG$12,MATCH($D463,$AR$5:$AR$12,0),5))*($G463/INDEX($BB$5:$BG$12,MATCH($D463,$AR$5:$AR$12,0),5))^$J463)+(EXP(-$G463/INDEX($BB$5:$BG$12,MATCH($D463,$AR$5:$AR$12,0),6))*($G463/INDEX($BB$5:$BG$12,MATCH($D463,$AR$5:$AR$12,0),6))^$J463)),0)</x:f>
        <x:v>0</x:v>
      </x:c>
      <x:c r="AJ463" s="145" t="n">
        <x:f>IFERROR((EXP(-$G463/INDEX($BB$5:$BG$12,MATCH($D463,$AR$5:$AR$12,0),6))*($G463/INDEX($BB$5:$BG$12,MATCH($D463,$AR$5:$AR$12,0),6))^$J463)/((EXP(-$G463/INDEX($BB$5:$BG$12,MATCH($D463,$AR$5:$AR$12,0),1))*($G463/INDEX($BB$5:$BG$12,MATCH($D463,$AR$5:$AR$12,0),1))^$J463)+(EXP(-$G463/INDEX($BB$5:$BG$12,MATCH($D463,$AR$5:$AR$12,0),2))*($G463/INDEX($BB$5:$BG$12,MATCH($D463,$AR$5:$AR$12,0),2))^$J463)+(EXP(-$G463/INDEX($BB$5:$BG$12,MATCH($D463,$AR$5:$AR$12,0),3))*($G463/INDEX($BB$5:$BG$12,MATCH($D463,$AR$5:$AR$12,0),3))^$J463)+(EXP(-$G463/INDEX($BB$5:$BG$12,MATCH($D463,$AR$5:$AR$12,0),4))*($G463/INDEX($BB$5:$BG$12,MATCH($D463,$AR$5:$AR$12,0),4))^$J463)+(EXP(-$G463/INDEX($BB$5:$BG$12,MATCH($D463,$AR$5:$AR$12,0),5))*($G463/INDEX($BB$5:$BG$12,MATCH($D463,$AR$5:$AR$12,0),5))^$J463)+(EXP(-$G463/INDEX($BB$5:$BG$12,MATCH($D463,$AR$5:$AR$12,0),6))*($G463/INDEX($BB$5:$BG$12,MATCH($D463,$AR$5:$AR$12,0),6))^$J463)),0)</x:f>
        <x:v>0</x:v>
      </x:c>
      <x:c r="BJ463"/>
      <x:c r="BK463"/>
      <x:c r="BL463"/>
      <x:c r="BM463"/>
      <x:c r="BN463"/>
      <x:c r="BO463"/>
      <x:c r="BP463"/>
      <x:c r="BQ463"/>
      <x:c r="BR463"/>
      <x:c r="BS463"/>
      <x:c r="BT463"/>
      <x:c r="BU463"/>
      <x:c r="BV463"/>
      <x:c r="BW463"/>
      <x:c r="BX463"/>
      <x:c r="BY463"/>
      <x:c r="BZ463"/>
    </x:row>
    <x:row r="464">
      <x:c r="A464" s="30" t="n">
        <x:f>'対象台データ'!A462</x:f>
        <x:v>46278</x:v>
      </x:c>
      <x:c r="B464" s="1004" t="str">
        <x:f>'対象台データ'!B462</x:f>
        <x:v>日</x:v>
      </x:c>
      <x:c r="C464" s="1004" t="str">
        <x:f>'対象台データ'!C462</x:f>
        <x:v>9/13</x:v>
      </x:c>
      <x:c r="D464" t="str">
        <x:f>'対象台データ'!D462</x:f>
        <x:v>スマスロ リコリス・リコイル</x:v>
      </x:c>
      <x:c r="E464" s="1015" t="n">
        <x:f>IF($X464="A",MIN(100,MAX(0,55+(V464-55)*(1+0.4*SQRT(MIN(G464/8000,1))))),MIN(100,MAX(0,V464)))</x:f>
        <x:v>75.79756564139825</x:v>
      </x:c>
      <x:c r="F464" s="1017" t="n">
        <x:f>'対象台データ'!E462</x:f>
        <x:v>561</x:v>
      </x:c>
      <x:c r="G464" s="644" t="n">
        <x:f>'対象台データ'!F462</x:f>
        <x:v>8258</x:v>
      </x:c>
      <x:c r="H464" s="644" t="n">
        <x:f>'対象台データ'!G462</x:f>
        <x:v>2065</x:v>
      </x:c>
      <x:c r="I464" s="644" t="n">
        <x:f>'対象台データ'!H462</x:f>
        <x:v>0</x:v>
      </x:c>
      <x:c r="J464" s="644" t="n">
        <x:f>'対象台データ'!I462</x:f>
        <x:v>12</x:v>
      </x:c>
      <x:c r="K464" s="145" t="n">
        <x:f>'対象台データ'!K462</x:f>
        <x:v>1.0833535157826755</x:v>
      </x:c>
      <x:c r="L464" s="28" t="n">
        <x:f>IF(G464&lt;=0,5,IF(G464&lt;1500,5+(G464-0)*(20-5)/(1500-0),IF(G464&lt;3000,20+(G464-1500)*(40-20)/(3000-1500),IF(G464&lt;4500,40+(G464-3000)*(58-40)/(4500-3000),IF(G464&lt;6000,58+(G464-4500)*(72-58)/(6000-4500),IF(G464&lt;7500,72+(G464-6000)*(84-72)/(7500-6000),IF(G464&lt;9000,84+(G464-7500)*(93-84)/(9000-7500),IF(G464&lt;11000,93+(G464-9000)*(100-93)/(11000-9000),100))))))))</x:f>
        <x:v>88.548</x:v>
      </x:c>
      <x:c r="M464" s="28" t="n">
        <x:v>1</x:v>
      </x:c>
      <x:c r="N464" s="28" t="n">
        <x:f>MIN(100,L464*M464)</x:f>
        <x:v>88.548</x:v>
      </x:c>
      <x:c r="O464" s="28" t="n">
        <x:f>IF(K464&lt;=0.8,0,IF(K464&lt;0.9,0+(K464-0.8)*(10-0)/(0.9-0.8),IF(K464&lt;1,10+(K464-0.9)*(35-10)/(1-0.9),IF(K464&lt;1.2,35+(K464-1)*(87-35)/(1.2-1),IF(K464&lt;1.3,87+(K464-1.2)*(96-87)/(1.3-1.2),IF(K464&lt;1.45,96+(K464-1.3)*(100-96)/(1.45-1.3),100))))))</x:f>
        <x:v>56.671914103495624</x:v>
      </x:c>
      <x:c r="P464" s="145" t="n">
        <x:f>MIN(1,SQRT(G464/8000))</x:f>
        <x:v>1</x:v>
      </x:c>
      <x:c r="Q464" s="28" t="n">
        <x:f>35+(O464-35)*P464</x:f>
        <x:v>56.671914103495624</x:v>
      </x:c>
      <x:c r="R464" s="28" t="n">
        <x:f>IF(K464&lt;0.95,MIN(25,(0.95-K464)*250),0)</x:f>
        <x:v>0</x:v>
      </x:c>
      <x:c r="S464" s="28" t="n">
        <x:f>IF($X464="A",Y464*5+Z464*15+AA464*30+AB464*60+AC464*80+AD464*100,0)</x:f>
        <x:v>0</x:v>
      </x:c>
      <x:c r="T464" s="28" t="n">
        <x:f>IF($X464="A",AE464*5+AF464*15+AG464*30+AH464*60+AI464*80+AJ464*100,0)</x:f>
        <x:v>0</x:v>
      </x:c>
      <x:c r="U464" s="28" t="n">
        <x:f>IF($X464="A",S464*15%+T464*30%+Q464*55%,0)</x:f>
        <x:v>0</x:v>
      </x:c>
      <x:c r="V464" s="1019" t="n">
        <x:f>IF($X464="A",U464*80%+N464*20%,N464*IFERROR(INDEX($AT$5:$AT$60,MATCH($D464,$AR$5:$AR$60,0)),0.6)+Q464*IFERROR(INDEX($AU$5:$AU$60,MATCH($D464,$AR$5:$AR$60,0)),0.4)-R464)</x:f>
        <x:v>75.79756564139825</x:v>
      </x:c>
      <x:c r="W464" s="25" t="str">
        <x:f>IF(E464&gt;=90,"設定6級候補",IF(E464&gt;=75,"設定4以上強候補",IF(E464&gt;=60,"設定4以上を疑う","要観察")))</x:f>
        <x:v>設定4以上強候補</x:v>
      </x:c>
      <x:c r="X464" s="1004" t="str">
        <x:f>IFERROR(INDEX($AS$5:$AS$60,MATCH($D464,$AR$5:$AR$60,0)),"AT")</x:f>
        <x:v>AT</x:v>
      </x:c>
      <x:c r="Y464" s="145" t="n">
        <x:f>IFERROR((EXP(-$G464/INDEX($AV$5:$BA$12,MATCH($D464,$AR$5:$AR$12,0),1))*($G464/INDEX($AV$5:$BA$12,MATCH($D464,$AR$5:$AR$12,0),1))^$I464)/((EXP(-$G464/INDEX($AV$5:$BA$12,MATCH($D464,$AR$5:$AR$12,0),1))*($G464/INDEX($AV$5:$BA$12,MATCH($D464,$AR$5:$AR$12,0),1))^$I464)+(EXP(-$G464/INDEX($AV$5:$BA$12,MATCH($D464,$AR$5:$AR$12,0),2))*($G464/INDEX($AV$5:$BA$12,MATCH($D464,$AR$5:$AR$12,0),2))^$I464)+(EXP(-$G464/INDEX($AV$5:$BA$12,MATCH($D464,$AR$5:$AR$12,0),3))*($G464/INDEX($AV$5:$BA$12,MATCH($D464,$AR$5:$AR$12,0),3))^$I464)+(EXP(-$G464/INDEX($AV$5:$BA$12,MATCH($D464,$AR$5:$AR$12,0),4))*($G464/INDEX($AV$5:$BA$12,MATCH($D464,$AR$5:$AR$12,0),4))^$I464)+(EXP(-$G464/INDEX($AV$5:$BA$12,MATCH($D464,$AR$5:$AR$12,0),5))*($G464/INDEX($AV$5:$BA$12,MATCH($D464,$AR$5:$AR$12,0),5))^$I464)+(EXP(-$G464/INDEX($AV$5:$BA$12,MATCH($D464,$AR$5:$AR$12,0),6))*($G464/INDEX($AV$5:$BA$12,MATCH($D464,$AR$5:$AR$12,0),6))^$I464)),0)</x:f>
        <x:v>0</x:v>
      </x:c>
      <x:c r="Z464" s="145" t="n">
        <x:f>IFERROR((EXP(-$G464/INDEX($AV$5:$BA$12,MATCH($D464,$AR$5:$AR$12,0),2))*($G464/INDEX($AV$5:$BA$12,MATCH($D464,$AR$5:$AR$12,0),2))^$I464)/((EXP(-$G464/INDEX($AV$5:$BA$12,MATCH($D464,$AR$5:$AR$12,0),1))*($G464/INDEX($AV$5:$BA$12,MATCH($D464,$AR$5:$AR$12,0),1))^$I464)+(EXP(-$G464/INDEX($AV$5:$BA$12,MATCH($D464,$AR$5:$AR$12,0),2))*($G464/INDEX($AV$5:$BA$12,MATCH($D464,$AR$5:$AR$12,0),2))^$I464)+(EXP(-$G464/INDEX($AV$5:$BA$12,MATCH($D464,$AR$5:$AR$12,0),3))*($G464/INDEX($AV$5:$BA$12,MATCH($D464,$AR$5:$AR$12,0),3))^$I464)+(EXP(-$G464/INDEX($AV$5:$BA$12,MATCH($D464,$AR$5:$AR$12,0),4))*($G464/INDEX($AV$5:$BA$12,MATCH($D464,$AR$5:$AR$12,0),4))^$I464)+(EXP(-$G464/INDEX($AV$5:$BA$12,MATCH($D464,$AR$5:$AR$12,0),5))*($G464/INDEX($AV$5:$BA$12,MATCH($D464,$AR$5:$AR$12,0),5))^$I464)+(EXP(-$G464/INDEX($AV$5:$BA$12,MATCH($D464,$AR$5:$AR$12,0),6))*($G464/INDEX($AV$5:$BA$12,MATCH($D464,$AR$5:$AR$12,0),6))^$I464)),0)</x:f>
        <x:v>0</x:v>
      </x:c>
      <x:c r="AA464" s="145" t="n">
        <x:f>IFERROR((EXP(-$G464/INDEX($AV$5:$BA$12,MATCH($D464,$AR$5:$AR$12,0),3))*($G464/INDEX($AV$5:$BA$12,MATCH($D464,$AR$5:$AR$12,0),3))^$I464)/((EXP(-$G464/INDEX($AV$5:$BA$12,MATCH($D464,$AR$5:$AR$12,0),1))*($G464/INDEX($AV$5:$BA$12,MATCH($D464,$AR$5:$AR$12,0),1))^$I464)+(EXP(-$G464/INDEX($AV$5:$BA$12,MATCH($D464,$AR$5:$AR$12,0),2))*($G464/INDEX($AV$5:$BA$12,MATCH($D464,$AR$5:$AR$12,0),2))^$I464)+(EXP(-$G464/INDEX($AV$5:$BA$12,MATCH($D464,$AR$5:$AR$12,0),3))*($G464/INDEX($AV$5:$BA$12,MATCH($D464,$AR$5:$AR$12,0),3))^$I464)+(EXP(-$G464/INDEX($AV$5:$BA$12,MATCH($D464,$AR$5:$AR$12,0),4))*($G464/INDEX($AV$5:$BA$12,MATCH($D464,$AR$5:$AR$12,0),4))^$I464)+(EXP(-$G464/INDEX($AV$5:$BA$12,MATCH($D464,$AR$5:$AR$12,0),5))*($G464/INDEX($AV$5:$BA$12,MATCH($D464,$AR$5:$AR$12,0),5))^$I464)+(EXP(-$G464/INDEX($AV$5:$BA$12,MATCH($D464,$AR$5:$AR$12,0),6))*($G464/INDEX($AV$5:$BA$12,MATCH($D464,$AR$5:$AR$12,0),6))^$I464)),0)</x:f>
        <x:v>0</x:v>
      </x:c>
      <x:c r="AB464" s="145" t="n">
        <x:f>IFERROR((EXP(-$G464/INDEX($AV$5:$BA$12,MATCH($D464,$AR$5:$AR$12,0),4))*($G464/INDEX($AV$5:$BA$12,MATCH($D464,$AR$5:$AR$12,0),4))^$I464)/((EXP(-$G464/INDEX($AV$5:$BA$12,MATCH($D464,$AR$5:$AR$12,0),1))*($G464/INDEX($AV$5:$BA$12,MATCH($D464,$AR$5:$AR$12,0),1))^$I464)+(EXP(-$G464/INDEX($AV$5:$BA$12,MATCH($D464,$AR$5:$AR$12,0),2))*($G464/INDEX($AV$5:$BA$12,MATCH($D464,$AR$5:$AR$12,0),2))^$I464)+(EXP(-$G464/INDEX($AV$5:$BA$12,MATCH($D464,$AR$5:$AR$12,0),3))*($G464/INDEX($AV$5:$BA$12,MATCH($D464,$AR$5:$AR$12,0),3))^$I464)+(EXP(-$G464/INDEX($AV$5:$BA$12,MATCH($D464,$AR$5:$AR$12,0),4))*($G464/INDEX($AV$5:$BA$12,MATCH($D464,$AR$5:$AR$12,0),4))^$I464)+(EXP(-$G464/INDEX($AV$5:$BA$12,MATCH($D464,$AR$5:$AR$12,0),5))*($G464/INDEX($AV$5:$BA$12,MATCH($D464,$AR$5:$AR$12,0),5))^$I464)+(EXP(-$G464/INDEX($AV$5:$BA$12,MATCH($D464,$AR$5:$AR$12,0),6))*($G464/INDEX($AV$5:$BA$12,MATCH($D464,$AR$5:$AR$12,0),6))^$I464)),0)</x:f>
        <x:v>0</x:v>
      </x:c>
      <x:c r="AC464" s="145" t="n">
        <x:f>IFERROR((EXP(-$G464/INDEX($AV$5:$BA$12,MATCH($D464,$AR$5:$AR$12,0),5))*($G464/INDEX($AV$5:$BA$12,MATCH($D464,$AR$5:$AR$12,0),5))^$I464)/((EXP(-$G464/INDEX($AV$5:$BA$12,MATCH($D464,$AR$5:$AR$12,0),1))*($G464/INDEX($AV$5:$BA$12,MATCH($D464,$AR$5:$AR$12,0),1))^$I464)+(EXP(-$G464/INDEX($AV$5:$BA$12,MATCH($D464,$AR$5:$AR$12,0),2))*($G464/INDEX($AV$5:$BA$12,MATCH($D464,$AR$5:$AR$12,0),2))^$I464)+(EXP(-$G464/INDEX($AV$5:$BA$12,MATCH($D464,$AR$5:$AR$12,0),3))*($G464/INDEX($AV$5:$BA$12,MATCH($D464,$AR$5:$AR$12,0),3))^$I464)+(EXP(-$G464/INDEX($AV$5:$BA$12,MATCH($D464,$AR$5:$AR$12,0),4))*($G464/INDEX($AV$5:$BA$12,MATCH($D464,$AR$5:$AR$12,0),4))^$I464)+(EXP(-$G464/INDEX($AV$5:$BA$12,MATCH($D464,$AR$5:$AR$12,0),5))*($G464/INDEX($AV$5:$BA$12,MATCH($D464,$AR$5:$AR$12,0),5))^$I464)+(EXP(-$G464/INDEX($AV$5:$BA$12,MATCH($D464,$AR$5:$AR$12,0),6))*($G464/INDEX($AV$5:$BA$12,MATCH($D464,$AR$5:$AR$12,0),6))^$I464)),0)</x:f>
        <x:v>0</x:v>
      </x:c>
      <x:c r="AD464" s="145" t="n">
        <x:f>IFERROR((EXP(-$G464/INDEX($AV$5:$BA$12,MATCH($D464,$AR$5:$AR$12,0),6))*($G464/INDEX($AV$5:$BA$12,MATCH($D464,$AR$5:$AR$12,0),6))^$I464)/((EXP(-$G464/INDEX($AV$5:$BA$12,MATCH($D464,$AR$5:$AR$12,0),1))*($G464/INDEX($AV$5:$BA$12,MATCH($D464,$AR$5:$AR$12,0),1))^$I464)+(EXP(-$G464/INDEX($AV$5:$BA$12,MATCH($D464,$AR$5:$AR$12,0),2))*($G464/INDEX($AV$5:$BA$12,MATCH($D464,$AR$5:$AR$12,0),2))^$I464)+(EXP(-$G464/INDEX($AV$5:$BA$12,MATCH($D464,$AR$5:$AR$12,0),3))*($G464/INDEX($AV$5:$BA$12,MATCH($D464,$AR$5:$AR$12,0),3))^$I464)+(EXP(-$G464/INDEX($AV$5:$BA$12,MATCH($D464,$AR$5:$AR$12,0),4))*($G464/INDEX($AV$5:$BA$12,MATCH($D464,$AR$5:$AR$12,0),4))^$I464)+(EXP(-$G464/INDEX($AV$5:$BA$12,MATCH($D464,$AR$5:$AR$12,0),5))*($G464/INDEX($AV$5:$BA$12,MATCH($D464,$AR$5:$AR$12,0),5))^$I464)+(EXP(-$G464/INDEX($AV$5:$BA$12,MATCH($D464,$AR$5:$AR$12,0),6))*($G464/INDEX($AV$5:$BA$12,MATCH($D464,$AR$5:$AR$12,0),6))^$I464)),0)</x:f>
        <x:v>0</x:v>
      </x:c>
      <x:c r="AE464" s="145" t="n">
        <x:f>IFERROR((EXP(-$G464/INDEX($BB$5:$BG$12,MATCH($D464,$AR$5:$AR$12,0),1))*($G464/INDEX($BB$5:$BG$12,MATCH($D464,$AR$5:$AR$12,0),1))^$J464)/((EXP(-$G464/INDEX($BB$5:$BG$12,MATCH($D464,$AR$5:$AR$12,0),1))*($G464/INDEX($BB$5:$BG$12,MATCH($D464,$AR$5:$AR$12,0),1))^$J464)+(EXP(-$G464/INDEX($BB$5:$BG$12,MATCH($D464,$AR$5:$AR$12,0),2))*($G464/INDEX($BB$5:$BG$12,MATCH($D464,$AR$5:$AR$12,0),2))^$J464)+(EXP(-$G464/INDEX($BB$5:$BG$12,MATCH($D464,$AR$5:$AR$12,0),3))*($G464/INDEX($BB$5:$BG$12,MATCH($D464,$AR$5:$AR$12,0),3))^$J464)+(EXP(-$G464/INDEX($BB$5:$BG$12,MATCH($D464,$AR$5:$AR$12,0),4))*($G464/INDEX($BB$5:$BG$12,MATCH($D464,$AR$5:$AR$12,0),4))^$J464)+(EXP(-$G464/INDEX($BB$5:$BG$12,MATCH($D464,$AR$5:$AR$12,0),5))*($G464/INDEX($BB$5:$BG$12,MATCH($D464,$AR$5:$AR$12,0),5))^$J464)+(EXP(-$G464/INDEX($BB$5:$BG$12,MATCH($D464,$AR$5:$AR$12,0),6))*($G464/INDEX($BB$5:$BG$12,MATCH($D464,$AR$5:$AR$12,0),6))^$J464)),0)</x:f>
        <x:v>0</x:v>
      </x:c>
      <x:c r="AF464" s="145" t="n">
        <x:f>IFERROR((EXP(-$G464/INDEX($BB$5:$BG$12,MATCH($D464,$AR$5:$AR$12,0),2))*($G464/INDEX($BB$5:$BG$12,MATCH($D464,$AR$5:$AR$12,0),2))^$J464)/((EXP(-$G464/INDEX($BB$5:$BG$12,MATCH($D464,$AR$5:$AR$12,0),1))*($G464/INDEX($BB$5:$BG$12,MATCH($D464,$AR$5:$AR$12,0),1))^$J464)+(EXP(-$G464/INDEX($BB$5:$BG$12,MATCH($D464,$AR$5:$AR$12,0),2))*($G464/INDEX($BB$5:$BG$12,MATCH($D464,$AR$5:$AR$12,0),2))^$J464)+(EXP(-$G464/INDEX($BB$5:$BG$12,MATCH($D464,$AR$5:$AR$12,0),3))*($G464/INDEX($BB$5:$BG$12,MATCH($D464,$AR$5:$AR$12,0),3))^$J464)+(EXP(-$G464/INDEX($BB$5:$BG$12,MATCH($D464,$AR$5:$AR$12,0),4))*($G464/INDEX($BB$5:$BG$12,MATCH($D464,$AR$5:$AR$12,0),4))^$J464)+(EXP(-$G464/INDEX($BB$5:$BG$12,MATCH($D464,$AR$5:$AR$12,0),5))*($G464/INDEX($BB$5:$BG$12,MATCH($D464,$AR$5:$AR$12,0),5))^$J464)+(EXP(-$G464/INDEX($BB$5:$BG$12,MATCH($D464,$AR$5:$AR$12,0),6))*($G464/INDEX($BB$5:$BG$12,MATCH($D464,$AR$5:$AR$12,0),6))^$J464)),0)</x:f>
        <x:v>0</x:v>
      </x:c>
      <x:c r="AG464" s="145" t="n">
        <x:f>IFERROR((EXP(-$G464/INDEX($BB$5:$BG$12,MATCH($D464,$AR$5:$AR$12,0),3))*($G464/INDEX($BB$5:$BG$12,MATCH($D464,$AR$5:$AR$12,0),3))^$J464)/((EXP(-$G464/INDEX($BB$5:$BG$12,MATCH($D464,$AR$5:$AR$12,0),1))*($G464/INDEX($BB$5:$BG$12,MATCH($D464,$AR$5:$AR$12,0),1))^$J464)+(EXP(-$G464/INDEX($BB$5:$BG$12,MATCH($D464,$AR$5:$AR$12,0),2))*($G464/INDEX($BB$5:$BG$12,MATCH($D464,$AR$5:$AR$12,0),2))^$J464)+(EXP(-$G464/INDEX($BB$5:$BG$12,MATCH($D464,$AR$5:$AR$12,0),3))*($G464/INDEX($BB$5:$BG$12,MATCH($D464,$AR$5:$AR$12,0),3))^$J464)+(EXP(-$G464/INDEX($BB$5:$BG$12,MATCH($D464,$AR$5:$AR$12,0),4))*($G464/INDEX($BB$5:$BG$12,MATCH($D464,$AR$5:$AR$12,0),4))^$J464)+(EXP(-$G464/INDEX($BB$5:$BG$12,MATCH($D464,$AR$5:$AR$12,0),5))*($G464/INDEX($BB$5:$BG$12,MATCH($D464,$AR$5:$AR$12,0),5))^$J464)+(EXP(-$G464/INDEX($BB$5:$BG$12,MATCH($D464,$AR$5:$AR$12,0),6))*($G464/INDEX($BB$5:$BG$12,MATCH($D464,$AR$5:$AR$12,0),6))^$J464)),0)</x:f>
        <x:v>0</x:v>
      </x:c>
      <x:c r="AH464" s="145" t="n">
        <x:f>IFERROR((EXP(-$G464/INDEX($BB$5:$BG$12,MATCH($D464,$AR$5:$AR$12,0),4))*($G464/INDEX($BB$5:$BG$12,MATCH($D464,$AR$5:$AR$12,0),4))^$J464)/((EXP(-$G464/INDEX($BB$5:$BG$12,MATCH($D464,$AR$5:$AR$12,0),1))*($G464/INDEX($BB$5:$BG$12,MATCH($D464,$AR$5:$AR$12,0),1))^$J464)+(EXP(-$G464/INDEX($BB$5:$BG$12,MATCH($D464,$AR$5:$AR$12,0),2))*($G464/INDEX($BB$5:$BG$12,MATCH($D464,$AR$5:$AR$12,0),2))^$J464)+(EXP(-$G464/INDEX($BB$5:$BG$12,MATCH($D464,$AR$5:$AR$12,0),3))*($G464/INDEX($BB$5:$BG$12,MATCH($D464,$AR$5:$AR$12,0),3))^$J464)+(EXP(-$G464/INDEX($BB$5:$BG$12,MATCH($D464,$AR$5:$AR$12,0),4))*($G464/INDEX($BB$5:$BG$12,MATCH($D464,$AR$5:$AR$12,0),4))^$J464)+(EXP(-$G464/INDEX($BB$5:$BG$12,MATCH($D464,$AR$5:$AR$12,0),5))*($G464/INDEX($BB$5:$BG$12,MATCH($D464,$AR$5:$AR$12,0),5))^$J464)+(EXP(-$G464/INDEX($BB$5:$BG$12,MATCH($D464,$AR$5:$AR$12,0),6))*($G464/INDEX($BB$5:$BG$12,MATCH($D464,$AR$5:$AR$12,0),6))^$J464)),0)</x:f>
        <x:v>0</x:v>
      </x:c>
      <x:c r="AI464" s="145" t="n">
        <x:f>IFERROR((EXP(-$G464/INDEX($BB$5:$BG$12,MATCH($D464,$AR$5:$AR$12,0),5))*($G464/INDEX($BB$5:$BG$12,MATCH($D464,$AR$5:$AR$12,0),5))^$J464)/((EXP(-$G464/INDEX($BB$5:$BG$12,MATCH($D464,$AR$5:$AR$12,0),1))*($G464/INDEX($BB$5:$BG$12,MATCH($D464,$AR$5:$AR$12,0),1))^$J464)+(EXP(-$G464/INDEX($BB$5:$BG$12,MATCH($D464,$AR$5:$AR$12,0),2))*($G464/INDEX($BB$5:$BG$12,MATCH($D464,$AR$5:$AR$12,0),2))^$J464)+(EXP(-$G464/INDEX($BB$5:$BG$12,MATCH($D464,$AR$5:$AR$12,0),3))*($G464/INDEX($BB$5:$BG$12,MATCH($D464,$AR$5:$AR$12,0),3))^$J464)+(EXP(-$G464/INDEX($BB$5:$BG$12,MATCH($D464,$AR$5:$AR$12,0),4))*($G464/INDEX($BB$5:$BG$12,MATCH($D464,$AR$5:$AR$12,0),4))^$J464)+(EXP(-$G464/INDEX($BB$5:$BG$12,MATCH($D464,$AR$5:$AR$12,0),5))*($G464/INDEX($BB$5:$BG$12,MATCH($D464,$AR$5:$AR$12,0),5))^$J464)+(EXP(-$G464/INDEX($BB$5:$BG$12,MATCH($D464,$AR$5:$AR$12,0),6))*($G464/INDEX($BB$5:$BG$12,MATCH($D464,$AR$5:$AR$12,0),6))^$J464)),0)</x:f>
        <x:v>0</x:v>
      </x:c>
      <x:c r="AJ464" s="145" t="n">
        <x:f>IFERROR((EXP(-$G464/INDEX($BB$5:$BG$12,MATCH($D464,$AR$5:$AR$12,0),6))*($G464/INDEX($BB$5:$BG$12,MATCH($D464,$AR$5:$AR$12,0),6))^$J464)/((EXP(-$G464/INDEX($BB$5:$BG$12,MATCH($D464,$AR$5:$AR$12,0),1))*($G464/INDEX($BB$5:$BG$12,MATCH($D464,$AR$5:$AR$12,0),1))^$J464)+(EXP(-$G464/INDEX($BB$5:$BG$12,MATCH($D464,$AR$5:$AR$12,0),2))*($G464/INDEX($BB$5:$BG$12,MATCH($D464,$AR$5:$AR$12,0),2))^$J464)+(EXP(-$G464/INDEX($BB$5:$BG$12,MATCH($D464,$AR$5:$AR$12,0),3))*($G464/INDEX($BB$5:$BG$12,MATCH($D464,$AR$5:$AR$12,0),3))^$J464)+(EXP(-$G464/INDEX($BB$5:$BG$12,MATCH($D464,$AR$5:$AR$12,0),4))*($G464/INDEX($BB$5:$BG$12,MATCH($D464,$AR$5:$AR$12,0),4))^$J464)+(EXP(-$G464/INDEX($BB$5:$BG$12,MATCH($D464,$AR$5:$AR$12,0),5))*($G464/INDEX($BB$5:$BG$12,MATCH($D464,$AR$5:$AR$12,0),5))^$J464)+(EXP(-$G464/INDEX($BB$5:$BG$12,MATCH($D464,$AR$5:$AR$12,0),6))*($G464/INDEX($BB$5:$BG$12,MATCH($D464,$AR$5:$AR$12,0),6))^$J464)),0)</x:f>
        <x:v>0</x:v>
      </x:c>
      <x:c r="BJ464"/>
      <x:c r="BK464"/>
      <x:c r="BL464"/>
      <x:c r="BM464"/>
      <x:c r="BN464"/>
      <x:c r="BO464"/>
      <x:c r="BP464"/>
      <x:c r="BQ464"/>
      <x:c r="BR464"/>
      <x:c r="BS464"/>
      <x:c r="BT464"/>
      <x:c r="BU464"/>
      <x:c r="BV464"/>
      <x:c r="BW464"/>
      <x:c r="BX464"/>
      <x:c r="BY464"/>
      <x:c r="BZ464"/>
    </x:row>
    <x:row r="465">
      <x:c r="A465" s="30" t="n">
        <x:f>'対象台データ'!A463</x:f>
        <x:v>46278</x:v>
      </x:c>
      <x:c r="B465" s="1004" t="str">
        <x:f>'対象台データ'!B463</x:f>
        <x:v>日</x:v>
      </x:c>
      <x:c r="C465" s="1004" t="str">
        <x:f>'対象台データ'!C463</x:f>
        <x:v>9/13</x:v>
      </x:c>
      <x:c r="D465" t="str">
        <x:f>'対象台データ'!D463</x:f>
        <x:v>スマスロ リコリス・リコイル</x:v>
      </x:c>
      <x:c r="E465" s="1015" t="n">
        <x:f>IF($X465="A",MIN(100,MAX(0,55+(V465-55)*(1+0.4*SQRT(MIN(G465/8000,1))))),MIN(100,MAX(0,V465)))</x:f>
        <x:v>74.90572598824478</x:v>
      </x:c>
      <x:c r="F465" s="1017" t="n">
        <x:f>'対象台データ'!E463</x:f>
        <x:v>564</x:v>
      </x:c>
      <x:c r="G465" s="644" t="n">
        <x:f>'対象台データ'!F463</x:f>
        <x:v>8677</x:v>
      </x:c>
      <x:c r="H465" s="644" t="n">
        <x:f>'対象台データ'!G463</x:f>
        <x:v>1569</x:v>
      </x:c>
      <x:c r="I465" s="644" t="n">
        <x:f>'対象台データ'!H463</x:f>
        <x:v>0</x:v>
      </x:c>
      <x:c r="J465" s="644" t="n">
        <x:f>'対象台データ'!I463</x:f>
        <x:v>15</x:v>
      </x:c>
      <x:c r="K465" s="145" t="n">
        <x:f>'対象台データ'!K463</x:f>
        <x:v>1.0602742883485075</x:v>
      </x:c>
      <x:c r="L465" s="28" t="n">
        <x:f>IF(G465&lt;=0,5,IF(G465&lt;1500,5+(G465-0)*(20-5)/(1500-0),IF(G465&lt;3000,20+(G465-1500)*(40-20)/(3000-1500),IF(G465&lt;4500,40+(G465-3000)*(58-40)/(4500-3000),IF(G465&lt;6000,58+(G465-4500)*(72-58)/(6000-4500),IF(G465&lt;7500,72+(G465-6000)*(84-72)/(7500-6000),IF(G465&lt;9000,84+(G465-7500)*(93-84)/(9000-7500),IF(G465&lt;11000,93+(G465-9000)*(100-93)/(11000-9000),100))))))))</x:f>
        <x:v>91.062</x:v>
      </x:c>
      <x:c r="M465" s="28" t="n">
        <x:v>1</x:v>
      </x:c>
      <x:c r="N465" s="28" t="n">
        <x:f>MIN(100,L465*M465)</x:f>
        <x:v>91.062</x:v>
      </x:c>
      <x:c r="O465" s="28" t="n">
        <x:f>IF(K465&lt;=0.8,0,IF(K465&lt;0.9,0+(K465-0.8)*(10-0)/(0.9-0.8),IF(K465&lt;1,10+(K465-0.9)*(35-10)/(1-0.9),IF(K465&lt;1.2,35+(K465-1)*(87-35)/(1.2-1),IF(K465&lt;1.3,87+(K465-1.2)*(96-87)/(1.3-1.2),IF(K465&lt;1.45,96+(K465-1.3)*(100-96)/(1.45-1.3),100))))))</x:f>
        <x:v>50.671314970611945</x:v>
      </x:c>
      <x:c r="P465" s="145" t="n">
        <x:f>MIN(1,SQRT(G465/8000))</x:f>
        <x:v>1</x:v>
      </x:c>
      <x:c r="Q465" s="28" t="n">
        <x:f>35+(O465-35)*P465</x:f>
        <x:v>50.671314970611945</x:v>
      </x:c>
      <x:c r="R465" s="28" t="n">
        <x:f>IF(K465&lt;0.95,MIN(25,(0.95-K465)*250),0)</x:f>
        <x:v>0</x:v>
      </x:c>
      <x:c r="S465" s="28" t="n">
        <x:f>IF($X465="A",Y465*5+Z465*15+AA465*30+AB465*60+AC465*80+AD465*100,0)</x:f>
        <x:v>0</x:v>
      </x:c>
      <x:c r="T465" s="28" t="n">
        <x:f>IF($X465="A",AE465*5+AF465*15+AG465*30+AH465*60+AI465*80+AJ465*100,0)</x:f>
        <x:v>0</x:v>
      </x:c>
      <x:c r="U465" s="28" t="n">
        <x:f>IF($X465="A",S465*15%+T465*30%+Q465*55%,0)</x:f>
        <x:v>0</x:v>
      </x:c>
      <x:c r="V465" s="1019" t="n">
        <x:f>IF($X465="A",U465*80%+N465*20%,N465*IFERROR(INDEX($AT$5:$AT$60,MATCH($D465,$AR$5:$AR$60,0)),0.6)+Q465*IFERROR(INDEX($AU$5:$AU$60,MATCH($D465,$AR$5:$AR$60,0)),0.4)-R465)</x:f>
        <x:v>74.90572598824478</x:v>
      </x:c>
      <x:c r="W465" s="25" t="str">
        <x:f>IF(E465&gt;=90,"設定6級候補",IF(E465&gt;=75,"設定4以上強候補",IF(E465&gt;=60,"設定4以上を疑う","要観察")))</x:f>
        <x:v>設定4以上を疑う</x:v>
      </x:c>
      <x:c r="X465" s="1004" t="str">
        <x:f>IFERROR(INDEX($AS$5:$AS$60,MATCH($D465,$AR$5:$AR$60,0)),"AT")</x:f>
        <x:v>AT</x:v>
      </x:c>
      <x:c r="Y465" s="145" t="n">
        <x:f>IFERROR((EXP(-$G465/INDEX($AV$5:$BA$12,MATCH($D465,$AR$5:$AR$12,0),1))*($G465/INDEX($AV$5:$BA$12,MATCH($D465,$AR$5:$AR$12,0),1))^$I465)/((EXP(-$G465/INDEX($AV$5:$BA$12,MATCH($D465,$AR$5:$AR$12,0),1))*($G465/INDEX($AV$5:$BA$12,MATCH($D465,$AR$5:$AR$12,0),1))^$I465)+(EXP(-$G465/INDEX($AV$5:$BA$12,MATCH($D465,$AR$5:$AR$12,0),2))*($G465/INDEX($AV$5:$BA$12,MATCH($D465,$AR$5:$AR$12,0),2))^$I465)+(EXP(-$G465/INDEX($AV$5:$BA$12,MATCH($D465,$AR$5:$AR$12,0),3))*($G465/INDEX($AV$5:$BA$12,MATCH($D465,$AR$5:$AR$12,0),3))^$I465)+(EXP(-$G465/INDEX($AV$5:$BA$12,MATCH($D465,$AR$5:$AR$12,0),4))*($G465/INDEX($AV$5:$BA$12,MATCH($D465,$AR$5:$AR$12,0),4))^$I465)+(EXP(-$G465/INDEX($AV$5:$BA$12,MATCH($D465,$AR$5:$AR$12,0),5))*($G465/INDEX($AV$5:$BA$12,MATCH($D465,$AR$5:$AR$12,0),5))^$I465)+(EXP(-$G465/INDEX($AV$5:$BA$12,MATCH($D465,$AR$5:$AR$12,0),6))*($G465/INDEX($AV$5:$BA$12,MATCH($D465,$AR$5:$AR$12,0),6))^$I465)),0)</x:f>
        <x:v>0</x:v>
      </x:c>
      <x:c r="Z465" s="145" t="n">
        <x:f>IFERROR((EXP(-$G465/INDEX($AV$5:$BA$12,MATCH($D465,$AR$5:$AR$12,0),2))*($G465/INDEX($AV$5:$BA$12,MATCH($D465,$AR$5:$AR$12,0),2))^$I465)/((EXP(-$G465/INDEX($AV$5:$BA$12,MATCH($D465,$AR$5:$AR$12,0),1))*($G465/INDEX($AV$5:$BA$12,MATCH($D465,$AR$5:$AR$12,0),1))^$I465)+(EXP(-$G465/INDEX($AV$5:$BA$12,MATCH($D465,$AR$5:$AR$12,0),2))*($G465/INDEX($AV$5:$BA$12,MATCH($D465,$AR$5:$AR$12,0),2))^$I465)+(EXP(-$G465/INDEX($AV$5:$BA$12,MATCH($D465,$AR$5:$AR$12,0),3))*($G465/INDEX($AV$5:$BA$12,MATCH($D465,$AR$5:$AR$12,0),3))^$I465)+(EXP(-$G465/INDEX($AV$5:$BA$12,MATCH($D465,$AR$5:$AR$12,0),4))*($G465/INDEX($AV$5:$BA$12,MATCH($D465,$AR$5:$AR$12,0),4))^$I465)+(EXP(-$G465/INDEX($AV$5:$BA$12,MATCH($D465,$AR$5:$AR$12,0),5))*($G465/INDEX($AV$5:$BA$12,MATCH($D465,$AR$5:$AR$12,0),5))^$I465)+(EXP(-$G465/INDEX($AV$5:$BA$12,MATCH($D465,$AR$5:$AR$12,0),6))*($G465/INDEX($AV$5:$BA$12,MATCH($D465,$AR$5:$AR$12,0),6))^$I465)),0)</x:f>
        <x:v>0</x:v>
      </x:c>
      <x:c r="AA465" s="145" t="n">
        <x:f>IFERROR((EXP(-$G465/INDEX($AV$5:$BA$12,MATCH($D465,$AR$5:$AR$12,0),3))*($G465/INDEX($AV$5:$BA$12,MATCH($D465,$AR$5:$AR$12,0),3))^$I465)/((EXP(-$G465/INDEX($AV$5:$BA$12,MATCH($D465,$AR$5:$AR$12,0),1))*($G465/INDEX($AV$5:$BA$12,MATCH($D465,$AR$5:$AR$12,0),1))^$I465)+(EXP(-$G465/INDEX($AV$5:$BA$12,MATCH($D465,$AR$5:$AR$12,0),2))*($G465/INDEX($AV$5:$BA$12,MATCH($D465,$AR$5:$AR$12,0),2))^$I465)+(EXP(-$G465/INDEX($AV$5:$BA$12,MATCH($D465,$AR$5:$AR$12,0),3))*($G465/INDEX($AV$5:$BA$12,MATCH($D465,$AR$5:$AR$12,0),3))^$I465)+(EXP(-$G465/INDEX($AV$5:$BA$12,MATCH($D465,$AR$5:$AR$12,0),4))*($G465/INDEX($AV$5:$BA$12,MATCH($D465,$AR$5:$AR$12,0),4))^$I465)+(EXP(-$G465/INDEX($AV$5:$BA$12,MATCH($D465,$AR$5:$AR$12,0),5))*($G465/INDEX($AV$5:$BA$12,MATCH($D465,$AR$5:$AR$12,0),5))^$I465)+(EXP(-$G465/INDEX($AV$5:$BA$12,MATCH($D465,$AR$5:$AR$12,0),6))*($G465/INDEX($AV$5:$BA$12,MATCH($D465,$AR$5:$AR$12,0),6))^$I465)),0)</x:f>
        <x:v>0</x:v>
      </x:c>
      <x:c r="AB465" s="145" t="n">
        <x:f>IFERROR((EXP(-$G465/INDEX($AV$5:$BA$12,MATCH($D465,$AR$5:$AR$12,0),4))*($G465/INDEX($AV$5:$BA$12,MATCH($D465,$AR$5:$AR$12,0),4))^$I465)/((EXP(-$G465/INDEX($AV$5:$BA$12,MATCH($D465,$AR$5:$AR$12,0),1))*($G465/INDEX($AV$5:$BA$12,MATCH($D465,$AR$5:$AR$12,0),1))^$I465)+(EXP(-$G465/INDEX($AV$5:$BA$12,MATCH($D465,$AR$5:$AR$12,0),2))*($G465/INDEX($AV$5:$BA$12,MATCH($D465,$AR$5:$AR$12,0),2))^$I465)+(EXP(-$G465/INDEX($AV$5:$BA$12,MATCH($D465,$AR$5:$AR$12,0),3))*($G465/INDEX($AV$5:$BA$12,MATCH($D465,$AR$5:$AR$12,0),3))^$I465)+(EXP(-$G465/INDEX($AV$5:$BA$12,MATCH($D465,$AR$5:$AR$12,0),4))*($G465/INDEX($AV$5:$BA$12,MATCH($D465,$AR$5:$AR$12,0),4))^$I465)+(EXP(-$G465/INDEX($AV$5:$BA$12,MATCH($D465,$AR$5:$AR$12,0),5))*($G465/INDEX($AV$5:$BA$12,MATCH($D465,$AR$5:$AR$12,0),5))^$I465)+(EXP(-$G465/INDEX($AV$5:$BA$12,MATCH($D465,$AR$5:$AR$12,0),6))*($G465/INDEX($AV$5:$BA$12,MATCH($D465,$AR$5:$AR$12,0),6))^$I465)),0)</x:f>
        <x:v>0</x:v>
      </x:c>
      <x:c r="AC465" s="145" t="n">
        <x:f>IFERROR((EXP(-$G465/INDEX($AV$5:$BA$12,MATCH($D465,$AR$5:$AR$12,0),5))*($G465/INDEX($AV$5:$BA$12,MATCH($D465,$AR$5:$AR$12,0),5))^$I465)/((EXP(-$G465/INDEX($AV$5:$BA$12,MATCH($D465,$AR$5:$AR$12,0),1))*($G465/INDEX($AV$5:$BA$12,MATCH($D465,$AR$5:$AR$12,0),1))^$I465)+(EXP(-$G465/INDEX($AV$5:$BA$12,MATCH($D465,$AR$5:$AR$12,0),2))*($G465/INDEX($AV$5:$BA$12,MATCH($D465,$AR$5:$AR$12,0),2))^$I465)+(EXP(-$G465/INDEX($AV$5:$BA$12,MATCH($D465,$AR$5:$AR$12,0),3))*($G465/INDEX($AV$5:$BA$12,MATCH($D465,$AR$5:$AR$12,0),3))^$I465)+(EXP(-$G465/INDEX($AV$5:$BA$12,MATCH($D465,$AR$5:$AR$12,0),4))*($G465/INDEX($AV$5:$BA$12,MATCH($D465,$AR$5:$AR$12,0),4))^$I465)+(EXP(-$G465/INDEX($AV$5:$BA$12,MATCH($D465,$AR$5:$AR$12,0),5))*($G465/INDEX($AV$5:$BA$12,MATCH($D465,$AR$5:$AR$12,0),5))^$I465)+(EXP(-$G465/INDEX($AV$5:$BA$12,MATCH($D465,$AR$5:$AR$12,0),6))*($G465/INDEX($AV$5:$BA$12,MATCH($D465,$AR$5:$AR$12,0),6))^$I465)),0)</x:f>
        <x:v>0</x:v>
      </x:c>
      <x:c r="AD465" s="145" t="n">
        <x:f>IFERROR((EXP(-$G465/INDEX($AV$5:$BA$12,MATCH($D465,$AR$5:$AR$12,0),6))*($G465/INDEX($AV$5:$BA$12,MATCH($D465,$AR$5:$AR$12,0),6))^$I465)/((EXP(-$G465/INDEX($AV$5:$BA$12,MATCH($D465,$AR$5:$AR$12,0),1))*($G465/INDEX($AV$5:$BA$12,MATCH($D465,$AR$5:$AR$12,0),1))^$I465)+(EXP(-$G465/INDEX($AV$5:$BA$12,MATCH($D465,$AR$5:$AR$12,0),2))*($G465/INDEX($AV$5:$BA$12,MATCH($D465,$AR$5:$AR$12,0),2))^$I465)+(EXP(-$G465/INDEX($AV$5:$BA$12,MATCH($D465,$AR$5:$AR$12,0),3))*($G465/INDEX($AV$5:$BA$12,MATCH($D465,$AR$5:$AR$12,0),3))^$I465)+(EXP(-$G465/INDEX($AV$5:$BA$12,MATCH($D465,$AR$5:$AR$12,0),4))*($G465/INDEX($AV$5:$BA$12,MATCH($D465,$AR$5:$AR$12,0),4))^$I465)+(EXP(-$G465/INDEX($AV$5:$BA$12,MATCH($D465,$AR$5:$AR$12,0),5))*($G465/INDEX($AV$5:$BA$12,MATCH($D465,$AR$5:$AR$12,0),5))^$I465)+(EXP(-$G465/INDEX($AV$5:$BA$12,MATCH($D465,$AR$5:$AR$12,0),6))*($G465/INDEX($AV$5:$BA$12,MATCH($D465,$AR$5:$AR$12,0),6))^$I465)),0)</x:f>
        <x:v>0</x:v>
      </x:c>
      <x:c r="AE465" s="145" t="n">
        <x:f>IFERROR((EXP(-$G465/INDEX($BB$5:$BG$12,MATCH($D465,$AR$5:$AR$12,0),1))*($G465/INDEX($BB$5:$BG$12,MATCH($D465,$AR$5:$AR$12,0),1))^$J465)/((EXP(-$G465/INDEX($BB$5:$BG$12,MATCH($D465,$AR$5:$AR$12,0),1))*($G465/INDEX($BB$5:$BG$12,MATCH($D465,$AR$5:$AR$12,0),1))^$J465)+(EXP(-$G465/INDEX($BB$5:$BG$12,MATCH($D465,$AR$5:$AR$12,0),2))*($G465/INDEX($BB$5:$BG$12,MATCH($D465,$AR$5:$AR$12,0),2))^$J465)+(EXP(-$G465/INDEX($BB$5:$BG$12,MATCH($D465,$AR$5:$AR$12,0),3))*($G465/INDEX($BB$5:$BG$12,MATCH($D465,$AR$5:$AR$12,0),3))^$J465)+(EXP(-$G465/INDEX($BB$5:$BG$12,MATCH($D465,$AR$5:$AR$12,0),4))*($G465/INDEX($BB$5:$BG$12,MATCH($D465,$AR$5:$AR$12,0),4))^$J465)+(EXP(-$G465/INDEX($BB$5:$BG$12,MATCH($D465,$AR$5:$AR$12,0),5))*($G465/INDEX($BB$5:$BG$12,MATCH($D465,$AR$5:$AR$12,0),5))^$J465)+(EXP(-$G465/INDEX($BB$5:$BG$12,MATCH($D465,$AR$5:$AR$12,0),6))*($G465/INDEX($BB$5:$BG$12,MATCH($D465,$AR$5:$AR$12,0),6))^$J465)),0)</x:f>
        <x:v>0</x:v>
      </x:c>
      <x:c r="AF465" s="145" t="n">
        <x:f>IFERROR((EXP(-$G465/INDEX($BB$5:$BG$12,MATCH($D465,$AR$5:$AR$12,0),2))*($G465/INDEX($BB$5:$BG$12,MATCH($D465,$AR$5:$AR$12,0),2))^$J465)/((EXP(-$G465/INDEX($BB$5:$BG$12,MATCH($D465,$AR$5:$AR$12,0),1))*($G465/INDEX($BB$5:$BG$12,MATCH($D465,$AR$5:$AR$12,0),1))^$J465)+(EXP(-$G465/INDEX($BB$5:$BG$12,MATCH($D465,$AR$5:$AR$12,0),2))*($G465/INDEX($BB$5:$BG$12,MATCH($D465,$AR$5:$AR$12,0),2))^$J465)+(EXP(-$G465/INDEX($BB$5:$BG$12,MATCH($D465,$AR$5:$AR$12,0),3))*($G465/INDEX($BB$5:$BG$12,MATCH($D465,$AR$5:$AR$12,0),3))^$J465)+(EXP(-$G465/INDEX($BB$5:$BG$12,MATCH($D465,$AR$5:$AR$12,0),4))*($G465/INDEX($BB$5:$BG$12,MATCH($D465,$AR$5:$AR$12,0),4))^$J465)+(EXP(-$G465/INDEX($BB$5:$BG$12,MATCH($D465,$AR$5:$AR$12,0),5))*($G465/INDEX($BB$5:$BG$12,MATCH($D465,$AR$5:$AR$12,0),5))^$J465)+(EXP(-$G465/INDEX($BB$5:$BG$12,MATCH($D465,$AR$5:$AR$12,0),6))*($G465/INDEX($BB$5:$BG$12,MATCH($D465,$AR$5:$AR$12,0),6))^$J465)),0)</x:f>
        <x:v>0</x:v>
      </x:c>
      <x:c r="AG465" s="145" t="n">
        <x:f>IFERROR((EXP(-$G465/INDEX($BB$5:$BG$12,MATCH($D465,$AR$5:$AR$12,0),3))*($G465/INDEX($BB$5:$BG$12,MATCH($D465,$AR$5:$AR$12,0),3))^$J465)/((EXP(-$G465/INDEX($BB$5:$BG$12,MATCH($D465,$AR$5:$AR$12,0),1))*($G465/INDEX($BB$5:$BG$12,MATCH($D465,$AR$5:$AR$12,0),1))^$J465)+(EXP(-$G465/INDEX($BB$5:$BG$12,MATCH($D465,$AR$5:$AR$12,0),2))*($G465/INDEX($BB$5:$BG$12,MATCH($D465,$AR$5:$AR$12,0),2))^$J465)+(EXP(-$G465/INDEX($BB$5:$BG$12,MATCH($D465,$AR$5:$AR$12,0),3))*($G465/INDEX($BB$5:$BG$12,MATCH($D465,$AR$5:$AR$12,0),3))^$J465)+(EXP(-$G465/INDEX($BB$5:$BG$12,MATCH($D465,$AR$5:$AR$12,0),4))*($G465/INDEX($BB$5:$BG$12,MATCH($D465,$AR$5:$AR$12,0),4))^$J465)+(EXP(-$G465/INDEX($BB$5:$BG$12,MATCH($D465,$AR$5:$AR$12,0),5))*($G465/INDEX($BB$5:$BG$12,MATCH($D465,$AR$5:$AR$12,0),5))^$J465)+(EXP(-$G465/INDEX($BB$5:$BG$12,MATCH($D465,$AR$5:$AR$12,0),6))*($G465/INDEX($BB$5:$BG$12,MATCH($D465,$AR$5:$AR$12,0),6))^$J465)),0)</x:f>
        <x:v>0</x:v>
      </x:c>
      <x:c r="AH465" s="145" t="n">
        <x:f>IFERROR((EXP(-$G465/INDEX($BB$5:$BG$12,MATCH($D465,$AR$5:$AR$12,0),4))*($G465/INDEX($BB$5:$BG$12,MATCH($D465,$AR$5:$AR$12,0),4))^$J465)/((EXP(-$G465/INDEX($BB$5:$BG$12,MATCH($D465,$AR$5:$AR$12,0),1))*($G465/INDEX($BB$5:$BG$12,MATCH($D465,$AR$5:$AR$12,0),1))^$J465)+(EXP(-$G465/INDEX($BB$5:$BG$12,MATCH($D465,$AR$5:$AR$12,0),2))*($G465/INDEX($BB$5:$BG$12,MATCH($D465,$AR$5:$AR$12,0),2))^$J465)+(EXP(-$G465/INDEX($BB$5:$BG$12,MATCH($D465,$AR$5:$AR$12,0),3))*($G465/INDEX($BB$5:$BG$12,MATCH($D465,$AR$5:$AR$12,0),3))^$J465)+(EXP(-$G465/INDEX($BB$5:$BG$12,MATCH($D465,$AR$5:$AR$12,0),4))*($G465/INDEX($BB$5:$BG$12,MATCH($D465,$AR$5:$AR$12,0),4))^$J465)+(EXP(-$G465/INDEX($BB$5:$BG$12,MATCH($D465,$AR$5:$AR$12,0),5))*($G465/INDEX($BB$5:$BG$12,MATCH($D465,$AR$5:$AR$12,0),5))^$J465)+(EXP(-$G465/INDEX($BB$5:$BG$12,MATCH($D465,$AR$5:$AR$12,0),6))*($G465/INDEX($BB$5:$BG$12,MATCH($D465,$AR$5:$AR$12,0),6))^$J465)),0)</x:f>
        <x:v>0</x:v>
      </x:c>
      <x:c r="AI465" s="145" t="n">
        <x:f>IFERROR((EXP(-$G465/INDEX($BB$5:$BG$12,MATCH($D465,$AR$5:$AR$12,0),5))*($G465/INDEX($BB$5:$BG$12,MATCH($D465,$AR$5:$AR$12,0),5))^$J465)/((EXP(-$G465/INDEX($BB$5:$BG$12,MATCH($D465,$AR$5:$AR$12,0),1))*($G465/INDEX($BB$5:$BG$12,MATCH($D465,$AR$5:$AR$12,0),1))^$J465)+(EXP(-$G465/INDEX($BB$5:$BG$12,MATCH($D465,$AR$5:$AR$12,0),2))*($G465/INDEX($BB$5:$BG$12,MATCH($D465,$AR$5:$AR$12,0),2))^$J465)+(EXP(-$G465/INDEX($BB$5:$BG$12,MATCH($D465,$AR$5:$AR$12,0),3))*($G465/INDEX($BB$5:$BG$12,MATCH($D465,$AR$5:$AR$12,0),3))^$J465)+(EXP(-$G465/INDEX($BB$5:$BG$12,MATCH($D465,$AR$5:$AR$12,0),4))*($G465/INDEX($BB$5:$BG$12,MATCH($D465,$AR$5:$AR$12,0),4))^$J465)+(EXP(-$G465/INDEX($BB$5:$BG$12,MATCH($D465,$AR$5:$AR$12,0),5))*($G465/INDEX($BB$5:$BG$12,MATCH($D465,$AR$5:$AR$12,0),5))^$J465)+(EXP(-$G465/INDEX($BB$5:$BG$12,MATCH($D465,$AR$5:$AR$12,0),6))*($G465/INDEX($BB$5:$BG$12,MATCH($D465,$AR$5:$AR$12,0),6))^$J465)),0)</x:f>
        <x:v>0</x:v>
      </x:c>
      <x:c r="AJ465" s="145" t="n">
        <x:f>IFERROR((EXP(-$G465/INDEX($BB$5:$BG$12,MATCH($D465,$AR$5:$AR$12,0),6))*($G465/INDEX($BB$5:$BG$12,MATCH($D465,$AR$5:$AR$12,0),6))^$J465)/((EXP(-$G465/INDEX($BB$5:$BG$12,MATCH($D465,$AR$5:$AR$12,0),1))*($G465/INDEX($BB$5:$BG$12,MATCH($D465,$AR$5:$AR$12,0),1))^$J465)+(EXP(-$G465/INDEX($BB$5:$BG$12,MATCH($D465,$AR$5:$AR$12,0),2))*($G465/INDEX($BB$5:$BG$12,MATCH($D465,$AR$5:$AR$12,0),2))^$J465)+(EXP(-$G465/INDEX($BB$5:$BG$12,MATCH($D465,$AR$5:$AR$12,0),3))*($G465/INDEX($BB$5:$BG$12,MATCH($D465,$AR$5:$AR$12,0),3))^$J465)+(EXP(-$G465/INDEX($BB$5:$BG$12,MATCH($D465,$AR$5:$AR$12,0),4))*($G465/INDEX($BB$5:$BG$12,MATCH($D465,$AR$5:$AR$12,0),4))^$J465)+(EXP(-$G465/INDEX($BB$5:$BG$12,MATCH($D465,$AR$5:$AR$12,0),5))*($G465/INDEX($BB$5:$BG$12,MATCH($D465,$AR$5:$AR$12,0),5))^$J465)+(EXP(-$G465/INDEX($BB$5:$BG$12,MATCH($D465,$AR$5:$AR$12,0),6))*($G465/INDEX($BB$5:$BG$12,MATCH($D465,$AR$5:$AR$12,0),6))^$J465)),0)</x:f>
        <x:v>0</x:v>
      </x:c>
      <x:c r="BJ465"/>
      <x:c r="BK465"/>
      <x:c r="BL465"/>
      <x:c r="BM465"/>
      <x:c r="BN465"/>
      <x:c r="BO465"/>
      <x:c r="BP465"/>
      <x:c r="BQ465"/>
      <x:c r="BR465"/>
      <x:c r="BS465"/>
      <x:c r="BT465"/>
      <x:c r="BU465"/>
      <x:c r="BV465"/>
      <x:c r="BW465"/>
      <x:c r="BX465"/>
      <x:c r="BY465"/>
      <x:c r="BZ465"/>
    </x:row>
    <x:row r="466">
      <x:c r="A466" s="30" t="n">
        <x:f>'対象台データ'!A464</x:f>
        <x:v>46278</x:v>
      </x:c>
      <x:c r="B466" s="1004" t="str">
        <x:f>'対象台データ'!B464</x:f>
        <x:v>日</x:v>
      </x:c>
      <x:c r="C466" s="1004" t="str">
        <x:f>'対象台データ'!C464</x:f>
        <x:v>9/13</x:v>
      </x:c>
      <x:c r="D466" t="str">
        <x:f>'対象台データ'!D464</x:f>
        <x:v>スマスロ リコリス・リコイル</x:v>
      </x:c>
      <x:c r="E466" s="1015" t="n">
        <x:f>IF($X466="A",MIN(100,MAX(0,55+(V466-55)*(1+0.4*SQRT(MIN(G466/8000,1))))),MIN(100,MAX(0,V466)))</x:f>
        <x:v>94.19305568487019</x:v>
      </x:c>
      <x:c r="F466" s="1017" t="n">
        <x:f>'対象台データ'!E464</x:f>
        <x:v>567</x:v>
      </x:c>
      <x:c r="G466" s="644" t="n">
        <x:f>'対象台データ'!F464</x:f>
        <x:v>8936</x:v>
      </x:c>
      <x:c r="H466" s="644" t="n">
        <x:f>'対象台データ'!G464</x:f>
        <x:v>8604</x:v>
      </x:c>
      <x:c r="I466" s="644" t="n">
        <x:f>'対象台データ'!H464</x:f>
        <x:v>0</x:v>
      </x:c>
      <x:c r="J466" s="644" t="n">
        <x:f>'対象台データ'!I464</x:f>
        <x:v>14</x:v>
      </x:c>
      <x:c r="K466" s="145" t="n">
        <x:f>'対象台データ'!K464</x:f>
        <x:v>1.32094897045658</x:v>
      </x:c>
      <x:c r="L466" s="28" t="n">
        <x:f>IF(G466&lt;=0,5,IF(G466&lt;1500,5+(G466-0)*(20-5)/(1500-0),IF(G466&lt;3000,20+(G466-1500)*(40-20)/(3000-1500),IF(G466&lt;4500,40+(G466-3000)*(58-40)/(4500-3000),IF(G466&lt;6000,58+(G466-4500)*(72-58)/(6000-4500),IF(G466&lt;7500,72+(G466-6000)*(84-72)/(7500-6000),IF(G466&lt;9000,84+(G466-7500)*(93-84)/(9000-7500),IF(G466&lt;11000,93+(G466-9000)*(100-93)/(11000-9000),100))))))))</x:f>
        <x:v>92.616</x:v>
      </x:c>
      <x:c r="M466" s="28" t="n">
        <x:v>1</x:v>
      </x:c>
      <x:c r="N466" s="28" t="n">
        <x:f>MIN(100,L466*M466)</x:f>
        <x:v>92.616</x:v>
      </x:c>
      <x:c r="O466" s="28" t="n">
        <x:f>IF(K466&lt;=0.8,0,IF(K466&lt;0.9,0+(K466-0.8)*(10-0)/(0.9-0.8),IF(K466&lt;1,10+(K466-0.9)*(35-10)/(1-0.9),IF(K466&lt;1.2,35+(K466-1)*(87-35)/(1.2-1),IF(K466&lt;1.3,87+(K466-1.2)*(96-87)/(1.3-1.2),IF(K466&lt;1.45,96+(K466-1.3)*(100-96)/(1.45-1.3),100))))))</x:f>
        <x:v>96.55863921217546</x:v>
      </x:c>
      <x:c r="P466" s="145" t="n">
        <x:f>MIN(1,SQRT(G466/8000))</x:f>
        <x:v>1</x:v>
      </x:c>
      <x:c r="Q466" s="28" t="n">
        <x:f>35+(O466-35)*P466</x:f>
        <x:v>96.55863921217546</x:v>
      </x:c>
      <x:c r="R466" s="28" t="n">
        <x:f>IF(K466&lt;0.95,MIN(25,(0.95-K466)*250),0)</x:f>
        <x:v>0</x:v>
      </x:c>
      <x:c r="S466" s="28" t="n">
        <x:f>IF($X466="A",Y466*5+Z466*15+AA466*30+AB466*60+AC466*80+AD466*100,0)</x:f>
        <x:v>0</x:v>
      </x:c>
      <x:c r="T466" s="28" t="n">
        <x:f>IF($X466="A",AE466*5+AF466*15+AG466*30+AH466*60+AI466*80+AJ466*100,0)</x:f>
        <x:v>0</x:v>
      </x:c>
      <x:c r="U466" s="28" t="n">
        <x:f>IF($X466="A",S466*15%+T466*30%+Q466*55%,0)</x:f>
        <x:v>0</x:v>
      </x:c>
      <x:c r="V466" s="1019" t="n">
        <x:f>IF($X466="A",U466*80%+N466*20%,N466*IFERROR(INDEX($AT$5:$AT$60,MATCH($D466,$AR$5:$AR$60,0)),0.6)+Q466*IFERROR(INDEX($AU$5:$AU$60,MATCH($D466,$AR$5:$AR$60,0)),0.4)-R466)</x:f>
        <x:v>94.19305568487019</x:v>
      </x:c>
      <x:c r="W466" s="25" t="str">
        <x:f>IF(E466&gt;=90,"設定6級候補",IF(E466&gt;=75,"設定4以上強候補",IF(E466&gt;=60,"設定4以上を疑う","要観察")))</x:f>
        <x:v>設定6級候補</x:v>
      </x:c>
      <x:c r="X466" s="1004" t="str">
        <x:f>IFERROR(INDEX($AS$5:$AS$60,MATCH($D466,$AR$5:$AR$60,0)),"AT")</x:f>
        <x:v>AT</x:v>
      </x:c>
      <x:c r="Y466" s="145" t="n">
        <x:f>IFERROR((EXP(-$G466/INDEX($AV$5:$BA$12,MATCH($D466,$AR$5:$AR$12,0),1))*($G466/INDEX($AV$5:$BA$12,MATCH($D466,$AR$5:$AR$12,0),1))^$I466)/((EXP(-$G466/INDEX($AV$5:$BA$12,MATCH($D466,$AR$5:$AR$12,0),1))*($G466/INDEX($AV$5:$BA$12,MATCH($D466,$AR$5:$AR$12,0),1))^$I466)+(EXP(-$G466/INDEX($AV$5:$BA$12,MATCH($D466,$AR$5:$AR$12,0),2))*($G466/INDEX($AV$5:$BA$12,MATCH($D466,$AR$5:$AR$12,0),2))^$I466)+(EXP(-$G466/INDEX($AV$5:$BA$12,MATCH($D466,$AR$5:$AR$12,0),3))*($G466/INDEX($AV$5:$BA$12,MATCH($D466,$AR$5:$AR$12,0),3))^$I466)+(EXP(-$G466/INDEX($AV$5:$BA$12,MATCH($D466,$AR$5:$AR$12,0),4))*($G466/INDEX($AV$5:$BA$12,MATCH($D466,$AR$5:$AR$12,0),4))^$I466)+(EXP(-$G466/INDEX($AV$5:$BA$12,MATCH($D466,$AR$5:$AR$12,0),5))*($G466/INDEX($AV$5:$BA$12,MATCH($D466,$AR$5:$AR$12,0),5))^$I466)+(EXP(-$G466/INDEX($AV$5:$BA$12,MATCH($D466,$AR$5:$AR$12,0),6))*($G466/INDEX($AV$5:$BA$12,MATCH($D466,$AR$5:$AR$12,0),6))^$I466)),0)</x:f>
        <x:v>0</x:v>
      </x:c>
      <x:c r="Z466" s="145" t="n">
        <x:f>IFERROR((EXP(-$G466/INDEX($AV$5:$BA$12,MATCH($D466,$AR$5:$AR$12,0),2))*($G466/INDEX($AV$5:$BA$12,MATCH($D466,$AR$5:$AR$12,0),2))^$I466)/((EXP(-$G466/INDEX($AV$5:$BA$12,MATCH($D466,$AR$5:$AR$12,0),1))*($G466/INDEX($AV$5:$BA$12,MATCH($D466,$AR$5:$AR$12,0),1))^$I466)+(EXP(-$G466/INDEX($AV$5:$BA$12,MATCH($D466,$AR$5:$AR$12,0),2))*($G466/INDEX($AV$5:$BA$12,MATCH($D466,$AR$5:$AR$12,0),2))^$I466)+(EXP(-$G466/INDEX($AV$5:$BA$12,MATCH($D466,$AR$5:$AR$12,0),3))*($G466/INDEX($AV$5:$BA$12,MATCH($D466,$AR$5:$AR$12,0),3))^$I466)+(EXP(-$G466/INDEX($AV$5:$BA$12,MATCH($D466,$AR$5:$AR$12,0),4))*($G466/INDEX($AV$5:$BA$12,MATCH($D466,$AR$5:$AR$12,0),4))^$I466)+(EXP(-$G466/INDEX($AV$5:$BA$12,MATCH($D466,$AR$5:$AR$12,0),5))*($G466/INDEX($AV$5:$BA$12,MATCH($D466,$AR$5:$AR$12,0),5))^$I466)+(EXP(-$G466/INDEX($AV$5:$BA$12,MATCH($D466,$AR$5:$AR$12,0),6))*($G466/INDEX($AV$5:$BA$12,MATCH($D466,$AR$5:$AR$12,0),6))^$I466)),0)</x:f>
        <x:v>0</x:v>
      </x:c>
      <x:c r="AA466" s="145" t="n">
        <x:f>IFERROR((EXP(-$G466/INDEX($AV$5:$BA$12,MATCH($D466,$AR$5:$AR$12,0),3))*($G466/INDEX($AV$5:$BA$12,MATCH($D466,$AR$5:$AR$12,0),3))^$I466)/((EXP(-$G466/INDEX($AV$5:$BA$12,MATCH($D466,$AR$5:$AR$12,0),1))*($G466/INDEX($AV$5:$BA$12,MATCH($D466,$AR$5:$AR$12,0),1))^$I466)+(EXP(-$G466/INDEX($AV$5:$BA$12,MATCH($D466,$AR$5:$AR$12,0),2))*($G466/INDEX($AV$5:$BA$12,MATCH($D466,$AR$5:$AR$12,0),2))^$I466)+(EXP(-$G466/INDEX($AV$5:$BA$12,MATCH($D466,$AR$5:$AR$12,0),3))*($G466/INDEX($AV$5:$BA$12,MATCH($D466,$AR$5:$AR$12,0),3))^$I466)+(EXP(-$G466/INDEX($AV$5:$BA$12,MATCH($D466,$AR$5:$AR$12,0),4))*($G466/INDEX($AV$5:$BA$12,MATCH($D466,$AR$5:$AR$12,0),4))^$I466)+(EXP(-$G466/INDEX($AV$5:$BA$12,MATCH($D466,$AR$5:$AR$12,0),5))*($G466/INDEX($AV$5:$BA$12,MATCH($D466,$AR$5:$AR$12,0),5))^$I466)+(EXP(-$G466/INDEX($AV$5:$BA$12,MATCH($D466,$AR$5:$AR$12,0),6))*($G466/INDEX($AV$5:$BA$12,MATCH($D466,$AR$5:$AR$12,0),6))^$I466)),0)</x:f>
        <x:v>0</x:v>
      </x:c>
      <x:c r="AB466" s="145" t="n">
        <x:f>IFERROR((EXP(-$G466/INDEX($AV$5:$BA$12,MATCH($D466,$AR$5:$AR$12,0),4))*($G466/INDEX($AV$5:$BA$12,MATCH($D466,$AR$5:$AR$12,0),4))^$I466)/((EXP(-$G466/INDEX($AV$5:$BA$12,MATCH($D466,$AR$5:$AR$12,0),1))*($G466/INDEX($AV$5:$BA$12,MATCH($D466,$AR$5:$AR$12,0),1))^$I466)+(EXP(-$G466/INDEX($AV$5:$BA$12,MATCH($D466,$AR$5:$AR$12,0),2))*($G466/INDEX($AV$5:$BA$12,MATCH($D466,$AR$5:$AR$12,0),2))^$I466)+(EXP(-$G466/INDEX($AV$5:$BA$12,MATCH($D466,$AR$5:$AR$12,0),3))*($G466/INDEX($AV$5:$BA$12,MATCH($D466,$AR$5:$AR$12,0),3))^$I466)+(EXP(-$G466/INDEX($AV$5:$BA$12,MATCH($D466,$AR$5:$AR$12,0),4))*($G466/INDEX($AV$5:$BA$12,MATCH($D466,$AR$5:$AR$12,0),4))^$I466)+(EXP(-$G466/INDEX($AV$5:$BA$12,MATCH($D466,$AR$5:$AR$12,0),5))*($G466/INDEX($AV$5:$BA$12,MATCH($D466,$AR$5:$AR$12,0),5))^$I466)+(EXP(-$G466/INDEX($AV$5:$BA$12,MATCH($D466,$AR$5:$AR$12,0),6))*($G466/INDEX($AV$5:$BA$12,MATCH($D466,$AR$5:$AR$12,0),6))^$I466)),0)</x:f>
        <x:v>0</x:v>
      </x:c>
      <x:c r="AC466" s="145" t="n">
        <x:f>IFERROR((EXP(-$G466/INDEX($AV$5:$BA$12,MATCH($D466,$AR$5:$AR$12,0),5))*($G466/INDEX($AV$5:$BA$12,MATCH($D466,$AR$5:$AR$12,0),5))^$I466)/((EXP(-$G466/INDEX($AV$5:$BA$12,MATCH($D466,$AR$5:$AR$12,0),1))*($G466/INDEX($AV$5:$BA$12,MATCH($D466,$AR$5:$AR$12,0),1))^$I466)+(EXP(-$G466/INDEX($AV$5:$BA$12,MATCH($D466,$AR$5:$AR$12,0),2))*($G466/INDEX($AV$5:$BA$12,MATCH($D466,$AR$5:$AR$12,0),2))^$I466)+(EXP(-$G466/INDEX($AV$5:$BA$12,MATCH($D466,$AR$5:$AR$12,0),3))*($G466/INDEX($AV$5:$BA$12,MATCH($D466,$AR$5:$AR$12,0),3))^$I466)+(EXP(-$G466/INDEX($AV$5:$BA$12,MATCH($D466,$AR$5:$AR$12,0),4))*($G466/INDEX($AV$5:$BA$12,MATCH($D466,$AR$5:$AR$12,0),4))^$I466)+(EXP(-$G466/INDEX($AV$5:$BA$12,MATCH($D466,$AR$5:$AR$12,0),5))*($G466/INDEX($AV$5:$BA$12,MATCH($D466,$AR$5:$AR$12,0),5))^$I466)+(EXP(-$G466/INDEX($AV$5:$BA$12,MATCH($D466,$AR$5:$AR$12,0),6))*($G466/INDEX($AV$5:$BA$12,MATCH($D466,$AR$5:$AR$12,0),6))^$I466)),0)</x:f>
        <x:v>0</x:v>
      </x:c>
      <x:c r="AD466" s="145" t="n">
        <x:f>IFERROR((EXP(-$G466/INDEX($AV$5:$BA$12,MATCH($D466,$AR$5:$AR$12,0),6))*($G466/INDEX($AV$5:$BA$12,MATCH($D466,$AR$5:$AR$12,0),6))^$I466)/((EXP(-$G466/INDEX($AV$5:$BA$12,MATCH($D466,$AR$5:$AR$12,0),1))*($G466/INDEX($AV$5:$BA$12,MATCH($D466,$AR$5:$AR$12,0),1))^$I466)+(EXP(-$G466/INDEX($AV$5:$BA$12,MATCH($D466,$AR$5:$AR$12,0),2))*($G466/INDEX($AV$5:$BA$12,MATCH($D466,$AR$5:$AR$12,0),2))^$I466)+(EXP(-$G466/INDEX($AV$5:$BA$12,MATCH($D466,$AR$5:$AR$12,0),3))*($G466/INDEX($AV$5:$BA$12,MATCH($D466,$AR$5:$AR$12,0),3))^$I466)+(EXP(-$G466/INDEX($AV$5:$BA$12,MATCH($D466,$AR$5:$AR$12,0),4))*($G466/INDEX($AV$5:$BA$12,MATCH($D466,$AR$5:$AR$12,0),4))^$I466)+(EXP(-$G466/INDEX($AV$5:$BA$12,MATCH($D466,$AR$5:$AR$12,0),5))*($G466/INDEX($AV$5:$BA$12,MATCH($D466,$AR$5:$AR$12,0),5))^$I466)+(EXP(-$G466/INDEX($AV$5:$BA$12,MATCH($D466,$AR$5:$AR$12,0),6))*($G466/INDEX($AV$5:$BA$12,MATCH($D466,$AR$5:$AR$12,0),6))^$I466)),0)</x:f>
        <x:v>0</x:v>
      </x:c>
      <x:c r="AE466" s="145" t="n">
        <x:f>IFERROR((EXP(-$G466/INDEX($BB$5:$BG$12,MATCH($D466,$AR$5:$AR$12,0),1))*($G466/INDEX($BB$5:$BG$12,MATCH($D466,$AR$5:$AR$12,0),1))^$J466)/((EXP(-$G466/INDEX($BB$5:$BG$12,MATCH($D466,$AR$5:$AR$12,0),1))*($G466/INDEX($BB$5:$BG$12,MATCH($D466,$AR$5:$AR$12,0),1))^$J466)+(EXP(-$G466/INDEX($BB$5:$BG$12,MATCH($D466,$AR$5:$AR$12,0),2))*($G466/INDEX($BB$5:$BG$12,MATCH($D466,$AR$5:$AR$12,0),2))^$J466)+(EXP(-$G466/INDEX($BB$5:$BG$12,MATCH($D466,$AR$5:$AR$12,0),3))*($G466/INDEX($BB$5:$BG$12,MATCH($D466,$AR$5:$AR$12,0),3))^$J466)+(EXP(-$G466/INDEX($BB$5:$BG$12,MATCH($D466,$AR$5:$AR$12,0),4))*($G466/INDEX($BB$5:$BG$12,MATCH($D466,$AR$5:$AR$12,0),4))^$J466)+(EXP(-$G466/INDEX($BB$5:$BG$12,MATCH($D466,$AR$5:$AR$12,0),5))*($G466/INDEX($BB$5:$BG$12,MATCH($D466,$AR$5:$AR$12,0),5))^$J466)+(EXP(-$G466/INDEX($BB$5:$BG$12,MATCH($D466,$AR$5:$AR$12,0),6))*($G466/INDEX($BB$5:$BG$12,MATCH($D466,$AR$5:$AR$12,0),6))^$J466)),0)</x:f>
        <x:v>0</x:v>
      </x:c>
      <x:c r="AF466" s="145" t="n">
        <x:f>IFERROR((EXP(-$G466/INDEX($BB$5:$BG$12,MATCH($D466,$AR$5:$AR$12,0),2))*($G466/INDEX($BB$5:$BG$12,MATCH($D466,$AR$5:$AR$12,0),2))^$J466)/((EXP(-$G466/INDEX($BB$5:$BG$12,MATCH($D466,$AR$5:$AR$12,0),1))*($G466/INDEX($BB$5:$BG$12,MATCH($D466,$AR$5:$AR$12,0),1))^$J466)+(EXP(-$G466/INDEX($BB$5:$BG$12,MATCH($D466,$AR$5:$AR$12,0),2))*($G466/INDEX($BB$5:$BG$12,MATCH($D466,$AR$5:$AR$12,0),2))^$J466)+(EXP(-$G466/INDEX($BB$5:$BG$12,MATCH($D466,$AR$5:$AR$12,0),3))*($G466/INDEX($BB$5:$BG$12,MATCH($D466,$AR$5:$AR$12,0),3))^$J466)+(EXP(-$G466/INDEX($BB$5:$BG$12,MATCH($D466,$AR$5:$AR$12,0),4))*($G466/INDEX($BB$5:$BG$12,MATCH($D466,$AR$5:$AR$12,0),4))^$J466)+(EXP(-$G466/INDEX($BB$5:$BG$12,MATCH($D466,$AR$5:$AR$12,0),5))*($G466/INDEX($BB$5:$BG$12,MATCH($D466,$AR$5:$AR$12,0),5))^$J466)+(EXP(-$G466/INDEX($BB$5:$BG$12,MATCH($D466,$AR$5:$AR$12,0),6))*($G466/INDEX($BB$5:$BG$12,MATCH($D466,$AR$5:$AR$12,0),6))^$J466)),0)</x:f>
        <x:v>0</x:v>
      </x:c>
      <x:c r="AG466" s="145" t="n">
        <x:f>IFERROR((EXP(-$G466/INDEX($BB$5:$BG$12,MATCH($D466,$AR$5:$AR$12,0),3))*($G466/INDEX($BB$5:$BG$12,MATCH($D466,$AR$5:$AR$12,0),3))^$J466)/((EXP(-$G466/INDEX($BB$5:$BG$12,MATCH($D466,$AR$5:$AR$12,0),1))*($G466/INDEX($BB$5:$BG$12,MATCH($D466,$AR$5:$AR$12,0),1))^$J466)+(EXP(-$G466/INDEX($BB$5:$BG$12,MATCH($D466,$AR$5:$AR$12,0),2))*($G466/INDEX($BB$5:$BG$12,MATCH($D466,$AR$5:$AR$12,0),2))^$J466)+(EXP(-$G466/INDEX($BB$5:$BG$12,MATCH($D466,$AR$5:$AR$12,0),3))*($G466/INDEX($BB$5:$BG$12,MATCH($D466,$AR$5:$AR$12,0),3))^$J466)+(EXP(-$G466/INDEX($BB$5:$BG$12,MATCH($D466,$AR$5:$AR$12,0),4))*($G466/INDEX($BB$5:$BG$12,MATCH($D466,$AR$5:$AR$12,0),4))^$J466)+(EXP(-$G466/INDEX($BB$5:$BG$12,MATCH($D466,$AR$5:$AR$12,0),5))*($G466/INDEX($BB$5:$BG$12,MATCH($D466,$AR$5:$AR$12,0),5))^$J466)+(EXP(-$G466/INDEX($BB$5:$BG$12,MATCH($D466,$AR$5:$AR$12,0),6))*($G466/INDEX($BB$5:$BG$12,MATCH($D466,$AR$5:$AR$12,0),6))^$J466)),0)</x:f>
        <x:v>0</x:v>
      </x:c>
      <x:c r="AH466" s="145" t="n">
        <x:f>IFERROR((EXP(-$G466/INDEX($BB$5:$BG$12,MATCH($D466,$AR$5:$AR$12,0),4))*($G466/INDEX($BB$5:$BG$12,MATCH($D466,$AR$5:$AR$12,0),4))^$J466)/((EXP(-$G466/INDEX($BB$5:$BG$12,MATCH($D466,$AR$5:$AR$12,0),1))*($G466/INDEX($BB$5:$BG$12,MATCH($D466,$AR$5:$AR$12,0),1))^$J466)+(EXP(-$G466/INDEX($BB$5:$BG$12,MATCH($D466,$AR$5:$AR$12,0),2))*($G466/INDEX($BB$5:$BG$12,MATCH($D466,$AR$5:$AR$12,0),2))^$J466)+(EXP(-$G466/INDEX($BB$5:$BG$12,MATCH($D466,$AR$5:$AR$12,0),3))*($G466/INDEX($BB$5:$BG$12,MATCH($D466,$AR$5:$AR$12,0),3))^$J466)+(EXP(-$G466/INDEX($BB$5:$BG$12,MATCH($D466,$AR$5:$AR$12,0),4))*($G466/INDEX($BB$5:$BG$12,MATCH($D466,$AR$5:$AR$12,0),4))^$J466)+(EXP(-$G466/INDEX($BB$5:$BG$12,MATCH($D466,$AR$5:$AR$12,0),5))*($G466/INDEX($BB$5:$BG$12,MATCH($D466,$AR$5:$AR$12,0),5))^$J466)+(EXP(-$G466/INDEX($BB$5:$BG$12,MATCH($D466,$AR$5:$AR$12,0),6))*($G466/INDEX($BB$5:$BG$12,MATCH($D466,$AR$5:$AR$12,0),6))^$J466)),0)</x:f>
        <x:v>0</x:v>
      </x:c>
      <x:c r="AI466" s="145" t="n">
        <x:f>IFERROR((EXP(-$G466/INDEX($BB$5:$BG$12,MATCH($D466,$AR$5:$AR$12,0),5))*($G466/INDEX($BB$5:$BG$12,MATCH($D466,$AR$5:$AR$12,0),5))^$J466)/((EXP(-$G466/INDEX($BB$5:$BG$12,MATCH($D466,$AR$5:$AR$12,0),1))*($G466/INDEX($BB$5:$BG$12,MATCH($D466,$AR$5:$AR$12,0),1))^$J466)+(EXP(-$G466/INDEX($BB$5:$BG$12,MATCH($D466,$AR$5:$AR$12,0),2))*($G466/INDEX($BB$5:$BG$12,MATCH($D466,$AR$5:$AR$12,0),2))^$J466)+(EXP(-$G466/INDEX($BB$5:$BG$12,MATCH($D466,$AR$5:$AR$12,0),3))*($G466/INDEX($BB$5:$BG$12,MATCH($D466,$AR$5:$AR$12,0),3))^$J466)+(EXP(-$G466/INDEX($BB$5:$BG$12,MATCH($D466,$AR$5:$AR$12,0),4))*($G466/INDEX($BB$5:$BG$12,MATCH($D466,$AR$5:$AR$12,0),4))^$J466)+(EXP(-$G466/INDEX($BB$5:$BG$12,MATCH($D466,$AR$5:$AR$12,0),5))*($G466/INDEX($BB$5:$BG$12,MATCH($D466,$AR$5:$AR$12,0),5))^$J466)+(EXP(-$G466/INDEX($BB$5:$BG$12,MATCH($D466,$AR$5:$AR$12,0),6))*($G466/INDEX($BB$5:$BG$12,MATCH($D466,$AR$5:$AR$12,0),6))^$J466)),0)</x:f>
        <x:v>0</x:v>
      </x:c>
      <x:c r="AJ466" s="145" t="n">
        <x:f>IFERROR((EXP(-$G466/INDEX($BB$5:$BG$12,MATCH($D466,$AR$5:$AR$12,0),6))*($G466/INDEX($BB$5:$BG$12,MATCH($D466,$AR$5:$AR$12,0),6))^$J466)/((EXP(-$G466/INDEX($BB$5:$BG$12,MATCH($D466,$AR$5:$AR$12,0),1))*($G466/INDEX($BB$5:$BG$12,MATCH($D466,$AR$5:$AR$12,0),1))^$J466)+(EXP(-$G466/INDEX($BB$5:$BG$12,MATCH($D466,$AR$5:$AR$12,0),2))*($G466/INDEX($BB$5:$BG$12,MATCH($D466,$AR$5:$AR$12,0),2))^$J466)+(EXP(-$G466/INDEX($BB$5:$BG$12,MATCH($D466,$AR$5:$AR$12,0),3))*($G466/INDEX($BB$5:$BG$12,MATCH($D466,$AR$5:$AR$12,0),3))^$J466)+(EXP(-$G466/INDEX($BB$5:$BG$12,MATCH($D466,$AR$5:$AR$12,0),4))*($G466/INDEX($BB$5:$BG$12,MATCH($D466,$AR$5:$AR$12,0),4))^$J466)+(EXP(-$G466/INDEX($BB$5:$BG$12,MATCH($D466,$AR$5:$AR$12,0),5))*($G466/INDEX($BB$5:$BG$12,MATCH($D466,$AR$5:$AR$12,0),5))^$J466)+(EXP(-$G466/INDEX($BB$5:$BG$12,MATCH($D466,$AR$5:$AR$12,0),6))*($G466/INDEX($BB$5:$BG$12,MATCH($D466,$AR$5:$AR$12,0),6))^$J466)),0)</x:f>
        <x:v>0</x:v>
      </x:c>
      <x:c r="BJ466"/>
      <x:c r="BK466"/>
      <x:c r="BL466"/>
      <x:c r="BM466"/>
      <x:c r="BN466"/>
      <x:c r="BO466"/>
      <x:c r="BP466"/>
      <x:c r="BQ466"/>
      <x:c r="BR466"/>
      <x:c r="BS466"/>
      <x:c r="BT466"/>
      <x:c r="BU466"/>
      <x:c r="BV466"/>
      <x:c r="BW466"/>
      <x:c r="BX466"/>
      <x:c r="BY466"/>
      <x:c r="BZ466"/>
    </x:row>
    <x:row r="467">
      <x:c r="A467" s="30" t="n">
        <x:f>'対象台データ'!A465</x:f>
        <x:v>46278</x:v>
      </x:c>
      <x:c r="B467" s="1004" t="str">
        <x:f>'対象台データ'!B465</x:f>
        <x:v>日</x:v>
      </x:c>
      <x:c r="C467" s="1004" t="str">
        <x:f>'対象台データ'!C465</x:f>
        <x:v>9/13</x:v>
      </x:c>
      <x:c r="D467" t="str">
        <x:f>'対象台データ'!D465</x:f>
        <x:v>とある魔術の禁書目録2</x:v>
      </x:c>
      <x:c r="E467" s="1015" t="n">
        <x:f>IF($X467="A",MIN(100,MAX(0,55+(V467-55)*(1+0.4*SQRT(MIN(G467/8000,1))))),MIN(100,MAX(0,V467)))</x:f>
        <x:v>61.13583522725024</x:v>
      </x:c>
      <x:c r="F467" s="1017" t="n">
        <x:f>'対象台データ'!E465</x:f>
        <x:v>579</x:v>
      </x:c>
      <x:c r="G467" s="644" t="n">
        <x:f>'対象台データ'!F465</x:f>
        <x:v>5175</x:v>
      </x:c>
      <x:c r="H467" s="644" t="n">
        <x:f>'対象台データ'!G465</x:f>
        <x:v>1588</x:v>
      </x:c>
      <x:c r="I467" s="644" t="n">
        <x:f>'対象台データ'!H465</x:f>
        <x:v>0</x:v>
      </x:c>
      <x:c r="J467" s="644" t="n">
        <x:f>'対象台データ'!I465</x:f>
        <x:v>26</x:v>
      </x:c>
      <x:c r="K467" s="145" t="n">
        <x:f>'対象台データ'!K465</x:f>
        <x:v>1.1022866344605475</x:v>
      </x:c>
      <x:c r="L467" s="28" t="n">
        <x:f>IF(G467&lt;=0,5,IF(G467&lt;1500,5+(G467-0)*(20-5)/(1500-0),IF(G467&lt;3000,20+(G467-1500)*(40-20)/(3000-1500),IF(G467&lt;4500,40+(G467-3000)*(58-40)/(4500-3000),IF(G467&lt;6000,58+(G467-4500)*(72-58)/(6000-4500),IF(G467&lt;7500,72+(G467-6000)*(84-72)/(7500-6000),IF(G467&lt;9000,84+(G467-7500)*(93-84)/(9000-7500),IF(G467&lt;11000,93+(G467-9000)*(100-93)/(11000-9000),100))))))))</x:f>
        <x:v>64.3</x:v>
      </x:c>
      <x:c r="M467" s="28" t="n">
        <x:v>1</x:v>
      </x:c>
      <x:c r="N467" s="28" t="n">
        <x:f>MIN(100,L467*M467)</x:f>
        <x:v>64.3</x:v>
      </x:c>
      <x:c r="O467" s="28" t="n">
        <x:f>IF(K467&lt;=0.8,0,IF(K467&lt;0.9,0+(K467-0.8)*(10-0)/(0.9-0.8),IF(K467&lt;1,10+(K467-0.9)*(35-10)/(1-0.9),IF(K467&lt;1.2,35+(K467-1)*(87-35)/(1.2-1),IF(K467&lt;1.3,87+(K467-1.2)*(96-87)/(1.3-1.2),IF(K467&lt;1.45,96+(K467-1.3)*(100-96)/(1.45-1.3),100))))))</x:f>
        <x:v>61.594524959742365</x:v>
      </x:c>
      <x:c r="P467" s="145" t="n">
        <x:f>MIN(1,SQRT(G467/8000))</x:f>
        <x:v>0.8042853971072706</x:v>
      </x:c>
      <x:c r="Q467" s="28" t="n">
        <x:f>35+(O467-35)*P467</x:f>
        <x:v>56.389588068125605</x:v>
      </x:c>
      <x:c r="R467" s="28" t="n">
        <x:f>IF(K467&lt;0.95,MIN(25,(0.95-K467)*250),0)</x:f>
        <x:v>0</x:v>
      </x:c>
      <x:c r="S467" s="28" t="n">
        <x:f>IF($X467="A",Y467*5+Z467*15+AA467*30+AB467*60+AC467*80+AD467*100,0)</x:f>
        <x:v>0</x:v>
      </x:c>
      <x:c r="T467" s="28" t="n">
        <x:f>IF($X467="A",AE467*5+AF467*15+AG467*30+AH467*60+AI467*80+AJ467*100,0)</x:f>
        <x:v>0</x:v>
      </x:c>
      <x:c r="U467" s="28" t="n">
        <x:f>IF($X467="A",S467*15%+T467*30%+Q467*55%,0)</x:f>
        <x:v>0</x:v>
      </x:c>
      <x:c r="V467" s="1019" t="n">
        <x:f>IF($X467="A",U467*80%+N467*20%,N467*IFERROR(INDEX($AT$5:$AT$60,MATCH($D467,$AR$5:$AR$60,0)),0.6)+Q467*IFERROR(INDEX($AU$5:$AU$60,MATCH($D467,$AR$5:$AR$60,0)),0.4)-R467)</x:f>
        <x:v>61.13583522725024</x:v>
      </x:c>
      <x:c r="W467" s="25" t="str">
        <x:f>IF(E467&gt;=90,"設定6級候補",IF(E467&gt;=75,"設定4以上強候補",IF(E467&gt;=60,"設定4以上を疑う","要観察")))</x:f>
        <x:v>設定4以上を疑う</x:v>
      </x:c>
      <x:c r="X467" s="1004" t="str">
        <x:f>IFERROR(INDEX($AS$5:$AS$60,MATCH($D467,$AR$5:$AR$60,0)),"AT")</x:f>
        <x:v>AT</x:v>
      </x:c>
      <x:c r="Y467" s="145" t="n">
        <x:f>IFERROR((EXP(-$G467/INDEX($AV$5:$BA$12,MATCH($D467,$AR$5:$AR$12,0),1))*($G467/INDEX($AV$5:$BA$12,MATCH($D467,$AR$5:$AR$12,0),1))^$I467)/((EXP(-$G467/INDEX($AV$5:$BA$12,MATCH($D467,$AR$5:$AR$12,0),1))*($G467/INDEX($AV$5:$BA$12,MATCH($D467,$AR$5:$AR$12,0),1))^$I467)+(EXP(-$G467/INDEX($AV$5:$BA$12,MATCH($D467,$AR$5:$AR$12,0),2))*($G467/INDEX($AV$5:$BA$12,MATCH($D467,$AR$5:$AR$12,0),2))^$I467)+(EXP(-$G467/INDEX($AV$5:$BA$12,MATCH($D467,$AR$5:$AR$12,0),3))*($G467/INDEX($AV$5:$BA$12,MATCH($D467,$AR$5:$AR$12,0),3))^$I467)+(EXP(-$G467/INDEX($AV$5:$BA$12,MATCH($D467,$AR$5:$AR$12,0),4))*($G467/INDEX($AV$5:$BA$12,MATCH($D467,$AR$5:$AR$12,0),4))^$I467)+(EXP(-$G467/INDEX($AV$5:$BA$12,MATCH($D467,$AR$5:$AR$12,0),5))*($G467/INDEX($AV$5:$BA$12,MATCH($D467,$AR$5:$AR$12,0),5))^$I467)+(EXP(-$G467/INDEX($AV$5:$BA$12,MATCH($D467,$AR$5:$AR$12,0),6))*($G467/INDEX($AV$5:$BA$12,MATCH($D467,$AR$5:$AR$12,0),6))^$I467)),0)</x:f>
        <x:v>0</x:v>
      </x:c>
      <x:c r="Z467" s="145" t="n">
        <x:f>IFERROR((EXP(-$G467/INDEX($AV$5:$BA$12,MATCH($D467,$AR$5:$AR$12,0),2))*($G467/INDEX($AV$5:$BA$12,MATCH($D467,$AR$5:$AR$12,0),2))^$I467)/((EXP(-$G467/INDEX($AV$5:$BA$12,MATCH($D467,$AR$5:$AR$12,0),1))*($G467/INDEX($AV$5:$BA$12,MATCH($D467,$AR$5:$AR$12,0),1))^$I467)+(EXP(-$G467/INDEX($AV$5:$BA$12,MATCH($D467,$AR$5:$AR$12,0),2))*($G467/INDEX($AV$5:$BA$12,MATCH($D467,$AR$5:$AR$12,0),2))^$I467)+(EXP(-$G467/INDEX($AV$5:$BA$12,MATCH($D467,$AR$5:$AR$12,0),3))*($G467/INDEX($AV$5:$BA$12,MATCH($D467,$AR$5:$AR$12,0),3))^$I467)+(EXP(-$G467/INDEX($AV$5:$BA$12,MATCH($D467,$AR$5:$AR$12,0),4))*($G467/INDEX($AV$5:$BA$12,MATCH($D467,$AR$5:$AR$12,0),4))^$I467)+(EXP(-$G467/INDEX($AV$5:$BA$12,MATCH($D467,$AR$5:$AR$12,0),5))*($G467/INDEX($AV$5:$BA$12,MATCH($D467,$AR$5:$AR$12,0),5))^$I467)+(EXP(-$G467/INDEX($AV$5:$BA$12,MATCH($D467,$AR$5:$AR$12,0),6))*($G467/INDEX($AV$5:$BA$12,MATCH($D467,$AR$5:$AR$12,0),6))^$I467)),0)</x:f>
        <x:v>0</x:v>
      </x:c>
      <x:c r="AA467" s="145" t="n">
        <x:f>IFERROR((EXP(-$G467/INDEX($AV$5:$BA$12,MATCH($D467,$AR$5:$AR$12,0),3))*($G467/INDEX($AV$5:$BA$12,MATCH($D467,$AR$5:$AR$12,0),3))^$I467)/((EXP(-$G467/INDEX($AV$5:$BA$12,MATCH($D467,$AR$5:$AR$12,0),1))*($G467/INDEX($AV$5:$BA$12,MATCH($D467,$AR$5:$AR$12,0),1))^$I467)+(EXP(-$G467/INDEX($AV$5:$BA$12,MATCH($D467,$AR$5:$AR$12,0),2))*($G467/INDEX($AV$5:$BA$12,MATCH($D467,$AR$5:$AR$12,0),2))^$I467)+(EXP(-$G467/INDEX($AV$5:$BA$12,MATCH($D467,$AR$5:$AR$12,0),3))*($G467/INDEX($AV$5:$BA$12,MATCH($D467,$AR$5:$AR$12,0),3))^$I467)+(EXP(-$G467/INDEX($AV$5:$BA$12,MATCH($D467,$AR$5:$AR$12,0),4))*($G467/INDEX($AV$5:$BA$12,MATCH($D467,$AR$5:$AR$12,0),4))^$I467)+(EXP(-$G467/INDEX($AV$5:$BA$12,MATCH($D467,$AR$5:$AR$12,0),5))*($G467/INDEX($AV$5:$BA$12,MATCH($D467,$AR$5:$AR$12,0),5))^$I467)+(EXP(-$G467/INDEX($AV$5:$BA$12,MATCH($D467,$AR$5:$AR$12,0),6))*($G467/INDEX($AV$5:$BA$12,MATCH($D467,$AR$5:$AR$12,0),6))^$I467)),0)</x:f>
        <x:v>0</x:v>
      </x:c>
      <x:c r="AB467" s="145" t="n">
        <x:f>IFERROR((EXP(-$G467/INDEX($AV$5:$BA$12,MATCH($D467,$AR$5:$AR$12,0),4))*($G467/INDEX($AV$5:$BA$12,MATCH($D467,$AR$5:$AR$12,0),4))^$I467)/((EXP(-$G467/INDEX($AV$5:$BA$12,MATCH($D467,$AR$5:$AR$12,0),1))*($G467/INDEX($AV$5:$BA$12,MATCH($D467,$AR$5:$AR$12,0),1))^$I467)+(EXP(-$G467/INDEX($AV$5:$BA$12,MATCH($D467,$AR$5:$AR$12,0),2))*($G467/INDEX($AV$5:$BA$12,MATCH($D467,$AR$5:$AR$12,0),2))^$I467)+(EXP(-$G467/INDEX($AV$5:$BA$12,MATCH($D467,$AR$5:$AR$12,0),3))*($G467/INDEX($AV$5:$BA$12,MATCH($D467,$AR$5:$AR$12,0),3))^$I467)+(EXP(-$G467/INDEX($AV$5:$BA$12,MATCH($D467,$AR$5:$AR$12,0),4))*($G467/INDEX($AV$5:$BA$12,MATCH($D467,$AR$5:$AR$12,0),4))^$I467)+(EXP(-$G467/INDEX($AV$5:$BA$12,MATCH($D467,$AR$5:$AR$12,0),5))*($G467/INDEX($AV$5:$BA$12,MATCH($D467,$AR$5:$AR$12,0),5))^$I467)+(EXP(-$G467/INDEX($AV$5:$BA$12,MATCH($D467,$AR$5:$AR$12,0),6))*($G467/INDEX($AV$5:$BA$12,MATCH($D467,$AR$5:$AR$12,0),6))^$I467)),0)</x:f>
        <x:v>0</x:v>
      </x:c>
      <x:c r="AC467" s="145" t="n">
        <x:f>IFERROR((EXP(-$G467/INDEX($AV$5:$BA$12,MATCH($D467,$AR$5:$AR$12,0),5))*($G467/INDEX($AV$5:$BA$12,MATCH($D467,$AR$5:$AR$12,0),5))^$I467)/((EXP(-$G467/INDEX($AV$5:$BA$12,MATCH($D467,$AR$5:$AR$12,0),1))*($G467/INDEX($AV$5:$BA$12,MATCH($D467,$AR$5:$AR$12,0),1))^$I467)+(EXP(-$G467/INDEX($AV$5:$BA$12,MATCH($D467,$AR$5:$AR$12,0),2))*($G467/INDEX($AV$5:$BA$12,MATCH($D467,$AR$5:$AR$12,0),2))^$I467)+(EXP(-$G467/INDEX($AV$5:$BA$12,MATCH($D467,$AR$5:$AR$12,0),3))*($G467/INDEX($AV$5:$BA$12,MATCH($D467,$AR$5:$AR$12,0),3))^$I467)+(EXP(-$G467/INDEX($AV$5:$BA$12,MATCH($D467,$AR$5:$AR$12,0),4))*($G467/INDEX($AV$5:$BA$12,MATCH($D467,$AR$5:$AR$12,0),4))^$I467)+(EXP(-$G467/INDEX($AV$5:$BA$12,MATCH($D467,$AR$5:$AR$12,0),5))*($G467/INDEX($AV$5:$BA$12,MATCH($D467,$AR$5:$AR$12,0),5))^$I467)+(EXP(-$G467/INDEX($AV$5:$BA$12,MATCH($D467,$AR$5:$AR$12,0),6))*($G467/INDEX($AV$5:$BA$12,MATCH($D467,$AR$5:$AR$12,0),6))^$I467)),0)</x:f>
        <x:v>0</x:v>
      </x:c>
      <x:c r="AD467" s="145" t="n">
        <x:f>IFERROR((EXP(-$G467/INDEX($AV$5:$BA$12,MATCH($D467,$AR$5:$AR$12,0),6))*($G467/INDEX($AV$5:$BA$12,MATCH($D467,$AR$5:$AR$12,0),6))^$I467)/((EXP(-$G467/INDEX($AV$5:$BA$12,MATCH($D467,$AR$5:$AR$12,0),1))*($G467/INDEX($AV$5:$BA$12,MATCH($D467,$AR$5:$AR$12,0),1))^$I467)+(EXP(-$G467/INDEX($AV$5:$BA$12,MATCH($D467,$AR$5:$AR$12,0),2))*($G467/INDEX($AV$5:$BA$12,MATCH($D467,$AR$5:$AR$12,0),2))^$I467)+(EXP(-$G467/INDEX($AV$5:$BA$12,MATCH($D467,$AR$5:$AR$12,0),3))*($G467/INDEX($AV$5:$BA$12,MATCH($D467,$AR$5:$AR$12,0),3))^$I467)+(EXP(-$G467/INDEX($AV$5:$BA$12,MATCH($D467,$AR$5:$AR$12,0),4))*($G467/INDEX($AV$5:$BA$12,MATCH($D467,$AR$5:$AR$12,0),4))^$I467)+(EXP(-$G467/INDEX($AV$5:$BA$12,MATCH($D467,$AR$5:$AR$12,0),5))*($G467/INDEX($AV$5:$BA$12,MATCH($D467,$AR$5:$AR$12,0),5))^$I467)+(EXP(-$G467/INDEX($AV$5:$BA$12,MATCH($D467,$AR$5:$AR$12,0),6))*($G467/INDEX($AV$5:$BA$12,MATCH($D467,$AR$5:$AR$12,0),6))^$I467)),0)</x:f>
        <x:v>0</x:v>
      </x:c>
      <x:c r="AE467" s="145" t="n">
        <x:f>IFERROR((EXP(-$G467/INDEX($BB$5:$BG$12,MATCH($D467,$AR$5:$AR$12,0),1))*($G467/INDEX($BB$5:$BG$12,MATCH($D467,$AR$5:$AR$12,0),1))^$J467)/((EXP(-$G467/INDEX($BB$5:$BG$12,MATCH($D467,$AR$5:$AR$12,0),1))*($G467/INDEX($BB$5:$BG$12,MATCH($D467,$AR$5:$AR$12,0),1))^$J467)+(EXP(-$G467/INDEX($BB$5:$BG$12,MATCH($D467,$AR$5:$AR$12,0),2))*($G467/INDEX($BB$5:$BG$12,MATCH($D467,$AR$5:$AR$12,0),2))^$J467)+(EXP(-$G467/INDEX($BB$5:$BG$12,MATCH($D467,$AR$5:$AR$12,0),3))*($G467/INDEX($BB$5:$BG$12,MATCH($D467,$AR$5:$AR$12,0),3))^$J467)+(EXP(-$G467/INDEX($BB$5:$BG$12,MATCH($D467,$AR$5:$AR$12,0),4))*($G467/INDEX($BB$5:$BG$12,MATCH($D467,$AR$5:$AR$12,0),4))^$J467)+(EXP(-$G467/INDEX($BB$5:$BG$12,MATCH($D467,$AR$5:$AR$12,0),5))*($G467/INDEX($BB$5:$BG$12,MATCH($D467,$AR$5:$AR$12,0),5))^$J467)+(EXP(-$G467/INDEX($BB$5:$BG$12,MATCH($D467,$AR$5:$AR$12,0),6))*($G467/INDEX($BB$5:$BG$12,MATCH($D467,$AR$5:$AR$12,0),6))^$J467)),0)</x:f>
        <x:v>0</x:v>
      </x:c>
      <x:c r="AF467" s="145" t="n">
        <x:f>IFERROR((EXP(-$G467/INDEX($BB$5:$BG$12,MATCH($D467,$AR$5:$AR$12,0),2))*($G467/INDEX($BB$5:$BG$12,MATCH($D467,$AR$5:$AR$12,0),2))^$J467)/((EXP(-$G467/INDEX($BB$5:$BG$12,MATCH($D467,$AR$5:$AR$12,0),1))*($G467/INDEX($BB$5:$BG$12,MATCH($D467,$AR$5:$AR$12,0),1))^$J467)+(EXP(-$G467/INDEX($BB$5:$BG$12,MATCH($D467,$AR$5:$AR$12,0),2))*($G467/INDEX($BB$5:$BG$12,MATCH($D467,$AR$5:$AR$12,0),2))^$J467)+(EXP(-$G467/INDEX($BB$5:$BG$12,MATCH($D467,$AR$5:$AR$12,0),3))*($G467/INDEX($BB$5:$BG$12,MATCH($D467,$AR$5:$AR$12,0),3))^$J467)+(EXP(-$G467/INDEX($BB$5:$BG$12,MATCH($D467,$AR$5:$AR$12,0),4))*($G467/INDEX($BB$5:$BG$12,MATCH($D467,$AR$5:$AR$12,0),4))^$J467)+(EXP(-$G467/INDEX($BB$5:$BG$12,MATCH($D467,$AR$5:$AR$12,0),5))*($G467/INDEX($BB$5:$BG$12,MATCH($D467,$AR$5:$AR$12,0),5))^$J467)+(EXP(-$G467/INDEX($BB$5:$BG$12,MATCH($D467,$AR$5:$AR$12,0),6))*($G467/INDEX($BB$5:$BG$12,MATCH($D467,$AR$5:$AR$12,0),6))^$J467)),0)</x:f>
        <x:v>0</x:v>
      </x:c>
      <x:c r="AG467" s="145" t="n">
        <x:f>IFERROR((EXP(-$G467/INDEX($BB$5:$BG$12,MATCH($D467,$AR$5:$AR$12,0),3))*($G467/INDEX($BB$5:$BG$12,MATCH($D467,$AR$5:$AR$12,0),3))^$J467)/((EXP(-$G467/INDEX($BB$5:$BG$12,MATCH($D467,$AR$5:$AR$12,0),1))*($G467/INDEX($BB$5:$BG$12,MATCH($D467,$AR$5:$AR$12,0),1))^$J467)+(EXP(-$G467/INDEX($BB$5:$BG$12,MATCH($D467,$AR$5:$AR$12,0),2))*($G467/INDEX($BB$5:$BG$12,MATCH($D467,$AR$5:$AR$12,0),2))^$J467)+(EXP(-$G467/INDEX($BB$5:$BG$12,MATCH($D467,$AR$5:$AR$12,0),3))*($G467/INDEX($BB$5:$BG$12,MATCH($D467,$AR$5:$AR$12,0),3))^$J467)+(EXP(-$G467/INDEX($BB$5:$BG$12,MATCH($D467,$AR$5:$AR$12,0),4))*($G467/INDEX($BB$5:$BG$12,MATCH($D467,$AR$5:$AR$12,0),4))^$J467)+(EXP(-$G467/INDEX($BB$5:$BG$12,MATCH($D467,$AR$5:$AR$12,0),5))*($G467/INDEX($BB$5:$BG$12,MATCH($D467,$AR$5:$AR$12,0),5))^$J467)+(EXP(-$G467/INDEX($BB$5:$BG$12,MATCH($D467,$AR$5:$AR$12,0),6))*($G467/INDEX($BB$5:$BG$12,MATCH($D467,$AR$5:$AR$12,0),6))^$J467)),0)</x:f>
        <x:v>0</x:v>
      </x:c>
      <x:c r="AH467" s="145" t="n">
        <x:f>IFERROR((EXP(-$G467/INDEX($BB$5:$BG$12,MATCH($D467,$AR$5:$AR$12,0),4))*($G467/INDEX($BB$5:$BG$12,MATCH($D467,$AR$5:$AR$12,0),4))^$J467)/((EXP(-$G467/INDEX($BB$5:$BG$12,MATCH($D467,$AR$5:$AR$12,0),1))*($G467/INDEX($BB$5:$BG$12,MATCH($D467,$AR$5:$AR$12,0),1))^$J467)+(EXP(-$G467/INDEX($BB$5:$BG$12,MATCH($D467,$AR$5:$AR$12,0),2))*($G467/INDEX($BB$5:$BG$12,MATCH($D467,$AR$5:$AR$12,0),2))^$J467)+(EXP(-$G467/INDEX($BB$5:$BG$12,MATCH($D467,$AR$5:$AR$12,0),3))*($G467/INDEX($BB$5:$BG$12,MATCH($D467,$AR$5:$AR$12,0),3))^$J467)+(EXP(-$G467/INDEX($BB$5:$BG$12,MATCH($D467,$AR$5:$AR$12,0),4))*($G467/INDEX($BB$5:$BG$12,MATCH($D467,$AR$5:$AR$12,0),4))^$J467)+(EXP(-$G467/INDEX($BB$5:$BG$12,MATCH($D467,$AR$5:$AR$12,0),5))*($G467/INDEX($BB$5:$BG$12,MATCH($D467,$AR$5:$AR$12,0),5))^$J467)+(EXP(-$G467/INDEX($BB$5:$BG$12,MATCH($D467,$AR$5:$AR$12,0),6))*($G467/INDEX($BB$5:$BG$12,MATCH($D467,$AR$5:$AR$12,0),6))^$J467)),0)</x:f>
        <x:v>0</x:v>
      </x:c>
      <x:c r="AI467" s="145" t="n">
        <x:f>IFERROR((EXP(-$G467/INDEX($BB$5:$BG$12,MATCH($D467,$AR$5:$AR$12,0),5))*($G467/INDEX($BB$5:$BG$12,MATCH($D467,$AR$5:$AR$12,0),5))^$J467)/((EXP(-$G467/INDEX($BB$5:$BG$12,MATCH($D467,$AR$5:$AR$12,0),1))*($G467/INDEX($BB$5:$BG$12,MATCH($D467,$AR$5:$AR$12,0),1))^$J467)+(EXP(-$G467/INDEX($BB$5:$BG$12,MATCH($D467,$AR$5:$AR$12,0),2))*($G467/INDEX($BB$5:$BG$12,MATCH($D467,$AR$5:$AR$12,0),2))^$J467)+(EXP(-$G467/INDEX($BB$5:$BG$12,MATCH($D467,$AR$5:$AR$12,0),3))*($G467/INDEX($BB$5:$BG$12,MATCH($D467,$AR$5:$AR$12,0),3))^$J467)+(EXP(-$G467/INDEX($BB$5:$BG$12,MATCH($D467,$AR$5:$AR$12,0),4))*($G467/INDEX($BB$5:$BG$12,MATCH($D467,$AR$5:$AR$12,0),4))^$J467)+(EXP(-$G467/INDEX($BB$5:$BG$12,MATCH($D467,$AR$5:$AR$12,0),5))*($G467/INDEX($BB$5:$BG$12,MATCH($D467,$AR$5:$AR$12,0),5))^$J467)+(EXP(-$G467/INDEX($BB$5:$BG$12,MATCH($D467,$AR$5:$AR$12,0),6))*($G467/INDEX($BB$5:$BG$12,MATCH($D467,$AR$5:$AR$12,0),6))^$J467)),0)</x:f>
        <x:v>0</x:v>
      </x:c>
      <x:c r="AJ467" s="145" t="n">
        <x:f>IFERROR((EXP(-$G467/INDEX($BB$5:$BG$12,MATCH($D467,$AR$5:$AR$12,0),6))*($G467/INDEX($BB$5:$BG$12,MATCH($D467,$AR$5:$AR$12,0),6))^$J467)/((EXP(-$G467/INDEX($BB$5:$BG$12,MATCH($D467,$AR$5:$AR$12,0),1))*($G467/INDEX($BB$5:$BG$12,MATCH($D467,$AR$5:$AR$12,0),1))^$J467)+(EXP(-$G467/INDEX($BB$5:$BG$12,MATCH($D467,$AR$5:$AR$12,0),2))*($G467/INDEX($BB$5:$BG$12,MATCH($D467,$AR$5:$AR$12,0),2))^$J467)+(EXP(-$G467/INDEX($BB$5:$BG$12,MATCH($D467,$AR$5:$AR$12,0),3))*($G467/INDEX($BB$5:$BG$12,MATCH($D467,$AR$5:$AR$12,0),3))^$J467)+(EXP(-$G467/INDEX($BB$5:$BG$12,MATCH($D467,$AR$5:$AR$12,0),4))*($G467/INDEX($BB$5:$BG$12,MATCH($D467,$AR$5:$AR$12,0),4))^$J467)+(EXP(-$G467/INDEX($BB$5:$BG$12,MATCH($D467,$AR$5:$AR$12,0),5))*($G467/INDEX($BB$5:$BG$12,MATCH($D467,$AR$5:$AR$12,0),5))^$J467)+(EXP(-$G467/INDEX($BB$5:$BG$12,MATCH($D467,$AR$5:$AR$12,0),6))*($G467/INDEX($BB$5:$BG$12,MATCH($D467,$AR$5:$AR$12,0),6))^$J467)),0)</x:f>
        <x:v>0</x:v>
      </x:c>
      <x:c r="BJ467"/>
      <x:c r="BK467"/>
      <x:c r="BL467"/>
      <x:c r="BM467"/>
      <x:c r="BN467"/>
      <x:c r="BO467"/>
      <x:c r="BP467"/>
      <x:c r="BQ467"/>
      <x:c r="BR467"/>
      <x:c r="BS467"/>
      <x:c r="BT467"/>
      <x:c r="BU467"/>
      <x:c r="BV467"/>
      <x:c r="BW467"/>
      <x:c r="BX467"/>
      <x:c r="BY467"/>
      <x:c r="BZ467"/>
    </x:row>
    <x:row r="468">
      <x:c r="A468" s="30" t="n">
        <x:f>'対象台データ'!A466</x:f>
        <x:v>46278</x:v>
      </x:c>
      <x:c r="B468" s="1004" t="str">
        <x:f>'対象台データ'!B466</x:f>
        <x:v>日</x:v>
      </x:c>
      <x:c r="C468" s="1004" t="str">
        <x:f>'対象台データ'!C466</x:f>
        <x:v>9/13</x:v>
      </x:c>
      <x:c r="D468" t="str">
        <x:f>'対象台データ'!D466</x:f>
        <x:v>とある魔術の禁書目録2</x:v>
      </x:c>
      <x:c r="E468" s="1015" t="n">
        <x:f>IF($X468="A",MIN(100,MAX(0,55+(V468-55)*(1+0.4*SQRT(MIN(G468/8000,1))))),MIN(100,MAX(0,V468)))</x:f>
        <x:v>64.53939323012901</x:v>
      </x:c>
      <x:c r="F468" s="1017" t="n">
        <x:f>'対象台データ'!E466</x:f>
        <x:v>587</x:v>
      </x:c>
      <x:c r="G468" s="644" t="n">
        <x:f>'対象台データ'!F466</x:f>
        <x:v>4169</x:v>
      </x:c>
      <x:c r="H468" s="644" t="n">
        <x:f>'対象台データ'!G466</x:f>
        <x:v>4578</x:v>
      </x:c>
      <x:c r="I468" s="644" t="n">
        <x:f>'対象台データ'!H466</x:f>
        <x:v>0</x:v>
      </x:c>
      <x:c r="J468" s="644" t="n">
        <x:f>'対象台データ'!I466</x:f>
        <x:v>19</x:v>
      </x:c>
      <x:c r="K468" s="145" t="n">
        <x:f>'対象台データ'!K466</x:f>
        <x:v>1.3660350203885825</x:v>
      </x:c>
      <x:c r="L468" s="28" t="n">
        <x:f>IF(G468&lt;=0,5,IF(G468&lt;1500,5+(G468-0)*(20-5)/(1500-0),IF(G468&lt;3000,20+(G468-1500)*(40-20)/(3000-1500),IF(G468&lt;4500,40+(G468-3000)*(58-40)/(4500-3000),IF(G468&lt;6000,58+(G468-4500)*(72-58)/(6000-4500),IF(G468&lt;7500,72+(G468-6000)*(84-72)/(7500-6000),IF(G468&lt;9000,84+(G468-7500)*(93-84)/(9000-7500),IF(G468&lt;11000,93+(G468-9000)*(100-93)/(11000-9000),100))))))))</x:f>
        <x:v>54.028</x:v>
      </x:c>
      <x:c r="M468" s="28" t="n">
        <x:v>1</x:v>
      </x:c>
      <x:c r="N468" s="28" t="n">
        <x:f>MIN(100,L468*M468)</x:f>
        <x:v>54.028</x:v>
      </x:c>
      <x:c r="O468" s="28" t="n">
        <x:f>IF(K468&lt;=0.8,0,IF(K468&lt;0.9,0+(K468-0.8)*(10-0)/(0.9-0.8),IF(K468&lt;1,10+(K468-0.9)*(35-10)/(1-0.9),IF(K468&lt;1.2,35+(K468-1)*(87-35)/(1.2-1),IF(K468&lt;1.3,87+(K468-1.2)*(96-87)/(1.3-1.2),IF(K468&lt;1.45,96+(K468-1.3)*(100-96)/(1.45-1.3),100))))))</x:f>
        <x:v>97.76093387702886</x:v>
      </x:c>
      <x:c r="P468" s="145" t="n">
        <x:f>MIN(1,SQRT(G468/8000))</x:f>
        <x:v>0.7218898807990038</x:v>
      </x:c>
      <x:c r="Q468" s="28" t="n">
        <x:f>35+(O468-35)*P468</x:f>
        <x:v>80.30648307532252</x:v>
      </x:c>
      <x:c r="R468" s="28" t="n">
        <x:f>IF(K468&lt;0.95,MIN(25,(0.95-K468)*250),0)</x:f>
        <x:v>0</x:v>
      </x:c>
      <x:c r="S468" s="28" t="n">
        <x:f>IF($X468="A",Y468*5+Z468*15+AA468*30+AB468*60+AC468*80+AD468*100,0)</x:f>
        <x:v>0</x:v>
      </x:c>
      <x:c r="T468" s="28" t="n">
        <x:f>IF($X468="A",AE468*5+AF468*15+AG468*30+AH468*60+AI468*80+AJ468*100,0)</x:f>
        <x:v>0</x:v>
      </x:c>
      <x:c r="U468" s="28" t="n">
        <x:f>IF($X468="A",S468*15%+T468*30%+Q468*55%,0)</x:f>
        <x:v>0</x:v>
      </x:c>
      <x:c r="V468" s="1019" t="n">
        <x:f>IF($X468="A",U468*80%+N468*20%,N468*IFERROR(INDEX($AT$5:$AT$60,MATCH($D468,$AR$5:$AR$60,0)),0.6)+Q468*IFERROR(INDEX($AU$5:$AU$60,MATCH($D468,$AR$5:$AR$60,0)),0.4)-R468)</x:f>
        <x:v>64.53939323012901</x:v>
      </x:c>
      <x:c r="W468" s="25" t="str">
        <x:f>IF(E468&gt;=90,"設定6級候補",IF(E468&gt;=75,"設定4以上強候補",IF(E468&gt;=60,"設定4以上を疑う","要観察")))</x:f>
        <x:v>設定4以上を疑う</x:v>
      </x:c>
      <x:c r="X468" s="1004" t="str">
        <x:f>IFERROR(INDEX($AS$5:$AS$60,MATCH($D468,$AR$5:$AR$60,0)),"AT")</x:f>
        <x:v>AT</x:v>
      </x:c>
      <x:c r="Y468" s="145" t="n">
        <x:f>IFERROR((EXP(-$G468/INDEX($AV$5:$BA$12,MATCH($D468,$AR$5:$AR$12,0),1))*($G468/INDEX($AV$5:$BA$12,MATCH($D468,$AR$5:$AR$12,0),1))^$I468)/((EXP(-$G468/INDEX($AV$5:$BA$12,MATCH($D468,$AR$5:$AR$12,0),1))*($G468/INDEX($AV$5:$BA$12,MATCH($D468,$AR$5:$AR$12,0),1))^$I468)+(EXP(-$G468/INDEX($AV$5:$BA$12,MATCH($D468,$AR$5:$AR$12,0),2))*($G468/INDEX($AV$5:$BA$12,MATCH($D468,$AR$5:$AR$12,0),2))^$I468)+(EXP(-$G468/INDEX($AV$5:$BA$12,MATCH($D468,$AR$5:$AR$12,0),3))*($G468/INDEX($AV$5:$BA$12,MATCH($D468,$AR$5:$AR$12,0),3))^$I468)+(EXP(-$G468/INDEX($AV$5:$BA$12,MATCH($D468,$AR$5:$AR$12,0),4))*($G468/INDEX($AV$5:$BA$12,MATCH($D468,$AR$5:$AR$12,0),4))^$I468)+(EXP(-$G468/INDEX($AV$5:$BA$12,MATCH($D468,$AR$5:$AR$12,0),5))*($G468/INDEX($AV$5:$BA$12,MATCH($D468,$AR$5:$AR$12,0),5))^$I468)+(EXP(-$G468/INDEX($AV$5:$BA$12,MATCH($D468,$AR$5:$AR$12,0),6))*($G468/INDEX($AV$5:$BA$12,MATCH($D468,$AR$5:$AR$12,0),6))^$I468)),0)</x:f>
        <x:v>0</x:v>
      </x:c>
      <x:c r="Z468" s="145" t="n">
        <x:f>IFERROR((EXP(-$G468/INDEX($AV$5:$BA$12,MATCH($D468,$AR$5:$AR$12,0),2))*($G468/INDEX($AV$5:$BA$12,MATCH($D468,$AR$5:$AR$12,0),2))^$I468)/((EXP(-$G468/INDEX($AV$5:$BA$12,MATCH($D468,$AR$5:$AR$12,0),1))*($G468/INDEX($AV$5:$BA$12,MATCH($D468,$AR$5:$AR$12,0),1))^$I468)+(EXP(-$G468/INDEX($AV$5:$BA$12,MATCH($D468,$AR$5:$AR$12,0),2))*($G468/INDEX($AV$5:$BA$12,MATCH($D468,$AR$5:$AR$12,0),2))^$I468)+(EXP(-$G468/INDEX($AV$5:$BA$12,MATCH($D468,$AR$5:$AR$12,0),3))*($G468/INDEX($AV$5:$BA$12,MATCH($D468,$AR$5:$AR$12,0),3))^$I468)+(EXP(-$G468/INDEX($AV$5:$BA$12,MATCH($D468,$AR$5:$AR$12,0),4))*($G468/INDEX($AV$5:$BA$12,MATCH($D468,$AR$5:$AR$12,0),4))^$I468)+(EXP(-$G468/INDEX($AV$5:$BA$12,MATCH($D468,$AR$5:$AR$12,0),5))*($G468/INDEX($AV$5:$BA$12,MATCH($D468,$AR$5:$AR$12,0),5))^$I468)+(EXP(-$G468/INDEX($AV$5:$BA$12,MATCH($D468,$AR$5:$AR$12,0),6))*($G468/INDEX($AV$5:$BA$12,MATCH($D468,$AR$5:$AR$12,0),6))^$I468)),0)</x:f>
        <x:v>0</x:v>
      </x:c>
      <x:c r="AA468" s="145" t="n">
        <x:f>IFERROR((EXP(-$G468/INDEX($AV$5:$BA$12,MATCH($D468,$AR$5:$AR$12,0),3))*($G468/INDEX($AV$5:$BA$12,MATCH($D468,$AR$5:$AR$12,0),3))^$I468)/((EXP(-$G468/INDEX($AV$5:$BA$12,MATCH($D468,$AR$5:$AR$12,0),1))*($G468/INDEX($AV$5:$BA$12,MATCH($D468,$AR$5:$AR$12,0),1))^$I468)+(EXP(-$G468/INDEX($AV$5:$BA$12,MATCH($D468,$AR$5:$AR$12,0),2))*($G468/INDEX($AV$5:$BA$12,MATCH($D468,$AR$5:$AR$12,0),2))^$I468)+(EXP(-$G468/INDEX($AV$5:$BA$12,MATCH($D468,$AR$5:$AR$12,0),3))*($G468/INDEX($AV$5:$BA$12,MATCH($D468,$AR$5:$AR$12,0),3))^$I468)+(EXP(-$G468/INDEX($AV$5:$BA$12,MATCH($D468,$AR$5:$AR$12,0),4))*($G468/INDEX($AV$5:$BA$12,MATCH($D468,$AR$5:$AR$12,0),4))^$I468)+(EXP(-$G468/INDEX($AV$5:$BA$12,MATCH($D468,$AR$5:$AR$12,0),5))*($G468/INDEX($AV$5:$BA$12,MATCH($D468,$AR$5:$AR$12,0),5))^$I468)+(EXP(-$G468/INDEX($AV$5:$BA$12,MATCH($D468,$AR$5:$AR$12,0),6))*($G468/INDEX($AV$5:$BA$12,MATCH($D468,$AR$5:$AR$12,0),6))^$I468)),0)</x:f>
        <x:v>0</x:v>
      </x:c>
      <x:c r="AB468" s="145" t="n">
        <x:f>IFERROR((EXP(-$G468/INDEX($AV$5:$BA$12,MATCH($D468,$AR$5:$AR$12,0),4))*($G468/INDEX($AV$5:$BA$12,MATCH($D468,$AR$5:$AR$12,0),4))^$I468)/((EXP(-$G468/INDEX($AV$5:$BA$12,MATCH($D468,$AR$5:$AR$12,0),1))*($G468/INDEX($AV$5:$BA$12,MATCH($D468,$AR$5:$AR$12,0),1))^$I468)+(EXP(-$G468/INDEX($AV$5:$BA$12,MATCH($D468,$AR$5:$AR$12,0),2))*($G468/INDEX($AV$5:$BA$12,MATCH($D468,$AR$5:$AR$12,0),2))^$I468)+(EXP(-$G468/INDEX($AV$5:$BA$12,MATCH($D468,$AR$5:$AR$12,0),3))*($G468/INDEX($AV$5:$BA$12,MATCH($D468,$AR$5:$AR$12,0),3))^$I468)+(EXP(-$G468/INDEX($AV$5:$BA$12,MATCH($D468,$AR$5:$AR$12,0),4))*($G468/INDEX($AV$5:$BA$12,MATCH($D468,$AR$5:$AR$12,0),4))^$I468)+(EXP(-$G468/INDEX($AV$5:$BA$12,MATCH($D468,$AR$5:$AR$12,0),5))*($G468/INDEX($AV$5:$BA$12,MATCH($D468,$AR$5:$AR$12,0),5))^$I468)+(EXP(-$G468/INDEX($AV$5:$BA$12,MATCH($D468,$AR$5:$AR$12,0),6))*($G468/INDEX($AV$5:$BA$12,MATCH($D468,$AR$5:$AR$12,0),6))^$I468)),0)</x:f>
        <x:v>0</x:v>
      </x:c>
      <x:c r="AC468" s="145" t="n">
        <x:f>IFERROR((EXP(-$G468/INDEX($AV$5:$BA$12,MATCH($D468,$AR$5:$AR$12,0),5))*($G468/INDEX($AV$5:$BA$12,MATCH($D468,$AR$5:$AR$12,0),5))^$I468)/((EXP(-$G468/INDEX($AV$5:$BA$12,MATCH($D468,$AR$5:$AR$12,0),1))*($G468/INDEX($AV$5:$BA$12,MATCH($D468,$AR$5:$AR$12,0),1))^$I468)+(EXP(-$G468/INDEX($AV$5:$BA$12,MATCH($D468,$AR$5:$AR$12,0),2))*($G468/INDEX($AV$5:$BA$12,MATCH($D468,$AR$5:$AR$12,0),2))^$I468)+(EXP(-$G468/INDEX($AV$5:$BA$12,MATCH($D468,$AR$5:$AR$12,0),3))*($G468/INDEX($AV$5:$BA$12,MATCH($D468,$AR$5:$AR$12,0),3))^$I468)+(EXP(-$G468/INDEX($AV$5:$BA$12,MATCH($D468,$AR$5:$AR$12,0),4))*($G468/INDEX($AV$5:$BA$12,MATCH($D468,$AR$5:$AR$12,0),4))^$I468)+(EXP(-$G468/INDEX($AV$5:$BA$12,MATCH($D468,$AR$5:$AR$12,0),5))*($G468/INDEX($AV$5:$BA$12,MATCH($D468,$AR$5:$AR$12,0),5))^$I468)+(EXP(-$G468/INDEX($AV$5:$BA$12,MATCH($D468,$AR$5:$AR$12,0),6))*($G468/INDEX($AV$5:$BA$12,MATCH($D468,$AR$5:$AR$12,0),6))^$I468)),0)</x:f>
        <x:v>0</x:v>
      </x:c>
      <x:c r="AD468" s="145" t="n">
        <x:f>IFERROR((EXP(-$G468/INDEX($AV$5:$BA$12,MATCH($D468,$AR$5:$AR$12,0),6))*($G468/INDEX($AV$5:$BA$12,MATCH($D468,$AR$5:$AR$12,0),6))^$I468)/((EXP(-$G468/INDEX($AV$5:$BA$12,MATCH($D468,$AR$5:$AR$12,0),1))*($G468/INDEX($AV$5:$BA$12,MATCH($D468,$AR$5:$AR$12,0),1))^$I468)+(EXP(-$G468/INDEX($AV$5:$BA$12,MATCH($D468,$AR$5:$AR$12,0),2))*($G468/INDEX($AV$5:$BA$12,MATCH($D468,$AR$5:$AR$12,0),2))^$I468)+(EXP(-$G468/INDEX($AV$5:$BA$12,MATCH($D468,$AR$5:$AR$12,0),3))*($G468/INDEX($AV$5:$BA$12,MATCH($D468,$AR$5:$AR$12,0),3))^$I468)+(EXP(-$G468/INDEX($AV$5:$BA$12,MATCH($D468,$AR$5:$AR$12,0),4))*($G468/INDEX($AV$5:$BA$12,MATCH($D468,$AR$5:$AR$12,0),4))^$I468)+(EXP(-$G468/INDEX($AV$5:$BA$12,MATCH($D468,$AR$5:$AR$12,0),5))*($G468/INDEX($AV$5:$BA$12,MATCH($D468,$AR$5:$AR$12,0),5))^$I468)+(EXP(-$G468/INDEX($AV$5:$BA$12,MATCH($D468,$AR$5:$AR$12,0),6))*($G468/INDEX($AV$5:$BA$12,MATCH($D468,$AR$5:$AR$12,0),6))^$I468)),0)</x:f>
        <x:v>0</x:v>
      </x:c>
      <x:c r="AE468" s="145" t="n">
        <x:f>IFERROR((EXP(-$G468/INDEX($BB$5:$BG$12,MATCH($D468,$AR$5:$AR$12,0),1))*($G468/INDEX($BB$5:$BG$12,MATCH($D468,$AR$5:$AR$12,0),1))^$J468)/((EXP(-$G468/INDEX($BB$5:$BG$12,MATCH($D468,$AR$5:$AR$12,0),1))*($G468/INDEX($BB$5:$BG$12,MATCH($D468,$AR$5:$AR$12,0),1))^$J468)+(EXP(-$G468/INDEX($BB$5:$BG$12,MATCH($D468,$AR$5:$AR$12,0),2))*($G468/INDEX($BB$5:$BG$12,MATCH($D468,$AR$5:$AR$12,0),2))^$J468)+(EXP(-$G468/INDEX($BB$5:$BG$12,MATCH($D468,$AR$5:$AR$12,0),3))*($G468/INDEX($BB$5:$BG$12,MATCH($D468,$AR$5:$AR$12,0),3))^$J468)+(EXP(-$G468/INDEX($BB$5:$BG$12,MATCH($D468,$AR$5:$AR$12,0),4))*($G468/INDEX($BB$5:$BG$12,MATCH($D468,$AR$5:$AR$12,0),4))^$J468)+(EXP(-$G468/INDEX($BB$5:$BG$12,MATCH($D468,$AR$5:$AR$12,0),5))*($G468/INDEX($BB$5:$BG$12,MATCH($D468,$AR$5:$AR$12,0),5))^$J468)+(EXP(-$G468/INDEX($BB$5:$BG$12,MATCH($D468,$AR$5:$AR$12,0),6))*($G468/INDEX($BB$5:$BG$12,MATCH($D468,$AR$5:$AR$12,0),6))^$J468)),0)</x:f>
        <x:v>0</x:v>
      </x:c>
      <x:c r="AF468" s="145" t="n">
        <x:f>IFERROR((EXP(-$G468/INDEX($BB$5:$BG$12,MATCH($D468,$AR$5:$AR$12,0),2))*($G468/INDEX($BB$5:$BG$12,MATCH($D468,$AR$5:$AR$12,0),2))^$J468)/((EXP(-$G468/INDEX($BB$5:$BG$12,MATCH($D468,$AR$5:$AR$12,0),1))*($G468/INDEX($BB$5:$BG$12,MATCH($D468,$AR$5:$AR$12,0),1))^$J468)+(EXP(-$G468/INDEX($BB$5:$BG$12,MATCH($D468,$AR$5:$AR$12,0),2))*($G468/INDEX($BB$5:$BG$12,MATCH($D468,$AR$5:$AR$12,0),2))^$J468)+(EXP(-$G468/INDEX($BB$5:$BG$12,MATCH($D468,$AR$5:$AR$12,0),3))*($G468/INDEX($BB$5:$BG$12,MATCH($D468,$AR$5:$AR$12,0),3))^$J468)+(EXP(-$G468/INDEX($BB$5:$BG$12,MATCH($D468,$AR$5:$AR$12,0),4))*($G468/INDEX($BB$5:$BG$12,MATCH($D468,$AR$5:$AR$12,0),4))^$J468)+(EXP(-$G468/INDEX($BB$5:$BG$12,MATCH($D468,$AR$5:$AR$12,0),5))*($G468/INDEX($BB$5:$BG$12,MATCH($D468,$AR$5:$AR$12,0),5))^$J468)+(EXP(-$G468/INDEX($BB$5:$BG$12,MATCH($D468,$AR$5:$AR$12,0),6))*($G468/INDEX($BB$5:$BG$12,MATCH($D468,$AR$5:$AR$12,0),6))^$J468)),0)</x:f>
        <x:v>0</x:v>
      </x:c>
      <x:c r="AG468" s="145" t="n">
        <x:f>IFERROR((EXP(-$G468/INDEX($BB$5:$BG$12,MATCH($D468,$AR$5:$AR$12,0),3))*($G468/INDEX($BB$5:$BG$12,MATCH($D468,$AR$5:$AR$12,0),3))^$J468)/((EXP(-$G468/INDEX($BB$5:$BG$12,MATCH($D468,$AR$5:$AR$12,0),1))*($G468/INDEX($BB$5:$BG$12,MATCH($D468,$AR$5:$AR$12,0),1))^$J468)+(EXP(-$G468/INDEX($BB$5:$BG$12,MATCH($D468,$AR$5:$AR$12,0),2))*($G468/INDEX($BB$5:$BG$12,MATCH($D468,$AR$5:$AR$12,0),2))^$J468)+(EXP(-$G468/INDEX($BB$5:$BG$12,MATCH($D468,$AR$5:$AR$12,0),3))*($G468/INDEX($BB$5:$BG$12,MATCH($D468,$AR$5:$AR$12,0),3))^$J468)+(EXP(-$G468/INDEX($BB$5:$BG$12,MATCH($D468,$AR$5:$AR$12,0),4))*($G468/INDEX($BB$5:$BG$12,MATCH($D468,$AR$5:$AR$12,0),4))^$J468)+(EXP(-$G468/INDEX($BB$5:$BG$12,MATCH($D468,$AR$5:$AR$12,0),5))*($G468/INDEX($BB$5:$BG$12,MATCH($D468,$AR$5:$AR$12,0),5))^$J468)+(EXP(-$G468/INDEX($BB$5:$BG$12,MATCH($D468,$AR$5:$AR$12,0),6))*($G468/INDEX($BB$5:$BG$12,MATCH($D468,$AR$5:$AR$12,0),6))^$J468)),0)</x:f>
        <x:v>0</x:v>
      </x:c>
      <x:c r="AH468" s="145" t="n">
        <x:f>IFERROR((EXP(-$G468/INDEX($BB$5:$BG$12,MATCH($D468,$AR$5:$AR$12,0),4))*($G468/INDEX($BB$5:$BG$12,MATCH($D468,$AR$5:$AR$12,0),4))^$J468)/((EXP(-$G468/INDEX($BB$5:$BG$12,MATCH($D468,$AR$5:$AR$12,0),1))*($G468/INDEX($BB$5:$BG$12,MATCH($D468,$AR$5:$AR$12,0),1))^$J468)+(EXP(-$G468/INDEX($BB$5:$BG$12,MATCH($D468,$AR$5:$AR$12,0),2))*($G468/INDEX($BB$5:$BG$12,MATCH($D468,$AR$5:$AR$12,0),2))^$J468)+(EXP(-$G468/INDEX($BB$5:$BG$12,MATCH($D468,$AR$5:$AR$12,0),3))*($G468/INDEX($BB$5:$BG$12,MATCH($D468,$AR$5:$AR$12,0),3))^$J468)+(EXP(-$G468/INDEX($BB$5:$BG$12,MATCH($D468,$AR$5:$AR$12,0),4))*($G468/INDEX($BB$5:$BG$12,MATCH($D468,$AR$5:$AR$12,0),4))^$J468)+(EXP(-$G468/INDEX($BB$5:$BG$12,MATCH($D468,$AR$5:$AR$12,0),5))*($G468/INDEX($BB$5:$BG$12,MATCH($D468,$AR$5:$AR$12,0),5))^$J468)+(EXP(-$G468/INDEX($BB$5:$BG$12,MATCH($D468,$AR$5:$AR$12,0),6))*($G468/INDEX($BB$5:$BG$12,MATCH($D468,$AR$5:$AR$12,0),6))^$J468)),0)</x:f>
        <x:v>0</x:v>
      </x:c>
      <x:c r="AI468" s="145" t="n">
        <x:f>IFERROR((EXP(-$G468/INDEX($BB$5:$BG$12,MATCH($D468,$AR$5:$AR$12,0),5))*($G468/INDEX($BB$5:$BG$12,MATCH($D468,$AR$5:$AR$12,0),5))^$J468)/((EXP(-$G468/INDEX($BB$5:$BG$12,MATCH($D468,$AR$5:$AR$12,0),1))*($G468/INDEX($BB$5:$BG$12,MATCH($D468,$AR$5:$AR$12,0),1))^$J468)+(EXP(-$G468/INDEX($BB$5:$BG$12,MATCH($D468,$AR$5:$AR$12,0),2))*($G468/INDEX($BB$5:$BG$12,MATCH($D468,$AR$5:$AR$12,0),2))^$J468)+(EXP(-$G468/INDEX($BB$5:$BG$12,MATCH($D468,$AR$5:$AR$12,0),3))*($G468/INDEX($BB$5:$BG$12,MATCH($D468,$AR$5:$AR$12,0),3))^$J468)+(EXP(-$G468/INDEX($BB$5:$BG$12,MATCH($D468,$AR$5:$AR$12,0),4))*($G468/INDEX($BB$5:$BG$12,MATCH($D468,$AR$5:$AR$12,0),4))^$J468)+(EXP(-$G468/INDEX($BB$5:$BG$12,MATCH($D468,$AR$5:$AR$12,0),5))*($G468/INDEX($BB$5:$BG$12,MATCH($D468,$AR$5:$AR$12,0),5))^$J468)+(EXP(-$G468/INDEX($BB$5:$BG$12,MATCH($D468,$AR$5:$AR$12,0),6))*($G468/INDEX($BB$5:$BG$12,MATCH($D468,$AR$5:$AR$12,0),6))^$J468)),0)</x:f>
        <x:v>0</x:v>
      </x:c>
      <x:c r="AJ468" s="145" t="n">
        <x:f>IFERROR((EXP(-$G468/INDEX($BB$5:$BG$12,MATCH($D468,$AR$5:$AR$12,0),6))*($G468/INDEX($BB$5:$BG$12,MATCH($D468,$AR$5:$AR$12,0),6))^$J468)/((EXP(-$G468/INDEX($BB$5:$BG$12,MATCH($D468,$AR$5:$AR$12,0),1))*($G468/INDEX($BB$5:$BG$12,MATCH($D468,$AR$5:$AR$12,0),1))^$J468)+(EXP(-$G468/INDEX($BB$5:$BG$12,MATCH($D468,$AR$5:$AR$12,0),2))*($G468/INDEX($BB$5:$BG$12,MATCH($D468,$AR$5:$AR$12,0),2))^$J468)+(EXP(-$G468/INDEX($BB$5:$BG$12,MATCH($D468,$AR$5:$AR$12,0),3))*($G468/INDEX($BB$5:$BG$12,MATCH($D468,$AR$5:$AR$12,0),3))^$J468)+(EXP(-$G468/INDEX($BB$5:$BG$12,MATCH($D468,$AR$5:$AR$12,0),4))*($G468/INDEX($BB$5:$BG$12,MATCH($D468,$AR$5:$AR$12,0),4))^$J468)+(EXP(-$G468/INDEX($BB$5:$BG$12,MATCH($D468,$AR$5:$AR$12,0),5))*($G468/INDEX($BB$5:$BG$12,MATCH($D468,$AR$5:$AR$12,0),5))^$J468)+(EXP(-$G468/INDEX($BB$5:$BG$12,MATCH($D468,$AR$5:$AR$12,0),6))*($G468/INDEX($BB$5:$BG$12,MATCH($D468,$AR$5:$AR$12,0),6))^$J468)),0)</x:f>
        <x:v>0</x:v>
      </x:c>
      <x:c r="BJ468"/>
      <x:c r="BK468"/>
      <x:c r="BL468"/>
      <x:c r="BM468"/>
      <x:c r="BN468"/>
      <x:c r="BO468"/>
      <x:c r="BP468"/>
      <x:c r="BQ468"/>
      <x:c r="BR468"/>
      <x:c r="BS468"/>
      <x:c r="BT468"/>
      <x:c r="BU468"/>
      <x:c r="BV468"/>
      <x:c r="BW468"/>
      <x:c r="BX468"/>
      <x:c r="BY468"/>
      <x:c r="BZ468"/>
    </x:row>
    <x:row r="469">
      <x:c r="A469" s="30" t="n">
        <x:f>'対象台データ'!A467</x:f>
        <x:v>46278</x:v>
      </x:c>
      <x:c r="B469" s="1004" t="str">
        <x:f>'対象台データ'!B467</x:f>
        <x:v>日</x:v>
      </x:c>
      <x:c r="C469" s="1004" t="str">
        <x:f>'対象台データ'!C467</x:f>
        <x:v>9/13</x:v>
      </x:c>
      <x:c r="D469" t="str">
        <x:f>'対象台データ'!D467</x:f>
        <x:v>とある魔術の禁書目録2</x:v>
      </x:c>
      <x:c r="E469" s="1015" t="n">
        <x:f>IF($X469="A",MIN(100,MAX(0,55+(V469-55)*(1+0.4*SQRT(MIN(G469/8000,1))))),MIN(100,MAX(0,V469)))</x:f>
        <x:v>64.31836844532532</x:v>
      </x:c>
      <x:c r="F469" s="1017" t="n">
        <x:f>'対象台データ'!E467</x:f>
        <x:v>589</x:v>
      </x:c>
      <x:c r="G469" s="644" t="n">
        <x:f>'対象台データ'!F467</x:f>
        <x:v>4169</x:v>
      </x:c>
      <x:c r="H469" s="644" t="n">
        <x:f>'対象台データ'!G467</x:f>
        <x:v>4219</x:v>
      </x:c>
      <x:c r="I469" s="644" t="n">
        <x:f>'対象台データ'!H467</x:f>
        <x:v>0</x:v>
      </x:c>
      <x:c r="J469" s="644" t="n">
        <x:f>'対象台データ'!I467</x:f>
        <x:v>20</x:v>
      </x:c>
      <x:c r="K469" s="145" t="n">
        <x:f>'対象台データ'!K467</x:f>
        <x:v>1.3373310945870314</x:v>
      </x:c>
      <x:c r="L469" s="28" t="n">
        <x:f>IF(G469&lt;=0,5,IF(G469&lt;1500,5+(G469-0)*(20-5)/(1500-0),IF(G469&lt;3000,20+(G469-1500)*(40-20)/(3000-1500),IF(G469&lt;4500,40+(G469-3000)*(58-40)/(4500-3000),IF(G469&lt;6000,58+(G469-4500)*(72-58)/(6000-4500),IF(G469&lt;7500,72+(G469-6000)*(84-72)/(7500-6000),IF(G469&lt;9000,84+(G469-7500)*(93-84)/(9000-7500),IF(G469&lt;11000,93+(G469-9000)*(100-93)/(11000-9000),100))))))))</x:f>
        <x:v>54.028</x:v>
      </x:c>
      <x:c r="M469" s="28" t="n">
        <x:v>1</x:v>
      </x:c>
      <x:c r="N469" s="28" t="n">
        <x:f>MIN(100,L469*M469)</x:f>
        <x:v>54.028</x:v>
      </x:c>
      <x:c r="O469" s="28" t="n">
        <x:f>IF(K469&lt;=0.8,0,IF(K469&lt;0.9,0+(K469-0.8)*(10-0)/(0.9-0.8),IF(K469&lt;1,10+(K469-0.9)*(35-10)/(1-0.9),IF(K469&lt;1.2,35+(K469-1)*(87-35)/(1.2-1),IF(K469&lt;1.3,87+(K469-1.2)*(96-87)/(1.3-1.2),IF(K469&lt;1.45,96+(K469-1.3)*(100-96)/(1.45-1.3),100))))))</x:f>
        <x:v>96.99549585565417</x:v>
      </x:c>
      <x:c r="P469" s="145" t="n">
        <x:f>MIN(1,SQRT(G469/8000))</x:f>
        <x:v>0.7218898807990038</x:v>
      </x:c>
      <x:c r="Q469" s="28" t="n">
        <x:f>35+(O469-35)*P469</x:f>
        <x:v>79.75392111331333</x:v>
      </x:c>
      <x:c r="R469" s="28" t="n">
        <x:f>IF(K469&lt;0.95,MIN(25,(0.95-K469)*250),0)</x:f>
        <x:v>0</x:v>
      </x:c>
      <x:c r="S469" s="28" t="n">
        <x:f>IF($X469="A",Y469*5+Z469*15+AA469*30+AB469*60+AC469*80+AD469*100,0)</x:f>
        <x:v>0</x:v>
      </x:c>
      <x:c r="T469" s="28" t="n">
        <x:f>IF($X469="A",AE469*5+AF469*15+AG469*30+AH469*60+AI469*80+AJ469*100,0)</x:f>
        <x:v>0</x:v>
      </x:c>
      <x:c r="U469" s="28" t="n">
        <x:f>IF($X469="A",S469*15%+T469*30%+Q469*55%,0)</x:f>
        <x:v>0</x:v>
      </x:c>
      <x:c r="V469" s="1019" t="n">
        <x:f>IF($X469="A",U469*80%+N469*20%,N469*IFERROR(INDEX($AT$5:$AT$60,MATCH($D469,$AR$5:$AR$60,0)),0.6)+Q469*IFERROR(INDEX($AU$5:$AU$60,MATCH($D469,$AR$5:$AR$60,0)),0.4)-R469)</x:f>
        <x:v>64.31836844532532</x:v>
      </x:c>
      <x:c r="W469" s="25" t="str">
        <x:f>IF(E469&gt;=90,"設定6級候補",IF(E469&gt;=75,"設定4以上強候補",IF(E469&gt;=60,"設定4以上を疑う","要観察")))</x:f>
        <x:v>設定4以上を疑う</x:v>
      </x:c>
      <x:c r="X469" s="1004" t="str">
        <x:f>IFERROR(INDEX($AS$5:$AS$60,MATCH($D469,$AR$5:$AR$60,0)),"AT")</x:f>
        <x:v>AT</x:v>
      </x:c>
      <x:c r="Y469" s="145" t="n">
        <x:f>IFERROR((EXP(-$G469/INDEX($AV$5:$BA$12,MATCH($D469,$AR$5:$AR$12,0),1))*($G469/INDEX($AV$5:$BA$12,MATCH($D469,$AR$5:$AR$12,0),1))^$I469)/((EXP(-$G469/INDEX($AV$5:$BA$12,MATCH($D469,$AR$5:$AR$12,0),1))*($G469/INDEX($AV$5:$BA$12,MATCH($D469,$AR$5:$AR$12,0),1))^$I469)+(EXP(-$G469/INDEX($AV$5:$BA$12,MATCH($D469,$AR$5:$AR$12,0),2))*($G469/INDEX($AV$5:$BA$12,MATCH($D469,$AR$5:$AR$12,0),2))^$I469)+(EXP(-$G469/INDEX($AV$5:$BA$12,MATCH($D469,$AR$5:$AR$12,0),3))*($G469/INDEX($AV$5:$BA$12,MATCH($D469,$AR$5:$AR$12,0),3))^$I469)+(EXP(-$G469/INDEX($AV$5:$BA$12,MATCH($D469,$AR$5:$AR$12,0),4))*($G469/INDEX($AV$5:$BA$12,MATCH($D469,$AR$5:$AR$12,0),4))^$I469)+(EXP(-$G469/INDEX($AV$5:$BA$12,MATCH($D469,$AR$5:$AR$12,0),5))*($G469/INDEX($AV$5:$BA$12,MATCH($D469,$AR$5:$AR$12,0),5))^$I469)+(EXP(-$G469/INDEX($AV$5:$BA$12,MATCH($D469,$AR$5:$AR$12,0),6))*($G469/INDEX($AV$5:$BA$12,MATCH($D469,$AR$5:$AR$12,0),6))^$I469)),0)</x:f>
        <x:v>0</x:v>
      </x:c>
      <x:c r="Z469" s="145" t="n">
        <x:f>IFERROR((EXP(-$G469/INDEX($AV$5:$BA$12,MATCH($D469,$AR$5:$AR$12,0),2))*($G469/INDEX($AV$5:$BA$12,MATCH($D469,$AR$5:$AR$12,0),2))^$I469)/((EXP(-$G469/INDEX($AV$5:$BA$12,MATCH($D469,$AR$5:$AR$12,0),1))*($G469/INDEX($AV$5:$BA$12,MATCH($D469,$AR$5:$AR$12,0),1))^$I469)+(EXP(-$G469/INDEX($AV$5:$BA$12,MATCH($D469,$AR$5:$AR$12,0),2))*($G469/INDEX($AV$5:$BA$12,MATCH($D469,$AR$5:$AR$12,0),2))^$I469)+(EXP(-$G469/INDEX($AV$5:$BA$12,MATCH($D469,$AR$5:$AR$12,0),3))*($G469/INDEX($AV$5:$BA$12,MATCH($D469,$AR$5:$AR$12,0),3))^$I469)+(EXP(-$G469/INDEX($AV$5:$BA$12,MATCH($D469,$AR$5:$AR$12,0),4))*($G469/INDEX($AV$5:$BA$12,MATCH($D469,$AR$5:$AR$12,0),4))^$I469)+(EXP(-$G469/INDEX($AV$5:$BA$12,MATCH($D469,$AR$5:$AR$12,0),5))*($G469/INDEX($AV$5:$BA$12,MATCH($D469,$AR$5:$AR$12,0),5))^$I469)+(EXP(-$G469/INDEX($AV$5:$BA$12,MATCH($D469,$AR$5:$AR$12,0),6))*($G469/INDEX($AV$5:$BA$12,MATCH($D469,$AR$5:$AR$12,0),6))^$I469)),0)</x:f>
        <x:v>0</x:v>
      </x:c>
      <x:c r="AA469" s="145" t="n">
        <x:f>IFERROR((EXP(-$G469/INDEX($AV$5:$BA$12,MATCH($D469,$AR$5:$AR$12,0),3))*($G469/INDEX($AV$5:$BA$12,MATCH($D469,$AR$5:$AR$12,0),3))^$I469)/((EXP(-$G469/INDEX($AV$5:$BA$12,MATCH($D469,$AR$5:$AR$12,0),1))*($G469/INDEX($AV$5:$BA$12,MATCH($D469,$AR$5:$AR$12,0),1))^$I469)+(EXP(-$G469/INDEX($AV$5:$BA$12,MATCH($D469,$AR$5:$AR$12,0),2))*($G469/INDEX($AV$5:$BA$12,MATCH($D469,$AR$5:$AR$12,0),2))^$I469)+(EXP(-$G469/INDEX($AV$5:$BA$12,MATCH($D469,$AR$5:$AR$12,0),3))*($G469/INDEX($AV$5:$BA$12,MATCH($D469,$AR$5:$AR$12,0),3))^$I469)+(EXP(-$G469/INDEX($AV$5:$BA$12,MATCH($D469,$AR$5:$AR$12,0),4))*($G469/INDEX($AV$5:$BA$12,MATCH($D469,$AR$5:$AR$12,0),4))^$I469)+(EXP(-$G469/INDEX($AV$5:$BA$12,MATCH($D469,$AR$5:$AR$12,0),5))*($G469/INDEX($AV$5:$BA$12,MATCH($D469,$AR$5:$AR$12,0),5))^$I469)+(EXP(-$G469/INDEX($AV$5:$BA$12,MATCH($D469,$AR$5:$AR$12,0),6))*($G469/INDEX($AV$5:$BA$12,MATCH($D469,$AR$5:$AR$12,0),6))^$I469)),0)</x:f>
        <x:v>0</x:v>
      </x:c>
      <x:c r="AB469" s="145" t="n">
        <x:f>IFERROR((EXP(-$G469/INDEX($AV$5:$BA$12,MATCH($D469,$AR$5:$AR$12,0),4))*($G469/INDEX($AV$5:$BA$12,MATCH($D469,$AR$5:$AR$12,0),4))^$I469)/((EXP(-$G469/INDEX($AV$5:$BA$12,MATCH($D469,$AR$5:$AR$12,0),1))*($G469/INDEX($AV$5:$BA$12,MATCH($D469,$AR$5:$AR$12,0),1))^$I469)+(EXP(-$G469/INDEX($AV$5:$BA$12,MATCH($D469,$AR$5:$AR$12,0),2))*($G469/INDEX($AV$5:$BA$12,MATCH($D469,$AR$5:$AR$12,0),2))^$I469)+(EXP(-$G469/INDEX($AV$5:$BA$12,MATCH($D469,$AR$5:$AR$12,0),3))*($G469/INDEX($AV$5:$BA$12,MATCH($D469,$AR$5:$AR$12,0),3))^$I469)+(EXP(-$G469/INDEX($AV$5:$BA$12,MATCH($D469,$AR$5:$AR$12,0),4))*($G469/INDEX($AV$5:$BA$12,MATCH($D469,$AR$5:$AR$12,0),4))^$I469)+(EXP(-$G469/INDEX($AV$5:$BA$12,MATCH($D469,$AR$5:$AR$12,0),5))*($G469/INDEX($AV$5:$BA$12,MATCH($D469,$AR$5:$AR$12,0),5))^$I469)+(EXP(-$G469/INDEX($AV$5:$BA$12,MATCH($D469,$AR$5:$AR$12,0),6))*($G469/INDEX($AV$5:$BA$12,MATCH($D469,$AR$5:$AR$12,0),6))^$I469)),0)</x:f>
        <x:v>0</x:v>
      </x:c>
      <x:c r="AC469" s="145" t="n">
        <x:f>IFERROR((EXP(-$G469/INDEX($AV$5:$BA$12,MATCH($D469,$AR$5:$AR$12,0),5))*($G469/INDEX($AV$5:$BA$12,MATCH($D469,$AR$5:$AR$12,0),5))^$I469)/((EXP(-$G469/INDEX($AV$5:$BA$12,MATCH($D469,$AR$5:$AR$12,0),1))*($G469/INDEX($AV$5:$BA$12,MATCH($D469,$AR$5:$AR$12,0),1))^$I469)+(EXP(-$G469/INDEX($AV$5:$BA$12,MATCH($D469,$AR$5:$AR$12,0),2))*($G469/INDEX($AV$5:$BA$12,MATCH($D469,$AR$5:$AR$12,0),2))^$I469)+(EXP(-$G469/INDEX($AV$5:$BA$12,MATCH($D469,$AR$5:$AR$12,0),3))*($G469/INDEX($AV$5:$BA$12,MATCH($D469,$AR$5:$AR$12,0),3))^$I469)+(EXP(-$G469/INDEX($AV$5:$BA$12,MATCH($D469,$AR$5:$AR$12,0),4))*($G469/INDEX($AV$5:$BA$12,MATCH($D469,$AR$5:$AR$12,0),4))^$I469)+(EXP(-$G469/INDEX($AV$5:$BA$12,MATCH($D469,$AR$5:$AR$12,0),5))*($G469/INDEX($AV$5:$BA$12,MATCH($D469,$AR$5:$AR$12,0),5))^$I469)+(EXP(-$G469/INDEX($AV$5:$BA$12,MATCH($D469,$AR$5:$AR$12,0),6))*($G469/INDEX($AV$5:$BA$12,MATCH($D469,$AR$5:$AR$12,0),6))^$I469)),0)</x:f>
        <x:v>0</x:v>
      </x:c>
      <x:c r="AD469" s="145" t="n">
        <x:f>IFERROR((EXP(-$G469/INDEX($AV$5:$BA$12,MATCH($D469,$AR$5:$AR$12,0),6))*($G469/INDEX($AV$5:$BA$12,MATCH($D469,$AR$5:$AR$12,0),6))^$I469)/((EXP(-$G469/INDEX($AV$5:$BA$12,MATCH($D469,$AR$5:$AR$12,0),1))*($G469/INDEX($AV$5:$BA$12,MATCH($D469,$AR$5:$AR$12,0),1))^$I469)+(EXP(-$G469/INDEX($AV$5:$BA$12,MATCH($D469,$AR$5:$AR$12,0),2))*($G469/INDEX($AV$5:$BA$12,MATCH($D469,$AR$5:$AR$12,0),2))^$I469)+(EXP(-$G469/INDEX($AV$5:$BA$12,MATCH($D469,$AR$5:$AR$12,0),3))*($G469/INDEX($AV$5:$BA$12,MATCH($D469,$AR$5:$AR$12,0),3))^$I469)+(EXP(-$G469/INDEX($AV$5:$BA$12,MATCH($D469,$AR$5:$AR$12,0),4))*($G469/INDEX($AV$5:$BA$12,MATCH($D469,$AR$5:$AR$12,0),4))^$I469)+(EXP(-$G469/INDEX($AV$5:$BA$12,MATCH($D469,$AR$5:$AR$12,0),5))*($G469/INDEX($AV$5:$BA$12,MATCH($D469,$AR$5:$AR$12,0),5))^$I469)+(EXP(-$G469/INDEX($AV$5:$BA$12,MATCH($D469,$AR$5:$AR$12,0),6))*($G469/INDEX($AV$5:$BA$12,MATCH($D469,$AR$5:$AR$12,0),6))^$I469)),0)</x:f>
        <x:v>0</x:v>
      </x:c>
      <x:c r="AE469" s="145" t="n">
        <x:f>IFERROR((EXP(-$G469/INDEX($BB$5:$BG$12,MATCH($D469,$AR$5:$AR$12,0),1))*($G469/INDEX($BB$5:$BG$12,MATCH($D469,$AR$5:$AR$12,0),1))^$J469)/((EXP(-$G469/INDEX($BB$5:$BG$12,MATCH($D469,$AR$5:$AR$12,0),1))*($G469/INDEX($BB$5:$BG$12,MATCH($D469,$AR$5:$AR$12,0),1))^$J469)+(EXP(-$G469/INDEX($BB$5:$BG$12,MATCH($D469,$AR$5:$AR$12,0),2))*($G469/INDEX($BB$5:$BG$12,MATCH($D469,$AR$5:$AR$12,0),2))^$J469)+(EXP(-$G469/INDEX($BB$5:$BG$12,MATCH($D469,$AR$5:$AR$12,0),3))*($G469/INDEX($BB$5:$BG$12,MATCH($D469,$AR$5:$AR$12,0),3))^$J469)+(EXP(-$G469/INDEX($BB$5:$BG$12,MATCH($D469,$AR$5:$AR$12,0),4))*($G469/INDEX($BB$5:$BG$12,MATCH($D469,$AR$5:$AR$12,0),4))^$J469)+(EXP(-$G469/INDEX($BB$5:$BG$12,MATCH($D469,$AR$5:$AR$12,0),5))*($G469/INDEX($BB$5:$BG$12,MATCH($D469,$AR$5:$AR$12,0),5))^$J469)+(EXP(-$G469/INDEX($BB$5:$BG$12,MATCH($D469,$AR$5:$AR$12,0),6))*($G469/INDEX($BB$5:$BG$12,MATCH($D469,$AR$5:$AR$12,0),6))^$J469)),0)</x:f>
        <x:v>0</x:v>
      </x:c>
      <x:c r="AF469" s="145" t="n">
        <x:f>IFERROR((EXP(-$G469/INDEX($BB$5:$BG$12,MATCH($D469,$AR$5:$AR$12,0),2))*($G469/INDEX($BB$5:$BG$12,MATCH($D469,$AR$5:$AR$12,0),2))^$J469)/((EXP(-$G469/INDEX($BB$5:$BG$12,MATCH($D469,$AR$5:$AR$12,0),1))*($G469/INDEX($BB$5:$BG$12,MATCH($D469,$AR$5:$AR$12,0),1))^$J469)+(EXP(-$G469/INDEX($BB$5:$BG$12,MATCH($D469,$AR$5:$AR$12,0),2))*($G469/INDEX($BB$5:$BG$12,MATCH($D469,$AR$5:$AR$12,0),2))^$J469)+(EXP(-$G469/INDEX($BB$5:$BG$12,MATCH($D469,$AR$5:$AR$12,0),3))*($G469/INDEX($BB$5:$BG$12,MATCH($D469,$AR$5:$AR$12,0),3))^$J469)+(EXP(-$G469/INDEX($BB$5:$BG$12,MATCH($D469,$AR$5:$AR$12,0),4))*($G469/INDEX($BB$5:$BG$12,MATCH($D469,$AR$5:$AR$12,0),4))^$J469)+(EXP(-$G469/INDEX($BB$5:$BG$12,MATCH($D469,$AR$5:$AR$12,0),5))*($G469/INDEX($BB$5:$BG$12,MATCH($D469,$AR$5:$AR$12,0),5))^$J469)+(EXP(-$G469/INDEX($BB$5:$BG$12,MATCH($D469,$AR$5:$AR$12,0),6))*($G469/INDEX($BB$5:$BG$12,MATCH($D469,$AR$5:$AR$12,0),6))^$J469)),0)</x:f>
        <x:v>0</x:v>
      </x:c>
      <x:c r="AG469" s="145" t="n">
        <x:f>IFERROR((EXP(-$G469/INDEX($BB$5:$BG$12,MATCH($D469,$AR$5:$AR$12,0),3))*($G469/INDEX($BB$5:$BG$12,MATCH($D469,$AR$5:$AR$12,0),3))^$J469)/((EXP(-$G469/INDEX($BB$5:$BG$12,MATCH($D469,$AR$5:$AR$12,0),1))*($G469/INDEX($BB$5:$BG$12,MATCH($D469,$AR$5:$AR$12,0),1))^$J469)+(EXP(-$G469/INDEX($BB$5:$BG$12,MATCH($D469,$AR$5:$AR$12,0),2))*($G469/INDEX($BB$5:$BG$12,MATCH($D469,$AR$5:$AR$12,0),2))^$J469)+(EXP(-$G469/INDEX($BB$5:$BG$12,MATCH($D469,$AR$5:$AR$12,0),3))*($G469/INDEX($BB$5:$BG$12,MATCH($D469,$AR$5:$AR$12,0),3))^$J469)+(EXP(-$G469/INDEX($BB$5:$BG$12,MATCH($D469,$AR$5:$AR$12,0),4))*($G469/INDEX($BB$5:$BG$12,MATCH($D469,$AR$5:$AR$12,0),4))^$J469)+(EXP(-$G469/INDEX($BB$5:$BG$12,MATCH($D469,$AR$5:$AR$12,0),5))*($G469/INDEX($BB$5:$BG$12,MATCH($D469,$AR$5:$AR$12,0),5))^$J469)+(EXP(-$G469/INDEX($BB$5:$BG$12,MATCH($D469,$AR$5:$AR$12,0),6))*($G469/INDEX($BB$5:$BG$12,MATCH($D469,$AR$5:$AR$12,0),6))^$J469)),0)</x:f>
        <x:v>0</x:v>
      </x:c>
      <x:c r="AH469" s="145" t="n">
        <x:f>IFERROR((EXP(-$G469/INDEX($BB$5:$BG$12,MATCH($D469,$AR$5:$AR$12,0),4))*($G469/INDEX($BB$5:$BG$12,MATCH($D469,$AR$5:$AR$12,0),4))^$J469)/((EXP(-$G469/INDEX($BB$5:$BG$12,MATCH($D469,$AR$5:$AR$12,0),1))*($G469/INDEX($BB$5:$BG$12,MATCH($D469,$AR$5:$AR$12,0),1))^$J469)+(EXP(-$G469/INDEX($BB$5:$BG$12,MATCH($D469,$AR$5:$AR$12,0),2))*($G469/INDEX($BB$5:$BG$12,MATCH($D469,$AR$5:$AR$12,0),2))^$J469)+(EXP(-$G469/INDEX($BB$5:$BG$12,MATCH($D469,$AR$5:$AR$12,0),3))*($G469/INDEX($BB$5:$BG$12,MATCH($D469,$AR$5:$AR$12,0),3))^$J469)+(EXP(-$G469/INDEX($BB$5:$BG$12,MATCH($D469,$AR$5:$AR$12,0),4))*($G469/INDEX($BB$5:$BG$12,MATCH($D469,$AR$5:$AR$12,0),4))^$J469)+(EXP(-$G469/INDEX($BB$5:$BG$12,MATCH($D469,$AR$5:$AR$12,0),5))*($G469/INDEX($BB$5:$BG$12,MATCH($D469,$AR$5:$AR$12,0),5))^$J469)+(EXP(-$G469/INDEX($BB$5:$BG$12,MATCH($D469,$AR$5:$AR$12,0),6))*($G469/INDEX($BB$5:$BG$12,MATCH($D469,$AR$5:$AR$12,0),6))^$J469)),0)</x:f>
        <x:v>0</x:v>
      </x:c>
      <x:c r="AI469" s="145" t="n">
        <x:f>IFERROR((EXP(-$G469/INDEX($BB$5:$BG$12,MATCH($D469,$AR$5:$AR$12,0),5))*($G469/INDEX($BB$5:$BG$12,MATCH($D469,$AR$5:$AR$12,0),5))^$J469)/((EXP(-$G469/INDEX($BB$5:$BG$12,MATCH($D469,$AR$5:$AR$12,0),1))*($G469/INDEX($BB$5:$BG$12,MATCH($D469,$AR$5:$AR$12,0),1))^$J469)+(EXP(-$G469/INDEX($BB$5:$BG$12,MATCH($D469,$AR$5:$AR$12,0),2))*($G469/INDEX($BB$5:$BG$12,MATCH($D469,$AR$5:$AR$12,0),2))^$J469)+(EXP(-$G469/INDEX($BB$5:$BG$12,MATCH($D469,$AR$5:$AR$12,0),3))*($G469/INDEX($BB$5:$BG$12,MATCH($D469,$AR$5:$AR$12,0),3))^$J469)+(EXP(-$G469/INDEX($BB$5:$BG$12,MATCH($D469,$AR$5:$AR$12,0),4))*($G469/INDEX($BB$5:$BG$12,MATCH($D469,$AR$5:$AR$12,0),4))^$J469)+(EXP(-$G469/INDEX($BB$5:$BG$12,MATCH($D469,$AR$5:$AR$12,0),5))*($G469/INDEX($BB$5:$BG$12,MATCH($D469,$AR$5:$AR$12,0),5))^$J469)+(EXP(-$G469/INDEX($BB$5:$BG$12,MATCH($D469,$AR$5:$AR$12,0),6))*($G469/INDEX($BB$5:$BG$12,MATCH($D469,$AR$5:$AR$12,0),6))^$J469)),0)</x:f>
        <x:v>0</x:v>
      </x:c>
      <x:c r="AJ469" s="145" t="n">
        <x:f>IFERROR((EXP(-$G469/INDEX($BB$5:$BG$12,MATCH($D469,$AR$5:$AR$12,0),6))*($G469/INDEX($BB$5:$BG$12,MATCH($D469,$AR$5:$AR$12,0),6))^$J469)/((EXP(-$G469/INDEX($BB$5:$BG$12,MATCH($D469,$AR$5:$AR$12,0),1))*($G469/INDEX($BB$5:$BG$12,MATCH($D469,$AR$5:$AR$12,0),1))^$J469)+(EXP(-$G469/INDEX($BB$5:$BG$12,MATCH($D469,$AR$5:$AR$12,0),2))*($G469/INDEX($BB$5:$BG$12,MATCH($D469,$AR$5:$AR$12,0),2))^$J469)+(EXP(-$G469/INDEX($BB$5:$BG$12,MATCH($D469,$AR$5:$AR$12,0),3))*($G469/INDEX($BB$5:$BG$12,MATCH($D469,$AR$5:$AR$12,0),3))^$J469)+(EXP(-$G469/INDEX($BB$5:$BG$12,MATCH($D469,$AR$5:$AR$12,0),4))*($G469/INDEX($BB$5:$BG$12,MATCH($D469,$AR$5:$AR$12,0),4))^$J469)+(EXP(-$G469/INDEX($BB$5:$BG$12,MATCH($D469,$AR$5:$AR$12,0),5))*($G469/INDEX($BB$5:$BG$12,MATCH($D469,$AR$5:$AR$12,0),5))^$J469)+(EXP(-$G469/INDEX($BB$5:$BG$12,MATCH($D469,$AR$5:$AR$12,0),6))*($G469/INDEX($BB$5:$BG$12,MATCH($D469,$AR$5:$AR$12,0),6))^$J469)),0)</x:f>
        <x:v>0</x:v>
      </x:c>
      <x:c r="BJ469"/>
      <x:c r="BK469"/>
      <x:c r="BL469"/>
      <x:c r="BM469"/>
      <x:c r="BN469"/>
      <x:c r="BO469"/>
      <x:c r="BP469"/>
      <x:c r="BQ469"/>
      <x:c r="BR469"/>
      <x:c r="BS469"/>
      <x:c r="BT469"/>
      <x:c r="BU469"/>
      <x:c r="BV469"/>
      <x:c r="BW469"/>
      <x:c r="BX469"/>
      <x:c r="BY469"/>
      <x:c r="BZ469"/>
    </x:row>
    <x:row r="470">
      <x:c r="A470" s="30" t="n">
        <x:f>'対象台データ'!A468</x:f>
        <x:v>46278</x:v>
      </x:c>
      <x:c r="B470" s="1004" t="str">
        <x:f>'対象台データ'!B468</x:f>
        <x:v>日</x:v>
      </x:c>
      <x:c r="C470" s="1004" t="str">
        <x:f>'対象台データ'!C468</x:f>
        <x:v>9/13</x:v>
      </x:c>
      <x:c r="D470" t="str">
        <x:f>'対象台データ'!D468</x:f>
        <x:v>モンキーターンV</x:v>
      </x:c>
      <x:c r="E470" s="1015" t="n">
        <x:f>IF($X470="A",MIN(100,MAX(0,55+(V470-55)*(1+0.4*SQRT(MIN(G470/8000,1))))),MIN(100,MAX(0,V470)))</x:f>
        <x:v>43.76545321603862</x:v>
      </x:c>
      <x:c r="F470" s="1017" t="n">
        <x:f>'対象台データ'!E468</x:f>
        <x:v>606</x:v>
      </x:c>
      <x:c r="G470" s="644" t="n">
        <x:f>'対象台データ'!F468</x:f>
        <x:v>5197</x:v>
      </x:c>
      <x:c r="H470" s="644" t="n">
        <x:f>'対象台データ'!G468</x:f>
        <x:v>-1011</x:v>
      </x:c>
      <x:c r="I470" s="644" t="n">
        <x:f>'対象台データ'!H468</x:f>
        <x:v>0</x:v>
      </x:c>
      <x:c r="J470" s="644" t="n">
        <x:f>'対象台データ'!I468</x:f>
        <x:v>21</x:v>
      </x:c>
      <x:c r="K470" s="145" t="n">
        <x:f>'対象台データ'!K468</x:f>
        <x:v>0.9351548970559939</x:v>
      </x:c>
      <x:c r="L470" s="28" t="n">
        <x:f>IF(G470&lt;=0,5,IF(G470&lt;1500,5+(G470-0)*(20-5)/(1500-0),IF(G470&lt;3000,20+(G470-1500)*(40-20)/(3000-1500),IF(G470&lt;4500,40+(G470-3000)*(58-40)/(4500-3000),IF(G470&lt;6000,58+(G470-4500)*(72-58)/(6000-4500),IF(G470&lt;7500,72+(G470-6000)*(84-72)/(7500-6000),IF(G470&lt;9000,84+(G470-7500)*(93-84)/(9000-7500),IF(G470&lt;11000,93+(G470-9000)*(100-93)/(11000-9000),100))))))))</x:f>
        <x:v>64.50533333333334</x:v>
      </x:c>
      <x:c r="M470" s="28" t="n">
        <x:v>1</x:v>
      </x:c>
      <x:c r="N470" s="28" t="n">
        <x:f>MIN(100,L470*M470)</x:f>
        <x:v>64.50533333333334</x:v>
      </x:c>
      <x:c r="O470" s="28" t="n">
        <x:f>IF(K470&lt;=0.8,0,IF(K470&lt;0.9,0+(K470-0.8)*(10-0)/(0.9-0.8),IF(K470&lt;1,10+(K470-0.9)*(35-10)/(1-0.9),IF(K470&lt;1.2,35+(K470-1)*(87-35)/(1.2-1),IF(K470&lt;1.3,87+(K470-1.2)*(96-87)/(1.3-1.2),IF(K470&lt;1.45,96+(K470-1.3)*(100-96)/(1.45-1.3),100))))))</x:f>
        <x:v>18.78872426399846</x:v>
      </x:c>
      <x:c r="P470" s="145" t="n">
        <x:f>MIN(1,SQRT(G470/8000))</x:f>
        <x:v>0.8059931761497736</x:v>
      </x:c>
      <x:c r="Q470" s="28" t="n">
        <x:f>35+(O470-35)*P470</x:f>
        <x:v>21.93382238010036</x:v>
      </x:c>
      <x:c r="R470" s="28" t="n">
        <x:f>IF(K470&lt;0.95,MIN(25,(0.95-K470)*250),0)</x:f>
        <x:v>3.7112757360015234</x:v>
      </x:c>
      <x:c r="S470" s="28" t="n">
        <x:f>IF($X470="A",Y470*5+Z470*15+AA470*30+AB470*60+AC470*80+AD470*100,0)</x:f>
        <x:v>0</x:v>
      </x:c>
      <x:c r="T470" s="28" t="n">
        <x:f>IF($X470="A",AE470*5+AF470*15+AG470*30+AH470*60+AI470*80+AJ470*100,0)</x:f>
        <x:v>0</x:v>
      </x:c>
      <x:c r="U470" s="28" t="n">
        <x:f>IF($X470="A",S470*15%+T470*30%+Q470*55%,0)</x:f>
        <x:v>0</x:v>
      </x:c>
      <x:c r="V470" s="1019" t="n">
        <x:f>IF($X470="A",U470*80%+N470*20%,N470*IFERROR(INDEX($AT$5:$AT$60,MATCH($D470,$AR$5:$AR$60,0)),0.6)+Q470*IFERROR(INDEX($AU$5:$AU$60,MATCH($D470,$AR$5:$AR$60,0)),0.4)-R470)</x:f>
        <x:v>43.76545321603862</x:v>
      </x:c>
      <x:c r="W470" s="25" t="str">
        <x:f>IF(E470&gt;=90,"設定6級候補",IF(E470&gt;=75,"設定4以上強候補",IF(E470&gt;=60,"設定4以上を疑う","要観察")))</x:f>
        <x:v>要観察</x:v>
      </x:c>
      <x:c r="X470" s="1004" t="str">
        <x:f>IFERROR(INDEX($AS$5:$AS$60,MATCH($D470,$AR$5:$AR$60,0)),"AT")</x:f>
        <x:v>AT</x:v>
      </x:c>
      <x:c r="Y470" s="145" t="n">
        <x:f>IFERROR((EXP(-$G470/INDEX($AV$5:$BA$12,MATCH($D470,$AR$5:$AR$12,0),1))*($G470/INDEX($AV$5:$BA$12,MATCH($D470,$AR$5:$AR$12,0),1))^$I470)/((EXP(-$G470/INDEX($AV$5:$BA$12,MATCH($D470,$AR$5:$AR$12,0),1))*($G470/INDEX($AV$5:$BA$12,MATCH($D470,$AR$5:$AR$12,0),1))^$I470)+(EXP(-$G470/INDEX($AV$5:$BA$12,MATCH($D470,$AR$5:$AR$12,0),2))*($G470/INDEX($AV$5:$BA$12,MATCH($D470,$AR$5:$AR$12,0),2))^$I470)+(EXP(-$G470/INDEX($AV$5:$BA$12,MATCH($D470,$AR$5:$AR$12,0),3))*($G470/INDEX($AV$5:$BA$12,MATCH($D470,$AR$5:$AR$12,0),3))^$I470)+(EXP(-$G470/INDEX($AV$5:$BA$12,MATCH($D470,$AR$5:$AR$12,0),4))*($G470/INDEX($AV$5:$BA$12,MATCH($D470,$AR$5:$AR$12,0),4))^$I470)+(EXP(-$G470/INDEX($AV$5:$BA$12,MATCH($D470,$AR$5:$AR$12,0),5))*($G470/INDEX($AV$5:$BA$12,MATCH($D470,$AR$5:$AR$12,0),5))^$I470)+(EXP(-$G470/INDEX($AV$5:$BA$12,MATCH($D470,$AR$5:$AR$12,0),6))*($G470/INDEX($AV$5:$BA$12,MATCH($D470,$AR$5:$AR$12,0),6))^$I470)),0)</x:f>
        <x:v>0</x:v>
      </x:c>
      <x:c r="Z470" s="145" t="n">
        <x:f>IFERROR((EXP(-$G470/INDEX($AV$5:$BA$12,MATCH($D470,$AR$5:$AR$12,0),2))*($G470/INDEX($AV$5:$BA$12,MATCH($D470,$AR$5:$AR$12,0),2))^$I470)/((EXP(-$G470/INDEX($AV$5:$BA$12,MATCH($D470,$AR$5:$AR$12,0),1))*($G470/INDEX($AV$5:$BA$12,MATCH($D470,$AR$5:$AR$12,0),1))^$I470)+(EXP(-$G470/INDEX($AV$5:$BA$12,MATCH($D470,$AR$5:$AR$12,0),2))*($G470/INDEX($AV$5:$BA$12,MATCH($D470,$AR$5:$AR$12,0),2))^$I470)+(EXP(-$G470/INDEX($AV$5:$BA$12,MATCH($D470,$AR$5:$AR$12,0),3))*($G470/INDEX($AV$5:$BA$12,MATCH($D470,$AR$5:$AR$12,0),3))^$I470)+(EXP(-$G470/INDEX($AV$5:$BA$12,MATCH($D470,$AR$5:$AR$12,0),4))*($G470/INDEX($AV$5:$BA$12,MATCH($D470,$AR$5:$AR$12,0),4))^$I470)+(EXP(-$G470/INDEX($AV$5:$BA$12,MATCH($D470,$AR$5:$AR$12,0),5))*($G470/INDEX($AV$5:$BA$12,MATCH($D470,$AR$5:$AR$12,0),5))^$I470)+(EXP(-$G470/INDEX($AV$5:$BA$12,MATCH($D470,$AR$5:$AR$12,0),6))*($G470/INDEX($AV$5:$BA$12,MATCH($D470,$AR$5:$AR$12,0),6))^$I470)),0)</x:f>
        <x:v>0</x:v>
      </x:c>
      <x:c r="AA470" s="145" t="n">
        <x:f>IFERROR((EXP(-$G470/INDEX($AV$5:$BA$12,MATCH($D470,$AR$5:$AR$12,0),3))*($G470/INDEX($AV$5:$BA$12,MATCH($D470,$AR$5:$AR$12,0),3))^$I470)/((EXP(-$G470/INDEX($AV$5:$BA$12,MATCH($D470,$AR$5:$AR$12,0),1))*($G470/INDEX($AV$5:$BA$12,MATCH($D470,$AR$5:$AR$12,0),1))^$I470)+(EXP(-$G470/INDEX($AV$5:$BA$12,MATCH($D470,$AR$5:$AR$12,0),2))*($G470/INDEX($AV$5:$BA$12,MATCH($D470,$AR$5:$AR$12,0),2))^$I470)+(EXP(-$G470/INDEX($AV$5:$BA$12,MATCH($D470,$AR$5:$AR$12,0),3))*($G470/INDEX($AV$5:$BA$12,MATCH($D470,$AR$5:$AR$12,0),3))^$I470)+(EXP(-$G470/INDEX($AV$5:$BA$12,MATCH($D470,$AR$5:$AR$12,0),4))*($G470/INDEX($AV$5:$BA$12,MATCH($D470,$AR$5:$AR$12,0),4))^$I470)+(EXP(-$G470/INDEX($AV$5:$BA$12,MATCH($D470,$AR$5:$AR$12,0),5))*($G470/INDEX($AV$5:$BA$12,MATCH($D470,$AR$5:$AR$12,0),5))^$I470)+(EXP(-$G470/INDEX($AV$5:$BA$12,MATCH($D470,$AR$5:$AR$12,0),6))*($G470/INDEX($AV$5:$BA$12,MATCH($D470,$AR$5:$AR$12,0),6))^$I470)),0)</x:f>
        <x:v>0</x:v>
      </x:c>
      <x:c r="AB470" s="145" t="n">
        <x:f>IFERROR((EXP(-$G470/INDEX($AV$5:$BA$12,MATCH($D470,$AR$5:$AR$12,0),4))*($G470/INDEX($AV$5:$BA$12,MATCH($D470,$AR$5:$AR$12,0),4))^$I470)/((EXP(-$G470/INDEX($AV$5:$BA$12,MATCH($D470,$AR$5:$AR$12,0),1))*($G470/INDEX($AV$5:$BA$12,MATCH($D470,$AR$5:$AR$12,0),1))^$I470)+(EXP(-$G470/INDEX($AV$5:$BA$12,MATCH($D470,$AR$5:$AR$12,0),2))*($G470/INDEX($AV$5:$BA$12,MATCH($D470,$AR$5:$AR$12,0),2))^$I470)+(EXP(-$G470/INDEX($AV$5:$BA$12,MATCH($D470,$AR$5:$AR$12,0),3))*($G470/INDEX($AV$5:$BA$12,MATCH($D470,$AR$5:$AR$12,0),3))^$I470)+(EXP(-$G470/INDEX($AV$5:$BA$12,MATCH($D470,$AR$5:$AR$12,0),4))*($G470/INDEX($AV$5:$BA$12,MATCH($D470,$AR$5:$AR$12,0),4))^$I470)+(EXP(-$G470/INDEX($AV$5:$BA$12,MATCH($D470,$AR$5:$AR$12,0),5))*($G470/INDEX($AV$5:$BA$12,MATCH($D470,$AR$5:$AR$12,0),5))^$I470)+(EXP(-$G470/INDEX($AV$5:$BA$12,MATCH($D470,$AR$5:$AR$12,0),6))*($G470/INDEX($AV$5:$BA$12,MATCH($D470,$AR$5:$AR$12,0),6))^$I470)),0)</x:f>
        <x:v>0</x:v>
      </x:c>
      <x:c r="AC470" s="145" t="n">
        <x:f>IFERROR((EXP(-$G470/INDEX($AV$5:$BA$12,MATCH($D470,$AR$5:$AR$12,0),5))*($G470/INDEX($AV$5:$BA$12,MATCH($D470,$AR$5:$AR$12,0),5))^$I470)/((EXP(-$G470/INDEX($AV$5:$BA$12,MATCH($D470,$AR$5:$AR$12,0),1))*($G470/INDEX($AV$5:$BA$12,MATCH($D470,$AR$5:$AR$12,0),1))^$I470)+(EXP(-$G470/INDEX($AV$5:$BA$12,MATCH($D470,$AR$5:$AR$12,0),2))*($G470/INDEX($AV$5:$BA$12,MATCH($D470,$AR$5:$AR$12,0),2))^$I470)+(EXP(-$G470/INDEX($AV$5:$BA$12,MATCH($D470,$AR$5:$AR$12,0),3))*($G470/INDEX($AV$5:$BA$12,MATCH($D470,$AR$5:$AR$12,0),3))^$I470)+(EXP(-$G470/INDEX($AV$5:$BA$12,MATCH($D470,$AR$5:$AR$12,0),4))*($G470/INDEX($AV$5:$BA$12,MATCH($D470,$AR$5:$AR$12,0),4))^$I470)+(EXP(-$G470/INDEX($AV$5:$BA$12,MATCH($D470,$AR$5:$AR$12,0),5))*($G470/INDEX($AV$5:$BA$12,MATCH($D470,$AR$5:$AR$12,0),5))^$I470)+(EXP(-$G470/INDEX($AV$5:$BA$12,MATCH($D470,$AR$5:$AR$12,0),6))*($G470/INDEX($AV$5:$BA$12,MATCH($D470,$AR$5:$AR$12,0),6))^$I470)),0)</x:f>
        <x:v>0</x:v>
      </x:c>
      <x:c r="AD470" s="145" t="n">
        <x:f>IFERROR((EXP(-$G470/INDEX($AV$5:$BA$12,MATCH($D470,$AR$5:$AR$12,0),6))*($G470/INDEX($AV$5:$BA$12,MATCH($D470,$AR$5:$AR$12,0),6))^$I470)/((EXP(-$G470/INDEX($AV$5:$BA$12,MATCH($D470,$AR$5:$AR$12,0),1))*($G470/INDEX($AV$5:$BA$12,MATCH($D470,$AR$5:$AR$12,0),1))^$I470)+(EXP(-$G470/INDEX($AV$5:$BA$12,MATCH($D470,$AR$5:$AR$12,0),2))*($G470/INDEX($AV$5:$BA$12,MATCH($D470,$AR$5:$AR$12,0),2))^$I470)+(EXP(-$G470/INDEX($AV$5:$BA$12,MATCH($D470,$AR$5:$AR$12,0),3))*($G470/INDEX($AV$5:$BA$12,MATCH($D470,$AR$5:$AR$12,0),3))^$I470)+(EXP(-$G470/INDEX($AV$5:$BA$12,MATCH($D470,$AR$5:$AR$12,0),4))*($G470/INDEX($AV$5:$BA$12,MATCH($D470,$AR$5:$AR$12,0),4))^$I470)+(EXP(-$G470/INDEX($AV$5:$BA$12,MATCH($D470,$AR$5:$AR$12,0),5))*($G470/INDEX($AV$5:$BA$12,MATCH($D470,$AR$5:$AR$12,0),5))^$I470)+(EXP(-$G470/INDEX($AV$5:$BA$12,MATCH($D470,$AR$5:$AR$12,0),6))*($G470/INDEX($AV$5:$BA$12,MATCH($D470,$AR$5:$AR$12,0),6))^$I470)),0)</x:f>
        <x:v>0</x:v>
      </x:c>
      <x:c r="AE470" s="145" t="n">
        <x:f>IFERROR((EXP(-$G470/INDEX($BB$5:$BG$12,MATCH($D470,$AR$5:$AR$12,0),1))*($G470/INDEX($BB$5:$BG$12,MATCH($D470,$AR$5:$AR$12,0),1))^$J470)/((EXP(-$G470/INDEX($BB$5:$BG$12,MATCH($D470,$AR$5:$AR$12,0),1))*($G470/INDEX($BB$5:$BG$12,MATCH($D470,$AR$5:$AR$12,0),1))^$J470)+(EXP(-$G470/INDEX($BB$5:$BG$12,MATCH($D470,$AR$5:$AR$12,0),2))*($G470/INDEX($BB$5:$BG$12,MATCH($D470,$AR$5:$AR$12,0),2))^$J470)+(EXP(-$G470/INDEX($BB$5:$BG$12,MATCH($D470,$AR$5:$AR$12,0),3))*($G470/INDEX($BB$5:$BG$12,MATCH($D470,$AR$5:$AR$12,0),3))^$J470)+(EXP(-$G470/INDEX($BB$5:$BG$12,MATCH($D470,$AR$5:$AR$12,0),4))*($G470/INDEX($BB$5:$BG$12,MATCH($D470,$AR$5:$AR$12,0),4))^$J470)+(EXP(-$G470/INDEX($BB$5:$BG$12,MATCH($D470,$AR$5:$AR$12,0),5))*($G470/INDEX($BB$5:$BG$12,MATCH($D470,$AR$5:$AR$12,0),5))^$J470)+(EXP(-$G470/INDEX($BB$5:$BG$12,MATCH($D470,$AR$5:$AR$12,0),6))*($G470/INDEX($BB$5:$BG$12,MATCH($D470,$AR$5:$AR$12,0),6))^$J470)),0)</x:f>
        <x:v>0</x:v>
      </x:c>
      <x:c r="AF470" s="145" t="n">
        <x:f>IFERROR((EXP(-$G470/INDEX($BB$5:$BG$12,MATCH($D470,$AR$5:$AR$12,0),2))*($G470/INDEX($BB$5:$BG$12,MATCH($D470,$AR$5:$AR$12,0),2))^$J470)/((EXP(-$G470/INDEX($BB$5:$BG$12,MATCH($D470,$AR$5:$AR$12,0),1))*($G470/INDEX($BB$5:$BG$12,MATCH($D470,$AR$5:$AR$12,0),1))^$J470)+(EXP(-$G470/INDEX($BB$5:$BG$12,MATCH($D470,$AR$5:$AR$12,0),2))*($G470/INDEX($BB$5:$BG$12,MATCH($D470,$AR$5:$AR$12,0),2))^$J470)+(EXP(-$G470/INDEX($BB$5:$BG$12,MATCH($D470,$AR$5:$AR$12,0),3))*($G470/INDEX($BB$5:$BG$12,MATCH($D470,$AR$5:$AR$12,0),3))^$J470)+(EXP(-$G470/INDEX($BB$5:$BG$12,MATCH($D470,$AR$5:$AR$12,0),4))*($G470/INDEX($BB$5:$BG$12,MATCH($D470,$AR$5:$AR$12,0),4))^$J470)+(EXP(-$G470/INDEX($BB$5:$BG$12,MATCH($D470,$AR$5:$AR$12,0),5))*($G470/INDEX($BB$5:$BG$12,MATCH($D470,$AR$5:$AR$12,0),5))^$J470)+(EXP(-$G470/INDEX($BB$5:$BG$12,MATCH($D470,$AR$5:$AR$12,0),6))*($G470/INDEX($BB$5:$BG$12,MATCH($D470,$AR$5:$AR$12,0),6))^$J470)),0)</x:f>
        <x:v>0</x:v>
      </x:c>
      <x:c r="AG470" s="145" t="n">
        <x:f>IFERROR((EXP(-$G470/INDEX($BB$5:$BG$12,MATCH($D470,$AR$5:$AR$12,0),3))*($G470/INDEX($BB$5:$BG$12,MATCH($D470,$AR$5:$AR$12,0),3))^$J470)/((EXP(-$G470/INDEX($BB$5:$BG$12,MATCH($D470,$AR$5:$AR$12,0),1))*($G470/INDEX($BB$5:$BG$12,MATCH($D470,$AR$5:$AR$12,0),1))^$J470)+(EXP(-$G470/INDEX($BB$5:$BG$12,MATCH($D470,$AR$5:$AR$12,0),2))*($G470/INDEX($BB$5:$BG$12,MATCH($D470,$AR$5:$AR$12,0),2))^$J470)+(EXP(-$G470/INDEX($BB$5:$BG$12,MATCH($D470,$AR$5:$AR$12,0),3))*($G470/INDEX($BB$5:$BG$12,MATCH($D470,$AR$5:$AR$12,0),3))^$J470)+(EXP(-$G470/INDEX($BB$5:$BG$12,MATCH($D470,$AR$5:$AR$12,0),4))*($G470/INDEX($BB$5:$BG$12,MATCH($D470,$AR$5:$AR$12,0),4))^$J470)+(EXP(-$G470/INDEX($BB$5:$BG$12,MATCH($D470,$AR$5:$AR$12,0),5))*($G470/INDEX($BB$5:$BG$12,MATCH($D470,$AR$5:$AR$12,0),5))^$J470)+(EXP(-$G470/INDEX($BB$5:$BG$12,MATCH($D470,$AR$5:$AR$12,0),6))*($G470/INDEX($BB$5:$BG$12,MATCH($D470,$AR$5:$AR$12,0),6))^$J470)),0)</x:f>
        <x:v>0</x:v>
      </x:c>
      <x:c r="AH470" s="145" t="n">
        <x:f>IFERROR((EXP(-$G470/INDEX($BB$5:$BG$12,MATCH($D470,$AR$5:$AR$12,0),4))*($G470/INDEX($BB$5:$BG$12,MATCH($D470,$AR$5:$AR$12,0),4))^$J470)/((EXP(-$G470/INDEX($BB$5:$BG$12,MATCH($D470,$AR$5:$AR$12,0),1))*($G470/INDEX($BB$5:$BG$12,MATCH($D470,$AR$5:$AR$12,0),1))^$J470)+(EXP(-$G470/INDEX($BB$5:$BG$12,MATCH($D470,$AR$5:$AR$12,0),2))*($G470/INDEX($BB$5:$BG$12,MATCH($D470,$AR$5:$AR$12,0),2))^$J470)+(EXP(-$G470/INDEX($BB$5:$BG$12,MATCH($D470,$AR$5:$AR$12,0),3))*($G470/INDEX($BB$5:$BG$12,MATCH($D470,$AR$5:$AR$12,0),3))^$J470)+(EXP(-$G470/INDEX($BB$5:$BG$12,MATCH($D470,$AR$5:$AR$12,0),4))*($G470/INDEX($BB$5:$BG$12,MATCH($D470,$AR$5:$AR$12,0),4))^$J470)+(EXP(-$G470/INDEX($BB$5:$BG$12,MATCH($D470,$AR$5:$AR$12,0),5))*($G470/INDEX($BB$5:$BG$12,MATCH($D470,$AR$5:$AR$12,0),5))^$J470)+(EXP(-$G470/INDEX($BB$5:$BG$12,MATCH($D470,$AR$5:$AR$12,0),6))*($G470/INDEX($BB$5:$BG$12,MATCH($D470,$AR$5:$AR$12,0),6))^$J470)),0)</x:f>
        <x:v>0</x:v>
      </x:c>
      <x:c r="AI470" s="145" t="n">
        <x:f>IFERROR((EXP(-$G470/INDEX($BB$5:$BG$12,MATCH($D470,$AR$5:$AR$12,0),5))*($G470/INDEX($BB$5:$BG$12,MATCH($D470,$AR$5:$AR$12,0),5))^$J470)/((EXP(-$G470/INDEX($BB$5:$BG$12,MATCH($D470,$AR$5:$AR$12,0),1))*($G470/INDEX($BB$5:$BG$12,MATCH($D470,$AR$5:$AR$12,0),1))^$J470)+(EXP(-$G470/INDEX($BB$5:$BG$12,MATCH($D470,$AR$5:$AR$12,0),2))*($G470/INDEX($BB$5:$BG$12,MATCH($D470,$AR$5:$AR$12,0),2))^$J470)+(EXP(-$G470/INDEX($BB$5:$BG$12,MATCH($D470,$AR$5:$AR$12,0),3))*($G470/INDEX($BB$5:$BG$12,MATCH($D470,$AR$5:$AR$12,0),3))^$J470)+(EXP(-$G470/INDEX($BB$5:$BG$12,MATCH($D470,$AR$5:$AR$12,0),4))*($G470/INDEX($BB$5:$BG$12,MATCH($D470,$AR$5:$AR$12,0),4))^$J470)+(EXP(-$G470/INDEX($BB$5:$BG$12,MATCH($D470,$AR$5:$AR$12,0),5))*($G470/INDEX($BB$5:$BG$12,MATCH($D470,$AR$5:$AR$12,0),5))^$J470)+(EXP(-$G470/INDEX($BB$5:$BG$12,MATCH($D470,$AR$5:$AR$12,0),6))*($G470/INDEX($BB$5:$BG$12,MATCH($D470,$AR$5:$AR$12,0),6))^$J470)),0)</x:f>
        <x:v>0</x:v>
      </x:c>
      <x:c r="AJ470" s="145" t="n">
        <x:f>IFERROR((EXP(-$G470/INDEX($BB$5:$BG$12,MATCH($D470,$AR$5:$AR$12,0),6))*($G470/INDEX($BB$5:$BG$12,MATCH($D470,$AR$5:$AR$12,0),6))^$J470)/((EXP(-$G470/INDEX($BB$5:$BG$12,MATCH($D470,$AR$5:$AR$12,0),1))*($G470/INDEX($BB$5:$BG$12,MATCH($D470,$AR$5:$AR$12,0),1))^$J470)+(EXP(-$G470/INDEX($BB$5:$BG$12,MATCH($D470,$AR$5:$AR$12,0),2))*($G470/INDEX($BB$5:$BG$12,MATCH($D470,$AR$5:$AR$12,0),2))^$J470)+(EXP(-$G470/INDEX($BB$5:$BG$12,MATCH($D470,$AR$5:$AR$12,0),3))*($G470/INDEX($BB$5:$BG$12,MATCH($D470,$AR$5:$AR$12,0),3))^$J470)+(EXP(-$G470/INDEX($BB$5:$BG$12,MATCH($D470,$AR$5:$AR$12,0),4))*($G470/INDEX($BB$5:$BG$12,MATCH($D470,$AR$5:$AR$12,0),4))^$J470)+(EXP(-$G470/INDEX($BB$5:$BG$12,MATCH($D470,$AR$5:$AR$12,0),5))*($G470/INDEX($BB$5:$BG$12,MATCH($D470,$AR$5:$AR$12,0),5))^$J470)+(EXP(-$G470/INDEX($BB$5:$BG$12,MATCH($D470,$AR$5:$AR$12,0),6))*($G470/INDEX($BB$5:$BG$12,MATCH($D470,$AR$5:$AR$12,0),6))^$J470)),0)</x:f>
        <x:v>0</x:v>
      </x:c>
      <x:c r="BJ470"/>
      <x:c r="BK470"/>
      <x:c r="BL470"/>
      <x:c r="BM470"/>
      <x:c r="BN470"/>
      <x:c r="BO470"/>
      <x:c r="BP470"/>
      <x:c r="BQ470"/>
      <x:c r="BR470"/>
      <x:c r="BS470"/>
      <x:c r="BT470"/>
      <x:c r="BU470"/>
      <x:c r="BV470"/>
      <x:c r="BW470"/>
      <x:c r="BX470"/>
      <x:c r="BY470"/>
      <x:c r="BZ470"/>
    </x:row>
    <x:row r="471">
      <x:c r="A471" s="30" t="n">
        <x:f>'対象台データ'!A469</x:f>
        <x:v>46278</x:v>
      </x:c>
      <x:c r="B471" s="1004" t="str">
        <x:f>'対象台データ'!B469</x:f>
        <x:v>日</x:v>
      </x:c>
      <x:c r="C471" s="1004" t="str">
        <x:f>'対象台データ'!C469</x:f>
        <x:v>9/13</x:v>
      </x:c>
      <x:c r="D471" t="str">
        <x:f>'対象台データ'!D469</x:f>
        <x:v>モンキーターンV</x:v>
      </x:c>
      <x:c r="E471" s="1015" t="n">
        <x:f>IF($X471="A",MIN(100,MAX(0,55+(V471-55)*(1+0.4*SQRT(MIN(G471/8000,1))))),MIN(100,MAX(0,V471)))</x:f>
        <x:v>45.846128371555324</x:v>
      </x:c>
      <x:c r="F471" s="1017" t="n">
        <x:f>'対象台データ'!E469</x:f>
        <x:v>607</x:v>
      </x:c>
      <x:c r="G471" s="644" t="n">
        <x:f>'対象台データ'!F469</x:f>
        <x:v>6164</x:v>
      </x:c>
      <x:c r="H471" s="644" t="n">
        <x:f>'対象台データ'!G469</x:f>
        <x:v>-1349</x:v>
      </x:c>
      <x:c r="I471" s="644" t="n">
        <x:f>'対象台データ'!H469</x:f>
        <x:v>0</x:v>
      </x:c>
      <x:c r="J471" s="644" t="n">
        <x:f>'対象台データ'!I469</x:f>
        <x:v>21</x:v>
      </x:c>
      <x:c r="K471" s="145" t="n">
        <x:f>'対象台データ'!K469</x:f>
        <x:v>0.9270495349340255</x:v>
      </x:c>
      <x:c r="L471" s="28" t="n">
        <x:f>IF(G471&lt;=0,5,IF(G471&lt;1500,5+(G471-0)*(20-5)/(1500-0),IF(G471&lt;3000,20+(G471-1500)*(40-20)/(3000-1500),IF(G471&lt;4500,40+(G471-3000)*(58-40)/(4500-3000),IF(G471&lt;6000,58+(G471-4500)*(72-58)/(6000-4500),IF(G471&lt;7500,72+(G471-6000)*(84-72)/(7500-6000),IF(G471&lt;9000,84+(G471-7500)*(93-84)/(9000-7500),IF(G471&lt;11000,93+(G471-9000)*(100-93)/(11000-9000),100))))))))</x:f>
        <x:v>73.312</x:v>
      </x:c>
      <x:c r="M471" s="28" t="n">
        <x:v>1</x:v>
      </x:c>
      <x:c r="N471" s="28" t="n">
        <x:f>MIN(100,L471*M471)</x:f>
        <x:v>73.312</x:v>
      </x:c>
      <x:c r="O471" s="28" t="n">
        <x:f>IF(K471&lt;=0.8,0,IF(K471&lt;0.9,0+(K471-0.8)*(10-0)/(0.9-0.8),IF(K471&lt;1,10+(K471-0.9)*(35-10)/(1-0.9),IF(K471&lt;1.2,35+(K471-1)*(87-35)/(1.2-1),IF(K471&lt;1.3,87+(K471-1.2)*(96-87)/(1.3-1.2),IF(K471&lt;1.45,96+(K471-1.3)*(100-96)/(1.45-1.3),100))))))</x:f>
        <x:v>16.76238373350638</x:v>
      </x:c>
      <x:c r="P471" s="145" t="n">
        <x:f>MIN(1,SQRT(G471/8000))</x:f>
        <x:v>0.8777812939451376</x:v>
      </x:c>
      <x:c r="Q471" s="28" t="n">
        <x:f>35+(O471-35)*P471</x:f>
        <x:v>18.99136159512234</x:v>
      </x:c>
      <x:c r="R471" s="28" t="n">
        <x:f>IF(K471&lt;0.95,MIN(25,(0.95-K471)*250),0)</x:f>
        <x:v>5.737616266493606</x:v>
      </x:c>
      <x:c r="S471" s="28" t="n">
        <x:f>IF($X471="A",Y471*5+Z471*15+AA471*30+AB471*60+AC471*80+AD471*100,0)</x:f>
        <x:v>0</x:v>
      </x:c>
      <x:c r="T471" s="28" t="n">
        <x:f>IF($X471="A",AE471*5+AF471*15+AG471*30+AH471*60+AI471*80+AJ471*100,0)</x:f>
        <x:v>0</x:v>
      </x:c>
      <x:c r="U471" s="28" t="n">
        <x:f>IF($X471="A",S471*15%+T471*30%+Q471*55%,0)</x:f>
        <x:v>0</x:v>
      </x:c>
      <x:c r="V471" s="1019" t="n">
        <x:f>IF($X471="A",U471*80%+N471*20%,N471*IFERROR(INDEX($AT$5:$AT$60,MATCH($D471,$AR$5:$AR$60,0)),0.6)+Q471*IFERROR(INDEX($AU$5:$AU$60,MATCH($D471,$AR$5:$AR$60,0)),0.4)-R471)</x:f>
        <x:v>45.846128371555324</x:v>
      </x:c>
      <x:c r="W471" s="25" t="str">
        <x:f>IF(E471&gt;=90,"設定6級候補",IF(E471&gt;=75,"設定4以上強候補",IF(E471&gt;=60,"設定4以上を疑う","要観察")))</x:f>
        <x:v>要観察</x:v>
      </x:c>
      <x:c r="X471" s="1004" t="str">
        <x:f>IFERROR(INDEX($AS$5:$AS$60,MATCH($D471,$AR$5:$AR$60,0)),"AT")</x:f>
        <x:v>AT</x:v>
      </x:c>
      <x:c r="Y471" s="145" t="n">
        <x:f>IFERROR((EXP(-$G471/INDEX($AV$5:$BA$12,MATCH($D471,$AR$5:$AR$12,0),1))*($G471/INDEX($AV$5:$BA$12,MATCH($D471,$AR$5:$AR$12,0),1))^$I471)/((EXP(-$G471/INDEX($AV$5:$BA$12,MATCH($D471,$AR$5:$AR$12,0),1))*($G471/INDEX($AV$5:$BA$12,MATCH($D471,$AR$5:$AR$12,0),1))^$I471)+(EXP(-$G471/INDEX($AV$5:$BA$12,MATCH($D471,$AR$5:$AR$12,0),2))*($G471/INDEX($AV$5:$BA$12,MATCH($D471,$AR$5:$AR$12,0),2))^$I471)+(EXP(-$G471/INDEX($AV$5:$BA$12,MATCH($D471,$AR$5:$AR$12,0),3))*($G471/INDEX($AV$5:$BA$12,MATCH($D471,$AR$5:$AR$12,0),3))^$I471)+(EXP(-$G471/INDEX($AV$5:$BA$12,MATCH($D471,$AR$5:$AR$12,0),4))*($G471/INDEX($AV$5:$BA$12,MATCH($D471,$AR$5:$AR$12,0),4))^$I471)+(EXP(-$G471/INDEX($AV$5:$BA$12,MATCH($D471,$AR$5:$AR$12,0),5))*($G471/INDEX($AV$5:$BA$12,MATCH($D471,$AR$5:$AR$12,0),5))^$I471)+(EXP(-$G471/INDEX($AV$5:$BA$12,MATCH($D471,$AR$5:$AR$12,0),6))*($G471/INDEX($AV$5:$BA$12,MATCH($D471,$AR$5:$AR$12,0),6))^$I471)),0)</x:f>
        <x:v>0</x:v>
      </x:c>
      <x:c r="Z471" s="145" t="n">
        <x:f>IFERROR((EXP(-$G471/INDEX($AV$5:$BA$12,MATCH($D471,$AR$5:$AR$12,0),2))*($G471/INDEX($AV$5:$BA$12,MATCH($D471,$AR$5:$AR$12,0),2))^$I471)/((EXP(-$G471/INDEX($AV$5:$BA$12,MATCH($D471,$AR$5:$AR$12,0),1))*($G471/INDEX($AV$5:$BA$12,MATCH($D471,$AR$5:$AR$12,0),1))^$I471)+(EXP(-$G471/INDEX($AV$5:$BA$12,MATCH($D471,$AR$5:$AR$12,0),2))*($G471/INDEX($AV$5:$BA$12,MATCH($D471,$AR$5:$AR$12,0),2))^$I471)+(EXP(-$G471/INDEX($AV$5:$BA$12,MATCH($D471,$AR$5:$AR$12,0),3))*($G471/INDEX($AV$5:$BA$12,MATCH($D471,$AR$5:$AR$12,0),3))^$I471)+(EXP(-$G471/INDEX($AV$5:$BA$12,MATCH($D471,$AR$5:$AR$12,0),4))*($G471/INDEX($AV$5:$BA$12,MATCH($D471,$AR$5:$AR$12,0),4))^$I471)+(EXP(-$G471/INDEX($AV$5:$BA$12,MATCH($D471,$AR$5:$AR$12,0),5))*($G471/INDEX($AV$5:$BA$12,MATCH($D471,$AR$5:$AR$12,0),5))^$I471)+(EXP(-$G471/INDEX($AV$5:$BA$12,MATCH($D471,$AR$5:$AR$12,0),6))*($G471/INDEX($AV$5:$BA$12,MATCH($D471,$AR$5:$AR$12,0),6))^$I471)),0)</x:f>
        <x:v>0</x:v>
      </x:c>
      <x:c r="AA471" s="145" t="n">
        <x:f>IFERROR((EXP(-$G471/INDEX($AV$5:$BA$12,MATCH($D471,$AR$5:$AR$12,0),3))*($G471/INDEX($AV$5:$BA$12,MATCH($D471,$AR$5:$AR$12,0),3))^$I471)/((EXP(-$G471/INDEX($AV$5:$BA$12,MATCH($D471,$AR$5:$AR$12,0),1))*($G471/INDEX($AV$5:$BA$12,MATCH($D471,$AR$5:$AR$12,0),1))^$I471)+(EXP(-$G471/INDEX($AV$5:$BA$12,MATCH($D471,$AR$5:$AR$12,0),2))*($G471/INDEX($AV$5:$BA$12,MATCH($D471,$AR$5:$AR$12,0),2))^$I471)+(EXP(-$G471/INDEX($AV$5:$BA$12,MATCH($D471,$AR$5:$AR$12,0),3))*($G471/INDEX($AV$5:$BA$12,MATCH($D471,$AR$5:$AR$12,0),3))^$I471)+(EXP(-$G471/INDEX($AV$5:$BA$12,MATCH($D471,$AR$5:$AR$12,0),4))*($G471/INDEX($AV$5:$BA$12,MATCH($D471,$AR$5:$AR$12,0),4))^$I471)+(EXP(-$G471/INDEX($AV$5:$BA$12,MATCH($D471,$AR$5:$AR$12,0),5))*($G471/INDEX($AV$5:$BA$12,MATCH($D471,$AR$5:$AR$12,0),5))^$I471)+(EXP(-$G471/INDEX($AV$5:$BA$12,MATCH($D471,$AR$5:$AR$12,0),6))*($G471/INDEX($AV$5:$BA$12,MATCH($D471,$AR$5:$AR$12,0),6))^$I471)),0)</x:f>
        <x:v>0</x:v>
      </x:c>
      <x:c r="AB471" s="145" t="n">
        <x:f>IFERROR((EXP(-$G471/INDEX($AV$5:$BA$12,MATCH($D471,$AR$5:$AR$12,0),4))*($G471/INDEX($AV$5:$BA$12,MATCH($D471,$AR$5:$AR$12,0),4))^$I471)/((EXP(-$G471/INDEX($AV$5:$BA$12,MATCH($D471,$AR$5:$AR$12,0),1))*($G471/INDEX($AV$5:$BA$12,MATCH($D471,$AR$5:$AR$12,0),1))^$I471)+(EXP(-$G471/INDEX($AV$5:$BA$12,MATCH($D471,$AR$5:$AR$12,0),2))*($G471/INDEX($AV$5:$BA$12,MATCH($D471,$AR$5:$AR$12,0),2))^$I471)+(EXP(-$G471/INDEX($AV$5:$BA$12,MATCH($D471,$AR$5:$AR$12,0),3))*($G471/INDEX($AV$5:$BA$12,MATCH($D471,$AR$5:$AR$12,0),3))^$I471)+(EXP(-$G471/INDEX($AV$5:$BA$12,MATCH($D471,$AR$5:$AR$12,0),4))*($G471/INDEX($AV$5:$BA$12,MATCH($D471,$AR$5:$AR$12,0),4))^$I471)+(EXP(-$G471/INDEX($AV$5:$BA$12,MATCH($D471,$AR$5:$AR$12,0),5))*($G471/INDEX($AV$5:$BA$12,MATCH($D471,$AR$5:$AR$12,0),5))^$I471)+(EXP(-$G471/INDEX($AV$5:$BA$12,MATCH($D471,$AR$5:$AR$12,0),6))*($G471/INDEX($AV$5:$BA$12,MATCH($D471,$AR$5:$AR$12,0),6))^$I471)),0)</x:f>
        <x:v>0</x:v>
      </x:c>
      <x:c r="AC471" s="145" t="n">
        <x:f>IFERROR((EXP(-$G471/INDEX($AV$5:$BA$12,MATCH($D471,$AR$5:$AR$12,0),5))*($G471/INDEX($AV$5:$BA$12,MATCH($D471,$AR$5:$AR$12,0),5))^$I471)/((EXP(-$G471/INDEX($AV$5:$BA$12,MATCH($D471,$AR$5:$AR$12,0),1))*($G471/INDEX($AV$5:$BA$12,MATCH($D471,$AR$5:$AR$12,0),1))^$I471)+(EXP(-$G471/INDEX($AV$5:$BA$12,MATCH($D471,$AR$5:$AR$12,0),2))*($G471/INDEX($AV$5:$BA$12,MATCH($D471,$AR$5:$AR$12,0),2))^$I471)+(EXP(-$G471/INDEX($AV$5:$BA$12,MATCH($D471,$AR$5:$AR$12,0),3))*($G471/INDEX($AV$5:$BA$12,MATCH($D471,$AR$5:$AR$12,0),3))^$I471)+(EXP(-$G471/INDEX($AV$5:$BA$12,MATCH($D471,$AR$5:$AR$12,0),4))*($G471/INDEX($AV$5:$BA$12,MATCH($D471,$AR$5:$AR$12,0),4))^$I471)+(EXP(-$G471/INDEX($AV$5:$BA$12,MATCH($D471,$AR$5:$AR$12,0),5))*($G471/INDEX($AV$5:$BA$12,MATCH($D471,$AR$5:$AR$12,0),5))^$I471)+(EXP(-$G471/INDEX($AV$5:$BA$12,MATCH($D471,$AR$5:$AR$12,0),6))*($G471/INDEX($AV$5:$BA$12,MATCH($D471,$AR$5:$AR$12,0),6))^$I471)),0)</x:f>
        <x:v>0</x:v>
      </x:c>
      <x:c r="AD471" s="145" t="n">
        <x:f>IFERROR((EXP(-$G471/INDEX($AV$5:$BA$12,MATCH($D471,$AR$5:$AR$12,0),6))*($G471/INDEX($AV$5:$BA$12,MATCH($D471,$AR$5:$AR$12,0),6))^$I471)/((EXP(-$G471/INDEX($AV$5:$BA$12,MATCH($D471,$AR$5:$AR$12,0),1))*($G471/INDEX($AV$5:$BA$12,MATCH($D471,$AR$5:$AR$12,0),1))^$I471)+(EXP(-$G471/INDEX($AV$5:$BA$12,MATCH($D471,$AR$5:$AR$12,0),2))*($G471/INDEX($AV$5:$BA$12,MATCH($D471,$AR$5:$AR$12,0),2))^$I471)+(EXP(-$G471/INDEX($AV$5:$BA$12,MATCH($D471,$AR$5:$AR$12,0),3))*($G471/INDEX($AV$5:$BA$12,MATCH($D471,$AR$5:$AR$12,0),3))^$I471)+(EXP(-$G471/INDEX($AV$5:$BA$12,MATCH($D471,$AR$5:$AR$12,0),4))*($G471/INDEX($AV$5:$BA$12,MATCH($D471,$AR$5:$AR$12,0),4))^$I471)+(EXP(-$G471/INDEX($AV$5:$BA$12,MATCH($D471,$AR$5:$AR$12,0),5))*($G471/INDEX($AV$5:$BA$12,MATCH($D471,$AR$5:$AR$12,0),5))^$I471)+(EXP(-$G471/INDEX($AV$5:$BA$12,MATCH($D471,$AR$5:$AR$12,0),6))*($G471/INDEX($AV$5:$BA$12,MATCH($D471,$AR$5:$AR$12,0),6))^$I471)),0)</x:f>
        <x:v>0</x:v>
      </x:c>
      <x:c r="AE471" s="145" t="n">
        <x:f>IFERROR((EXP(-$G471/INDEX($BB$5:$BG$12,MATCH($D471,$AR$5:$AR$12,0),1))*($G471/INDEX($BB$5:$BG$12,MATCH($D471,$AR$5:$AR$12,0),1))^$J471)/((EXP(-$G471/INDEX($BB$5:$BG$12,MATCH($D471,$AR$5:$AR$12,0),1))*($G471/INDEX($BB$5:$BG$12,MATCH($D471,$AR$5:$AR$12,0),1))^$J471)+(EXP(-$G471/INDEX($BB$5:$BG$12,MATCH($D471,$AR$5:$AR$12,0),2))*($G471/INDEX($BB$5:$BG$12,MATCH($D471,$AR$5:$AR$12,0),2))^$J471)+(EXP(-$G471/INDEX($BB$5:$BG$12,MATCH($D471,$AR$5:$AR$12,0),3))*($G471/INDEX($BB$5:$BG$12,MATCH($D471,$AR$5:$AR$12,0),3))^$J471)+(EXP(-$G471/INDEX($BB$5:$BG$12,MATCH($D471,$AR$5:$AR$12,0),4))*($G471/INDEX($BB$5:$BG$12,MATCH($D471,$AR$5:$AR$12,0),4))^$J471)+(EXP(-$G471/INDEX($BB$5:$BG$12,MATCH($D471,$AR$5:$AR$12,0),5))*($G471/INDEX($BB$5:$BG$12,MATCH($D471,$AR$5:$AR$12,0),5))^$J471)+(EXP(-$G471/INDEX($BB$5:$BG$12,MATCH($D471,$AR$5:$AR$12,0),6))*($G471/INDEX($BB$5:$BG$12,MATCH($D471,$AR$5:$AR$12,0),6))^$J471)),0)</x:f>
        <x:v>0</x:v>
      </x:c>
      <x:c r="AF471" s="145" t="n">
        <x:f>IFERROR((EXP(-$G471/INDEX($BB$5:$BG$12,MATCH($D471,$AR$5:$AR$12,0),2))*($G471/INDEX($BB$5:$BG$12,MATCH($D471,$AR$5:$AR$12,0),2))^$J471)/((EXP(-$G471/INDEX($BB$5:$BG$12,MATCH($D471,$AR$5:$AR$12,0),1))*($G471/INDEX($BB$5:$BG$12,MATCH($D471,$AR$5:$AR$12,0),1))^$J471)+(EXP(-$G471/INDEX($BB$5:$BG$12,MATCH($D471,$AR$5:$AR$12,0),2))*($G471/INDEX($BB$5:$BG$12,MATCH($D471,$AR$5:$AR$12,0),2))^$J471)+(EXP(-$G471/INDEX($BB$5:$BG$12,MATCH($D471,$AR$5:$AR$12,0),3))*($G471/INDEX($BB$5:$BG$12,MATCH($D471,$AR$5:$AR$12,0),3))^$J471)+(EXP(-$G471/INDEX($BB$5:$BG$12,MATCH($D471,$AR$5:$AR$12,0),4))*($G471/INDEX($BB$5:$BG$12,MATCH($D471,$AR$5:$AR$12,0),4))^$J471)+(EXP(-$G471/INDEX($BB$5:$BG$12,MATCH($D471,$AR$5:$AR$12,0),5))*($G471/INDEX($BB$5:$BG$12,MATCH($D471,$AR$5:$AR$12,0),5))^$J471)+(EXP(-$G471/INDEX($BB$5:$BG$12,MATCH($D471,$AR$5:$AR$12,0),6))*($G471/INDEX($BB$5:$BG$12,MATCH($D471,$AR$5:$AR$12,0),6))^$J471)),0)</x:f>
        <x:v>0</x:v>
      </x:c>
      <x:c r="AG471" s="145" t="n">
        <x:f>IFERROR((EXP(-$G471/INDEX($BB$5:$BG$12,MATCH($D471,$AR$5:$AR$12,0),3))*($G471/INDEX($BB$5:$BG$12,MATCH($D471,$AR$5:$AR$12,0),3))^$J471)/((EXP(-$G471/INDEX($BB$5:$BG$12,MATCH($D471,$AR$5:$AR$12,0),1))*($G471/INDEX($BB$5:$BG$12,MATCH($D471,$AR$5:$AR$12,0),1))^$J471)+(EXP(-$G471/INDEX($BB$5:$BG$12,MATCH($D471,$AR$5:$AR$12,0),2))*($G471/INDEX($BB$5:$BG$12,MATCH($D471,$AR$5:$AR$12,0),2))^$J471)+(EXP(-$G471/INDEX($BB$5:$BG$12,MATCH($D471,$AR$5:$AR$12,0),3))*($G471/INDEX($BB$5:$BG$12,MATCH($D471,$AR$5:$AR$12,0),3))^$J471)+(EXP(-$G471/INDEX($BB$5:$BG$12,MATCH($D471,$AR$5:$AR$12,0),4))*($G471/INDEX($BB$5:$BG$12,MATCH($D471,$AR$5:$AR$12,0),4))^$J471)+(EXP(-$G471/INDEX($BB$5:$BG$12,MATCH($D471,$AR$5:$AR$12,0),5))*($G471/INDEX($BB$5:$BG$12,MATCH($D471,$AR$5:$AR$12,0),5))^$J471)+(EXP(-$G471/INDEX($BB$5:$BG$12,MATCH($D471,$AR$5:$AR$12,0),6))*($G471/INDEX($BB$5:$BG$12,MATCH($D471,$AR$5:$AR$12,0),6))^$J471)),0)</x:f>
        <x:v>0</x:v>
      </x:c>
      <x:c r="AH471" s="145" t="n">
        <x:f>IFERROR((EXP(-$G471/INDEX($BB$5:$BG$12,MATCH($D471,$AR$5:$AR$12,0),4))*($G471/INDEX($BB$5:$BG$12,MATCH($D471,$AR$5:$AR$12,0),4))^$J471)/((EXP(-$G471/INDEX($BB$5:$BG$12,MATCH($D471,$AR$5:$AR$12,0),1))*($G471/INDEX($BB$5:$BG$12,MATCH($D471,$AR$5:$AR$12,0),1))^$J471)+(EXP(-$G471/INDEX($BB$5:$BG$12,MATCH($D471,$AR$5:$AR$12,0),2))*($G471/INDEX($BB$5:$BG$12,MATCH($D471,$AR$5:$AR$12,0),2))^$J471)+(EXP(-$G471/INDEX($BB$5:$BG$12,MATCH($D471,$AR$5:$AR$12,0),3))*($G471/INDEX($BB$5:$BG$12,MATCH($D471,$AR$5:$AR$12,0),3))^$J471)+(EXP(-$G471/INDEX($BB$5:$BG$12,MATCH($D471,$AR$5:$AR$12,0),4))*($G471/INDEX($BB$5:$BG$12,MATCH($D471,$AR$5:$AR$12,0),4))^$J471)+(EXP(-$G471/INDEX($BB$5:$BG$12,MATCH($D471,$AR$5:$AR$12,0),5))*($G471/INDEX($BB$5:$BG$12,MATCH($D471,$AR$5:$AR$12,0),5))^$J471)+(EXP(-$G471/INDEX($BB$5:$BG$12,MATCH($D471,$AR$5:$AR$12,0),6))*($G471/INDEX($BB$5:$BG$12,MATCH($D471,$AR$5:$AR$12,0),6))^$J471)),0)</x:f>
        <x:v>0</x:v>
      </x:c>
      <x:c r="AI471" s="145" t="n">
        <x:f>IFERROR((EXP(-$G471/INDEX($BB$5:$BG$12,MATCH($D471,$AR$5:$AR$12,0),5))*($G471/INDEX($BB$5:$BG$12,MATCH($D471,$AR$5:$AR$12,0),5))^$J471)/((EXP(-$G471/INDEX($BB$5:$BG$12,MATCH($D471,$AR$5:$AR$12,0),1))*($G471/INDEX($BB$5:$BG$12,MATCH($D471,$AR$5:$AR$12,0),1))^$J471)+(EXP(-$G471/INDEX($BB$5:$BG$12,MATCH($D471,$AR$5:$AR$12,0),2))*($G471/INDEX($BB$5:$BG$12,MATCH($D471,$AR$5:$AR$12,0),2))^$J471)+(EXP(-$G471/INDEX($BB$5:$BG$12,MATCH($D471,$AR$5:$AR$12,0),3))*($G471/INDEX($BB$5:$BG$12,MATCH($D471,$AR$5:$AR$12,0),3))^$J471)+(EXP(-$G471/INDEX($BB$5:$BG$12,MATCH($D471,$AR$5:$AR$12,0),4))*($G471/INDEX($BB$5:$BG$12,MATCH($D471,$AR$5:$AR$12,0),4))^$J471)+(EXP(-$G471/INDEX($BB$5:$BG$12,MATCH($D471,$AR$5:$AR$12,0),5))*($G471/INDEX($BB$5:$BG$12,MATCH($D471,$AR$5:$AR$12,0),5))^$J471)+(EXP(-$G471/INDEX($BB$5:$BG$12,MATCH($D471,$AR$5:$AR$12,0),6))*($G471/INDEX($BB$5:$BG$12,MATCH($D471,$AR$5:$AR$12,0),6))^$J471)),0)</x:f>
        <x:v>0</x:v>
      </x:c>
      <x:c r="AJ471" s="145" t="n">
        <x:f>IFERROR((EXP(-$G471/INDEX($BB$5:$BG$12,MATCH($D471,$AR$5:$AR$12,0),6))*($G471/INDEX($BB$5:$BG$12,MATCH($D471,$AR$5:$AR$12,0),6))^$J471)/((EXP(-$G471/INDEX($BB$5:$BG$12,MATCH($D471,$AR$5:$AR$12,0),1))*($G471/INDEX($BB$5:$BG$12,MATCH($D471,$AR$5:$AR$12,0),1))^$J471)+(EXP(-$G471/INDEX($BB$5:$BG$12,MATCH($D471,$AR$5:$AR$12,0),2))*($G471/INDEX($BB$5:$BG$12,MATCH($D471,$AR$5:$AR$12,0),2))^$J471)+(EXP(-$G471/INDEX($BB$5:$BG$12,MATCH($D471,$AR$5:$AR$12,0),3))*($G471/INDEX($BB$5:$BG$12,MATCH($D471,$AR$5:$AR$12,0),3))^$J471)+(EXP(-$G471/INDEX($BB$5:$BG$12,MATCH($D471,$AR$5:$AR$12,0),4))*($G471/INDEX($BB$5:$BG$12,MATCH($D471,$AR$5:$AR$12,0),4))^$J471)+(EXP(-$G471/INDEX($BB$5:$BG$12,MATCH($D471,$AR$5:$AR$12,0),5))*($G471/INDEX($BB$5:$BG$12,MATCH($D471,$AR$5:$AR$12,0),5))^$J471)+(EXP(-$G471/INDEX($BB$5:$BG$12,MATCH($D471,$AR$5:$AR$12,0),6))*($G471/INDEX($BB$5:$BG$12,MATCH($D471,$AR$5:$AR$12,0),6))^$J471)),0)</x:f>
        <x:v>0</x:v>
      </x:c>
      <x:c r="BJ471"/>
      <x:c r="BK471"/>
      <x:c r="BL471"/>
      <x:c r="BM471"/>
      <x:c r="BN471"/>
      <x:c r="BO471"/>
      <x:c r="BP471"/>
      <x:c r="BQ471"/>
      <x:c r="BR471"/>
      <x:c r="BS471"/>
      <x:c r="BT471"/>
      <x:c r="BU471"/>
      <x:c r="BV471"/>
      <x:c r="BW471"/>
      <x:c r="BX471"/>
      <x:c r="BY471"/>
      <x:c r="BZ471"/>
    </x:row>
    <x:row r="472">
      <x:c r="A472" s="30" t="n">
        <x:f>'対象台データ'!A470</x:f>
        <x:v>46278</x:v>
      </x:c>
      <x:c r="B472" s="1004" t="str">
        <x:f>'対象台データ'!B470</x:f>
        <x:v>日</x:v>
      </x:c>
      <x:c r="C472" s="1004" t="str">
        <x:f>'対象台データ'!C470</x:f>
        <x:v>9/13</x:v>
      </x:c>
      <x:c r="D472" t="str">
        <x:f>'対象台データ'!D470</x:f>
        <x:v>モンキーターンV</x:v>
      </x:c>
      <x:c r="E472" s="1015" t="n">
        <x:f>IF($X472="A",MIN(100,MAX(0,55+(V472-55)*(1+0.4*SQRT(MIN(G472/8000,1))))),MIN(100,MAX(0,V472)))</x:f>
        <x:v>56.668564989178876</x:v>
      </x:c>
      <x:c r="F472" s="1017" t="n">
        <x:f>'対象台データ'!E470</x:f>
        <x:v>608</x:v>
      </x:c>
      <x:c r="G472" s="644" t="n">
        <x:f>'対象台データ'!F470</x:f>
        <x:v>5468</x:v>
      </x:c>
      <x:c r="H472" s="644" t="n">
        <x:f>'対象台データ'!G470</x:f>
        <x:v>467</x:v>
      </x:c>
      <x:c r="I472" s="644" t="n">
        <x:f>'対象台データ'!H470</x:f>
        <x:v>0</x:v>
      </x:c>
      <x:c r="J472" s="644" t="n">
        <x:f>'対象台データ'!I470</x:f>
        <x:v>19</x:v>
      </x:c>
      <x:c r="K472" s="145" t="n">
        <x:f>'対象台データ'!K470</x:f>
        <x:v>1.0284686661789808</x:v>
      </x:c>
      <x:c r="L472" s="28" t="n">
        <x:f>IF(G472&lt;=0,5,IF(G472&lt;1500,5+(G472-0)*(20-5)/(1500-0),IF(G472&lt;3000,20+(G472-1500)*(40-20)/(3000-1500),IF(G472&lt;4500,40+(G472-3000)*(58-40)/(4500-3000),IF(G472&lt;6000,58+(G472-4500)*(72-58)/(6000-4500),IF(G472&lt;7500,72+(G472-6000)*(84-72)/(7500-6000),IF(G472&lt;9000,84+(G472-7500)*(93-84)/(9000-7500),IF(G472&lt;11000,93+(G472-9000)*(100-93)/(11000-9000),100))))))))</x:f>
        <x:v>67.03466666666667</x:v>
      </x:c>
      <x:c r="M472" s="28" t="n">
        <x:v>1</x:v>
      </x:c>
      <x:c r="N472" s="28" t="n">
        <x:f>MIN(100,L472*M472)</x:f>
        <x:v>67.03466666666667</x:v>
      </x:c>
      <x:c r="O472" s="28" t="n">
        <x:f>IF(K472&lt;=0.8,0,IF(K472&lt;0.9,0+(K472-0.8)*(10-0)/(0.9-0.8),IF(K472&lt;1,10+(K472-0.9)*(35-10)/(1-0.9),IF(K472&lt;1.2,35+(K472-1)*(87-35)/(1.2-1),IF(K472&lt;1.3,87+(K472-1.2)*(96-87)/(1.3-1.2),IF(K472&lt;1.45,96+(K472-1.3)*(100-96)/(1.45-1.3),100))))))</x:f>
        <x:v>42.40185320653501</x:v>
      </x:c>
      <x:c r="P472" s="145" t="n">
        <x:f>MIN(1,SQRT(G472/8000))</x:f>
        <x:v>0.8267405880927826</x:v>
      </x:c>
      <x:c r="Q472" s="28" t="n">
        <x:f>35+(O472-35)*P472</x:f>
        <x:v>41.119412472947204</x:v>
      </x:c>
      <x:c r="R472" s="28" t="n">
        <x:f>IF(K472&lt;0.95,MIN(25,(0.95-K472)*250),0)</x:f>
        <x:v>0</x:v>
      </x:c>
      <x:c r="S472" s="28" t="n">
        <x:f>IF($X472="A",Y472*5+Z472*15+AA472*30+AB472*60+AC472*80+AD472*100,0)</x:f>
        <x:v>0</x:v>
      </x:c>
      <x:c r="T472" s="28" t="n">
        <x:f>IF($X472="A",AE472*5+AF472*15+AG472*30+AH472*60+AI472*80+AJ472*100,0)</x:f>
        <x:v>0</x:v>
      </x:c>
      <x:c r="U472" s="28" t="n">
        <x:f>IF($X472="A",S472*15%+T472*30%+Q472*55%,0)</x:f>
        <x:v>0</x:v>
      </x:c>
      <x:c r="V472" s="1019" t="n">
        <x:f>IF($X472="A",U472*80%+N472*20%,N472*IFERROR(INDEX($AT$5:$AT$60,MATCH($D472,$AR$5:$AR$60,0)),0.6)+Q472*IFERROR(INDEX($AU$5:$AU$60,MATCH($D472,$AR$5:$AR$60,0)),0.4)-R472)</x:f>
        <x:v>56.668564989178876</x:v>
      </x:c>
      <x:c r="W472" s="25" t="str">
        <x:f>IF(E472&gt;=90,"設定6級候補",IF(E472&gt;=75,"設定4以上強候補",IF(E472&gt;=60,"設定4以上を疑う","要観察")))</x:f>
        <x:v>要観察</x:v>
      </x:c>
      <x:c r="X472" s="1004" t="str">
        <x:f>IFERROR(INDEX($AS$5:$AS$60,MATCH($D472,$AR$5:$AR$60,0)),"AT")</x:f>
        <x:v>AT</x:v>
      </x:c>
      <x:c r="Y472" s="145" t="n">
        <x:f>IFERROR((EXP(-$G472/INDEX($AV$5:$BA$12,MATCH($D472,$AR$5:$AR$12,0),1))*($G472/INDEX($AV$5:$BA$12,MATCH($D472,$AR$5:$AR$12,0),1))^$I472)/((EXP(-$G472/INDEX($AV$5:$BA$12,MATCH($D472,$AR$5:$AR$12,0),1))*($G472/INDEX($AV$5:$BA$12,MATCH($D472,$AR$5:$AR$12,0),1))^$I472)+(EXP(-$G472/INDEX($AV$5:$BA$12,MATCH($D472,$AR$5:$AR$12,0),2))*($G472/INDEX($AV$5:$BA$12,MATCH($D472,$AR$5:$AR$12,0),2))^$I472)+(EXP(-$G472/INDEX($AV$5:$BA$12,MATCH($D472,$AR$5:$AR$12,0),3))*($G472/INDEX($AV$5:$BA$12,MATCH($D472,$AR$5:$AR$12,0),3))^$I472)+(EXP(-$G472/INDEX($AV$5:$BA$12,MATCH($D472,$AR$5:$AR$12,0),4))*($G472/INDEX($AV$5:$BA$12,MATCH($D472,$AR$5:$AR$12,0),4))^$I472)+(EXP(-$G472/INDEX($AV$5:$BA$12,MATCH($D472,$AR$5:$AR$12,0),5))*($G472/INDEX($AV$5:$BA$12,MATCH($D472,$AR$5:$AR$12,0),5))^$I472)+(EXP(-$G472/INDEX($AV$5:$BA$12,MATCH($D472,$AR$5:$AR$12,0),6))*($G472/INDEX($AV$5:$BA$12,MATCH($D472,$AR$5:$AR$12,0),6))^$I472)),0)</x:f>
        <x:v>0</x:v>
      </x:c>
      <x:c r="Z472" s="145" t="n">
        <x:f>IFERROR((EXP(-$G472/INDEX($AV$5:$BA$12,MATCH($D472,$AR$5:$AR$12,0),2))*($G472/INDEX($AV$5:$BA$12,MATCH($D472,$AR$5:$AR$12,0),2))^$I472)/((EXP(-$G472/INDEX($AV$5:$BA$12,MATCH($D472,$AR$5:$AR$12,0),1))*($G472/INDEX($AV$5:$BA$12,MATCH($D472,$AR$5:$AR$12,0),1))^$I472)+(EXP(-$G472/INDEX($AV$5:$BA$12,MATCH($D472,$AR$5:$AR$12,0),2))*($G472/INDEX($AV$5:$BA$12,MATCH($D472,$AR$5:$AR$12,0),2))^$I472)+(EXP(-$G472/INDEX($AV$5:$BA$12,MATCH($D472,$AR$5:$AR$12,0),3))*($G472/INDEX($AV$5:$BA$12,MATCH($D472,$AR$5:$AR$12,0),3))^$I472)+(EXP(-$G472/INDEX($AV$5:$BA$12,MATCH($D472,$AR$5:$AR$12,0),4))*($G472/INDEX($AV$5:$BA$12,MATCH($D472,$AR$5:$AR$12,0),4))^$I472)+(EXP(-$G472/INDEX($AV$5:$BA$12,MATCH($D472,$AR$5:$AR$12,0),5))*($G472/INDEX($AV$5:$BA$12,MATCH($D472,$AR$5:$AR$12,0),5))^$I472)+(EXP(-$G472/INDEX($AV$5:$BA$12,MATCH($D472,$AR$5:$AR$12,0),6))*($G472/INDEX($AV$5:$BA$12,MATCH($D472,$AR$5:$AR$12,0),6))^$I472)),0)</x:f>
        <x:v>0</x:v>
      </x:c>
      <x:c r="AA472" s="145" t="n">
        <x:f>IFERROR((EXP(-$G472/INDEX($AV$5:$BA$12,MATCH($D472,$AR$5:$AR$12,0),3))*($G472/INDEX($AV$5:$BA$12,MATCH($D472,$AR$5:$AR$12,0),3))^$I472)/((EXP(-$G472/INDEX($AV$5:$BA$12,MATCH($D472,$AR$5:$AR$12,0),1))*($G472/INDEX($AV$5:$BA$12,MATCH($D472,$AR$5:$AR$12,0),1))^$I472)+(EXP(-$G472/INDEX($AV$5:$BA$12,MATCH($D472,$AR$5:$AR$12,0),2))*($G472/INDEX($AV$5:$BA$12,MATCH($D472,$AR$5:$AR$12,0),2))^$I472)+(EXP(-$G472/INDEX($AV$5:$BA$12,MATCH($D472,$AR$5:$AR$12,0),3))*($G472/INDEX($AV$5:$BA$12,MATCH($D472,$AR$5:$AR$12,0),3))^$I472)+(EXP(-$G472/INDEX($AV$5:$BA$12,MATCH($D472,$AR$5:$AR$12,0),4))*($G472/INDEX($AV$5:$BA$12,MATCH($D472,$AR$5:$AR$12,0),4))^$I472)+(EXP(-$G472/INDEX($AV$5:$BA$12,MATCH($D472,$AR$5:$AR$12,0),5))*($G472/INDEX($AV$5:$BA$12,MATCH($D472,$AR$5:$AR$12,0),5))^$I472)+(EXP(-$G472/INDEX($AV$5:$BA$12,MATCH($D472,$AR$5:$AR$12,0),6))*($G472/INDEX($AV$5:$BA$12,MATCH($D472,$AR$5:$AR$12,0),6))^$I472)),0)</x:f>
        <x:v>0</x:v>
      </x:c>
      <x:c r="AB472" s="145" t="n">
        <x:f>IFERROR((EXP(-$G472/INDEX($AV$5:$BA$12,MATCH($D472,$AR$5:$AR$12,0),4))*($G472/INDEX($AV$5:$BA$12,MATCH($D472,$AR$5:$AR$12,0),4))^$I472)/((EXP(-$G472/INDEX($AV$5:$BA$12,MATCH($D472,$AR$5:$AR$12,0),1))*($G472/INDEX($AV$5:$BA$12,MATCH($D472,$AR$5:$AR$12,0),1))^$I472)+(EXP(-$G472/INDEX($AV$5:$BA$12,MATCH($D472,$AR$5:$AR$12,0),2))*($G472/INDEX($AV$5:$BA$12,MATCH($D472,$AR$5:$AR$12,0),2))^$I472)+(EXP(-$G472/INDEX($AV$5:$BA$12,MATCH($D472,$AR$5:$AR$12,0),3))*($G472/INDEX($AV$5:$BA$12,MATCH($D472,$AR$5:$AR$12,0),3))^$I472)+(EXP(-$G472/INDEX($AV$5:$BA$12,MATCH($D472,$AR$5:$AR$12,0),4))*($G472/INDEX($AV$5:$BA$12,MATCH($D472,$AR$5:$AR$12,0),4))^$I472)+(EXP(-$G472/INDEX($AV$5:$BA$12,MATCH($D472,$AR$5:$AR$12,0),5))*($G472/INDEX($AV$5:$BA$12,MATCH($D472,$AR$5:$AR$12,0),5))^$I472)+(EXP(-$G472/INDEX($AV$5:$BA$12,MATCH($D472,$AR$5:$AR$12,0),6))*($G472/INDEX($AV$5:$BA$12,MATCH($D472,$AR$5:$AR$12,0),6))^$I472)),0)</x:f>
        <x:v>0</x:v>
      </x:c>
      <x:c r="AC472" s="145" t="n">
        <x:f>IFERROR((EXP(-$G472/INDEX($AV$5:$BA$12,MATCH($D472,$AR$5:$AR$12,0),5))*($G472/INDEX($AV$5:$BA$12,MATCH($D472,$AR$5:$AR$12,0),5))^$I472)/((EXP(-$G472/INDEX($AV$5:$BA$12,MATCH($D472,$AR$5:$AR$12,0),1))*($G472/INDEX($AV$5:$BA$12,MATCH($D472,$AR$5:$AR$12,0),1))^$I472)+(EXP(-$G472/INDEX($AV$5:$BA$12,MATCH($D472,$AR$5:$AR$12,0),2))*($G472/INDEX($AV$5:$BA$12,MATCH($D472,$AR$5:$AR$12,0),2))^$I472)+(EXP(-$G472/INDEX($AV$5:$BA$12,MATCH($D472,$AR$5:$AR$12,0),3))*($G472/INDEX($AV$5:$BA$12,MATCH($D472,$AR$5:$AR$12,0),3))^$I472)+(EXP(-$G472/INDEX($AV$5:$BA$12,MATCH($D472,$AR$5:$AR$12,0),4))*($G472/INDEX($AV$5:$BA$12,MATCH($D472,$AR$5:$AR$12,0),4))^$I472)+(EXP(-$G472/INDEX($AV$5:$BA$12,MATCH($D472,$AR$5:$AR$12,0),5))*($G472/INDEX($AV$5:$BA$12,MATCH($D472,$AR$5:$AR$12,0),5))^$I472)+(EXP(-$G472/INDEX($AV$5:$BA$12,MATCH($D472,$AR$5:$AR$12,0),6))*($G472/INDEX($AV$5:$BA$12,MATCH($D472,$AR$5:$AR$12,0),6))^$I472)),0)</x:f>
        <x:v>0</x:v>
      </x:c>
      <x:c r="AD472" s="145" t="n">
        <x:f>IFERROR((EXP(-$G472/INDEX($AV$5:$BA$12,MATCH($D472,$AR$5:$AR$12,0),6))*($G472/INDEX($AV$5:$BA$12,MATCH($D472,$AR$5:$AR$12,0),6))^$I472)/((EXP(-$G472/INDEX($AV$5:$BA$12,MATCH($D472,$AR$5:$AR$12,0),1))*($G472/INDEX($AV$5:$BA$12,MATCH($D472,$AR$5:$AR$12,0),1))^$I472)+(EXP(-$G472/INDEX($AV$5:$BA$12,MATCH($D472,$AR$5:$AR$12,0),2))*($G472/INDEX($AV$5:$BA$12,MATCH($D472,$AR$5:$AR$12,0),2))^$I472)+(EXP(-$G472/INDEX($AV$5:$BA$12,MATCH($D472,$AR$5:$AR$12,0),3))*($G472/INDEX($AV$5:$BA$12,MATCH($D472,$AR$5:$AR$12,0),3))^$I472)+(EXP(-$G472/INDEX($AV$5:$BA$12,MATCH($D472,$AR$5:$AR$12,0),4))*($G472/INDEX($AV$5:$BA$12,MATCH($D472,$AR$5:$AR$12,0),4))^$I472)+(EXP(-$G472/INDEX($AV$5:$BA$12,MATCH($D472,$AR$5:$AR$12,0),5))*($G472/INDEX($AV$5:$BA$12,MATCH($D472,$AR$5:$AR$12,0),5))^$I472)+(EXP(-$G472/INDEX($AV$5:$BA$12,MATCH($D472,$AR$5:$AR$12,0),6))*($G472/INDEX($AV$5:$BA$12,MATCH($D472,$AR$5:$AR$12,0),6))^$I472)),0)</x:f>
        <x:v>0</x:v>
      </x:c>
      <x:c r="AE472" s="145" t="n">
        <x:f>IFERROR((EXP(-$G472/INDEX($BB$5:$BG$12,MATCH($D472,$AR$5:$AR$12,0),1))*($G472/INDEX($BB$5:$BG$12,MATCH($D472,$AR$5:$AR$12,0),1))^$J472)/((EXP(-$G472/INDEX($BB$5:$BG$12,MATCH($D472,$AR$5:$AR$12,0),1))*($G472/INDEX($BB$5:$BG$12,MATCH($D472,$AR$5:$AR$12,0),1))^$J472)+(EXP(-$G472/INDEX($BB$5:$BG$12,MATCH($D472,$AR$5:$AR$12,0),2))*($G472/INDEX($BB$5:$BG$12,MATCH($D472,$AR$5:$AR$12,0),2))^$J472)+(EXP(-$G472/INDEX($BB$5:$BG$12,MATCH($D472,$AR$5:$AR$12,0),3))*($G472/INDEX($BB$5:$BG$12,MATCH($D472,$AR$5:$AR$12,0),3))^$J472)+(EXP(-$G472/INDEX($BB$5:$BG$12,MATCH($D472,$AR$5:$AR$12,0),4))*($G472/INDEX($BB$5:$BG$12,MATCH($D472,$AR$5:$AR$12,0),4))^$J472)+(EXP(-$G472/INDEX($BB$5:$BG$12,MATCH($D472,$AR$5:$AR$12,0),5))*($G472/INDEX($BB$5:$BG$12,MATCH($D472,$AR$5:$AR$12,0),5))^$J472)+(EXP(-$G472/INDEX($BB$5:$BG$12,MATCH($D472,$AR$5:$AR$12,0),6))*($G472/INDEX($BB$5:$BG$12,MATCH($D472,$AR$5:$AR$12,0),6))^$J472)),0)</x:f>
        <x:v>0</x:v>
      </x:c>
      <x:c r="AF472" s="145" t="n">
        <x:f>IFERROR((EXP(-$G472/INDEX($BB$5:$BG$12,MATCH($D472,$AR$5:$AR$12,0),2))*($G472/INDEX($BB$5:$BG$12,MATCH($D472,$AR$5:$AR$12,0),2))^$J472)/((EXP(-$G472/INDEX($BB$5:$BG$12,MATCH($D472,$AR$5:$AR$12,0),1))*($G472/INDEX($BB$5:$BG$12,MATCH($D472,$AR$5:$AR$12,0),1))^$J472)+(EXP(-$G472/INDEX($BB$5:$BG$12,MATCH($D472,$AR$5:$AR$12,0),2))*($G472/INDEX($BB$5:$BG$12,MATCH($D472,$AR$5:$AR$12,0),2))^$J472)+(EXP(-$G472/INDEX($BB$5:$BG$12,MATCH($D472,$AR$5:$AR$12,0),3))*($G472/INDEX($BB$5:$BG$12,MATCH($D472,$AR$5:$AR$12,0),3))^$J472)+(EXP(-$G472/INDEX($BB$5:$BG$12,MATCH($D472,$AR$5:$AR$12,0),4))*($G472/INDEX($BB$5:$BG$12,MATCH($D472,$AR$5:$AR$12,0),4))^$J472)+(EXP(-$G472/INDEX($BB$5:$BG$12,MATCH($D472,$AR$5:$AR$12,0),5))*($G472/INDEX($BB$5:$BG$12,MATCH($D472,$AR$5:$AR$12,0),5))^$J472)+(EXP(-$G472/INDEX($BB$5:$BG$12,MATCH($D472,$AR$5:$AR$12,0),6))*($G472/INDEX($BB$5:$BG$12,MATCH($D472,$AR$5:$AR$12,0),6))^$J472)),0)</x:f>
        <x:v>0</x:v>
      </x:c>
      <x:c r="AG472" s="145" t="n">
        <x:f>IFERROR((EXP(-$G472/INDEX($BB$5:$BG$12,MATCH($D472,$AR$5:$AR$12,0),3))*($G472/INDEX($BB$5:$BG$12,MATCH($D472,$AR$5:$AR$12,0),3))^$J472)/((EXP(-$G472/INDEX($BB$5:$BG$12,MATCH($D472,$AR$5:$AR$12,0),1))*($G472/INDEX($BB$5:$BG$12,MATCH($D472,$AR$5:$AR$12,0),1))^$J472)+(EXP(-$G472/INDEX($BB$5:$BG$12,MATCH($D472,$AR$5:$AR$12,0),2))*($G472/INDEX($BB$5:$BG$12,MATCH($D472,$AR$5:$AR$12,0),2))^$J472)+(EXP(-$G472/INDEX($BB$5:$BG$12,MATCH($D472,$AR$5:$AR$12,0),3))*($G472/INDEX($BB$5:$BG$12,MATCH($D472,$AR$5:$AR$12,0),3))^$J472)+(EXP(-$G472/INDEX($BB$5:$BG$12,MATCH($D472,$AR$5:$AR$12,0),4))*($G472/INDEX($BB$5:$BG$12,MATCH($D472,$AR$5:$AR$12,0),4))^$J472)+(EXP(-$G472/INDEX($BB$5:$BG$12,MATCH($D472,$AR$5:$AR$12,0),5))*($G472/INDEX($BB$5:$BG$12,MATCH($D472,$AR$5:$AR$12,0),5))^$J472)+(EXP(-$G472/INDEX($BB$5:$BG$12,MATCH($D472,$AR$5:$AR$12,0),6))*($G472/INDEX($BB$5:$BG$12,MATCH($D472,$AR$5:$AR$12,0),6))^$J472)),0)</x:f>
        <x:v>0</x:v>
      </x:c>
      <x:c r="AH472" s="145" t="n">
        <x:f>IFERROR((EXP(-$G472/INDEX($BB$5:$BG$12,MATCH($D472,$AR$5:$AR$12,0),4))*($G472/INDEX($BB$5:$BG$12,MATCH($D472,$AR$5:$AR$12,0),4))^$J472)/((EXP(-$G472/INDEX($BB$5:$BG$12,MATCH($D472,$AR$5:$AR$12,0),1))*($G472/INDEX($BB$5:$BG$12,MATCH($D472,$AR$5:$AR$12,0),1))^$J472)+(EXP(-$G472/INDEX($BB$5:$BG$12,MATCH($D472,$AR$5:$AR$12,0),2))*($G472/INDEX($BB$5:$BG$12,MATCH($D472,$AR$5:$AR$12,0),2))^$J472)+(EXP(-$G472/INDEX($BB$5:$BG$12,MATCH($D472,$AR$5:$AR$12,0),3))*($G472/INDEX($BB$5:$BG$12,MATCH($D472,$AR$5:$AR$12,0),3))^$J472)+(EXP(-$G472/INDEX($BB$5:$BG$12,MATCH($D472,$AR$5:$AR$12,0),4))*($G472/INDEX($BB$5:$BG$12,MATCH($D472,$AR$5:$AR$12,0),4))^$J472)+(EXP(-$G472/INDEX($BB$5:$BG$12,MATCH($D472,$AR$5:$AR$12,0),5))*($G472/INDEX($BB$5:$BG$12,MATCH($D472,$AR$5:$AR$12,0),5))^$J472)+(EXP(-$G472/INDEX($BB$5:$BG$12,MATCH($D472,$AR$5:$AR$12,0),6))*($G472/INDEX($BB$5:$BG$12,MATCH($D472,$AR$5:$AR$12,0),6))^$J472)),0)</x:f>
        <x:v>0</x:v>
      </x:c>
      <x:c r="AI472" s="145" t="n">
        <x:f>IFERROR((EXP(-$G472/INDEX($BB$5:$BG$12,MATCH($D472,$AR$5:$AR$12,0),5))*($G472/INDEX($BB$5:$BG$12,MATCH($D472,$AR$5:$AR$12,0),5))^$J472)/((EXP(-$G472/INDEX($BB$5:$BG$12,MATCH($D472,$AR$5:$AR$12,0),1))*($G472/INDEX($BB$5:$BG$12,MATCH($D472,$AR$5:$AR$12,0),1))^$J472)+(EXP(-$G472/INDEX($BB$5:$BG$12,MATCH($D472,$AR$5:$AR$12,0),2))*($G472/INDEX($BB$5:$BG$12,MATCH($D472,$AR$5:$AR$12,0),2))^$J472)+(EXP(-$G472/INDEX($BB$5:$BG$12,MATCH($D472,$AR$5:$AR$12,0),3))*($G472/INDEX($BB$5:$BG$12,MATCH($D472,$AR$5:$AR$12,0),3))^$J472)+(EXP(-$G472/INDEX($BB$5:$BG$12,MATCH($D472,$AR$5:$AR$12,0),4))*($G472/INDEX($BB$5:$BG$12,MATCH($D472,$AR$5:$AR$12,0),4))^$J472)+(EXP(-$G472/INDEX($BB$5:$BG$12,MATCH($D472,$AR$5:$AR$12,0),5))*($G472/INDEX($BB$5:$BG$12,MATCH($D472,$AR$5:$AR$12,0),5))^$J472)+(EXP(-$G472/INDEX($BB$5:$BG$12,MATCH($D472,$AR$5:$AR$12,0),6))*($G472/INDEX($BB$5:$BG$12,MATCH($D472,$AR$5:$AR$12,0),6))^$J472)),0)</x:f>
        <x:v>0</x:v>
      </x:c>
      <x:c r="AJ472" s="145" t="n">
        <x:f>IFERROR((EXP(-$G472/INDEX($BB$5:$BG$12,MATCH($D472,$AR$5:$AR$12,0),6))*($G472/INDEX($BB$5:$BG$12,MATCH($D472,$AR$5:$AR$12,0),6))^$J472)/((EXP(-$G472/INDEX($BB$5:$BG$12,MATCH($D472,$AR$5:$AR$12,0),1))*($G472/INDEX($BB$5:$BG$12,MATCH($D472,$AR$5:$AR$12,0),1))^$J472)+(EXP(-$G472/INDEX($BB$5:$BG$12,MATCH($D472,$AR$5:$AR$12,0),2))*($G472/INDEX($BB$5:$BG$12,MATCH($D472,$AR$5:$AR$12,0),2))^$J472)+(EXP(-$G472/INDEX($BB$5:$BG$12,MATCH($D472,$AR$5:$AR$12,0),3))*($G472/INDEX($BB$5:$BG$12,MATCH($D472,$AR$5:$AR$12,0),3))^$J472)+(EXP(-$G472/INDEX($BB$5:$BG$12,MATCH($D472,$AR$5:$AR$12,0),4))*($G472/INDEX($BB$5:$BG$12,MATCH($D472,$AR$5:$AR$12,0),4))^$J472)+(EXP(-$G472/INDEX($BB$5:$BG$12,MATCH($D472,$AR$5:$AR$12,0),5))*($G472/INDEX($BB$5:$BG$12,MATCH($D472,$AR$5:$AR$12,0),5))^$J472)+(EXP(-$G472/INDEX($BB$5:$BG$12,MATCH($D472,$AR$5:$AR$12,0),6))*($G472/INDEX($BB$5:$BG$12,MATCH($D472,$AR$5:$AR$12,0),6))^$J472)),0)</x:f>
        <x:v>0</x:v>
      </x:c>
      <x:c r="BJ472"/>
      <x:c r="BK472"/>
      <x:c r="BL472"/>
      <x:c r="BM472"/>
      <x:c r="BN472"/>
      <x:c r="BO472"/>
      <x:c r="BP472"/>
      <x:c r="BQ472"/>
      <x:c r="BR472"/>
      <x:c r="BS472"/>
      <x:c r="BT472"/>
      <x:c r="BU472"/>
      <x:c r="BV472"/>
      <x:c r="BW472"/>
      <x:c r="BX472"/>
      <x:c r="BY472"/>
      <x:c r="BZ472"/>
    </x:row>
    <x:row r="473">
      <x:c r="A473" s="30" t="n">
        <x:f>'対象台データ'!A471</x:f>
        <x:v>46278</x:v>
      </x:c>
      <x:c r="B473" s="1004" t="str">
        <x:f>'対象台データ'!B471</x:f>
        <x:v>日</x:v>
      </x:c>
      <x:c r="C473" s="1004" t="str">
        <x:f>'対象台データ'!C471</x:f>
        <x:v>9/13</x:v>
      </x:c>
      <x:c r="D473" t="str">
        <x:f>'対象台データ'!D471</x:f>
        <x:v>モンキーターンV</x:v>
      </x:c>
      <x:c r="E473" s="1015" t="n">
        <x:f>IF($X473="A",MIN(100,MAX(0,55+(V473-55)*(1+0.4*SQRT(MIN(G473/8000,1))))),MIN(100,MAX(0,V473)))</x:f>
        <x:v>64.35329676736708</x:v>
      </x:c>
      <x:c r="F473" s="1017" t="n">
        <x:f>'対象台データ'!E471</x:f>
        <x:v>609</x:v>
      </x:c>
      <x:c r="G473" s="644" t="n">
        <x:f>'対象台データ'!F471</x:f>
        <x:v>4439</x:v>
      </x:c>
      <x:c r="H473" s="644" t="n">
        <x:f>'対象台データ'!G471</x:f>
        <x:v>2911</x:v>
      </x:c>
      <x:c r="I473" s="644" t="n">
        <x:f>'対象台データ'!H471</x:f>
        <x:v>0</x:v>
      </x:c>
      <x:c r="J473" s="644" t="n">
        <x:f>'対象台データ'!I471</x:f>
        <x:v>21</x:v>
      </x:c>
      <x:c r="K473" s="145" t="n">
        <x:f>'対象台データ'!K471</x:f>
        <x:v>1.2185927761507847</x:v>
      </x:c>
      <x:c r="L473" s="28" t="n">
        <x:f>IF(G473&lt;=0,5,IF(G473&lt;1500,5+(G473-0)*(20-5)/(1500-0),IF(G473&lt;3000,20+(G473-1500)*(40-20)/(3000-1500),IF(G473&lt;4500,40+(G473-3000)*(58-40)/(4500-3000),IF(G473&lt;6000,58+(G473-4500)*(72-58)/(6000-4500),IF(G473&lt;7500,72+(G473-6000)*(84-72)/(7500-6000),IF(G473&lt;9000,84+(G473-7500)*(93-84)/(9000-7500),IF(G473&lt;11000,93+(G473-9000)*(100-93)/(11000-9000),100))))))))</x:f>
        <x:v>57.268</x:v>
      </x:c>
      <x:c r="M473" s="28" t="n">
        <x:v>1</x:v>
      </x:c>
      <x:c r="N473" s="28" t="n">
        <x:f>MIN(100,L473*M473)</x:f>
        <x:v>57.268</x:v>
      </x:c>
      <x:c r="O473" s="28" t="n">
        <x:f>IF(K473&lt;=0.8,0,IF(K473&lt;0.9,0+(K473-0.8)*(10-0)/(0.9-0.8),IF(K473&lt;1,10+(K473-0.9)*(35-10)/(1-0.9),IF(K473&lt;1.2,35+(K473-1)*(87-35)/(1.2-1),IF(K473&lt;1.3,87+(K473-1.2)*(96-87)/(1.3-1.2),IF(K473&lt;1.45,96+(K473-1.3)*(100-96)/(1.45-1.3),100))))))</x:f>
        <x:v>88.67334985357063</x:v>
      </x:c>
      <x:c r="P473" s="145" t="n">
        <x:f>MIN(1,SQRT(G473/8000))</x:f>
        <x:v>0.7448993220563433</x:v>
      </x:c>
      <x:c r="Q473" s="28" t="n">
        <x:f>35+(O473-35)*P473</x:f>
        <x:v>74.9812419184177</x:v>
      </x:c>
      <x:c r="R473" s="28" t="n">
        <x:f>IF(K473&lt;0.95,MIN(25,(0.95-K473)*250),0)</x:f>
        <x:v>0</x:v>
      </x:c>
      <x:c r="S473" s="28" t="n">
        <x:f>IF($X473="A",Y473*5+Z473*15+AA473*30+AB473*60+AC473*80+AD473*100,0)</x:f>
        <x:v>0</x:v>
      </x:c>
      <x:c r="T473" s="28" t="n">
        <x:f>IF($X473="A",AE473*5+AF473*15+AG473*30+AH473*60+AI473*80+AJ473*100,0)</x:f>
        <x:v>0</x:v>
      </x:c>
      <x:c r="U473" s="28" t="n">
        <x:f>IF($X473="A",S473*15%+T473*30%+Q473*55%,0)</x:f>
        <x:v>0</x:v>
      </x:c>
      <x:c r="V473" s="1019" t="n">
        <x:f>IF($X473="A",U473*80%+N473*20%,N473*IFERROR(INDEX($AT$5:$AT$60,MATCH($D473,$AR$5:$AR$60,0)),0.6)+Q473*IFERROR(INDEX($AU$5:$AU$60,MATCH($D473,$AR$5:$AR$60,0)),0.4)-R473)</x:f>
        <x:v>64.35329676736708</x:v>
      </x:c>
      <x:c r="W473" s="25" t="str">
        <x:f>IF(E473&gt;=90,"設定6級候補",IF(E473&gt;=75,"設定4以上強候補",IF(E473&gt;=60,"設定4以上を疑う","要観察")))</x:f>
        <x:v>設定4以上を疑う</x:v>
      </x:c>
      <x:c r="X473" s="1004" t="str">
        <x:f>IFERROR(INDEX($AS$5:$AS$60,MATCH($D473,$AR$5:$AR$60,0)),"AT")</x:f>
        <x:v>AT</x:v>
      </x:c>
      <x:c r="Y473" s="145" t="n">
        <x:f>IFERROR((EXP(-$G473/INDEX($AV$5:$BA$12,MATCH($D473,$AR$5:$AR$12,0),1))*($G473/INDEX($AV$5:$BA$12,MATCH($D473,$AR$5:$AR$12,0),1))^$I473)/((EXP(-$G473/INDEX($AV$5:$BA$12,MATCH($D473,$AR$5:$AR$12,0),1))*($G473/INDEX($AV$5:$BA$12,MATCH($D473,$AR$5:$AR$12,0),1))^$I473)+(EXP(-$G473/INDEX($AV$5:$BA$12,MATCH($D473,$AR$5:$AR$12,0),2))*($G473/INDEX($AV$5:$BA$12,MATCH($D473,$AR$5:$AR$12,0),2))^$I473)+(EXP(-$G473/INDEX($AV$5:$BA$12,MATCH($D473,$AR$5:$AR$12,0),3))*($G473/INDEX($AV$5:$BA$12,MATCH($D473,$AR$5:$AR$12,0),3))^$I473)+(EXP(-$G473/INDEX($AV$5:$BA$12,MATCH($D473,$AR$5:$AR$12,0),4))*($G473/INDEX($AV$5:$BA$12,MATCH($D473,$AR$5:$AR$12,0),4))^$I473)+(EXP(-$G473/INDEX($AV$5:$BA$12,MATCH($D473,$AR$5:$AR$12,0),5))*($G473/INDEX($AV$5:$BA$12,MATCH($D473,$AR$5:$AR$12,0),5))^$I473)+(EXP(-$G473/INDEX($AV$5:$BA$12,MATCH($D473,$AR$5:$AR$12,0),6))*($G473/INDEX($AV$5:$BA$12,MATCH($D473,$AR$5:$AR$12,0),6))^$I473)),0)</x:f>
        <x:v>0</x:v>
      </x:c>
      <x:c r="Z473" s="145" t="n">
        <x:f>IFERROR((EXP(-$G473/INDEX($AV$5:$BA$12,MATCH($D473,$AR$5:$AR$12,0),2))*($G473/INDEX($AV$5:$BA$12,MATCH($D473,$AR$5:$AR$12,0),2))^$I473)/((EXP(-$G473/INDEX($AV$5:$BA$12,MATCH($D473,$AR$5:$AR$12,0),1))*($G473/INDEX($AV$5:$BA$12,MATCH($D473,$AR$5:$AR$12,0),1))^$I473)+(EXP(-$G473/INDEX($AV$5:$BA$12,MATCH($D473,$AR$5:$AR$12,0),2))*($G473/INDEX($AV$5:$BA$12,MATCH($D473,$AR$5:$AR$12,0),2))^$I473)+(EXP(-$G473/INDEX($AV$5:$BA$12,MATCH($D473,$AR$5:$AR$12,0),3))*($G473/INDEX($AV$5:$BA$12,MATCH($D473,$AR$5:$AR$12,0),3))^$I473)+(EXP(-$G473/INDEX($AV$5:$BA$12,MATCH($D473,$AR$5:$AR$12,0),4))*($G473/INDEX($AV$5:$BA$12,MATCH($D473,$AR$5:$AR$12,0),4))^$I473)+(EXP(-$G473/INDEX($AV$5:$BA$12,MATCH($D473,$AR$5:$AR$12,0),5))*($G473/INDEX($AV$5:$BA$12,MATCH($D473,$AR$5:$AR$12,0),5))^$I473)+(EXP(-$G473/INDEX($AV$5:$BA$12,MATCH($D473,$AR$5:$AR$12,0),6))*($G473/INDEX($AV$5:$BA$12,MATCH($D473,$AR$5:$AR$12,0),6))^$I473)),0)</x:f>
        <x:v>0</x:v>
      </x:c>
      <x:c r="AA473" s="145" t="n">
        <x:f>IFERROR((EXP(-$G473/INDEX($AV$5:$BA$12,MATCH($D473,$AR$5:$AR$12,0),3))*($G473/INDEX($AV$5:$BA$12,MATCH($D473,$AR$5:$AR$12,0),3))^$I473)/((EXP(-$G473/INDEX($AV$5:$BA$12,MATCH($D473,$AR$5:$AR$12,0),1))*($G473/INDEX($AV$5:$BA$12,MATCH($D473,$AR$5:$AR$12,0),1))^$I473)+(EXP(-$G473/INDEX($AV$5:$BA$12,MATCH($D473,$AR$5:$AR$12,0),2))*($G473/INDEX($AV$5:$BA$12,MATCH($D473,$AR$5:$AR$12,0),2))^$I473)+(EXP(-$G473/INDEX($AV$5:$BA$12,MATCH($D473,$AR$5:$AR$12,0),3))*($G473/INDEX($AV$5:$BA$12,MATCH($D473,$AR$5:$AR$12,0),3))^$I473)+(EXP(-$G473/INDEX($AV$5:$BA$12,MATCH($D473,$AR$5:$AR$12,0),4))*($G473/INDEX($AV$5:$BA$12,MATCH($D473,$AR$5:$AR$12,0),4))^$I473)+(EXP(-$G473/INDEX($AV$5:$BA$12,MATCH($D473,$AR$5:$AR$12,0),5))*($G473/INDEX($AV$5:$BA$12,MATCH($D473,$AR$5:$AR$12,0),5))^$I473)+(EXP(-$G473/INDEX($AV$5:$BA$12,MATCH($D473,$AR$5:$AR$12,0),6))*($G473/INDEX($AV$5:$BA$12,MATCH($D473,$AR$5:$AR$12,0),6))^$I473)),0)</x:f>
        <x:v>0</x:v>
      </x:c>
      <x:c r="AB473" s="145" t="n">
        <x:f>IFERROR((EXP(-$G473/INDEX($AV$5:$BA$12,MATCH($D473,$AR$5:$AR$12,0),4))*($G473/INDEX($AV$5:$BA$12,MATCH($D473,$AR$5:$AR$12,0),4))^$I473)/((EXP(-$G473/INDEX($AV$5:$BA$12,MATCH($D473,$AR$5:$AR$12,0),1))*($G473/INDEX($AV$5:$BA$12,MATCH($D473,$AR$5:$AR$12,0),1))^$I473)+(EXP(-$G473/INDEX($AV$5:$BA$12,MATCH($D473,$AR$5:$AR$12,0),2))*($G473/INDEX($AV$5:$BA$12,MATCH($D473,$AR$5:$AR$12,0),2))^$I473)+(EXP(-$G473/INDEX($AV$5:$BA$12,MATCH($D473,$AR$5:$AR$12,0),3))*($G473/INDEX($AV$5:$BA$12,MATCH($D473,$AR$5:$AR$12,0),3))^$I473)+(EXP(-$G473/INDEX($AV$5:$BA$12,MATCH($D473,$AR$5:$AR$12,0),4))*($G473/INDEX($AV$5:$BA$12,MATCH($D473,$AR$5:$AR$12,0),4))^$I473)+(EXP(-$G473/INDEX($AV$5:$BA$12,MATCH($D473,$AR$5:$AR$12,0),5))*($G473/INDEX($AV$5:$BA$12,MATCH($D473,$AR$5:$AR$12,0),5))^$I473)+(EXP(-$G473/INDEX($AV$5:$BA$12,MATCH($D473,$AR$5:$AR$12,0),6))*($G473/INDEX($AV$5:$BA$12,MATCH($D473,$AR$5:$AR$12,0),6))^$I473)),0)</x:f>
        <x:v>0</x:v>
      </x:c>
      <x:c r="AC473" s="145" t="n">
        <x:f>IFERROR((EXP(-$G473/INDEX($AV$5:$BA$12,MATCH($D473,$AR$5:$AR$12,0),5))*($G473/INDEX($AV$5:$BA$12,MATCH($D473,$AR$5:$AR$12,0),5))^$I473)/((EXP(-$G473/INDEX($AV$5:$BA$12,MATCH($D473,$AR$5:$AR$12,0),1))*($G473/INDEX($AV$5:$BA$12,MATCH($D473,$AR$5:$AR$12,0),1))^$I473)+(EXP(-$G473/INDEX($AV$5:$BA$12,MATCH($D473,$AR$5:$AR$12,0),2))*($G473/INDEX($AV$5:$BA$12,MATCH($D473,$AR$5:$AR$12,0),2))^$I473)+(EXP(-$G473/INDEX($AV$5:$BA$12,MATCH($D473,$AR$5:$AR$12,0),3))*($G473/INDEX($AV$5:$BA$12,MATCH($D473,$AR$5:$AR$12,0),3))^$I473)+(EXP(-$G473/INDEX($AV$5:$BA$12,MATCH($D473,$AR$5:$AR$12,0),4))*($G473/INDEX($AV$5:$BA$12,MATCH($D473,$AR$5:$AR$12,0),4))^$I473)+(EXP(-$G473/INDEX($AV$5:$BA$12,MATCH($D473,$AR$5:$AR$12,0),5))*($G473/INDEX($AV$5:$BA$12,MATCH($D473,$AR$5:$AR$12,0),5))^$I473)+(EXP(-$G473/INDEX($AV$5:$BA$12,MATCH($D473,$AR$5:$AR$12,0),6))*($G473/INDEX($AV$5:$BA$12,MATCH($D473,$AR$5:$AR$12,0),6))^$I473)),0)</x:f>
        <x:v>0</x:v>
      </x:c>
      <x:c r="AD473" s="145" t="n">
        <x:f>IFERROR((EXP(-$G473/INDEX($AV$5:$BA$12,MATCH($D473,$AR$5:$AR$12,0),6))*($G473/INDEX($AV$5:$BA$12,MATCH($D473,$AR$5:$AR$12,0),6))^$I473)/((EXP(-$G473/INDEX($AV$5:$BA$12,MATCH($D473,$AR$5:$AR$12,0),1))*($G473/INDEX($AV$5:$BA$12,MATCH($D473,$AR$5:$AR$12,0),1))^$I473)+(EXP(-$G473/INDEX($AV$5:$BA$12,MATCH($D473,$AR$5:$AR$12,0),2))*($G473/INDEX($AV$5:$BA$12,MATCH($D473,$AR$5:$AR$12,0),2))^$I473)+(EXP(-$G473/INDEX($AV$5:$BA$12,MATCH($D473,$AR$5:$AR$12,0),3))*($G473/INDEX($AV$5:$BA$12,MATCH($D473,$AR$5:$AR$12,0),3))^$I473)+(EXP(-$G473/INDEX($AV$5:$BA$12,MATCH($D473,$AR$5:$AR$12,0),4))*($G473/INDEX($AV$5:$BA$12,MATCH($D473,$AR$5:$AR$12,0),4))^$I473)+(EXP(-$G473/INDEX($AV$5:$BA$12,MATCH($D473,$AR$5:$AR$12,0),5))*($G473/INDEX($AV$5:$BA$12,MATCH($D473,$AR$5:$AR$12,0),5))^$I473)+(EXP(-$G473/INDEX($AV$5:$BA$12,MATCH($D473,$AR$5:$AR$12,0),6))*($G473/INDEX($AV$5:$BA$12,MATCH($D473,$AR$5:$AR$12,0),6))^$I473)),0)</x:f>
        <x:v>0</x:v>
      </x:c>
      <x:c r="AE473" s="145" t="n">
        <x:f>IFERROR((EXP(-$G473/INDEX($BB$5:$BG$12,MATCH($D473,$AR$5:$AR$12,0),1))*($G473/INDEX($BB$5:$BG$12,MATCH($D473,$AR$5:$AR$12,0),1))^$J473)/((EXP(-$G473/INDEX($BB$5:$BG$12,MATCH($D473,$AR$5:$AR$12,0),1))*($G473/INDEX($BB$5:$BG$12,MATCH($D473,$AR$5:$AR$12,0),1))^$J473)+(EXP(-$G473/INDEX($BB$5:$BG$12,MATCH($D473,$AR$5:$AR$12,0),2))*($G473/INDEX($BB$5:$BG$12,MATCH($D473,$AR$5:$AR$12,0),2))^$J473)+(EXP(-$G473/INDEX($BB$5:$BG$12,MATCH($D473,$AR$5:$AR$12,0),3))*($G473/INDEX($BB$5:$BG$12,MATCH($D473,$AR$5:$AR$12,0),3))^$J473)+(EXP(-$G473/INDEX($BB$5:$BG$12,MATCH($D473,$AR$5:$AR$12,0),4))*($G473/INDEX($BB$5:$BG$12,MATCH($D473,$AR$5:$AR$12,0),4))^$J473)+(EXP(-$G473/INDEX($BB$5:$BG$12,MATCH($D473,$AR$5:$AR$12,0),5))*($G473/INDEX($BB$5:$BG$12,MATCH($D473,$AR$5:$AR$12,0),5))^$J473)+(EXP(-$G473/INDEX($BB$5:$BG$12,MATCH($D473,$AR$5:$AR$12,0),6))*($G473/INDEX($BB$5:$BG$12,MATCH($D473,$AR$5:$AR$12,0),6))^$J473)),0)</x:f>
        <x:v>0</x:v>
      </x:c>
      <x:c r="AF473" s="145" t="n">
        <x:f>IFERROR((EXP(-$G473/INDEX($BB$5:$BG$12,MATCH($D473,$AR$5:$AR$12,0),2))*($G473/INDEX($BB$5:$BG$12,MATCH($D473,$AR$5:$AR$12,0),2))^$J473)/((EXP(-$G473/INDEX($BB$5:$BG$12,MATCH($D473,$AR$5:$AR$12,0),1))*($G473/INDEX($BB$5:$BG$12,MATCH($D473,$AR$5:$AR$12,0),1))^$J473)+(EXP(-$G473/INDEX($BB$5:$BG$12,MATCH($D473,$AR$5:$AR$12,0),2))*($G473/INDEX($BB$5:$BG$12,MATCH($D473,$AR$5:$AR$12,0),2))^$J473)+(EXP(-$G473/INDEX($BB$5:$BG$12,MATCH($D473,$AR$5:$AR$12,0),3))*($G473/INDEX($BB$5:$BG$12,MATCH($D473,$AR$5:$AR$12,0),3))^$J473)+(EXP(-$G473/INDEX($BB$5:$BG$12,MATCH($D473,$AR$5:$AR$12,0),4))*($G473/INDEX($BB$5:$BG$12,MATCH($D473,$AR$5:$AR$12,0),4))^$J473)+(EXP(-$G473/INDEX($BB$5:$BG$12,MATCH($D473,$AR$5:$AR$12,0),5))*($G473/INDEX($BB$5:$BG$12,MATCH($D473,$AR$5:$AR$12,0),5))^$J473)+(EXP(-$G473/INDEX($BB$5:$BG$12,MATCH($D473,$AR$5:$AR$12,0),6))*($G473/INDEX($BB$5:$BG$12,MATCH($D473,$AR$5:$AR$12,0),6))^$J473)),0)</x:f>
        <x:v>0</x:v>
      </x:c>
      <x:c r="AG473" s="145" t="n">
        <x:f>IFERROR((EXP(-$G473/INDEX($BB$5:$BG$12,MATCH($D473,$AR$5:$AR$12,0),3))*($G473/INDEX($BB$5:$BG$12,MATCH($D473,$AR$5:$AR$12,0),3))^$J473)/((EXP(-$G473/INDEX($BB$5:$BG$12,MATCH($D473,$AR$5:$AR$12,0),1))*($G473/INDEX($BB$5:$BG$12,MATCH($D473,$AR$5:$AR$12,0),1))^$J473)+(EXP(-$G473/INDEX($BB$5:$BG$12,MATCH($D473,$AR$5:$AR$12,0),2))*($G473/INDEX($BB$5:$BG$12,MATCH($D473,$AR$5:$AR$12,0),2))^$J473)+(EXP(-$G473/INDEX($BB$5:$BG$12,MATCH($D473,$AR$5:$AR$12,0),3))*($G473/INDEX($BB$5:$BG$12,MATCH($D473,$AR$5:$AR$12,0),3))^$J473)+(EXP(-$G473/INDEX($BB$5:$BG$12,MATCH($D473,$AR$5:$AR$12,0),4))*($G473/INDEX($BB$5:$BG$12,MATCH($D473,$AR$5:$AR$12,0),4))^$J473)+(EXP(-$G473/INDEX($BB$5:$BG$12,MATCH($D473,$AR$5:$AR$12,0),5))*($G473/INDEX($BB$5:$BG$12,MATCH($D473,$AR$5:$AR$12,0),5))^$J473)+(EXP(-$G473/INDEX($BB$5:$BG$12,MATCH($D473,$AR$5:$AR$12,0),6))*($G473/INDEX($BB$5:$BG$12,MATCH($D473,$AR$5:$AR$12,0),6))^$J473)),0)</x:f>
        <x:v>0</x:v>
      </x:c>
      <x:c r="AH473" s="145" t="n">
        <x:f>IFERROR((EXP(-$G473/INDEX($BB$5:$BG$12,MATCH($D473,$AR$5:$AR$12,0),4))*($G473/INDEX($BB$5:$BG$12,MATCH($D473,$AR$5:$AR$12,0),4))^$J473)/((EXP(-$G473/INDEX($BB$5:$BG$12,MATCH($D473,$AR$5:$AR$12,0),1))*($G473/INDEX($BB$5:$BG$12,MATCH($D473,$AR$5:$AR$12,0),1))^$J473)+(EXP(-$G473/INDEX($BB$5:$BG$12,MATCH($D473,$AR$5:$AR$12,0),2))*($G473/INDEX($BB$5:$BG$12,MATCH($D473,$AR$5:$AR$12,0),2))^$J473)+(EXP(-$G473/INDEX($BB$5:$BG$12,MATCH($D473,$AR$5:$AR$12,0),3))*($G473/INDEX($BB$5:$BG$12,MATCH($D473,$AR$5:$AR$12,0),3))^$J473)+(EXP(-$G473/INDEX($BB$5:$BG$12,MATCH($D473,$AR$5:$AR$12,0),4))*($G473/INDEX($BB$5:$BG$12,MATCH($D473,$AR$5:$AR$12,0),4))^$J473)+(EXP(-$G473/INDEX($BB$5:$BG$12,MATCH($D473,$AR$5:$AR$12,0),5))*($G473/INDEX($BB$5:$BG$12,MATCH($D473,$AR$5:$AR$12,0),5))^$J473)+(EXP(-$G473/INDEX($BB$5:$BG$12,MATCH($D473,$AR$5:$AR$12,0),6))*($G473/INDEX($BB$5:$BG$12,MATCH($D473,$AR$5:$AR$12,0),6))^$J473)),0)</x:f>
        <x:v>0</x:v>
      </x:c>
      <x:c r="AI473" s="145" t="n">
        <x:f>IFERROR((EXP(-$G473/INDEX($BB$5:$BG$12,MATCH($D473,$AR$5:$AR$12,0),5))*($G473/INDEX($BB$5:$BG$12,MATCH($D473,$AR$5:$AR$12,0),5))^$J473)/((EXP(-$G473/INDEX($BB$5:$BG$12,MATCH($D473,$AR$5:$AR$12,0),1))*($G473/INDEX($BB$5:$BG$12,MATCH($D473,$AR$5:$AR$12,0),1))^$J473)+(EXP(-$G473/INDEX($BB$5:$BG$12,MATCH($D473,$AR$5:$AR$12,0),2))*($G473/INDEX($BB$5:$BG$12,MATCH($D473,$AR$5:$AR$12,0),2))^$J473)+(EXP(-$G473/INDEX($BB$5:$BG$12,MATCH($D473,$AR$5:$AR$12,0),3))*($G473/INDEX($BB$5:$BG$12,MATCH($D473,$AR$5:$AR$12,0),3))^$J473)+(EXP(-$G473/INDEX($BB$5:$BG$12,MATCH($D473,$AR$5:$AR$12,0),4))*($G473/INDEX($BB$5:$BG$12,MATCH($D473,$AR$5:$AR$12,0),4))^$J473)+(EXP(-$G473/INDEX($BB$5:$BG$12,MATCH($D473,$AR$5:$AR$12,0),5))*($G473/INDEX($BB$5:$BG$12,MATCH($D473,$AR$5:$AR$12,0),5))^$J473)+(EXP(-$G473/INDEX($BB$5:$BG$12,MATCH($D473,$AR$5:$AR$12,0),6))*($G473/INDEX($BB$5:$BG$12,MATCH($D473,$AR$5:$AR$12,0),6))^$J473)),0)</x:f>
        <x:v>0</x:v>
      </x:c>
      <x:c r="AJ473" s="145" t="n">
        <x:f>IFERROR((EXP(-$G473/INDEX($BB$5:$BG$12,MATCH($D473,$AR$5:$AR$12,0),6))*($G473/INDEX($BB$5:$BG$12,MATCH($D473,$AR$5:$AR$12,0),6))^$J473)/((EXP(-$G473/INDEX($BB$5:$BG$12,MATCH($D473,$AR$5:$AR$12,0),1))*($G473/INDEX($BB$5:$BG$12,MATCH($D473,$AR$5:$AR$12,0),1))^$J473)+(EXP(-$G473/INDEX($BB$5:$BG$12,MATCH($D473,$AR$5:$AR$12,0),2))*($G473/INDEX($BB$5:$BG$12,MATCH($D473,$AR$5:$AR$12,0),2))^$J473)+(EXP(-$G473/INDEX($BB$5:$BG$12,MATCH($D473,$AR$5:$AR$12,0),3))*($G473/INDEX($BB$5:$BG$12,MATCH($D473,$AR$5:$AR$12,0),3))^$J473)+(EXP(-$G473/INDEX($BB$5:$BG$12,MATCH($D473,$AR$5:$AR$12,0),4))*($G473/INDEX($BB$5:$BG$12,MATCH($D473,$AR$5:$AR$12,0),4))^$J473)+(EXP(-$G473/INDEX($BB$5:$BG$12,MATCH($D473,$AR$5:$AR$12,0),5))*($G473/INDEX($BB$5:$BG$12,MATCH($D473,$AR$5:$AR$12,0),5))^$J473)+(EXP(-$G473/INDEX($BB$5:$BG$12,MATCH($D473,$AR$5:$AR$12,0),6))*($G473/INDEX($BB$5:$BG$12,MATCH($D473,$AR$5:$AR$12,0),6))^$J473)),0)</x:f>
        <x:v>0</x:v>
      </x:c>
      <x:c r="BJ473"/>
      <x:c r="BK473"/>
      <x:c r="BL473"/>
      <x:c r="BM473"/>
      <x:c r="BN473"/>
      <x:c r="BO473"/>
      <x:c r="BP473"/>
      <x:c r="BQ473"/>
      <x:c r="BR473"/>
      <x:c r="BS473"/>
      <x:c r="BT473"/>
      <x:c r="BU473"/>
      <x:c r="BV473"/>
      <x:c r="BW473"/>
      <x:c r="BX473"/>
      <x:c r="BY473"/>
      <x:c r="BZ473"/>
    </x:row>
    <x:row r="474">
      <x:c r="A474" s="30" t="n">
        <x:f>'対象台データ'!A472</x:f>
        <x:v>46278</x:v>
      </x:c>
      <x:c r="B474" s="1004" t="str">
        <x:f>'対象台データ'!B472</x:f>
        <x:v>日</x:v>
      </x:c>
      <x:c r="C474" s="1004" t="str">
        <x:f>'対象台データ'!C472</x:f>
        <x:v>9/13</x:v>
      </x:c>
      <x:c r="D474" t="str">
        <x:f>'対象台データ'!D472</x:f>
        <x:v>スマスロ北斗の拳 転生の章2</x:v>
      </x:c>
      <x:c r="E474" s="1015" t="n">
        <x:f>IF($X474="A",MIN(100,MAX(0,55+(V474-55)*(1+0.4*SQRT(MIN(G474/8000,1))))),MIN(100,MAX(0,V474)))</x:f>
        <x:v>59.963326800363646</x:v>
      </x:c>
      <x:c r="F474" s="1017" t="n">
        <x:f>'対象台データ'!E472</x:f>
        <x:v>615</x:v>
      </x:c>
      <x:c r="G474" s="644" t="n">
        <x:f>'対象台データ'!F472</x:f>
        <x:v>3621</x:v>
      </x:c>
      <x:c r="H474" s="644" t="n">
        <x:f>'対象台データ'!G472</x:f>
        <x:v>6707</x:v>
      </x:c>
      <x:c r="I474" s="644" t="n">
        <x:f>'対象台データ'!H472</x:f>
        <x:v>0</x:v>
      </x:c>
      <x:c r="J474" s="644" t="n">
        <x:f>'対象台データ'!I472</x:f>
        <x:v>9</x:v>
      </x:c>
      <x:c r="K474" s="145" t="n">
        <x:f>'対象台データ'!K472</x:f>
        <x:v>1.6174169198195711</x:v>
      </x:c>
      <x:c r="L474" s="28" t="n">
        <x:f>IF(G474&lt;=0,5,IF(G474&lt;1500,5+(G474-0)*(20-5)/(1500-0),IF(G474&lt;3000,20+(G474-1500)*(40-20)/(3000-1500),IF(G474&lt;4500,40+(G474-3000)*(58-40)/(4500-3000),IF(G474&lt;6000,58+(G474-4500)*(72-58)/(6000-4500),IF(G474&lt;7500,72+(G474-6000)*(84-72)/(7500-6000),IF(G474&lt;9000,84+(G474-7500)*(93-84)/(9000-7500),IF(G474&lt;11000,93+(G474-9000)*(100-93)/(11000-9000),100))))))))</x:f>
        <x:v>47.452</x:v>
      </x:c>
      <x:c r="M474" s="28" t="n">
        <x:v>1</x:v>
      </x:c>
      <x:c r="N474" s="28" t="n">
        <x:f>MIN(100,L474*M474)</x:f>
        <x:v>47.452</x:v>
      </x:c>
      <x:c r="O474" s="28" t="n">
        <x:f>IF(K474&lt;=0.8,0,IF(K474&lt;0.9,0+(K474-0.8)*(10-0)/(0.9-0.8),IF(K474&lt;1,10+(K474-0.9)*(35-10)/(1-0.9),IF(K474&lt;1.2,35+(K474-1)*(87-35)/(1.2-1),IF(K474&lt;1.3,87+(K474-1.2)*(96-87)/(1.3-1.2),IF(K474&lt;1.45,96+(K474-1.3)*(100-96)/(1.45-1.3),100))))))</x:f>
        <x:v>100</x:v>
      </x:c>
      <x:c r="P474" s="145" t="n">
        <x:f>MIN(1,SQRT(G474/8000))</x:f>
        <x:v>0.672774107706294</x:v>
      </x:c>
      <x:c r="Q474" s="28" t="n">
        <x:f>35+(O474-35)*P474</x:f>
        <x:v>78.73031700090911</x:v>
      </x:c>
      <x:c r="R474" s="28" t="n">
        <x:f>IF(K474&lt;0.95,MIN(25,(0.95-K474)*250),0)</x:f>
        <x:v>0</x:v>
      </x:c>
      <x:c r="S474" s="28" t="n">
        <x:f>IF($X474="A",Y474*5+Z474*15+AA474*30+AB474*60+AC474*80+AD474*100,0)</x:f>
        <x:v>0</x:v>
      </x:c>
      <x:c r="T474" s="28" t="n">
        <x:f>IF($X474="A",AE474*5+AF474*15+AG474*30+AH474*60+AI474*80+AJ474*100,0)</x:f>
        <x:v>0</x:v>
      </x:c>
      <x:c r="U474" s="28" t="n">
        <x:f>IF($X474="A",S474*15%+T474*30%+Q474*55%,0)</x:f>
        <x:v>0</x:v>
      </x:c>
      <x:c r="V474" s="1019" t="n">
        <x:f>IF($X474="A",U474*80%+N474*20%,N474*IFERROR(INDEX($AT$5:$AT$60,MATCH($D474,$AR$5:$AR$60,0)),0.6)+Q474*IFERROR(INDEX($AU$5:$AU$60,MATCH($D474,$AR$5:$AR$60,0)),0.4)-R474)</x:f>
        <x:v>59.963326800363646</x:v>
      </x:c>
      <x:c r="W474" s="25" t="str">
        <x:f>IF(E474&gt;=90,"設定6級候補",IF(E474&gt;=75,"設定4以上強候補",IF(E474&gt;=60,"設定4以上を疑う","要観察")))</x:f>
        <x:v>要観察</x:v>
      </x:c>
      <x:c r="X474" s="1004" t="str">
        <x:f>IFERROR(INDEX($AS$5:$AS$60,MATCH($D474,$AR$5:$AR$60,0)),"AT")</x:f>
        <x:v>AT</x:v>
      </x:c>
      <x:c r="Y474" s="145" t="n">
        <x:f>IFERROR((EXP(-$G474/INDEX($AV$5:$BA$12,MATCH($D474,$AR$5:$AR$12,0),1))*($G474/INDEX($AV$5:$BA$12,MATCH($D474,$AR$5:$AR$12,0),1))^$I474)/((EXP(-$G474/INDEX($AV$5:$BA$12,MATCH($D474,$AR$5:$AR$12,0),1))*($G474/INDEX($AV$5:$BA$12,MATCH($D474,$AR$5:$AR$12,0),1))^$I474)+(EXP(-$G474/INDEX($AV$5:$BA$12,MATCH($D474,$AR$5:$AR$12,0),2))*($G474/INDEX($AV$5:$BA$12,MATCH($D474,$AR$5:$AR$12,0),2))^$I474)+(EXP(-$G474/INDEX($AV$5:$BA$12,MATCH($D474,$AR$5:$AR$12,0),3))*($G474/INDEX($AV$5:$BA$12,MATCH($D474,$AR$5:$AR$12,0),3))^$I474)+(EXP(-$G474/INDEX($AV$5:$BA$12,MATCH($D474,$AR$5:$AR$12,0),4))*($G474/INDEX($AV$5:$BA$12,MATCH($D474,$AR$5:$AR$12,0),4))^$I474)+(EXP(-$G474/INDEX($AV$5:$BA$12,MATCH($D474,$AR$5:$AR$12,0),5))*($G474/INDEX($AV$5:$BA$12,MATCH($D474,$AR$5:$AR$12,0),5))^$I474)+(EXP(-$G474/INDEX($AV$5:$BA$12,MATCH($D474,$AR$5:$AR$12,0),6))*($G474/INDEX($AV$5:$BA$12,MATCH($D474,$AR$5:$AR$12,0),6))^$I474)),0)</x:f>
        <x:v>0</x:v>
      </x:c>
      <x:c r="Z474" s="145" t="n">
        <x:f>IFERROR((EXP(-$G474/INDEX($AV$5:$BA$12,MATCH($D474,$AR$5:$AR$12,0),2))*($G474/INDEX($AV$5:$BA$12,MATCH($D474,$AR$5:$AR$12,0),2))^$I474)/((EXP(-$G474/INDEX($AV$5:$BA$12,MATCH($D474,$AR$5:$AR$12,0),1))*($G474/INDEX($AV$5:$BA$12,MATCH($D474,$AR$5:$AR$12,0),1))^$I474)+(EXP(-$G474/INDEX($AV$5:$BA$12,MATCH($D474,$AR$5:$AR$12,0),2))*($G474/INDEX($AV$5:$BA$12,MATCH($D474,$AR$5:$AR$12,0),2))^$I474)+(EXP(-$G474/INDEX($AV$5:$BA$12,MATCH($D474,$AR$5:$AR$12,0),3))*($G474/INDEX($AV$5:$BA$12,MATCH($D474,$AR$5:$AR$12,0),3))^$I474)+(EXP(-$G474/INDEX($AV$5:$BA$12,MATCH($D474,$AR$5:$AR$12,0),4))*($G474/INDEX($AV$5:$BA$12,MATCH($D474,$AR$5:$AR$12,0),4))^$I474)+(EXP(-$G474/INDEX($AV$5:$BA$12,MATCH($D474,$AR$5:$AR$12,0),5))*($G474/INDEX($AV$5:$BA$12,MATCH($D474,$AR$5:$AR$12,0),5))^$I474)+(EXP(-$G474/INDEX($AV$5:$BA$12,MATCH($D474,$AR$5:$AR$12,0),6))*($G474/INDEX($AV$5:$BA$12,MATCH($D474,$AR$5:$AR$12,0),6))^$I474)),0)</x:f>
        <x:v>0</x:v>
      </x:c>
      <x:c r="AA474" s="145" t="n">
        <x:f>IFERROR((EXP(-$G474/INDEX($AV$5:$BA$12,MATCH($D474,$AR$5:$AR$12,0),3))*($G474/INDEX($AV$5:$BA$12,MATCH($D474,$AR$5:$AR$12,0),3))^$I474)/((EXP(-$G474/INDEX($AV$5:$BA$12,MATCH($D474,$AR$5:$AR$12,0),1))*($G474/INDEX($AV$5:$BA$12,MATCH($D474,$AR$5:$AR$12,0),1))^$I474)+(EXP(-$G474/INDEX($AV$5:$BA$12,MATCH($D474,$AR$5:$AR$12,0),2))*($G474/INDEX($AV$5:$BA$12,MATCH($D474,$AR$5:$AR$12,0),2))^$I474)+(EXP(-$G474/INDEX($AV$5:$BA$12,MATCH($D474,$AR$5:$AR$12,0),3))*($G474/INDEX($AV$5:$BA$12,MATCH($D474,$AR$5:$AR$12,0),3))^$I474)+(EXP(-$G474/INDEX($AV$5:$BA$12,MATCH($D474,$AR$5:$AR$12,0),4))*($G474/INDEX($AV$5:$BA$12,MATCH($D474,$AR$5:$AR$12,0),4))^$I474)+(EXP(-$G474/INDEX($AV$5:$BA$12,MATCH($D474,$AR$5:$AR$12,0),5))*($G474/INDEX($AV$5:$BA$12,MATCH($D474,$AR$5:$AR$12,0),5))^$I474)+(EXP(-$G474/INDEX($AV$5:$BA$12,MATCH($D474,$AR$5:$AR$12,0),6))*($G474/INDEX($AV$5:$BA$12,MATCH($D474,$AR$5:$AR$12,0),6))^$I474)),0)</x:f>
        <x:v>0</x:v>
      </x:c>
      <x:c r="AB474" s="145" t="n">
        <x:f>IFERROR((EXP(-$G474/INDEX($AV$5:$BA$12,MATCH($D474,$AR$5:$AR$12,0),4))*($G474/INDEX($AV$5:$BA$12,MATCH($D474,$AR$5:$AR$12,0),4))^$I474)/((EXP(-$G474/INDEX($AV$5:$BA$12,MATCH($D474,$AR$5:$AR$12,0),1))*($G474/INDEX($AV$5:$BA$12,MATCH($D474,$AR$5:$AR$12,0),1))^$I474)+(EXP(-$G474/INDEX($AV$5:$BA$12,MATCH($D474,$AR$5:$AR$12,0),2))*($G474/INDEX($AV$5:$BA$12,MATCH($D474,$AR$5:$AR$12,0),2))^$I474)+(EXP(-$G474/INDEX($AV$5:$BA$12,MATCH($D474,$AR$5:$AR$12,0),3))*($G474/INDEX($AV$5:$BA$12,MATCH($D474,$AR$5:$AR$12,0),3))^$I474)+(EXP(-$G474/INDEX($AV$5:$BA$12,MATCH($D474,$AR$5:$AR$12,0),4))*($G474/INDEX($AV$5:$BA$12,MATCH($D474,$AR$5:$AR$12,0),4))^$I474)+(EXP(-$G474/INDEX($AV$5:$BA$12,MATCH($D474,$AR$5:$AR$12,0),5))*($G474/INDEX($AV$5:$BA$12,MATCH($D474,$AR$5:$AR$12,0),5))^$I474)+(EXP(-$G474/INDEX($AV$5:$BA$12,MATCH($D474,$AR$5:$AR$12,0),6))*($G474/INDEX($AV$5:$BA$12,MATCH($D474,$AR$5:$AR$12,0),6))^$I474)),0)</x:f>
        <x:v>0</x:v>
      </x:c>
      <x:c r="AC474" s="145" t="n">
        <x:f>IFERROR((EXP(-$G474/INDEX($AV$5:$BA$12,MATCH($D474,$AR$5:$AR$12,0),5))*($G474/INDEX($AV$5:$BA$12,MATCH($D474,$AR$5:$AR$12,0),5))^$I474)/((EXP(-$G474/INDEX($AV$5:$BA$12,MATCH($D474,$AR$5:$AR$12,0),1))*($G474/INDEX($AV$5:$BA$12,MATCH($D474,$AR$5:$AR$12,0),1))^$I474)+(EXP(-$G474/INDEX($AV$5:$BA$12,MATCH($D474,$AR$5:$AR$12,0),2))*($G474/INDEX($AV$5:$BA$12,MATCH($D474,$AR$5:$AR$12,0),2))^$I474)+(EXP(-$G474/INDEX($AV$5:$BA$12,MATCH($D474,$AR$5:$AR$12,0),3))*($G474/INDEX($AV$5:$BA$12,MATCH($D474,$AR$5:$AR$12,0),3))^$I474)+(EXP(-$G474/INDEX($AV$5:$BA$12,MATCH($D474,$AR$5:$AR$12,0),4))*($G474/INDEX($AV$5:$BA$12,MATCH($D474,$AR$5:$AR$12,0),4))^$I474)+(EXP(-$G474/INDEX($AV$5:$BA$12,MATCH($D474,$AR$5:$AR$12,0),5))*($G474/INDEX($AV$5:$BA$12,MATCH($D474,$AR$5:$AR$12,0),5))^$I474)+(EXP(-$G474/INDEX($AV$5:$BA$12,MATCH($D474,$AR$5:$AR$12,0),6))*($G474/INDEX($AV$5:$BA$12,MATCH($D474,$AR$5:$AR$12,0),6))^$I474)),0)</x:f>
        <x:v>0</x:v>
      </x:c>
      <x:c r="AD474" s="145" t="n">
        <x:f>IFERROR((EXP(-$G474/INDEX($AV$5:$BA$12,MATCH($D474,$AR$5:$AR$12,0),6))*($G474/INDEX($AV$5:$BA$12,MATCH($D474,$AR$5:$AR$12,0),6))^$I474)/((EXP(-$G474/INDEX($AV$5:$BA$12,MATCH($D474,$AR$5:$AR$12,0),1))*($G474/INDEX($AV$5:$BA$12,MATCH($D474,$AR$5:$AR$12,0),1))^$I474)+(EXP(-$G474/INDEX($AV$5:$BA$12,MATCH($D474,$AR$5:$AR$12,0),2))*($G474/INDEX($AV$5:$BA$12,MATCH($D474,$AR$5:$AR$12,0),2))^$I474)+(EXP(-$G474/INDEX($AV$5:$BA$12,MATCH($D474,$AR$5:$AR$12,0),3))*($G474/INDEX($AV$5:$BA$12,MATCH($D474,$AR$5:$AR$12,0),3))^$I474)+(EXP(-$G474/INDEX($AV$5:$BA$12,MATCH($D474,$AR$5:$AR$12,0),4))*($G474/INDEX($AV$5:$BA$12,MATCH($D474,$AR$5:$AR$12,0),4))^$I474)+(EXP(-$G474/INDEX($AV$5:$BA$12,MATCH($D474,$AR$5:$AR$12,0),5))*($G474/INDEX($AV$5:$BA$12,MATCH($D474,$AR$5:$AR$12,0),5))^$I474)+(EXP(-$G474/INDEX($AV$5:$BA$12,MATCH($D474,$AR$5:$AR$12,0),6))*($G474/INDEX($AV$5:$BA$12,MATCH($D474,$AR$5:$AR$12,0),6))^$I474)),0)</x:f>
        <x:v>0</x:v>
      </x:c>
      <x:c r="AE474" s="145" t="n">
        <x:f>IFERROR((EXP(-$G474/INDEX($BB$5:$BG$12,MATCH($D474,$AR$5:$AR$12,0),1))*($G474/INDEX($BB$5:$BG$12,MATCH($D474,$AR$5:$AR$12,0),1))^$J474)/((EXP(-$G474/INDEX($BB$5:$BG$12,MATCH($D474,$AR$5:$AR$12,0),1))*($G474/INDEX($BB$5:$BG$12,MATCH($D474,$AR$5:$AR$12,0),1))^$J474)+(EXP(-$G474/INDEX($BB$5:$BG$12,MATCH($D474,$AR$5:$AR$12,0),2))*($G474/INDEX($BB$5:$BG$12,MATCH($D474,$AR$5:$AR$12,0),2))^$J474)+(EXP(-$G474/INDEX($BB$5:$BG$12,MATCH($D474,$AR$5:$AR$12,0),3))*($G474/INDEX($BB$5:$BG$12,MATCH($D474,$AR$5:$AR$12,0),3))^$J474)+(EXP(-$G474/INDEX($BB$5:$BG$12,MATCH($D474,$AR$5:$AR$12,0),4))*($G474/INDEX($BB$5:$BG$12,MATCH($D474,$AR$5:$AR$12,0),4))^$J474)+(EXP(-$G474/INDEX($BB$5:$BG$12,MATCH($D474,$AR$5:$AR$12,0),5))*($G474/INDEX($BB$5:$BG$12,MATCH($D474,$AR$5:$AR$12,0),5))^$J474)+(EXP(-$G474/INDEX($BB$5:$BG$12,MATCH($D474,$AR$5:$AR$12,0),6))*($G474/INDEX($BB$5:$BG$12,MATCH($D474,$AR$5:$AR$12,0),6))^$J474)),0)</x:f>
        <x:v>0</x:v>
      </x:c>
      <x:c r="AF474" s="145" t="n">
        <x:f>IFERROR((EXP(-$G474/INDEX($BB$5:$BG$12,MATCH($D474,$AR$5:$AR$12,0),2))*($G474/INDEX($BB$5:$BG$12,MATCH($D474,$AR$5:$AR$12,0),2))^$J474)/((EXP(-$G474/INDEX($BB$5:$BG$12,MATCH($D474,$AR$5:$AR$12,0),1))*($G474/INDEX($BB$5:$BG$12,MATCH($D474,$AR$5:$AR$12,0),1))^$J474)+(EXP(-$G474/INDEX($BB$5:$BG$12,MATCH($D474,$AR$5:$AR$12,0),2))*($G474/INDEX($BB$5:$BG$12,MATCH($D474,$AR$5:$AR$12,0),2))^$J474)+(EXP(-$G474/INDEX($BB$5:$BG$12,MATCH($D474,$AR$5:$AR$12,0),3))*($G474/INDEX($BB$5:$BG$12,MATCH($D474,$AR$5:$AR$12,0),3))^$J474)+(EXP(-$G474/INDEX($BB$5:$BG$12,MATCH($D474,$AR$5:$AR$12,0),4))*($G474/INDEX($BB$5:$BG$12,MATCH($D474,$AR$5:$AR$12,0),4))^$J474)+(EXP(-$G474/INDEX($BB$5:$BG$12,MATCH($D474,$AR$5:$AR$12,0),5))*($G474/INDEX($BB$5:$BG$12,MATCH($D474,$AR$5:$AR$12,0),5))^$J474)+(EXP(-$G474/INDEX($BB$5:$BG$12,MATCH($D474,$AR$5:$AR$12,0),6))*($G474/INDEX($BB$5:$BG$12,MATCH($D474,$AR$5:$AR$12,0),6))^$J474)),0)</x:f>
        <x:v>0</x:v>
      </x:c>
      <x:c r="AG474" s="145" t="n">
        <x:f>IFERROR((EXP(-$G474/INDEX($BB$5:$BG$12,MATCH($D474,$AR$5:$AR$12,0),3))*($G474/INDEX($BB$5:$BG$12,MATCH($D474,$AR$5:$AR$12,0),3))^$J474)/((EXP(-$G474/INDEX($BB$5:$BG$12,MATCH($D474,$AR$5:$AR$12,0),1))*($G474/INDEX($BB$5:$BG$12,MATCH($D474,$AR$5:$AR$12,0),1))^$J474)+(EXP(-$G474/INDEX($BB$5:$BG$12,MATCH($D474,$AR$5:$AR$12,0),2))*($G474/INDEX($BB$5:$BG$12,MATCH($D474,$AR$5:$AR$12,0),2))^$J474)+(EXP(-$G474/INDEX($BB$5:$BG$12,MATCH($D474,$AR$5:$AR$12,0),3))*($G474/INDEX($BB$5:$BG$12,MATCH($D474,$AR$5:$AR$12,0),3))^$J474)+(EXP(-$G474/INDEX($BB$5:$BG$12,MATCH($D474,$AR$5:$AR$12,0),4))*($G474/INDEX($BB$5:$BG$12,MATCH($D474,$AR$5:$AR$12,0),4))^$J474)+(EXP(-$G474/INDEX($BB$5:$BG$12,MATCH($D474,$AR$5:$AR$12,0),5))*($G474/INDEX($BB$5:$BG$12,MATCH($D474,$AR$5:$AR$12,0),5))^$J474)+(EXP(-$G474/INDEX($BB$5:$BG$12,MATCH($D474,$AR$5:$AR$12,0),6))*($G474/INDEX($BB$5:$BG$12,MATCH($D474,$AR$5:$AR$12,0),6))^$J474)),0)</x:f>
        <x:v>0</x:v>
      </x:c>
      <x:c r="AH474" s="145" t="n">
        <x:f>IFERROR((EXP(-$G474/INDEX($BB$5:$BG$12,MATCH($D474,$AR$5:$AR$12,0),4))*($G474/INDEX($BB$5:$BG$12,MATCH($D474,$AR$5:$AR$12,0),4))^$J474)/((EXP(-$G474/INDEX($BB$5:$BG$12,MATCH($D474,$AR$5:$AR$12,0),1))*($G474/INDEX($BB$5:$BG$12,MATCH($D474,$AR$5:$AR$12,0),1))^$J474)+(EXP(-$G474/INDEX($BB$5:$BG$12,MATCH($D474,$AR$5:$AR$12,0),2))*($G474/INDEX($BB$5:$BG$12,MATCH($D474,$AR$5:$AR$12,0),2))^$J474)+(EXP(-$G474/INDEX($BB$5:$BG$12,MATCH($D474,$AR$5:$AR$12,0),3))*($G474/INDEX($BB$5:$BG$12,MATCH($D474,$AR$5:$AR$12,0),3))^$J474)+(EXP(-$G474/INDEX($BB$5:$BG$12,MATCH($D474,$AR$5:$AR$12,0),4))*($G474/INDEX($BB$5:$BG$12,MATCH($D474,$AR$5:$AR$12,0),4))^$J474)+(EXP(-$G474/INDEX($BB$5:$BG$12,MATCH($D474,$AR$5:$AR$12,0),5))*($G474/INDEX($BB$5:$BG$12,MATCH($D474,$AR$5:$AR$12,0),5))^$J474)+(EXP(-$G474/INDEX($BB$5:$BG$12,MATCH($D474,$AR$5:$AR$12,0),6))*($G474/INDEX($BB$5:$BG$12,MATCH($D474,$AR$5:$AR$12,0),6))^$J474)),0)</x:f>
        <x:v>0</x:v>
      </x:c>
      <x:c r="AI474" s="145" t="n">
        <x:f>IFERROR((EXP(-$G474/INDEX($BB$5:$BG$12,MATCH($D474,$AR$5:$AR$12,0),5))*($G474/INDEX($BB$5:$BG$12,MATCH($D474,$AR$5:$AR$12,0),5))^$J474)/((EXP(-$G474/INDEX($BB$5:$BG$12,MATCH($D474,$AR$5:$AR$12,0),1))*($G474/INDEX($BB$5:$BG$12,MATCH($D474,$AR$5:$AR$12,0),1))^$J474)+(EXP(-$G474/INDEX($BB$5:$BG$12,MATCH($D474,$AR$5:$AR$12,0),2))*($G474/INDEX($BB$5:$BG$12,MATCH($D474,$AR$5:$AR$12,0),2))^$J474)+(EXP(-$G474/INDEX($BB$5:$BG$12,MATCH($D474,$AR$5:$AR$12,0),3))*($G474/INDEX($BB$5:$BG$12,MATCH($D474,$AR$5:$AR$12,0),3))^$J474)+(EXP(-$G474/INDEX($BB$5:$BG$12,MATCH($D474,$AR$5:$AR$12,0),4))*($G474/INDEX($BB$5:$BG$12,MATCH($D474,$AR$5:$AR$12,0),4))^$J474)+(EXP(-$G474/INDEX($BB$5:$BG$12,MATCH($D474,$AR$5:$AR$12,0),5))*($G474/INDEX($BB$5:$BG$12,MATCH($D474,$AR$5:$AR$12,0),5))^$J474)+(EXP(-$G474/INDEX($BB$5:$BG$12,MATCH($D474,$AR$5:$AR$12,0),6))*($G474/INDEX($BB$5:$BG$12,MATCH($D474,$AR$5:$AR$12,0),6))^$J474)),0)</x:f>
        <x:v>0</x:v>
      </x:c>
      <x:c r="AJ474" s="145" t="n">
        <x:f>IFERROR((EXP(-$G474/INDEX($BB$5:$BG$12,MATCH($D474,$AR$5:$AR$12,0),6))*($G474/INDEX($BB$5:$BG$12,MATCH($D474,$AR$5:$AR$12,0),6))^$J474)/((EXP(-$G474/INDEX($BB$5:$BG$12,MATCH($D474,$AR$5:$AR$12,0),1))*($G474/INDEX($BB$5:$BG$12,MATCH($D474,$AR$5:$AR$12,0),1))^$J474)+(EXP(-$G474/INDEX($BB$5:$BG$12,MATCH($D474,$AR$5:$AR$12,0),2))*($G474/INDEX($BB$5:$BG$12,MATCH($D474,$AR$5:$AR$12,0),2))^$J474)+(EXP(-$G474/INDEX($BB$5:$BG$12,MATCH($D474,$AR$5:$AR$12,0),3))*($G474/INDEX($BB$5:$BG$12,MATCH($D474,$AR$5:$AR$12,0),3))^$J474)+(EXP(-$G474/INDEX($BB$5:$BG$12,MATCH($D474,$AR$5:$AR$12,0),4))*($G474/INDEX($BB$5:$BG$12,MATCH($D474,$AR$5:$AR$12,0),4))^$J474)+(EXP(-$G474/INDEX($BB$5:$BG$12,MATCH($D474,$AR$5:$AR$12,0),5))*($G474/INDEX($BB$5:$BG$12,MATCH($D474,$AR$5:$AR$12,0),5))^$J474)+(EXP(-$G474/INDEX($BB$5:$BG$12,MATCH($D474,$AR$5:$AR$12,0),6))*($G474/INDEX($BB$5:$BG$12,MATCH($D474,$AR$5:$AR$12,0),6))^$J474)),0)</x:f>
        <x:v>0</x:v>
      </x:c>
      <x:c r="BJ474"/>
      <x:c r="BK474"/>
      <x:c r="BL474"/>
      <x:c r="BM474"/>
      <x:c r="BN474"/>
      <x:c r="BO474"/>
      <x:c r="BP474"/>
      <x:c r="BQ474"/>
      <x:c r="BR474"/>
      <x:c r="BS474"/>
      <x:c r="BT474"/>
      <x:c r="BU474"/>
      <x:c r="BV474"/>
      <x:c r="BW474"/>
      <x:c r="BX474"/>
      <x:c r="BY474"/>
      <x:c r="BZ474"/>
    </x:row>
    <x:row r="475">
      <x:c r="A475" s="30" t="n">
        <x:f>'対象台データ'!A473</x:f>
        <x:v>46278</x:v>
      </x:c>
      <x:c r="B475" s="1004" t="str">
        <x:f>'対象台データ'!B473</x:f>
        <x:v>日</x:v>
      </x:c>
      <x:c r="C475" s="1004" t="str">
        <x:f>'対象台データ'!C473</x:f>
        <x:v>9/13</x:v>
      </x:c>
      <x:c r="D475" t="str">
        <x:f>'対象台データ'!D473</x:f>
        <x:v>スマスロ北斗の拳 転生の章2</x:v>
      </x:c>
      <x:c r="E475" s="1015" t="n">
        <x:f>IF($X475="A",MIN(100,MAX(0,55+(V475-55)*(1+0.4*SQRT(MIN(G475/8000,1))))),MIN(100,MAX(0,V475)))</x:f>
        <x:v>42.09149392552419</x:v>
      </x:c>
      <x:c r="F475" s="1017" t="n">
        <x:f>'対象台データ'!E473</x:f>
        <x:v>616</x:v>
      </x:c>
      <x:c r="G475" s="644" t="n">
        <x:f>'対象台データ'!F473</x:f>
        <x:v>1924</x:v>
      </x:c>
      <x:c r="H475" s="644" t="n">
        <x:f>'対象台データ'!G473</x:f>
        <x:v>2541</x:v>
      </x:c>
      <x:c r="I475" s="644" t="n">
        <x:f>'対象台データ'!H473</x:f>
        <x:v>0</x:v>
      </x:c>
      <x:c r="J475" s="644" t="n">
        <x:f>'対象台データ'!I473</x:f>
        <x:v>5</x:v>
      </x:c>
      <x:c r="K475" s="145" t="n">
        <x:f>'対象台データ'!K473</x:f>
        <x:v>1.4402286902286903</x:v>
      </x:c>
      <x:c r="L475" s="28" t="n">
        <x:f>IF(G475&lt;=0,5,IF(G475&lt;1500,5+(G475-0)*(20-5)/(1500-0),IF(G475&lt;3000,20+(G475-1500)*(40-20)/(3000-1500),IF(G475&lt;4500,40+(G475-3000)*(58-40)/(4500-3000),IF(G475&lt;6000,58+(G475-4500)*(72-58)/(6000-4500),IF(G475&lt;7500,72+(G475-6000)*(84-72)/(7500-6000),IF(G475&lt;9000,84+(G475-7500)*(93-84)/(9000-7500),IF(G475&lt;11000,93+(G475-9000)*(100-93)/(11000-9000),100))))))))</x:f>
        <x:v>25.653333333333332</x:v>
      </x:c>
      <x:c r="M475" s="28" t="n">
        <x:v>1</x:v>
      </x:c>
      <x:c r="N475" s="28" t="n">
        <x:f>MIN(100,L475*M475)</x:f>
        <x:v>25.653333333333332</x:v>
      </x:c>
      <x:c r="O475" s="28" t="n">
        <x:f>IF(K475&lt;=0.8,0,IF(K475&lt;0.9,0+(K475-0.8)*(10-0)/(0.9-0.8),IF(K475&lt;1,10+(K475-0.9)*(35-10)/(1-0.9),IF(K475&lt;1.2,35+(K475-1)*(87-35)/(1.2-1),IF(K475&lt;1.3,87+(K475-1.2)*(96-87)/(1.3-1.2),IF(K475&lt;1.45,96+(K475-1.3)*(100-96)/(1.45-1.3),100))))))</x:f>
        <x:v>99.73943173943174</x:v>
      </x:c>
      <x:c r="P475" s="145" t="n">
        <x:f>MIN(1,SQRT(G475/8000))</x:f>
        <x:v>0.49040799340956914</x:v>
      </x:c>
      <x:c r="Q475" s="28" t="n">
        <x:f>35+(O475-35)*P475</x:f>
        <x:v>66.74873481381049</x:v>
      </x:c>
      <x:c r="R475" s="28" t="n">
        <x:f>IF(K475&lt;0.95,MIN(25,(0.95-K475)*250),0)</x:f>
        <x:v>0</x:v>
      </x:c>
      <x:c r="S475" s="28" t="n">
        <x:f>IF($X475="A",Y475*5+Z475*15+AA475*30+AB475*60+AC475*80+AD475*100,0)</x:f>
        <x:v>0</x:v>
      </x:c>
      <x:c r="T475" s="28" t="n">
        <x:f>IF($X475="A",AE475*5+AF475*15+AG475*30+AH475*60+AI475*80+AJ475*100,0)</x:f>
        <x:v>0</x:v>
      </x:c>
      <x:c r="U475" s="28" t="n">
        <x:f>IF($X475="A",S475*15%+T475*30%+Q475*55%,0)</x:f>
        <x:v>0</x:v>
      </x:c>
      <x:c r="V475" s="1019" t="n">
        <x:f>IF($X475="A",U475*80%+N475*20%,N475*IFERROR(INDEX($AT$5:$AT$60,MATCH($D475,$AR$5:$AR$60,0)),0.6)+Q475*IFERROR(INDEX($AU$5:$AU$60,MATCH($D475,$AR$5:$AR$60,0)),0.4)-R475)</x:f>
        <x:v>42.09149392552419</x:v>
      </x:c>
      <x:c r="W475" s="25" t="str">
        <x:f>IF(E475&gt;=90,"設定6級候補",IF(E475&gt;=75,"設定4以上強候補",IF(E475&gt;=60,"設定4以上を疑う","要観察")))</x:f>
        <x:v>要観察</x:v>
      </x:c>
      <x:c r="X475" s="1004" t="str">
        <x:f>IFERROR(INDEX($AS$5:$AS$60,MATCH($D475,$AR$5:$AR$60,0)),"AT")</x:f>
        <x:v>AT</x:v>
      </x:c>
      <x:c r="Y475" s="145" t="n">
        <x:f>IFERROR((EXP(-$G475/INDEX($AV$5:$BA$12,MATCH($D475,$AR$5:$AR$12,0),1))*($G475/INDEX($AV$5:$BA$12,MATCH($D475,$AR$5:$AR$12,0),1))^$I475)/((EXP(-$G475/INDEX($AV$5:$BA$12,MATCH($D475,$AR$5:$AR$12,0),1))*($G475/INDEX($AV$5:$BA$12,MATCH($D475,$AR$5:$AR$12,0),1))^$I475)+(EXP(-$G475/INDEX($AV$5:$BA$12,MATCH($D475,$AR$5:$AR$12,0),2))*($G475/INDEX($AV$5:$BA$12,MATCH($D475,$AR$5:$AR$12,0),2))^$I475)+(EXP(-$G475/INDEX($AV$5:$BA$12,MATCH($D475,$AR$5:$AR$12,0),3))*($G475/INDEX($AV$5:$BA$12,MATCH($D475,$AR$5:$AR$12,0),3))^$I475)+(EXP(-$G475/INDEX($AV$5:$BA$12,MATCH($D475,$AR$5:$AR$12,0),4))*($G475/INDEX($AV$5:$BA$12,MATCH($D475,$AR$5:$AR$12,0),4))^$I475)+(EXP(-$G475/INDEX($AV$5:$BA$12,MATCH($D475,$AR$5:$AR$12,0),5))*($G475/INDEX($AV$5:$BA$12,MATCH($D475,$AR$5:$AR$12,0),5))^$I475)+(EXP(-$G475/INDEX($AV$5:$BA$12,MATCH($D475,$AR$5:$AR$12,0),6))*($G475/INDEX($AV$5:$BA$12,MATCH($D475,$AR$5:$AR$12,0),6))^$I475)),0)</x:f>
        <x:v>0</x:v>
      </x:c>
      <x:c r="Z475" s="145" t="n">
        <x:f>IFERROR((EXP(-$G475/INDEX($AV$5:$BA$12,MATCH($D475,$AR$5:$AR$12,0),2))*($G475/INDEX($AV$5:$BA$12,MATCH($D475,$AR$5:$AR$12,0),2))^$I475)/((EXP(-$G475/INDEX($AV$5:$BA$12,MATCH($D475,$AR$5:$AR$12,0),1))*($G475/INDEX($AV$5:$BA$12,MATCH($D475,$AR$5:$AR$12,0),1))^$I475)+(EXP(-$G475/INDEX($AV$5:$BA$12,MATCH($D475,$AR$5:$AR$12,0),2))*($G475/INDEX($AV$5:$BA$12,MATCH($D475,$AR$5:$AR$12,0),2))^$I475)+(EXP(-$G475/INDEX($AV$5:$BA$12,MATCH($D475,$AR$5:$AR$12,0),3))*($G475/INDEX($AV$5:$BA$12,MATCH($D475,$AR$5:$AR$12,0),3))^$I475)+(EXP(-$G475/INDEX($AV$5:$BA$12,MATCH($D475,$AR$5:$AR$12,0),4))*($G475/INDEX($AV$5:$BA$12,MATCH($D475,$AR$5:$AR$12,0),4))^$I475)+(EXP(-$G475/INDEX($AV$5:$BA$12,MATCH($D475,$AR$5:$AR$12,0),5))*($G475/INDEX($AV$5:$BA$12,MATCH($D475,$AR$5:$AR$12,0),5))^$I475)+(EXP(-$G475/INDEX($AV$5:$BA$12,MATCH($D475,$AR$5:$AR$12,0),6))*($G475/INDEX($AV$5:$BA$12,MATCH($D475,$AR$5:$AR$12,0),6))^$I475)),0)</x:f>
        <x:v>0</x:v>
      </x:c>
      <x:c r="AA475" s="145" t="n">
        <x:f>IFERROR((EXP(-$G475/INDEX($AV$5:$BA$12,MATCH($D475,$AR$5:$AR$12,0),3))*($G475/INDEX($AV$5:$BA$12,MATCH($D475,$AR$5:$AR$12,0),3))^$I475)/((EXP(-$G475/INDEX($AV$5:$BA$12,MATCH($D475,$AR$5:$AR$12,0),1))*($G475/INDEX($AV$5:$BA$12,MATCH($D475,$AR$5:$AR$12,0),1))^$I475)+(EXP(-$G475/INDEX($AV$5:$BA$12,MATCH($D475,$AR$5:$AR$12,0),2))*($G475/INDEX($AV$5:$BA$12,MATCH($D475,$AR$5:$AR$12,0),2))^$I475)+(EXP(-$G475/INDEX($AV$5:$BA$12,MATCH($D475,$AR$5:$AR$12,0),3))*($G475/INDEX($AV$5:$BA$12,MATCH($D475,$AR$5:$AR$12,0),3))^$I475)+(EXP(-$G475/INDEX($AV$5:$BA$12,MATCH($D475,$AR$5:$AR$12,0),4))*($G475/INDEX($AV$5:$BA$12,MATCH($D475,$AR$5:$AR$12,0),4))^$I475)+(EXP(-$G475/INDEX($AV$5:$BA$12,MATCH($D475,$AR$5:$AR$12,0),5))*($G475/INDEX($AV$5:$BA$12,MATCH($D475,$AR$5:$AR$12,0),5))^$I475)+(EXP(-$G475/INDEX($AV$5:$BA$12,MATCH($D475,$AR$5:$AR$12,0),6))*($G475/INDEX($AV$5:$BA$12,MATCH($D475,$AR$5:$AR$12,0),6))^$I475)),0)</x:f>
        <x:v>0</x:v>
      </x:c>
      <x:c r="AB475" s="145" t="n">
        <x:f>IFERROR((EXP(-$G475/INDEX($AV$5:$BA$12,MATCH($D475,$AR$5:$AR$12,0),4))*($G475/INDEX($AV$5:$BA$12,MATCH($D475,$AR$5:$AR$12,0),4))^$I475)/((EXP(-$G475/INDEX($AV$5:$BA$12,MATCH($D475,$AR$5:$AR$12,0),1))*($G475/INDEX($AV$5:$BA$12,MATCH($D475,$AR$5:$AR$12,0),1))^$I475)+(EXP(-$G475/INDEX($AV$5:$BA$12,MATCH($D475,$AR$5:$AR$12,0),2))*($G475/INDEX($AV$5:$BA$12,MATCH($D475,$AR$5:$AR$12,0),2))^$I475)+(EXP(-$G475/INDEX($AV$5:$BA$12,MATCH($D475,$AR$5:$AR$12,0),3))*($G475/INDEX($AV$5:$BA$12,MATCH($D475,$AR$5:$AR$12,0),3))^$I475)+(EXP(-$G475/INDEX($AV$5:$BA$12,MATCH($D475,$AR$5:$AR$12,0),4))*($G475/INDEX($AV$5:$BA$12,MATCH($D475,$AR$5:$AR$12,0),4))^$I475)+(EXP(-$G475/INDEX($AV$5:$BA$12,MATCH($D475,$AR$5:$AR$12,0),5))*($G475/INDEX($AV$5:$BA$12,MATCH($D475,$AR$5:$AR$12,0),5))^$I475)+(EXP(-$G475/INDEX($AV$5:$BA$12,MATCH($D475,$AR$5:$AR$12,0),6))*($G475/INDEX($AV$5:$BA$12,MATCH($D475,$AR$5:$AR$12,0),6))^$I475)),0)</x:f>
        <x:v>0</x:v>
      </x:c>
      <x:c r="AC475" s="145" t="n">
        <x:f>IFERROR((EXP(-$G475/INDEX($AV$5:$BA$12,MATCH($D475,$AR$5:$AR$12,0),5))*($G475/INDEX($AV$5:$BA$12,MATCH($D475,$AR$5:$AR$12,0),5))^$I475)/((EXP(-$G475/INDEX($AV$5:$BA$12,MATCH($D475,$AR$5:$AR$12,0),1))*($G475/INDEX($AV$5:$BA$12,MATCH($D475,$AR$5:$AR$12,0),1))^$I475)+(EXP(-$G475/INDEX($AV$5:$BA$12,MATCH($D475,$AR$5:$AR$12,0),2))*($G475/INDEX($AV$5:$BA$12,MATCH($D475,$AR$5:$AR$12,0),2))^$I475)+(EXP(-$G475/INDEX($AV$5:$BA$12,MATCH($D475,$AR$5:$AR$12,0),3))*($G475/INDEX($AV$5:$BA$12,MATCH($D475,$AR$5:$AR$12,0),3))^$I475)+(EXP(-$G475/INDEX($AV$5:$BA$12,MATCH($D475,$AR$5:$AR$12,0),4))*($G475/INDEX($AV$5:$BA$12,MATCH($D475,$AR$5:$AR$12,0),4))^$I475)+(EXP(-$G475/INDEX($AV$5:$BA$12,MATCH($D475,$AR$5:$AR$12,0),5))*($G475/INDEX($AV$5:$BA$12,MATCH($D475,$AR$5:$AR$12,0),5))^$I475)+(EXP(-$G475/INDEX($AV$5:$BA$12,MATCH($D475,$AR$5:$AR$12,0),6))*($G475/INDEX($AV$5:$BA$12,MATCH($D475,$AR$5:$AR$12,0),6))^$I475)),0)</x:f>
        <x:v>0</x:v>
      </x:c>
      <x:c r="AD475" s="145" t="n">
        <x:f>IFERROR((EXP(-$G475/INDEX($AV$5:$BA$12,MATCH($D475,$AR$5:$AR$12,0),6))*($G475/INDEX($AV$5:$BA$12,MATCH($D475,$AR$5:$AR$12,0),6))^$I475)/((EXP(-$G475/INDEX($AV$5:$BA$12,MATCH($D475,$AR$5:$AR$12,0),1))*($G475/INDEX($AV$5:$BA$12,MATCH($D475,$AR$5:$AR$12,0),1))^$I475)+(EXP(-$G475/INDEX($AV$5:$BA$12,MATCH($D475,$AR$5:$AR$12,0),2))*($G475/INDEX($AV$5:$BA$12,MATCH($D475,$AR$5:$AR$12,0),2))^$I475)+(EXP(-$G475/INDEX($AV$5:$BA$12,MATCH($D475,$AR$5:$AR$12,0),3))*($G475/INDEX($AV$5:$BA$12,MATCH($D475,$AR$5:$AR$12,0),3))^$I475)+(EXP(-$G475/INDEX($AV$5:$BA$12,MATCH($D475,$AR$5:$AR$12,0),4))*($G475/INDEX($AV$5:$BA$12,MATCH($D475,$AR$5:$AR$12,0),4))^$I475)+(EXP(-$G475/INDEX($AV$5:$BA$12,MATCH($D475,$AR$5:$AR$12,0),5))*($G475/INDEX($AV$5:$BA$12,MATCH($D475,$AR$5:$AR$12,0),5))^$I475)+(EXP(-$G475/INDEX($AV$5:$BA$12,MATCH($D475,$AR$5:$AR$12,0),6))*($G475/INDEX($AV$5:$BA$12,MATCH($D475,$AR$5:$AR$12,0),6))^$I475)),0)</x:f>
        <x:v>0</x:v>
      </x:c>
      <x:c r="AE475" s="145" t="n">
        <x:f>IFERROR((EXP(-$G475/INDEX($BB$5:$BG$12,MATCH($D475,$AR$5:$AR$12,0),1))*($G475/INDEX($BB$5:$BG$12,MATCH($D475,$AR$5:$AR$12,0),1))^$J475)/((EXP(-$G475/INDEX($BB$5:$BG$12,MATCH($D475,$AR$5:$AR$12,0),1))*($G475/INDEX($BB$5:$BG$12,MATCH($D475,$AR$5:$AR$12,0),1))^$J475)+(EXP(-$G475/INDEX($BB$5:$BG$12,MATCH($D475,$AR$5:$AR$12,0),2))*($G475/INDEX($BB$5:$BG$12,MATCH($D475,$AR$5:$AR$12,0),2))^$J475)+(EXP(-$G475/INDEX($BB$5:$BG$12,MATCH($D475,$AR$5:$AR$12,0),3))*($G475/INDEX($BB$5:$BG$12,MATCH($D475,$AR$5:$AR$12,0),3))^$J475)+(EXP(-$G475/INDEX($BB$5:$BG$12,MATCH($D475,$AR$5:$AR$12,0),4))*($G475/INDEX($BB$5:$BG$12,MATCH($D475,$AR$5:$AR$12,0),4))^$J475)+(EXP(-$G475/INDEX($BB$5:$BG$12,MATCH($D475,$AR$5:$AR$12,0),5))*($G475/INDEX($BB$5:$BG$12,MATCH($D475,$AR$5:$AR$12,0),5))^$J475)+(EXP(-$G475/INDEX($BB$5:$BG$12,MATCH($D475,$AR$5:$AR$12,0),6))*($G475/INDEX($BB$5:$BG$12,MATCH($D475,$AR$5:$AR$12,0),6))^$J475)),0)</x:f>
        <x:v>0</x:v>
      </x:c>
      <x:c r="AF475" s="145" t="n">
        <x:f>IFERROR((EXP(-$G475/INDEX($BB$5:$BG$12,MATCH($D475,$AR$5:$AR$12,0),2))*($G475/INDEX($BB$5:$BG$12,MATCH($D475,$AR$5:$AR$12,0),2))^$J475)/((EXP(-$G475/INDEX($BB$5:$BG$12,MATCH($D475,$AR$5:$AR$12,0),1))*($G475/INDEX($BB$5:$BG$12,MATCH($D475,$AR$5:$AR$12,0),1))^$J475)+(EXP(-$G475/INDEX($BB$5:$BG$12,MATCH($D475,$AR$5:$AR$12,0),2))*($G475/INDEX($BB$5:$BG$12,MATCH($D475,$AR$5:$AR$12,0),2))^$J475)+(EXP(-$G475/INDEX($BB$5:$BG$12,MATCH($D475,$AR$5:$AR$12,0),3))*($G475/INDEX($BB$5:$BG$12,MATCH($D475,$AR$5:$AR$12,0),3))^$J475)+(EXP(-$G475/INDEX($BB$5:$BG$12,MATCH($D475,$AR$5:$AR$12,0),4))*($G475/INDEX($BB$5:$BG$12,MATCH($D475,$AR$5:$AR$12,0),4))^$J475)+(EXP(-$G475/INDEX($BB$5:$BG$12,MATCH($D475,$AR$5:$AR$12,0),5))*($G475/INDEX($BB$5:$BG$12,MATCH($D475,$AR$5:$AR$12,0),5))^$J475)+(EXP(-$G475/INDEX($BB$5:$BG$12,MATCH($D475,$AR$5:$AR$12,0),6))*($G475/INDEX($BB$5:$BG$12,MATCH($D475,$AR$5:$AR$12,0),6))^$J475)),0)</x:f>
        <x:v>0</x:v>
      </x:c>
      <x:c r="AG475" s="145" t="n">
        <x:f>IFERROR((EXP(-$G475/INDEX($BB$5:$BG$12,MATCH($D475,$AR$5:$AR$12,0),3))*($G475/INDEX($BB$5:$BG$12,MATCH($D475,$AR$5:$AR$12,0),3))^$J475)/((EXP(-$G475/INDEX($BB$5:$BG$12,MATCH($D475,$AR$5:$AR$12,0),1))*($G475/INDEX($BB$5:$BG$12,MATCH($D475,$AR$5:$AR$12,0),1))^$J475)+(EXP(-$G475/INDEX($BB$5:$BG$12,MATCH($D475,$AR$5:$AR$12,0),2))*($G475/INDEX($BB$5:$BG$12,MATCH($D475,$AR$5:$AR$12,0),2))^$J475)+(EXP(-$G475/INDEX($BB$5:$BG$12,MATCH($D475,$AR$5:$AR$12,0),3))*($G475/INDEX($BB$5:$BG$12,MATCH($D475,$AR$5:$AR$12,0),3))^$J475)+(EXP(-$G475/INDEX($BB$5:$BG$12,MATCH($D475,$AR$5:$AR$12,0),4))*($G475/INDEX($BB$5:$BG$12,MATCH($D475,$AR$5:$AR$12,0),4))^$J475)+(EXP(-$G475/INDEX($BB$5:$BG$12,MATCH($D475,$AR$5:$AR$12,0),5))*($G475/INDEX($BB$5:$BG$12,MATCH($D475,$AR$5:$AR$12,0),5))^$J475)+(EXP(-$G475/INDEX($BB$5:$BG$12,MATCH($D475,$AR$5:$AR$12,0),6))*($G475/INDEX($BB$5:$BG$12,MATCH($D475,$AR$5:$AR$12,0),6))^$J475)),0)</x:f>
        <x:v>0</x:v>
      </x:c>
      <x:c r="AH475" s="145" t="n">
        <x:f>IFERROR((EXP(-$G475/INDEX($BB$5:$BG$12,MATCH($D475,$AR$5:$AR$12,0),4))*($G475/INDEX($BB$5:$BG$12,MATCH($D475,$AR$5:$AR$12,0),4))^$J475)/((EXP(-$G475/INDEX($BB$5:$BG$12,MATCH($D475,$AR$5:$AR$12,0),1))*($G475/INDEX($BB$5:$BG$12,MATCH($D475,$AR$5:$AR$12,0),1))^$J475)+(EXP(-$G475/INDEX($BB$5:$BG$12,MATCH($D475,$AR$5:$AR$12,0),2))*($G475/INDEX($BB$5:$BG$12,MATCH($D475,$AR$5:$AR$12,0),2))^$J475)+(EXP(-$G475/INDEX($BB$5:$BG$12,MATCH($D475,$AR$5:$AR$12,0),3))*($G475/INDEX($BB$5:$BG$12,MATCH($D475,$AR$5:$AR$12,0),3))^$J475)+(EXP(-$G475/INDEX($BB$5:$BG$12,MATCH($D475,$AR$5:$AR$12,0),4))*($G475/INDEX($BB$5:$BG$12,MATCH($D475,$AR$5:$AR$12,0),4))^$J475)+(EXP(-$G475/INDEX($BB$5:$BG$12,MATCH($D475,$AR$5:$AR$12,0),5))*($G475/INDEX($BB$5:$BG$12,MATCH($D475,$AR$5:$AR$12,0),5))^$J475)+(EXP(-$G475/INDEX($BB$5:$BG$12,MATCH($D475,$AR$5:$AR$12,0),6))*($G475/INDEX($BB$5:$BG$12,MATCH($D475,$AR$5:$AR$12,0),6))^$J475)),0)</x:f>
        <x:v>0</x:v>
      </x:c>
      <x:c r="AI475" s="145" t="n">
        <x:f>IFERROR((EXP(-$G475/INDEX($BB$5:$BG$12,MATCH($D475,$AR$5:$AR$12,0),5))*($G475/INDEX($BB$5:$BG$12,MATCH($D475,$AR$5:$AR$12,0),5))^$J475)/((EXP(-$G475/INDEX($BB$5:$BG$12,MATCH($D475,$AR$5:$AR$12,0),1))*($G475/INDEX($BB$5:$BG$12,MATCH($D475,$AR$5:$AR$12,0),1))^$J475)+(EXP(-$G475/INDEX($BB$5:$BG$12,MATCH($D475,$AR$5:$AR$12,0),2))*($G475/INDEX($BB$5:$BG$12,MATCH($D475,$AR$5:$AR$12,0),2))^$J475)+(EXP(-$G475/INDEX($BB$5:$BG$12,MATCH($D475,$AR$5:$AR$12,0),3))*($G475/INDEX($BB$5:$BG$12,MATCH($D475,$AR$5:$AR$12,0),3))^$J475)+(EXP(-$G475/INDEX($BB$5:$BG$12,MATCH($D475,$AR$5:$AR$12,0),4))*($G475/INDEX($BB$5:$BG$12,MATCH($D475,$AR$5:$AR$12,0),4))^$J475)+(EXP(-$G475/INDEX($BB$5:$BG$12,MATCH($D475,$AR$5:$AR$12,0),5))*($G475/INDEX($BB$5:$BG$12,MATCH($D475,$AR$5:$AR$12,0),5))^$J475)+(EXP(-$G475/INDEX($BB$5:$BG$12,MATCH($D475,$AR$5:$AR$12,0),6))*($G475/INDEX($BB$5:$BG$12,MATCH($D475,$AR$5:$AR$12,0),6))^$J475)),0)</x:f>
        <x:v>0</x:v>
      </x:c>
      <x:c r="AJ475" s="145" t="n">
        <x:f>IFERROR((EXP(-$G475/INDEX($BB$5:$BG$12,MATCH($D475,$AR$5:$AR$12,0),6))*($G475/INDEX($BB$5:$BG$12,MATCH($D475,$AR$5:$AR$12,0),6))^$J475)/((EXP(-$G475/INDEX($BB$5:$BG$12,MATCH($D475,$AR$5:$AR$12,0),1))*($G475/INDEX($BB$5:$BG$12,MATCH($D475,$AR$5:$AR$12,0),1))^$J475)+(EXP(-$G475/INDEX($BB$5:$BG$12,MATCH($D475,$AR$5:$AR$12,0),2))*($G475/INDEX($BB$5:$BG$12,MATCH($D475,$AR$5:$AR$12,0),2))^$J475)+(EXP(-$G475/INDEX($BB$5:$BG$12,MATCH($D475,$AR$5:$AR$12,0),3))*($G475/INDEX($BB$5:$BG$12,MATCH($D475,$AR$5:$AR$12,0),3))^$J475)+(EXP(-$G475/INDEX($BB$5:$BG$12,MATCH($D475,$AR$5:$AR$12,0),4))*($G475/INDEX($BB$5:$BG$12,MATCH($D475,$AR$5:$AR$12,0),4))^$J475)+(EXP(-$G475/INDEX($BB$5:$BG$12,MATCH($D475,$AR$5:$AR$12,0),5))*($G475/INDEX($BB$5:$BG$12,MATCH($D475,$AR$5:$AR$12,0),5))^$J475)+(EXP(-$G475/INDEX($BB$5:$BG$12,MATCH($D475,$AR$5:$AR$12,0),6))*($G475/INDEX($BB$5:$BG$12,MATCH($D475,$AR$5:$AR$12,0),6))^$J475)),0)</x:f>
        <x:v>0</x:v>
      </x:c>
      <x:c r="BJ475"/>
      <x:c r="BK475"/>
      <x:c r="BL475"/>
      <x:c r="BM475"/>
      <x:c r="BN475"/>
      <x:c r="BO475"/>
      <x:c r="BP475"/>
      <x:c r="BQ475"/>
      <x:c r="BR475"/>
      <x:c r="BS475"/>
      <x:c r="BT475"/>
      <x:c r="BU475"/>
      <x:c r="BV475"/>
      <x:c r="BW475"/>
      <x:c r="BX475"/>
      <x:c r="BY475"/>
      <x:c r="BZ475"/>
    </x:row>
    <x:row r="476">
      <x:c r="A476" s="30" t="n">
        <x:f>'対象台データ'!A474</x:f>
        <x:v>46278</x:v>
      </x:c>
      <x:c r="B476" s="1004" t="str">
        <x:f>'対象台データ'!B474</x:f>
        <x:v>日</x:v>
      </x:c>
      <x:c r="C476" s="1004" t="str">
        <x:f>'対象台データ'!C474</x:f>
        <x:v>9/13</x:v>
      </x:c>
      <x:c r="D476" t="str">
        <x:f>'対象台データ'!D474</x:f>
        <x:v>スマスロ北斗の拳 転生の章2</x:v>
      </x:c>
      <x:c r="E476" s="1015" t="n">
        <x:f>IF($X476="A",MIN(100,MAX(0,55+(V476-55)*(1+0.4*SQRT(MIN(G476/8000,1))))),MIN(100,MAX(0,V476)))</x:f>
        <x:v>50.67224125403407</x:v>
      </x:c>
      <x:c r="F476" s="1017" t="n">
        <x:f>'対象台データ'!E474</x:f>
        <x:v>628</x:v>
      </x:c>
      <x:c r="G476" s="644" t="n">
        <x:f>'対象台データ'!F474</x:f>
        <x:v>2697</x:v>
      </x:c>
      <x:c r="H476" s="644" t="n">
        <x:f>'対象台データ'!G474</x:f>
        <x:v>5487</x:v>
      </x:c>
      <x:c r="I476" s="644" t="n">
        <x:f>'対象台データ'!H474</x:f>
        <x:v>0</x:v>
      </x:c>
      <x:c r="J476" s="644" t="n">
        <x:f>'対象台データ'!I474</x:f>
        <x:v>10</x:v>
      </x:c>
      <x:c r="K476" s="145" t="n">
        <x:f>'対象台データ'!K474</x:f>
        <x:v>1.6781609195402298</x:v>
      </x:c>
      <x:c r="L476" s="28" t="n">
        <x:f>IF(G476&lt;=0,5,IF(G476&lt;1500,5+(G476-0)*(20-5)/(1500-0),IF(G476&lt;3000,20+(G476-1500)*(40-20)/(3000-1500),IF(G476&lt;4500,40+(G476-3000)*(58-40)/(4500-3000),IF(G476&lt;6000,58+(G476-4500)*(72-58)/(6000-4500),IF(G476&lt;7500,72+(G476-6000)*(84-72)/(7500-6000),IF(G476&lt;9000,84+(G476-7500)*(93-84)/(9000-7500),IF(G476&lt;11000,93+(G476-9000)*(100-93)/(11000-9000),100))))))))</x:f>
        <x:v>35.96</x:v>
      </x:c>
      <x:c r="M476" s="28" t="n">
        <x:v>1</x:v>
      </x:c>
      <x:c r="N476" s="28" t="n">
        <x:f>MIN(100,L476*M476)</x:f>
        <x:v>35.96</x:v>
      </x:c>
      <x:c r="O476" s="28" t="n">
        <x:f>IF(K476&lt;=0.8,0,IF(K476&lt;0.9,0+(K476-0.8)*(10-0)/(0.9-0.8),IF(K476&lt;1,10+(K476-0.9)*(35-10)/(1-0.9),IF(K476&lt;1.2,35+(K476-1)*(87-35)/(1.2-1),IF(K476&lt;1.3,87+(K476-1.2)*(96-87)/(1.3-1.2),IF(K476&lt;1.45,96+(K476-1.3)*(100-96)/(1.45-1.3),100))))))</x:f>
        <x:v>100</x:v>
      </x:c>
      <x:c r="P476" s="145" t="n">
        <x:f>MIN(1,SQRT(G476/8000))</x:f>
        <x:v>0.5806246636166948</x:v>
      </x:c>
      <x:c r="Q476" s="28" t="n">
        <x:f>35+(O476-35)*P476</x:f>
        <x:v>72.74060313508517</x:v>
      </x:c>
      <x:c r="R476" s="28" t="n">
        <x:f>IF(K476&lt;0.95,MIN(25,(0.95-K476)*250),0)</x:f>
        <x:v>0</x:v>
      </x:c>
      <x:c r="S476" s="28" t="n">
        <x:f>IF($X476="A",Y476*5+Z476*15+AA476*30+AB476*60+AC476*80+AD476*100,0)</x:f>
        <x:v>0</x:v>
      </x:c>
      <x:c r="T476" s="28" t="n">
        <x:f>IF($X476="A",AE476*5+AF476*15+AG476*30+AH476*60+AI476*80+AJ476*100,0)</x:f>
        <x:v>0</x:v>
      </x:c>
      <x:c r="U476" s="28" t="n">
        <x:f>IF($X476="A",S476*15%+T476*30%+Q476*55%,0)</x:f>
        <x:v>0</x:v>
      </x:c>
      <x:c r="V476" s="1019" t="n">
        <x:f>IF($X476="A",U476*80%+N476*20%,N476*IFERROR(INDEX($AT$5:$AT$60,MATCH($D476,$AR$5:$AR$60,0)),0.6)+Q476*IFERROR(INDEX($AU$5:$AU$60,MATCH($D476,$AR$5:$AR$60,0)),0.4)-R476)</x:f>
        <x:v>50.67224125403407</x:v>
      </x:c>
      <x:c r="W476" s="25" t="str">
        <x:f>IF(E476&gt;=90,"設定6級候補",IF(E476&gt;=75,"設定4以上強候補",IF(E476&gt;=60,"設定4以上を疑う","要観察")))</x:f>
        <x:v>要観察</x:v>
      </x:c>
      <x:c r="X476" s="1004" t="str">
        <x:f>IFERROR(INDEX($AS$5:$AS$60,MATCH($D476,$AR$5:$AR$60,0)),"AT")</x:f>
        <x:v>AT</x:v>
      </x:c>
      <x:c r="Y476" s="145" t="n">
        <x:f>IFERROR((EXP(-$G476/INDEX($AV$5:$BA$12,MATCH($D476,$AR$5:$AR$12,0),1))*($G476/INDEX($AV$5:$BA$12,MATCH($D476,$AR$5:$AR$12,0),1))^$I476)/((EXP(-$G476/INDEX($AV$5:$BA$12,MATCH($D476,$AR$5:$AR$12,0),1))*($G476/INDEX($AV$5:$BA$12,MATCH($D476,$AR$5:$AR$12,0),1))^$I476)+(EXP(-$G476/INDEX($AV$5:$BA$12,MATCH($D476,$AR$5:$AR$12,0),2))*($G476/INDEX($AV$5:$BA$12,MATCH($D476,$AR$5:$AR$12,0),2))^$I476)+(EXP(-$G476/INDEX($AV$5:$BA$12,MATCH($D476,$AR$5:$AR$12,0),3))*($G476/INDEX($AV$5:$BA$12,MATCH($D476,$AR$5:$AR$12,0),3))^$I476)+(EXP(-$G476/INDEX($AV$5:$BA$12,MATCH($D476,$AR$5:$AR$12,0),4))*($G476/INDEX($AV$5:$BA$12,MATCH($D476,$AR$5:$AR$12,0),4))^$I476)+(EXP(-$G476/INDEX($AV$5:$BA$12,MATCH($D476,$AR$5:$AR$12,0),5))*($G476/INDEX($AV$5:$BA$12,MATCH($D476,$AR$5:$AR$12,0),5))^$I476)+(EXP(-$G476/INDEX($AV$5:$BA$12,MATCH($D476,$AR$5:$AR$12,0),6))*($G476/INDEX($AV$5:$BA$12,MATCH($D476,$AR$5:$AR$12,0),6))^$I476)),0)</x:f>
        <x:v>0</x:v>
      </x:c>
      <x:c r="Z476" s="145" t="n">
        <x:f>IFERROR((EXP(-$G476/INDEX($AV$5:$BA$12,MATCH($D476,$AR$5:$AR$12,0),2))*($G476/INDEX($AV$5:$BA$12,MATCH($D476,$AR$5:$AR$12,0),2))^$I476)/((EXP(-$G476/INDEX($AV$5:$BA$12,MATCH($D476,$AR$5:$AR$12,0),1))*($G476/INDEX($AV$5:$BA$12,MATCH($D476,$AR$5:$AR$12,0),1))^$I476)+(EXP(-$G476/INDEX($AV$5:$BA$12,MATCH($D476,$AR$5:$AR$12,0),2))*($G476/INDEX($AV$5:$BA$12,MATCH($D476,$AR$5:$AR$12,0),2))^$I476)+(EXP(-$G476/INDEX($AV$5:$BA$12,MATCH($D476,$AR$5:$AR$12,0),3))*($G476/INDEX($AV$5:$BA$12,MATCH($D476,$AR$5:$AR$12,0),3))^$I476)+(EXP(-$G476/INDEX($AV$5:$BA$12,MATCH($D476,$AR$5:$AR$12,0),4))*($G476/INDEX($AV$5:$BA$12,MATCH($D476,$AR$5:$AR$12,0),4))^$I476)+(EXP(-$G476/INDEX($AV$5:$BA$12,MATCH($D476,$AR$5:$AR$12,0),5))*($G476/INDEX($AV$5:$BA$12,MATCH($D476,$AR$5:$AR$12,0),5))^$I476)+(EXP(-$G476/INDEX($AV$5:$BA$12,MATCH($D476,$AR$5:$AR$12,0),6))*($G476/INDEX($AV$5:$BA$12,MATCH($D476,$AR$5:$AR$12,0),6))^$I476)),0)</x:f>
        <x:v>0</x:v>
      </x:c>
      <x:c r="AA476" s="145" t="n">
        <x:f>IFERROR((EXP(-$G476/INDEX($AV$5:$BA$12,MATCH($D476,$AR$5:$AR$12,0),3))*($G476/INDEX($AV$5:$BA$12,MATCH($D476,$AR$5:$AR$12,0),3))^$I476)/((EXP(-$G476/INDEX($AV$5:$BA$12,MATCH($D476,$AR$5:$AR$12,0),1))*($G476/INDEX($AV$5:$BA$12,MATCH($D476,$AR$5:$AR$12,0),1))^$I476)+(EXP(-$G476/INDEX($AV$5:$BA$12,MATCH($D476,$AR$5:$AR$12,0),2))*($G476/INDEX($AV$5:$BA$12,MATCH($D476,$AR$5:$AR$12,0),2))^$I476)+(EXP(-$G476/INDEX($AV$5:$BA$12,MATCH($D476,$AR$5:$AR$12,0),3))*($G476/INDEX($AV$5:$BA$12,MATCH($D476,$AR$5:$AR$12,0),3))^$I476)+(EXP(-$G476/INDEX($AV$5:$BA$12,MATCH($D476,$AR$5:$AR$12,0),4))*($G476/INDEX($AV$5:$BA$12,MATCH($D476,$AR$5:$AR$12,0),4))^$I476)+(EXP(-$G476/INDEX($AV$5:$BA$12,MATCH($D476,$AR$5:$AR$12,0),5))*($G476/INDEX($AV$5:$BA$12,MATCH($D476,$AR$5:$AR$12,0),5))^$I476)+(EXP(-$G476/INDEX($AV$5:$BA$12,MATCH($D476,$AR$5:$AR$12,0),6))*($G476/INDEX($AV$5:$BA$12,MATCH($D476,$AR$5:$AR$12,0),6))^$I476)),0)</x:f>
        <x:v>0</x:v>
      </x:c>
      <x:c r="AB476" s="145" t="n">
        <x:f>IFERROR((EXP(-$G476/INDEX($AV$5:$BA$12,MATCH($D476,$AR$5:$AR$12,0),4))*($G476/INDEX($AV$5:$BA$12,MATCH($D476,$AR$5:$AR$12,0),4))^$I476)/((EXP(-$G476/INDEX($AV$5:$BA$12,MATCH($D476,$AR$5:$AR$12,0),1))*($G476/INDEX($AV$5:$BA$12,MATCH($D476,$AR$5:$AR$12,0),1))^$I476)+(EXP(-$G476/INDEX($AV$5:$BA$12,MATCH($D476,$AR$5:$AR$12,0),2))*($G476/INDEX($AV$5:$BA$12,MATCH($D476,$AR$5:$AR$12,0),2))^$I476)+(EXP(-$G476/INDEX($AV$5:$BA$12,MATCH($D476,$AR$5:$AR$12,0),3))*($G476/INDEX($AV$5:$BA$12,MATCH($D476,$AR$5:$AR$12,0),3))^$I476)+(EXP(-$G476/INDEX($AV$5:$BA$12,MATCH($D476,$AR$5:$AR$12,0),4))*($G476/INDEX($AV$5:$BA$12,MATCH($D476,$AR$5:$AR$12,0),4))^$I476)+(EXP(-$G476/INDEX($AV$5:$BA$12,MATCH($D476,$AR$5:$AR$12,0),5))*($G476/INDEX($AV$5:$BA$12,MATCH($D476,$AR$5:$AR$12,0),5))^$I476)+(EXP(-$G476/INDEX($AV$5:$BA$12,MATCH($D476,$AR$5:$AR$12,0),6))*($G476/INDEX($AV$5:$BA$12,MATCH($D476,$AR$5:$AR$12,0),6))^$I476)),0)</x:f>
        <x:v>0</x:v>
      </x:c>
      <x:c r="AC476" s="145" t="n">
        <x:f>IFERROR((EXP(-$G476/INDEX($AV$5:$BA$12,MATCH($D476,$AR$5:$AR$12,0),5))*($G476/INDEX($AV$5:$BA$12,MATCH($D476,$AR$5:$AR$12,0),5))^$I476)/((EXP(-$G476/INDEX($AV$5:$BA$12,MATCH($D476,$AR$5:$AR$12,0),1))*($G476/INDEX($AV$5:$BA$12,MATCH($D476,$AR$5:$AR$12,0),1))^$I476)+(EXP(-$G476/INDEX($AV$5:$BA$12,MATCH($D476,$AR$5:$AR$12,0),2))*($G476/INDEX($AV$5:$BA$12,MATCH($D476,$AR$5:$AR$12,0),2))^$I476)+(EXP(-$G476/INDEX($AV$5:$BA$12,MATCH($D476,$AR$5:$AR$12,0),3))*($G476/INDEX($AV$5:$BA$12,MATCH($D476,$AR$5:$AR$12,0),3))^$I476)+(EXP(-$G476/INDEX($AV$5:$BA$12,MATCH($D476,$AR$5:$AR$12,0),4))*($G476/INDEX($AV$5:$BA$12,MATCH($D476,$AR$5:$AR$12,0),4))^$I476)+(EXP(-$G476/INDEX($AV$5:$BA$12,MATCH($D476,$AR$5:$AR$12,0),5))*($G476/INDEX($AV$5:$BA$12,MATCH($D476,$AR$5:$AR$12,0),5))^$I476)+(EXP(-$G476/INDEX($AV$5:$BA$12,MATCH($D476,$AR$5:$AR$12,0),6))*($G476/INDEX($AV$5:$BA$12,MATCH($D476,$AR$5:$AR$12,0),6))^$I476)),0)</x:f>
        <x:v>0</x:v>
      </x:c>
      <x:c r="AD476" s="145" t="n">
        <x:f>IFERROR((EXP(-$G476/INDEX($AV$5:$BA$12,MATCH($D476,$AR$5:$AR$12,0),6))*($G476/INDEX($AV$5:$BA$12,MATCH($D476,$AR$5:$AR$12,0),6))^$I476)/((EXP(-$G476/INDEX($AV$5:$BA$12,MATCH($D476,$AR$5:$AR$12,0),1))*($G476/INDEX($AV$5:$BA$12,MATCH($D476,$AR$5:$AR$12,0),1))^$I476)+(EXP(-$G476/INDEX($AV$5:$BA$12,MATCH($D476,$AR$5:$AR$12,0),2))*($G476/INDEX($AV$5:$BA$12,MATCH($D476,$AR$5:$AR$12,0),2))^$I476)+(EXP(-$G476/INDEX($AV$5:$BA$12,MATCH($D476,$AR$5:$AR$12,0),3))*($G476/INDEX($AV$5:$BA$12,MATCH($D476,$AR$5:$AR$12,0),3))^$I476)+(EXP(-$G476/INDEX($AV$5:$BA$12,MATCH($D476,$AR$5:$AR$12,0),4))*($G476/INDEX($AV$5:$BA$12,MATCH($D476,$AR$5:$AR$12,0),4))^$I476)+(EXP(-$G476/INDEX($AV$5:$BA$12,MATCH($D476,$AR$5:$AR$12,0),5))*($G476/INDEX($AV$5:$BA$12,MATCH($D476,$AR$5:$AR$12,0),5))^$I476)+(EXP(-$G476/INDEX($AV$5:$BA$12,MATCH($D476,$AR$5:$AR$12,0),6))*($G476/INDEX($AV$5:$BA$12,MATCH($D476,$AR$5:$AR$12,0),6))^$I476)),0)</x:f>
        <x:v>0</x:v>
      </x:c>
      <x:c r="AE476" s="145" t="n">
        <x:f>IFERROR((EXP(-$G476/INDEX($BB$5:$BG$12,MATCH($D476,$AR$5:$AR$12,0),1))*($G476/INDEX($BB$5:$BG$12,MATCH($D476,$AR$5:$AR$12,0),1))^$J476)/((EXP(-$G476/INDEX($BB$5:$BG$12,MATCH($D476,$AR$5:$AR$12,0),1))*($G476/INDEX($BB$5:$BG$12,MATCH($D476,$AR$5:$AR$12,0),1))^$J476)+(EXP(-$G476/INDEX($BB$5:$BG$12,MATCH($D476,$AR$5:$AR$12,0),2))*($G476/INDEX($BB$5:$BG$12,MATCH($D476,$AR$5:$AR$12,0),2))^$J476)+(EXP(-$G476/INDEX($BB$5:$BG$12,MATCH($D476,$AR$5:$AR$12,0),3))*($G476/INDEX($BB$5:$BG$12,MATCH($D476,$AR$5:$AR$12,0),3))^$J476)+(EXP(-$G476/INDEX($BB$5:$BG$12,MATCH($D476,$AR$5:$AR$12,0),4))*($G476/INDEX($BB$5:$BG$12,MATCH($D476,$AR$5:$AR$12,0),4))^$J476)+(EXP(-$G476/INDEX($BB$5:$BG$12,MATCH($D476,$AR$5:$AR$12,0),5))*($G476/INDEX($BB$5:$BG$12,MATCH($D476,$AR$5:$AR$12,0),5))^$J476)+(EXP(-$G476/INDEX($BB$5:$BG$12,MATCH($D476,$AR$5:$AR$12,0),6))*($G476/INDEX($BB$5:$BG$12,MATCH($D476,$AR$5:$AR$12,0),6))^$J476)),0)</x:f>
        <x:v>0</x:v>
      </x:c>
      <x:c r="AF476" s="145" t="n">
        <x:f>IFERROR((EXP(-$G476/INDEX($BB$5:$BG$12,MATCH($D476,$AR$5:$AR$12,0),2))*($G476/INDEX($BB$5:$BG$12,MATCH($D476,$AR$5:$AR$12,0),2))^$J476)/((EXP(-$G476/INDEX($BB$5:$BG$12,MATCH($D476,$AR$5:$AR$12,0),1))*($G476/INDEX($BB$5:$BG$12,MATCH($D476,$AR$5:$AR$12,0),1))^$J476)+(EXP(-$G476/INDEX($BB$5:$BG$12,MATCH($D476,$AR$5:$AR$12,0),2))*($G476/INDEX($BB$5:$BG$12,MATCH($D476,$AR$5:$AR$12,0),2))^$J476)+(EXP(-$G476/INDEX($BB$5:$BG$12,MATCH($D476,$AR$5:$AR$12,0),3))*($G476/INDEX($BB$5:$BG$12,MATCH($D476,$AR$5:$AR$12,0),3))^$J476)+(EXP(-$G476/INDEX($BB$5:$BG$12,MATCH($D476,$AR$5:$AR$12,0),4))*($G476/INDEX($BB$5:$BG$12,MATCH($D476,$AR$5:$AR$12,0),4))^$J476)+(EXP(-$G476/INDEX($BB$5:$BG$12,MATCH($D476,$AR$5:$AR$12,0),5))*($G476/INDEX($BB$5:$BG$12,MATCH($D476,$AR$5:$AR$12,0),5))^$J476)+(EXP(-$G476/INDEX($BB$5:$BG$12,MATCH($D476,$AR$5:$AR$12,0),6))*($G476/INDEX($BB$5:$BG$12,MATCH($D476,$AR$5:$AR$12,0),6))^$J476)),0)</x:f>
        <x:v>0</x:v>
      </x:c>
      <x:c r="AG476" s="145" t="n">
        <x:f>IFERROR((EXP(-$G476/INDEX($BB$5:$BG$12,MATCH($D476,$AR$5:$AR$12,0),3))*($G476/INDEX($BB$5:$BG$12,MATCH($D476,$AR$5:$AR$12,0),3))^$J476)/((EXP(-$G476/INDEX($BB$5:$BG$12,MATCH($D476,$AR$5:$AR$12,0),1))*($G476/INDEX($BB$5:$BG$12,MATCH($D476,$AR$5:$AR$12,0),1))^$J476)+(EXP(-$G476/INDEX($BB$5:$BG$12,MATCH($D476,$AR$5:$AR$12,0),2))*($G476/INDEX($BB$5:$BG$12,MATCH($D476,$AR$5:$AR$12,0),2))^$J476)+(EXP(-$G476/INDEX($BB$5:$BG$12,MATCH($D476,$AR$5:$AR$12,0),3))*($G476/INDEX($BB$5:$BG$12,MATCH($D476,$AR$5:$AR$12,0),3))^$J476)+(EXP(-$G476/INDEX($BB$5:$BG$12,MATCH($D476,$AR$5:$AR$12,0),4))*($G476/INDEX($BB$5:$BG$12,MATCH($D476,$AR$5:$AR$12,0),4))^$J476)+(EXP(-$G476/INDEX($BB$5:$BG$12,MATCH($D476,$AR$5:$AR$12,0),5))*($G476/INDEX($BB$5:$BG$12,MATCH($D476,$AR$5:$AR$12,0),5))^$J476)+(EXP(-$G476/INDEX($BB$5:$BG$12,MATCH($D476,$AR$5:$AR$12,0),6))*($G476/INDEX($BB$5:$BG$12,MATCH($D476,$AR$5:$AR$12,0),6))^$J476)),0)</x:f>
        <x:v>0</x:v>
      </x:c>
      <x:c r="AH476" s="145" t="n">
        <x:f>IFERROR((EXP(-$G476/INDEX($BB$5:$BG$12,MATCH($D476,$AR$5:$AR$12,0),4))*($G476/INDEX($BB$5:$BG$12,MATCH($D476,$AR$5:$AR$12,0),4))^$J476)/((EXP(-$G476/INDEX($BB$5:$BG$12,MATCH($D476,$AR$5:$AR$12,0),1))*($G476/INDEX($BB$5:$BG$12,MATCH($D476,$AR$5:$AR$12,0),1))^$J476)+(EXP(-$G476/INDEX($BB$5:$BG$12,MATCH($D476,$AR$5:$AR$12,0),2))*($G476/INDEX($BB$5:$BG$12,MATCH($D476,$AR$5:$AR$12,0),2))^$J476)+(EXP(-$G476/INDEX($BB$5:$BG$12,MATCH($D476,$AR$5:$AR$12,0),3))*($G476/INDEX($BB$5:$BG$12,MATCH($D476,$AR$5:$AR$12,0),3))^$J476)+(EXP(-$G476/INDEX($BB$5:$BG$12,MATCH($D476,$AR$5:$AR$12,0),4))*($G476/INDEX($BB$5:$BG$12,MATCH($D476,$AR$5:$AR$12,0),4))^$J476)+(EXP(-$G476/INDEX($BB$5:$BG$12,MATCH($D476,$AR$5:$AR$12,0),5))*($G476/INDEX($BB$5:$BG$12,MATCH($D476,$AR$5:$AR$12,0),5))^$J476)+(EXP(-$G476/INDEX($BB$5:$BG$12,MATCH($D476,$AR$5:$AR$12,0),6))*($G476/INDEX($BB$5:$BG$12,MATCH($D476,$AR$5:$AR$12,0),6))^$J476)),0)</x:f>
        <x:v>0</x:v>
      </x:c>
      <x:c r="AI476" s="145" t="n">
        <x:f>IFERROR((EXP(-$G476/INDEX($BB$5:$BG$12,MATCH($D476,$AR$5:$AR$12,0),5))*($G476/INDEX($BB$5:$BG$12,MATCH($D476,$AR$5:$AR$12,0),5))^$J476)/((EXP(-$G476/INDEX($BB$5:$BG$12,MATCH($D476,$AR$5:$AR$12,0),1))*($G476/INDEX($BB$5:$BG$12,MATCH($D476,$AR$5:$AR$12,0),1))^$J476)+(EXP(-$G476/INDEX($BB$5:$BG$12,MATCH($D476,$AR$5:$AR$12,0),2))*($G476/INDEX($BB$5:$BG$12,MATCH($D476,$AR$5:$AR$12,0),2))^$J476)+(EXP(-$G476/INDEX($BB$5:$BG$12,MATCH($D476,$AR$5:$AR$12,0),3))*($G476/INDEX($BB$5:$BG$12,MATCH($D476,$AR$5:$AR$12,0),3))^$J476)+(EXP(-$G476/INDEX($BB$5:$BG$12,MATCH($D476,$AR$5:$AR$12,0),4))*($G476/INDEX($BB$5:$BG$12,MATCH($D476,$AR$5:$AR$12,0),4))^$J476)+(EXP(-$G476/INDEX($BB$5:$BG$12,MATCH($D476,$AR$5:$AR$12,0),5))*($G476/INDEX($BB$5:$BG$12,MATCH($D476,$AR$5:$AR$12,0),5))^$J476)+(EXP(-$G476/INDEX($BB$5:$BG$12,MATCH($D476,$AR$5:$AR$12,0),6))*($G476/INDEX($BB$5:$BG$12,MATCH($D476,$AR$5:$AR$12,0),6))^$J476)),0)</x:f>
        <x:v>0</x:v>
      </x:c>
      <x:c r="AJ476" s="145" t="n">
        <x:f>IFERROR((EXP(-$G476/INDEX($BB$5:$BG$12,MATCH($D476,$AR$5:$AR$12,0),6))*($G476/INDEX($BB$5:$BG$12,MATCH($D476,$AR$5:$AR$12,0),6))^$J476)/((EXP(-$G476/INDEX($BB$5:$BG$12,MATCH($D476,$AR$5:$AR$12,0),1))*($G476/INDEX($BB$5:$BG$12,MATCH($D476,$AR$5:$AR$12,0),1))^$J476)+(EXP(-$G476/INDEX($BB$5:$BG$12,MATCH($D476,$AR$5:$AR$12,0),2))*($G476/INDEX($BB$5:$BG$12,MATCH($D476,$AR$5:$AR$12,0),2))^$J476)+(EXP(-$G476/INDEX($BB$5:$BG$12,MATCH($D476,$AR$5:$AR$12,0),3))*($G476/INDEX($BB$5:$BG$12,MATCH($D476,$AR$5:$AR$12,0),3))^$J476)+(EXP(-$G476/INDEX($BB$5:$BG$12,MATCH($D476,$AR$5:$AR$12,0),4))*($G476/INDEX($BB$5:$BG$12,MATCH($D476,$AR$5:$AR$12,0),4))^$J476)+(EXP(-$G476/INDEX($BB$5:$BG$12,MATCH($D476,$AR$5:$AR$12,0),5))*($G476/INDEX($BB$5:$BG$12,MATCH($D476,$AR$5:$AR$12,0),5))^$J476)+(EXP(-$G476/INDEX($BB$5:$BG$12,MATCH($D476,$AR$5:$AR$12,0),6))*($G476/INDEX($BB$5:$BG$12,MATCH($D476,$AR$5:$AR$12,0),6))^$J476)),0)</x:f>
        <x:v>0</x:v>
      </x:c>
      <x:c r="BJ476"/>
      <x:c r="BK476"/>
      <x:c r="BL476"/>
      <x:c r="BM476"/>
      <x:c r="BN476"/>
      <x:c r="BO476"/>
      <x:c r="BP476"/>
      <x:c r="BQ476"/>
      <x:c r="BR476"/>
      <x:c r="BS476"/>
      <x:c r="BT476"/>
      <x:c r="BU476"/>
      <x:c r="BV476"/>
      <x:c r="BW476"/>
      <x:c r="BX476"/>
      <x:c r="BY476"/>
      <x:c r="BZ476"/>
    </x:row>
    <x:row r="477">
      <x:c r="A477" s="30" t="n">
        <x:f>'対象台データ'!A475</x:f>
        <x:v>46278</x:v>
      </x:c>
      <x:c r="B477" s="1004" t="str">
        <x:f>'対象台データ'!B475</x:f>
        <x:v>日</x:v>
      </x:c>
      <x:c r="C477" s="1004" t="str">
        <x:f>'対象台データ'!C475</x:f>
        <x:v>9/13</x:v>
      </x:c>
      <x:c r="D477" t="str">
        <x:f>'対象台データ'!D475</x:f>
        <x:v>ソードアート・オンラインⅡ</x:v>
      </x:c>
      <x:c r="E477" s="1015" t="n">
        <x:f>IF($X477="A",MIN(100,MAX(0,55+(V477-55)*(1+0.4*SQRT(MIN(G477/8000,1))))),MIN(100,MAX(0,V477)))</x:f>
        <x:v>87.88352847519903</x:v>
      </x:c>
      <x:c r="F477" s="1017" t="n">
        <x:f>'対象台データ'!E475</x:f>
        <x:v>632</x:v>
      </x:c>
      <x:c r="G477" s="644" t="n">
        <x:f>'対象台データ'!F475</x:f>
        <x:v>8165</x:v>
      </x:c>
      <x:c r="H477" s="644" t="n">
        <x:f>'対象台データ'!G475</x:f>
        <x:v>5096</x:v>
      </x:c>
      <x:c r="I477" s="644" t="n">
        <x:f>'対象台データ'!H475</x:f>
        <x:v>0</x:v>
      </x:c>
      <x:c r="J477" s="644" t="n">
        <x:f>'対象台データ'!I475</x:f>
        <x:v>0</x:v>
      </x:c>
      <x:c r="K477" s="145" t="n">
        <x:f>'対象台データ'!K475</x:f>
        <x:v>1.2080424576444173</x:v>
      </x:c>
      <x:c r="L477" s="28" t="n">
        <x:f>IF(G477&lt;=0,5,IF(G477&lt;1500,5+(G477-0)*(20-5)/(1500-0),IF(G477&lt;3000,20+(G477-1500)*(40-20)/(3000-1500),IF(G477&lt;4500,40+(G477-3000)*(58-40)/(4500-3000),IF(G477&lt;6000,58+(G477-4500)*(72-58)/(6000-4500),IF(G477&lt;7500,72+(G477-6000)*(84-72)/(7500-6000),IF(G477&lt;9000,84+(G477-7500)*(93-84)/(9000-7500),IF(G477&lt;11000,93+(G477-9000)*(100-93)/(11000-9000),100))))))))</x:f>
        <x:v>87.99</x:v>
      </x:c>
      <x:c r="M477" s="28" t="n">
        <x:v>1</x:v>
      </x:c>
      <x:c r="N477" s="28" t="n">
        <x:f>MIN(100,L477*M477)</x:f>
        <x:v>87.99</x:v>
      </x:c>
      <x:c r="O477" s="28" t="n">
        <x:f>IF(K477&lt;=0.8,0,IF(K477&lt;0.9,0+(K477-0.8)*(10-0)/(0.9-0.8),IF(K477&lt;1,10+(K477-0.9)*(35-10)/(1-0.9),IF(K477&lt;1.2,35+(K477-1)*(87-35)/(1.2-1),IF(K477&lt;1.3,87+(K477-1.2)*(96-87)/(1.3-1.2),IF(K477&lt;1.45,96+(K477-1.3)*(100-96)/(1.45-1.3),100))))))</x:f>
        <x:v>87.72382118799756</x:v>
      </x:c>
      <x:c r="P477" s="145" t="n">
        <x:f>MIN(1,SQRT(G477/8000))</x:f>
        <x:v>1</x:v>
      </x:c>
      <x:c r="Q477" s="28" t="n">
        <x:f>35+(O477-35)*P477</x:f>
        <x:v>87.72382118799756</x:v>
      </x:c>
      <x:c r="R477" s="28" t="n">
        <x:f>IF(K477&lt;0.95,MIN(25,(0.95-K477)*250),0)</x:f>
        <x:v>0</x:v>
      </x:c>
      <x:c r="S477" s="28" t="n">
        <x:f>IF($X477="A",Y477*5+Z477*15+AA477*30+AB477*60+AC477*80+AD477*100,0)</x:f>
        <x:v>0</x:v>
      </x:c>
      <x:c r="T477" s="28" t="n">
        <x:f>IF($X477="A",AE477*5+AF477*15+AG477*30+AH477*60+AI477*80+AJ477*100,0)</x:f>
        <x:v>0</x:v>
      </x:c>
      <x:c r="U477" s="28" t="n">
        <x:f>IF($X477="A",S477*15%+T477*30%+Q477*55%,0)</x:f>
        <x:v>0</x:v>
      </x:c>
      <x:c r="V477" s="1019" t="n">
        <x:f>IF($X477="A",U477*80%+N477*20%,N477*IFERROR(INDEX($AT$5:$AT$60,MATCH($D477,$AR$5:$AR$60,0)),0.6)+Q477*IFERROR(INDEX($AU$5:$AU$60,MATCH($D477,$AR$5:$AR$60,0)),0.4)-R477)</x:f>
        <x:v>87.88352847519903</x:v>
      </x:c>
      <x:c r="W477" s="25" t="str">
        <x:f>IF(E477&gt;=90,"設定6級候補",IF(E477&gt;=75,"設定4以上強候補",IF(E477&gt;=60,"設定4以上を疑う","要観察")))</x:f>
        <x:v>設定4以上強候補</x:v>
      </x:c>
      <x:c r="X477" s="1004" t="str">
        <x:f>IFERROR(INDEX($AS$5:$AS$60,MATCH($D477,$AR$5:$AR$60,0)),"AT")</x:f>
        <x:v>AT</x:v>
      </x:c>
      <x:c r="Y477" s="145" t="n">
        <x:f>IFERROR((EXP(-$G477/INDEX($AV$5:$BA$12,MATCH($D477,$AR$5:$AR$12,0),1))*($G477/INDEX($AV$5:$BA$12,MATCH($D477,$AR$5:$AR$12,0),1))^$I477)/((EXP(-$G477/INDEX($AV$5:$BA$12,MATCH($D477,$AR$5:$AR$12,0),1))*($G477/INDEX($AV$5:$BA$12,MATCH($D477,$AR$5:$AR$12,0),1))^$I477)+(EXP(-$G477/INDEX($AV$5:$BA$12,MATCH($D477,$AR$5:$AR$12,0),2))*($G477/INDEX($AV$5:$BA$12,MATCH($D477,$AR$5:$AR$12,0),2))^$I477)+(EXP(-$G477/INDEX($AV$5:$BA$12,MATCH($D477,$AR$5:$AR$12,0),3))*($G477/INDEX($AV$5:$BA$12,MATCH($D477,$AR$5:$AR$12,0),3))^$I477)+(EXP(-$G477/INDEX($AV$5:$BA$12,MATCH($D477,$AR$5:$AR$12,0),4))*($G477/INDEX($AV$5:$BA$12,MATCH($D477,$AR$5:$AR$12,0),4))^$I477)+(EXP(-$G477/INDEX($AV$5:$BA$12,MATCH($D477,$AR$5:$AR$12,0),5))*($G477/INDEX($AV$5:$BA$12,MATCH($D477,$AR$5:$AR$12,0),5))^$I477)+(EXP(-$G477/INDEX($AV$5:$BA$12,MATCH($D477,$AR$5:$AR$12,0),6))*($G477/INDEX($AV$5:$BA$12,MATCH($D477,$AR$5:$AR$12,0),6))^$I477)),0)</x:f>
        <x:v>0</x:v>
      </x:c>
      <x:c r="Z477" s="145" t="n">
        <x:f>IFERROR((EXP(-$G477/INDEX($AV$5:$BA$12,MATCH($D477,$AR$5:$AR$12,0),2))*($G477/INDEX($AV$5:$BA$12,MATCH($D477,$AR$5:$AR$12,0),2))^$I477)/((EXP(-$G477/INDEX($AV$5:$BA$12,MATCH($D477,$AR$5:$AR$12,0),1))*($G477/INDEX($AV$5:$BA$12,MATCH($D477,$AR$5:$AR$12,0),1))^$I477)+(EXP(-$G477/INDEX($AV$5:$BA$12,MATCH($D477,$AR$5:$AR$12,0),2))*($G477/INDEX($AV$5:$BA$12,MATCH($D477,$AR$5:$AR$12,0),2))^$I477)+(EXP(-$G477/INDEX($AV$5:$BA$12,MATCH($D477,$AR$5:$AR$12,0),3))*($G477/INDEX($AV$5:$BA$12,MATCH($D477,$AR$5:$AR$12,0),3))^$I477)+(EXP(-$G477/INDEX($AV$5:$BA$12,MATCH($D477,$AR$5:$AR$12,0),4))*($G477/INDEX($AV$5:$BA$12,MATCH($D477,$AR$5:$AR$12,0),4))^$I477)+(EXP(-$G477/INDEX($AV$5:$BA$12,MATCH($D477,$AR$5:$AR$12,0),5))*($G477/INDEX($AV$5:$BA$12,MATCH($D477,$AR$5:$AR$12,0),5))^$I477)+(EXP(-$G477/INDEX($AV$5:$BA$12,MATCH($D477,$AR$5:$AR$12,0),6))*($G477/INDEX($AV$5:$BA$12,MATCH($D477,$AR$5:$AR$12,0),6))^$I477)),0)</x:f>
        <x:v>0</x:v>
      </x:c>
      <x:c r="AA477" s="145" t="n">
        <x:f>IFERROR((EXP(-$G477/INDEX($AV$5:$BA$12,MATCH($D477,$AR$5:$AR$12,0),3))*($G477/INDEX($AV$5:$BA$12,MATCH($D477,$AR$5:$AR$12,0),3))^$I477)/((EXP(-$G477/INDEX($AV$5:$BA$12,MATCH($D477,$AR$5:$AR$12,0),1))*($G477/INDEX($AV$5:$BA$12,MATCH($D477,$AR$5:$AR$12,0),1))^$I477)+(EXP(-$G477/INDEX($AV$5:$BA$12,MATCH($D477,$AR$5:$AR$12,0),2))*($G477/INDEX($AV$5:$BA$12,MATCH($D477,$AR$5:$AR$12,0),2))^$I477)+(EXP(-$G477/INDEX($AV$5:$BA$12,MATCH($D477,$AR$5:$AR$12,0),3))*($G477/INDEX($AV$5:$BA$12,MATCH($D477,$AR$5:$AR$12,0),3))^$I477)+(EXP(-$G477/INDEX($AV$5:$BA$12,MATCH($D477,$AR$5:$AR$12,0),4))*($G477/INDEX($AV$5:$BA$12,MATCH($D477,$AR$5:$AR$12,0),4))^$I477)+(EXP(-$G477/INDEX($AV$5:$BA$12,MATCH($D477,$AR$5:$AR$12,0),5))*($G477/INDEX($AV$5:$BA$12,MATCH($D477,$AR$5:$AR$12,0),5))^$I477)+(EXP(-$G477/INDEX($AV$5:$BA$12,MATCH($D477,$AR$5:$AR$12,0),6))*($G477/INDEX($AV$5:$BA$12,MATCH($D477,$AR$5:$AR$12,0),6))^$I477)),0)</x:f>
        <x:v>0</x:v>
      </x:c>
      <x:c r="AB477" s="145" t="n">
        <x:f>IFERROR((EXP(-$G477/INDEX($AV$5:$BA$12,MATCH($D477,$AR$5:$AR$12,0),4))*($G477/INDEX($AV$5:$BA$12,MATCH($D477,$AR$5:$AR$12,0),4))^$I477)/((EXP(-$G477/INDEX($AV$5:$BA$12,MATCH($D477,$AR$5:$AR$12,0),1))*($G477/INDEX($AV$5:$BA$12,MATCH($D477,$AR$5:$AR$12,0),1))^$I477)+(EXP(-$G477/INDEX($AV$5:$BA$12,MATCH($D477,$AR$5:$AR$12,0),2))*($G477/INDEX($AV$5:$BA$12,MATCH($D477,$AR$5:$AR$12,0),2))^$I477)+(EXP(-$G477/INDEX($AV$5:$BA$12,MATCH($D477,$AR$5:$AR$12,0),3))*($G477/INDEX($AV$5:$BA$12,MATCH($D477,$AR$5:$AR$12,0),3))^$I477)+(EXP(-$G477/INDEX($AV$5:$BA$12,MATCH($D477,$AR$5:$AR$12,0),4))*($G477/INDEX($AV$5:$BA$12,MATCH($D477,$AR$5:$AR$12,0),4))^$I477)+(EXP(-$G477/INDEX($AV$5:$BA$12,MATCH($D477,$AR$5:$AR$12,0),5))*($G477/INDEX($AV$5:$BA$12,MATCH($D477,$AR$5:$AR$12,0),5))^$I477)+(EXP(-$G477/INDEX($AV$5:$BA$12,MATCH($D477,$AR$5:$AR$12,0),6))*($G477/INDEX($AV$5:$BA$12,MATCH($D477,$AR$5:$AR$12,0),6))^$I477)),0)</x:f>
        <x:v>0</x:v>
      </x:c>
      <x:c r="AC477" s="145" t="n">
        <x:f>IFERROR((EXP(-$G477/INDEX($AV$5:$BA$12,MATCH($D477,$AR$5:$AR$12,0),5))*($G477/INDEX($AV$5:$BA$12,MATCH($D477,$AR$5:$AR$12,0),5))^$I477)/((EXP(-$G477/INDEX($AV$5:$BA$12,MATCH($D477,$AR$5:$AR$12,0),1))*($G477/INDEX($AV$5:$BA$12,MATCH($D477,$AR$5:$AR$12,0),1))^$I477)+(EXP(-$G477/INDEX($AV$5:$BA$12,MATCH($D477,$AR$5:$AR$12,0),2))*($G477/INDEX($AV$5:$BA$12,MATCH($D477,$AR$5:$AR$12,0),2))^$I477)+(EXP(-$G477/INDEX($AV$5:$BA$12,MATCH($D477,$AR$5:$AR$12,0),3))*($G477/INDEX($AV$5:$BA$12,MATCH($D477,$AR$5:$AR$12,0),3))^$I477)+(EXP(-$G477/INDEX($AV$5:$BA$12,MATCH($D477,$AR$5:$AR$12,0),4))*($G477/INDEX($AV$5:$BA$12,MATCH($D477,$AR$5:$AR$12,0),4))^$I477)+(EXP(-$G477/INDEX($AV$5:$BA$12,MATCH($D477,$AR$5:$AR$12,0),5))*($G477/INDEX($AV$5:$BA$12,MATCH($D477,$AR$5:$AR$12,0),5))^$I477)+(EXP(-$G477/INDEX($AV$5:$BA$12,MATCH($D477,$AR$5:$AR$12,0),6))*($G477/INDEX($AV$5:$BA$12,MATCH($D477,$AR$5:$AR$12,0),6))^$I477)),0)</x:f>
        <x:v>0</x:v>
      </x:c>
      <x:c r="AD477" s="145" t="n">
        <x:f>IFERROR((EXP(-$G477/INDEX($AV$5:$BA$12,MATCH($D477,$AR$5:$AR$12,0),6))*($G477/INDEX($AV$5:$BA$12,MATCH($D477,$AR$5:$AR$12,0),6))^$I477)/((EXP(-$G477/INDEX($AV$5:$BA$12,MATCH($D477,$AR$5:$AR$12,0),1))*($G477/INDEX($AV$5:$BA$12,MATCH($D477,$AR$5:$AR$12,0),1))^$I477)+(EXP(-$G477/INDEX($AV$5:$BA$12,MATCH($D477,$AR$5:$AR$12,0),2))*($G477/INDEX($AV$5:$BA$12,MATCH($D477,$AR$5:$AR$12,0),2))^$I477)+(EXP(-$G477/INDEX($AV$5:$BA$12,MATCH($D477,$AR$5:$AR$12,0),3))*($G477/INDEX($AV$5:$BA$12,MATCH($D477,$AR$5:$AR$12,0),3))^$I477)+(EXP(-$G477/INDEX($AV$5:$BA$12,MATCH($D477,$AR$5:$AR$12,0),4))*($G477/INDEX($AV$5:$BA$12,MATCH($D477,$AR$5:$AR$12,0),4))^$I477)+(EXP(-$G477/INDEX($AV$5:$BA$12,MATCH($D477,$AR$5:$AR$12,0),5))*($G477/INDEX($AV$5:$BA$12,MATCH($D477,$AR$5:$AR$12,0),5))^$I477)+(EXP(-$G477/INDEX($AV$5:$BA$12,MATCH($D477,$AR$5:$AR$12,0),6))*($G477/INDEX($AV$5:$BA$12,MATCH($D477,$AR$5:$AR$12,0),6))^$I477)),0)</x:f>
        <x:v>0</x:v>
      </x:c>
      <x:c r="AE477" s="145" t="n">
        <x:f>IFERROR((EXP(-$G477/INDEX($BB$5:$BG$12,MATCH($D477,$AR$5:$AR$12,0),1))*($G477/INDEX($BB$5:$BG$12,MATCH($D477,$AR$5:$AR$12,0),1))^$J477)/((EXP(-$G477/INDEX($BB$5:$BG$12,MATCH($D477,$AR$5:$AR$12,0),1))*($G477/INDEX($BB$5:$BG$12,MATCH($D477,$AR$5:$AR$12,0),1))^$J477)+(EXP(-$G477/INDEX($BB$5:$BG$12,MATCH($D477,$AR$5:$AR$12,0),2))*($G477/INDEX($BB$5:$BG$12,MATCH($D477,$AR$5:$AR$12,0),2))^$J477)+(EXP(-$G477/INDEX($BB$5:$BG$12,MATCH($D477,$AR$5:$AR$12,0),3))*($G477/INDEX($BB$5:$BG$12,MATCH($D477,$AR$5:$AR$12,0),3))^$J477)+(EXP(-$G477/INDEX($BB$5:$BG$12,MATCH($D477,$AR$5:$AR$12,0),4))*($G477/INDEX($BB$5:$BG$12,MATCH($D477,$AR$5:$AR$12,0),4))^$J477)+(EXP(-$G477/INDEX($BB$5:$BG$12,MATCH($D477,$AR$5:$AR$12,0),5))*($G477/INDEX($BB$5:$BG$12,MATCH($D477,$AR$5:$AR$12,0),5))^$J477)+(EXP(-$G477/INDEX($BB$5:$BG$12,MATCH($D477,$AR$5:$AR$12,0),6))*($G477/INDEX($BB$5:$BG$12,MATCH($D477,$AR$5:$AR$12,0),6))^$J477)),0)</x:f>
        <x:v>0</x:v>
      </x:c>
      <x:c r="AF477" s="145" t="n">
        <x:f>IFERROR((EXP(-$G477/INDEX($BB$5:$BG$12,MATCH($D477,$AR$5:$AR$12,0),2))*($G477/INDEX($BB$5:$BG$12,MATCH($D477,$AR$5:$AR$12,0),2))^$J477)/((EXP(-$G477/INDEX($BB$5:$BG$12,MATCH($D477,$AR$5:$AR$12,0),1))*($G477/INDEX($BB$5:$BG$12,MATCH($D477,$AR$5:$AR$12,0),1))^$J477)+(EXP(-$G477/INDEX($BB$5:$BG$12,MATCH($D477,$AR$5:$AR$12,0),2))*($G477/INDEX($BB$5:$BG$12,MATCH($D477,$AR$5:$AR$12,0),2))^$J477)+(EXP(-$G477/INDEX($BB$5:$BG$12,MATCH($D477,$AR$5:$AR$12,0),3))*($G477/INDEX($BB$5:$BG$12,MATCH($D477,$AR$5:$AR$12,0),3))^$J477)+(EXP(-$G477/INDEX($BB$5:$BG$12,MATCH($D477,$AR$5:$AR$12,0),4))*($G477/INDEX($BB$5:$BG$12,MATCH($D477,$AR$5:$AR$12,0),4))^$J477)+(EXP(-$G477/INDEX($BB$5:$BG$12,MATCH($D477,$AR$5:$AR$12,0),5))*($G477/INDEX($BB$5:$BG$12,MATCH($D477,$AR$5:$AR$12,0),5))^$J477)+(EXP(-$G477/INDEX($BB$5:$BG$12,MATCH($D477,$AR$5:$AR$12,0),6))*($G477/INDEX($BB$5:$BG$12,MATCH($D477,$AR$5:$AR$12,0),6))^$J477)),0)</x:f>
        <x:v>0</x:v>
      </x:c>
      <x:c r="AG477" s="145" t="n">
        <x:f>IFERROR((EXP(-$G477/INDEX($BB$5:$BG$12,MATCH($D477,$AR$5:$AR$12,0),3))*($G477/INDEX($BB$5:$BG$12,MATCH($D477,$AR$5:$AR$12,0),3))^$J477)/((EXP(-$G477/INDEX($BB$5:$BG$12,MATCH($D477,$AR$5:$AR$12,0),1))*($G477/INDEX($BB$5:$BG$12,MATCH($D477,$AR$5:$AR$12,0),1))^$J477)+(EXP(-$G477/INDEX($BB$5:$BG$12,MATCH($D477,$AR$5:$AR$12,0),2))*($G477/INDEX($BB$5:$BG$12,MATCH($D477,$AR$5:$AR$12,0),2))^$J477)+(EXP(-$G477/INDEX($BB$5:$BG$12,MATCH($D477,$AR$5:$AR$12,0),3))*($G477/INDEX($BB$5:$BG$12,MATCH($D477,$AR$5:$AR$12,0),3))^$J477)+(EXP(-$G477/INDEX($BB$5:$BG$12,MATCH($D477,$AR$5:$AR$12,0),4))*($G477/INDEX($BB$5:$BG$12,MATCH($D477,$AR$5:$AR$12,0),4))^$J477)+(EXP(-$G477/INDEX($BB$5:$BG$12,MATCH($D477,$AR$5:$AR$12,0),5))*($G477/INDEX($BB$5:$BG$12,MATCH($D477,$AR$5:$AR$12,0),5))^$J477)+(EXP(-$G477/INDEX($BB$5:$BG$12,MATCH($D477,$AR$5:$AR$12,0),6))*($G477/INDEX($BB$5:$BG$12,MATCH($D477,$AR$5:$AR$12,0),6))^$J477)),0)</x:f>
        <x:v>0</x:v>
      </x:c>
      <x:c r="AH477" s="145" t="n">
        <x:f>IFERROR((EXP(-$G477/INDEX($BB$5:$BG$12,MATCH($D477,$AR$5:$AR$12,0),4))*($G477/INDEX($BB$5:$BG$12,MATCH($D477,$AR$5:$AR$12,0),4))^$J477)/((EXP(-$G477/INDEX($BB$5:$BG$12,MATCH($D477,$AR$5:$AR$12,0),1))*($G477/INDEX($BB$5:$BG$12,MATCH($D477,$AR$5:$AR$12,0),1))^$J477)+(EXP(-$G477/INDEX($BB$5:$BG$12,MATCH($D477,$AR$5:$AR$12,0),2))*($G477/INDEX($BB$5:$BG$12,MATCH($D477,$AR$5:$AR$12,0),2))^$J477)+(EXP(-$G477/INDEX($BB$5:$BG$12,MATCH($D477,$AR$5:$AR$12,0),3))*($G477/INDEX($BB$5:$BG$12,MATCH($D477,$AR$5:$AR$12,0),3))^$J477)+(EXP(-$G477/INDEX($BB$5:$BG$12,MATCH($D477,$AR$5:$AR$12,0),4))*($G477/INDEX($BB$5:$BG$12,MATCH($D477,$AR$5:$AR$12,0),4))^$J477)+(EXP(-$G477/INDEX($BB$5:$BG$12,MATCH($D477,$AR$5:$AR$12,0),5))*($G477/INDEX($BB$5:$BG$12,MATCH($D477,$AR$5:$AR$12,0),5))^$J477)+(EXP(-$G477/INDEX($BB$5:$BG$12,MATCH($D477,$AR$5:$AR$12,0),6))*($G477/INDEX($BB$5:$BG$12,MATCH($D477,$AR$5:$AR$12,0),6))^$J477)),0)</x:f>
        <x:v>0</x:v>
      </x:c>
      <x:c r="AI477" s="145" t="n">
        <x:f>IFERROR((EXP(-$G477/INDEX($BB$5:$BG$12,MATCH($D477,$AR$5:$AR$12,0),5))*($G477/INDEX($BB$5:$BG$12,MATCH($D477,$AR$5:$AR$12,0),5))^$J477)/((EXP(-$G477/INDEX($BB$5:$BG$12,MATCH($D477,$AR$5:$AR$12,0),1))*($G477/INDEX($BB$5:$BG$12,MATCH($D477,$AR$5:$AR$12,0),1))^$J477)+(EXP(-$G477/INDEX($BB$5:$BG$12,MATCH($D477,$AR$5:$AR$12,0),2))*($G477/INDEX($BB$5:$BG$12,MATCH($D477,$AR$5:$AR$12,0),2))^$J477)+(EXP(-$G477/INDEX($BB$5:$BG$12,MATCH($D477,$AR$5:$AR$12,0),3))*($G477/INDEX($BB$5:$BG$12,MATCH($D477,$AR$5:$AR$12,0),3))^$J477)+(EXP(-$G477/INDEX($BB$5:$BG$12,MATCH($D477,$AR$5:$AR$12,0),4))*($G477/INDEX($BB$5:$BG$12,MATCH($D477,$AR$5:$AR$12,0),4))^$J477)+(EXP(-$G477/INDEX($BB$5:$BG$12,MATCH($D477,$AR$5:$AR$12,0),5))*($G477/INDEX($BB$5:$BG$12,MATCH($D477,$AR$5:$AR$12,0),5))^$J477)+(EXP(-$G477/INDEX($BB$5:$BG$12,MATCH($D477,$AR$5:$AR$12,0),6))*($G477/INDEX($BB$5:$BG$12,MATCH($D477,$AR$5:$AR$12,0),6))^$J477)),0)</x:f>
        <x:v>0</x:v>
      </x:c>
      <x:c r="AJ477" s="145" t="n">
        <x:f>IFERROR((EXP(-$G477/INDEX($BB$5:$BG$12,MATCH($D477,$AR$5:$AR$12,0),6))*($G477/INDEX($BB$5:$BG$12,MATCH($D477,$AR$5:$AR$12,0),6))^$J477)/((EXP(-$G477/INDEX($BB$5:$BG$12,MATCH($D477,$AR$5:$AR$12,0),1))*($G477/INDEX($BB$5:$BG$12,MATCH($D477,$AR$5:$AR$12,0),1))^$J477)+(EXP(-$G477/INDEX($BB$5:$BG$12,MATCH($D477,$AR$5:$AR$12,0),2))*($G477/INDEX($BB$5:$BG$12,MATCH($D477,$AR$5:$AR$12,0),2))^$J477)+(EXP(-$G477/INDEX($BB$5:$BG$12,MATCH($D477,$AR$5:$AR$12,0),3))*($G477/INDEX($BB$5:$BG$12,MATCH($D477,$AR$5:$AR$12,0),3))^$J477)+(EXP(-$G477/INDEX($BB$5:$BG$12,MATCH($D477,$AR$5:$AR$12,0),4))*($G477/INDEX($BB$5:$BG$12,MATCH($D477,$AR$5:$AR$12,0),4))^$J477)+(EXP(-$G477/INDEX($BB$5:$BG$12,MATCH($D477,$AR$5:$AR$12,0),5))*($G477/INDEX($BB$5:$BG$12,MATCH($D477,$AR$5:$AR$12,0),5))^$J477)+(EXP(-$G477/INDEX($BB$5:$BG$12,MATCH($D477,$AR$5:$AR$12,0),6))*($G477/INDEX($BB$5:$BG$12,MATCH($D477,$AR$5:$AR$12,0),6))^$J477)),0)</x:f>
        <x:v>0</x:v>
      </x:c>
      <x:c r="BJ477"/>
      <x:c r="BK477"/>
      <x:c r="BL477"/>
      <x:c r="BM477"/>
      <x:c r="BN477"/>
      <x:c r="BO477"/>
      <x:c r="BP477"/>
      <x:c r="BQ477"/>
      <x:c r="BR477"/>
      <x:c r="BS477"/>
      <x:c r="BT477"/>
      <x:c r="BU477"/>
      <x:c r="BV477"/>
      <x:c r="BW477"/>
      <x:c r="BX477"/>
      <x:c r="BY477"/>
      <x:c r="BZ477"/>
    </x:row>
    <x:row r="478">
      <x:c r="A478" s="30" t="n">
        <x:f>'対象台データ'!A476</x:f>
        <x:v>46278</x:v>
      </x:c>
      <x:c r="B478" s="1004" t="str">
        <x:f>'対象台データ'!B476</x:f>
        <x:v>日</x:v>
      </x:c>
      <x:c r="C478" s="1004" t="str">
        <x:f>'対象台データ'!C476</x:f>
        <x:v>9/13</x:v>
      </x:c>
      <x:c r="D478" t="str">
        <x:f>'対象台データ'!D476</x:f>
        <x:v>ソードアート・オンラインⅡ</x:v>
      </x:c>
      <x:c r="E478" s="1015" t="n">
        <x:f>IF($X478="A",MIN(100,MAX(0,55+(V478-55)*(1+0.4*SQRT(MIN(G478/8000,1))))),MIN(100,MAX(0,V478)))</x:f>
        <x:v>79.75125494561351</x:v>
      </x:c>
      <x:c r="F478" s="1017" t="n">
        <x:f>'対象台データ'!E476</x:f>
        <x:v>637</x:v>
      </x:c>
      <x:c r="G478" s="644" t="n">
        <x:f>'対象台データ'!F476</x:f>
        <x:v>9837</x:v>
      </x:c>
      <x:c r="H478" s="644" t="n">
        <x:f>'対象台データ'!G476</x:f>
        <x:v>2325</x:v>
      </x:c>
      <x:c r="I478" s="644" t="n">
        <x:f>'対象台データ'!H476</x:f>
        <x:v>0</x:v>
      </x:c>
      <x:c r="J478" s="644" t="n">
        <x:f>'対象台データ'!I476</x:f>
        <x:v>0</x:v>
      </x:c>
      <x:c r="K478" s="145" t="n">
        <x:f>'対象台データ'!K476</x:f>
        <x:v>1.0787841821693607</x:v>
      </x:c>
      <x:c r="L478" s="28" t="n">
        <x:f>IF(G478&lt;=0,5,IF(G478&lt;1500,5+(G478-0)*(20-5)/(1500-0),IF(G478&lt;3000,20+(G478-1500)*(40-20)/(3000-1500),IF(G478&lt;4500,40+(G478-3000)*(58-40)/(4500-3000),IF(G478&lt;6000,58+(G478-4500)*(72-58)/(6000-4500),IF(G478&lt;7500,72+(G478-6000)*(84-72)/(7500-6000),IF(G478&lt;9000,84+(G478-7500)*(93-84)/(9000-7500),IF(G478&lt;11000,93+(G478-9000)*(100-93)/(11000-9000),100))))))))</x:f>
        <x:v>95.9295</x:v>
      </x:c>
      <x:c r="M478" s="28" t="n">
        <x:v>1</x:v>
      </x:c>
      <x:c r="N478" s="28" t="n">
        <x:f>MIN(100,L478*M478)</x:f>
        <x:v>95.9295</x:v>
      </x:c>
      <x:c r="O478" s="28" t="n">
        <x:f>IF(K478&lt;=0.8,0,IF(K478&lt;0.9,0+(K478-0.8)*(10-0)/(0.9-0.8),IF(K478&lt;1,10+(K478-0.9)*(35-10)/(1-0.9),IF(K478&lt;1.2,35+(K478-1)*(87-35)/(1.2-1),IF(K478&lt;1.3,87+(K478-1.2)*(96-87)/(1.3-1.2),IF(K478&lt;1.45,96+(K478-1.3)*(100-96)/(1.45-1.3),100))))))</x:f>
        <x:v>55.48388736403378</x:v>
      </x:c>
      <x:c r="P478" s="145" t="n">
        <x:f>MIN(1,SQRT(G478/8000))</x:f>
        <x:v>1</x:v>
      </x:c>
      <x:c r="Q478" s="28" t="n">
        <x:f>35+(O478-35)*P478</x:f>
        <x:v>55.48388736403378</x:v>
      </x:c>
      <x:c r="R478" s="28" t="n">
        <x:f>IF(K478&lt;0.95,MIN(25,(0.95-K478)*250),0)</x:f>
        <x:v>0</x:v>
      </x:c>
      <x:c r="S478" s="28" t="n">
        <x:f>IF($X478="A",Y478*5+Z478*15+AA478*30+AB478*60+AC478*80+AD478*100,0)</x:f>
        <x:v>0</x:v>
      </x:c>
      <x:c r="T478" s="28" t="n">
        <x:f>IF($X478="A",AE478*5+AF478*15+AG478*30+AH478*60+AI478*80+AJ478*100,0)</x:f>
        <x:v>0</x:v>
      </x:c>
      <x:c r="U478" s="28" t="n">
        <x:f>IF($X478="A",S478*15%+T478*30%+Q478*55%,0)</x:f>
        <x:v>0</x:v>
      </x:c>
      <x:c r="V478" s="1019" t="n">
        <x:f>IF($X478="A",U478*80%+N478*20%,N478*IFERROR(INDEX($AT$5:$AT$60,MATCH($D478,$AR$5:$AR$60,0)),0.6)+Q478*IFERROR(INDEX($AU$5:$AU$60,MATCH($D478,$AR$5:$AR$60,0)),0.4)-R478)</x:f>
        <x:v>79.75125494561351</x:v>
      </x:c>
      <x:c r="W478" s="25" t="str">
        <x:f>IF(E478&gt;=90,"設定6級候補",IF(E478&gt;=75,"設定4以上強候補",IF(E478&gt;=60,"設定4以上を疑う","要観察")))</x:f>
        <x:v>設定4以上強候補</x:v>
      </x:c>
      <x:c r="X478" s="1004" t="str">
        <x:f>IFERROR(INDEX($AS$5:$AS$60,MATCH($D478,$AR$5:$AR$60,0)),"AT")</x:f>
        <x:v>AT</x:v>
      </x:c>
      <x:c r="Y478" s="145" t="n">
        <x:f>IFERROR((EXP(-$G478/INDEX($AV$5:$BA$12,MATCH($D478,$AR$5:$AR$12,0),1))*($G478/INDEX($AV$5:$BA$12,MATCH($D478,$AR$5:$AR$12,0),1))^$I478)/((EXP(-$G478/INDEX($AV$5:$BA$12,MATCH($D478,$AR$5:$AR$12,0),1))*($G478/INDEX($AV$5:$BA$12,MATCH($D478,$AR$5:$AR$12,0),1))^$I478)+(EXP(-$G478/INDEX($AV$5:$BA$12,MATCH($D478,$AR$5:$AR$12,0),2))*($G478/INDEX($AV$5:$BA$12,MATCH($D478,$AR$5:$AR$12,0),2))^$I478)+(EXP(-$G478/INDEX($AV$5:$BA$12,MATCH($D478,$AR$5:$AR$12,0),3))*($G478/INDEX($AV$5:$BA$12,MATCH($D478,$AR$5:$AR$12,0),3))^$I478)+(EXP(-$G478/INDEX($AV$5:$BA$12,MATCH($D478,$AR$5:$AR$12,0),4))*($G478/INDEX($AV$5:$BA$12,MATCH($D478,$AR$5:$AR$12,0),4))^$I478)+(EXP(-$G478/INDEX($AV$5:$BA$12,MATCH($D478,$AR$5:$AR$12,0),5))*($G478/INDEX($AV$5:$BA$12,MATCH($D478,$AR$5:$AR$12,0),5))^$I478)+(EXP(-$G478/INDEX($AV$5:$BA$12,MATCH($D478,$AR$5:$AR$12,0),6))*($G478/INDEX($AV$5:$BA$12,MATCH($D478,$AR$5:$AR$12,0),6))^$I478)),0)</x:f>
        <x:v>0</x:v>
      </x:c>
      <x:c r="Z478" s="145" t="n">
        <x:f>IFERROR((EXP(-$G478/INDEX($AV$5:$BA$12,MATCH($D478,$AR$5:$AR$12,0),2))*($G478/INDEX($AV$5:$BA$12,MATCH($D478,$AR$5:$AR$12,0),2))^$I478)/((EXP(-$G478/INDEX($AV$5:$BA$12,MATCH($D478,$AR$5:$AR$12,0),1))*($G478/INDEX($AV$5:$BA$12,MATCH($D478,$AR$5:$AR$12,0),1))^$I478)+(EXP(-$G478/INDEX($AV$5:$BA$12,MATCH($D478,$AR$5:$AR$12,0),2))*($G478/INDEX($AV$5:$BA$12,MATCH($D478,$AR$5:$AR$12,0),2))^$I478)+(EXP(-$G478/INDEX($AV$5:$BA$12,MATCH($D478,$AR$5:$AR$12,0),3))*($G478/INDEX($AV$5:$BA$12,MATCH($D478,$AR$5:$AR$12,0),3))^$I478)+(EXP(-$G478/INDEX($AV$5:$BA$12,MATCH($D478,$AR$5:$AR$12,0),4))*($G478/INDEX($AV$5:$BA$12,MATCH($D478,$AR$5:$AR$12,0),4))^$I478)+(EXP(-$G478/INDEX($AV$5:$BA$12,MATCH($D478,$AR$5:$AR$12,0),5))*($G478/INDEX($AV$5:$BA$12,MATCH($D478,$AR$5:$AR$12,0),5))^$I478)+(EXP(-$G478/INDEX($AV$5:$BA$12,MATCH($D478,$AR$5:$AR$12,0),6))*($G478/INDEX($AV$5:$BA$12,MATCH($D478,$AR$5:$AR$12,0),6))^$I478)),0)</x:f>
        <x:v>0</x:v>
      </x:c>
      <x:c r="AA478" s="145" t="n">
        <x:f>IFERROR((EXP(-$G478/INDEX($AV$5:$BA$12,MATCH($D478,$AR$5:$AR$12,0),3))*($G478/INDEX($AV$5:$BA$12,MATCH($D478,$AR$5:$AR$12,0),3))^$I478)/((EXP(-$G478/INDEX($AV$5:$BA$12,MATCH($D478,$AR$5:$AR$12,0),1))*($G478/INDEX($AV$5:$BA$12,MATCH($D478,$AR$5:$AR$12,0),1))^$I478)+(EXP(-$G478/INDEX($AV$5:$BA$12,MATCH($D478,$AR$5:$AR$12,0),2))*($G478/INDEX($AV$5:$BA$12,MATCH($D478,$AR$5:$AR$12,0),2))^$I478)+(EXP(-$G478/INDEX($AV$5:$BA$12,MATCH($D478,$AR$5:$AR$12,0),3))*($G478/INDEX($AV$5:$BA$12,MATCH($D478,$AR$5:$AR$12,0),3))^$I478)+(EXP(-$G478/INDEX($AV$5:$BA$12,MATCH($D478,$AR$5:$AR$12,0),4))*($G478/INDEX($AV$5:$BA$12,MATCH($D478,$AR$5:$AR$12,0),4))^$I478)+(EXP(-$G478/INDEX($AV$5:$BA$12,MATCH($D478,$AR$5:$AR$12,0),5))*($G478/INDEX($AV$5:$BA$12,MATCH($D478,$AR$5:$AR$12,0),5))^$I478)+(EXP(-$G478/INDEX($AV$5:$BA$12,MATCH($D478,$AR$5:$AR$12,0),6))*($G478/INDEX($AV$5:$BA$12,MATCH($D478,$AR$5:$AR$12,0),6))^$I478)),0)</x:f>
        <x:v>0</x:v>
      </x:c>
      <x:c r="AB478" s="145" t="n">
        <x:f>IFERROR((EXP(-$G478/INDEX($AV$5:$BA$12,MATCH($D478,$AR$5:$AR$12,0),4))*($G478/INDEX($AV$5:$BA$12,MATCH($D478,$AR$5:$AR$12,0),4))^$I478)/((EXP(-$G478/INDEX($AV$5:$BA$12,MATCH($D478,$AR$5:$AR$12,0),1))*($G478/INDEX($AV$5:$BA$12,MATCH($D478,$AR$5:$AR$12,0),1))^$I478)+(EXP(-$G478/INDEX($AV$5:$BA$12,MATCH($D478,$AR$5:$AR$12,0),2))*($G478/INDEX($AV$5:$BA$12,MATCH($D478,$AR$5:$AR$12,0),2))^$I478)+(EXP(-$G478/INDEX($AV$5:$BA$12,MATCH($D478,$AR$5:$AR$12,0),3))*($G478/INDEX($AV$5:$BA$12,MATCH($D478,$AR$5:$AR$12,0),3))^$I478)+(EXP(-$G478/INDEX($AV$5:$BA$12,MATCH($D478,$AR$5:$AR$12,0),4))*($G478/INDEX($AV$5:$BA$12,MATCH($D478,$AR$5:$AR$12,0),4))^$I478)+(EXP(-$G478/INDEX($AV$5:$BA$12,MATCH($D478,$AR$5:$AR$12,0),5))*($G478/INDEX($AV$5:$BA$12,MATCH($D478,$AR$5:$AR$12,0),5))^$I478)+(EXP(-$G478/INDEX($AV$5:$BA$12,MATCH($D478,$AR$5:$AR$12,0),6))*($G478/INDEX($AV$5:$BA$12,MATCH($D478,$AR$5:$AR$12,0),6))^$I478)),0)</x:f>
        <x:v>0</x:v>
      </x:c>
      <x:c r="AC478" s="145" t="n">
        <x:f>IFERROR((EXP(-$G478/INDEX($AV$5:$BA$12,MATCH($D478,$AR$5:$AR$12,0),5))*($G478/INDEX($AV$5:$BA$12,MATCH($D478,$AR$5:$AR$12,0),5))^$I478)/((EXP(-$G478/INDEX($AV$5:$BA$12,MATCH($D478,$AR$5:$AR$12,0),1))*($G478/INDEX($AV$5:$BA$12,MATCH($D478,$AR$5:$AR$12,0),1))^$I478)+(EXP(-$G478/INDEX($AV$5:$BA$12,MATCH($D478,$AR$5:$AR$12,0),2))*($G478/INDEX($AV$5:$BA$12,MATCH($D478,$AR$5:$AR$12,0),2))^$I478)+(EXP(-$G478/INDEX($AV$5:$BA$12,MATCH($D478,$AR$5:$AR$12,0),3))*($G478/INDEX($AV$5:$BA$12,MATCH($D478,$AR$5:$AR$12,0),3))^$I478)+(EXP(-$G478/INDEX($AV$5:$BA$12,MATCH($D478,$AR$5:$AR$12,0),4))*($G478/INDEX($AV$5:$BA$12,MATCH($D478,$AR$5:$AR$12,0),4))^$I478)+(EXP(-$G478/INDEX($AV$5:$BA$12,MATCH($D478,$AR$5:$AR$12,0),5))*($G478/INDEX($AV$5:$BA$12,MATCH($D478,$AR$5:$AR$12,0),5))^$I478)+(EXP(-$G478/INDEX($AV$5:$BA$12,MATCH($D478,$AR$5:$AR$12,0),6))*($G478/INDEX($AV$5:$BA$12,MATCH($D478,$AR$5:$AR$12,0),6))^$I478)),0)</x:f>
        <x:v>0</x:v>
      </x:c>
      <x:c r="AD478" s="145" t="n">
        <x:f>IFERROR((EXP(-$G478/INDEX($AV$5:$BA$12,MATCH($D478,$AR$5:$AR$12,0),6))*($G478/INDEX($AV$5:$BA$12,MATCH($D478,$AR$5:$AR$12,0),6))^$I478)/((EXP(-$G478/INDEX($AV$5:$BA$12,MATCH($D478,$AR$5:$AR$12,0),1))*($G478/INDEX($AV$5:$BA$12,MATCH($D478,$AR$5:$AR$12,0),1))^$I478)+(EXP(-$G478/INDEX($AV$5:$BA$12,MATCH($D478,$AR$5:$AR$12,0),2))*($G478/INDEX($AV$5:$BA$12,MATCH($D478,$AR$5:$AR$12,0),2))^$I478)+(EXP(-$G478/INDEX($AV$5:$BA$12,MATCH($D478,$AR$5:$AR$12,0),3))*($G478/INDEX($AV$5:$BA$12,MATCH($D478,$AR$5:$AR$12,0),3))^$I478)+(EXP(-$G478/INDEX($AV$5:$BA$12,MATCH($D478,$AR$5:$AR$12,0),4))*($G478/INDEX($AV$5:$BA$12,MATCH($D478,$AR$5:$AR$12,0),4))^$I478)+(EXP(-$G478/INDEX($AV$5:$BA$12,MATCH($D478,$AR$5:$AR$12,0),5))*($G478/INDEX($AV$5:$BA$12,MATCH($D478,$AR$5:$AR$12,0),5))^$I478)+(EXP(-$G478/INDEX($AV$5:$BA$12,MATCH($D478,$AR$5:$AR$12,0),6))*($G478/INDEX($AV$5:$BA$12,MATCH($D478,$AR$5:$AR$12,0),6))^$I478)),0)</x:f>
        <x:v>0</x:v>
      </x:c>
      <x:c r="AE478" s="145" t="n">
        <x:f>IFERROR((EXP(-$G478/INDEX($BB$5:$BG$12,MATCH($D478,$AR$5:$AR$12,0),1))*($G478/INDEX($BB$5:$BG$12,MATCH($D478,$AR$5:$AR$12,0),1))^$J478)/((EXP(-$G478/INDEX($BB$5:$BG$12,MATCH($D478,$AR$5:$AR$12,0),1))*($G478/INDEX($BB$5:$BG$12,MATCH($D478,$AR$5:$AR$12,0),1))^$J478)+(EXP(-$G478/INDEX($BB$5:$BG$12,MATCH($D478,$AR$5:$AR$12,0),2))*($G478/INDEX($BB$5:$BG$12,MATCH($D478,$AR$5:$AR$12,0),2))^$J478)+(EXP(-$G478/INDEX($BB$5:$BG$12,MATCH($D478,$AR$5:$AR$12,0),3))*($G478/INDEX($BB$5:$BG$12,MATCH($D478,$AR$5:$AR$12,0),3))^$J478)+(EXP(-$G478/INDEX($BB$5:$BG$12,MATCH($D478,$AR$5:$AR$12,0),4))*($G478/INDEX($BB$5:$BG$12,MATCH($D478,$AR$5:$AR$12,0),4))^$J478)+(EXP(-$G478/INDEX($BB$5:$BG$12,MATCH($D478,$AR$5:$AR$12,0),5))*($G478/INDEX($BB$5:$BG$12,MATCH($D478,$AR$5:$AR$12,0),5))^$J478)+(EXP(-$G478/INDEX($BB$5:$BG$12,MATCH($D478,$AR$5:$AR$12,0),6))*($G478/INDEX($BB$5:$BG$12,MATCH($D478,$AR$5:$AR$12,0),6))^$J478)),0)</x:f>
        <x:v>0</x:v>
      </x:c>
      <x:c r="AF478" s="145" t="n">
        <x:f>IFERROR((EXP(-$G478/INDEX($BB$5:$BG$12,MATCH($D478,$AR$5:$AR$12,0),2))*($G478/INDEX($BB$5:$BG$12,MATCH($D478,$AR$5:$AR$12,0),2))^$J478)/((EXP(-$G478/INDEX($BB$5:$BG$12,MATCH($D478,$AR$5:$AR$12,0),1))*($G478/INDEX($BB$5:$BG$12,MATCH($D478,$AR$5:$AR$12,0),1))^$J478)+(EXP(-$G478/INDEX($BB$5:$BG$12,MATCH($D478,$AR$5:$AR$12,0),2))*($G478/INDEX($BB$5:$BG$12,MATCH($D478,$AR$5:$AR$12,0),2))^$J478)+(EXP(-$G478/INDEX($BB$5:$BG$12,MATCH($D478,$AR$5:$AR$12,0),3))*($G478/INDEX($BB$5:$BG$12,MATCH($D478,$AR$5:$AR$12,0),3))^$J478)+(EXP(-$G478/INDEX($BB$5:$BG$12,MATCH($D478,$AR$5:$AR$12,0),4))*($G478/INDEX($BB$5:$BG$12,MATCH($D478,$AR$5:$AR$12,0),4))^$J478)+(EXP(-$G478/INDEX($BB$5:$BG$12,MATCH($D478,$AR$5:$AR$12,0),5))*($G478/INDEX($BB$5:$BG$12,MATCH($D478,$AR$5:$AR$12,0),5))^$J478)+(EXP(-$G478/INDEX($BB$5:$BG$12,MATCH($D478,$AR$5:$AR$12,0),6))*($G478/INDEX($BB$5:$BG$12,MATCH($D478,$AR$5:$AR$12,0),6))^$J478)),0)</x:f>
        <x:v>0</x:v>
      </x:c>
      <x:c r="AG478" s="145" t="n">
        <x:f>IFERROR((EXP(-$G478/INDEX($BB$5:$BG$12,MATCH($D478,$AR$5:$AR$12,0),3))*($G478/INDEX($BB$5:$BG$12,MATCH($D478,$AR$5:$AR$12,0),3))^$J478)/((EXP(-$G478/INDEX($BB$5:$BG$12,MATCH($D478,$AR$5:$AR$12,0),1))*($G478/INDEX($BB$5:$BG$12,MATCH($D478,$AR$5:$AR$12,0),1))^$J478)+(EXP(-$G478/INDEX($BB$5:$BG$12,MATCH($D478,$AR$5:$AR$12,0),2))*($G478/INDEX($BB$5:$BG$12,MATCH($D478,$AR$5:$AR$12,0),2))^$J478)+(EXP(-$G478/INDEX($BB$5:$BG$12,MATCH($D478,$AR$5:$AR$12,0),3))*($G478/INDEX($BB$5:$BG$12,MATCH($D478,$AR$5:$AR$12,0),3))^$J478)+(EXP(-$G478/INDEX($BB$5:$BG$12,MATCH($D478,$AR$5:$AR$12,0),4))*($G478/INDEX($BB$5:$BG$12,MATCH($D478,$AR$5:$AR$12,0),4))^$J478)+(EXP(-$G478/INDEX($BB$5:$BG$12,MATCH($D478,$AR$5:$AR$12,0),5))*($G478/INDEX($BB$5:$BG$12,MATCH($D478,$AR$5:$AR$12,0),5))^$J478)+(EXP(-$G478/INDEX($BB$5:$BG$12,MATCH($D478,$AR$5:$AR$12,0),6))*($G478/INDEX($BB$5:$BG$12,MATCH($D478,$AR$5:$AR$12,0),6))^$J478)),0)</x:f>
        <x:v>0</x:v>
      </x:c>
      <x:c r="AH478" s="145" t="n">
        <x:f>IFERROR((EXP(-$G478/INDEX($BB$5:$BG$12,MATCH($D478,$AR$5:$AR$12,0),4))*($G478/INDEX($BB$5:$BG$12,MATCH($D478,$AR$5:$AR$12,0),4))^$J478)/((EXP(-$G478/INDEX($BB$5:$BG$12,MATCH($D478,$AR$5:$AR$12,0),1))*($G478/INDEX($BB$5:$BG$12,MATCH($D478,$AR$5:$AR$12,0),1))^$J478)+(EXP(-$G478/INDEX($BB$5:$BG$12,MATCH($D478,$AR$5:$AR$12,0),2))*($G478/INDEX($BB$5:$BG$12,MATCH($D478,$AR$5:$AR$12,0),2))^$J478)+(EXP(-$G478/INDEX($BB$5:$BG$12,MATCH($D478,$AR$5:$AR$12,0),3))*($G478/INDEX($BB$5:$BG$12,MATCH($D478,$AR$5:$AR$12,0),3))^$J478)+(EXP(-$G478/INDEX($BB$5:$BG$12,MATCH($D478,$AR$5:$AR$12,0),4))*($G478/INDEX($BB$5:$BG$12,MATCH($D478,$AR$5:$AR$12,0),4))^$J478)+(EXP(-$G478/INDEX($BB$5:$BG$12,MATCH($D478,$AR$5:$AR$12,0),5))*($G478/INDEX($BB$5:$BG$12,MATCH($D478,$AR$5:$AR$12,0),5))^$J478)+(EXP(-$G478/INDEX($BB$5:$BG$12,MATCH($D478,$AR$5:$AR$12,0),6))*($G478/INDEX($BB$5:$BG$12,MATCH($D478,$AR$5:$AR$12,0),6))^$J478)),0)</x:f>
        <x:v>0</x:v>
      </x:c>
      <x:c r="AI478" s="145" t="n">
        <x:f>IFERROR((EXP(-$G478/INDEX($BB$5:$BG$12,MATCH($D478,$AR$5:$AR$12,0),5))*($G478/INDEX($BB$5:$BG$12,MATCH($D478,$AR$5:$AR$12,0),5))^$J478)/((EXP(-$G478/INDEX($BB$5:$BG$12,MATCH($D478,$AR$5:$AR$12,0),1))*($G478/INDEX($BB$5:$BG$12,MATCH($D478,$AR$5:$AR$12,0),1))^$J478)+(EXP(-$G478/INDEX($BB$5:$BG$12,MATCH($D478,$AR$5:$AR$12,0),2))*($G478/INDEX($BB$5:$BG$12,MATCH($D478,$AR$5:$AR$12,0),2))^$J478)+(EXP(-$G478/INDEX($BB$5:$BG$12,MATCH($D478,$AR$5:$AR$12,0),3))*($G478/INDEX($BB$5:$BG$12,MATCH($D478,$AR$5:$AR$12,0),3))^$J478)+(EXP(-$G478/INDEX($BB$5:$BG$12,MATCH($D478,$AR$5:$AR$12,0),4))*($G478/INDEX($BB$5:$BG$12,MATCH($D478,$AR$5:$AR$12,0),4))^$J478)+(EXP(-$G478/INDEX($BB$5:$BG$12,MATCH($D478,$AR$5:$AR$12,0),5))*($G478/INDEX($BB$5:$BG$12,MATCH($D478,$AR$5:$AR$12,0),5))^$J478)+(EXP(-$G478/INDEX($BB$5:$BG$12,MATCH($D478,$AR$5:$AR$12,0),6))*($G478/INDEX($BB$5:$BG$12,MATCH($D478,$AR$5:$AR$12,0),6))^$J478)),0)</x:f>
        <x:v>0</x:v>
      </x:c>
      <x:c r="AJ478" s="145" t="n">
        <x:f>IFERROR((EXP(-$G478/INDEX($BB$5:$BG$12,MATCH($D478,$AR$5:$AR$12,0),6))*($G478/INDEX($BB$5:$BG$12,MATCH($D478,$AR$5:$AR$12,0),6))^$J478)/((EXP(-$G478/INDEX($BB$5:$BG$12,MATCH($D478,$AR$5:$AR$12,0),1))*($G478/INDEX($BB$5:$BG$12,MATCH($D478,$AR$5:$AR$12,0),1))^$J478)+(EXP(-$G478/INDEX($BB$5:$BG$12,MATCH($D478,$AR$5:$AR$12,0),2))*($G478/INDEX($BB$5:$BG$12,MATCH($D478,$AR$5:$AR$12,0),2))^$J478)+(EXP(-$G478/INDEX($BB$5:$BG$12,MATCH($D478,$AR$5:$AR$12,0),3))*($G478/INDEX($BB$5:$BG$12,MATCH($D478,$AR$5:$AR$12,0),3))^$J478)+(EXP(-$G478/INDEX($BB$5:$BG$12,MATCH($D478,$AR$5:$AR$12,0),4))*($G478/INDEX($BB$5:$BG$12,MATCH($D478,$AR$5:$AR$12,0),4))^$J478)+(EXP(-$G478/INDEX($BB$5:$BG$12,MATCH($D478,$AR$5:$AR$12,0),5))*($G478/INDEX($BB$5:$BG$12,MATCH($D478,$AR$5:$AR$12,0),5))^$J478)+(EXP(-$G478/INDEX($BB$5:$BG$12,MATCH($D478,$AR$5:$AR$12,0),6))*($G478/INDEX($BB$5:$BG$12,MATCH($D478,$AR$5:$AR$12,0),6))^$J478)),0)</x:f>
        <x:v>0</x:v>
      </x:c>
      <x:c r="BJ478"/>
      <x:c r="BK478"/>
      <x:c r="BL478"/>
      <x:c r="BM478"/>
      <x:c r="BN478"/>
      <x:c r="BO478"/>
      <x:c r="BP478"/>
      <x:c r="BQ478"/>
      <x:c r="BR478"/>
      <x:c r="BS478"/>
      <x:c r="BT478"/>
      <x:c r="BU478"/>
      <x:c r="BV478"/>
      <x:c r="BW478"/>
      <x:c r="BX478"/>
      <x:c r="BY478"/>
      <x:c r="BZ478"/>
    </x:row>
    <x:row r="479">
      <x:c r="A479" s="30" t="n">
        <x:f>'対象台データ'!A477</x:f>
        <x:v>46278</x:v>
      </x:c>
      <x:c r="B479" s="1004" t="str">
        <x:f>'対象台データ'!B477</x:f>
        <x:v>日</x:v>
      </x:c>
      <x:c r="C479" s="1004" t="str">
        <x:f>'対象台データ'!C477</x:f>
        <x:v>9/13</x:v>
      </x:c>
      <x:c r="D479" t="str">
        <x:f>'対象台データ'!D477</x:f>
        <x:v>ソードアート・オンラインⅡ</x:v>
      </x:c>
      <x:c r="E479" s="1015" t="n">
        <x:f>IF($X479="A",MIN(100,MAX(0,55+(V479-55)*(1+0.4*SQRT(MIN(G479/8000,1))))),MIN(100,MAX(0,V479)))</x:f>
        <x:v>77.55763829994169</x:v>
      </x:c>
      <x:c r="F479" s="1017" t="n">
        <x:f>'対象台データ'!E477</x:f>
        <x:v>639</x:v>
      </x:c>
      <x:c r="G479" s="644" t="n">
        <x:f>'対象台データ'!F477</x:f>
        <x:v>7332</x:v>
      </x:c>
      <x:c r="H479" s="644" t="n">
        <x:f>'対象台データ'!G477</x:f>
        <x:v>3085</x:v>
      </x:c>
      <x:c r="I479" s="644" t="n">
        <x:f>'対象台データ'!H477</x:f>
        <x:v>0</x:v>
      </x:c>
      <x:c r="J479" s="644" t="n">
        <x:f>'対象台データ'!I477</x:f>
        <x:v>0</x:v>
      </x:c>
      <x:c r="K479" s="145" t="n">
        <x:f>'対象台データ'!K477</x:f>
        <x:v>1.1402527732314967</x:v>
      </x:c>
      <x:c r="L479" s="28" t="n">
        <x:f>IF(G479&lt;=0,5,IF(G479&lt;1500,5+(G479-0)*(20-5)/(1500-0),IF(G479&lt;3000,20+(G479-1500)*(40-20)/(3000-1500),IF(G479&lt;4500,40+(G479-3000)*(58-40)/(4500-3000),IF(G479&lt;6000,58+(G479-4500)*(72-58)/(6000-4500),IF(G479&lt;7500,72+(G479-6000)*(84-72)/(7500-6000),IF(G479&lt;9000,84+(G479-7500)*(93-84)/(9000-7500),IF(G479&lt;11000,93+(G479-9000)*(100-93)/(11000-9000),100))))))))</x:f>
        <x:v>82.656</x:v>
      </x:c>
      <x:c r="M479" s="28" t="n">
        <x:v>1</x:v>
      </x:c>
      <x:c r="N479" s="28" t="n">
        <x:f>MIN(100,L479*M479)</x:f>
        <x:v>82.656</x:v>
      </x:c>
      <x:c r="O479" s="28" t="n">
        <x:f>IF(K479&lt;=0.8,0,IF(K479&lt;0.9,0+(K479-0.8)*(10-0)/(0.9-0.8),IF(K479&lt;1,10+(K479-0.9)*(35-10)/(1-0.9),IF(K479&lt;1.2,35+(K479-1)*(87-35)/(1.2-1),IF(K479&lt;1.3,87+(K479-1.2)*(96-87)/(1.3-1.2),IF(K479&lt;1.45,96+(K479-1.3)*(100-96)/(1.45-1.3),100))))))</x:f>
        <x:v>71.46572104018914</x:v>
      </x:c>
      <x:c r="P479" s="145" t="n">
        <x:f>MIN(1,SQRT(G479/8000))</x:f>
        <x:v>0.9573400649716902</x:v>
      </x:c>
      <x:c r="Q479" s="28" t="n">
        <x:f>35+(O479-35)*P479</x:f>
        <x:v>69.91009574985421</x:v>
      </x:c>
      <x:c r="R479" s="28" t="n">
        <x:f>IF(K479&lt;0.95,MIN(25,(0.95-K479)*250),0)</x:f>
        <x:v>0</x:v>
      </x:c>
      <x:c r="S479" s="28" t="n">
        <x:f>IF($X479="A",Y479*5+Z479*15+AA479*30+AB479*60+AC479*80+AD479*100,0)</x:f>
        <x:v>0</x:v>
      </x:c>
      <x:c r="T479" s="28" t="n">
        <x:f>IF($X479="A",AE479*5+AF479*15+AG479*30+AH479*60+AI479*80+AJ479*100,0)</x:f>
        <x:v>0</x:v>
      </x:c>
      <x:c r="U479" s="28" t="n">
        <x:f>IF($X479="A",S479*15%+T479*30%+Q479*55%,0)</x:f>
        <x:v>0</x:v>
      </x:c>
      <x:c r="V479" s="1019" t="n">
        <x:f>IF($X479="A",U479*80%+N479*20%,N479*IFERROR(INDEX($AT$5:$AT$60,MATCH($D479,$AR$5:$AR$60,0)),0.6)+Q479*IFERROR(INDEX($AU$5:$AU$60,MATCH($D479,$AR$5:$AR$60,0)),0.4)-R479)</x:f>
        <x:v>77.55763829994169</x:v>
      </x:c>
      <x:c r="W479" s="25" t="str">
        <x:f>IF(E479&gt;=90,"設定6級候補",IF(E479&gt;=75,"設定4以上強候補",IF(E479&gt;=60,"設定4以上を疑う","要観察")))</x:f>
        <x:v>設定4以上強候補</x:v>
      </x:c>
      <x:c r="X479" s="1004" t="str">
        <x:f>IFERROR(INDEX($AS$5:$AS$60,MATCH($D479,$AR$5:$AR$60,0)),"AT")</x:f>
        <x:v>AT</x:v>
      </x:c>
      <x:c r="Y479" s="145" t="n">
        <x:f>IFERROR((EXP(-$G479/INDEX($AV$5:$BA$12,MATCH($D479,$AR$5:$AR$12,0),1))*($G479/INDEX($AV$5:$BA$12,MATCH($D479,$AR$5:$AR$12,0),1))^$I479)/((EXP(-$G479/INDEX($AV$5:$BA$12,MATCH($D479,$AR$5:$AR$12,0),1))*($G479/INDEX($AV$5:$BA$12,MATCH($D479,$AR$5:$AR$12,0),1))^$I479)+(EXP(-$G479/INDEX($AV$5:$BA$12,MATCH($D479,$AR$5:$AR$12,0),2))*($G479/INDEX($AV$5:$BA$12,MATCH($D479,$AR$5:$AR$12,0),2))^$I479)+(EXP(-$G479/INDEX($AV$5:$BA$12,MATCH($D479,$AR$5:$AR$12,0),3))*($G479/INDEX($AV$5:$BA$12,MATCH($D479,$AR$5:$AR$12,0),3))^$I479)+(EXP(-$G479/INDEX($AV$5:$BA$12,MATCH($D479,$AR$5:$AR$12,0),4))*($G479/INDEX($AV$5:$BA$12,MATCH($D479,$AR$5:$AR$12,0),4))^$I479)+(EXP(-$G479/INDEX($AV$5:$BA$12,MATCH($D479,$AR$5:$AR$12,0),5))*($G479/INDEX($AV$5:$BA$12,MATCH($D479,$AR$5:$AR$12,0),5))^$I479)+(EXP(-$G479/INDEX($AV$5:$BA$12,MATCH($D479,$AR$5:$AR$12,0),6))*($G479/INDEX($AV$5:$BA$12,MATCH($D479,$AR$5:$AR$12,0),6))^$I479)),0)</x:f>
        <x:v>0</x:v>
      </x:c>
      <x:c r="Z479" s="145" t="n">
        <x:f>IFERROR((EXP(-$G479/INDEX($AV$5:$BA$12,MATCH($D479,$AR$5:$AR$12,0),2))*($G479/INDEX($AV$5:$BA$12,MATCH($D479,$AR$5:$AR$12,0),2))^$I479)/((EXP(-$G479/INDEX($AV$5:$BA$12,MATCH($D479,$AR$5:$AR$12,0),1))*($G479/INDEX($AV$5:$BA$12,MATCH($D479,$AR$5:$AR$12,0),1))^$I479)+(EXP(-$G479/INDEX($AV$5:$BA$12,MATCH($D479,$AR$5:$AR$12,0),2))*($G479/INDEX($AV$5:$BA$12,MATCH($D479,$AR$5:$AR$12,0),2))^$I479)+(EXP(-$G479/INDEX($AV$5:$BA$12,MATCH($D479,$AR$5:$AR$12,0),3))*($G479/INDEX($AV$5:$BA$12,MATCH($D479,$AR$5:$AR$12,0),3))^$I479)+(EXP(-$G479/INDEX($AV$5:$BA$12,MATCH($D479,$AR$5:$AR$12,0),4))*($G479/INDEX($AV$5:$BA$12,MATCH($D479,$AR$5:$AR$12,0),4))^$I479)+(EXP(-$G479/INDEX($AV$5:$BA$12,MATCH($D479,$AR$5:$AR$12,0),5))*($G479/INDEX($AV$5:$BA$12,MATCH($D479,$AR$5:$AR$12,0),5))^$I479)+(EXP(-$G479/INDEX($AV$5:$BA$12,MATCH($D479,$AR$5:$AR$12,0),6))*($G479/INDEX($AV$5:$BA$12,MATCH($D479,$AR$5:$AR$12,0),6))^$I479)),0)</x:f>
        <x:v>0</x:v>
      </x:c>
      <x:c r="AA479" s="145" t="n">
        <x:f>IFERROR((EXP(-$G479/INDEX($AV$5:$BA$12,MATCH($D479,$AR$5:$AR$12,0),3))*($G479/INDEX($AV$5:$BA$12,MATCH($D479,$AR$5:$AR$12,0),3))^$I479)/((EXP(-$G479/INDEX($AV$5:$BA$12,MATCH($D479,$AR$5:$AR$12,0),1))*($G479/INDEX($AV$5:$BA$12,MATCH($D479,$AR$5:$AR$12,0),1))^$I479)+(EXP(-$G479/INDEX($AV$5:$BA$12,MATCH($D479,$AR$5:$AR$12,0),2))*($G479/INDEX($AV$5:$BA$12,MATCH($D479,$AR$5:$AR$12,0),2))^$I479)+(EXP(-$G479/INDEX($AV$5:$BA$12,MATCH($D479,$AR$5:$AR$12,0),3))*($G479/INDEX($AV$5:$BA$12,MATCH($D479,$AR$5:$AR$12,0),3))^$I479)+(EXP(-$G479/INDEX($AV$5:$BA$12,MATCH($D479,$AR$5:$AR$12,0),4))*($G479/INDEX($AV$5:$BA$12,MATCH($D479,$AR$5:$AR$12,0),4))^$I479)+(EXP(-$G479/INDEX($AV$5:$BA$12,MATCH($D479,$AR$5:$AR$12,0),5))*($G479/INDEX($AV$5:$BA$12,MATCH($D479,$AR$5:$AR$12,0),5))^$I479)+(EXP(-$G479/INDEX($AV$5:$BA$12,MATCH($D479,$AR$5:$AR$12,0),6))*($G479/INDEX($AV$5:$BA$12,MATCH($D479,$AR$5:$AR$12,0),6))^$I479)),0)</x:f>
        <x:v>0</x:v>
      </x:c>
      <x:c r="AB479" s="145" t="n">
        <x:f>IFERROR((EXP(-$G479/INDEX($AV$5:$BA$12,MATCH($D479,$AR$5:$AR$12,0),4))*($G479/INDEX($AV$5:$BA$12,MATCH($D479,$AR$5:$AR$12,0),4))^$I479)/((EXP(-$G479/INDEX($AV$5:$BA$12,MATCH($D479,$AR$5:$AR$12,0),1))*($G479/INDEX($AV$5:$BA$12,MATCH($D479,$AR$5:$AR$12,0),1))^$I479)+(EXP(-$G479/INDEX($AV$5:$BA$12,MATCH($D479,$AR$5:$AR$12,0),2))*($G479/INDEX($AV$5:$BA$12,MATCH($D479,$AR$5:$AR$12,0),2))^$I479)+(EXP(-$G479/INDEX($AV$5:$BA$12,MATCH($D479,$AR$5:$AR$12,0),3))*($G479/INDEX($AV$5:$BA$12,MATCH($D479,$AR$5:$AR$12,0),3))^$I479)+(EXP(-$G479/INDEX($AV$5:$BA$12,MATCH($D479,$AR$5:$AR$12,0),4))*($G479/INDEX($AV$5:$BA$12,MATCH($D479,$AR$5:$AR$12,0),4))^$I479)+(EXP(-$G479/INDEX($AV$5:$BA$12,MATCH($D479,$AR$5:$AR$12,0),5))*($G479/INDEX($AV$5:$BA$12,MATCH($D479,$AR$5:$AR$12,0),5))^$I479)+(EXP(-$G479/INDEX($AV$5:$BA$12,MATCH($D479,$AR$5:$AR$12,0),6))*($G479/INDEX($AV$5:$BA$12,MATCH($D479,$AR$5:$AR$12,0),6))^$I479)),0)</x:f>
        <x:v>0</x:v>
      </x:c>
      <x:c r="AC479" s="145" t="n">
        <x:f>IFERROR((EXP(-$G479/INDEX($AV$5:$BA$12,MATCH($D479,$AR$5:$AR$12,0),5))*($G479/INDEX($AV$5:$BA$12,MATCH($D479,$AR$5:$AR$12,0),5))^$I479)/((EXP(-$G479/INDEX($AV$5:$BA$12,MATCH($D479,$AR$5:$AR$12,0),1))*($G479/INDEX($AV$5:$BA$12,MATCH($D479,$AR$5:$AR$12,0),1))^$I479)+(EXP(-$G479/INDEX($AV$5:$BA$12,MATCH($D479,$AR$5:$AR$12,0),2))*($G479/INDEX($AV$5:$BA$12,MATCH($D479,$AR$5:$AR$12,0),2))^$I479)+(EXP(-$G479/INDEX($AV$5:$BA$12,MATCH($D479,$AR$5:$AR$12,0),3))*($G479/INDEX($AV$5:$BA$12,MATCH($D479,$AR$5:$AR$12,0),3))^$I479)+(EXP(-$G479/INDEX($AV$5:$BA$12,MATCH($D479,$AR$5:$AR$12,0),4))*($G479/INDEX($AV$5:$BA$12,MATCH($D479,$AR$5:$AR$12,0),4))^$I479)+(EXP(-$G479/INDEX($AV$5:$BA$12,MATCH($D479,$AR$5:$AR$12,0),5))*($G479/INDEX($AV$5:$BA$12,MATCH($D479,$AR$5:$AR$12,0),5))^$I479)+(EXP(-$G479/INDEX($AV$5:$BA$12,MATCH($D479,$AR$5:$AR$12,0),6))*($G479/INDEX($AV$5:$BA$12,MATCH($D479,$AR$5:$AR$12,0),6))^$I479)),0)</x:f>
        <x:v>0</x:v>
      </x:c>
      <x:c r="AD479" s="145" t="n">
        <x:f>IFERROR((EXP(-$G479/INDEX($AV$5:$BA$12,MATCH($D479,$AR$5:$AR$12,0),6))*($G479/INDEX($AV$5:$BA$12,MATCH($D479,$AR$5:$AR$12,0),6))^$I479)/((EXP(-$G479/INDEX($AV$5:$BA$12,MATCH($D479,$AR$5:$AR$12,0),1))*($G479/INDEX($AV$5:$BA$12,MATCH($D479,$AR$5:$AR$12,0),1))^$I479)+(EXP(-$G479/INDEX($AV$5:$BA$12,MATCH($D479,$AR$5:$AR$12,0),2))*($G479/INDEX($AV$5:$BA$12,MATCH($D479,$AR$5:$AR$12,0),2))^$I479)+(EXP(-$G479/INDEX($AV$5:$BA$12,MATCH($D479,$AR$5:$AR$12,0),3))*($G479/INDEX($AV$5:$BA$12,MATCH($D479,$AR$5:$AR$12,0),3))^$I479)+(EXP(-$G479/INDEX($AV$5:$BA$12,MATCH($D479,$AR$5:$AR$12,0),4))*($G479/INDEX($AV$5:$BA$12,MATCH($D479,$AR$5:$AR$12,0),4))^$I479)+(EXP(-$G479/INDEX($AV$5:$BA$12,MATCH($D479,$AR$5:$AR$12,0),5))*($G479/INDEX($AV$5:$BA$12,MATCH($D479,$AR$5:$AR$12,0),5))^$I479)+(EXP(-$G479/INDEX($AV$5:$BA$12,MATCH($D479,$AR$5:$AR$12,0),6))*($G479/INDEX($AV$5:$BA$12,MATCH($D479,$AR$5:$AR$12,0),6))^$I479)),0)</x:f>
        <x:v>0</x:v>
      </x:c>
      <x:c r="AE479" s="145" t="n">
        <x:f>IFERROR((EXP(-$G479/INDEX($BB$5:$BG$12,MATCH($D479,$AR$5:$AR$12,0),1))*($G479/INDEX($BB$5:$BG$12,MATCH($D479,$AR$5:$AR$12,0),1))^$J479)/((EXP(-$G479/INDEX($BB$5:$BG$12,MATCH($D479,$AR$5:$AR$12,0),1))*($G479/INDEX($BB$5:$BG$12,MATCH($D479,$AR$5:$AR$12,0),1))^$J479)+(EXP(-$G479/INDEX($BB$5:$BG$12,MATCH($D479,$AR$5:$AR$12,0),2))*($G479/INDEX($BB$5:$BG$12,MATCH($D479,$AR$5:$AR$12,0),2))^$J479)+(EXP(-$G479/INDEX($BB$5:$BG$12,MATCH($D479,$AR$5:$AR$12,0),3))*($G479/INDEX($BB$5:$BG$12,MATCH($D479,$AR$5:$AR$12,0),3))^$J479)+(EXP(-$G479/INDEX($BB$5:$BG$12,MATCH($D479,$AR$5:$AR$12,0),4))*($G479/INDEX($BB$5:$BG$12,MATCH($D479,$AR$5:$AR$12,0),4))^$J479)+(EXP(-$G479/INDEX($BB$5:$BG$12,MATCH($D479,$AR$5:$AR$12,0),5))*($G479/INDEX($BB$5:$BG$12,MATCH($D479,$AR$5:$AR$12,0),5))^$J479)+(EXP(-$G479/INDEX($BB$5:$BG$12,MATCH($D479,$AR$5:$AR$12,0),6))*($G479/INDEX($BB$5:$BG$12,MATCH($D479,$AR$5:$AR$12,0),6))^$J479)),0)</x:f>
        <x:v>0</x:v>
      </x:c>
      <x:c r="AF479" s="145" t="n">
        <x:f>IFERROR((EXP(-$G479/INDEX($BB$5:$BG$12,MATCH($D479,$AR$5:$AR$12,0),2))*($G479/INDEX($BB$5:$BG$12,MATCH($D479,$AR$5:$AR$12,0),2))^$J479)/((EXP(-$G479/INDEX($BB$5:$BG$12,MATCH($D479,$AR$5:$AR$12,0),1))*($G479/INDEX($BB$5:$BG$12,MATCH($D479,$AR$5:$AR$12,0),1))^$J479)+(EXP(-$G479/INDEX($BB$5:$BG$12,MATCH($D479,$AR$5:$AR$12,0),2))*($G479/INDEX($BB$5:$BG$12,MATCH($D479,$AR$5:$AR$12,0),2))^$J479)+(EXP(-$G479/INDEX($BB$5:$BG$12,MATCH($D479,$AR$5:$AR$12,0),3))*($G479/INDEX($BB$5:$BG$12,MATCH($D479,$AR$5:$AR$12,0),3))^$J479)+(EXP(-$G479/INDEX($BB$5:$BG$12,MATCH($D479,$AR$5:$AR$12,0),4))*($G479/INDEX($BB$5:$BG$12,MATCH($D479,$AR$5:$AR$12,0),4))^$J479)+(EXP(-$G479/INDEX($BB$5:$BG$12,MATCH($D479,$AR$5:$AR$12,0),5))*($G479/INDEX($BB$5:$BG$12,MATCH($D479,$AR$5:$AR$12,0),5))^$J479)+(EXP(-$G479/INDEX($BB$5:$BG$12,MATCH($D479,$AR$5:$AR$12,0),6))*($G479/INDEX($BB$5:$BG$12,MATCH($D479,$AR$5:$AR$12,0),6))^$J479)),0)</x:f>
        <x:v>0</x:v>
      </x:c>
      <x:c r="AG479" s="145" t="n">
        <x:f>IFERROR((EXP(-$G479/INDEX($BB$5:$BG$12,MATCH($D479,$AR$5:$AR$12,0),3))*($G479/INDEX($BB$5:$BG$12,MATCH($D479,$AR$5:$AR$12,0),3))^$J479)/((EXP(-$G479/INDEX($BB$5:$BG$12,MATCH($D479,$AR$5:$AR$12,0),1))*($G479/INDEX($BB$5:$BG$12,MATCH($D479,$AR$5:$AR$12,0),1))^$J479)+(EXP(-$G479/INDEX($BB$5:$BG$12,MATCH($D479,$AR$5:$AR$12,0),2))*($G479/INDEX($BB$5:$BG$12,MATCH($D479,$AR$5:$AR$12,0),2))^$J479)+(EXP(-$G479/INDEX($BB$5:$BG$12,MATCH($D479,$AR$5:$AR$12,0),3))*($G479/INDEX($BB$5:$BG$12,MATCH($D479,$AR$5:$AR$12,0),3))^$J479)+(EXP(-$G479/INDEX($BB$5:$BG$12,MATCH($D479,$AR$5:$AR$12,0),4))*($G479/INDEX($BB$5:$BG$12,MATCH($D479,$AR$5:$AR$12,0),4))^$J479)+(EXP(-$G479/INDEX($BB$5:$BG$12,MATCH($D479,$AR$5:$AR$12,0),5))*($G479/INDEX($BB$5:$BG$12,MATCH($D479,$AR$5:$AR$12,0),5))^$J479)+(EXP(-$G479/INDEX($BB$5:$BG$12,MATCH($D479,$AR$5:$AR$12,0),6))*($G479/INDEX($BB$5:$BG$12,MATCH($D479,$AR$5:$AR$12,0),6))^$J479)),0)</x:f>
        <x:v>0</x:v>
      </x:c>
      <x:c r="AH479" s="145" t="n">
        <x:f>IFERROR((EXP(-$G479/INDEX($BB$5:$BG$12,MATCH($D479,$AR$5:$AR$12,0),4))*($G479/INDEX($BB$5:$BG$12,MATCH($D479,$AR$5:$AR$12,0),4))^$J479)/((EXP(-$G479/INDEX($BB$5:$BG$12,MATCH($D479,$AR$5:$AR$12,0),1))*($G479/INDEX($BB$5:$BG$12,MATCH($D479,$AR$5:$AR$12,0),1))^$J479)+(EXP(-$G479/INDEX($BB$5:$BG$12,MATCH($D479,$AR$5:$AR$12,0),2))*($G479/INDEX($BB$5:$BG$12,MATCH($D479,$AR$5:$AR$12,0),2))^$J479)+(EXP(-$G479/INDEX($BB$5:$BG$12,MATCH($D479,$AR$5:$AR$12,0),3))*($G479/INDEX($BB$5:$BG$12,MATCH($D479,$AR$5:$AR$12,0),3))^$J479)+(EXP(-$G479/INDEX($BB$5:$BG$12,MATCH($D479,$AR$5:$AR$12,0),4))*($G479/INDEX($BB$5:$BG$12,MATCH($D479,$AR$5:$AR$12,0),4))^$J479)+(EXP(-$G479/INDEX($BB$5:$BG$12,MATCH($D479,$AR$5:$AR$12,0),5))*($G479/INDEX($BB$5:$BG$12,MATCH($D479,$AR$5:$AR$12,0),5))^$J479)+(EXP(-$G479/INDEX($BB$5:$BG$12,MATCH($D479,$AR$5:$AR$12,0),6))*($G479/INDEX($BB$5:$BG$12,MATCH($D479,$AR$5:$AR$12,0),6))^$J479)),0)</x:f>
        <x:v>0</x:v>
      </x:c>
      <x:c r="AI479" s="145" t="n">
        <x:f>IFERROR((EXP(-$G479/INDEX($BB$5:$BG$12,MATCH($D479,$AR$5:$AR$12,0),5))*($G479/INDEX($BB$5:$BG$12,MATCH($D479,$AR$5:$AR$12,0),5))^$J479)/((EXP(-$G479/INDEX($BB$5:$BG$12,MATCH($D479,$AR$5:$AR$12,0),1))*($G479/INDEX($BB$5:$BG$12,MATCH($D479,$AR$5:$AR$12,0),1))^$J479)+(EXP(-$G479/INDEX($BB$5:$BG$12,MATCH($D479,$AR$5:$AR$12,0),2))*($G479/INDEX($BB$5:$BG$12,MATCH($D479,$AR$5:$AR$12,0),2))^$J479)+(EXP(-$G479/INDEX($BB$5:$BG$12,MATCH($D479,$AR$5:$AR$12,0),3))*($G479/INDEX($BB$5:$BG$12,MATCH($D479,$AR$5:$AR$12,0),3))^$J479)+(EXP(-$G479/INDEX($BB$5:$BG$12,MATCH($D479,$AR$5:$AR$12,0),4))*($G479/INDEX($BB$5:$BG$12,MATCH($D479,$AR$5:$AR$12,0),4))^$J479)+(EXP(-$G479/INDEX($BB$5:$BG$12,MATCH($D479,$AR$5:$AR$12,0),5))*($G479/INDEX($BB$5:$BG$12,MATCH($D479,$AR$5:$AR$12,0),5))^$J479)+(EXP(-$G479/INDEX($BB$5:$BG$12,MATCH($D479,$AR$5:$AR$12,0),6))*($G479/INDEX($BB$5:$BG$12,MATCH($D479,$AR$5:$AR$12,0),6))^$J479)),0)</x:f>
        <x:v>0</x:v>
      </x:c>
      <x:c r="AJ479" s="145" t="n">
        <x:f>IFERROR((EXP(-$G479/INDEX($BB$5:$BG$12,MATCH($D479,$AR$5:$AR$12,0),6))*($G479/INDEX($BB$5:$BG$12,MATCH($D479,$AR$5:$AR$12,0),6))^$J479)/((EXP(-$G479/INDEX($BB$5:$BG$12,MATCH($D479,$AR$5:$AR$12,0),1))*($G479/INDEX($BB$5:$BG$12,MATCH($D479,$AR$5:$AR$12,0),1))^$J479)+(EXP(-$G479/INDEX($BB$5:$BG$12,MATCH($D479,$AR$5:$AR$12,0),2))*($G479/INDEX($BB$5:$BG$12,MATCH($D479,$AR$5:$AR$12,0),2))^$J479)+(EXP(-$G479/INDEX($BB$5:$BG$12,MATCH($D479,$AR$5:$AR$12,0),3))*($G479/INDEX($BB$5:$BG$12,MATCH($D479,$AR$5:$AR$12,0),3))^$J479)+(EXP(-$G479/INDEX($BB$5:$BG$12,MATCH($D479,$AR$5:$AR$12,0),4))*($G479/INDEX($BB$5:$BG$12,MATCH($D479,$AR$5:$AR$12,0),4))^$J479)+(EXP(-$G479/INDEX($BB$5:$BG$12,MATCH($D479,$AR$5:$AR$12,0),5))*($G479/INDEX($BB$5:$BG$12,MATCH($D479,$AR$5:$AR$12,0),5))^$J479)+(EXP(-$G479/INDEX($BB$5:$BG$12,MATCH($D479,$AR$5:$AR$12,0),6))*($G479/INDEX($BB$5:$BG$12,MATCH($D479,$AR$5:$AR$12,0),6))^$J479)),0)</x:f>
        <x:v>0</x:v>
      </x:c>
      <x:c r="BJ479"/>
      <x:c r="BK479"/>
      <x:c r="BL479"/>
      <x:c r="BM479"/>
      <x:c r="BN479"/>
      <x:c r="BO479"/>
      <x:c r="BP479"/>
      <x:c r="BQ479"/>
      <x:c r="BR479"/>
      <x:c r="BS479"/>
      <x:c r="BT479"/>
      <x:c r="BU479"/>
      <x:c r="BV479"/>
      <x:c r="BW479"/>
      <x:c r="BX479"/>
      <x:c r="BY479"/>
      <x:c r="BZ479"/>
    </x:row>
    <x:row r="480">
      <x:c r="A480" s="30" t="n">
        <x:f>'対象台データ'!A478</x:f>
        <x:v>46278</x:v>
      </x:c>
      <x:c r="B480" s="1004" t="str">
        <x:f>'対象台データ'!B478</x:f>
        <x:v>日</x:v>
      </x:c>
      <x:c r="C480" s="1004" t="str">
        <x:f>'対象台データ'!C478</x:f>
        <x:v>9/13</x:v>
      </x:c>
      <x:c r="D480" t="str">
        <x:f>'対象台データ'!D478</x:f>
        <x:v>ヴァルヴレイヴ2</x:v>
      </x:c>
      <x:c r="E480" s="1015" t="n">
        <x:f>IF($X480="A",MIN(100,MAX(0,55+(V480-55)*(1+0.4*SQRT(MIN(G480/8000,1))))),MIN(100,MAX(0,V480)))</x:f>
        <x:v>74.69778090587374</x:v>
      </x:c>
      <x:c r="F480" s="1017" t="n">
        <x:f>'対象台データ'!E478</x:f>
        <x:v>644</x:v>
      </x:c>
      <x:c r="G480" s="644" t="n">
        <x:f>'対象台データ'!F478</x:f>
        <x:v>6548</x:v>
      </x:c>
      <x:c r="H480" s="644" t="n">
        <x:f>'対象台データ'!G478</x:f>
        <x:v>3104</x:v>
      </x:c>
      <x:c r="I480" s="644" t="n">
        <x:f>'対象台データ'!H478</x:f>
        <x:v>90</x:v>
      </x:c>
      <x:c r="J480" s="644" t="n">
        <x:f>'対象台データ'!I478</x:f>
        <x:v>5</x:v>
      </x:c>
      <x:c r="K480" s="145" t="n">
        <x:f>'対象台データ'!K478</x:f>
        <x:v>1.1580126247200162</x:v>
      </x:c>
      <x:c r="L480" s="28" t="n">
        <x:f>IF(G480&lt;=0,5,IF(G480&lt;1500,5+(G480-0)*(20-5)/(1500-0),IF(G480&lt;3000,20+(G480-1500)*(40-20)/(3000-1500),IF(G480&lt;4500,40+(G480-3000)*(58-40)/(4500-3000),IF(G480&lt;6000,58+(G480-4500)*(72-58)/(6000-4500),IF(G480&lt;7500,72+(G480-6000)*(84-72)/(7500-6000),IF(G480&lt;9000,84+(G480-7500)*(93-84)/(9000-7500),IF(G480&lt;11000,93+(G480-9000)*(100-93)/(11000-9000),100))))))))</x:f>
        <x:v>76.384</x:v>
      </x:c>
      <x:c r="M480" s="28" t="n">
        <x:v>1</x:v>
      </x:c>
      <x:c r="N480" s="28" t="n">
        <x:f>MIN(100,L480*M480)</x:f>
        <x:v>76.384</x:v>
      </x:c>
      <x:c r="O480" s="28" t="n">
        <x:f>IF(K480&lt;=0.8,0,IF(K480&lt;0.9,0+(K480-0.8)*(10-0)/(0.9-0.8),IF(K480&lt;1,10+(K480-0.9)*(35-10)/(1-0.9),IF(K480&lt;1.2,35+(K480-1)*(87-35)/(1.2-1),IF(K480&lt;1.3,87+(K480-1.2)*(96-87)/(1.3-1.2),IF(K480&lt;1.45,96+(K480-1.3)*(100-96)/(1.45-1.3),100))))))</x:f>
        <x:v>76.08328242720422</x:v>
      </x:c>
      <x:c r="P480" s="145" t="n">
        <x:f>MIN(1,SQRT(G480/8000))</x:f>
        <x:v>0.9047098982546836</x:v>
      </x:c>
      <x:c r="Q480" s="28" t="n">
        <x:f>35+(O480-35)*P480</x:f>
        <x:v>72.16845226468436</x:v>
      </x:c>
      <x:c r="R480" s="28" t="n">
        <x:f>IF(K480&lt;0.95,MIN(25,(0.95-K480)*250),0)</x:f>
        <x:v>0</x:v>
      </x:c>
      <x:c r="S480" s="28" t="n">
        <x:f>IF($X480="A",Y480*5+Z480*15+AA480*30+AB480*60+AC480*80+AD480*100,0)</x:f>
        <x:v>0</x:v>
      </x:c>
      <x:c r="T480" s="28" t="n">
        <x:f>IF($X480="A",AE480*5+AF480*15+AG480*30+AH480*60+AI480*80+AJ480*100,0)</x:f>
        <x:v>0</x:v>
      </x:c>
      <x:c r="U480" s="28" t="n">
        <x:f>IF($X480="A",S480*15%+T480*30%+Q480*55%,0)</x:f>
        <x:v>0</x:v>
      </x:c>
      <x:c r="V480" s="1019" t="n">
        <x:f>IF($X480="A",U480*80%+N480*20%,N480*IFERROR(INDEX($AT$5:$AT$60,MATCH($D480,$AR$5:$AR$60,0)),0.6)+Q480*IFERROR(INDEX($AU$5:$AU$60,MATCH($D480,$AR$5:$AR$60,0)),0.4)-R480)</x:f>
        <x:v>74.69778090587374</x:v>
      </x:c>
      <x:c r="W480" s="25" t="str">
        <x:f>IF(E480&gt;=90,"設定6級候補",IF(E480&gt;=75,"設定4以上強候補",IF(E480&gt;=60,"設定4以上を疑う","要観察")))</x:f>
        <x:v>設定4以上を疑う</x:v>
      </x:c>
      <x:c r="X480" s="1004" t="str">
        <x:f>IFERROR(INDEX($AS$5:$AS$60,MATCH($D480,$AR$5:$AR$60,0)),"AT")</x:f>
        <x:v>AT</x:v>
      </x:c>
      <x:c r="Y480" s="145" t="n">
        <x:f>IFERROR((EXP(-$G480/INDEX($AV$5:$BA$12,MATCH($D480,$AR$5:$AR$12,0),1))*($G480/INDEX($AV$5:$BA$12,MATCH($D480,$AR$5:$AR$12,0),1))^$I480)/((EXP(-$G480/INDEX($AV$5:$BA$12,MATCH($D480,$AR$5:$AR$12,0),1))*($G480/INDEX($AV$5:$BA$12,MATCH($D480,$AR$5:$AR$12,0),1))^$I480)+(EXP(-$G480/INDEX($AV$5:$BA$12,MATCH($D480,$AR$5:$AR$12,0),2))*($G480/INDEX($AV$5:$BA$12,MATCH($D480,$AR$5:$AR$12,0),2))^$I480)+(EXP(-$G480/INDEX($AV$5:$BA$12,MATCH($D480,$AR$5:$AR$12,0),3))*($G480/INDEX($AV$5:$BA$12,MATCH($D480,$AR$5:$AR$12,0),3))^$I480)+(EXP(-$G480/INDEX($AV$5:$BA$12,MATCH($D480,$AR$5:$AR$12,0),4))*($G480/INDEX($AV$5:$BA$12,MATCH($D480,$AR$5:$AR$12,0),4))^$I480)+(EXP(-$G480/INDEX($AV$5:$BA$12,MATCH($D480,$AR$5:$AR$12,0),5))*($G480/INDEX($AV$5:$BA$12,MATCH($D480,$AR$5:$AR$12,0),5))^$I480)+(EXP(-$G480/INDEX($AV$5:$BA$12,MATCH($D480,$AR$5:$AR$12,0),6))*($G480/INDEX($AV$5:$BA$12,MATCH($D480,$AR$5:$AR$12,0),6))^$I480)),0)</x:f>
        <x:v>0</x:v>
      </x:c>
      <x:c r="Z480" s="145" t="n">
        <x:f>IFERROR((EXP(-$G480/INDEX($AV$5:$BA$12,MATCH($D480,$AR$5:$AR$12,0),2))*($G480/INDEX($AV$5:$BA$12,MATCH($D480,$AR$5:$AR$12,0),2))^$I480)/((EXP(-$G480/INDEX($AV$5:$BA$12,MATCH($D480,$AR$5:$AR$12,0),1))*($G480/INDEX($AV$5:$BA$12,MATCH($D480,$AR$5:$AR$12,0),1))^$I480)+(EXP(-$G480/INDEX($AV$5:$BA$12,MATCH($D480,$AR$5:$AR$12,0),2))*($G480/INDEX($AV$5:$BA$12,MATCH($D480,$AR$5:$AR$12,0),2))^$I480)+(EXP(-$G480/INDEX($AV$5:$BA$12,MATCH($D480,$AR$5:$AR$12,0),3))*($G480/INDEX($AV$5:$BA$12,MATCH($D480,$AR$5:$AR$12,0),3))^$I480)+(EXP(-$G480/INDEX($AV$5:$BA$12,MATCH($D480,$AR$5:$AR$12,0),4))*($G480/INDEX($AV$5:$BA$12,MATCH($D480,$AR$5:$AR$12,0),4))^$I480)+(EXP(-$G480/INDEX($AV$5:$BA$12,MATCH($D480,$AR$5:$AR$12,0),5))*($G480/INDEX($AV$5:$BA$12,MATCH($D480,$AR$5:$AR$12,0),5))^$I480)+(EXP(-$G480/INDEX($AV$5:$BA$12,MATCH($D480,$AR$5:$AR$12,0),6))*($G480/INDEX($AV$5:$BA$12,MATCH($D480,$AR$5:$AR$12,0),6))^$I480)),0)</x:f>
        <x:v>0</x:v>
      </x:c>
      <x:c r="AA480" s="145" t="n">
        <x:f>IFERROR((EXP(-$G480/INDEX($AV$5:$BA$12,MATCH($D480,$AR$5:$AR$12,0),3))*($G480/INDEX($AV$5:$BA$12,MATCH($D480,$AR$5:$AR$12,0),3))^$I480)/((EXP(-$G480/INDEX($AV$5:$BA$12,MATCH($D480,$AR$5:$AR$12,0),1))*($G480/INDEX($AV$5:$BA$12,MATCH($D480,$AR$5:$AR$12,0),1))^$I480)+(EXP(-$G480/INDEX($AV$5:$BA$12,MATCH($D480,$AR$5:$AR$12,0),2))*($G480/INDEX($AV$5:$BA$12,MATCH($D480,$AR$5:$AR$12,0),2))^$I480)+(EXP(-$G480/INDEX($AV$5:$BA$12,MATCH($D480,$AR$5:$AR$12,0),3))*($G480/INDEX($AV$5:$BA$12,MATCH($D480,$AR$5:$AR$12,0),3))^$I480)+(EXP(-$G480/INDEX($AV$5:$BA$12,MATCH($D480,$AR$5:$AR$12,0),4))*($G480/INDEX($AV$5:$BA$12,MATCH($D480,$AR$5:$AR$12,0),4))^$I480)+(EXP(-$G480/INDEX($AV$5:$BA$12,MATCH($D480,$AR$5:$AR$12,0),5))*($G480/INDEX($AV$5:$BA$12,MATCH($D480,$AR$5:$AR$12,0),5))^$I480)+(EXP(-$G480/INDEX($AV$5:$BA$12,MATCH($D480,$AR$5:$AR$12,0),6))*($G480/INDEX($AV$5:$BA$12,MATCH($D480,$AR$5:$AR$12,0),6))^$I480)),0)</x:f>
        <x:v>0</x:v>
      </x:c>
      <x:c r="AB480" s="145" t="n">
        <x:f>IFERROR((EXP(-$G480/INDEX($AV$5:$BA$12,MATCH($D480,$AR$5:$AR$12,0),4))*($G480/INDEX($AV$5:$BA$12,MATCH($D480,$AR$5:$AR$12,0),4))^$I480)/((EXP(-$G480/INDEX($AV$5:$BA$12,MATCH($D480,$AR$5:$AR$12,0),1))*($G480/INDEX($AV$5:$BA$12,MATCH($D480,$AR$5:$AR$12,0),1))^$I480)+(EXP(-$G480/INDEX($AV$5:$BA$12,MATCH($D480,$AR$5:$AR$12,0),2))*($G480/INDEX($AV$5:$BA$12,MATCH($D480,$AR$5:$AR$12,0),2))^$I480)+(EXP(-$G480/INDEX($AV$5:$BA$12,MATCH($D480,$AR$5:$AR$12,0),3))*($G480/INDEX($AV$5:$BA$12,MATCH($D480,$AR$5:$AR$12,0),3))^$I480)+(EXP(-$G480/INDEX($AV$5:$BA$12,MATCH($D480,$AR$5:$AR$12,0),4))*($G480/INDEX($AV$5:$BA$12,MATCH($D480,$AR$5:$AR$12,0),4))^$I480)+(EXP(-$G480/INDEX($AV$5:$BA$12,MATCH($D480,$AR$5:$AR$12,0),5))*($G480/INDEX($AV$5:$BA$12,MATCH($D480,$AR$5:$AR$12,0),5))^$I480)+(EXP(-$G480/INDEX($AV$5:$BA$12,MATCH($D480,$AR$5:$AR$12,0),6))*($G480/INDEX($AV$5:$BA$12,MATCH($D480,$AR$5:$AR$12,0),6))^$I480)),0)</x:f>
        <x:v>0</x:v>
      </x:c>
      <x:c r="AC480" s="145" t="n">
        <x:f>IFERROR((EXP(-$G480/INDEX($AV$5:$BA$12,MATCH($D480,$AR$5:$AR$12,0),5))*($G480/INDEX($AV$5:$BA$12,MATCH($D480,$AR$5:$AR$12,0),5))^$I480)/((EXP(-$G480/INDEX($AV$5:$BA$12,MATCH($D480,$AR$5:$AR$12,0),1))*($G480/INDEX($AV$5:$BA$12,MATCH($D480,$AR$5:$AR$12,0),1))^$I480)+(EXP(-$G480/INDEX($AV$5:$BA$12,MATCH($D480,$AR$5:$AR$12,0),2))*($G480/INDEX($AV$5:$BA$12,MATCH($D480,$AR$5:$AR$12,0),2))^$I480)+(EXP(-$G480/INDEX($AV$5:$BA$12,MATCH($D480,$AR$5:$AR$12,0),3))*($G480/INDEX($AV$5:$BA$12,MATCH($D480,$AR$5:$AR$12,0),3))^$I480)+(EXP(-$G480/INDEX($AV$5:$BA$12,MATCH($D480,$AR$5:$AR$12,0),4))*($G480/INDEX($AV$5:$BA$12,MATCH($D480,$AR$5:$AR$12,0),4))^$I480)+(EXP(-$G480/INDEX($AV$5:$BA$12,MATCH($D480,$AR$5:$AR$12,0),5))*($G480/INDEX($AV$5:$BA$12,MATCH($D480,$AR$5:$AR$12,0),5))^$I480)+(EXP(-$G480/INDEX($AV$5:$BA$12,MATCH($D480,$AR$5:$AR$12,0),6))*($G480/INDEX($AV$5:$BA$12,MATCH($D480,$AR$5:$AR$12,0),6))^$I480)),0)</x:f>
        <x:v>0</x:v>
      </x:c>
      <x:c r="AD480" s="145" t="n">
        <x:f>IFERROR((EXP(-$G480/INDEX($AV$5:$BA$12,MATCH($D480,$AR$5:$AR$12,0),6))*($G480/INDEX($AV$5:$BA$12,MATCH($D480,$AR$5:$AR$12,0),6))^$I480)/((EXP(-$G480/INDEX($AV$5:$BA$12,MATCH($D480,$AR$5:$AR$12,0),1))*($G480/INDEX($AV$5:$BA$12,MATCH($D480,$AR$5:$AR$12,0),1))^$I480)+(EXP(-$G480/INDEX($AV$5:$BA$12,MATCH($D480,$AR$5:$AR$12,0),2))*($G480/INDEX($AV$5:$BA$12,MATCH($D480,$AR$5:$AR$12,0),2))^$I480)+(EXP(-$G480/INDEX($AV$5:$BA$12,MATCH($D480,$AR$5:$AR$12,0),3))*($G480/INDEX($AV$5:$BA$12,MATCH($D480,$AR$5:$AR$12,0),3))^$I480)+(EXP(-$G480/INDEX($AV$5:$BA$12,MATCH($D480,$AR$5:$AR$12,0),4))*($G480/INDEX($AV$5:$BA$12,MATCH($D480,$AR$5:$AR$12,0),4))^$I480)+(EXP(-$G480/INDEX($AV$5:$BA$12,MATCH($D480,$AR$5:$AR$12,0),5))*($G480/INDEX($AV$5:$BA$12,MATCH($D480,$AR$5:$AR$12,0),5))^$I480)+(EXP(-$G480/INDEX($AV$5:$BA$12,MATCH($D480,$AR$5:$AR$12,0),6))*($G480/INDEX($AV$5:$BA$12,MATCH($D480,$AR$5:$AR$12,0),6))^$I480)),0)</x:f>
        <x:v>0</x:v>
      </x:c>
      <x:c r="AE480" s="145" t="n">
        <x:f>IFERROR((EXP(-$G480/INDEX($BB$5:$BG$12,MATCH($D480,$AR$5:$AR$12,0),1))*($G480/INDEX($BB$5:$BG$12,MATCH($D480,$AR$5:$AR$12,0),1))^$J480)/((EXP(-$G480/INDEX($BB$5:$BG$12,MATCH($D480,$AR$5:$AR$12,0),1))*($G480/INDEX($BB$5:$BG$12,MATCH($D480,$AR$5:$AR$12,0),1))^$J480)+(EXP(-$G480/INDEX($BB$5:$BG$12,MATCH($D480,$AR$5:$AR$12,0),2))*($G480/INDEX($BB$5:$BG$12,MATCH($D480,$AR$5:$AR$12,0),2))^$J480)+(EXP(-$G480/INDEX($BB$5:$BG$12,MATCH($D480,$AR$5:$AR$12,0),3))*($G480/INDEX($BB$5:$BG$12,MATCH($D480,$AR$5:$AR$12,0),3))^$J480)+(EXP(-$G480/INDEX($BB$5:$BG$12,MATCH($D480,$AR$5:$AR$12,0),4))*($G480/INDEX($BB$5:$BG$12,MATCH($D480,$AR$5:$AR$12,0),4))^$J480)+(EXP(-$G480/INDEX($BB$5:$BG$12,MATCH($D480,$AR$5:$AR$12,0),5))*($G480/INDEX($BB$5:$BG$12,MATCH($D480,$AR$5:$AR$12,0),5))^$J480)+(EXP(-$G480/INDEX($BB$5:$BG$12,MATCH($D480,$AR$5:$AR$12,0),6))*($G480/INDEX($BB$5:$BG$12,MATCH($D480,$AR$5:$AR$12,0),6))^$J480)),0)</x:f>
        <x:v>0</x:v>
      </x:c>
      <x:c r="AF480" s="145" t="n">
        <x:f>IFERROR((EXP(-$G480/INDEX($BB$5:$BG$12,MATCH($D480,$AR$5:$AR$12,0),2))*($G480/INDEX($BB$5:$BG$12,MATCH($D480,$AR$5:$AR$12,0),2))^$J480)/((EXP(-$G480/INDEX($BB$5:$BG$12,MATCH($D480,$AR$5:$AR$12,0),1))*($G480/INDEX($BB$5:$BG$12,MATCH($D480,$AR$5:$AR$12,0),1))^$J480)+(EXP(-$G480/INDEX($BB$5:$BG$12,MATCH($D480,$AR$5:$AR$12,0),2))*($G480/INDEX($BB$5:$BG$12,MATCH($D480,$AR$5:$AR$12,0),2))^$J480)+(EXP(-$G480/INDEX($BB$5:$BG$12,MATCH($D480,$AR$5:$AR$12,0),3))*($G480/INDEX($BB$5:$BG$12,MATCH($D480,$AR$5:$AR$12,0),3))^$J480)+(EXP(-$G480/INDEX($BB$5:$BG$12,MATCH($D480,$AR$5:$AR$12,0),4))*($G480/INDEX($BB$5:$BG$12,MATCH($D480,$AR$5:$AR$12,0),4))^$J480)+(EXP(-$G480/INDEX($BB$5:$BG$12,MATCH($D480,$AR$5:$AR$12,0),5))*($G480/INDEX($BB$5:$BG$12,MATCH($D480,$AR$5:$AR$12,0),5))^$J480)+(EXP(-$G480/INDEX($BB$5:$BG$12,MATCH($D480,$AR$5:$AR$12,0),6))*($G480/INDEX($BB$5:$BG$12,MATCH($D480,$AR$5:$AR$12,0),6))^$J480)),0)</x:f>
        <x:v>0</x:v>
      </x:c>
      <x:c r="AG480" s="145" t="n">
        <x:f>IFERROR((EXP(-$G480/INDEX($BB$5:$BG$12,MATCH($D480,$AR$5:$AR$12,0),3))*($G480/INDEX($BB$5:$BG$12,MATCH($D480,$AR$5:$AR$12,0),3))^$J480)/((EXP(-$G480/INDEX($BB$5:$BG$12,MATCH($D480,$AR$5:$AR$12,0),1))*($G480/INDEX($BB$5:$BG$12,MATCH($D480,$AR$5:$AR$12,0),1))^$J480)+(EXP(-$G480/INDEX($BB$5:$BG$12,MATCH($D480,$AR$5:$AR$12,0),2))*($G480/INDEX($BB$5:$BG$12,MATCH($D480,$AR$5:$AR$12,0),2))^$J480)+(EXP(-$G480/INDEX($BB$5:$BG$12,MATCH($D480,$AR$5:$AR$12,0),3))*($G480/INDEX($BB$5:$BG$12,MATCH($D480,$AR$5:$AR$12,0),3))^$J480)+(EXP(-$G480/INDEX($BB$5:$BG$12,MATCH($D480,$AR$5:$AR$12,0),4))*($G480/INDEX($BB$5:$BG$12,MATCH($D480,$AR$5:$AR$12,0),4))^$J480)+(EXP(-$G480/INDEX($BB$5:$BG$12,MATCH($D480,$AR$5:$AR$12,0),5))*($G480/INDEX($BB$5:$BG$12,MATCH($D480,$AR$5:$AR$12,0),5))^$J480)+(EXP(-$G480/INDEX($BB$5:$BG$12,MATCH($D480,$AR$5:$AR$12,0),6))*($G480/INDEX($BB$5:$BG$12,MATCH($D480,$AR$5:$AR$12,0),6))^$J480)),0)</x:f>
        <x:v>0</x:v>
      </x:c>
      <x:c r="AH480" s="145" t="n">
        <x:f>IFERROR((EXP(-$G480/INDEX($BB$5:$BG$12,MATCH($D480,$AR$5:$AR$12,0),4))*($G480/INDEX($BB$5:$BG$12,MATCH($D480,$AR$5:$AR$12,0),4))^$J480)/((EXP(-$G480/INDEX($BB$5:$BG$12,MATCH($D480,$AR$5:$AR$12,0),1))*($G480/INDEX($BB$5:$BG$12,MATCH($D480,$AR$5:$AR$12,0),1))^$J480)+(EXP(-$G480/INDEX($BB$5:$BG$12,MATCH($D480,$AR$5:$AR$12,0),2))*($G480/INDEX($BB$5:$BG$12,MATCH($D480,$AR$5:$AR$12,0),2))^$J480)+(EXP(-$G480/INDEX($BB$5:$BG$12,MATCH($D480,$AR$5:$AR$12,0),3))*($G480/INDEX($BB$5:$BG$12,MATCH($D480,$AR$5:$AR$12,0),3))^$J480)+(EXP(-$G480/INDEX($BB$5:$BG$12,MATCH($D480,$AR$5:$AR$12,0),4))*($G480/INDEX($BB$5:$BG$12,MATCH($D480,$AR$5:$AR$12,0),4))^$J480)+(EXP(-$G480/INDEX($BB$5:$BG$12,MATCH($D480,$AR$5:$AR$12,0),5))*($G480/INDEX($BB$5:$BG$12,MATCH($D480,$AR$5:$AR$12,0),5))^$J480)+(EXP(-$G480/INDEX($BB$5:$BG$12,MATCH($D480,$AR$5:$AR$12,0),6))*($G480/INDEX($BB$5:$BG$12,MATCH($D480,$AR$5:$AR$12,0),6))^$J480)),0)</x:f>
        <x:v>0</x:v>
      </x:c>
      <x:c r="AI480" s="145" t="n">
        <x:f>IFERROR((EXP(-$G480/INDEX($BB$5:$BG$12,MATCH($D480,$AR$5:$AR$12,0),5))*($G480/INDEX($BB$5:$BG$12,MATCH($D480,$AR$5:$AR$12,0),5))^$J480)/((EXP(-$G480/INDEX($BB$5:$BG$12,MATCH($D480,$AR$5:$AR$12,0),1))*($G480/INDEX($BB$5:$BG$12,MATCH($D480,$AR$5:$AR$12,0),1))^$J480)+(EXP(-$G480/INDEX($BB$5:$BG$12,MATCH($D480,$AR$5:$AR$12,0),2))*($G480/INDEX($BB$5:$BG$12,MATCH($D480,$AR$5:$AR$12,0),2))^$J480)+(EXP(-$G480/INDEX($BB$5:$BG$12,MATCH($D480,$AR$5:$AR$12,0),3))*($G480/INDEX($BB$5:$BG$12,MATCH($D480,$AR$5:$AR$12,0),3))^$J480)+(EXP(-$G480/INDEX($BB$5:$BG$12,MATCH($D480,$AR$5:$AR$12,0),4))*($G480/INDEX($BB$5:$BG$12,MATCH($D480,$AR$5:$AR$12,0),4))^$J480)+(EXP(-$G480/INDEX($BB$5:$BG$12,MATCH($D480,$AR$5:$AR$12,0),5))*($G480/INDEX($BB$5:$BG$12,MATCH($D480,$AR$5:$AR$12,0),5))^$J480)+(EXP(-$G480/INDEX($BB$5:$BG$12,MATCH($D480,$AR$5:$AR$12,0),6))*($G480/INDEX($BB$5:$BG$12,MATCH($D480,$AR$5:$AR$12,0),6))^$J480)),0)</x:f>
        <x:v>0</x:v>
      </x:c>
      <x:c r="AJ480" s="145" t="n">
        <x:f>IFERROR((EXP(-$G480/INDEX($BB$5:$BG$12,MATCH($D480,$AR$5:$AR$12,0),6))*($G480/INDEX($BB$5:$BG$12,MATCH($D480,$AR$5:$AR$12,0),6))^$J480)/((EXP(-$G480/INDEX($BB$5:$BG$12,MATCH($D480,$AR$5:$AR$12,0),1))*($G480/INDEX($BB$5:$BG$12,MATCH($D480,$AR$5:$AR$12,0),1))^$J480)+(EXP(-$G480/INDEX($BB$5:$BG$12,MATCH($D480,$AR$5:$AR$12,0),2))*($G480/INDEX($BB$5:$BG$12,MATCH($D480,$AR$5:$AR$12,0),2))^$J480)+(EXP(-$G480/INDEX($BB$5:$BG$12,MATCH($D480,$AR$5:$AR$12,0),3))*($G480/INDEX($BB$5:$BG$12,MATCH($D480,$AR$5:$AR$12,0),3))^$J480)+(EXP(-$G480/INDEX($BB$5:$BG$12,MATCH($D480,$AR$5:$AR$12,0),4))*($G480/INDEX($BB$5:$BG$12,MATCH($D480,$AR$5:$AR$12,0),4))^$J480)+(EXP(-$G480/INDEX($BB$5:$BG$12,MATCH($D480,$AR$5:$AR$12,0),5))*($G480/INDEX($BB$5:$BG$12,MATCH($D480,$AR$5:$AR$12,0),5))^$J480)+(EXP(-$G480/INDEX($BB$5:$BG$12,MATCH($D480,$AR$5:$AR$12,0),6))*($G480/INDEX($BB$5:$BG$12,MATCH($D480,$AR$5:$AR$12,0),6))^$J480)),0)</x:f>
        <x:v>0</x:v>
      </x:c>
      <x:c r="BJ480"/>
      <x:c r="BK480"/>
      <x:c r="BL480"/>
      <x:c r="BM480"/>
      <x:c r="BN480"/>
      <x:c r="BO480"/>
      <x:c r="BP480"/>
      <x:c r="BQ480"/>
      <x:c r="BR480"/>
      <x:c r="BS480"/>
      <x:c r="BT480"/>
      <x:c r="BU480"/>
      <x:c r="BV480"/>
      <x:c r="BW480"/>
      <x:c r="BX480"/>
      <x:c r="BY480"/>
      <x:c r="BZ480"/>
    </x:row>
    <x:row r="481">
      <x:c r="A481" s="30" t="n">
        <x:f>'対象台データ'!A479</x:f>
        <x:v>46278</x:v>
      </x:c>
      <x:c r="B481" s="1004" t="str">
        <x:f>'対象台データ'!B479</x:f>
        <x:v>日</x:v>
      </x:c>
      <x:c r="C481" s="1004" t="str">
        <x:f>'対象台データ'!C479</x:f>
        <x:v>9/13</x:v>
      </x:c>
      <x:c r="D481" t="str">
        <x:f>'対象台データ'!D479</x:f>
        <x:v>ヴァルヴレイヴ2</x:v>
      </x:c>
      <x:c r="E481" s="1015" t="n">
        <x:f>IF($X481="A",MIN(100,MAX(0,55+(V481-55)*(1+0.4*SQRT(MIN(G481/8000,1))))),MIN(100,MAX(0,V481)))</x:f>
        <x:v>81.64868293427745</x:v>
      </x:c>
      <x:c r="F481" s="1017" t="n">
        <x:f>'対象台データ'!E479</x:f>
        <x:v>646</x:v>
      </x:c>
      <x:c r="G481" s="644" t="n">
        <x:f>'対象台データ'!F479</x:f>
        <x:v>6443</x:v>
      </x:c>
      <x:c r="H481" s="644" t="n">
        <x:f>'対象台データ'!G479</x:f>
        <x:v>6657</x:v>
      </x:c>
      <x:c r="I481" s="644" t="n">
        <x:f>'対象台データ'!H479</x:f>
        <x:v>112</x:v>
      </x:c>
      <x:c r="J481" s="644" t="n">
        <x:f>'対象台データ'!I479</x:f>
        <x:v>8</x:v>
      </x:c>
      <x:c r="K481" s="145" t="n">
        <x:f>'対象台データ'!K479</x:f>
        <x:v>1.3444047803818098</x:v>
      </x:c>
      <x:c r="L481" s="28" t="n">
        <x:f>IF(G481&lt;=0,5,IF(G481&lt;1500,5+(G481-0)*(20-5)/(1500-0),IF(G481&lt;3000,20+(G481-1500)*(40-20)/(3000-1500),IF(G481&lt;4500,40+(G481-3000)*(58-40)/(4500-3000),IF(G481&lt;6000,58+(G481-4500)*(72-58)/(6000-4500),IF(G481&lt;7500,72+(G481-6000)*(84-72)/(7500-6000),IF(G481&lt;9000,84+(G481-7500)*(93-84)/(9000-7500),IF(G481&lt;11000,93+(G481-9000)*(100-93)/(11000-9000),100))))))))</x:f>
        <x:v>75.544</x:v>
      </x:c>
      <x:c r="M481" s="28" t="n">
        <x:v>1</x:v>
      </x:c>
      <x:c r="N481" s="28" t="n">
        <x:f>MIN(100,L481*M481)</x:f>
        <x:v>75.544</x:v>
      </x:c>
      <x:c r="O481" s="28" t="n">
        <x:f>IF(K481&lt;=0.8,0,IF(K481&lt;0.9,0+(K481-0.8)*(10-0)/(0.9-0.8),IF(K481&lt;1,10+(K481-0.9)*(35-10)/(1-0.9),IF(K481&lt;1.2,35+(K481-1)*(87-35)/(1.2-1),IF(K481&lt;1.3,87+(K481-1.2)*(96-87)/(1.3-1.2),IF(K481&lt;1.45,96+(K481-1.3)*(100-96)/(1.45-1.3),100))))))</x:f>
        <x:v>97.18412747684826</x:v>
      </x:c>
      <x:c r="P481" s="145" t="n">
        <x:f>MIN(1,SQRT(G481/8000))</x:f>
        <x:v>0.897426877244046</x:v>
      </x:c>
      <x:c r="Q481" s="28" t="n">
        <x:f>35+(O481-35)*P481</x:f>
        <x:v>90.80570733569361</x:v>
      </x:c>
      <x:c r="R481" s="28" t="n">
        <x:f>IF(K481&lt;0.95,MIN(25,(0.95-K481)*250),0)</x:f>
        <x:v>0</x:v>
      </x:c>
      <x:c r="S481" s="28" t="n">
        <x:f>IF($X481="A",Y481*5+Z481*15+AA481*30+AB481*60+AC481*80+AD481*100,0)</x:f>
        <x:v>0</x:v>
      </x:c>
      <x:c r="T481" s="28" t="n">
        <x:f>IF($X481="A",AE481*5+AF481*15+AG481*30+AH481*60+AI481*80+AJ481*100,0)</x:f>
        <x:v>0</x:v>
      </x:c>
      <x:c r="U481" s="28" t="n">
        <x:f>IF($X481="A",S481*15%+T481*30%+Q481*55%,0)</x:f>
        <x:v>0</x:v>
      </x:c>
      <x:c r="V481" s="1019" t="n">
        <x:f>IF($X481="A",U481*80%+N481*20%,N481*IFERROR(INDEX($AT$5:$AT$60,MATCH($D481,$AR$5:$AR$60,0)),0.6)+Q481*IFERROR(INDEX($AU$5:$AU$60,MATCH($D481,$AR$5:$AR$60,0)),0.4)-R481)</x:f>
        <x:v>81.64868293427745</x:v>
      </x:c>
      <x:c r="W481" s="25" t="str">
        <x:f>IF(E481&gt;=90,"設定6級候補",IF(E481&gt;=75,"設定4以上強候補",IF(E481&gt;=60,"設定4以上を疑う","要観察")))</x:f>
        <x:v>設定4以上強候補</x:v>
      </x:c>
      <x:c r="X481" s="1004" t="str">
        <x:f>IFERROR(INDEX($AS$5:$AS$60,MATCH($D481,$AR$5:$AR$60,0)),"AT")</x:f>
        <x:v>AT</x:v>
      </x:c>
      <x:c r="Y481" s="145" t="n">
        <x:f>IFERROR((EXP(-$G481/INDEX($AV$5:$BA$12,MATCH($D481,$AR$5:$AR$12,0),1))*($G481/INDEX($AV$5:$BA$12,MATCH($D481,$AR$5:$AR$12,0),1))^$I481)/((EXP(-$G481/INDEX($AV$5:$BA$12,MATCH($D481,$AR$5:$AR$12,0),1))*($G481/INDEX($AV$5:$BA$12,MATCH($D481,$AR$5:$AR$12,0),1))^$I481)+(EXP(-$G481/INDEX($AV$5:$BA$12,MATCH($D481,$AR$5:$AR$12,0),2))*($G481/INDEX($AV$5:$BA$12,MATCH($D481,$AR$5:$AR$12,0),2))^$I481)+(EXP(-$G481/INDEX($AV$5:$BA$12,MATCH($D481,$AR$5:$AR$12,0),3))*($G481/INDEX($AV$5:$BA$12,MATCH($D481,$AR$5:$AR$12,0),3))^$I481)+(EXP(-$G481/INDEX($AV$5:$BA$12,MATCH($D481,$AR$5:$AR$12,0),4))*($G481/INDEX($AV$5:$BA$12,MATCH($D481,$AR$5:$AR$12,0),4))^$I481)+(EXP(-$G481/INDEX($AV$5:$BA$12,MATCH($D481,$AR$5:$AR$12,0),5))*($G481/INDEX($AV$5:$BA$12,MATCH($D481,$AR$5:$AR$12,0),5))^$I481)+(EXP(-$G481/INDEX($AV$5:$BA$12,MATCH($D481,$AR$5:$AR$12,0),6))*($G481/INDEX($AV$5:$BA$12,MATCH($D481,$AR$5:$AR$12,0),6))^$I481)),0)</x:f>
        <x:v>0</x:v>
      </x:c>
      <x:c r="Z481" s="145" t="n">
        <x:f>IFERROR((EXP(-$G481/INDEX($AV$5:$BA$12,MATCH($D481,$AR$5:$AR$12,0),2))*($G481/INDEX($AV$5:$BA$12,MATCH($D481,$AR$5:$AR$12,0),2))^$I481)/((EXP(-$G481/INDEX($AV$5:$BA$12,MATCH($D481,$AR$5:$AR$12,0),1))*($G481/INDEX($AV$5:$BA$12,MATCH($D481,$AR$5:$AR$12,0),1))^$I481)+(EXP(-$G481/INDEX($AV$5:$BA$12,MATCH($D481,$AR$5:$AR$12,0),2))*($G481/INDEX($AV$5:$BA$12,MATCH($D481,$AR$5:$AR$12,0),2))^$I481)+(EXP(-$G481/INDEX($AV$5:$BA$12,MATCH($D481,$AR$5:$AR$12,0),3))*($G481/INDEX($AV$5:$BA$12,MATCH($D481,$AR$5:$AR$12,0),3))^$I481)+(EXP(-$G481/INDEX($AV$5:$BA$12,MATCH($D481,$AR$5:$AR$12,0),4))*($G481/INDEX($AV$5:$BA$12,MATCH($D481,$AR$5:$AR$12,0),4))^$I481)+(EXP(-$G481/INDEX($AV$5:$BA$12,MATCH($D481,$AR$5:$AR$12,0),5))*($G481/INDEX($AV$5:$BA$12,MATCH($D481,$AR$5:$AR$12,0),5))^$I481)+(EXP(-$G481/INDEX($AV$5:$BA$12,MATCH($D481,$AR$5:$AR$12,0),6))*($G481/INDEX($AV$5:$BA$12,MATCH($D481,$AR$5:$AR$12,0),6))^$I481)),0)</x:f>
        <x:v>0</x:v>
      </x:c>
      <x:c r="AA481" s="145" t="n">
        <x:f>IFERROR((EXP(-$G481/INDEX($AV$5:$BA$12,MATCH($D481,$AR$5:$AR$12,0),3))*($G481/INDEX($AV$5:$BA$12,MATCH($D481,$AR$5:$AR$12,0),3))^$I481)/((EXP(-$G481/INDEX($AV$5:$BA$12,MATCH($D481,$AR$5:$AR$12,0),1))*($G481/INDEX($AV$5:$BA$12,MATCH($D481,$AR$5:$AR$12,0),1))^$I481)+(EXP(-$G481/INDEX($AV$5:$BA$12,MATCH($D481,$AR$5:$AR$12,0),2))*($G481/INDEX($AV$5:$BA$12,MATCH($D481,$AR$5:$AR$12,0),2))^$I481)+(EXP(-$G481/INDEX($AV$5:$BA$12,MATCH($D481,$AR$5:$AR$12,0),3))*($G481/INDEX($AV$5:$BA$12,MATCH($D481,$AR$5:$AR$12,0),3))^$I481)+(EXP(-$G481/INDEX($AV$5:$BA$12,MATCH($D481,$AR$5:$AR$12,0),4))*($G481/INDEX($AV$5:$BA$12,MATCH($D481,$AR$5:$AR$12,0),4))^$I481)+(EXP(-$G481/INDEX($AV$5:$BA$12,MATCH($D481,$AR$5:$AR$12,0),5))*($G481/INDEX($AV$5:$BA$12,MATCH($D481,$AR$5:$AR$12,0),5))^$I481)+(EXP(-$G481/INDEX($AV$5:$BA$12,MATCH($D481,$AR$5:$AR$12,0),6))*($G481/INDEX($AV$5:$BA$12,MATCH($D481,$AR$5:$AR$12,0),6))^$I481)),0)</x:f>
        <x:v>0</x:v>
      </x:c>
      <x:c r="AB481" s="145" t="n">
        <x:f>IFERROR((EXP(-$G481/INDEX($AV$5:$BA$12,MATCH($D481,$AR$5:$AR$12,0),4))*($G481/INDEX($AV$5:$BA$12,MATCH($D481,$AR$5:$AR$12,0),4))^$I481)/((EXP(-$G481/INDEX($AV$5:$BA$12,MATCH($D481,$AR$5:$AR$12,0),1))*($G481/INDEX($AV$5:$BA$12,MATCH($D481,$AR$5:$AR$12,0),1))^$I481)+(EXP(-$G481/INDEX($AV$5:$BA$12,MATCH($D481,$AR$5:$AR$12,0),2))*($G481/INDEX($AV$5:$BA$12,MATCH($D481,$AR$5:$AR$12,0),2))^$I481)+(EXP(-$G481/INDEX($AV$5:$BA$12,MATCH($D481,$AR$5:$AR$12,0),3))*($G481/INDEX($AV$5:$BA$12,MATCH($D481,$AR$5:$AR$12,0),3))^$I481)+(EXP(-$G481/INDEX($AV$5:$BA$12,MATCH($D481,$AR$5:$AR$12,0),4))*($G481/INDEX($AV$5:$BA$12,MATCH($D481,$AR$5:$AR$12,0),4))^$I481)+(EXP(-$G481/INDEX($AV$5:$BA$12,MATCH($D481,$AR$5:$AR$12,0),5))*($G481/INDEX($AV$5:$BA$12,MATCH($D481,$AR$5:$AR$12,0),5))^$I481)+(EXP(-$G481/INDEX($AV$5:$BA$12,MATCH($D481,$AR$5:$AR$12,0),6))*($G481/INDEX($AV$5:$BA$12,MATCH($D481,$AR$5:$AR$12,0),6))^$I481)),0)</x:f>
        <x:v>0</x:v>
      </x:c>
      <x:c r="AC481" s="145" t="n">
        <x:f>IFERROR((EXP(-$G481/INDEX($AV$5:$BA$12,MATCH($D481,$AR$5:$AR$12,0),5))*($G481/INDEX($AV$5:$BA$12,MATCH($D481,$AR$5:$AR$12,0),5))^$I481)/((EXP(-$G481/INDEX($AV$5:$BA$12,MATCH($D481,$AR$5:$AR$12,0),1))*($G481/INDEX($AV$5:$BA$12,MATCH($D481,$AR$5:$AR$12,0),1))^$I481)+(EXP(-$G481/INDEX($AV$5:$BA$12,MATCH($D481,$AR$5:$AR$12,0),2))*($G481/INDEX($AV$5:$BA$12,MATCH($D481,$AR$5:$AR$12,0),2))^$I481)+(EXP(-$G481/INDEX($AV$5:$BA$12,MATCH($D481,$AR$5:$AR$12,0),3))*($G481/INDEX($AV$5:$BA$12,MATCH($D481,$AR$5:$AR$12,0),3))^$I481)+(EXP(-$G481/INDEX($AV$5:$BA$12,MATCH($D481,$AR$5:$AR$12,0),4))*($G481/INDEX($AV$5:$BA$12,MATCH($D481,$AR$5:$AR$12,0),4))^$I481)+(EXP(-$G481/INDEX($AV$5:$BA$12,MATCH($D481,$AR$5:$AR$12,0),5))*($G481/INDEX($AV$5:$BA$12,MATCH($D481,$AR$5:$AR$12,0),5))^$I481)+(EXP(-$G481/INDEX($AV$5:$BA$12,MATCH($D481,$AR$5:$AR$12,0),6))*($G481/INDEX($AV$5:$BA$12,MATCH($D481,$AR$5:$AR$12,0),6))^$I481)),0)</x:f>
        <x:v>0</x:v>
      </x:c>
      <x:c r="AD481" s="145" t="n">
        <x:f>IFERROR((EXP(-$G481/INDEX($AV$5:$BA$12,MATCH($D481,$AR$5:$AR$12,0),6))*($G481/INDEX($AV$5:$BA$12,MATCH($D481,$AR$5:$AR$12,0),6))^$I481)/((EXP(-$G481/INDEX($AV$5:$BA$12,MATCH($D481,$AR$5:$AR$12,0),1))*($G481/INDEX($AV$5:$BA$12,MATCH($D481,$AR$5:$AR$12,0),1))^$I481)+(EXP(-$G481/INDEX($AV$5:$BA$12,MATCH($D481,$AR$5:$AR$12,0),2))*($G481/INDEX($AV$5:$BA$12,MATCH($D481,$AR$5:$AR$12,0),2))^$I481)+(EXP(-$G481/INDEX($AV$5:$BA$12,MATCH($D481,$AR$5:$AR$12,0),3))*($G481/INDEX($AV$5:$BA$12,MATCH($D481,$AR$5:$AR$12,0),3))^$I481)+(EXP(-$G481/INDEX($AV$5:$BA$12,MATCH($D481,$AR$5:$AR$12,0),4))*($G481/INDEX($AV$5:$BA$12,MATCH($D481,$AR$5:$AR$12,0),4))^$I481)+(EXP(-$G481/INDEX($AV$5:$BA$12,MATCH($D481,$AR$5:$AR$12,0),5))*($G481/INDEX($AV$5:$BA$12,MATCH($D481,$AR$5:$AR$12,0),5))^$I481)+(EXP(-$G481/INDEX($AV$5:$BA$12,MATCH($D481,$AR$5:$AR$12,0),6))*($G481/INDEX($AV$5:$BA$12,MATCH($D481,$AR$5:$AR$12,0),6))^$I481)),0)</x:f>
        <x:v>0</x:v>
      </x:c>
      <x:c r="AE481" s="145" t="n">
        <x:f>IFERROR((EXP(-$G481/INDEX($BB$5:$BG$12,MATCH($D481,$AR$5:$AR$12,0),1))*($G481/INDEX($BB$5:$BG$12,MATCH($D481,$AR$5:$AR$12,0),1))^$J481)/((EXP(-$G481/INDEX($BB$5:$BG$12,MATCH($D481,$AR$5:$AR$12,0),1))*($G481/INDEX($BB$5:$BG$12,MATCH($D481,$AR$5:$AR$12,0),1))^$J481)+(EXP(-$G481/INDEX($BB$5:$BG$12,MATCH($D481,$AR$5:$AR$12,0),2))*($G481/INDEX($BB$5:$BG$12,MATCH($D481,$AR$5:$AR$12,0),2))^$J481)+(EXP(-$G481/INDEX($BB$5:$BG$12,MATCH($D481,$AR$5:$AR$12,0),3))*($G481/INDEX($BB$5:$BG$12,MATCH($D481,$AR$5:$AR$12,0),3))^$J481)+(EXP(-$G481/INDEX($BB$5:$BG$12,MATCH($D481,$AR$5:$AR$12,0),4))*($G481/INDEX($BB$5:$BG$12,MATCH($D481,$AR$5:$AR$12,0),4))^$J481)+(EXP(-$G481/INDEX($BB$5:$BG$12,MATCH($D481,$AR$5:$AR$12,0),5))*($G481/INDEX($BB$5:$BG$12,MATCH($D481,$AR$5:$AR$12,0),5))^$J481)+(EXP(-$G481/INDEX($BB$5:$BG$12,MATCH($D481,$AR$5:$AR$12,0),6))*($G481/INDEX($BB$5:$BG$12,MATCH($D481,$AR$5:$AR$12,0),6))^$J481)),0)</x:f>
        <x:v>0</x:v>
      </x:c>
      <x:c r="AF481" s="145" t="n">
        <x:f>IFERROR((EXP(-$G481/INDEX($BB$5:$BG$12,MATCH($D481,$AR$5:$AR$12,0),2))*($G481/INDEX($BB$5:$BG$12,MATCH($D481,$AR$5:$AR$12,0),2))^$J481)/((EXP(-$G481/INDEX($BB$5:$BG$12,MATCH($D481,$AR$5:$AR$12,0),1))*($G481/INDEX($BB$5:$BG$12,MATCH($D481,$AR$5:$AR$12,0),1))^$J481)+(EXP(-$G481/INDEX($BB$5:$BG$12,MATCH($D481,$AR$5:$AR$12,0),2))*($G481/INDEX($BB$5:$BG$12,MATCH($D481,$AR$5:$AR$12,0),2))^$J481)+(EXP(-$G481/INDEX($BB$5:$BG$12,MATCH($D481,$AR$5:$AR$12,0),3))*($G481/INDEX($BB$5:$BG$12,MATCH($D481,$AR$5:$AR$12,0),3))^$J481)+(EXP(-$G481/INDEX($BB$5:$BG$12,MATCH($D481,$AR$5:$AR$12,0),4))*($G481/INDEX($BB$5:$BG$12,MATCH($D481,$AR$5:$AR$12,0),4))^$J481)+(EXP(-$G481/INDEX($BB$5:$BG$12,MATCH($D481,$AR$5:$AR$12,0),5))*($G481/INDEX($BB$5:$BG$12,MATCH($D481,$AR$5:$AR$12,0),5))^$J481)+(EXP(-$G481/INDEX($BB$5:$BG$12,MATCH($D481,$AR$5:$AR$12,0),6))*($G481/INDEX($BB$5:$BG$12,MATCH($D481,$AR$5:$AR$12,0),6))^$J481)),0)</x:f>
        <x:v>0</x:v>
      </x:c>
      <x:c r="AG481" s="145" t="n">
        <x:f>IFERROR((EXP(-$G481/INDEX($BB$5:$BG$12,MATCH($D481,$AR$5:$AR$12,0),3))*($G481/INDEX($BB$5:$BG$12,MATCH($D481,$AR$5:$AR$12,0),3))^$J481)/((EXP(-$G481/INDEX($BB$5:$BG$12,MATCH($D481,$AR$5:$AR$12,0),1))*($G481/INDEX($BB$5:$BG$12,MATCH($D481,$AR$5:$AR$12,0),1))^$J481)+(EXP(-$G481/INDEX($BB$5:$BG$12,MATCH($D481,$AR$5:$AR$12,0),2))*($G481/INDEX($BB$5:$BG$12,MATCH($D481,$AR$5:$AR$12,0),2))^$J481)+(EXP(-$G481/INDEX($BB$5:$BG$12,MATCH($D481,$AR$5:$AR$12,0),3))*($G481/INDEX($BB$5:$BG$12,MATCH($D481,$AR$5:$AR$12,0),3))^$J481)+(EXP(-$G481/INDEX($BB$5:$BG$12,MATCH($D481,$AR$5:$AR$12,0),4))*($G481/INDEX($BB$5:$BG$12,MATCH($D481,$AR$5:$AR$12,0),4))^$J481)+(EXP(-$G481/INDEX($BB$5:$BG$12,MATCH($D481,$AR$5:$AR$12,0),5))*($G481/INDEX($BB$5:$BG$12,MATCH($D481,$AR$5:$AR$12,0),5))^$J481)+(EXP(-$G481/INDEX($BB$5:$BG$12,MATCH($D481,$AR$5:$AR$12,0),6))*($G481/INDEX($BB$5:$BG$12,MATCH($D481,$AR$5:$AR$12,0),6))^$J481)),0)</x:f>
        <x:v>0</x:v>
      </x:c>
      <x:c r="AH481" s="145" t="n">
        <x:f>IFERROR((EXP(-$G481/INDEX($BB$5:$BG$12,MATCH($D481,$AR$5:$AR$12,0),4))*($G481/INDEX($BB$5:$BG$12,MATCH($D481,$AR$5:$AR$12,0),4))^$J481)/((EXP(-$G481/INDEX($BB$5:$BG$12,MATCH($D481,$AR$5:$AR$12,0),1))*($G481/INDEX($BB$5:$BG$12,MATCH($D481,$AR$5:$AR$12,0),1))^$J481)+(EXP(-$G481/INDEX($BB$5:$BG$12,MATCH($D481,$AR$5:$AR$12,0),2))*($G481/INDEX($BB$5:$BG$12,MATCH($D481,$AR$5:$AR$12,0),2))^$J481)+(EXP(-$G481/INDEX($BB$5:$BG$12,MATCH($D481,$AR$5:$AR$12,0),3))*($G481/INDEX($BB$5:$BG$12,MATCH($D481,$AR$5:$AR$12,0),3))^$J481)+(EXP(-$G481/INDEX($BB$5:$BG$12,MATCH($D481,$AR$5:$AR$12,0),4))*($G481/INDEX($BB$5:$BG$12,MATCH($D481,$AR$5:$AR$12,0),4))^$J481)+(EXP(-$G481/INDEX($BB$5:$BG$12,MATCH($D481,$AR$5:$AR$12,0),5))*($G481/INDEX($BB$5:$BG$12,MATCH($D481,$AR$5:$AR$12,0),5))^$J481)+(EXP(-$G481/INDEX($BB$5:$BG$12,MATCH($D481,$AR$5:$AR$12,0),6))*($G481/INDEX($BB$5:$BG$12,MATCH($D481,$AR$5:$AR$12,0),6))^$J481)),0)</x:f>
        <x:v>0</x:v>
      </x:c>
      <x:c r="AI481" s="145" t="n">
        <x:f>IFERROR((EXP(-$G481/INDEX($BB$5:$BG$12,MATCH($D481,$AR$5:$AR$12,0),5))*($G481/INDEX($BB$5:$BG$12,MATCH($D481,$AR$5:$AR$12,0),5))^$J481)/((EXP(-$G481/INDEX($BB$5:$BG$12,MATCH($D481,$AR$5:$AR$12,0),1))*($G481/INDEX($BB$5:$BG$12,MATCH($D481,$AR$5:$AR$12,0),1))^$J481)+(EXP(-$G481/INDEX($BB$5:$BG$12,MATCH($D481,$AR$5:$AR$12,0),2))*($G481/INDEX($BB$5:$BG$12,MATCH($D481,$AR$5:$AR$12,0),2))^$J481)+(EXP(-$G481/INDEX($BB$5:$BG$12,MATCH($D481,$AR$5:$AR$12,0),3))*($G481/INDEX($BB$5:$BG$12,MATCH($D481,$AR$5:$AR$12,0),3))^$J481)+(EXP(-$G481/INDEX($BB$5:$BG$12,MATCH($D481,$AR$5:$AR$12,0),4))*($G481/INDEX($BB$5:$BG$12,MATCH($D481,$AR$5:$AR$12,0),4))^$J481)+(EXP(-$G481/INDEX($BB$5:$BG$12,MATCH($D481,$AR$5:$AR$12,0),5))*($G481/INDEX($BB$5:$BG$12,MATCH($D481,$AR$5:$AR$12,0),5))^$J481)+(EXP(-$G481/INDEX($BB$5:$BG$12,MATCH($D481,$AR$5:$AR$12,0),6))*($G481/INDEX($BB$5:$BG$12,MATCH($D481,$AR$5:$AR$12,0),6))^$J481)),0)</x:f>
        <x:v>0</x:v>
      </x:c>
      <x:c r="AJ481" s="145" t="n">
        <x:f>IFERROR((EXP(-$G481/INDEX($BB$5:$BG$12,MATCH($D481,$AR$5:$AR$12,0),6))*($G481/INDEX($BB$5:$BG$12,MATCH($D481,$AR$5:$AR$12,0),6))^$J481)/((EXP(-$G481/INDEX($BB$5:$BG$12,MATCH($D481,$AR$5:$AR$12,0),1))*($G481/INDEX($BB$5:$BG$12,MATCH($D481,$AR$5:$AR$12,0),1))^$J481)+(EXP(-$G481/INDEX($BB$5:$BG$12,MATCH($D481,$AR$5:$AR$12,0),2))*($G481/INDEX($BB$5:$BG$12,MATCH($D481,$AR$5:$AR$12,0),2))^$J481)+(EXP(-$G481/INDEX($BB$5:$BG$12,MATCH($D481,$AR$5:$AR$12,0),3))*($G481/INDEX($BB$5:$BG$12,MATCH($D481,$AR$5:$AR$12,0),3))^$J481)+(EXP(-$G481/INDEX($BB$5:$BG$12,MATCH($D481,$AR$5:$AR$12,0),4))*($G481/INDEX($BB$5:$BG$12,MATCH($D481,$AR$5:$AR$12,0),4))^$J481)+(EXP(-$G481/INDEX($BB$5:$BG$12,MATCH($D481,$AR$5:$AR$12,0),5))*($G481/INDEX($BB$5:$BG$12,MATCH($D481,$AR$5:$AR$12,0),5))^$J481)+(EXP(-$G481/INDEX($BB$5:$BG$12,MATCH($D481,$AR$5:$AR$12,0),6))*($G481/INDEX($BB$5:$BG$12,MATCH($D481,$AR$5:$AR$12,0),6))^$J481)),0)</x:f>
        <x:v>0</x:v>
      </x:c>
      <x:c r="BJ481"/>
      <x:c r="BK481"/>
      <x:c r="BL481"/>
      <x:c r="BM481"/>
      <x:c r="BN481"/>
      <x:c r="BO481"/>
      <x:c r="BP481"/>
      <x:c r="BQ481"/>
      <x:c r="BR481"/>
      <x:c r="BS481"/>
      <x:c r="BT481"/>
      <x:c r="BU481"/>
      <x:c r="BV481"/>
      <x:c r="BW481"/>
      <x:c r="BX481"/>
      <x:c r="BY481"/>
      <x:c r="BZ481"/>
    </x:row>
    <x:row r="482">
      <x:c r="A482" s="30" t="n">
        <x:f>'対象台データ'!A480</x:f>
        <x:v>46278</x:v>
      </x:c>
      <x:c r="B482" s="1004" t="str">
        <x:f>'対象台データ'!B480</x:f>
        <x:v>日</x:v>
      </x:c>
      <x:c r="C482" s="1004" t="str">
        <x:f>'対象台データ'!C480</x:f>
        <x:v>9/13</x:v>
      </x:c>
      <x:c r="D482" t="str">
        <x:f>'対象台データ'!D480</x:f>
        <x:v>真打 吉宗</x:v>
      </x:c>
      <x:c r="E482" s="1015" t="n">
        <x:f>IF($X482="A",MIN(100,MAX(0,55+(V482-55)*(1+0.4*SQRT(MIN(G482/8000,1))))),MIN(100,MAX(0,V482)))</x:f>
        <x:v>54.7188967133631</x:v>
      </x:c>
      <x:c r="F482" s="1017" t="n">
        <x:f>'対象台データ'!E480</x:f>
        <x:v>654</x:v>
      </x:c>
      <x:c r="G482" s="644" t="n">
        <x:f>'対象台データ'!F480</x:f>
        <x:v>3487</x:v>
      </x:c>
      <x:c r="H482" s="644" t="n">
        <x:f>'対象台データ'!G480</x:f>
        <x:v>2013</x:v>
      </x:c>
      <x:c r="I482" s="644" t="n">
        <x:f>'対象台データ'!H480</x:f>
        <x:v>0</x:v>
      </x:c>
      <x:c r="J482" s="644" t="n">
        <x:f>'対象台データ'!I480</x:f>
        <x:v>10</x:v>
      </x:c>
      <x:c r="K482" s="145" t="n">
        <x:f>'対象台データ'!K480</x:f>
        <x:v>1.1924290220820188</x:v>
      </x:c>
      <x:c r="L482" s="28" t="n">
        <x:f>IF(G482&lt;=0,5,IF(G482&lt;1500,5+(G482-0)*(20-5)/(1500-0),IF(G482&lt;3000,20+(G482-1500)*(40-20)/(3000-1500),IF(G482&lt;4500,40+(G482-3000)*(58-40)/(4500-3000),IF(G482&lt;6000,58+(G482-4500)*(72-58)/(6000-4500),IF(G482&lt;7500,72+(G482-6000)*(84-72)/(7500-6000),IF(G482&lt;9000,84+(G482-7500)*(93-84)/(9000-7500),IF(G482&lt;11000,93+(G482-9000)*(100-93)/(11000-9000),100))))))))</x:f>
        <x:v>45.844</x:v>
      </x:c>
      <x:c r="M482" s="28" t="n">
        <x:v>1</x:v>
      </x:c>
      <x:c r="N482" s="28" t="n">
        <x:f>MIN(100,L482*M482)</x:f>
        <x:v>45.844</x:v>
      </x:c>
      <x:c r="O482" s="28" t="n">
        <x:f>IF(K482&lt;=0.8,0,IF(K482&lt;0.9,0+(K482-0.8)*(10-0)/(0.9-0.8),IF(K482&lt;1,10+(K482-0.9)*(35-10)/(1-0.9),IF(K482&lt;1.2,35+(K482-1)*(87-35)/(1.2-1),IF(K482&lt;1.3,87+(K482-1.2)*(96-87)/(1.3-1.2),IF(K482&lt;1.45,96+(K482-1.3)*(100-96)/(1.45-1.3),100))))))</x:f>
        <x:v>85.0315457413249</x:v>
      </x:c>
      <x:c r="P482" s="145" t="n">
        <x:f>MIN(1,SQRT(G482/8000))</x:f>
        <x:v>0.6602083004628161</x:v>
      </x:c>
      <x:c r="Q482" s="28" t="n">
        <x:f>35+(O482-35)*P482</x:f>
        <x:v>68.03124178340775</x:v>
      </x:c>
      <x:c r="R482" s="28" t="n">
        <x:f>IF(K482&lt;0.95,MIN(25,(0.95-K482)*250),0)</x:f>
        <x:v>0</x:v>
      </x:c>
      <x:c r="S482" s="28" t="n">
        <x:f>IF($X482="A",Y482*5+Z482*15+AA482*30+AB482*60+AC482*80+AD482*100,0)</x:f>
        <x:v>0</x:v>
      </x:c>
      <x:c r="T482" s="28" t="n">
        <x:f>IF($X482="A",AE482*5+AF482*15+AG482*30+AH482*60+AI482*80+AJ482*100,0)</x:f>
        <x:v>0</x:v>
      </x:c>
      <x:c r="U482" s="28" t="n">
        <x:f>IF($X482="A",S482*15%+T482*30%+Q482*55%,0)</x:f>
        <x:v>0</x:v>
      </x:c>
      <x:c r="V482" s="1019" t="n">
        <x:f>IF($X482="A",U482*80%+N482*20%,N482*IFERROR(INDEX($AT$5:$AT$60,MATCH($D482,$AR$5:$AR$60,0)),0.6)+Q482*IFERROR(INDEX($AU$5:$AU$60,MATCH($D482,$AR$5:$AR$60,0)),0.4)-R482)</x:f>
        <x:v>54.7188967133631</x:v>
      </x:c>
      <x:c r="W482" s="25" t="str">
        <x:f>IF(E482&gt;=90,"設定6級候補",IF(E482&gt;=75,"設定4以上強候補",IF(E482&gt;=60,"設定4以上を疑う","要観察")))</x:f>
        <x:v>要観察</x:v>
      </x:c>
      <x:c r="X482" s="1004" t="str">
        <x:f>IFERROR(INDEX($AS$5:$AS$60,MATCH($D482,$AR$5:$AR$60,0)),"AT")</x:f>
        <x:v>AT</x:v>
      </x:c>
      <x:c r="Y482" s="145" t="n">
        <x:f>IFERROR((EXP(-$G482/INDEX($AV$5:$BA$12,MATCH($D482,$AR$5:$AR$12,0),1))*($G482/INDEX($AV$5:$BA$12,MATCH($D482,$AR$5:$AR$12,0),1))^$I482)/((EXP(-$G482/INDEX($AV$5:$BA$12,MATCH($D482,$AR$5:$AR$12,0),1))*($G482/INDEX($AV$5:$BA$12,MATCH($D482,$AR$5:$AR$12,0),1))^$I482)+(EXP(-$G482/INDEX($AV$5:$BA$12,MATCH($D482,$AR$5:$AR$12,0),2))*($G482/INDEX($AV$5:$BA$12,MATCH($D482,$AR$5:$AR$12,0),2))^$I482)+(EXP(-$G482/INDEX($AV$5:$BA$12,MATCH($D482,$AR$5:$AR$12,0),3))*($G482/INDEX($AV$5:$BA$12,MATCH($D482,$AR$5:$AR$12,0),3))^$I482)+(EXP(-$G482/INDEX($AV$5:$BA$12,MATCH($D482,$AR$5:$AR$12,0),4))*($G482/INDEX($AV$5:$BA$12,MATCH($D482,$AR$5:$AR$12,0),4))^$I482)+(EXP(-$G482/INDEX($AV$5:$BA$12,MATCH($D482,$AR$5:$AR$12,0),5))*($G482/INDEX($AV$5:$BA$12,MATCH($D482,$AR$5:$AR$12,0),5))^$I482)+(EXP(-$G482/INDEX($AV$5:$BA$12,MATCH($D482,$AR$5:$AR$12,0),6))*($G482/INDEX($AV$5:$BA$12,MATCH($D482,$AR$5:$AR$12,0),6))^$I482)),0)</x:f>
        <x:v>0</x:v>
      </x:c>
      <x:c r="Z482" s="145" t="n">
        <x:f>IFERROR((EXP(-$G482/INDEX($AV$5:$BA$12,MATCH($D482,$AR$5:$AR$12,0),2))*($G482/INDEX($AV$5:$BA$12,MATCH($D482,$AR$5:$AR$12,0),2))^$I482)/((EXP(-$G482/INDEX($AV$5:$BA$12,MATCH($D482,$AR$5:$AR$12,0),1))*($G482/INDEX($AV$5:$BA$12,MATCH($D482,$AR$5:$AR$12,0),1))^$I482)+(EXP(-$G482/INDEX($AV$5:$BA$12,MATCH($D482,$AR$5:$AR$12,0),2))*($G482/INDEX($AV$5:$BA$12,MATCH($D482,$AR$5:$AR$12,0),2))^$I482)+(EXP(-$G482/INDEX($AV$5:$BA$12,MATCH($D482,$AR$5:$AR$12,0),3))*($G482/INDEX($AV$5:$BA$12,MATCH($D482,$AR$5:$AR$12,0),3))^$I482)+(EXP(-$G482/INDEX($AV$5:$BA$12,MATCH($D482,$AR$5:$AR$12,0),4))*($G482/INDEX($AV$5:$BA$12,MATCH($D482,$AR$5:$AR$12,0),4))^$I482)+(EXP(-$G482/INDEX($AV$5:$BA$12,MATCH($D482,$AR$5:$AR$12,0),5))*($G482/INDEX($AV$5:$BA$12,MATCH($D482,$AR$5:$AR$12,0),5))^$I482)+(EXP(-$G482/INDEX($AV$5:$BA$12,MATCH($D482,$AR$5:$AR$12,0),6))*($G482/INDEX($AV$5:$BA$12,MATCH($D482,$AR$5:$AR$12,0),6))^$I482)),0)</x:f>
        <x:v>0</x:v>
      </x:c>
      <x:c r="AA482" s="145" t="n">
        <x:f>IFERROR((EXP(-$G482/INDEX($AV$5:$BA$12,MATCH($D482,$AR$5:$AR$12,0),3))*($G482/INDEX($AV$5:$BA$12,MATCH($D482,$AR$5:$AR$12,0),3))^$I482)/((EXP(-$G482/INDEX($AV$5:$BA$12,MATCH($D482,$AR$5:$AR$12,0),1))*($G482/INDEX($AV$5:$BA$12,MATCH($D482,$AR$5:$AR$12,0),1))^$I482)+(EXP(-$G482/INDEX($AV$5:$BA$12,MATCH($D482,$AR$5:$AR$12,0),2))*($G482/INDEX($AV$5:$BA$12,MATCH($D482,$AR$5:$AR$12,0),2))^$I482)+(EXP(-$G482/INDEX($AV$5:$BA$12,MATCH($D482,$AR$5:$AR$12,0),3))*($G482/INDEX($AV$5:$BA$12,MATCH($D482,$AR$5:$AR$12,0),3))^$I482)+(EXP(-$G482/INDEX($AV$5:$BA$12,MATCH($D482,$AR$5:$AR$12,0),4))*($G482/INDEX($AV$5:$BA$12,MATCH($D482,$AR$5:$AR$12,0),4))^$I482)+(EXP(-$G482/INDEX($AV$5:$BA$12,MATCH($D482,$AR$5:$AR$12,0),5))*($G482/INDEX($AV$5:$BA$12,MATCH($D482,$AR$5:$AR$12,0),5))^$I482)+(EXP(-$G482/INDEX($AV$5:$BA$12,MATCH($D482,$AR$5:$AR$12,0),6))*($G482/INDEX($AV$5:$BA$12,MATCH($D482,$AR$5:$AR$12,0),6))^$I482)),0)</x:f>
        <x:v>0</x:v>
      </x:c>
      <x:c r="AB482" s="145" t="n">
        <x:f>IFERROR((EXP(-$G482/INDEX($AV$5:$BA$12,MATCH($D482,$AR$5:$AR$12,0),4))*($G482/INDEX($AV$5:$BA$12,MATCH($D482,$AR$5:$AR$12,0),4))^$I482)/((EXP(-$G482/INDEX($AV$5:$BA$12,MATCH($D482,$AR$5:$AR$12,0),1))*($G482/INDEX($AV$5:$BA$12,MATCH($D482,$AR$5:$AR$12,0),1))^$I482)+(EXP(-$G482/INDEX($AV$5:$BA$12,MATCH($D482,$AR$5:$AR$12,0),2))*($G482/INDEX($AV$5:$BA$12,MATCH($D482,$AR$5:$AR$12,0),2))^$I482)+(EXP(-$G482/INDEX($AV$5:$BA$12,MATCH($D482,$AR$5:$AR$12,0),3))*($G482/INDEX($AV$5:$BA$12,MATCH($D482,$AR$5:$AR$12,0),3))^$I482)+(EXP(-$G482/INDEX($AV$5:$BA$12,MATCH($D482,$AR$5:$AR$12,0),4))*($G482/INDEX($AV$5:$BA$12,MATCH($D482,$AR$5:$AR$12,0),4))^$I482)+(EXP(-$G482/INDEX($AV$5:$BA$12,MATCH($D482,$AR$5:$AR$12,0),5))*($G482/INDEX($AV$5:$BA$12,MATCH($D482,$AR$5:$AR$12,0),5))^$I482)+(EXP(-$G482/INDEX($AV$5:$BA$12,MATCH($D482,$AR$5:$AR$12,0),6))*($G482/INDEX($AV$5:$BA$12,MATCH($D482,$AR$5:$AR$12,0),6))^$I482)),0)</x:f>
        <x:v>0</x:v>
      </x:c>
      <x:c r="AC482" s="145" t="n">
        <x:f>IFERROR((EXP(-$G482/INDEX($AV$5:$BA$12,MATCH($D482,$AR$5:$AR$12,0),5))*($G482/INDEX($AV$5:$BA$12,MATCH($D482,$AR$5:$AR$12,0),5))^$I482)/((EXP(-$G482/INDEX($AV$5:$BA$12,MATCH($D482,$AR$5:$AR$12,0),1))*($G482/INDEX($AV$5:$BA$12,MATCH($D482,$AR$5:$AR$12,0),1))^$I482)+(EXP(-$G482/INDEX($AV$5:$BA$12,MATCH($D482,$AR$5:$AR$12,0),2))*($G482/INDEX($AV$5:$BA$12,MATCH($D482,$AR$5:$AR$12,0),2))^$I482)+(EXP(-$G482/INDEX($AV$5:$BA$12,MATCH($D482,$AR$5:$AR$12,0),3))*($G482/INDEX($AV$5:$BA$12,MATCH($D482,$AR$5:$AR$12,0),3))^$I482)+(EXP(-$G482/INDEX($AV$5:$BA$12,MATCH($D482,$AR$5:$AR$12,0),4))*($G482/INDEX($AV$5:$BA$12,MATCH($D482,$AR$5:$AR$12,0),4))^$I482)+(EXP(-$G482/INDEX($AV$5:$BA$12,MATCH($D482,$AR$5:$AR$12,0),5))*($G482/INDEX($AV$5:$BA$12,MATCH($D482,$AR$5:$AR$12,0),5))^$I482)+(EXP(-$G482/INDEX($AV$5:$BA$12,MATCH($D482,$AR$5:$AR$12,0),6))*($G482/INDEX($AV$5:$BA$12,MATCH($D482,$AR$5:$AR$12,0),6))^$I482)),0)</x:f>
        <x:v>0</x:v>
      </x:c>
      <x:c r="AD482" s="145" t="n">
        <x:f>IFERROR((EXP(-$G482/INDEX($AV$5:$BA$12,MATCH($D482,$AR$5:$AR$12,0),6))*($G482/INDEX($AV$5:$BA$12,MATCH($D482,$AR$5:$AR$12,0),6))^$I482)/((EXP(-$G482/INDEX($AV$5:$BA$12,MATCH($D482,$AR$5:$AR$12,0),1))*($G482/INDEX($AV$5:$BA$12,MATCH($D482,$AR$5:$AR$12,0),1))^$I482)+(EXP(-$G482/INDEX($AV$5:$BA$12,MATCH($D482,$AR$5:$AR$12,0),2))*($G482/INDEX($AV$5:$BA$12,MATCH($D482,$AR$5:$AR$12,0),2))^$I482)+(EXP(-$G482/INDEX($AV$5:$BA$12,MATCH($D482,$AR$5:$AR$12,0),3))*($G482/INDEX($AV$5:$BA$12,MATCH($D482,$AR$5:$AR$12,0),3))^$I482)+(EXP(-$G482/INDEX($AV$5:$BA$12,MATCH($D482,$AR$5:$AR$12,0),4))*($G482/INDEX($AV$5:$BA$12,MATCH($D482,$AR$5:$AR$12,0),4))^$I482)+(EXP(-$G482/INDEX($AV$5:$BA$12,MATCH($D482,$AR$5:$AR$12,0),5))*($G482/INDEX($AV$5:$BA$12,MATCH($D482,$AR$5:$AR$12,0),5))^$I482)+(EXP(-$G482/INDEX($AV$5:$BA$12,MATCH($D482,$AR$5:$AR$12,0),6))*($G482/INDEX($AV$5:$BA$12,MATCH($D482,$AR$5:$AR$12,0),6))^$I482)),0)</x:f>
        <x:v>0</x:v>
      </x:c>
      <x:c r="AE482" s="145" t="n">
        <x:f>IFERROR((EXP(-$G482/INDEX($BB$5:$BG$12,MATCH($D482,$AR$5:$AR$12,0),1))*($G482/INDEX($BB$5:$BG$12,MATCH($D482,$AR$5:$AR$12,0),1))^$J482)/((EXP(-$G482/INDEX($BB$5:$BG$12,MATCH($D482,$AR$5:$AR$12,0),1))*($G482/INDEX($BB$5:$BG$12,MATCH($D482,$AR$5:$AR$12,0),1))^$J482)+(EXP(-$G482/INDEX($BB$5:$BG$12,MATCH($D482,$AR$5:$AR$12,0),2))*($G482/INDEX($BB$5:$BG$12,MATCH($D482,$AR$5:$AR$12,0),2))^$J482)+(EXP(-$G482/INDEX($BB$5:$BG$12,MATCH($D482,$AR$5:$AR$12,0),3))*($G482/INDEX($BB$5:$BG$12,MATCH($D482,$AR$5:$AR$12,0),3))^$J482)+(EXP(-$G482/INDEX($BB$5:$BG$12,MATCH($D482,$AR$5:$AR$12,0),4))*($G482/INDEX($BB$5:$BG$12,MATCH($D482,$AR$5:$AR$12,0),4))^$J482)+(EXP(-$G482/INDEX($BB$5:$BG$12,MATCH($D482,$AR$5:$AR$12,0),5))*($G482/INDEX($BB$5:$BG$12,MATCH($D482,$AR$5:$AR$12,0),5))^$J482)+(EXP(-$G482/INDEX($BB$5:$BG$12,MATCH($D482,$AR$5:$AR$12,0),6))*($G482/INDEX($BB$5:$BG$12,MATCH($D482,$AR$5:$AR$12,0),6))^$J482)),0)</x:f>
        <x:v>0</x:v>
      </x:c>
      <x:c r="AF482" s="145" t="n">
        <x:f>IFERROR((EXP(-$G482/INDEX($BB$5:$BG$12,MATCH($D482,$AR$5:$AR$12,0),2))*($G482/INDEX($BB$5:$BG$12,MATCH($D482,$AR$5:$AR$12,0),2))^$J482)/((EXP(-$G482/INDEX($BB$5:$BG$12,MATCH($D482,$AR$5:$AR$12,0),1))*($G482/INDEX($BB$5:$BG$12,MATCH($D482,$AR$5:$AR$12,0),1))^$J482)+(EXP(-$G482/INDEX($BB$5:$BG$12,MATCH($D482,$AR$5:$AR$12,0),2))*($G482/INDEX($BB$5:$BG$12,MATCH($D482,$AR$5:$AR$12,0),2))^$J482)+(EXP(-$G482/INDEX($BB$5:$BG$12,MATCH($D482,$AR$5:$AR$12,0),3))*($G482/INDEX($BB$5:$BG$12,MATCH($D482,$AR$5:$AR$12,0),3))^$J482)+(EXP(-$G482/INDEX($BB$5:$BG$12,MATCH($D482,$AR$5:$AR$12,0),4))*($G482/INDEX($BB$5:$BG$12,MATCH($D482,$AR$5:$AR$12,0),4))^$J482)+(EXP(-$G482/INDEX($BB$5:$BG$12,MATCH($D482,$AR$5:$AR$12,0),5))*($G482/INDEX($BB$5:$BG$12,MATCH($D482,$AR$5:$AR$12,0),5))^$J482)+(EXP(-$G482/INDEX($BB$5:$BG$12,MATCH($D482,$AR$5:$AR$12,0),6))*($G482/INDEX($BB$5:$BG$12,MATCH($D482,$AR$5:$AR$12,0),6))^$J482)),0)</x:f>
        <x:v>0</x:v>
      </x:c>
      <x:c r="AG482" s="145" t="n">
        <x:f>IFERROR((EXP(-$G482/INDEX($BB$5:$BG$12,MATCH($D482,$AR$5:$AR$12,0),3))*($G482/INDEX($BB$5:$BG$12,MATCH($D482,$AR$5:$AR$12,0),3))^$J482)/((EXP(-$G482/INDEX($BB$5:$BG$12,MATCH($D482,$AR$5:$AR$12,0),1))*($G482/INDEX($BB$5:$BG$12,MATCH($D482,$AR$5:$AR$12,0),1))^$J482)+(EXP(-$G482/INDEX($BB$5:$BG$12,MATCH($D482,$AR$5:$AR$12,0),2))*($G482/INDEX($BB$5:$BG$12,MATCH($D482,$AR$5:$AR$12,0),2))^$J482)+(EXP(-$G482/INDEX($BB$5:$BG$12,MATCH($D482,$AR$5:$AR$12,0),3))*($G482/INDEX($BB$5:$BG$12,MATCH($D482,$AR$5:$AR$12,0),3))^$J482)+(EXP(-$G482/INDEX($BB$5:$BG$12,MATCH($D482,$AR$5:$AR$12,0),4))*($G482/INDEX($BB$5:$BG$12,MATCH($D482,$AR$5:$AR$12,0),4))^$J482)+(EXP(-$G482/INDEX($BB$5:$BG$12,MATCH($D482,$AR$5:$AR$12,0),5))*($G482/INDEX($BB$5:$BG$12,MATCH($D482,$AR$5:$AR$12,0),5))^$J482)+(EXP(-$G482/INDEX($BB$5:$BG$12,MATCH($D482,$AR$5:$AR$12,0),6))*($G482/INDEX($BB$5:$BG$12,MATCH($D482,$AR$5:$AR$12,0),6))^$J482)),0)</x:f>
        <x:v>0</x:v>
      </x:c>
      <x:c r="AH482" s="145" t="n">
        <x:f>IFERROR((EXP(-$G482/INDEX($BB$5:$BG$12,MATCH($D482,$AR$5:$AR$12,0),4))*($G482/INDEX($BB$5:$BG$12,MATCH($D482,$AR$5:$AR$12,0),4))^$J482)/((EXP(-$G482/INDEX($BB$5:$BG$12,MATCH($D482,$AR$5:$AR$12,0),1))*($G482/INDEX($BB$5:$BG$12,MATCH($D482,$AR$5:$AR$12,0),1))^$J482)+(EXP(-$G482/INDEX($BB$5:$BG$12,MATCH($D482,$AR$5:$AR$12,0),2))*($G482/INDEX($BB$5:$BG$12,MATCH($D482,$AR$5:$AR$12,0),2))^$J482)+(EXP(-$G482/INDEX($BB$5:$BG$12,MATCH($D482,$AR$5:$AR$12,0),3))*($G482/INDEX($BB$5:$BG$12,MATCH($D482,$AR$5:$AR$12,0),3))^$J482)+(EXP(-$G482/INDEX($BB$5:$BG$12,MATCH($D482,$AR$5:$AR$12,0),4))*($G482/INDEX($BB$5:$BG$12,MATCH($D482,$AR$5:$AR$12,0),4))^$J482)+(EXP(-$G482/INDEX($BB$5:$BG$12,MATCH($D482,$AR$5:$AR$12,0),5))*($G482/INDEX($BB$5:$BG$12,MATCH($D482,$AR$5:$AR$12,0),5))^$J482)+(EXP(-$G482/INDEX($BB$5:$BG$12,MATCH($D482,$AR$5:$AR$12,0),6))*($G482/INDEX($BB$5:$BG$12,MATCH($D482,$AR$5:$AR$12,0),6))^$J482)),0)</x:f>
        <x:v>0</x:v>
      </x:c>
      <x:c r="AI482" s="145" t="n">
        <x:f>IFERROR((EXP(-$G482/INDEX($BB$5:$BG$12,MATCH($D482,$AR$5:$AR$12,0),5))*($G482/INDEX($BB$5:$BG$12,MATCH($D482,$AR$5:$AR$12,0),5))^$J482)/((EXP(-$G482/INDEX($BB$5:$BG$12,MATCH($D482,$AR$5:$AR$12,0),1))*($G482/INDEX($BB$5:$BG$12,MATCH($D482,$AR$5:$AR$12,0),1))^$J482)+(EXP(-$G482/INDEX($BB$5:$BG$12,MATCH($D482,$AR$5:$AR$12,0),2))*($G482/INDEX($BB$5:$BG$12,MATCH($D482,$AR$5:$AR$12,0),2))^$J482)+(EXP(-$G482/INDEX($BB$5:$BG$12,MATCH($D482,$AR$5:$AR$12,0),3))*($G482/INDEX($BB$5:$BG$12,MATCH($D482,$AR$5:$AR$12,0),3))^$J482)+(EXP(-$G482/INDEX($BB$5:$BG$12,MATCH($D482,$AR$5:$AR$12,0),4))*($G482/INDEX($BB$5:$BG$12,MATCH($D482,$AR$5:$AR$12,0),4))^$J482)+(EXP(-$G482/INDEX($BB$5:$BG$12,MATCH($D482,$AR$5:$AR$12,0),5))*($G482/INDEX($BB$5:$BG$12,MATCH($D482,$AR$5:$AR$12,0),5))^$J482)+(EXP(-$G482/INDEX($BB$5:$BG$12,MATCH($D482,$AR$5:$AR$12,0),6))*($G482/INDEX($BB$5:$BG$12,MATCH($D482,$AR$5:$AR$12,0),6))^$J482)),0)</x:f>
        <x:v>0</x:v>
      </x:c>
      <x:c r="AJ482" s="145" t="n">
        <x:f>IFERROR((EXP(-$G482/INDEX($BB$5:$BG$12,MATCH($D482,$AR$5:$AR$12,0),6))*($G482/INDEX($BB$5:$BG$12,MATCH($D482,$AR$5:$AR$12,0),6))^$J482)/((EXP(-$G482/INDEX($BB$5:$BG$12,MATCH($D482,$AR$5:$AR$12,0),1))*($G482/INDEX($BB$5:$BG$12,MATCH($D482,$AR$5:$AR$12,0),1))^$J482)+(EXP(-$G482/INDEX($BB$5:$BG$12,MATCH($D482,$AR$5:$AR$12,0),2))*($G482/INDEX($BB$5:$BG$12,MATCH($D482,$AR$5:$AR$12,0),2))^$J482)+(EXP(-$G482/INDEX($BB$5:$BG$12,MATCH($D482,$AR$5:$AR$12,0),3))*($G482/INDEX($BB$5:$BG$12,MATCH($D482,$AR$5:$AR$12,0),3))^$J482)+(EXP(-$G482/INDEX($BB$5:$BG$12,MATCH($D482,$AR$5:$AR$12,0),4))*($G482/INDEX($BB$5:$BG$12,MATCH($D482,$AR$5:$AR$12,0),4))^$J482)+(EXP(-$G482/INDEX($BB$5:$BG$12,MATCH($D482,$AR$5:$AR$12,0),5))*($G482/INDEX($BB$5:$BG$12,MATCH($D482,$AR$5:$AR$12,0),5))^$J482)+(EXP(-$G482/INDEX($BB$5:$BG$12,MATCH($D482,$AR$5:$AR$12,0),6))*($G482/INDEX($BB$5:$BG$12,MATCH($D482,$AR$5:$AR$12,0),6))^$J482)),0)</x:f>
        <x:v>0</x:v>
      </x:c>
      <x:c r="BJ482"/>
      <x:c r="BK482"/>
      <x:c r="BL482"/>
      <x:c r="BM482"/>
      <x:c r="BN482"/>
      <x:c r="BO482"/>
      <x:c r="BP482"/>
      <x:c r="BQ482"/>
      <x:c r="BR482"/>
      <x:c r="BS482"/>
      <x:c r="BT482"/>
      <x:c r="BU482"/>
      <x:c r="BV482"/>
      <x:c r="BW482"/>
      <x:c r="BX482"/>
      <x:c r="BY482"/>
      <x:c r="BZ482"/>
    </x:row>
    <x:row r="483">
      <x:c r="A483" s="30" t="n">
        <x:f>'対象台データ'!A481</x:f>
        <x:v>46278</x:v>
      </x:c>
      <x:c r="B483" s="1004" t="str">
        <x:f>'対象台データ'!B481</x:f>
        <x:v>日</x:v>
      </x:c>
      <x:c r="C483" s="1004" t="str">
        <x:f>'対象台データ'!C481</x:f>
        <x:v>9/13</x:v>
      </x:c>
      <x:c r="D483" t="str">
        <x:f>'対象台データ'!D481</x:f>
        <x:v>真打 吉宗</x:v>
      </x:c>
      <x:c r="E483" s="1015" t="n">
        <x:f>IF($X483="A",MIN(100,MAX(0,55+(V483-55)*(1+0.4*SQRT(MIN(G483/8000,1))))),MIN(100,MAX(0,V483)))</x:f>
        <x:v>58.59172735887583</x:v>
      </x:c>
      <x:c r="F483" s="1017" t="n">
        <x:f>'対象台データ'!E481</x:f>
        <x:v>656</x:v>
      </x:c>
      <x:c r="G483" s="644" t="n">
        <x:f>'対象台データ'!F481</x:f>
        <x:v>5193</x:v>
      </x:c>
      <x:c r="H483" s="644" t="n">
        <x:f>'対象台データ'!G481</x:f>
        <x:v>1099</x:v>
      </x:c>
      <x:c r="I483" s="644" t="n">
        <x:f>'対象台データ'!H481</x:f>
        <x:v>0</x:v>
      </x:c>
      <x:c r="J483" s="644" t="n">
        <x:f>'対象台データ'!I481</x:f>
        <x:v>21</x:v>
      </x:c>
      <x:c r="K483" s="145" t="n">
        <x:f>'対象台データ'!K481</x:f>
        <x:v>1.0705436805956736</x:v>
      </x:c>
      <x:c r="L483" s="28" t="n">
        <x:f>IF(G483&lt;=0,5,IF(G483&lt;1500,5+(G483-0)*(20-5)/(1500-0),IF(G483&lt;3000,20+(G483-1500)*(40-20)/(3000-1500),IF(G483&lt;4500,40+(G483-3000)*(58-40)/(4500-3000),IF(G483&lt;6000,58+(G483-4500)*(72-58)/(6000-4500),IF(G483&lt;7500,72+(G483-6000)*(84-72)/(7500-6000),IF(G483&lt;9000,84+(G483-7500)*(93-84)/(9000-7500),IF(G483&lt;11000,93+(G483-9000)*(100-93)/(11000-9000),100))))))))</x:f>
        <x:v>64.468</x:v>
      </x:c>
      <x:c r="M483" s="28" t="n">
        <x:v>1</x:v>
      </x:c>
      <x:c r="N483" s="28" t="n">
        <x:f>MIN(100,L483*M483)</x:f>
        <x:v>64.468</x:v>
      </x:c>
      <x:c r="O483" s="28" t="n">
        <x:f>IF(K483&lt;=0.8,0,IF(K483&lt;0.9,0+(K483-0.8)*(10-0)/(0.9-0.8),IF(K483&lt;1,10+(K483-0.9)*(35-10)/(1-0.9),IF(K483&lt;1.2,35+(K483-1)*(87-35)/(1.2-1),IF(K483&lt;1.3,87+(K483-1.2)*(96-87)/(1.3-1.2),IF(K483&lt;1.45,96+(K483-1.3)*(100-96)/(1.45-1.3),100))))))</x:f>
        <x:v>53.341356954875145</x:v>
      </x:c>
      <x:c r="P483" s="145" t="n">
        <x:f>MIN(1,SQRT(G483/8000))</x:f>
        <x:v>0.8056829401197471</x:v>
      </x:c>
      <x:c r="Q483" s="28" t="n">
        <x:f>35+(O483-35)*P483</x:f>
        <x:v>49.777318397189575</x:v>
      </x:c>
      <x:c r="R483" s="28" t="n">
        <x:f>IF(K483&lt;0.95,MIN(25,(0.95-K483)*250),0)</x:f>
        <x:v>0</x:v>
      </x:c>
      <x:c r="S483" s="28" t="n">
        <x:f>IF($X483="A",Y483*5+Z483*15+AA483*30+AB483*60+AC483*80+AD483*100,0)</x:f>
        <x:v>0</x:v>
      </x:c>
      <x:c r="T483" s="28" t="n">
        <x:f>IF($X483="A",AE483*5+AF483*15+AG483*30+AH483*60+AI483*80+AJ483*100,0)</x:f>
        <x:v>0</x:v>
      </x:c>
      <x:c r="U483" s="28" t="n">
        <x:f>IF($X483="A",S483*15%+T483*30%+Q483*55%,0)</x:f>
        <x:v>0</x:v>
      </x:c>
      <x:c r="V483" s="1019" t="n">
        <x:f>IF($X483="A",U483*80%+N483*20%,N483*IFERROR(INDEX($AT$5:$AT$60,MATCH($D483,$AR$5:$AR$60,0)),0.6)+Q483*IFERROR(INDEX($AU$5:$AU$60,MATCH($D483,$AR$5:$AR$60,0)),0.4)-R483)</x:f>
        <x:v>58.59172735887583</x:v>
      </x:c>
      <x:c r="W483" s="25" t="str">
        <x:f>IF(E483&gt;=90,"設定6級候補",IF(E483&gt;=75,"設定4以上強候補",IF(E483&gt;=60,"設定4以上を疑う","要観察")))</x:f>
        <x:v>要観察</x:v>
      </x:c>
      <x:c r="X483" s="1004" t="str">
        <x:f>IFERROR(INDEX($AS$5:$AS$60,MATCH($D483,$AR$5:$AR$60,0)),"AT")</x:f>
        <x:v>AT</x:v>
      </x:c>
      <x:c r="Y483" s="145" t="n">
        <x:f>IFERROR((EXP(-$G483/INDEX($AV$5:$BA$12,MATCH($D483,$AR$5:$AR$12,0),1))*($G483/INDEX($AV$5:$BA$12,MATCH($D483,$AR$5:$AR$12,0),1))^$I483)/((EXP(-$G483/INDEX($AV$5:$BA$12,MATCH($D483,$AR$5:$AR$12,0),1))*($G483/INDEX($AV$5:$BA$12,MATCH($D483,$AR$5:$AR$12,0),1))^$I483)+(EXP(-$G483/INDEX($AV$5:$BA$12,MATCH($D483,$AR$5:$AR$12,0),2))*($G483/INDEX($AV$5:$BA$12,MATCH($D483,$AR$5:$AR$12,0),2))^$I483)+(EXP(-$G483/INDEX($AV$5:$BA$12,MATCH($D483,$AR$5:$AR$12,0),3))*($G483/INDEX($AV$5:$BA$12,MATCH($D483,$AR$5:$AR$12,0),3))^$I483)+(EXP(-$G483/INDEX($AV$5:$BA$12,MATCH($D483,$AR$5:$AR$12,0),4))*($G483/INDEX($AV$5:$BA$12,MATCH($D483,$AR$5:$AR$12,0),4))^$I483)+(EXP(-$G483/INDEX($AV$5:$BA$12,MATCH($D483,$AR$5:$AR$12,0),5))*($G483/INDEX($AV$5:$BA$12,MATCH($D483,$AR$5:$AR$12,0),5))^$I483)+(EXP(-$G483/INDEX($AV$5:$BA$12,MATCH($D483,$AR$5:$AR$12,0),6))*($G483/INDEX($AV$5:$BA$12,MATCH($D483,$AR$5:$AR$12,0),6))^$I483)),0)</x:f>
        <x:v>0</x:v>
      </x:c>
      <x:c r="Z483" s="145" t="n">
        <x:f>IFERROR((EXP(-$G483/INDEX($AV$5:$BA$12,MATCH($D483,$AR$5:$AR$12,0),2))*($G483/INDEX($AV$5:$BA$12,MATCH($D483,$AR$5:$AR$12,0),2))^$I483)/((EXP(-$G483/INDEX($AV$5:$BA$12,MATCH($D483,$AR$5:$AR$12,0),1))*($G483/INDEX($AV$5:$BA$12,MATCH($D483,$AR$5:$AR$12,0),1))^$I483)+(EXP(-$G483/INDEX($AV$5:$BA$12,MATCH($D483,$AR$5:$AR$12,0),2))*($G483/INDEX($AV$5:$BA$12,MATCH($D483,$AR$5:$AR$12,0),2))^$I483)+(EXP(-$G483/INDEX($AV$5:$BA$12,MATCH($D483,$AR$5:$AR$12,0),3))*($G483/INDEX($AV$5:$BA$12,MATCH($D483,$AR$5:$AR$12,0),3))^$I483)+(EXP(-$G483/INDEX($AV$5:$BA$12,MATCH($D483,$AR$5:$AR$12,0),4))*($G483/INDEX($AV$5:$BA$12,MATCH($D483,$AR$5:$AR$12,0),4))^$I483)+(EXP(-$G483/INDEX($AV$5:$BA$12,MATCH($D483,$AR$5:$AR$12,0),5))*($G483/INDEX($AV$5:$BA$12,MATCH($D483,$AR$5:$AR$12,0),5))^$I483)+(EXP(-$G483/INDEX($AV$5:$BA$12,MATCH($D483,$AR$5:$AR$12,0),6))*($G483/INDEX($AV$5:$BA$12,MATCH($D483,$AR$5:$AR$12,0),6))^$I483)),0)</x:f>
        <x:v>0</x:v>
      </x:c>
      <x:c r="AA483" s="145" t="n">
        <x:f>IFERROR((EXP(-$G483/INDEX($AV$5:$BA$12,MATCH($D483,$AR$5:$AR$12,0),3))*($G483/INDEX($AV$5:$BA$12,MATCH($D483,$AR$5:$AR$12,0),3))^$I483)/((EXP(-$G483/INDEX($AV$5:$BA$12,MATCH($D483,$AR$5:$AR$12,0),1))*($G483/INDEX($AV$5:$BA$12,MATCH($D483,$AR$5:$AR$12,0),1))^$I483)+(EXP(-$G483/INDEX($AV$5:$BA$12,MATCH($D483,$AR$5:$AR$12,0),2))*($G483/INDEX($AV$5:$BA$12,MATCH($D483,$AR$5:$AR$12,0),2))^$I483)+(EXP(-$G483/INDEX($AV$5:$BA$12,MATCH($D483,$AR$5:$AR$12,0),3))*($G483/INDEX($AV$5:$BA$12,MATCH($D483,$AR$5:$AR$12,0),3))^$I483)+(EXP(-$G483/INDEX($AV$5:$BA$12,MATCH($D483,$AR$5:$AR$12,0),4))*($G483/INDEX($AV$5:$BA$12,MATCH($D483,$AR$5:$AR$12,0),4))^$I483)+(EXP(-$G483/INDEX($AV$5:$BA$12,MATCH($D483,$AR$5:$AR$12,0),5))*($G483/INDEX($AV$5:$BA$12,MATCH($D483,$AR$5:$AR$12,0),5))^$I483)+(EXP(-$G483/INDEX($AV$5:$BA$12,MATCH($D483,$AR$5:$AR$12,0),6))*($G483/INDEX($AV$5:$BA$12,MATCH($D483,$AR$5:$AR$12,0),6))^$I483)),0)</x:f>
        <x:v>0</x:v>
      </x:c>
      <x:c r="AB483" s="145" t="n">
        <x:f>IFERROR((EXP(-$G483/INDEX($AV$5:$BA$12,MATCH($D483,$AR$5:$AR$12,0),4))*($G483/INDEX($AV$5:$BA$12,MATCH($D483,$AR$5:$AR$12,0),4))^$I483)/((EXP(-$G483/INDEX($AV$5:$BA$12,MATCH($D483,$AR$5:$AR$12,0),1))*($G483/INDEX($AV$5:$BA$12,MATCH($D483,$AR$5:$AR$12,0),1))^$I483)+(EXP(-$G483/INDEX($AV$5:$BA$12,MATCH($D483,$AR$5:$AR$12,0),2))*($G483/INDEX($AV$5:$BA$12,MATCH($D483,$AR$5:$AR$12,0),2))^$I483)+(EXP(-$G483/INDEX($AV$5:$BA$12,MATCH($D483,$AR$5:$AR$12,0),3))*($G483/INDEX($AV$5:$BA$12,MATCH($D483,$AR$5:$AR$12,0),3))^$I483)+(EXP(-$G483/INDEX($AV$5:$BA$12,MATCH($D483,$AR$5:$AR$12,0),4))*($G483/INDEX($AV$5:$BA$12,MATCH($D483,$AR$5:$AR$12,0),4))^$I483)+(EXP(-$G483/INDEX($AV$5:$BA$12,MATCH($D483,$AR$5:$AR$12,0),5))*($G483/INDEX($AV$5:$BA$12,MATCH($D483,$AR$5:$AR$12,0),5))^$I483)+(EXP(-$G483/INDEX($AV$5:$BA$12,MATCH($D483,$AR$5:$AR$12,0),6))*($G483/INDEX($AV$5:$BA$12,MATCH($D483,$AR$5:$AR$12,0),6))^$I483)),0)</x:f>
        <x:v>0</x:v>
      </x:c>
      <x:c r="AC483" s="145" t="n">
        <x:f>IFERROR((EXP(-$G483/INDEX($AV$5:$BA$12,MATCH($D483,$AR$5:$AR$12,0),5))*($G483/INDEX($AV$5:$BA$12,MATCH($D483,$AR$5:$AR$12,0),5))^$I483)/((EXP(-$G483/INDEX($AV$5:$BA$12,MATCH($D483,$AR$5:$AR$12,0),1))*($G483/INDEX($AV$5:$BA$12,MATCH($D483,$AR$5:$AR$12,0),1))^$I483)+(EXP(-$G483/INDEX($AV$5:$BA$12,MATCH($D483,$AR$5:$AR$12,0),2))*($G483/INDEX($AV$5:$BA$12,MATCH($D483,$AR$5:$AR$12,0),2))^$I483)+(EXP(-$G483/INDEX($AV$5:$BA$12,MATCH($D483,$AR$5:$AR$12,0),3))*($G483/INDEX($AV$5:$BA$12,MATCH($D483,$AR$5:$AR$12,0),3))^$I483)+(EXP(-$G483/INDEX($AV$5:$BA$12,MATCH($D483,$AR$5:$AR$12,0),4))*($G483/INDEX($AV$5:$BA$12,MATCH($D483,$AR$5:$AR$12,0),4))^$I483)+(EXP(-$G483/INDEX($AV$5:$BA$12,MATCH($D483,$AR$5:$AR$12,0),5))*($G483/INDEX($AV$5:$BA$12,MATCH($D483,$AR$5:$AR$12,0),5))^$I483)+(EXP(-$G483/INDEX($AV$5:$BA$12,MATCH($D483,$AR$5:$AR$12,0),6))*($G483/INDEX($AV$5:$BA$12,MATCH($D483,$AR$5:$AR$12,0),6))^$I483)),0)</x:f>
        <x:v>0</x:v>
      </x:c>
      <x:c r="AD483" s="145" t="n">
        <x:f>IFERROR((EXP(-$G483/INDEX($AV$5:$BA$12,MATCH($D483,$AR$5:$AR$12,0),6))*($G483/INDEX($AV$5:$BA$12,MATCH($D483,$AR$5:$AR$12,0),6))^$I483)/((EXP(-$G483/INDEX($AV$5:$BA$12,MATCH($D483,$AR$5:$AR$12,0),1))*($G483/INDEX($AV$5:$BA$12,MATCH($D483,$AR$5:$AR$12,0),1))^$I483)+(EXP(-$G483/INDEX($AV$5:$BA$12,MATCH($D483,$AR$5:$AR$12,0),2))*($G483/INDEX($AV$5:$BA$12,MATCH($D483,$AR$5:$AR$12,0),2))^$I483)+(EXP(-$G483/INDEX($AV$5:$BA$12,MATCH($D483,$AR$5:$AR$12,0),3))*($G483/INDEX($AV$5:$BA$12,MATCH($D483,$AR$5:$AR$12,0),3))^$I483)+(EXP(-$G483/INDEX($AV$5:$BA$12,MATCH($D483,$AR$5:$AR$12,0),4))*($G483/INDEX($AV$5:$BA$12,MATCH($D483,$AR$5:$AR$12,0),4))^$I483)+(EXP(-$G483/INDEX($AV$5:$BA$12,MATCH($D483,$AR$5:$AR$12,0),5))*($G483/INDEX($AV$5:$BA$12,MATCH($D483,$AR$5:$AR$12,0),5))^$I483)+(EXP(-$G483/INDEX($AV$5:$BA$12,MATCH($D483,$AR$5:$AR$12,0),6))*($G483/INDEX($AV$5:$BA$12,MATCH($D483,$AR$5:$AR$12,0),6))^$I483)),0)</x:f>
        <x:v>0</x:v>
      </x:c>
      <x:c r="AE483" s="145" t="n">
        <x:f>IFERROR((EXP(-$G483/INDEX($BB$5:$BG$12,MATCH($D483,$AR$5:$AR$12,0),1))*($G483/INDEX($BB$5:$BG$12,MATCH($D483,$AR$5:$AR$12,0),1))^$J483)/((EXP(-$G483/INDEX($BB$5:$BG$12,MATCH($D483,$AR$5:$AR$12,0),1))*($G483/INDEX($BB$5:$BG$12,MATCH($D483,$AR$5:$AR$12,0),1))^$J483)+(EXP(-$G483/INDEX($BB$5:$BG$12,MATCH($D483,$AR$5:$AR$12,0),2))*($G483/INDEX($BB$5:$BG$12,MATCH($D483,$AR$5:$AR$12,0),2))^$J483)+(EXP(-$G483/INDEX($BB$5:$BG$12,MATCH($D483,$AR$5:$AR$12,0),3))*($G483/INDEX($BB$5:$BG$12,MATCH($D483,$AR$5:$AR$12,0),3))^$J483)+(EXP(-$G483/INDEX($BB$5:$BG$12,MATCH($D483,$AR$5:$AR$12,0),4))*($G483/INDEX($BB$5:$BG$12,MATCH($D483,$AR$5:$AR$12,0),4))^$J483)+(EXP(-$G483/INDEX($BB$5:$BG$12,MATCH($D483,$AR$5:$AR$12,0),5))*($G483/INDEX($BB$5:$BG$12,MATCH($D483,$AR$5:$AR$12,0),5))^$J483)+(EXP(-$G483/INDEX($BB$5:$BG$12,MATCH($D483,$AR$5:$AR$12,0),6))*($G483/INDEX($BB$5:$BG$12,MATCH($D483,$AR$5:$AR$12,0),6))^$J483)),0)</x:f>
        <x:v>0</x:v>
      </x:c>
      <x:c r="AF483" s="145" t="n">
        <x:f>IFERROR((EXP(-$G483/INDEX($BB$5:$BG$12,MATCH($D483,$AR$5:$AR$12,0),2))*($G483/INDEX($BB$5:$BG$12,MATCH($D483,$AR$5:$AR$12,0),2))^$J483)/((EXP(-$G483/INDEX($BB$5:$BG$12,MATCH($D483,$AR$5:$AR$12,0),1))*($G483/INDEX($BB$5:$BG$12,MATCH($D483,$AR$5:$AR$12,0),1))^$J483)+(EXP(-$G483/INDEX($BB$5:$BG$12,MATCH($D483,$AR$5:$AR$12,0),2))*($G483/INDEX($BB$5:$BG$12,MATCH($D483,$AR$5:$AR$12,0),2))^$J483)+(EXP(-$G483/INDEX($BB$5:$BG$12,MATCH($D483,$AR$5:$AR$12,0),3))*($G483/INDEX($BB$5:$BG$12,MATCH($D483,$AR$5:$AR$12,0),3))^$J483)+(EXP(-$G483/INDEX($BB$5:$BG$12,MATCH($D483,$AR$5:$AR$12,0),4))*($G483/INDEX($BB$5:$BG$12,MATCH($D483,$AR$5:$AR$12,0),4))^$J483)+(EXP(-$G483/INDEX($BB$5:$BG$12,MATCH($D483,$AR$5:$AR$12,0),5))*($G483/INDEX($BB$5:$BG$12,MATCH($D483,$AR$5:$AR$12,0),5))^$J483)+(EXP(-$G483/INDEX($BB$5:$BG$12,MATCH($D483,$AR$5:$AR$12,0),6))*($G483/INDEX($BB$5:$BG$12,MATCH($D483,$AR$5:$AR$12,0),6))^$J483)),0)</x:f>
        <x:v>0</x:v>
      </x:c>
      <x:c r="AG483" s="145" t="n">
        <x:f>IFERROR((EXP(-$G483/INDEX($BB$5:$BG$12,MATCH($D483,$AR$5:$AR$12,0),3))*($G483/INDEX($BB$5:$BG$12,MATCH($D483,$AR$5:$AR$12,0),3))^$J483)/((EXP(-$G483/INDEX($BB$5:$BG$12,MATCH($D483,$AR$5:$AR$12,0),1))*($G483/INDEX($BB$5:$BG$12,MATCH($D483,$AR$5:$AR$12,0),1))^$J483)+(EXP(-$G483/INDEX($BB$5:$BG$12,MATCH($D483,$AR$5:$AR$12,0),2))*($G483/INDEX($BB$5:$BG$12,MATCH($D483,$AR$5:$AR$12,0),2))^$J483)+(EXP(-$G483/INDEX($BB$5:$BG$12,MATCH($D483,$AR$5:$AR$12,0),3))*($G483/INDEX($BB$5:$BG$12,MATCH($D483,$AR$5:$AR$12,0),3))^$J483)+(EXP(-$G483/INDEX($BB$5:$BG$12,MATCH($D483,$AR$5:$AR$12,0),4))*($G483/INDEX($BB$5:$BG$12,MATCH($D483,$AR$5:$AR$12,0),4))^$J483)+(EXP(-$G483/INDEX($BB$5:$BG$12,MATCH($D483,$AR$5:$AR$12,0),5))*($G483/INDEX($BB$5:$BG$12,MATCH($D483,$AR$5:$AR$12,0),5))^$J483)+(EXP(-$G483/INDEX($BB$5:$BG$12,MATCH($D483,$AR$5:$AR$12,0),6))*($G483/INDEX($BB$5:$BG$12,MATCH($D483,$AR$5:$AR$12,0),6))^$J483)),0)</x:f>
        <x:v>0</x:v>
      </x:c>
      <x:c r="AH483" s="145" t="n">
        <x:f>IFERROR((EXP(-$G483/INDEX($BB$5:$BG$12,MATCH($D483,$AR$5:$AR$12,0),4))*($G483/INDEX($BB$5:$BG$12,MATCH($D483,$AR$5:$AR$12,0),4))^$J483)/((EXP(-$G483/INDEX($BB$5:$BG$12,MATCH($D483,$AR$5:$AR$12,0),1))*($G483/INDEX($BB$5:$BG$12,MATCH($D483,$AR$5:$AR$12,0),1))^$J483)+(EXP(-$G483/INDEX($BB$5:$BG$12,MATCH($D483,$AR$5:$AR$12,0),2))*($G483/INDEX($BB$5:$BG$12,MATCH($D483,$AR$5:$AR$12,0),2))^$J483)+(EXP(-$G483/INDEX($BB$5:$BG$12,MATCH($D483,$AR$5:$AR$12,0),3))*($G483/INDEX($BB$5:$BG$12,MATCH($D483,$AR$5:$AR$12,0),3))^$J483)+(EXP(-$G483/INDEX($BB$5:$BG$12,MATCH($D483,$AR$5:$AR$12,0),4))*($G483/INDEX($BB$5:$BG$12,MATCH($D483,$AR$5:$AR$12,0),4))^$J483)+(EXP(-$G483/INDEX($BB$5:$BG$12,MATCH($D483,$AR$5:$AR$12,0),5))*($G483/INDEX($BB$5:$BG$12,MATCH($D483,$AR$5:$AR$12,0),5))^$J483)+(EXP(-$G483/INDEX($BB$5:$BG$12,MATCH($D483,$AR$5:$AR$12,0),6))*($G483/INDEX($BB$5:$BG$12,MATCH($D483,$AR$5:$AR$12,0),6))^$J483)),0)</x:f>
        <x:v>0</x:v>
      </x:c>
      <x:c r="AI483" s="145" t="n">
        <x:f>IFERROR((EXP(-$G483/INDEX($BB$5:$BG$12,MATCH($D483,$AR$5:$AR$12,0),5))*($G483/INDEX($BB$5:$BG$12,MATCH($D483,$AR$5:$AR$12,0),5))^$J483)/((EXP(-$G483/INDEX($BB$5:$BG$12,MATCH($D483,$AR$5:$AR$12,0),1))*($G483/INDEX($BB$5:$BG$12,MATCH($D483,$AR$5:$AR$12,0),1))^$J483)+(EXP(-$G483/INDEX($BB$5:$BG$12,MATCH($D483,$AR$5:$AR$12,0),2))*($G483/INDEX($BB$5:$BG$12,MATCH($D483,$AR$5:$AR$12,0),2))^$J483)+(EXP(-$G483/INDEX($BB$5:$BG$12,MATCH($D483,$AR$5:$AR$12,0),3))*($G483/INDEX($BB$5:$BG$12,MATCH($D483,$AR$5:$AR$12,0),3))^$J483)+(EXP(-$G483/INDEX($BB$5:$BG$12,MATCH($D483,$AR$5:$AR$12,0),4))*($G483/INDEX($BB$5:$BG$12,MATCH($D483,$AR$5:$AR$12,0),4))^$J483)+(EXP(-$G483/INDEX($BB$5:$BG$12,MATCH($D483,$AR$5:$AR$12,0),5))*($G483/INDEX($BB$5:$BG$12,MATCH($D483,$AR$5:$AR$12,0),5))^$J483)+(EXP(-$G483/INDEX($BB$5:$BG$12,MATCH($D483,$AR$5:$AR$12,0),6))*($G483/INDEX($BB$5:$BG$12,MATCH($D483,$AR$5:$AR$12,0),6))^$J483)),0)</x:f>
        <x:v>0</x:v>
      </x:c>
      <x:c r="AJ483" s="145" t="n">
        <x:f>IFERROR((EXP(-$G483/INDEX($BB$5:$BG$12,MATCH($D483,$AR$5:$AR$12,0),6))*($G483/INDEX($BB$5:$BG$12,MATCH($D483,$AR$5:$AR$12,0),6))^$J483)/((EXP(-$G483/INDEX($BB$5:$BG$12,MATCH($D483,$AR$5:$AR$12,0),1))*($G483/INDEX($BB$5:$BG$12,MATCH($D483,$AR$5:$AR$12,0),1))^$J483)+(EXP(-$G483/INDEX($BB$5:$BG$12,MATCH($D483,$AR$5:$AR$12,0),2))*($G483/INDEX($BB$5:$BG$12,MATCH($D483,$AR$5:$AR$12,0),2))^$J483)+(EXP(-$G483/INDEX($BB$5:$BG$12,MATCH($D483,$AR$5:$AR$12,0),3))*($G483/INDEX($BB$5:$BG$12,MATCH($D483,$AR$5:$AR$12,0),3))^$J483)+(EXP(-$G483/INDEX($BB$5:$BG$12,MATCH($D483,$AR$5:$AR$12,0),4))*($G483/INDEX($BB$5:$BG$12,MATCH($D483,$AR$5:$AR$12,0),4))^$J483)+(EXP(-$G483/INDEX($BB$5:$BG$12,MATCH($D483,$AR$5:$AR$12,0),5))*($G483/INDEX($BB$5:$BG$12,MATCH($D483,$AR$5:$AR$12,0),5))^$J483)+(EXP(-$G483/INDEX($BB$5:$BG$12,MATCH($D483,$AR$5:$AR$12,0),6))*($G483/INDEX($BB$5:$BG$12,MATCH($D483,$AR$5:$AR$12,0),6))^$J483)),0)</x:f>
        <x:v>0</x:v>
      </x:c>
      <x:c r="BJ483"/>
      <x:c r="BK483"/>
      <x:c r="BL483"/>
      <x:c r="BM483"/>
      <x:c r="BN483"/>
      <x:c r="BO483"/>
      <x:c r="BP483"/>
      <x:c r="BQ483"/>
      <x:c r="BR483"/>
      <x:c r="BS483"/>
      <x:c r="BT483"/>
      <x:c r="BU483"/>
      <x:c r="BV483"/>
      <x:c r="BW483"/>
      <x:c r="BX483"/>
      <x:c r="BY483"/>
      <x:c r="BZ483"/>
    </x:row>
    <x:row r="484">
      <x:c r="A484" s="30" t="n">
        <x:f>'対象台データ'!A482</x:f>
        <x:v>46278</x:v>
      </x:c>
      <x:c r="B484" s="1004" t="str">
        <x:f>'対象台データ'!B482</x:f>
        <x:v>日</x:v>
      </x:c>
      <x:c r="C484" s="1004" t="str">
        <x:f>'対象台データ'!C482</x:f>
        <x:v>9/13</x:v>
      </x:c>
      <x:c r="D484" t="str">
        <x:f>'対象台データ'!D482</x:f>
        <x:v>やじきた道中記</x:v>
      </x:c>
      <x:c r="E484" s="1015" t="n">
        <x:f>IF($X484="A",MIN(100,MAX(0,55+(V484-55)*(1+0.4*SQRT(MIN(G484/8000,1))))),MIN(100,MAX(0,V484)))</x:f>
        <x:v>46.80365794295554</x:v>
      </x:c>
      <x:c r="F484" s="1017" t="n">
        <x:f>'対象台データ'!E482</x:f>
        <x:v>658</x:v>
      </x:c>
      <x:c r="G484" s="644" t="n">
        <x:f>'対象台データ'!F482</x:f>
        <x:v>2342</x:v>
      </x:c>
      <x:c r="H484" s="644" t="n">
        <x:f>'対象台データ'!G482</x:f>
        <x:v>10693</x:v>
      </x:c>
      <x:c r="I484" s="644" t="n">
        <x:f>'対象台データ'!H482</x:f>
        <x:v>0</x:v>
      </x:c>
      <x:c r="J484" s="644" t="n">
        <x:f>'対象台データ'!I482</x:f>
        <x:v>18</x:v>
      </x:c>
      <x:c r="K484" s="145" t="n">
        <x:f>'対象台データ'!K482</x:f>
        <x:v>2.5219185881013377</x:v>
      </x:c>
      <x:c r="L484" s="28" t="n">
        <x:f>IF(G484&lt;=0,5,IF(G484&lt;1500,5+(G484-0)*(20-5)/(1500-0),IF(G484&lt;3000,20+(G484-1500)*(40-20)/(3000-1500),IF(G484&lt;4500,40+(G484-3000)*(58-40)/(4500-3000),IF(G484&lt;6000,58+(G484-4500)*(72-58)/(6000-4500),IF(G484&lt;7500,72+(G484-6000)*(84-72)/(7500-6000),IF(G484&lt;9000,84+(G484-7500)*(93-84)/(9000-7500),IF(G484&lt;11000,93+(G484-9000)*(100-93)/(11000-9000),100))))))))</x:f>
        <x:v>31.226666666666667</x:v>
      </x:c>
      <x:c r="M484" s="28" t="n">
        <x:v>1</x:v>
      </x:c>
      <x:c r="N484" s="28" t="n">
        <x:f>MIN(100,L484*M484)</x:f>
        <x:v>31.226666666666667</x:v>
      </x:c>
      <x:c r="O484" s="28" t="n">
        <x:f>IF(K484&lt;=0.8,0,IF(K484&lt;0.9,0+(K484-0.8)*(10-0)/(0.9-0.8),IF(K484&lt;1,10+(K484-0.9)*(35-10)/(1-0.9),IF(K484&lt;1.2,35+(K484-1)*(87-35)/(1.2-1),IF(K484&lt;1.3,87+(K484-1.2)*(96-87)/(1.3-1.2),IF(K484&lt;1.45,96+(K484-1.3)*(100-96)/(1.45-1.3),100))))))</x:f>
        <x:v>100</x:v>
      </x:c>
      <x:c r="P484" s="145" t="n">
        <x:f>MIN(1,SQRT(G484/8000))</x:f>
        <x:v>0.5410637670367514</x:v>
      </x:c>
      <x:c r="Q484" s="28" t="n">
        <x:f>35+(O484-35)*P484</x:f>
        <x:v>70.16914485738884</x:v>
      </x:c>
      <x:c r="R484" s="28" t="n">
        <x:f>IF(K484&lt;0.95,MIN(25,(0.95-K484)*250),0)</x:f>
        <x:v>0</x:v>
      </x:c>
      <x:c r="S484" s="28" t="n">
        <x:f>IF($X484="A",Y484*5+Z484*15+AA484*30+AB484*60+AC484*80+AD484*100,0)</x:f>
        <x:v>0</x:v>
      </x:c>
      <x:c r="T484" s="28" t="n">
        <x:f>IF($X484="A",AE484*5+AF484*15+AG484*30+AH484*60+AI484*80+AJ484*100,0)</x:f>
        <x:v>0</x:v>
      </x:c>
      <x:c r="U484" s="28" t="n">
        <x:f>IF($X484="A",S484*15%+T484*30%+Q484*55%,0)</x:f>
        <x:v>0</x:v>
      </x:c>
      <x:c r="V484" s="1019" t="n">
        <x:f>IF($X484="A",U484*80%+N484*20%,N484*IFERROR(INDEX($AT$5:$AT$60,MATCH($D484,$AR$5:$AR$60,0)),0.6)+Q484*IFERROR(INDEX($AU$5:$AU$60,MATCH($D484,$AR$5:$AR$60,0)),0.4)-R484)</x:f>
        <x:v>46.80365794295554</x:v>
      </x:c>
      <x:c r="W484" s="25" t="str">
        <x:f>IF(E484&gt;=90,"設定6級候補",IF(E484&gt;=75,"設定4以上強候補",IF(E484&gt;=60,"設定4以上を疑う","要観察")))</x:f>
        <x:v>要観察</x:v>
      </x:c>
      <x:c r="X484" s="1004" t="str">
        <x:f>IFERROR(INDEX($AS$5:$AS$60,MATCH($D484,$AR$5:$AR$60,0)),"AT")</x:f>
        <x:v>AT</x:v>
      </x:c>
      <x:c r="Y484" s="145" t="n">
        <x:f>IFERROR((EXP(-$G484/INDEX($AV$5:$BA$12,MATCH($D484,$AR$5:$AR$12,0),1))*($G484/INDEX($AV$5:$BA$12,MATCH($D484,$AR$5:$AR$12,0),1))^$I484)/((EXP(-$G484/INDEX($AV$5:$BA$12,MATCH($D484,$AR$5:$AR$12,0),1))*($G484/INDEX($AV$5:$BA$12,MATCH($D484,$AR$5:$AR$12,0),1))^$I484)+(EXP(-$G484/INDEX($AV$5:$BA$12,MATCH($D484,$AR$5:$AR$12,0),2))*($G484/INDEX($AV$5:$BA$12,MATCH($D484,$AR$5:$AR$12,0),2))^$I484)+(EXP(-$G484/INDEX($AV$5:$BA$12,MATCH($D484,$AR$5:$AR$12,0),3))*($G484/INDEX($AV$5:$BA$12,MATCH($D484,$AR$5:$AR$12,0),3))^$I484)+(EXP(-$G484/INDEX($AV$5:$BA$12,MATCH($D484,$AR$5:$AR$12,0),4))*($G484/INDEX($AV$5:$BA$12,MATCH($D484,$AR$5:$AR$12,0),4))^$I484)+(EXP(-$G484/INDEX($AV$5:$BA$12,MATCH($D484,$AR$5:$AR$12,0),5))*($G484/INDEX($AV$5:$BA$12,MATCH($D484,$AR$5:$AR$12,0),5))^$I484)+(EXP(-$G484/INDEX($AV$5:$BA$12,MATCH($D484,$AR$5:$AR$12,0),6))*($G484/INDEX($AV$5:$BA$12,MATCH($D484,$AR$5:$AR$12,0),6))^$I484)),0)</x:f>
        <x:v>0</x:v>
      </x:c>
      <x:c r="Z484" s="145" t="n">
        <x:f>IFERROR((EXP(-$G484/INDEX($AV$5:$BA$12,MATCH($D484,$AR$5:$AR$12,0),2))*($G484/INDEX($AV$5:$BA$12,MATCH($D484,$AR$5:$AR$12,0),2))^$I484)/((EXP(-$G484/INDEX($AV$5:$BA$12,MATCH($D484,$AR$5:$AR$12,0),1))*($G484/INDEX($AV$5:$BA$12,MATCH($D484,$AR$5:$AR$12,0),1))^$I484)+(EXP(-$G484/INDEX($AV$5:$BA$12,MATCH($D484,$AR$5:$AR$12,0),2))*($G484/INDEX($AV$5:$BA$12,MATCH($D484,$AR$5:$AR$12,0),2))^$I484)+(EXP(-$G484/INDEX($AV$5:$BA$12,MATCH($D484,$AR$5:$AR$12,0),3))*($G484/INDEX($AV$5:$BA$12,MATCH($D484,$AR$5:$AR$12,0),3))^$I484)+(EXP(-$G484/INDEX($AV$5:$BA$12,MATCH($D484,$AR$5:$AR$12,0),4))*($G484/INDEX($AV$5:$BA$12,MATCH($D484,$AR$5:$AR$12,0),4))^$I484)+(EXP(-$G484/INDEX($AV$5:$BA$12,MATCH($D484,$AR$5:$AR$12,0),5))*($G484/INDEX($AV$5:$BA$12,MATCH($D484,$AR$5:$AR$12,0),5))^$I484)+(EXP(-$G484/INDEX($AV$5:$BA$12,MATCH($D484,$AR$5:$AR$12,0),6))*($G484/INDEX($AV$5:$BA$12,MATCH($D484,$AR$5:$AR$12,0),6))^$I484)),0)</x:f>
        <x:v>0</x:v>
      </x:c>
      <x:c r="AA484" s="145" t="n">
        <x:f>IFERROR((EXP(-$G484/INDEX($AV$5:$BA$12,MATCH($D484,$AR$5:$AR$12,0),3))*($G484/INDEX($AV$5:$BA$12,MATCH($D484,$AR$5:$AR$12,0),3))^$I484)/((EXP(-$G484/INDEX($AV$5:$BA$12,MATCH($D484,$AR$5:$AR$12,0),1))*($G484/INDEX($AV$5:$BA$12,MATCH($D484,$AR$5:$AR$12,0),1))^$I484)+(EXP(-$G484/INDEX($AV$5:$BA$12,MATCH($D484,$AR$5:$AR$12,0),2))*($G484/INDEX($AV$5:$BA$12,MATCH($D484,$AR$5:$AR$12,0),2))^$I484)+(EXP(-$G484/INDEX($AV$5:$BA$12,MATCH($D484,$AR$5:$AR$12,0),3))*($G484/INDEX($AV$5:$BA$12,MATCH($D484,$AR$5:$AR$12,0),3))^$I484)+(EXP(-$G484/INDEX($AV$5:$BA$12,MATCH($D484,$AR$5:$AR$12,0),4))*($G484/INDEX($AV$5:$BA$12,MATCH($D484,$AR$5:$AR$12,0),4))^$I484)+(EXP(-$G484/INDEX($AV$5:$BA$12,MATCH($D484,$AR$5:$AR$12,0),5))*($G484/INDEX($AV$5:$BA$12,MATCH($D484,$AR$5:$AR$12,0),5))^$I484)+(EXP(-$G484/INDEX($AV$5:$BA$12,MATCH($D484,$AR$5:$AR$12,0),6))*($G484/INDEX($AV$5:$BA$12,MATCH($D484,$AR$5:$AR$12,0),6))^$I484)),0)</x:f>
        <x:v>0</x:v>
      </x:c>
      <x:c r="AB484" s="145" t="n">
        <x:f>IFERROR((EXP(-$G484/INDEX($AV$5:$BA$12,MATCH($D484,$AR$5:$AR$12,0),4))*($G484/INDEX($AV$5:$BA$12,MATCH($D484,$AR$5:$AR$12,0),4))^$I484)/((EXP(-$G484/INDEX($AV$5:$BA$12,MATCH($D484,$AR$5:$AR$12,0),1))*($G484/INDEX($AV$5:$BA$12,MATCH($D484,$AR$5:$AR$12,0),1))^$I484)+(EXP(-$G484/INDEX($AV$5:$BA$12,MATCH($D484,$AR$5:$AR$12,0),2))*($G484/INDEX($AV$5:$BA$12,MATCH($D484,$AR$5:$AR$12,0),2))^$I484)+(EXP(-$G484/INDEX($AV$5:$BA$12,MATCH($D484,$AR$5:$AR$12,0),3))*($G484/INDEX($AV$5:$BA$12,MATCH($D484,$AR$5:$AR$12,0),3))^$I484)+(EXP(-$G484/INDEX($AV$5:$BA$12,MATCH($D484,$AR$5:$AR$12,0),4))*($G484/INDEX($AV$5:$BA$12,MATCH($D484,$AR$5:$AR$12,0),4))^$I484)+(EXP(-$G484/INDEX($AV$5:$BA$12,MATCH($D484,$AR$5:$AR$12,0),5))*($G484/INDEX($AV$5:$BA$12,MATCH($D484,$AR$5:$AR$12,0),5))^$I484)+(EXP(-$G484/INDEX($AV$5:$BA$12,MATCH($D484,$AR$5:$AR$12,0),6))*($G484/INDEX($AV$5:$BA$12,MATCH($D484,$AR$5:$AR$12,0),6))^$I484)),0)</x:f>
        <x:v>0</x:v>
      </x:c>
      <x:c r="AC484" s="145" t="n">
        <x:f>IFERROR((EXP(-$G484/INDEX($AV$5:$BA$12,MATCH($D484,$AR$5:$AR$12,0),5))*($G484/INDEX($AV$5:$BA$12,MATCH($D484,$AR$5:$AR$12,0),5))^$I484)/((EXP(-$G484/INDEX($AV$5:$BA$12,MATCH($D484,$AR$5:$AR$12,0),1))*($G484/INDEX($AV$5:$BA$12,MATCH($D484,$AR$5:$AR$12,0),1))^$I484)+(EXP(-$G484/INDEX($AV$5:$BA$12,MATCH($D484,$AR$5:$AR$12,0),2))*($G484/INDEX($AV$5:$BA$12,MATCH($D484,$AR$5:$AR$12,0),2))^$I484)+(EXP(-$G484/INDEX($AV$5:$BA$12,MATCH($D484,$AR$5:$AR$12,0),3))*($G484/INDEX($AV$5:$BA$12,MATCH($D484,$AR$5:$AR$12,0),3))^$I484)+(EXP(-$G484/INDEX($AV$5:$BA$12,MATCH($D484,$AR$5:$AR$12,0),4))*($G484/INDEX($AV$5:$BA$12,MATCH($D484,$AR$5:$AR$12,0),4))^$I484)+(EXP(-$G484/INDEX($AV$5:$BA$12,MATCH($D484,$AR$5:$AR$12,0),5))*($G484/INDEX($AV$5:$BA$12,MATCH($D484,$AR$5:$AR$12,0),5))^$I484)+(EXP(-$G484/INDEX($AV$5:$BA$12,MATCH($D484,$AR$5:$AR$12,0),6))*($G484/INDEX($AV$5:$BA$12,MATCH($D484,$AR$5:$AR$12,0),6))^$I484)),0)</x:f>
        <x:v>0</x:v>
      </x:c>
      <x:c r="AD484" s="145" t="n">
        <x:f>IFERROR((EXP(-$G484/INDEX($AV$5:$BA$12,MATCH($D484,$AR$5:$AR$12,0),6))*($G484/INDEX($AV$5:$BA$12,MATCH($D484,$AR$5:$AR$12,0),6))^$I484)/((EXP(-$G484/INDEX($AV$5:$BA$12,MATCH($D484,$AR$5:$AR$12,0),1))*($G484/INDEX($AV$5:$BA$12,MATCH($D484,$AR$5:$AR$12,0),1))^$I484)+(EXP(-$G484/INDEX($AV$5:$BA$12,MATCH($D484,$AR$5:$AR$12,0),2))*($G484/INDEX($AV$5:$BA$12,MATCH($D484,$AR$5:$AR$12,0),2))^$I484)+(EXP(-$G484/INDEX($AV$5:$BA$12,MATCH($D484,$AR$5:$AR$12,0),3))*($G484/INDEX($AV$5:$BA$12,MATCH($D484,$AR$5:$AR$12,0),3))^$I484)+(EXP(-$G484/INDEX($AV$5:$BA$12,MATCH($D484,$AR$5:$AR$12,0),4))*($G484/INDEX($AV$5:$BA$12,MATCH($D484,$AR$5:$AR$12,0),4))^$I484)+(EXP(-$G484/INDEX($AV$5:$BA$12,MATCH($D484,$AR$5:$AR$12,0),5))*($G484/INDEX($AV$5:$BA$12,MATCH($D484,$AR$5:$AR$12,0),5))^$I484)+(EXP(-$G484/INDEX($AV$5:$BA$12,MATCH($D484,$AR$5:$AR$12,0),6))*($G484/INDEX($AV$5:$BA$12,MATCH($D484,$AR$5:$AR$12,0),6))^$I484)),0)</x:f>
        <x:v>0</x:v>
      </x:c>
      <x:c r="AE484" s="145" t="n">
        <x:f>IFERROR((EXP(-$G484/INDEX($BB$5:$BG$12,MATCH($D484,$AR$5:$AR$12,0),1))*($G484/INDEX($BB$5:$BG$12,MATCH($D484,$AR$5:$AR$12,0),1))^$J484)/((EXP(-$G484/INDEX($BB$5:$BG$12,MATCH($D484,$AR$5:$AR$12,0),1))*($G484/INDEX($BB$5:$BG$12,MATCH($D484,$AR$5:$AR$12,0),1))^$J484)+(EXP(-$G484/INDEX($BB$5:$BG$12,MATCH($D484,$AR$5:$AR$12,0),2))*($G484/INDEX($BB$5:$BG$12,MATCH($D484,$AR$5:$AR$12,0),2))^$J484)+(EXP(-$G484/INDEX($BB$5:$BG$12,MATCH($D484,$AR$5:$AR$12,0),3))*($G484/INDEX($BB$5:$BG$12,MATCH($D484,$AR$5:$AR$12,0),3))^$J484)+(EXP(-$G484/INDEX($BB$5:$BG$12,MATCH($D484,$AR$5:$AR$12,0),4))*($G484/INDEX($BB$5:$BG$12,MATCH($D484,$AR$5:$AR$12,0),4))^$J484)+(EXP(-$G484/INDEX($BB$5:$BG$12,MATCH($D484,$AR$5:$AR$12,0),5))*($G484/INDEX($BB$5:$BG$12,MATCH($D484,$AR$5:$AR$12,0),5))^$J484)+(EXP(-$G484/INDEX($BB$5:$BG$12,MATCH($D484,$AR$5:$AR$12,0),6))*($G484/INDEX($BB$5:$BG$12,MATCH($D484,$AR$5:$AR$12,0),6))^$J484)),0)</x:f>
        <x:v>0</x:v>
      </x:c>
      <x:c r="AF484" s="145" t="n">
        <x:f>IFERROR((EXP(-$G484/INDEX($BB$5:$BG$12,MATCH($D484,$AR$5:$AR$12,0),2))*($G484/INDEX($BB$5:$BG$12,MATCH($D484,$AR$5:$AR$12,0),2))^$J484)/((EXP(-$G484/INDEX($BB$5:$BG$12,MATCH($D484,$AR$5:$AR$12,0),1))*($G484/INDEX($BB$5:$BG$12,MATCH($D484,$AR$5:$AR$12,0),1))^$J484)+(EXP(-$G484/INDEX($BB$5:$BG$12,MATCH($D484,$AR$5:$AR$12,0),2))*($G484/INDEX($BB$5:$BG$12,MATCH($D484,$AR$5:$AR$12,0),2))^$J484)+(EXP(-$G484/INDEX($BB$5:$BG$12,MATCH($D484,$AR$5:$AR$12,0),3))*($G484/INDEX($BB$5:$BG$12,MATCH($D484,$AR$5:$AR$12,0),3))^$J484)+(EXP(-$G484/INDEX($BB$5:$BG$12,MATCH($D484,$AR$5:$AR$12,0),4))*($G484/INDEX($BB$5:$BG$12,MATCH($D484,$AR$5:$AR$12,0),4))^$J484)+(EXP(-$G484/INDEX($BB$5:$BG$12,MATCH($D484,$AR$5:$AR$12,0),5))*($G484/INDEX($BB$5:$BG$12,MATCH($D484,$AR$5:$AR$12,0),5))^$J484)+(EXP(-$G484/INDEX($BB$5:$BG$12,MATCH($D484,$AR$5:$AR$12,0),6))*($G484/INDEX($BB$5:$BG$12,MATCH($D484,$AR$5:$AR$12,0),6))^$J484)),0)</x:f>
        <x:v>0</x:v>
      </x:c>
      <x:c r="AG484" s="145" t="n">
        <x:f>IFERROR((EXP(-$G484/INDEX($BB$5:$BG$12,MATCH($D484,$AR$5:$AR$12,0),3))*($G484/INDEX($BB$5:$BG$12,MATCH($D484,$AR$5:$AR$12,0),3))^$J484)/((EXP(-$G484/INDEX($BB$5:$BG$12,MATCH($D484,$AR$5:$AR$12,0),1))*($G484/INDEX($BB$5:$BG$12,MATCH($D484,$AR$5:$AR$12,0),1))^$J484)+(EXP(-$G484/INDEX($BB$5:$BG$12,MATCH($D484,$AR$5:$AR$12,0),2))*($G484/INDEX($BB$5:$BG$12,MATCH($D484,$AR$5:$AR$12,0),2))^$J484)+(EXP(-$G484/INDEX($BB$5:$BG$12,MATCH($D484,$AR$5:$AR$12,0),3))*($G484/INDEX($BB$5:$BG$12,MATCH($D484,$AR$5:$AR$12,0),3))^$J484)+(EXP(-$G484/INDEX($BB$5:$BG$12,MATCH($D484,$AR$5:$AR$12,0),4))*($G484/INDEX($BB$5:$BG$12,MATCH($D484,$AR$5:$AR$12,0),4))^$J484)+(EXP(-$G484/INDEX($BB$5:$BG$12,MATCH($D484,$AR$5:$AR$12,0),5))*($G484/INDEX($BB$5:$BG$12,MATCH($D484,$AR$5:$AR$12,0),5))^$J484)+(EXP(-$G484/INDEX($BB$5:$BG$12,MATCH($D484,$AR$5:$AR$12,0),6))*($G484/INDEX($BB$5:$BG$12,MATCH($D484,$AR$5:$AR$12,0),6))^$J484)),0)</x:f>
        <x:v>0</x:v>
      </x:c>
      <x:c r="AH484" s="145" t="n">
        <x:f>IFERROR((EXP(-$G484/INDEX($BB$5:$BG$12,MATCH($D484,$AR$5:$AR$12,0),4))*($G484/INDEX($BB$5:$BG$12,MATCH($D484,$AR$5:$AR$12,0),4))^$J484)/((EXP(-$G484/INDEX($BB$5:$BG$12,MATCH($D484,$AR$5:$AR$12,0),1))*($G484/INDEX($BB$5:$BG$12,MATCH($D484,$AR$5:$AR$12,0),1))^$J484)+(EXP(-$G484/INDEX($BB$5:$BG$12,MATCH($D484,$AR$5:$AR$12,0),2))*($G484/INDEX($BB$5:$BG$12,MATCH($D484,$AR$5:$AR$12,0),2))^$J484)+(EXP(-$G484/INDEX($BB$5:$BG$12,MATCH($D484,$AR$5:$AR$12,0),3))*($G484/INDEX($BB$5:$BG$12,MATCH($D484,$AR$5:$AR$12,0),3))^$J484)+(EXP(-$G484/INDEX($BB$5:$BG$12,MATCH($D484,$AR$5:$AR$12,0),4))*($G484/INDEX($BB$5:$BG$12,MATCH($D484,$AR$5:$AR$12,0),4))^$J484)+(EXP(-$G484/INDEX($BB$5:$BG$12,MATCH($D484,$AR$5:$AR$12,0),5))*($G484/INDEX($BB$5:$BG$12,MATCH($D484,$AR$5:$AR$12,0),5))^$J484)+(EXP(-$G484/INDEX($BB$5:$BG$12,MATCH($D484,$AR$5:$AR$12,0),6))*($G484/INDEX($BB$5:$BG$12,MATCH($D484,$AR$5:$AR$12,0),6))^$J484)),0)</x:f>
        <x:v>0</x:v>
      </x:c>
      <x:c r="AI484" s="145" t="n">
        <x:f>IFERROR((EXP(-$G484/INDEX($BB$5:$BG$12,MATCH($D484,$AR$5:$AR$12,0),5))*($G484/INDEX($BB$5:$BG$12,MATCH($D484,$AR$5:$AR$12,0),5))^$J484)/((EXP(-$G484/INDEX($BB$5:$BG$12,MATCH($D484,$AR$5:$AR$12,0),1))*($G484/INDEX($BB$5:$BG$12,MATCH($D484,$AR$5:$AR$12,0),1))^$J484)+(EXP(-$G484/INDEX($BB$5:$BG$12,MATCH($D484,$AR$5:$AR$12,0),2))*($G484/INDEX($BB$5:$BG$12,MATCH($D484,$AR$5:$AR$12,0),2))^$J484)+(EXP(-$G484/INDEX($BB$5:$BG$12,MATCH($D484,$AR$5:$AR$12,0),3))*($G484/INDEX($BB$5:$BG$12,MATCH($D484,$AR$5:$AR$12,0),3))^$J484)+(EXP(-$G484/INDEX($BB$5:$BG$12,MATCH($D484,$AR$5:$AR$12,0),4))*($G484/INDEX($BB$5:$BG$12,MATCH($D484,$AR$5:$AR$12,0),4))^$J484)+(EXP(-$G484/INDEX($BB$5:$BG$12,MATCH($D484,$AR$5:$AR$12,0),5))*($G484/INDEX($BB$5:$BG$12,MATCH($D484,$AR$5:$AR$12,0),5))^$J484)+(EXP(-$G484/INDEX($BB$5:$BG$12,MATCH($D484,$AR$5:$AR$12,0),6))*($G484/INDEX($BB$5:$BG$12,MATCH($D484,$AR$5:$AR$12,0),6))^$J484)),0)</x:f>
        <x:v>0</x:v>
      </x:c>
      <x:c r="AJ484" s="145" t="n">
        <x:f>IFERROR((EXP(-$G484/INDEX($BB$5:$BG$12,MATCH($D484,$AR$5:$AR$12,0),6))*($G484/INDEX($BB$5:$BG$12,MATCH($D484,$AR$5:$AR$12,0),6))^$J484)/((EXP(-$G484/INDEX($BB$5:$BG$12,MATCH($D484,$AR$5:$AR$12,0),1))*($G484/INDEX($BB$5:$BG$12,MATCH($D484,$AR$5:$AR$12,0),1))^$J484)+(EXP(-$G484/INDEX($BB$5:$BG$12,MATCH($D484,$AR$5:$AR$12,0),2))*($G484/INDEX($BB$5:$BG$12,MATCH($D484,$AR$5:$AR$12,0),2))^$J484)+(EXP(-$G484/INDEX($BB$5:$BG$12,MATCH($D484,$AR$5:$AR$12,0),3))*($G484/INDEX($BB$5:$BG$12,MATCH($D484,$AR$5:$AR$12,0),3))^$J484)+(EXP(-$G484/INDEX($BB$5:$BG$12,MATCH($D484,$AR$5:$AR$12,0),4))*($G484/INDEX($BB$5:$BG$12,MATCH($D484,$AR$5:$AR$12,0),4))^$J484)+(EXP(-$G484/INDEX($BB$5:$BG$12,MATCH($D484,$AR$5:$AR$12,0),5))*($G484/INDEX($BB$5:$BG$12,MATCH($D484,$AR$5:$AR$12,0),5))^$J484)+(EXP(-$G484/INDEX($BB$5:$BG$12,MATCH($D484,$AR$5:$AR$12,0),6))*($G484/INDEX($BB$5:$BG$12,MATCH($D484,$AR$5:$AR$12,0),6))^$J484)),0)</x:f>
        <x:v>0</x:v>
      </x:c>
      <x:c r="BJ484"/>
      <x:c r="BK484"/>
      <x:c r="BL484"/>
      <x:c r="BM484"/>
      <x:c r="BN484"/>
      <x:c r="BO484"/>
      <x:c r="BP484"/>
      <x:c r="BQ484"/>
      <x:c r="BR484"/>
      <x:c r="BS484"/>
      <x:c r="BT484"/>
      <x:c r="BU484"/>
      <x:c r="BV484"/>
      <x:c r="BW484"/>
      <x:c r="BX484"/>
      <x:c r="BY484"/>
      <x:c r="BZ484"/>
    </x:row>
    <x:row r="485">
      <x:c r="A485" s="30" t="n">
        <x:f>'対象台データ'!A483</x:f>
        <x:v>46278</x:v>
      </x:c>
      <x:c r="B485" s="1004" t="str">
        <x:f>'対象台データ'!B483</x:f>
        <x:v>日</x:v>
      </x:c>
      <x:c r="C485" s="1004" t="str">
        <x:f>'対象台データ'!C483</x:f>
        <x:v>9/13</x:v>
      </x:c>
      <x:c r="D485" t="str">
        <x:f>'対象台データ'!D483</x:f>
        <x:v>やじきた道中記</x:v>
      </x:c>
      <x:c r="E485" s="1015" t="n">
        <x:f>IF($X485="A",MIN(100,MAX(0,55+(V485-55)*(1+0.4*SQRT(MIN(G485/8000,1))))),MIN(100,MAX(0,V485)))</x:f>
        <x:v>55.268137116952914</x:v>
      </x:c>
      <x:c r="F485" s="1017" t="n">
        <x:f>'対象台データ'!E483</x:f>
        <x:v>661</x:v>
      </x:c>
      <x:c r="G485" s="644" t="n">
        <x:f>'対象台データ'!F483</x:f>
        <x:v>3441</x:v>
      </x:c>
      <x:c r="H485" s="644" t="n">
        <x:f>'対象台データ'!G483</x:f>
        <x:v>2262</x:v>
      </x:c>
      <x:c r="I485" s="644" t="n">
        <x:f>'対象台データ'!H483</x:f>
        <x:v>0</x:v>
      </x:c>
      <x:c r="J485" s="644" t="n">
        <x:f>'対象台データ'!I483</x:f>
        <x:v>18</x:v>
      </x:c>
      <x:c r="K485" s="145" t="n">
        <x:f>'対象台データ'!K483</x:f>
        <x:v>1.2191223481546063</x:v>
      </x:c>
      <x:c r="L485" s="28" t="n">
        <x:f>IF(G485&lt;=0,5,IF(G485&lt;1500,5+(G485-0)*(20-5)/(1500-0),IF(G485&lt;3000,20+(G485-1500)*(40-20)/(3000-1500),IF(G485&lt;4500,40+(G485-3000)*(58-40)/(4500-3000),IF(G485&lt;6000,58+(G485-4500)*(72-58)/(6000-4500),IF(G485&lt;7500,72+(G485-6000)*(84-72)/(7500-6000),IF(G485&lt;9000,84+(G485-7500)*(93-84)/(9000-7500),IF(G485&lt;11000,93+(G485-9000)*(100-93)/(11000-9000),100))))))))</x:f>
        <x:v>45.292</x:v>
      </x:c>
      <x:c r="M485" s="28" t="n">
        <x:v>1</x:v>
      </x:c>
      <x:c r="N485" s="28" t="n">
        <x:f>MIN(100,L485*M485)</x:f>
        <x:v>45.292</x:v>
      </x:c>
      <x:c r="O485" s="28" t="n">
        <x:f>IF(K485&lt;=0.8,0,IF(K485&lt;0.9,0+(K485-0.8)*(10-0)/(0.9-0.8),IF(K485&lt;1,10+(K485-0.9)*(35-10)/(1-0.9),IF(K485&lt;1.2,35+(K485-1)*(87-35)/(1.2-1),IF(K485&lt;1.3,87+(K485-1.2)*(96-87)/(1.3-1.2),IF(K485&lt;1.45,96+(K485-1.3)*(100-96)/(1.45-1.3),100))))))</x:f>
        <x:v>88.72101133391457</x:v>
      </x:c>
      <x:c r="P485" s="145" t="n">
        <x:f>MIN(1,SQRT(G485/8000))</x:f>
        <x:v>0.655839157110949</x:v>
      </x:c>
      <x:c r="Q485" s="28" t="n">
        <x:f>35+(O485-35)*P485</x:f>
        <x:v>70.23234279238227</x:v>
      </x:c>
      <x:c r="R485" s="28" t="n">
        <x:f>IF(K485&lt;0.95,MIN(25,(0.95-K485)*250),0)</x:f>
        <x:v>0</x:v>
      </x:c>
      <x:c r="S485" s="28" t="n">
        <x:f>IF($X485="A",Y485*5+Z485*15+AA485*30+AB485*60+AC485*80+AD485*100,0)</x:f>
        <x:v>0</x:v>
      </x:c>
      <x:c r="T485" s="28" t="n">
        <x:f>IF($X485="A",AE485*5+AF485*15+AG485*30+AH485*60+AI485*80+AJ485*100,0)</x:f>
        <x:v>0</x:v>
      </x:c>
      <x:c r="U485" s="28" t="n">
        <x:f>IF($X485="A",S485*15%+T485*30%+Q485*55%,0)</x:f>
        <x:v>0</x:v>
      </x:c>
      <x:c r="V485" s="1019" t="n">
        <x:f>IF($X485="A",U485*80%+N485*20%,N485*IFERROR(INDEX($AT$5:$AT$60,MATCH($D485,$AR$5:$AR$60,0)),0.6)+Q485*IFERROR(INDEX($AU$5:$AU$60,MATCH($D485,$AR$5:$AR$60,0)),0.4)-R485)</x:f>
        <x:v>55.268137116952914</x:v>
      </x:c>
      <x:c r="W485" s="25" t="str">
        <x:f>IF(E485&gt;=90,"設定6級候補",IF(E485&gt;=75,"設定4以上強候補",IF(E485&gt;=60,"設定4以上を疑う","要観察")))</x:f>
        <x:v>要観察</x:v>
      </x:c>
      <x:c r="X485" s="1004" t="str">
        <x:f>IFERROR(INDEX($AS$5:$AS$60,MATCH($D485,$AR$5:$AR$60,0)),"AT")</x:f>
        <x:v>AT</x:v>
      </x:c>
      <x:c r="Y485" s="145" t="n">
        <x:f>IFERROR((EXP(-$G485/INDEX($AV$5:$BA$12,MATCH($D485,$AR$5:$AR$12,0),1))*($G485/INDEX($AV$5:$BA$12,MATCH($D485,$AR$5:$AR$12,0),1))^$I485)/((EXP(-$G485/INDEX($AV$5:$BA$12,MATCH($D485,$AR$5:$AR$12,0),1))*($G485/INDEX($AV$5:$BA$12,MATCH($D485,$AR$5:$AR$12,0),1))^$I485)+(EXP(-$G485/INDEX($AV$5:$BA$12,MATCH($D485,$AR$5:$AR$12,0),2))*($G485/INDEX($AV$5:$BA$12,MATCH($D485,$AR$5:$AR$12,0),2))^$I485)+(EXP(-$G485/INDEX($AV$5:$BA$12,MATCH($D485,$AR$5:$AR$12,0),3))*($G485/INDEX($AV$5:$BA$12,MATCH($D485,$AR$5:$AR$12,0),3))^$I485)+(EXP(-$G485/INDEX($AV$5:$BA$12,MATCH($D485,$AR$5:$AR$12,0),4))*($G485/INDEX($AV$5:$BA$12,MATCH($D485,$AR$5:$AR$12,0),4))^$I485)+(EXP(-$G485/INDEX($AV$5:$BA$12,MATCH($D485,$AR$5:$AR$12,0),5))*($G485/INDEX($AV$5:$BA$12,MATCH($D485,$AR$5:$AR$12,0),5))^$I485)+(EXP(-$G485/INDEX($AV$5:$BA$12,MATCH($D485,$AR$5:$AR$12,0),6))*($G485/INDEX($AV$5:$BA$12,MATCH($D485,$AR$5:$AR$12,0),6))^$I485)),0)</x:f>
        <x:v>0</x:v>
      </x:c>
      <x:c r="Z485" s="145" t="n">
        <x:f>IFERROR((EXP(-$G485/INDEX($AV$5:$BA$12,MATCH($D485,$AR$5:$AR$12,0),2))*($G485/INDEX($AV$5:$BA$12,MATCH($D485,$AR$5:$AR$12,0),2))^$I485)/((EXP(-$G485/INDEX($AV$5:$BA$12,MATCH($D485,$AR$5:$AR$12,0),1))*($G485/INDEX($AV$5:$BA$12,MATCH($D485,$AR$5:$AR$12,0),1))^$I485)+(EXP(-$G485/INDEX($AV$5:$BA$12,MATCH($D485,$AR$5:$AR$12,0),2))*($G485/INDEX($AV$5:$BA$12,MATCH($D485,$AR$5:$AR$12,0),2))^$I485)+(EXP(-$G485/INDEX($AV$5:$BA$12,MATCH($D485,$AR$5:$AR$12,0),3))*($G485/INDEX($AV$5:$BA$12,MATCH($D485,$AR$5:$AR$12,0),3))^$I485)+(EXP(-$G485/INDEX($AV$5:$BA$12,MATCH($D485,$AR$5:$AR$12,0),4))*($G485/INDEX($AV$5:$BA$12,MATCH($D485,$AR$5:$AR$12,0),4))^$I485)+(EXP(-$G485/INDEX($AV$5:$BA$12,MATCH($D485,$AR$5:$AR$12,0),5))*($G485/INDEX($AV$5:$BA$12,MATCH($D485,$AR$5:$AR$12,0),5))^$I485)+(EXP(-$G485/INDEX($AV$5:$BA$12,MATCH($D485,$AR$5:$AR$12,0),6))*($G485/INDEX($AV$5:$BA$12,MATCH($D485,$AR$5:$AR$12,0),6))^$I485)),0)</x:f>
        <x:v>0</x:v>
      </x:c>
      <x:c r="AA485" s="145" t="n">
        <x:f>IFERROR((EXP(-$G485/INDEX($AV$5:$BA$12,MATCH($D485,$AR$5:$AR$12,0),3))*($G485/INDEX($AV$5:$BA$12,MATCH($D485,$AR$5:$AR$12,0),3))^$I485)/((EXP(-$G485/INDEX($AV$5:$BA$12,MATCH($D485,$AR$5:$AR$12,0),1))*($G485/INDEX($AV$5:$BA$12,MATCH($D485,$AR$5:$AR$12,0),1))^$I485)+(EXP(-$G485/INDEX($AV$5:$BA$12,MATCH($D485,$AR$5:$AR$12,0),2))*($G485/INDEX($AV$5:$BA$12,MATCH($D485,$AR$5:$AR$12,0),2))^$I485)+(EXP(-$G485/INDEX($AV$5:$BA$12,MATCH($D485,$AR$5:$AR$12,0),3))*($G485/INDEX($AV$5:$BA$12,MATCH($D485,$AR$5:$AR$12,0),3))^$I485)+(EXP(-$G485/INDEX($AV$5:$BA$12,MATCH($D485,$AR$5:$AR$12,0),4))*($G485/INDEX($AV$5:$BA$12,MATCH($D485,$AR$5:$AR$12,0),4))^$I485)+(EXP(-$G485/INDEX($AV$5:$BA$12,MATCH($D485,$AR$5:$AR$12,0),5))*($G485/INDEX($AV$5:$BA$12,MATCH($D485,$AR$5:$AR$12,0),5))^$I485)+(EXP(-$G485/INDEX($AV$5:$BA$12,MATCH($D485,$AR$5:$AR$12,0),6))*($G485/INDEX($AV$5:$BA$12,MATCH($D485,$AR$5:$AR$12,0),6))^$I485)),0)</x:f>
        <x:v>0</x:v>
      </x:c>
      <x:c r="AB485" s="145" t="n">
        <x:f>IFERROR((EXP(-$G485/INDEX($AV$5:$BA$12,MATCH($D485,$AR$5:$AR$12,0),4))*($G485/INDEX($AV$5:$BA$12,MATCH($D485,$AR$5:$AR$12,0),4))^$I485)/((EXP(-$G485/INDEX($AV$5:$BA$12,MATCH($D485,$AR$5:$AR$12,0),1))*($G485/INDEX($AV$5:$BA$12,MATCH($D485,$AR$5:$AR$12,0),1))^$I485)+(EXP(-$G485/INDEX($AV$5:$BA$12,MATCH($D485,$AR$5:$AR$12,0),2))*($G485/INDEX($AV$5:$BA$12,MATCH($D485,$AR$5:$AR$12,0),2))^$I485)+(EXP(-$G485/INDEX($AV$5:$BA$12,MATCH($D485,$AR$5:$AR$12,0),3))*($G485/INDEX($AV$5:$BA$12,MATCH($D485,$AR$5:$AR$12,0),3))^$I485)+(EXP(-$G485/INDEX($AV$5:$BA$12,MATCH($D485,$AR$5:$AR$12,0),4))*($G485/INDEX($AV$5:$BA$12,MATCH($D485,$AR$5:$AR$12,0),4))^$I485)+(EXP(-$G485/INDEX($AV$5:$BA$12,MATCH($D485,$AR$5:$AR$12,0),5))*($G485/INDEX($AV$5:$BA$12,MATCH($D485,$AR$5:$AR$12,0),5))^$I485)+(EXP(-$G485/INDEX($AV$5:$BA$12,MATCH($D485,$AR$5:$AR$12,0),6))*($G485/INDEX($AV$5:$BA$12,MATCH($D485,$AR$5:$AR$12,0),6))^$I485)),0)</x:f>
        <x:v>0</x:v>
      </x:c>
      <x:c r="AC485" s="145" t="n">
        <x:f>IFERROR((EXP(-$G485/INDEX($AV$5:$BA$12,MATCH($D485,$AR$5:$AR$12,0),5))*($G485/INDEX($AV$5:$BA$12,MATCH($D485,$AR$5:$AR$12,0),5))^$I485)/((EXP(-$G485/INDEX($AV$5:$BA$12,MATCH($D485,$AR$5:$AR$12,0),1))*($G485/INDEX($AV$5:$BA$12,MATCH($D485,$AR$5:$AR$12,0),1))^$I485)+(EXP(-$G485/INDEX($AV$5:$BA$12,MATCH($D485,$AR$5:$AR$12,0),2))*($G485/INDEX($AV$5:$BA$12,MATCH($D485,$AR$5:$AR$12,0),2))^$I485)+(EXP(-$G485/INDEX($AV$5:$BA$12,MATCH($D485,$AR$5:$AR$12,0),3))*($G485/INDEX($AV$5:$BA$12,MATCH($D485,$AR$5:$AR$12,0),3))^$I485)+(EXP(-$G485/INDEX($AV$5:$BA$12,MATCH($D485,$AR$5:$AR$12,0),4))*($G485/INDEX($AV$5:$BA$12,MATCH($D485,$AR$5:$AR$12,0),4))^$I485)+(EXP(-$G485/INDEX($AV$5:$BA$12,MATCH($D485,$AR$5:$AR$12,0),5))*($G485/INDEX($AV$5:$BA$12,MATCH($D485,$AR$5:$AR$12,0),5))^$I485)+(EXP(-$G485/INDEX($AV$5:$BA$12,MATCH($D485,$AR$5:$AR$12,0),6))*($G485/INDEX($AV$5:$BA$12,MATCH($D485,$AR$5:$AR$12,0),6))^$I485)),0)</x:f>
        <x:v>0</x:v>
      </x:c>
      <x:c r="AD485" s="145" t="n">
        <x:f>IFERROR((EXP(-$G485/INDEX($AV$5:$BA$12,MATCH($D485,$AR$5:$AR$12,0),6))*($G485/INDEX($AV$5:$BA$12,MATCH($D485,$AR$5:$AR$12,0),6))^$I485)/((EXP(-$G485/INDEX($AV$5:$BA$12,MATCH($D485,$AR$5:$AR$12,0),1))*($G485/INDEX($AV$5:$BA$12,MATCH($D485,$AR$5:$AR$12,0),1))^$I485)+(EXP(-$G485/INDEX($AV$5:$BA$12,MATCH($D485,$AR$5:$AR$12,0),2))*($G485/INDEX($AV$5:$BA$12,MATCH($D485,$AR$5:$AR$12,0),2))^$I485)+(EXP(-$G485/INDEX($AV$5:$BA$12,MATCH($D485,$AR$5:$AR$12,0),3))*($G485/INDEX($AV$5:$BA$12,MATCH($D485,$AR$5:$AR$12,0),3))^$I485)+(EXP(-$G485/INDEX($AV$5:$BA$12,MATCH($D485,$AR$5:$AR$12,0),4))*($G485/INDEX($AV$5:$BA$12,MATCH($D485,$AR$5:$AR$12,0),4))^$I485)+(EXP(-$G485/INDEX($AV$5:$BA$12,MATCH($D485,$AR$5:$AR$12,0),5))*($G485/INDEX($AV$5:$BA$12,MATCH($D485,$AR$5:$AR$12,0),5))^$I485)+(EXP(-$G485/INDEX($AV$5:$BA$12,MATCH($D485,$AR$5:$AR$12,0),6))*($G485/INDEX($AV$5:$BA$12,MATCH($D485,$AR$5:$AR$12,0),6))^$I485)),0)</x:f>
        <x:v>0</x:v>
      </x:c>
      <x:c r="AE485" s="145" t="n">
        <x:f>IFERROR((EXP(-$G485/INDEX($BB$5:$BG$12,MATCH($D485,$AR$5:$AR$12,0),1))*($G485/INDEX($BB$5:$BG$12,MATCH($D485,$AR$5:$AR$12,0),1))^$J485)/((EXP(-$G485/INDEX($BB$5:$BG$12,MATCH($D485,$AR$5:$AR$12,0),1))*($G485/INDEX($BB$5:$BG$12,MATCH($D485,$AR$5:$AR$12,0),1))^$J485)+(EXP(-$G485/INDEX($BB$5:$BG$12,MATCH($D485,$AR$5:$AR$12,0),2))*($G485/INDEX($BB$5:$BG$12,MATCH($D485,$AR$5:$AR$12,0),2))^$J485)+(EXP(-$G485/INDEX($BB$5:$BG$12,MATCH($D485,$AR$5:$AR$12,0),3))*($G485/INDEX($BB$5:$BG$12,MATCH($D485,$AR$5:$AR$12,0),3))^$J485)+(EXP(-$G485/INDEX($BB$5:$BG$12,MATCH($D485,$AR$5:$AR$12,0),4))*($G485/INDEX($BB$5:$BG$12,MATCH($D485,$AR$5:$AR$12,0),4))^$J485)+(EXP(-$G485/INDEX($BB$5:$BG$12,MATCH($D485,$AR$5:$AR$12,0),5))*($G485/INDEX($BB$5:$BG$12,MATCH($D485,$AR$5:$AR$12,0),5))^$J485)+(EXP(-$G485/INDEX($BB$5:$BG$12,MATCH($D485,$AR$5:$AR$12,0),6))*($G485/INDEX($BB$5:$BG$12,MATCH($D485,$AR$5:$AR$12,0),6))^$J485)),0)</x:f>
        <x:v>0</x:v>
      </x:c>
      <x:c r="AF485" s="145" t="n">
        <x:f>IFERROR((EXP(-$G485/INDEX($BB$5:$BG$12,MATCH($D485,$AR$5:$AR$12,0),2))*($G485/INDEX($BB$5:$BG$12,MATCH($D485,$AR$5:$AR$12,0),2))^$J485)/((EXP(-$G485/INDEX($BB$5:$BG$12,MATCH($D485,$AR$5:$AR$12,0),1))*($G485/INDEX($BB$5:$BG$12,MATCH($D485,$AR$5:$AR$12,0),1))^$J485)+(EXP(-$G485/INDEX($BB$5:$BG$12,MATCH($D485,$AR$5:$AR$12,0),2))*($G485/INDEX($BB$5:$BG$12,MATCH($D485,$AR$5:$AR$12,0),2))^$J485)+(EXP(-$G485/INDEX($BB$5:$BG$12,MATCH($D485,$AR$5:$AR$12,0),3))*($G485/INDEX($BB$5:$BG$12,MATCH($D485,$AR$5:$AR$12,0),3))^$J485)+(EXP(-$G485/INDEX($BB$5:$BG$12,MATCH($D485,$AR$5:$AR$12,0),4))*($G485/INDEX($BB$5:$BG$12,MATCH($D485,$AR$5:$AR$12,0),4))^$J485)+(EXP(-$G485/INDEX($BB$5:$BG$12,MATCH($D485,$AR$5:$AR$12,0),5))*($G485/INDEX($BB$5:$BG$12,MATCH($D485,$AR$5:$AR$12,0),5))^$J485)+(EXP(-$G485/INDEX($BB$5:$BG$12,MATCH($D485,$AR$5:$AR$12,0),6))*($G485/INDEX($BB$5:$BG$12,MATCH($D485,$AR$5:$AR$12,0),6))^$J485)),0)</x:f>
        <x:v>0</x:v>
      </x:c>
      <x:c r="AG485" s="145" t="n">
        <x:f>IFERROR((EXP(-$G485/INDEX($BB$5:$BG$12,MATCH($D485,$AR$5:$AR$12,0),3))*($G485/INDEX($BB$5:$BG$12,MATCH($D485,$AR$5:$AR$12,0),3))^$J485)/((EXP(-$G485/INDEX($BB$5:$BG$12,MATCH($D485,$AR$5:$AR$12,0),1))*($G485/INDEX($BB$5:$BG$12,MATCH($D485,$AR$5:$AR$12,0),1))^$J485)+(EXP(-$G485/INDEX($BB$5:$BG$12,MATCH($D485,$AR$5:$AR$12,0),2))*($G485/INDEX($BB$5:$BG$12,MATCH($D485,$AR$5:$AR$12,0),2))^$J485)+(EXP(-$G485/INDEX($BB$5:$BG$12,MATCH($D485,$AR$5:$AR$12,0),3))*($G485/INDEX($BB$5:$BG$12,MATCH($D485,$AR$5:$AR$12,0),3))^$J485)+(EXP(-$G485/INDEX($BB$5:$BG$12,MATCH($D485,$AR$5:$AR$12,0),4))*($G485/INDEX($BB$5:$BG$12,MATCH($D485,$AR$5:$AR$12,0),4))^$J485)+(EXP(-$G485/INDEX($BB$5:$BG$12,MATCH($D485,$AR$5:$AR$12,0),5))*($G485/INDEX($BB$5:$BG$12,MATCH($D485,$AR$5:$AR$12,0),5))^$J485)+(EXP(-$G485/INDEX($BB$5:$BG$12,MATCH($D485,$AR$5:$AR$12,0),6))*($G485/INDEX($BB$5:$BG$12,MATCH($D485,$AR$5:$AR$12,0),6))^$J485)),0)</x:f>
        <x:v>0</x:v>
      </x:c>
      <x:c r="AH485" s="145" t="n">
        <x:f>IFERROR((EXP(-$G485/INDEX($BB$5:$BG$12,MATCH($D485,$AR$5:$AR$12,0),4))*($G485/INDEX($BB$5:$BG$12,MATCH($D485,$AR$5:$AR$12,0),4))^$J485)/((EXP(-$G485/INDEX($BB$5:$BG$12,MATCH($D485,$AR$5:$AR$12,0),1))*($G485/INDEX($BB$5:$BG$12,MATCH($D485,$AR$5:$AR$12,0),1))^$J485)+(EXP(-$G485/INDEX($BB$5:$BG$12,MATCH($D485,$AR$5:$AR$12,0),2))*($G485/INDEX($BB$5:$BG$12,MATCH($D485,$AR$5:$AR$12,0),2))^$J485)+(EXP(-$G485/INDEX($BB$5:$BG$12,MATCH($D485,$AR$5:$AR$12,0),3))*($G485/INDEX($BB$5:$BG$12,MATCH($D485,$AR$5:$AR$12,0),3))^$J485)+(EXP(-$G485/INDEX($BB$5:$BG$12,MATCH($D485,$AR$5:$AR$12,0),4))*($G485/INDEX($BB$5:$BG$12,MATCH($D485,$AR$5:$AR$12,0),4))^$J485)+(EXP(-$G485/INDEX($BB$5:$BG$12,MATCH($D485,$AR$5:$AR$12,0),5))*($G485/INDEX($BB$5:$BG$12,MATCH($D485,$AR$5:$AR$12,0),5))^$J485)+(EXP(-$G485/INDEX($BB$5:$BG$12,MATCH($D485,$AR$5:$AR$12,0),6))*($G485/INDEX($BB$5:$BG$12,MATCH($D485,$AR$5:$AR$12,0),6))^$J485)),0)</x:f>
        <x:v>0</x:v>
      </x:c>
      <x:c r="AI485" s="145" t="n">
        <x:f>IFERROR((EXP(-$G485/INDEX($BB$5:$BG$12,MATCH($D485,$AR$5:$AR$12,0),5))*($G485/INDEX($BB$5:$BG$12,MATCH($D485,$AR$5:$AR$12,0),5))^$J485)/((EXP(-$G485/INDEX($BB$5:$BG$12,MATCH($D485,$AR$5:$AR$12,0),1))*($G485/INDEX($BB$5:$BG$12,MATCH($D485,$AR$5:$AR$12,0),1))^$J485)+(EXP(-$G485/INDEX($BB$5:$BG$12,MATCH($D485,$AR$5:$AR$12,0),2))*($G485/INDEX($BB$5:$BG$12,MATCH($D485,$AR$5:$AR$12,0),2))^$J485)+(EXP(-$G485/INDEX($BB$5:$BG$12,MATCH($D485,$AR$5:$AR$12,0),3))*($G485/INDEX($BB$5:$BG$12,MATCH($D485,$AR$5:$AR$12,0),3))^$J485)+(EXP(-$G485/INDEX($BB$5:$BG$12,MATCH($D485,$AR$5:$AR$12,0),4))*($G485/INDEX($BB$5:$BG$12,MATCH($D485,$AR$5:$AR$12,0),4))^$J485)+(EXP(-$G485/INDEX($BB$5:$BG$12,MATCH($D485,$AR$5:$AR$12,0),5))*($G485/INDEX($BB$5:$BG$12,MATCH($D485,$AR$5:$AR$12,0),5))^$J485)+(EXP(-$G485/INDEX($BB$5:$BG$12,MATCH($D485,$AR$5:$AR$12,0),6))*($G485/INDEX($BB$5:$BG$12,MATCH($D485,$AR$5:$AR$12,0),6))^$J485)),0)</x:f>
        <x:v>0</x:v>
      </x:c>
      <x:c r="AJ485" s="145" t="n">
        <x:f>IFERROR((EXP(-$G485/INDEX($BB$5:$BG$12,MATCH($D485,$AR$5:$AR$12,0),6))*($G485/INDEX($BB$5:$BG$12,MATCH($D485,$AR$5:$AR$12,0),6))^$J485)/((EXP(-$G485/INDEX($BB$5:$BG$12,MATCH($D485,$AR$5:$AR$12,0),1))*($G485/INDEX($BB$5:$BG$12,MATCH($D485,$AR$5:$AR$12,0),1))^$J485)+(EXP(-$G485/INDEX($BB$5:$BG$12,MATCH($D485,$AR$5:$AR$12,0),2))*($G485/INDEX($BB$5:$BG$12,MATCH($D485,$AR$5:$AR$12,0),2))^$J485)+(EXP(-$G485/INDEX($BB$5:$BG$12,MATCH($D485,$AR$5:$AR$12,0),3))*($G485/INDEX($BB$5:$BG$12,MATCH($D485,$AR$5:$AR$12,0),3))^$J485)+(EXP(-$G485/INDEX($BB$5:$BG$12,MATCH($D485,$AR$5:$AR$12,0),4))*($G485/INDEX($BB$5:$BG$12,MATCH($D485,$AR$5:$AR$12,0),4))^$J485)+(EXP(-$G485/INDEX($BB$5:$BG$12,MATCH($D485,$AR$5:$AR$12,0),5))*($G485/INDEX($BB$5:$BG$12,MATCH($D485,$AR$5:$AR$12,0),5))^$J485)+(EXP(-$G485/INDEX($BB$5:$BG$12,MATCH($D485,$AR$5:$AR$12,0),6))*($G485/INDEX($BB$5:$BG$12,MATCH($D485,$AR$5:$AR$12,0),6))^$J485)),0)</x:f>
        <x:v>0</x:v>
      </x:c>
      <x:c r="BJ485"/>
      <x:c r="BK485"/>
      <x:c r="BL485"/>
      <x:c r="BM485"/>
      <x:c r="BN485"/>
      <x:c r="BO485"/>
      <x:c r="BP485"/>
      <x:c r="BQ485"/>
      <x:c r="BR485"/>
      <x:c r="BS485"/>
      <x:c r="BT485"/>
      <x:c r="BU485"/>
      <x:c r="BV485"/>
      <x:c r="BW485"/>
      <x:c r="BX485"/>
      <x:c r="BY485"/>
      <x:c r="BZ485"/>
    </x:row>
    <x:row r="486">
      <x:c r="A486" s="30" t="n">
        <x:f>'対象台データ'!A484</x:f>
        <x:v>46278</x:v>
      </x:c>
      <x:c r="B486" s="1004" t="str">
        <x:f>'対象台データ'!B484</x:f>
        <x:v>日</x:v>
      </x:c>
      <x:c r="C486" s="1004" t="str">
        <x:f>'対象台データ'!C484</x:f>
        <x:v>9/13</x:v>
      </x:c>
      <x:c r="D486" t="str">
        <x:f>'対象台データ'!D484</x:f>
        <x:v>やじきた道中記</x:v>
      </x:c>
      <x:c r="E486" s="1015" t="n">
        <x:f>IF($X486="A",MIN(100,MAX(0,55+(V486-55)*(1+0.4*SQRT(MIN(G486/8000,1))))),MIN(100,MAX(0,V486)))</x:f>
        <x:v>53.693170768744004</x:v>
      </x:c>
      <x:c r="F486" s="1017" t="n">
        <x:f>'対象台データ'!E484</x:f>
        <x:v>663</x:v>
      </x:c>
      <x:c r="G486" s="644" t="n">
        <x:f>'対象台データ'!F484</x:f>
        <x:v>3177</x:v>
      </x:c>
      <x:c r="H486" s="644" t="n">
        <x:f>'対象台データ'!G484</x:f>
        <x:v>2457</x:v>
      </x:c>
      <x:c r="I486" s="644" t="n">
        <x:f>'対象台データ'!H484</x:f>
        <x:v>0</x:v>
      </x:c>
      <x:c r="J486" s="644" t="n">
        <x:f>'対象台データ'!I484</x:f>
        <x:v>22</x:v>
      </x:c>
      <x:c r="K486" s="145" t="n">
        <x:f>'対象台データ'!K484</x:f>
        <x:v>1.2577903682719547</x:v>
      </x:c>
      <x:c r="L486" s="28" t="n">
        <x:f>IF(G486&lt;=0,5,IF(G486&lt;1500,5+(G486-0)*(20-5)/(1500-0),IF(G486&lt;3000,20+(G486-1500)*(40-20)/(3000-1500),IF(G486&lt;4500,40+(G486-3000)*(58-40)/(4500-3000),IF(G486&lt;6000,58+(G486-4500)*(72-58)/(6000-4500),IF(G486&lt;7500,72+(G486-6000)*(84-72)/(7500-6000),IF(G486&lt;9000,84+(G486-7500)*(93-84)/(9000-7500),IF(G486&lt;11000,93+(G486-9000)*(100-93)/(11000-9000),100))))))))</x:f>
        <x:v>42.124</x:v>
      </x:c>
      <x:c r="M486" s="28" t="n">
        <x:v>1</x:v>
      </x:c>
      <x:c r="N486" s="28" t="n">
        <x:f>MIN(100,L486*M486)</x:f>
        <x:v>42.124</x:v>
      </x:c>
      <x:c r="O486" s="28" t="n">
        <x:f>IF(K486&lt;=0.8,0,IF(K486&lt;0.9,0+(K486-0.8)*(10-0)/(0.9-0.8),IF(K486&lt;1,10+(K486-0.9)*(35-10)/(1-0.9),IF(K486&lt;1.2,35+(K486-1)*(87-35)/(1.2-1),IF(K486&lt;1.3,87+(K486-1.2)*(96-87)/(1.3-1.2),IF(K486&lt;1.45,96+(K486-1.3)*(100-96)/(1.45-1.3),100))))))</x:f>
        <x:v>92.20113314447592</x:v>
      </x:c>
      <x:c r="P486" s="145" t="n">
        <x:f>MIN(1,SQRT(G486/8000))</x:f>
        <x:v>0.6301785461280002</x:v>
      </x:c>
      <x:c r="Q486" s="28" t="n">
        <x:f>35+(O486-35)*P486</x:f>
        <x:v>71.04692692186</x:v>
      </x:c>
      <x:c r="R486" s="28" t="n">
        <x:f>IF(K486&lt;0.95,MIN(25,(0.95-K486)*250),0)</x:f>
        <x:v>0</x:v>
      </x:c>
      <x:c r="S486" s="28" t="n">
        <x:f>IF($X486="A",Y486*5+Z486*15+AA486*30+AB486*60+AC486*80+AD486*100,0)</x:f>
        <x:v>0</x:v>
      </x:c>
      <x:c r="T486" s="28" t="n">
        <x:f>IF($X486="A",AE486*5+AF486*15+AG486*30+AH486*60+AI486*80+AJ486*100,0)</x:f>
        <x:v>0</x:v>
      </x:c>
      <x:c r="U486" s="28" t="n">
        <x:f>IF($X486="A",S486*15%+T486*30%+Q486*55%,0)</x:f>
        <x:v>0</x:v>
      </x:c>
      <x:c r="V486" s="1019" t="n">
        <x:f>IF($X486="A",U486*80%+N486*20%,N486*IFERROR(INDEX($AT$5:$AT$60,MATCH($D486,$AR$5:$AR$60,0)),0.6)+Q486*IFERROR(INDEX($AU$5:$AU$60,MATCH($D486,$AR$5:$AR$60,0)),0.4)-R486)</x:f>
        <x:v>53.693170768744004</x:v>
      </x:c>
      <x:c r="W486" s="25" t="str">
        <x:f>IF(E486&gt;=90,"設定6級候補",IF(E486&gt;=75,"設定4以上強候補",IF(E486&gt;=60,"設定4以上を疑う","要観察")))</x:f>
        <x:v>要観察</x:v>
      </x:c>
      <x:c r="X486" s="1004" t="str">
        <x:f>IFERROR(INDEX($AS$5:$AS$60,MATCH($D486,$AR$5:$AR$60,0)),"AT")</x:f>
        <x:v>AT</x:v>
      </x:c>
      <x:c r="Y486" s="145" t="n">
        <x:f>IFERROR((EXP(-$G486/INDEX($AV$5:$BA$12,MATCH($D486,$AR$5:$AR$12,0),1))*($G486/INDEX($AV$5:$BA$12,MATCH($D486,$AR$5:$AR$12,0),1))^$I486)/((EXP(-$G486/INDEX($AV$5:$BA$12,MATCH($D486,$AR$5:$AR$12,0),1))*($G486/INDEX($AV$5:$BA$12,MATCH($D486,$AR$5:$AR$12,0),1))^$I486)+(EXP(-$G486/INDEX($AV$5:$BA$12,MATCH($D486,$AR$5:$AR$12,0),2))*($G486/INDEX($AV$5:$BA$12,MATCH($D486,$AR$5:$AR$12,0),2))^$I486)+(EXP(-$G486/INDEX($AV$5:$BA$12,MATCH($D486,$AR$5:$AR$12,0),3))*($G486/INDEX($AV$5:$BA$12,MATCH($D486,$AR$5:$AR$12,0),3))^$I486)+(EXP(-$G486/INDEX($AV$5:$BA$12,MATCH($D486,$AR$5:$AR$12,0),4))*($G486/INDEX($AV$5:$BA$12,MATCH($D486,$AR$5:$AR$12,0),4))^$I486)+(EXP(-$G486/INDEX($AV$5:$BA$12,MATCH($D486,$AR$5:$AR$12,0),5))*($G486/INDEX($AV$5:$BA$12,MATCH($D486,$AR$5:$AR$12,0),5))^$I486)+(EXP(-$G486/INDEX($AV$5:$BA$12,MATCH($D486,$AR$5:$AR$12,0),6))*($G486/INDEX($AV$5:$BA$12,MATCH($D486,$AR$5:$AR$12,0),6))^$I486)),0)</x:f>
        <x:v>0</x:v>
      </x:c>
      <x:c r="Z486" s="145" t="n">
        <x:f>IFERROR((EXP(-$G486/INDEX($AV$5:$BA$12,MATCH($D486,$AR$5:$AR$12,0),2))*($G486/INDEX($AV$5:$BA$12,MATCH($D486,$AR$5:$AR$12,0),2))^$I486)/((EXP(-$G486/INDEX($AV$5:$BA$12,MATCH($D486,$AR$5:$AR$12,0),1))*($G486/INDEX($AV$5:$BA$12,MATCH($D486,$AR$5:$AR$12,0),1))^$I486)+(EXP(-$G486/INDEX($AV$5:$BA$12,MATCH($D486,$AR$5:$AR$12,0),2))*($G486/INDEX($AV$5:$BA$12,MATCH($D486,$AR$5:$AR$12,0),2))^$I486)+(EXP(-$G486/INDEX($AV$5:$BA$12,MATCH($D486,$AR$5:$AR$12,0),3))*($G486/INDEX($AV$5:$BA$12,MATCH($D486,$AR$5:$AR$12,0),3))^$I486)+(EXP(-$G486/INDEX($AV$5:$BA$12,MATCH($D486,$AR$5:$AR$12,0),4))*($G486/INDEX($AV$5:$BA$12,MATCH($D486,$AR$5:$AR$12,0),4))^$I486)+(EXP(-$G486/INDEX($AV$5:$BA$12,MATCH($D486,$AR$5:$AR$12,0),5))*($G486/INDEX($AV$5:$BA$12,MATCH($D486,$AR$5:$AR$12,0),5))^$I486)+(EXP(-$G486/INDEX($AV$5:$BA$12,MATCH($D486,$AR$5:$AR$12,0),6))*($G486/INDEX($AV$5:$BA$12,MATCH($D486,$AR$5:$AR$12,0),6))^$I486)),0)</x:f>
        <x:v>0</x:v>
      </x:c>
      <x:c r="AA486" s="145" t="n">
        <x:f>IFERROR((EXP(-$G486/INDEX($AV$5:$BA$12,MATCH($D486,$AR$5:$AR$12,0),3))*($G486/INDEX($AV$5:$BA$12,MATCH($D486,$AR$5:$AR$12,0),3))^$I486)/((EXP(-$G486/INDEX($AV$5:$BA$12,MATCH($D486,$AR$5:$AR$12,0),1))*($G486/INDEX($AV$5:$BA$12,MATCH($D486,$AR$5:$AR$12,0),1))^$I486)+(EXP(-$G486/INDEX($AV$5:$BA$12,MATCH($D486,$AR$5:$AR$12,0),2))*($G486/INDEX($AV$5:$BA$12,MATCH($D486,$AR$5:$AR$12,0),2))^$I486)+(EXP(-$G486/INDEX($AV$5:$BA$12,MATCH($D486,$AR$5:$AR$12,0),3))*($G486/INDEX($AV$5:$BA$12,MATCH($D486,$AR$5:$AR$12,0),3))^$I486)+(EXP(-$G486/INDEX($AV$5:$BA$12,MATCH($D486,$AR$5:$AR$12,0),4))*($G486/INDEX($AV$5:$BA$12,MATCH($D486,$AR$5:$AR$12,0),4))^$I486)+(EXP(-$G486/INDEX($AV$5:$BA$12,MATCH($D486,$AR$5:$AR$12,0),5))*($G486/INDEX($AV$5:$BA$12,MATCH($D486,$AR$5:$AR$12,0),5))^$I486)+(EXP(-$G486/INDEX($AV$5:$BA$12,MATCH($D486,$AR$5:$AR$12,0),6))*($G486/INDEX($AV$5:$BA$12,MATCH($D486,$AR$5:$AR$12,0),6))^$I486)),0)</x:f>
        <x:v>0</x:v>
      </x:c>
      <x:c r="AB486" s="145" t="n">
        <x:f>IFERROR((EXP(-$G486/INDEX($AV$5:$BA$12,MATCH($D486,$AR$5:$AR$12,0),4))*($G486/INDEX($AV$5:$BA$12,MATCH($D486,$AR$5:$AR$12,0),4))^$I486)/((EXP(-$G486/INDEX($AV$5:$BA$12,MATCH($D486,$AR$5:$AR$12,0),1))*($G486/INDEX($AV$5:$BA$12,MATCH($D486,$AR$5:$AR$12,0),1))^$I486)+(EXP(-$G486/INDEX($AV$5:$BA$12,MATCH($D486,$AR$5:$AR$12,0),2))*($G486/INDEX($AV$5:$BA$12,MATCH($D486,$AR$5:$AR$12,0),2))^$I486)+(EXP(-$G486/INDEX($AV$5:$BA$12,MATCH($D486,$AR$5:$AR$12,0),3))*($G486/INDEX($AV$5:$BA$12,MATCH($D486,$AR$5:$AR$12,0),3))^$I486)+(EXP(-$G486/INDEX($AV$5:$BA$12,MATCH($D486,$AR$5:$AR$12,0),4))*($G486/INDEX($AV$5:$BA$12,MATCH($D486,$AR$5:$AR$12,0),4))^$I486)+(EXP(-$G486/INDEX($AV$5:$BA$12,MATCH($D486,$AR$5:$AR$12,0),5))*($G486/INDEX($AV$5:$BA$12,MATCH($D486,$AR$5:$AR$12,0),5))^$I486)+(EXP(-$G486/INDEX($AV$5:$BA$12,MATCH($D486,$AR$5:$AR$12,0),6))*($G486/INDEX($AV$5:$BA$12,MATCH($D486,$AR$5:$AR$12,0),6))^$I486)),0)</x:f>
        <x:v>0</x:v>
      </x:c>
      <x:c r="AC486" s="145" t="n">
        <x:f>IFERROR((EXP(-$G486/INDEX($AV$5:$BA$12,MATCH($D486,$AR$5:$AR$12,0),5))*($G486/INDEX($AV$5:$BA$12,MATCH($D486,$AR$5:$AR$12,0),5))^$I486)/((EXP(-$G486/INDEX($AV$5:$BA$12,MATCH($D486,$AR$5:$AR$12,0),1))*($G486/INDEX($AV$5:$BA$12,MATCH($D486,$AR$5:$AR$12,0),1))^$I486)+(EXP(-$G486/INDEX($AV$5:$BA$12,MATCH($D486,$AR$5:$AR$12,0),2))*($G486/INDEX($AV$5:$BA$12,MATCH($D486,$AR$5:$AR$12,0),2))^$I486)+(EXP(-$G486/INDEX($AV$5:$BA$12,MATCH($D486,$AR$5:$AR$12,0),3))*($G486/INDEX($AV$5:$BA$12,MATCH($D486,$AR$5:$AR$12,0),3))^$I486)+(EXP(-$G486/INDEX($AV$5:$BA$12,MATCH($D486,$AR$5:$AR$12,0),4))*($G486/INDEX($AV$5:$BA$12,MATCH($D486,$AR$5:$AR$12,0),4))^$I486)+(EXP(-$G486/INDEX($AV$5:$BA$12,MATCH($D486,$AR$5:$AR$12,0),5))*($G486/INDEX($AV$5:$BA$12,MATCH($D486,$AR$5:$AR$12,0),5))^$I486)+(EXP(-$G486/INDEX($AV$5:$BA$12,MATCH($D486,$AR$5:$AR$12,0),6))*($G486/INDEX($AV$5:$BA$12,MATCH($D486,$AR$5:$AR$12,0),6))^$I486)),0)</x:f>
        <x:v>0</x:v>
      </x:c>
      <x:c r="AD486" s="145" t="n">
        <x:f>IFERROR((EXP(-$G486/INDEX($AV$5:$BA$12,MATCH($D486,$AR$5:$AR$12,0),6))*($G486/INDEX($AV$5:$BA$12,MATCH($D486,$AR$5:$AR$12,0),6))^$I486)/((EXP(-$G486/INDEX($AV$5:$BA$12,MATCH($D486,$AR$5:$AR$12,0),1))*($G486/INDEX($AV$5:$BA$12,MATCH($D486,$AR$5:$AR$12,0),1))^$I486)+(EXP(-$G486/INDEX($AV$5:$BA$12,MATCH($D486,$AR$5:$AR$12,0),2))*($G486/INDEX($AV$5:$BA$12,MATCH($D486,$AR$5:$AR$12,0),2))^$I486)+(EXP(-$G486/INDEX($AV$5:$BA$12,MATCH($D486,$AR$5:$AR$12,0),3))*($G486/INDEX($AV$5:$BA$12,MATCH($D486,$AR$5:$AR$12,0),3))^$I486)+(EXP(-$G486/INDEX($AV$5:$BA$12,MATCH($D486,$AR$5:$AR$12,0),4))*($G486/INDEX($AV$5:$BA$12,MATCH($D486,$AR$5:$AR$12,0),4))^$I486)+(EXP(-$G486/INDEX($AV$5:$BA$12,MATCH($D486,$AR$5:$AR$12,0),5))*($G486/INDEX($AV$5:$BA$12,MATCH($D486,$AR$5:$AR$12,0),5))^$I486)+(EXP(-$G486/INDEX($AV$5:$BA$12,MATCH($D486,$AR$5:$AR$12,0),6))*($G486/INDEX($AV$5:$BA$12,MATCH($D486,$AR$5:$AR$12,0),6))^$I486)),0)</x:f>
        <x:v>0</x:v>
      </x:c>
      <x:c r="AE486" s="145" t="n">
        <x:f>IFERROR((EXP(-$G486/INDEX($BB$5:$BG$12,MATCH($D486,$AR$5:$AR$12,0),1))*($G486/INDEX($BB$5:$BG$12,MATCH($D486,$AR$5:$AR$12,0),1))^$J486)/((EXP(-$G486/INDEX($BB$5:$BG$12,MATCH($D486,$AR$5:$AR$12,0),1))*($G486/INDEX($BB$5:$BG$12,MATCH($D486,$AR$5:$AR$12,0),1))^$J486)+(EXP(-$G486/INDEX($BB$5:$BG$12,MATCH($D486,$AR$5:$AR$12,0),2))*($G486/INDEX($BB$5:$BG$12,MATCH($D486,$AR$5:$AR$12,0),2))^$J486)+(EXP(-$G486/INDEX($BB$5:$BG$12,MATCH($D486,$AR$5:$AR$12,0),3))*($G486/INDEX($BB$5:$BG$12,MATCH($D486,$AR$5:$AR$12,0),3))^$J486)+(EXP(-$G486/INDEX($BB$5:$BG$12,MATCH($D486,$AR$5:$AR$12,0),4))*($G486/INDEX($BB$5:$BG$12,MATCH($D486,$AR$5:$AR$12,0),4))^$J486)+(EXP(-$G486/INDEX($BB$5:$BG$12,MATCH($D486,$AR$5:$AR$12,0),5))*($G486/INDEX($BB$5:$BG$12,MATCH($D486,$AR$5:$AR$12,0),5))^$J486)+(EXP(-$G486/INDEX($BB$5:$BG$12,MATCH($D486,$AR$5:$AR$12,0),6))*($G486/INDEX($BB$5:$BG$12,MATCH($D486,$AR$5:$AR$12,0),6))^$J486)),0)</x:f>
        <x:v>0</x:v>
      </x:c>
      <x:c r="AF486" s="145" t="n">
        <x:f>IFERROR((EXP(-$G486/INDEX($BB$5:$BG$12,MATCH($D486,$AR$5:$AR$12,0),2))*($G486/INDEX($BB$5:$BG$12,MATCH($D486,$AR$5:$AR$12,0),2))^$J486)/((EXP(-$G486/INDEX($BB$5:$BG$12,MATCH($D486,$AR$5:$AR$12,0),1))*($G486/INDEX($BB$5:$BG$12,MATCH($D486,$AR$5:$AR$12,0),1))^$J486)+(EXP(-$G486/INDEX($BB$5:$BG$12,MATCH($D486,$AR$5:$AR$12,0),2))*($G486/INDEX($BB$5:$BG$12,MATCH($D486,$AR$5:$AR$12,0),2))^$J486)+(EXP(-$G486/INDEX($BB$5:$BG$12,MATCH($D486,$AR$5:$AR$12,0),3))*($G486/INDEX($BB$5:$BG$12,MATCH($D486,$AR$5:$AR$12,0),3))^$J486)+(EXP(-$G486/INDEX($BB$5:$BG$12,MATCH($D486,$AR$5:$AR$12,0),4))*($G486/INDEX($BB$5:$BG$12,MATCH($D486,$AR$5:$AR$12,0),4))^$J486)+(EXP(-$G486/INDEX($BB$5:$BG$12,MATCH($D486,$AR$5:$AR$12,0),5))*($G486/INDEX($BB$5:$BG$12,MATCH($D486,$AR$5:$AR$12,0),5))^$J486)+(EXP(-$G486/INDEX($BB$5:$BG$12,MATCH($D486,$AR$5:$AR$12,0),6))*($G486/INDEX($BB$5:$BG$12,MATCH($D486,$AR$5:$AR$12,0),6))^$J486)),0)</x:f>
        <x:v>0</x:v>
      </x:c>
      <x:c r="AG486" s="145" t="n">
        <x:f>IFERROR((EXP(-$G486/INDEX($BB$5:$BG$12,MATCH($D486,$AR$5:$AR$12,0),3))*($G486/INDEX($BB$5:$BG$12,MATCH($D486,$AR$5:$AR$12,0),3))^$J486)/((EXP(-$G486/INDEX($BB$5:$BG$12,MATCH($D486,$AR$5:$AR$12,0),1))*($G486/INDEX($BB$5:$BG$12,MATCH($D486,$AR$5:$AR$12,0),1))^$J486)+(EXP(-$G486/INDEX($BB$5:$BG$12,MATCH($D486,$AR$5:$AR$12,0),2))*($G486/INDEX($BB$5:$BG$12,MATCH($D486,$AR$5:$AR$12,0),2))^$J486)+(EXP(-$G486/INDEX($BB$5:$BG$12,MATCH($D486,$AR$5:$AR$12,0),3))*($G486/INDEX($BB$5:$BG$12,MATCH($D486,$AR$5:$AR$12,0),3))^$J486)+(EXP(-$G486/INDEX($BB$5:$BG$12,MATCH($D486,$AR$5:$AR$12,0),4))*($G486/INDEX($BB$5:$BG$12,MATCH($D486,$AR$5:$AR$12,0),4))^$J486)+(EXP(-$G486/INDEX($BB$5:$BG$12,MATCH($D486,$AR$5:$AR$12,0),5))*($G486/INDEX($BB$5:$BG$12,MATCH($D486,$AR$5:$AR$12,0),5))^$J486)+(EXP(-$G486/INDEX($BB$5:$BG$12,MATCH($D486,$AR$5:$AR$12,0),6))*($G486/INDEX($BB$5:$BG$12,MATCH($D486,$AR$5:$AR$12,0),6))^$J486)),0)</x:f>
        <x:v>0</x:v>
      </x:c>
      <x:c r="AH486" s="145" t="n">
        <x:f>IFERROR((EXP(-$G486/INDEX($BB$5:$BG$12,MATCH($D486,$AR$5:$AR$12,0),4))*($G486/INDEX($BB$5:$BG$12,MATCH($D486,$AR$5:$AR$12,0),4))^$J486)/((EXP(-$G486/INDEX($BB$5:$BG$12,MATCH($D486,$AR$5:$AR$12,0),1))*($G486/INDEX($BB$5:$BG$12,MATCH($D486,$AR$5:$AR$12,0),1))^$J486)+(EXP(-$G486/INDEX($BB$5:$BG$12,MATCH($D486,$AR$5:$AR$12,0),2))*($G486/INDEX($BB$5:$BG$12,MATCH($D486,$AR$5:$AR$12,0),2))^$J486)+(EXP(-$G486/INDEX($BB$5:$BG$12,MATCH($D486,$AR$5:$AR$12,0),3))*($G486/INDEX($BB$5:$BG$12,MATCH($D486,$AR$5:$AR$12,0),3))^$J486)+(EXP(-$G486/INDEX($BB$5:$BG$12,MATCH($D486,$AR$5:$AR$12,0),4))*($G486/INDEX($BB$5:$BG$12,MATCH($D486,$AR$5:$AR$12,0),4))^$J486)+(EXP(-$G486/INDEX($BB$5:$BG$12,MATCH($D486,$AR$5:$AR$12,0),5))*($G486/INDEX($BB$5:$BG$12,MATCH($D486,$AR$5:$AR$12,0),5))^$J486)+(EXP(-$G486/INDEX($BB$5:$BG$12,MATCH($D486,$AR$5:$AR$12,0),6))*($G486/INDEX($BB$5:$BG$12,MATCH($D486,$AR$5:$AR$12,0),6))^$J486)),0)</x:f>
        <x:v>0</x:v>
      </x:c>
      <x:c r="AI486" s="145" t="n">
        <x:f>IFERROR((EXP(-$G486/INDEX($BB$5:$BG$12,MATCH($D486,$AR$5:$AR$12,0),5))*($G486/INDEX($BB$5:$BG$12,MATCH($D486,$AR$5:$AR$12,0),5))^$J486)/((EXP(-$G486/INDEX($BB$5:$BG$12,MATCH($D486,$AR$5:$AR$12,0),1))*($G486/INDEX($BB$5:$BG$12,MATCH($D486,$AR$5:$AR$12,0),1))^$J486)+(EXP(-$G486/INDEX($BB$5:$BG$12,MATCH($D486,$AR$5:$AR$12,0),2))*($G486/INDEX($BB$5:$BG$12,MATCH($D486,$AR$5:$AR$12,0),2))^$J486)+(EXP(-$G486/INDEX($BB$5:$BG$12,MATCH($D486,$AR$5:$AR$12,0),3))*($G486/INDEX($BB$5:$BG$12,MATCH($D486,$AR$5:$AR$12,0),3))^$J486)+(EXP(-$G486/INDEX($BB$5:$BG$12,MATCH($D486,$AR$5:$AR$12,0),4))*($G486/INDEX($BB$5:$BG$12,MATCH($D486,$AR$5:$AR$12,0),4))^$J486)+(EXP(-$G486/INDEX($BB$5:$BG$12,MATCH($D486,$AR$5:$AR$12,0),5))*($G486/INDEX($BB$5:$BG$12,MATCH($D486,$AR$5:$AR$12,0),5))^$J486)+(EXP(-$G486/INDEX($BB$5:$BG$12,MATCH($D486,$AR$5:$AR$12,0),6))*($G486/INDEX($BB$5:$BG$12,MATCH($D486,$AR$5:$AR$12,0),6))^$J486)),0)</x:f>
        <x:v>0</x:v>
      </x:c>
      <x:c r="AJ486" s="145" t="n">
        <x:f>IFERROR((EXP(-$G486/INDEX($BB$5:$BG$12,MATCH($D486,$AR$5:$AR$12,0),6))*($G486/INDEX($BB$5:$BG$12,MATCH($D486,$AR$5:$AR$12,0),6))^$J486)/((EXP(-$G486/INDEX($BB$5:$BG$12,MATCH($D486,$AR$5:$AR$12,0),1))*($G486/INDEX($BB$5:$BG$12,MATCH($D486,$AR$5:$AR$12,0),1))^$J486)+(EXP(-$G486/INDEX($BB$5:$BG$12,MATCH($D486,$AR$5:$AR$12,0),2))*($G486/INDEX($BB$5:$BG$12,MATCH($D486,$AR$5:$AR$12,0),2))^$J486)+(EXP(-$G486/INDEX($BB$5:$BG$12,MATCH($D486,$AR$5:$AR$12,0),3))*($G486/INDEX($BB$5:$BG$12,MATCH($D486,$AR$5:$AR$12,0),3))^$J486)+(EXP(-$G486/INDEX($BB$5:$BG$12,MATCH($D486,$AR$5:$AR$12,0),4))*($G486/INDEX($BB$5:$BG$12,MATCH($D486,$AR$5:$AR$12,0),4))^$J486)+(EXP(-$G486/INDEX($BB$5:$BG$12,MATCH($D486,$AR$5:$AR$12,0),5))*($G486/INDEX($BB$5:$BG$12,MATCH($D486,$AR$5:$AR$12,0),5))^$J486)+(EXP(-$G486/INDEX($BB$5:$BG$12,MATCH($D486,$AR$5:$AR$12,0),6))*($G486/INDEX($BB$5:$BG$12,MATCH($D486,$AR$5:$AR$12,0),6))^$J486)),0)</x:f>
        <x:v>0</x:v>
      </x:c>
      <x:c r="BJ486"/>
      <x:c r="BK486"/>
      <x:c r="BL486"/>
      <x:c r="BM486"/>
      <x:c r="BN486"/>
      <x:c r="BO486"/>
      <x:c r="BP486"/>
      <x:c r="BQ486"/>
      <x:c r="BR486"/>
      <x:c r="BS486"/>
      <x:c r="BT486"/>
      <x:c r="BU486"/>
      <x:c r="BV486"/>
      <x:c r="BW486"/>
      <x:c r="BX486"/>
      <x:c r="BY486"/>
      <x:c r="BZ486"/>
    </x:row>
    <x:row r="487">
      <x:c r="A487" s="30" t="n">
        <x:f>'対象台データ'!A485</x:f>
        <x:v>46278</x:v>
      </x:c>
      <x:c r="B487" s="1004" t="str">
        <x:f>'対象台データ'!B485</x:f>
        <x:v>日</x:v>
      </x:c>
      <x:c r="C487" s="1004" t="str">
        <x:f>'対象台データ'!C485</x:f>
        <x:v>9/13</x:v>
      </x:c>
      <x:c r="D487" t="str">
        <x:f>'対象台データ'!D485</x:f>
        <x:v>戦国乙女5</x:v>
      </x:c>
      <x:c r="E487" s="1015" t="n">
        <x:f>IF($X487="A",MIN(100,MAX(0,55+(V487-55)*(1+0.4*SQRT(MIN(G487/8000,1))))),MIN(100,MAX(0,V487)))</x:f>
        <x:v>66.32198394020281</x:v>
      </x:c>
      <x:c r="F487" s="1017" t="n">
        <x:f>'対象台データ'!E485</x:f>
        <x:v>706</x:v>
      </x:c>
      <x:c r="G487" s="644" t="n">
        <x:f>'対象台データ'!F485</x:f>
        <x:v>5021</x:v>
      </x:c>
      <x:c r="H487" s="644" t="n">
        <x:f>'対象台データ'!G485</x:f>
        <x:v>2670</x:v>
      </x:c>
      <x:c r="I487" s="644" t="n">
        <x:f>'対象台データ'!H485</x:f>
        <x:v>0</x:v>
      </x:c>
      <x:c r="J487" s="644" t="n">
        <x:f>'対象台データ'!I485</x:f>
        <x:v>21</x:v>
      </x:c>
      <x:c r="K487" s="145" t="n">
        <x:f>'対象台データ'!K485</x:f>
        <x:v>1.1772555267874925</x:v>
      </x:c>
      <x:c r="L487" s="28" t="n">
        <x:f>IF(G487&lt;=0,5,IF(G487&lt;1500,5+(G487-0)*(20-5)/(1500-0),IF(G487&lt;3000,20+(G487-1500)*(40-20)/(3000-1500),IF(G487&lt;4500,40+(G487-3000)*(58-40)/(4500-3000),IF(G487&lt;6000,58+(G487-4500)*(72-58)/(6000-4500),IF(G487&lt;7500,72+(G487-6000)*(84-72)/(7500-6000),IF(G487&lt;9000,84+(G487-7500)*(93-84)/(9000-7500),IF(G487&lt;11000,93+(G487-9000)*(100-93)/(11000-9000),100))))))))</x:f>
        <x:v>62.86266666666667</x:v>
      </x:c>
      <x:c r="M487" s="28" t="n">
        <x:v>1</x:v>
      </x:c>
      <x:c r="N487" s="28" t="n">
        <x:f>MIN(100,L487*M487)</x:f>
        <x:v>62.86266666666667</x:v>
      </x:c>
      <x:c r="O487" s="28" t="n">
        <x:f>IF(K487&lt;=0.8,0,IF(K487&lt;0.9,0+(K487-0.8)*(10-0)/(0.9-0.8),IF(K487&lt;1,10+(K487-0.9)*(35-10)/(1-0.9),IF(K487&lt;1.2,35+(K487-1)*(87-35)/(1.2-1),IF(K487&lt;1.3,87+(K487-1.2)*(96-87)/(1.3-1.2),IF(K487&lt;1.45,96+(K487-1.3)*(100-96)/(1.45-1.3),100))))))</x:f>
        <x:v>81.08643696474805</x:v>
      </x:c>
      <x:c r="P487" s="145" t="n">
        <x:f>MIN(1,SQRT(G487/8000))</x:f>
        <x:v>0.7922278712592735</x:v>
      </x:c>
      <x:c r="Q487" s="28" t="n">
        <x:f>35+(O487-35)*P487</x:f>
        <x:v>71.51095985050705</x:v>
      </x:c>
      <x:c r="R487" s="28" t="n">
        <x:f>IF(K487&lt;0.95,MIN(25,(0.95-K487)*250),0)</x:f>
        <x:v>0</x:v>
      </x:c>
      <x:c r="S487" s="28" t="n">
        <x:f>IF($X487="A",Y487*5+Z487*15+AA487*30+AB487*60+AC487*80+AD487*100,0)</x:f>
        <x:v>0</x:v>
      </x:c>
      <x:c r="T487" s="28" t="n">
        <x:f>IF($X487="A",AE487*5+AF487*15+AG487*30+AH487*60+AI487*80+AJ487*100,0)</x:f>
        <x:v>0</x:v>
      </x:c>
      <x:c r="U487" s="28" t="n">
        <x:f>IF($X487="A",S487*15%+T487*30%+Q487*55%,0)</x:f>
        <x:v>0</x:v>
      </x:c>
      <x:c r="V487" s="1019" t="n">
        <x:f>IF($X487="A",U487*80%+N487*20%,N487*IFERROR(INDEX($AT$5:$AT$60,MATCH($D487,$AR$5:$AR$60,0)),0.6)+Q487*IFERROR(INDEX($AU$5:$AU$60,MATCH($D487,$AR$5:$AR$60,0)),0.4)-R487)</x:f>
        <x:v>66.32198394020281</x:v>
      </x:c>
      <x:c r="W487" s="25" t="str">
        <x:f>IF(E487&gt;=90,"設定6級候補",IF(E487&gt;=75,"設定4以上強候補",IF(E487&gt;=60,"設定4以上を疑う","要観察")))</x:f>
        <x:v>設定4以上を疑う</x:v>
      </x:c>
      <x:c r="X487" s="1004" t="str">
        <x:f>IFERROR(INDEX($AS$5:$AS$60,MATCH($D487,$AR$5:$AR$60,0)),"AT")</x:f>
        <x:v>AT</x:v>
      </x:c>
      <x:c r="Y487" s="145" t="n">
        <x:f>IFERROR((EXP(-$G487/INDEX($AV$5:$BA$12,MATCH($D487,$AR$5:$AR$12,0),1))*($G487/INDEX($AV$5:$BA$12,MATCH($D487,$AR$5:$AR$12,0),1))^$I487)/((EXP(-$G487/INDEX($AV$5:$BA$12,MATCH($D487,$AR$5:$AR$12,0),1))*($G487/INDEX($AV$5:$BA$12,MATCH($D487,$AR$5:$AR$12,0),1))^$I487)+(EXP(-$G487/INDEX($AV$5:$BA$12,MATCH($D487,$AR$5:$AR$12,0),2))*($G487/INDEX($AV$5:$BA$12,MATCH($D487,$AR$5:$AR$12,0),2))^$I487)+(EXP(-$G487/INDEX($AV$5:$BA$12,MATCH($D487,$AR$5:$AR$12,0),3))*($G487/INDEX($AV$5:$BA$12,MATCH($D487,$AR$5:$AR$12,0),3))^$I487)+(EXP(-$G487/INDEX($AV$5:$BA$12,MATCH($D487,$AR$5:$AR$12,0),4))*($G487/INDEX($AV$5:$BA$12,MATCH($D487,$AR$5:$AR$12,0),4))^$I487)+(EXP(-$G487/INDEX($AV$5:$BA$12,MATCH($D487,$AR$5:$AR$12,0),5))*($G487/INDEX($AV$5:$BA$12,MATCH($D487,$AR$5:$AR$12,0),5))^$I487)+(EXP(-$G487/INDEX($AV$5:$BA$12,MATCH($D487,$AR$5:$AR$12,0),6))*($G487/INDEX($AV$5:$BA$12,MATCH($D487,$AR$5:$AR$12,0),6))^$I487)),0)</x:f>
        <x:v>0</x:v>
      </x:c>
      <x:c r="Z487" s="145" t="n">
        <x:f>IFERROR((EXP(-$G487/INDEX($AV$5:$BA$12,MATCH($D487,$AR$5:$AR$12,0),2))*($G487/INDEX($AV$5:$BA$12,MATCH($D487,$AR$5:$AR$12,0),2))^$I487)/((EXP(-$G487/INDEX($AV$5:$BA$12,MATCH($D487,$AR$5:$AR$12,0),1))*($G487/INDEX($AV$5:$BA$12,MATCH($D487,$AR$5:$AR$12,0),1))^$I487)+(EXP(-$G487/INDEX($AV$5:$BA$12,MATCH($D487,$AR$5:$AR$12,0),2))*($G487/INDEX($AV$5:$BA$12,MATCH($D487,$AR$5:$AR$12,0),2))^$I487)+(EXP(-$G487/INDEX($AV$5:$BA$12,MATCH($D487,$AR$5:$AR$12,0),3))*($G487/INDEX($AV$5:$BA$12,MATCH($D487,$AR$5:$AR$12,0),3))^$I487)+(EXP(-$G487/INDEX($AV$5:$BA$12,MATCH($D487,$AR$5:$AR$12,0),4))*($G487/INDEX($AV$5:$BA$12,MATCH($D487,$AR$5:$AR$12,0),4))^$I487)+(EXP(-$G487/INDEX($AV$5:$BA$12,MATCH($D487,$AR$5:$AR$12,0),5))*($G487/INDEX($AV$5:$BA$12,MATCH($D487,$AR$5:$AR$12,0),5))^$I487)+(EXP(-$G487/INDEX($AV$5:$BA$12,MATCH($D487,$AR$5:$AR$12,0),6))*($G487/INDEX($AV$5:$BA$12,MATCH($D487,$AR$5:$AR$12,0),6))^$I487)),0)</x:f>
        <x:v>0</x:v>
      </x:c>
      <x:c r="AA487" s="145" t="n">
        <x:f>IFERROR((EXP(-$G487/INDEX($AV$5:$BA$12,MATCH($D487,$AR$5:$AR$12,0),3))*($G487/INDEX($AV$5:$BA$12,MATCH($D487,$AR$5:$AR$12,0),3))^$I487)/((EXP(-$G487/INDEX($AV$5:$BA$12,MATCH($D487,$AR$5:$AR$12,0),1))*($G487/INDEX($AV$5:$BA$12,MATCH($D487,$AR$5:$AR$12,0),1))^$I487)+(EXP(-$G487/INDEX($AV$5:$BA$12,MATCH($D487,$AR$5:$AR$12,0),2))*($G487/INDEX($AV$5:$BA$12,MATCH($D487,$AR$5:$AR$12,0),2))^$I487)+(EXP(-$G487/INDEX($AV$5:$BA$12,MATCH($D487,$AR$5:$AR$12,0),3))*($G487/INDEX($AV$5:$BA$12,MATCH($D487,$AR$5:$AR$12,0),3))^$I487)+(EXP(-$G487/INDEX($AV$5:$BA$12,MATCH($D487,$AR$5:$AR$12,0),4))*($G487/INDEX($AV$5:$BA$12,MATCH($D487,$AR$5:$AR$12,0),4))^$I487)+(EXP(-$G487/INDEX($AV$5:$BA$12,MATCH($D487,$AR$5:$AR$12,0),5))*($G487/INDEX($AV$5:$BA$12,MATCH($D487,$AR$5:$AR$12,0),5))^$I487)+(EXP(-$G487/INDEX($AV$5:$BA$12,MATCH($D487,$AR$5:$AR$12,0),6))*($G487/INDEX($AV$5:$BA$12,MATCH($D487,$AR$5:$AR$12,0),6))^$I487)),0)</x:f>
        <x:v>0</x:v>
      </x:c>
      <x:c r="AB487" s="145" t="n">
        <x:f>IFERROR((EXP(-$G487/INDEX($AV$5:$BA$12,MATCH($D487,$AR$5:$AR$12,0),4))*($G487/INDEX($AV$5:$BA$12,MATCH($D487,$AR$5:$AR$12,0),4))^$I487)/((EXP(-$G487/INDEX($AV$5:$BA$12,MATCH($D487,$AR$5:$AR$12,0),1))*($G487/INDEX($AV$5:$BA$12,MATCH($D487,$AR$5:$AR$12,0),1))^$I487)+(EXP(-$G487/INDEX($AV$5:$BA$12,MATCH($D487,$AR$5:$AR$12,0),2))*($G487/INDEX($AV$5:$BA$12,MATCH($D487,$AR$5:$AR$12,0),2))^$I487)+(EXP(-$G487/INDEX($AV$5:$BA$12,MATCH($D487,$AR$5:$AR$12,0),3))*($G487/INDEX($AV$5:$BA$12,MATCH($D487,$AR$5:$AR$12,0),3))^$I487)+(EXP(-$G487/INDEX($AV$5:$BA$12,MATCH($D487,$AR$5:$AR$12,0),4))*($G487/INDEX($AV$5:$BA$12,MATCH($D487,$AR$5:$AR$12,0),4))^$I487)+(EXP(-$G487/INDEX($AV$5:$BA$12,MATCH($D487,$AR$5:$AR$12,0),5))*($G487/INDEX($AV$5:$BA$12,MATCH($D487,$AR$5:$AR$12,0),5))^$I487)+(EXP(-$G487/INDEX($AV$5:$BA$12,MATCH($D487,$AR$5:$AR$12,0),6))*($G487/INDEX($AV$5:$BA$12,MATCH($D487,$AR$5:$AR$12,0),6))^$I487)),0)</x:f>
        <x:v>0</x:v>
      </x:c>
      <x:c r="AC487" s="145" t="n">
        <x:f>IFERROR((EXP(-$G487/INDEX($AV$5:$BA$12,MATCH($D487,$AR$5:$AR$12,0),5))*($G487/INDEX($AV$5:$BA$12,MATCH($D487,$AR$5:$AR$12,0),5))^$I487)/((EXP(-$G487/INDEX($AV$5:$BA$12,MATCH($D487,$AR$5:$AR$12,0),1))*($G487/INDEX($AV$5:$BA$12,MATCH($D487,$AR$5:$AR$12,0),1))^$I487)+(EXP(-$G487/INDEX($AV$5:$BA$12,MATCH($D487,$AR$5:$AR$12,0),2))*($G487/INDEX($AV$5:$BA$12,MATCH($D487,$AR$5:$AR$12,0),2))^$I487)+(EXP(-$G487/INDEX($AV$5:$BA$12,MATCH($D487,$AR$5:$AR$12,0),3))*($G487/INDEX($AV$5:$BA$12,MATCH($D487,$AR$5:$AR$12,0),3))^$I487)+(EXP(-$G487/INDEX($AV$5:$BA$12,MATCH($D487,$AR$5:$AR$12,0),4))*($G487/INDEX($AV$5:$BA$12,MATCH($D487,$AR$5:$AR$12,0),4))^$I487)+(EXP(-$G487/INDEX($AV$5:$BA$12,MATCH($D487,$AR$5:$AR$12,0),5))*($G487/INDEX($AV$5:$BA$12,MATCH($D487,$AR$5:$AR$12,0),5))^$I487)+(EXP(-$G487/INDEX($AV$5:$BA$12,MATCH($D487,$AR$5:$AR$12,0),6))*($G487/INDEX($AV$5:$BA$12,MATCH($D487,$AR$5:$AR$12,0),6))^$I487)),0)</x:f>
        <x:v>0</x:v>
      </x:c>
      <x:c r="AD487" s="145" t="n">
        <x:f>IFERROR((EXP(-$G487/INDEX($AV$5:$BA$12,MATCH($D487,$AR$5:$AR$12,0),6))*($G487/INDEX($AV$5:$BA$12,MATCH($D487,$AR$5:$AR$12,0),6))^$I487)/((EXP(-$G487/INDEX($AV$5:$BA$12,MATCH($D487,$AR$5:$AR$12,0),1))*($G487/INDEX($AV$5:$BA$12,MATCH($D487,$AR$5:$AR$12,0),1))^$I487)+(EXP(-$G487/INDEX($AV$5:$BA$12,MATCH($D487,$AR$5:$AR$12,0),2))*($G487/INDEX($AV$5:$BA$12,MATCH($D487,$AR$5:$AR$12,0),2))^$I487)+(EXP(-$G487/INDEX($AV$5:$BA$12,MATCH($D487,$AR$5:$AR$12,0),3))*($G487/INDEX($AV$5:$BA$12,MATCH($D487,$AR$5:$AR$12,0),3))^$I487)+(EXP(-$G487/INDEX($AV$5:$BA$12,MATCH($D487,$AR$5:$AR$12,0),4))*($G487/INDEX($AV$5:$BA$12,MATCH($D487,$AR$5:$AR$12,0),4))^$I487)+(EXP(-$G487/INDEX($AV$5:$BA$12,MATCH($D487,$AR$5:$AR$12,0),5))*($G487/INDEX($AV$5:$BA$12,MATCH($D487,$AR$5:$AR$12,0),5))^$I487)+(EXP(-$G487/INDEX($AV$5:$BA$12,MATCH($D487,$AR$5:$AR$12,0),6))*($G487/INDEX($AV$5:$BA$12,MATCH($D487,$AR$5:$AR$12,0),6))^$I487)),0)</x:f>
        <x:v>0</x:v>
      </x:c>
      <x:c r="AE487" s="145" t="n">
        <x:f>IFERROR((EXP(-$G487/INDEX($BB$5:$BG$12,MATCH($D487,$AR$5:$AR$12,0),1))*($G487/INDEX($BB$5:$BG$12,MATCH($D487,$AR$5:$AR$12,0),1))^$J487)/((EXP(-$G487/INDEX($BB$5:$BG$12,MATCH($D487,$AR$5:$AR$12,0),1))*($G487/INDEX($BB$5:$BG$12,MATCH($D487,$AR$5:$AR$12,0),1))^$J487)+(EXP(-$G487/INDEX($BB$5:$BG$12,MATCH($D487,$AR$5:$AR$12,0),2))*($G487/INDEX($BB$5:$BG$12,MATCH($D487,$AR$5:$AR$12,0),2))^$J487)+(EXP(-$G487/INDEX($BB$5:$BG$12,MATCH($D487,$AR$5:$AR$12,0),3))*($G487/INDEX($BB$5:$BG$12,MATCH($D487,$AR$5:$AR$12,0),3))^$J487)+(EXP(-$G487/INDEX($BB$5:$BG$12,MATCH($D487,$AR$5:$AR$12,0),4))*($G487/INDEX($BB$5:$BG$12,MATCH($D487,$AR$5:$AR$12,0),4))^$J487)+(EXP(-$G487/INDEX($BB$5:$BG$12,MATCH($D487,$AR$5:$AR$12,0),5))*($G487/INDEX($BB$5:$BG$12,MATCH($D487,$AR$5:$AR$12,0),5))^$J487)+(EXP(-$G487/INDEX($BB$5:$BG$12,MATCH($D487,$AR$5:$AR$12,0),6))*($G487/INDEX($BB$5:$BG$12,MATCH($D487,$AR$5:$AR$12,0),6))^$J487)),0)</x:f>
        <x:v>0</x:v>
      </x:c>
      <x:c r="AF487" s="145" t="n">
        <x:f>IFERROR((EXP(-$G487/INDEX($BB$5:$BG$12,MATCH($D487,$AR$5:$AR$12,0),2))*($G487/INDEX($BB$5:$BG$12,MATCH($D487,$AR$5:$AR$12,0),2))^$J487)/((EXP(-$G487/INDEX($BB$5:$BG$12,MATCH($D487,$AR$5:$AR$12,0),1))*($G487/INDEX($BB$5:$BG$12,MATCH($D487,$AR$5:$AR$12,0),1))^$J487)+(EXP(-$G487/INDEX($BB$5:$BG$12,MATCH($D487,$AR$5:$AR$12,0),2))*($G487/INDEX($BB$5:$BG$12,MATCH($D487,$AR$5:$AR$12,0),2))^$J487)+(EXP(-$G487/INDEX($BB$5:$BG$12,MATCH($D487,$AR$5:$AR$12,0),3))*($G487/INDEX($BB$5:$BG$12,MATCH($D487,$AR$5:$AR$12,0),3))^$J487)+(EXP(-$G487/INDEX($BB$5:$BG$12,MATCH($D487,$AR$5:$AR$12,0),4))*($G487/INDEX($BB$5:$BG$12,MATCH($D487,$AR$5:$AR$12,0),4))^$J487)+(EXP(-$G487/INDEX($BB$5:$BG$12,MATCH($D487,$AR$5:$AR$12,0),5))*($G487/INDEX($BB$5:$BG$12,MATCH($D487,$AR$5:$AR$12,0),5))^$J487)+(EXP(-$G487/INDEX($BB$5:$BG$12,MATCH($D487,$AR$5:$AR$12,0),6))*($G487/INDEX($BB$5:$BG$12,MATCH($D487,$AR$5:$AR$12,0),6))^$J487)),0)</x:f>
        <x:v>0</x:v>
      </x:c>
      <x:c r="AG487" s="145" t="n">
        <x:f>IFERROR((EXP(-$G487/INDEX($BB$5:$BG$12,MATCH($D487,$AR$5:$AR$12,0),3))*($G487/INDEX($BB$5:$BG$12,MATCH($D487,$AR$5:$AR$12,0),3))^$J487)/((EXP(-$G487/INDEX($BB$5:$BG$12,MATCH($D487,$AR$5:$AR$12,0),1))*($G487/INDEX($BB$5:$BG$12,MATCH($D487,$AR$5:$AR$12,0),1))^$J487)+(EXP(-$G487/INDEX($BB$5:$BG$12,MATCH($D487,$AR$5:$AR$12,0),2))*($G487/INDEX($BB$5:$BG$12,MATCH($D487,$AR$5:$AR$12,0),2))^$J487)+(EXP(-$G487/INDEX($BB$5:$BG$12,MATCH($D487,$AR$5:$AR$12,0),3))*($G487/INDEX($BB$5:$BG$12,MATCH($D487,$AR$5:$AR$12,0),3))^$J487)+(EXP(-$G487/INDEX($BB$5:$BG$12,MATCH($D487,$AR$5:$AR$12,0),4))*($G487/INDEX($BB$5:$BG$12,MATCH($D487,$AR$5:$AR$12,0),4))^$J487)+(EXP(-$G487/INDEX($BB$5:$BG$12,MATCH($D487,$AR$5:$AR$12,0),5))*($G487/INDEX($BB$5:$BG$12,MATCH($D487,$AR$5:$AR$12,0),5))^$J487)+(EXP(-$G487/INDEX($BB$5:$BG$12,MATCH($D487,$AR$5:$AR$12,0),6))*($G487/INDEX($BB$5:$BG$12,MATCH($D487,$AR$5:$AR$12,0),6))^$J487)),0)</x:f>
        <x:v>0</x:v>
      </x:c>
      <x:c r="AH487" s="145" t="n">
        <x:f>IFERROR((EXP(-$G487/INDEX($BB$5:$BG$12,MATCH($D487,$AR$5:$AR$12,0),4))*($G487/INDEX($BB$5:$BG$12,MATCH($D487,$AR$5:$AR$12,0),4))^$J487)/((EXP(-$G487/INDEX($BB$5:$BG$12,MATCH($D487,$AR$5:$AR$12,0),1))*($G487/INDEX($BB$5:$BG$12,MATCH($D487,$AR$5:$AR$12,0),1))^$J487)+(EXP(-$G487/INDEX($BB$5:$BG$12,MATCH($D487,$AR$5:$AR$12,0),2))*($G487/INDEX($BB$5:$BG$12,MATCH($D487,$AR$5:$AR$12,0),2))^$J487)+(EXP(-$G487/INDEX($BB$5:$BG$12,MATCH($D487,$AR$5:$AR$12,0),3))*($G487/INDEX($BB$5:$BG$12,MATCH($D487,$AR$5:$AR$12,0),3))^$J487)+(EXP(-$G487/INDEX($BB$5:$BG$12,MATCH($D487,$AR$5:$AR$12,0),4))*($G487/INDEX($BB$5:$BG$12,MATCH($D487,$AR$5:$AR$12,0),4))^$J487)+(EXP(-$G487/INDEX($BB$5:$BG$12,MATCH($D487,$AR$5:$AR$12,0),5))*($G487/INDEX($BB$5:$BG$12,MATCH($D487,$AR$5:$AR$12,0),5))^$J487)+(EXP(-$G487/INDEX($BB$5:$BG$12,MATCH($D487,$AR$5:$AR$12,0),6))*($G487/INDEX($BB$5:$BG$12,MATCH($D487,$AR$5:$AR$12,0),6))^$J487)),0)</x:f>
        <x:v>0</x:v>
      </x:c>
      <x:c r="AI487" s="145" t="n">
        <x:f>IFERROR((EXP(-$G487/INDEX($BB$5:$BG$12,MATCH($D487,$AR$5:$AR$12,0),5))*($G487/INDEX($BB$5:$BG$12,MATCH($D487,$AR$5:$AR$12,0),5))^$J487)/((EXP(-$G487/INDEX($BB$5:$BG$12,MATCH($D487,$AR$5:$AR$12,0),1))*($G487/INDEX($BB$5:$BG$12,MATCH($D487,$AR$5:$AR$12,0),1))^$J487)+(EXP(-$G487/INDEX($BB$5:$BG$12,MATCH($D487,$AR$5:$AR$12,0),2))*($G487/INDEX($BB$5:$BG$12,MATCH($D487,$AR$5:$AR$12,0),2))^$J487)+(EXP(-$G487/INDEX($BB$5:$BG$12,MATCH($D487,$AR$5:$AR$12,0),3))*($G487/INDEX($BB$5:$BG$12,MATCH($D487,$AR$5:$AR$12,0),3))^$J487)+(EXP(-$G487/INDEX($BB$5:$BG$12,MATCH($D487,$AR$5:$AR$12,0),4))*($G487/INDEX($BB$5:$BG$12,MATCH($D487,$AR$5:$AR$12,0),4))^$J487)+(EXP(-$G487/INDEX($BB$5:$BG$12,MATCH($D487,$AR$5:$AR$12,0),5))*($G487/INDEX($BB$5:$BG$12,MATCH($D487,$AR$5:$AR$12,0),5))^$J487)+(EXP(-$G487/INDEX($BB$5:$BG$12,MATCH($D487,$AR$5:$AR$12,0),6))*($G487/INDEX($BB$5:$BG$12,MATCH($D487,$AR$5:$AR$12,0),6))^$J487)),0)</x:f>
        <x:v>0</x:v>
      </x:c>
      <x:c r="AJ487" s="145" t="n">
        <x:f>IFERROR((EXP(-$G487/INDEX($BB$5:$BG$12,MATCH($D487,$AR$5:$AR$12,0),6))*($G487/INDEX($BB$5:$BG$12,MATCH($D487,$AR$5:$AR$12,0),6))^$J487)/((EXP(-$G487/INDEX($BB$5:$BG$12,MATCH($D487,$AR$5:$AR$12,0),1))*($G487/INDEX($BB$5:$BG$12,MATCH($D487,$AR$5:$AR$12,0),1))^$J487)+(EXP(-$G487/INDEX($BB$5:$BG$12,MATCH($D487,$AR$5:$AR$12,0),2))*($G487/INDEX($BB$5:$BG$12,MATCH($D487,$AR$5:$AR$12,0),2))^$J487)+(EXP(-$G487/INDEX($BB$5:$BG$12,MATCH($D487,$AR$5:$AR$12,0),3))*($G487/INDEX($BB$5:$BG$12,MATCH($D487,$AR$5:$AR$12,0),3))^$J487)+(EXP(-$G487/INDEX($BB$5:$BG$12,MATCH($D487,$AR$5:$AR$12,0),4))*($G487/INDEX($BB$5:$BG$12,MATCH($D487,$AR$5:$AR$12,0),4))^$J487)+(EXP(-$G487/INDEX($BB$5:$BG$12,MATCH($D487,$AR$5:$AR$12,0),5))*($G487/INDEX($BB$5:$BG$12,MATCH($D487,$AR$5:$AR$12,0),5))^$J487)+(EXP(-$G487/INDEX($BB$5:$BG$12,MATCH($D487,$AR$5:$AR$12,0),6))*($G487/INDEX($BB$5:$BG$12,MATCH($D487,$AR$5:$AR$12,0),6))^$J487)),0)</x:f>
        <x:v>0</x:v>
      </x:c>
      <x:c r="BJ487"/>
      <x:c r="BK487"/>
      <x:c r="BL487"/>
      <x:c r="BM487"/>
      <x:c r="BN487"/>
      <x:c r="BO487"/>
      <x:c r="BP487"/>
      <x:c r="BQ487"/>
      <x:c r="BR487"/>
      <x:c r="BS487"/>
      <x:c r="BT487"/>
      <x:c r="BU487"/>
      <x:c r="BV487"/>
      <x:c r="BW487"/>
      <x:c r="BX487"/>
      <x:c r="BY487"/>
      <x:c r="BZ487"/>
    </x:row>
    <x:row r="488">
      <x:c r="A488" s="30" t="n">
        <x:f>'対象台データ'!A486</x:f>
        <x:v>46278</x:v>
      </x:c>
      <x:c r="B488" s="1004" t="str">
        <x:f>'対象台データ'!B486</x:f>
        <x:v>日</x:v>
      </x:c>
      <x:c r="C488" s="1004" t="str">
        <x:f>'対象台データ'!C486</x:f>
        <x:v>9/13</x:v>
      </x:c>
      <x:c r="D488" t="str">
        <x:f>'対象台データ'!D486</x:f>
        <x:v>戦国乙女5</x:v>
      </x:c>
      <x:c r="E488" s="1015" t="n">
        <x:f>IF($X488="A",MIN(100,MAX(0,55+(V488-55)*(1+0.4*SQRT(MIN(G488/8000,1))))),MIN(100,MAX(0,V488)))</x:f>
        <x:v>70.2227737806451</x:v>
      </x:c>
      <x:c r="F488" s="1017" t="n">
        <x:f>'対象台データ'!E486</x:f>
        <x:v>710</x:v>
      </x:c>
      <x:c r="G488" s="644" t="n">
        <x:f>'対象台データ'!F486</x:f>
        <x:v>4870</x:v>
      </x:c>
      <x:c r="H488" s="644" t="n">
        <x:f>'対象台データ'!G486</x:f>
        <x:v>4933</x:v>
      </x:c>
      <x:c r="I488" s="644" t="n">
        <x:f>'対象台データ'!H486</x:f>
        <x:v>0</x:v>
      </x:c>
      <x:c r="J488" s="644" t="n">
        <x:f>'対象台データ'!I486</x:f>
        <x:v>24</x:v>
      </x:c>
      <x:c r="K488" s="145" t="n">
        <x:f>'対象台データ'!K486</x:f>
        <x:v>1.3376454483230664</x:v>
      </x:c>
      <x:c r="L488" s="28" t="n">
        <x:f>IF(G488&lt;=0,5,IF(G488&lt;1500,5+(G488-0)*(20-5)/(1500-0),IF(G488&lt;3000,20+(G488-1500)*(40-20)/(3000-1500),IF(G488&lt;4500,40+(G488-3000)*(58-40)/(4500-3000),IF(G488&lt;6000,58+(G488-4500)*(72-58)/(6000-4500),IF(G488&lt;7500,72+(G488-6000)*(84-72)/(7500-6000),IF(G488&lt;9000,84+(G488-7500)*(93-84)/(9000-7500),IF(G488&lt;11000,93+(G488-9000)*(100-93)/(11000-9000),100))))))))</x:f>
        <x:v>61.45333333333333</x:v>
      </x:c>
      <x:c r="M488" s="28" t="n">
        <x:v>1</x:v>
      </x:c>
      <x:c r="N488" s="28" t="n">
        <x:f>MIN(100,L488*M488)</x:f>
        <x:v>61.45333333333333</x:v>
      </x:c>
      <x:c r="O488" s="28" t="n">
        <x:f>IF(K488&lt;=0.8,0,IF(K488&lt;0.9,0+(K488-0.8)*(10-0)/(0.9-0.8),IF(K488&lt;1,10+(K488-0.9)*(35-10)/(1-0.9),IF(K488&lt;1.2,35+(K488-1)*(87-35)/(1.2-1),IF(K488&lt;1.3,87+(K488-1.2)*(96-87)/(1.3-1.2),IF(K488&lt;1.45,96+(K488-1.3)*(100-96)/(1.45-1.3),100))))))</x:f>
        <x:v>97.00387862194843</x:v>
      </x:c>
      <x:c r="P488" s="145" t="n">
        <x:f>MIN(1,SQRT(G488/8000))</x:f>
        <x:v>0.7802243267163618</x:v>
      </x:c>
      <x:c r="Q488" s="28" t="n">
        <x:f>35+(O488-35)*P488</x:f>
        <x:v>83.37693445161273</x:v>
      </x:c>
      <x:c r="R488" s="28" t="n">
        <x:f>IF(K488&lt;0.95,MIN(25,(0.95-K488)*250),0)</x:f>
        <x:v>0</x:v>
      </x:c>
      <x:c r="S488" s="28" t="n">
        <x:f>IF($X488="A",Y488*5+Z488*15+AA488*30+AB488*60+AC488*80+AD488*100,0)</x:f>
        <x:v>0</x:v>
      </x:c>
      <x:c r="T488" s="28" t="n">
        <x:f>IF($X488="A",AE488*5+AF488*15+AG488*30+AH488*60+AI488*80+AJ488*100,0)</x:f>
        <x:v>0</x:v>
      </x:c>
      <x:c r="U488" s="28" t="n">
        <x:f>IF($X488="A",S488*15%+T488*30%+Q488*55%,0)</x:f>
        <x:v>0</x:v>
      </x:c>
      <x:c r="V488" s="1019" t="n">
        <x:f>IF($X488="A",U488*80%+N488*20%,N488*IFERROR(INDEX($AT$5:$AT$60,MATCH($D488,$AR$5:$AR$60,0)),0.6)+Q488*IFERROR(INDEX($AU$5:$AU$60,MATCH($D488,$AR$5:$AR$60,0)),0.4)-R488)</x:f>
        <x:v>70.2227737806451</x:v>
      </x:c>
      <x:c r="W488" s="25" t="str">
        <x:f>IF(E488&gt;=90,"設定6級候補",IF(E488&gt;=75,"設定4以上強候補",IF(E488&gt;=60,"設定4以上を疑う","要観察")))</x:f>
        <x:v>設定4以上を疑う</x:v>
      </x:c>
      <x:c r="X488" s="1004" t="str">
        <x:f>IFERROR(INDEX($AS$5:$AS$60,MATCH($D488,$AR$5:$AR$60,0)),"AT")</x:f>
        <x:v>AT</x:v>
      </x:c>
      <x:c r="Y488" s="145" t="n">
        <x:f>IFERROR((EXP(-$G488/INDEX($AV$5:$BA$12,MATCH($D488,$AR$5:$AR$12,0),1))*($G488/INDEX($AV$5:$BA$12,MATCH($D488,$AR$5:$AR$12,0),1))^$I488)/((EXP(-$G488/INDEX($AV$5:$BA$12,MATCH($D488,$AR$5:$AR$12,0),1))*($G488/INDEX($AV$5:$BA$12,MATCH($D488,$AR$5:$AR$12,0),1))^$I488)+(EXP(-$G488/INDEX($AV$5:$BA$12,MATCH($D488,$AR$5:$AR$12,0),2))*($G488/INDEX($AV$5:$BA$12,MATCH($D488,$AR$5:$AR$12,0),2))^$I488)+(EXP(-$G488/INDEX($AV$5:$BA$12,MATCH($D488,$AR$5:$AR$12,0),3))*($G488/INDEX($AV$5:$BA$12,MATCH($D488,$AR$5:$AR$12,0),3))^$I488)+(EXP(-$G488/INDEX($AV$5:$BA$12,MATCH($D488,$AR$5:$AR$12,0),4))*($G488/INDEX($AV$5:$BA$12,MATCH($D488,$AR$5:$AR$12,0),4))^$I488)+(EXP(-$G488/INDEX($AV$5:$BA$12,MATCH($D488,$AR$5:$AR$12,0),5))*($G488/INDEX($AV$5:$BA$12,MATCH($D488,$AR$5:$AR$12,0),5))^$I488)+(EXP(-$G488/INDEX($AV$5:$BA$12,MATCH($D488,$AR$5:$AR$12,0),6))*($G488/INDEX($AV$5:$BA$12,MATCH($D488,$AR$5:$AR$12,0),6))^$I488)),0)</x:f>
        <x:v>0</x:v>
      </x:c>
      <x:c r="Z488" s="145" t="n">
        <x:f>IFERROR((EXP(-$G488/INDEX($AV$5:$BA$12,MATCH($D488,$AR$5:$AR$12,0),2))*($G488/INDEX($AV$5:$BA$12,MATCH($D488,$AR$5:$AR$12,0),2))^$I488)/((EXP(-$G488/INDEX($AV$5:$BA$12,MATCH($D488,$AR$5:$AR$12,0),1))*($G488/INDEX($AV$5:$BA$12,MATCH($D488,$AR$5:$AR$12,0),1))^$I488)+(EXP(-$G488/INDEX($AV$5:$BA$12,MATCH($D488,$AR$5:$AR$12,0),2))*($G488/INDEX($AV$5:$BA$12,MATCH($D488,$AR$5:$AR$12,0),2))^$I488)+(EXP(-$G488/INDEX($AV$5:$BA$12,MATCH($D488,$AR$5:$AR$12,0),3))*($G488/INDEX($AV$5:$BA$12,MATCH($D488,$AR$5:$AR$12,0),3))^$I488)+(EXP(-$G488/INDEX($AV$5:$BA$12,MATCH($D488,$AR$5:$AR$12,0),4))*($G488/INDEX($AV$5:$BA$12,MATCH($D488,$AR$5:$AR$12,0),4))^$I488)+(EXP(-$G488/INDEX($AV$5:$BA$12,MATCH($D488,$AR$5:$AR$12,0),5))*($G488/INDEX($AV$5:$BA$12,MATCH($D488,$AR$5:$AR$12,0),5))^$I488)+(EXP(-$G488/INDEX($AV$5:$BA$12,MATCH($D488,$AR$5:$AR$12,0),6))*($G488/INDEX($AV$5:$BA$12,MATCH($D488,$AR$5:$AR$12,0),6))^$I488)),0)</x:f>
        <x:v>0</x:v>
      </x:c>
      <x:c r="AA488" s="145" t="n">
        <x:f>IFERROR((EXP(-$G488/INDEX($AV$5:$BA$12,MATCH($D488,$AR$5:$AR$12,0),3))*($G488/INDEX($AV$5:$BA$12,MATCH($D488,$AR$5:$AR$12,0),3))^$I488)/((EXP(-$G488/INDEX($AV$5:$BA$12,MATCH($D488,$AR$5:$AR$12,0),1))*($G488/INDEX($AV$5:$BA$12,MATCH($D488,$AR$5:$AR$12,0),1))^$I488)+(EXP(-$G488/INDEX($AV$5:$BA$12,MATCH($D488,$AR$5:$AR$12,0),2))*($G488/INDEX($AV$5:$BA$12,MATCH($D488,$AR$5:$AR$12,0),2))^$I488)+(EXP(-$G488/INDEX($AV$5:$BA$12,MATCH($D488,$AR$5:$AR$12,0),3))*($G488/INDEX($AV$5:$BA$12,MATCH($D488,$AR$5:$AR$12,0),3))^$I488)+(EXP(-$G488/INDEX($AV$5:$BA$12,MATCH($D488,$AR$5:$AR$12,0),4))*($G488/INDEX($AV$5:$BA$12,MATCH($D488,$AR$5:$AR$12,0),4))^$I488)+(EXP(-$G488/INDEX($AV$5:$BA$12,MATCH($D488,$AR$5:$AR$12,0),5))*($G488/INDEX($AV$5:$BA$12,MATCH($D488,$AR$5:$AR$12,0),5))^$I488)+(EXP(-$G488/INDEX($AV$5:$BA$12,MATCH($D488,$AR$5:$AR$12,0),6))*($G488/INDEX($AV$5:$BA$12,MATCH($D488,$AR$5:$AR$12,0),6))^$I488)),0)</x:f>
        <x:v>0</x:v>
      </x:c>
      <x:c r="AB488" s="145" t="n">
        <x:f>IFERROR((EXP(-$G488/INDEX($AV$5:$BA$12,MATCH($D488,$AR$5:$AR$12,0),4))*($G488/INDEX($AV$5:$BA$12,MATCH($D488,$AR$5:$AR$12,0),4))^$I488)/((EXP(-$G488/INDEX($AV$5:$BA$12,MATCH($D488,$AR$5:$AR$12,0),1))*($G488/INDEX($AV$5:$BA$12,MATCH($D488,$AR$5:$AR$12,0),1))^$I488)+(EXP(-$G488/INDEX($AV$5:$BA$12,MATCH($D488,$AR$5:$AR$12,0),2))*($G488/INDEX($AV$5:$BA$12,MATCH($D488,$AR$5:$AR$12,0),2))^$I488)+(EXP(-$G488/INDEX($AV$5:$BA$12,MATCH($D488,$AR$5:$AR$12,0),3))*($G488/INDEX($AV$5:$BA$12,MATCH($D488,$AR$5:$AR$12,0),3))^$I488)+(EXP(-$G488/INDEX($AV$5:$BA$12,MATCH($D488,$AR$5:$AR$12,0),4))*($G488/INDEX($AV$5:$BA$12,MATCH($D488,$AR$5:$AR$12,0),4))^$I488)+(EXP(-$G488/INDEX($AV$5:$BA$12,MATCH($D488,$AR$5:$AR$12,0),5))*($G488/INDEX($AV$5:$BA$12,MATCH($D488,$AR$5:$AR$12,0),5))^$I488)+(EXP(-$G488/INDEX($AV$5:$BA$12,MATCH($D488,$AR$5:$AR$12,0),6))*($G488/INDEX($AV$5:$BA$12,MATCH($D488,$AR$5:$AR$12,0),6))^$I488)),0)</x:f>
        <x:v>0</x:v>
      </x:c>
      <x:c r="AC488" s="145" t="n">
        <x:f>IFERROR((EXP(-$G488/INDEX($AV$5:$BA$12,MATCH($D488,$AR$5:$AR$12,0),5))*($G488/INDEX($AV$5:$BA$12,MATCH($D488,$AR$5:$AR$12,0),5))^$I488)/((EXP(-$G488/INDEX($AV$5:$BA$12,MATCH($D488,$AR$5:$AR$12,0),1))*($G488/INDEX($AV$5:$BA$12,MATCH($D488,$AR$5:$AR$12,0),1))^$I488)+(EXP(-$G488/INDEX($AV$5:$BA$12,MATCH($D488,$AR$5:$AR$12,0),2))*($G488/INDEX($AV$5:$BA$12,MATCH($D488,$AR$5:$AR$12,0),2))^$I488)+(EXP(-$G488/INDEX($AV$5:$BA$12,MATCH($D488,$AR$5:$AR$12,0),3))*($G488/INDEX($AV$5:$BA$12,MATCH($D488,$AR$5:$AR$12,0),3))^$I488)+(EXP(-$G488/INDEX($AV$5:$BA$12,MATCH($D488,$AR$5:$AR$12,0),4))*($G488/INDEX($AV$5:$BA$12,MATCH($D488,$AR$5:$AR$12,0),4))^$I488)+(EXP(-$G488/INDEX($AV$5:$BA$12,MATCH($D488,$AR$5:$AR$12,0),5))*($G488/INDEX($AV$5:$BA$12,MATCH($D488,$AR$5:$AR$12,0),5))^$I488)+(EXP(-$G488/INDEX($AV$5:$BA$12,MATCH($D488,$AR$5:$AR$12,0),6))*($G488/INDEX($AV$5:$BA$12,MATCH($D488,$AR$5:$AR$12,0),6))^$I488)),0)</x:f>
        <x:v>0</x:v>
      </x:c>
      <x:c r="AD488" s="145" t="n">
        <x:f>IFERROR((EXP(-$G488/INDEX($AV$5:$BA$12,MATCH($D488,$AR$5:$AR$12,0),6))*($G488/INDEX($AV$5:$BA$12,MATCH($D488,$AR$5:$AR$12,0),6))^$I488)/((EXP(-$G488/INDEX($AV$5:$BA$12,MATCH($D488,$AR$5:$AR$12,0),1))*($G488/INDEX($AV$5:$BA$12,MATCH($D488,$AR$5:$AR$12,0),1))^$I488)+(EXP(-$G488/INDEX($AV$5:$BA$12,MATCH($D488,$AR$5:$AR$12,0),2))*($G488/INDEX($AV$5:$BA$12,MATCH($D488,$AR$5:$AR$12,0),2))^$I488)+(EXP(-$G488/INDEX($AV$5:$BA$12,MATCH($D488,$AR$5:$AR$12,0),3))*($G488/INDEX($AV$5:$BA$12,MATCH($D488,$AR$5:$AR$12,0),3))^$I488)+(EXP(-$G488/INDEX($AV$5:$BA$12,MATCH($D488,$AR$5:$AR$12,0),4))*($G488/INDEX($AV$5:$BA$12,MATCH($D488,$AR$5:$AR$12,0),4))^$I488)+(EXP(-$G488/INDEX($AV$5:$BA$12,MATCH($D488,$AR$5:$AR$12,0),5))*($G488/INDEX($AV$5:$BA$12,MATCH($D488,$AR$5:$AR$12,0),5))^$I488)+(EXP(-$G488/INDEX($AV$5:$BA$12,MATCH($D488,$AR$5:$AR$12,0),6))*($G488/INDEX($AV$5:$BA$12,MATCH($D488,$AR$5:$AR$12,0),6))^$I488)),0)</x:f>
        <x:v>0</x:v>
      </x:c>
      <x:c r="AE488" s="145" t="n">
        <x:f>IFERROR((EXP(-$G488/INDEX($BB$5:$BG$12,MATCH($D488,$AR$5:$AR$12,0),1))*($G488/INDEX($BB$5:$BG$12,MATCH($D488,$AR$5:$AR$12,0),1))^$J488)/((EXP(-$G488/INDEX($BB$5:$BG$12,MATCH($D488,$AR$5:$AR$12,0),1))*($G488/INDEX($BB$5:$BG$12,MATCH($D488,$AR$5:$AR$12,0),1))^$J488)+(EXP(-$G488/INDEX($BB$5:$BG$12,MATCH($D488,$AR$5:$AR$12,0),2))*($G488/INDEX($BB$5:$BG$12,MATCH($D488,$AR$5:$AR$12,0),2))^$J488)+(EXP(-$G488/INDEX($BB$5:$BG$12,MATCH($D488,$AR$5:$AR$12,0),3))*($G488/INDEX($BB$5:$BG$12,MATCH($D488,$AR$5:$AR$12,0),3))^$J488)+(EXP(-$G488/INDEX($BB$5:$BG$12,MATCH($D488,$AR$5:$AR$12,0),4))*($G488/INDEX($BB$5:$BG$12,MATCH($D488,$AR$5:$AR$12,0),4))^$J488)+(EXP(-$G488/INDEX($BB$5:$BG$12,MATCH($D488,$AR$5:$AR$12,0),5))*($G488/INDEX($BB$5:$BG$12,MATCH($D488,$AR$5:$AR$12,0),5))^$J488)+(EXP(-$G488/INDEX($BB$5:$BG$12,MATCH($D488,$AR$5:$AR$12,0),6))*($G488/INDEX($BB$5:$BG$12,MATCH($D488,$AR$5:$AR$12,0),6))^$J488)),0)</x:f>
        <x:v>0</x:v>
      </x:c>
      <x:c r="AF488" s="145" t="n">
        <x:f>IFERROR((EXP(-$G488/INDEX($BB$5:$BG$12,MATCH($D488,$AR$5:$AR$12,0),2))*($G488/INDEX($BB$5:$BG$12,MATCH($D488,$AR$5:$AR$12,0),2))^$J488)/((EXP(-$G488/INDEX($BB$5:$BG$12,MATCH($D488,$AR$5:$AR$12,0),1))*($G488/INDEX($BB$5:$BG$12,MATCH($D488,$AR$5:$AR$12,0),1))^$J488)+(EXP(-$G488/INDEX($BB$5:$BG$12,MATCH($D488,$AR$5:$AR$12,0),2))*($G488/INDEX($BB$5:$BG$12,MATCH($D488,$AR$5:$AR$12,0),2))^$J488)+(EXP(-$G488/INDEX($BB$5:$BG$12,MATCH($D488,$AR$5:$AR$12,0),3))*($G488/INDEX($BB$5:$BG$12,MATCH($D488,$AR$5:$AR$12,0),3))^$J488)+(EXP(-$G488/INDEX($BB$5:$BG$12,MATCH($D488,$AR$5:$AR$12,0),4))*($G488/INDEX($BB$5:$BG$12,MATCH($D488,$AR$5:$AR$12,0),4))^$J488)+(EXP(-$G488/INDEX($BB$5:$BG$12,MATCH($D488,$AR$5:$AR$12,0),5))*($G488/INDEX($BB$5:$BG$12,MATCH($D488,$AR$5:$AR$12,0),5))^$J488)+(EXP(-$G488/INDEX($BB$5:$BG$12,MATCH($D488,$AR$5:$AR$12,0),6))*($G488/INDEX($BB$5:$BG$12,MATCH($D488,$AR$5:$AR$12,0),6))^$J488)),0)</x:f>
        <x:v>0</x:v>
      </x:c>
      <x:c r="AG488" s="145" t="n">
        <x:f>IFERROR((EXP(-$G488/INDEX($BB$5:$BG$12,MATCH($D488,$AR$5:$AR$12,0),3))*($G488/INDEX($BB$5:$BG$12,MATCH($D488,$AR$5:$AR$12,0),3))^$J488)/((EXP(-$G488/INDEX($BB$5:$BG$12,MATCH($D488,$AR$5:$AR$12,0),1))*($G488/INDEX($BB$5:$BG$12,MATCH($D488,$AR$5:$AR$12,0),1))^$J488)+(EXP(-$G488/INDEX($BB$5:$BG$12,MATCH($D488,$AR$5:$AR$12,0),2))*($G488/INDEX($BB$5:$BG$12,MATCH($D488,$AR$5:$AR$12,0),2))^$J488)+(EXP(-$G488/INDEX($BB$5:$BG$12,MATCH($D488,$AR$5:$AR$12,0),3))*($G488/INDEX($BB$5:$BG$12,MATCH($D488,$AR$5:$AR$12,0),3))^$J488)+(EXP(-$G488/INDEX($BB$5:$BG$12,MATCH($D488,$AR$5:$AR$12,0),4))*($G488/INDEX($BB$5:$BG$12,MATCH($D488,$AR$5:$AR$12,0),4))^$J488)+(EXP(-$G488/INDEX($BB$5:$BG$12,MATCH($D488,$AR$5:$AR$12,0),5))*($G488/INDEX($BB$5:$BG$12,MATCH($D488,$AR$5:$AR$12,0),5))^$J488)+(EXP(-$G488/INDEX($BB$5:$BG$12,MATCH($D488,$AR$5:$AR$12,0),6))*($G488/INDEX($BB$5:$BG$12,MATCH($D488,$AR$5:$AR$12,0),6))^$J488)),0)</x:f>
        <x:v>0</x:v>
      </x:c>
      <x:c r="AH488" s="145" t="n">
        <x:f>IFERROR((EXP(-$G488/INDEX($BB$5:$BG$12,MATCH($D488,$AR$5:$AR$12,0),4))*($G488/INDEX($BB$5:$BG$12,MATCH($D488,$AR$5:$AR$12,0),4))^$J488)/((EXP(-$G488/INDEX($BB$5:$BG$12,MATCH($D488,$AR$5:$AR$12,0),1))*($G488/INDEX($BB$5:$BG$12,MATCH($D488,$AR$5:$AR$12,0),1))^$J488)+(EXP(-$G488/INDEX($BB$5:$BG$12,MATCH($D488,$AR$5:$AR$12,0),2))*($G488/INDEX($BB$5:$BG$12,MATCH($D488,$AR$5:$AR$12,0),2))^$J488)+(EXP(-$G488/INDEX($BB$5:$BG$12,MATCH($D488,$AR$5:$AR$12,0),3))*($G488/INDEX($BB$5:$BG$12,MATCH($D488,$AR$5:$AR$12,0),3))^$J488)+(EXP(-$G488/INDEX($BB$5:$BG$12,MATCH($D488,$AR$5:$AR$12,0),4))*($G488/INDEX($BB$5:$BG$12,MATCH($D488,$AR$5:$AR$12,0),4))^$J488)+(EXP(-$G488/INDEX($BB$5:$BG$12,MATCH($D488,$AR$5:$AR$12,0),5))*($G488/INDEX($BB$5:$BG$12,MATCH($D488,$AR$5:$AR$12,0),5))^$J488)+(EXP(-$G488/INDEX($BB$5:$BG$12,MATCH($D488,$AR$5:$AR$12,0),6))*($G488/INDEX($BB$5:$BG$12,MATCH($D488,$AR$5:$AR$12,0),6))^$J488)),0)</x:f>
        <x:v>0</x:v>
      </x:c>
      <x:c r="AI488" s="145" t="n">
        <x:f>IFERROR((EXP(-$G488/INDEX($BB$5:$BG$12,MATCH($D488,$AR$5:$AR$12,0),5))*($G488/INDEX($BB$5:$BG$12,MATCH($D488,$AR$5:$AR$12,0),5))^$J488)/((EXP(-$G488/INDEX($BB$5:$BG$12,MATCH($D488,$AR$5:$AR$12,0),1))*($G488/INDEX($BB$5:$BG$12,MATCH($D488,$AR$5:$AR$12,0),1))^$J488)+(EXP(-$G488/INDEX($BB$5:$BG$12,MATCH($D488,$AR$5:$AR$12,0),2))*($G488/INDEX($BB$5:$BG$12,MATCH($D488,$AR$5:$AR$12,0),2))^$J488)+(EXP(-$G488/INDEX($BB$5:$BG$12,MATCH($D488,$AR$5:$AR$12,0),3))*($G488/INDEX($BB$5:$BG$12,MATCH($D488,$AR$5:$AR$12,0),3))^$J488)+(EXP(-$G488/INDEX($BB$5:$BG$12,MATCH($D488,$AR$5:$AR$12,0),4))*($G488/INDEX($BB$5:$BG$12,MATCH($D488,$AR$5:$AR$12,0),4))^$J488)+(EXP(-$G488/INDEX($BB$5:$BG$12,MATCH($D488,$AR$5:$AR$12,0),5))*($G488/INDEX($BB$5:$BG$12,MATCH($D488,$AR$5:$AR$12,0),5))^$J488)+(EXP(-$G488/INDEX($BB$5:$BG$12,MATCH($D488,$AR$5:$AR$12,0),6))*($G488/INDEX($BB$5:$BG$12,MATCH($D488,$AR$5:$AR$12,0),6))^$J488)),0)</x:f>
        <x:v>0</x:v>
      </x:c>
      <x:c r="AJ488" s="145" t="n">
        <x:f>IFERROR((EXP(-$G488/INDEX($BB$5:$BG$12,MATCH($D488,$AR$5:$AR$12,0),6))*($G488/INDEX($BB$5:$BG$12,MATCH($D488,$AR$5:$AR$12,0),6))^$J488)/((EXP(-$G488/INDEX($BB$5:$BG$12,MATCH($D488,$AR$5:$AR$12,0),1))*($G488/INDEX($BB$5:$BG$12,MATCH($D488,$AR$5:$AR$12,0),1))^$J488)+(EXP(-$G488/INDEX($BB$5:$BG$12,MATCH($D488,$AR$5:$AR$12,0),2))*($G488/INDEX($BB$5:$BG$12,MATCH($D488,$AR$5:$AR$12,0),2))^$J488)+(EXP(-$G488/INDEX($BB$5:$BG$12,MATCH($D488,$AR$5:$AR$12,0),3))*($G488/INDEX($BB$5:$BG$12,MATCH($D488,$AR$5:$AR$12,0),3))^$J488)+(EXP(-$G488/INDEX($BB$5:$BG$12,MATCH($D488,$AR$5:$AR$12,0),4))*($G488/INDEX($BB$5:$BG$12,MATCH($D488,$AR$5:$AR$12,0),4))^$J488)+(EXP(-$G488/INDEX($BB$5:$BG$12,MATCH($D488,$AR$5:$AR$12,0),5))*($G488/INDEX($BB$5:$BG$12,MATCH($D488,$AR$5:$AR$12,0),5))^$J488)+(EXP(-$G488/INDEX($BB$5:$BG$12,MATCH($D488,$AR$5:$AR$12,0),6))*($G488/INDEX($BB$5:$BG$12,MATCH($D488,$AR$5:$AR$12,0),6))^$J488)),0)</x:f>
        <x:v>0</x:v>
      </x:c>
      <x:c r="BJ488"/>
      <x:c r="BK488"/>
      <x:c r="BL488"/>
      <x:c r="BM488"/>
      <x:c r="BN488"/>
      <x:c r="BO488"/>
      <x:c r="BP488"/>
      <x:c r="BQ488"/>
      <x:c r="BR488"/>
      <x:c r="BS488"/>
      <x:c r="BT488"/>
      <x:c r="BU488"/>
      <x:c r="BV488"/>
      <x:c r="BW488"/>
      <x:c r="BX488"/>
      <x:c r="BY488"/>
      <x:c r="BZ488"/>
    </x:row>
    <x:row r="489">
      <x:c r="A489" s="30" t="n">
        <x:f>'対象台データ'!A487</x:f>
        <x:v>46278</x:v>
      </x:c>
      <x:c r="B489" s="1004" t="str">
        <x:f>'対象台データ'!B487</x:f>
        <x:v>日</x:v>
      </x:c>
      <x:c r="C489" s="1004" t="str">
        <x:f>'対象台データ'!C487</x:f>
        <x:v>9/13</x:v>
      </x:c>
      <x:c r="D489" t="str">
        <x:f>'対象台データ'!D487</x:f>
        <x:v>戦国乙女5</x:v>
      </x:c>
      <x:c r="E489" s="1015" t="n">
        <x:f>IF($X489="A",MIN(100,MAX(0,55+(V489-55)*(1+0.4*SQRT(MIN(G489/8000,1))))),MIN(100,MAX(0,V489)))</x:f>
        <x:v>61.08667168326103</x:v>
      </x:c>
      <x:c r="F489" s="1017" t="n">
        <x:f>'対象台データ'!E487</x:f>
        <x:v>711</x:v>
      </x:c>
      <x:c r="G489" s="644" t="n">
        <x:f>'対象台データ'!F487</x:f>
        <x:v>4082</x:v>
      </x:c>
      <x:c r="H489" s="644" t="n">
        <x:f>'対象台データ'!G487</x:f>
        <x:v>2658</x:v>
      </x:c>
      <x:c r="I489" s="644" t="n">
        <x:f>'対象台データ'!H487</x:f>
        <x:v>0</x:v>
      </x:c>
      <x:c r="J489" s="644" t="n">
        <x:f>'対象台データ'!I487</x:f>
        <x:v>16</x:v>
      </x:c>
      <x:c r="K489" s="145" t="n">
        <x:f>'対象台データ'!K487</x:f>
        <x:v>1.2170504654581087</x:v>
      </x:c>
      <x:c r="L489" s="28" t="n">
        <x:f>IF(G489&lt;=0,5,IF(G489&lt;1500,5+(G489-0)*(20-5)/(1500-0),IF(G489&lt;3000,20+(G489-1500)*(40-20)/(3000-1500),IF(G489&lt;4500,40+(G489-3000)*(58-40)/(4500-3000),IF(G489&lt;6000,58+(G489-4500)*(72-58)/(6000-4500),IF(G489&lt;7500,72+(G489-6000)*(84-72)/(7500-6000),IF(G489&lt;9000,84+(G489-7500)*(93-84)/(9000-7500),IF(G489&lt;11000,93+(G489-9000)*(100-93)/(11000-9000),100))))))))</x:f>
        <x:v>52.984</x:v>
      </x:c>
      <x:c r="M489" s="28" t="n">
        <x:v>1</x:v>
      </x:c>
      <x:c r="N489" s="28" t="n">
        <x:f>MIN(100,L489*M489)</x:f>
        <x:v>52.984</x:v>
      </x:c>
      <x:c r="O489" s="28" t="n">
        <x:f>IF(K489&lt;=0.8,0,IF(K489&lt;0.9,0+(K489-0.8)*(10-0)/(0.9-0.8),IF(K489&lt;1,10+(K489-0.9)*(35-10)/(1-0.9),IF(K489&lt;1.2,35+(K489-1)*(87-35)/(1.2-1),IF(K489&lt;1.3,87+(K489-1.2)*(96-87)/(1.3-1.2),IF(K489&lt;1.45,96+(K489-1.3)*(100-96)/(1.45-1.3),100))))))</x:f>
        <x:v>88.53454189122978</x:v>
      </x:c>
      <x:c r="P489" s="145" t="n">
        <x:f>MIN(1,SQRT(G489/8000))</x:f>
        <x:v>0.7143178564196754</x:v>
      </x:c>
      <x:c r="Q489" s="28" t="n">
        <x:f>35+(O489-35)*P489</x:f>
        <x:v>73.24067920815257</x:v>
      </x:c>
      <x:c r="R489" s="28" t="n">
        <x:f>IF(K489&lt;0.95,MIN(25,(0.95-K489)*250),0)</x:f>
        <x:v>0</x:v>
      </x:c>
      <x:c r="S489" s="28" t="n">
        <x:f>IF($X489="A",Y489*5+Z489*15+AA489*30+AB489*60+AC489*80+AD489*100,0)</x:f>
        <x:v>0</x:v>
      </x:c>
      <x:c r="T489" s="28" t="n">
        <x:f>IF($X489="A",AE489*5+AF489*15+AG489*30+AH489*60+AI489*80+AJ489*100,0)</x:f>
        <x:v>0</x:v>
      </x:c>
      <x:c r="U489" s="28" t="n">
        <x:f>IF($X489="A",S489*15%+T489*30%+Q489*55%,0)</x:f>
        <x:v>0</x:v>
      </x:c>
      <x:c r="V489" s="1019" t="n">
        <x:f>IF($X489="A",U489*80%+N489*20%,N489*IFERROR(INDEX($AT$5:$AT$60,MATCH($D489,$AR$5:$AR$60,0)),0.6)+Q489*IFERROR(INDEX($AU$5:$AU$60,MATCH($D489,$AR$5:$AR$60,0)),0.4)-R489)</x:f>
        <x:v>61.08667168326103</x:v>
      </x:c>
      <x:c r="W489" s="25" t="str">
        <x:f>IF(E489&gt;=90,"設定6級候補",IF(E489&gt;=75,"設定4以上強候補",IF(E489&gt;=60,"設定4以上を疑う","要観察")))</x:f>
        <x:v>設定4以上を疑う</x:v>
      </x:c>
      <x:c r="X489" s="1004" t="str">
        <x:f>IFERROR(INDEX($AS$5:$AS$60,MATCH($D489,$AR$5:$AR$60,0)),"AT")</x:f>
        <x:v>AT</x:v>
      </x:c>
      <x:c r="Y489" s="145" t="n">
        <x:f>IFERROR((EXP(-$G489/INDEX($AV$5:$BA$12,MATCH($D489,$AR$5:$AR$12,0),1))*($G489/INDEX($AV$5:$BA$12,MATCH($D489,$AR$5:$AR$12,0),1))^$I489)/((EXP(-$G489/INDEX($AV$5:$BA$12,MATCH($D489,$AR$5:$AR$12,0),1))*($G489/INDEX($AV$5:$BA$12,MATCH($D489,$AR$5:$AR$12,0),1))^$I489)+(EXP(-$G489/INDEX($AV$5:$BA$12,MATCH($D489,$AR$5:$AR$12,0),2))*($G489/INDEX($AV$5:$BA$12,MATCH($D489,$AR$5:$AR$12,0),2))^$I489)+(EXP(-$G489/INDEX($AV$5:$BA$12,MATCH($D489,$AR$5:$AR$12,0),3))*($G489/INDEX($AV$5:$BA$12,MATCH($D489,$AR$5:$AR$12,0),3))^$I489)+(EXP(-$G489/INDEX($AV$5:$BA$12,MATCH($D489,$AR$5:$AR$12,0),4))*($G489/INDEX($AV$5:$BA$12,MATCH($D489,$AR$5:$AR$12,0),4))^$I489)+(EXP(-$G489/INDEX($AV$5:$BA$12,MATCH($D489,$AR$5:$AR$12,0),5))*($G489/INDEX($AV$5:$BA$12,MATCH($D489,$AR$5:$AR$12,0),5))^$I489)+(EXP(-$G489/INDEX($AV$5:$BA$12,MATCH($D489,$AR$5:$AR$12,0),6))*($G489/INDEX($AV$5:$BA$12,MATCH($D489,$AR$5:$AR$12,0),6))^$I489)),0)</x:f>
        <x:v>0</x:v>
      </x:c>
      <x:c r="Z489" s="145" t="n">
        <x:f>IFERROR((EXP(-$G489/INDEX($AV$5:$BA$12,MATCH($D489,$AR$5:$AR$12,0),2))*($G489/INDEX($AV$5:$BA$12,MATCH($D489,$AR$5:$AR$12,0),2))^$I489)/((EXP(-$G489/INDEX($AV$5:$BA$12,MATCH($D489,$AR$5:$AR$12,0),1))*($G489/INDEX($AV$5:$BA$12,MATCH($D489,$AR$5:$AR$12,0),1))^$I489)+(EXP(-$G489/INDEX($AV$5:$BA$12,MATCH($D489,$AR$5:$AR$12,0),2))*($G489/INDEX($AV$5:$BA$12,MATCH($D489,$AR$5:$AR$12,0),2))^$I489)+(EXP(-$G489/INDEX($AV$5:$BA$12,MATCH($D489,$AR$5:$AR$12,0),3))*($G489/INDEX($AV$5:$BA$12,MATCH($D489,$AR$5:$AR$12,0),3))^$I489)+(EXP(-$G489/INDEX($AV$5:$BA$12,MATCH($D489,$AR$5:$AR$12,0),4))*($G489/INDEX($AV$5:$BA$12,MATCH($D489,$AR$5:$AR$12,0),4))^$I489)+(EXP(-$G489/INDEX($AV$5:$BA$12,MATCH($D489,$AR$5:$AR$12,0),5))*($G489/INDEX($AV$5:$BA$12,MATCH($D489,$AR$5:$AR$12,0),5))^$I489)+(EXP(-$G489/INDEX($AV$5:$BA$12,MATCH($D489,$AR$5:$AR$12,0),6))*($G489/INDEX($AV$5:$BA$12,MATCH($D489,$AR$5:$AR$12,0),6))^$I489)),0)</x:f>
        <x:v>0</x:v>
      </x:c>
      <x:c r="AA489" s="145" t="n">
        <x:f>IFERROR((EXP(-$G489/INDEX($AV$5:$BA$12,MATCH($D489,$AR$5:$AR$12,0),3))*($G489/INDEX($AV$5:$BA$12,MATCH($D489,$AR$5:$AR$12,0),3))^$I489)/((EXP(-$G489/INDEX($AV$5:$BA$12,MATCH($D489,$AR$5:$AR$12,0),1))*($G489/INDEX($AV$5:$BA$12,MATCH($D489,$AR$5:$AR$12,0),1))^$I489)+(EXP(-$G489/INDEX($AV$5:$BA$12,MATCH($D489,$AR$5:$AR$12,0),2))*($G489/INDEX($AV$5:$BA$12,MATCH($D489,$AR$5:$AR$12,0),2))^$I489)+(EXP(-$G489/INDEX($AV$5:$BA$12,MATCH($D489,$AR$5:$AR$12,0),3))*($G489/INDEX($AV$5:$BA$12,MATCH($D489,$AR$5:$AR$12,0),3))^$I489)+(EXP(-$G489/INDEX($AV$5:$BA$12,MATCH($D489,$AR$5:$AR$12,0),4))*($G489/INDEX($AV$5:$BA$12,MATCH($D489,$AR$5:$AR$12,0),4))^$I489)+(EXP(-$G489/INDEX($AV$5:$BA$12,MATCH($D489,$AR$5:$AR$12,0),5))*($G489/INDEX($AV$5:$BA$12,MATCH($D489,$AR$5:$AR$12,0),5))^$I489)+(EXP(-$G489/INDEX($AV$5:$BA$12,MATCH($D489,$AR$5:$AR$12,0),6))*($G489/INDEX($AV$5:$BA$12,MATCH($D489,$AR$5:$AR$12,0),6))^$I489)),0)</x:f>
        <x:v>0</x:v>
      </x:c>
      <x:c r="AB489" s="145" t="n">
        <x:f>IFERROR((EXP(-$G489/INDEX($AV$5:$BA$12,MATCH($D489,$AR$5:$AR$12,0),4))*($G489/INDEX($AV$5:$BA$12,MATCH($D489,$AR$5:$AR$12,0),4))^$I489)/((EXP(-$G489/INDEX($AV$5:$BA$12,MATCH($D489,$AR$5:$AR$12,0),1))*($G489/INDEX($AV$5:$BA$12,MATCH($D489,$AR$5:$AR$12,0),1))^$I489)+(EXP(-$G489/INDEX($AV$5:$BA$12,MATCH($D489,$AR$5:$AR$12,0),2))*($G489/INDEX($AV$5:$BA$12,MATCH($D489,$AR$5:$AR$12,0),2))^$I489)+(EXP(-$G489/INDEX($AV$5:$BA$12,MATCH($D489,$AR$5:$AR$12,0),3))*($G489/INDEX($AV$5:$BA$12,MATCH($D489,$AR$5:$AR$12,0),3))^$I489)+(EXP(-$G489/INDEX($AV$5:$BA$12,MATCH($D489,$AR$5:$AR$12,0),4))*($G489/INDEX($AV$5:$BA$12,MATCH($D489,$AR$5:$AR$12,0),4))^$I489)+(EXP(-$G489/INDEX($AV$5:$BA$12,MATCH($D489,$AR$5:$AR$12,0),5))*($G489/INDEX($AV$5:$BA$12,MATCH($D489,$AR$5:$AR$12,0),5))^$I489)+(EXP(-$G489/INDEX($AV$5:$BA$12,MATCH($D489,$AR$5:$AR$12,0),6))*($G489/INDEX($AV$5:$BA$12,MATCH($D489,$AR$5:$AR$12,0),6))^$I489)),0)</x:f>
        <x:v>0</x:v>
      </x:c>
      <x:c r="AC489" s="145" t="n">
        <x:f>IFERROR((EXP(-$G489/INDEX($AV$5:$BA$12,MATCH($D489,$AR$5:$AR$12,0),5))*($G489/INDEX($AV$5:$BA$12,MATCH($D489,$AR$5:$AR$12,0),5))^$I489)/((EXP(-$G489/INDEX($AV$5:$BA$12,MATCH($D489,$AR$5:$AR$12,0),1))*($G489/INDEX($AV$5:$BA$12,MATCH($D489,$AR$5:$AR$12,0),1))^$I489)+(EXP(-$G489/INDEX($AV$5:$BA$12,MATCH($D489,$AR$5:$AR$12,0),2))*($G489/INDEX($AV$5:$BA$12,MATCH($D489,$AR$5:$AR$12,0),2))^$I489)+(EXP(-$G489/INDEX($AV$5:$BA$12,MATCH($D489,$AR$5:$AR$12,0),3))*($G489/INDEX($AV$5:$BA$12,MATCH($D489,$AR$5:$AR$12,0),3))^$I489)+(EXP(-$G489/INDEX($AV$5:$BA$12,MATCH($D489,$AR$5:$AR$12,0),4))*($G489/INDEX($AV$5:$BA$12,MATCH($D489,$AR$5:$AR$12,0),4))^$I489)+(EXP(-$G489/INDEX($AV$5:$BA$12,MATCH($D489,$AR$5:$AR$12,0),5))*($G489/INDEX($AV$5:$BA$12,MATCH($D489,$AR$5:$AR$12,0),5))^$I489)+(EXP(-$G489/INDEX($AV$5:$BA$12,MATCH($D489,$AR$5:$AR$12,0),6))*($G489/INDEX($AV$5:$BA$12,MATCH($D489,$AR$5:$AR$12,0),6))^$I489)),0)</x:f>
        <x:v>0</x:v>
      </x:c>
      <x:c r="AD489" s="145" t="n">
        <x:f>IFERROR((EXP(-$G489/INDEX($AV$5:$BA$12,MATCH($D489,$AR$5:$AR$12,0),6))*($G489/INDEX($AV$5:$BA$12,MATCH($D489,$AR$5:$AR$12,0),6))^$I489)/((EXP(-$G489/INDEX($AV$5:$BA$12,MATCH($D489,$AR$5:$AR$12,0),1))*($G489/INDEX($AV$5:$BA$12,MATCH($D489,$AR$5:$AR$12,0),1))^$I489)+(EXP(-$G489/INDEX($AV$5:$BA$12,MATCH($D489,$AR$5:$AR$12,0),2))*($G489/INDEX($AV$5:$BA$12,MATCH($D489,$AR$5:$AR$12,0),2))^$I489)+(EXP(-$G489/INDEX($AV$5:$BA$12,MATCH($D489,$AR$5:$AR$12,0),3))*($G489/INDEX($AV$5:$BA$12,MATCH($D489,$AR$5:$AR$12,0),3))^$I489)+(EXP(-$G489/INDEX($AV$5:$BA$12,MATCH($D489,$AR$5:$AR$12,0),4))*($G489/INDEX($AV$5:$BA$12,MATCH($D489,$AR$5:$AR$12,0),4))^$I489)+(EXP(-$G489/INDEX($AV$5:$BA$12,MATCH($D489,$AR$5:$AR$12,0),5))*($G489/INDEX($AV$5:$BA$12,MATCH($D489,$AR$5:$AR$12,0),5))^$I489)+(EXP(-$G489/INDEX($AV$5:$BA$12,MATCH($D489,$AR$5:$AR$12,0),6))*($G489/INDEX($AV$5:$BA$12,MATCH($D489,$AR$5:$AR$12,0),6))^$I489)),0)</x:f>
        <x:v>0</x:v>
      </x:c>
      <x:c r="AE489" s="145" t="n">
        <x:f>IFERROR((EXP(-$G489/INDEX($BB$5:$BG$12,MATCH($D489,$AR$5:$AR$12,0),1))*($G489/INDEX($BB$5:$BG$12,MATCH($D489,$AR$5:$AR$12,0),1))^$J489)/((EXP(-$G489/INDEX($BB$5:$BG$12,MATCH($D489,$AR$5:$AR$12,0),1))*($G489/INDEX($BB$5:$BG$12,MATCH($D489,$AR$5:$AR$12,0),1))^$J489)+(EXP(-$G489/INDEX($BB$5:$BG$12,MATCH($D489,$AR$5:$AR$12,0),2))*($G489/INDEX($BB$5:$BG$12,MATCH($D489,$AR$5:$AR$12,0),2))^$J489)+(EXP(-$G489/INDEX($BB$5:$BG$12,MATCH($D489,$AR$5:$AR$12,0),3))*($G489/INDEX($BB$5:$BG$12,MATCH($D489,$AR$5:$AR$12,0),3))^$J489)+(EXP(-$G489/INDEX($BB$5:$BG$12,MATCH($D489,$AR$5:$AR$12,0),4))*($G489/INDEX($BB$5:$BG$12,MATCH($D489,$AR$5:$AR$12,0),4))^$J489)+(EXP(-$G489/INDEX($BB$5:$BG$12,MATCH($D489,$AR$5:$AR$12,0),5))*($G489/INDEX($BB$5:$BG$12,MATCH($D489,$AR$5:$AR$12,0),5))^$J489)+(EXP(-$G489/INDEX($BB$5:$BG$12,MATCH($D489,$AR$5:$AR$12,0),6))*($G489/INDEX($BB$5:$BG$12,MATCH($D489,$AR$5:$AR$12,0),6))^$J489)),0)</x:f>
        <x:v>0</x:v>
      </x:c>
      <x:c r="AF489" s="145" t="n">
        <x:f>IFERROR((EXP(-$G489/INDEX($BB$5:$BG$12,MATCH($D489,$AR$5:$AR$12,0),2))*($G489/INDEX($BB$5:$BG$12,MATCH($D489,$AR$5:$AR$12,0),2))^$J489)/((EXP(-$G489/INDEX($BB$5:$BG$12,MATCH($D489,$AR$5:$AR$12,0),1))*($G489/INDEX($BB$5:$BG$12,MATCH($D489,$AR$5:$AR$12,0),1))^$J489)+(EXP(-$G489/INDEX($BB$5:$BG$12,MATCH($D489,$AR$5:$AR$12,0),2))*($G489/INDEX($BB$5:$BG$12,MATCH($D489,$AR$5:$AR$12,0),2))^$J489)+(EXP(-$G489/INDEX($BB$5:$BG$12,MATCH($D489,$AR$5:$AR$12,0),3))*($G489/INDEX($BB$5:$BG$12,MATCH($D489,$AR$5:$AR$12,0),3))^$J489)+(EXP(-$G489/INDEX($BB$5:$BG$12,MATCH($D489,$AR$5:$AR$12,0),4))*($G489/INDEX($BB$5:$BG$12,MATCH($D489,$AR$5:$AR$12,0),4))^$J489)+(EXP(-$G489/INDEX($BB$5:$BG$12,MATCH($D489,$AR$5:$AR$12,0),5))*($G489/INDEX($BB$5:$BG$12,MATCH($D489,$AR$5:$AR$12,0),5))^$J489)+(EXP(-$G489/INDEX($BB$5:$BG$12,MATCH($D489,$AR$5:$AR$12,0),6))*($G489/INDEX($BB$5:$BG$12,MATCH($D489,$AR$5:$AR$12,0),6))^$J489)),0)</x:f>
        <x:v>0</x:v>
      </x:c>
      <x:c r="AG489" s="145" t="n">
        <x:f>IFERROR((EXP(-$G489/INDEX($BB$5:$BG$12,MATCH($D489,$AR$5:$AR$12,0),3))*($G489/INDEX($BB$5:$BG$12,MATCH($D489,$AR$5:$AR$12,0),3))^$J489)/((EXP(-$G489/INDEX($BB$5:$BG$12,MATCH($D489,$AR$5:$AR$12,0),1))*($G489/INDEX($BB$5:$BG$12,MATCH($D489,$AR$5:$AR$12,0),1))^$J489)+(EXP(-$G489/INDEX($BB$5:$BG$12,MATCH($D489,$AR$5:$AR$12,0),2))*($G489/INDEX($BB$5:$BG$12,MATCH($D489,$AR$5:$AR$12,0),2))^$J489)+(EXP(-$G489/INDEX($BB$5:$BG$12,MATCH($D489,$AR$5:$AR$12,0),3))*($G489/INDEX($BB$5:$BG$12,MATCH($D489,$AR$5:$AR$12,0),3))^$J489)+(EXP(-$G489/INDEX($BB$5:$BG$12,MATCH($D489,$AR$5:$AR$12,0),4))*($G489/INDEX($BB$5:$BG$12,MATCH($D489,$AR$5:$AR$12,0),4))^$J489)+(EXP(-$G489/INDEX($BB$5:$BG$12,MATCH($D489,$AR$5:$AR$12,0),5))*($G489/INDEX($BB$5:$BG$12,MATCH($D489,$AR$5:$AR$12,0),5))^$J489)+(EXP(-$G489/INDEX($BB$5:$BG$12,MATCH($D489,$AR$5:$AR$12,0),6))*($G489/INDEX($BB$5:$BG$12,MATCH($D489,$AR$5:$AR$12,0),6))^$J489)),0)</x:f>
        <x:v>0</x:v>
      </x:c>
      <x:c r="AH489" s="145" t="n">
        <x:f>IFERROR((EXP(-$G489/INDEX($BB$5:$BG$12,MATCH($D489,$AR$5:$AR$12,0),4))*($G489/INDEX($BB$5:$BG$12,MATCH($D489,$AR$5:$AR$12,0),4))^$J489)/((EXP(-$G489/INDEX($BB$5:$BG$12,MATCH($D489,$AR$5:$AR$12,0),1))*($G489/INDEX($BB$5:$BG$12,MATCH($D489,$AR$5:$AR$12,0),1))^$J489)+(EXP(-$G489/INDEX($BB$5:$BG$12,MATCH($D489,$AR$5:$AR$12,0),2))*($G489/INDEX($BB$5:$BG$12,MATCH($D489,$AR$5:$AR$12,0),2))^$J489)+(EXP(-$G489/INDEX($BB$5:$BG$12,MATCH($D489,$AR$5:$AR$12,0),3))*($G489/INDEX($BB$5:$BG$12,MATCH($D489,$AR$5:$AR$12,0),3))^$J489)+(EXP(-$G489/INDEX($BB$5:$BG$12,MATCH($D489,$AR$5:$AR$12,0),4))*($G489/INDEX($BB$5:$BG$12,MATCH($D489,$AR$5:$AR$12,0),4))^$J489)+(EXP(-$G489/INDEX($BB$5:$BG$12,MATCH($D489,$AR$5:$AR$12,0),5))*($G489/INDEX($BB$5:$BG$12,MATCH($D489,$AR$5:$AR$12,0),5))^$J489)+(EXP(-$G489/INDEX($BB$5:$BG$12,MATCH($D489,$AR$5:$AR$12,0),6))*($G489/INDEX($BB$5:$BG$12,MATCH($D489,$AR$5:$AR$12,0),6))^$J489)),0)</x:f>
        <x:v>0</x:v>
      </x:c>
      <x:c r="AI489" s="145" t="n">
        <x:f>IFERROR((EXP(-$G489/INDEX($BB$5:$BG$12,MATCH($D489,$AR$5:$AR$12,0),5))*($G489/INDEX($BB$5:$BG$12,MATCH($D489,$AR$5:$AR$12,0),5))^$J489)/((EXP(-$G489/INDEX($BB$5:$BG$12,MATCH($D489,$AR$5:$AR$12,0),1))*($G489/INDEX($BB$5:$BG$12,MATCH($D489,$AR$5:$AR$12,0),1))^$J489)+(EXP(-$G489/INDEX($BB$5:$BG$12,MATCH($D489,$AR$5:$AR$12,0),2))*($G489/INDEX($BB$5:$BG$12,MATCH($D489,$AR$5:$AR$12,0),2))^$J489)+(EXP(-$G489/INDEX($BB$5:$BG$12,MATCH($D489,$AR$5:$AR$12,0),3))*($G489/INDEX($BB$5:$BG$12,MATCH($D489,$AR$5:$AR$12,0),3))^$J489)+(EXP(-$G489/INDEX($BB$5:$BG$12,MATCH($D489,$AR$5:$AR$12,0),4))*($G489/INDEX($BB$5:$BG$12,MATCH($D489,$AR$5:$AR$12,0),4))^$J489)+(EXP(-$G489/INDEX($BB$5:$BG$12,MATCH($D489,$AR$5:$AR$12,0),5))*($G489/INDEX($BB$5:$BG$12,MATCH($D489,$AR$5:$AR$12,0),5))^$J489)+(EXP(-$G489/INDEX($BB$5:$BG$12,MATCH($D489,$AR$5:$AR$12,0),6))*($G489/INDEX($BB$5:$BG$12,MATCH($D489,$AR$5:$AR$12,0),6))^$J489)),0)</x:f>
        <x:v>0</x:v>
      </x:c>
      <x:c r="AJ489" s="145" t="n">
        <x:f>IFERROR((EXP(-$G489/INDEX($BB$5:$BG$12,MATCH($D489,$AR$5:$AR$12,0),6))*($G489/INDEX($BB$5:$BG$12,MATCH($D489,$AR$5:$AR$12,0),6))^$J489)/((EXP(-$G489/INDEX($BB$5:$BG$12,MATCH($D489,$AR$5:$AR$12,0),1))*($G489/INDEX($BB$5:$BG$12,MATCH($D489,$AR$5:$AR$12,0),1))^$J489)+(EXP(-$G489/INDEX($BB$5:$BG$12,MATCH($D489,$AR$5:$AR$12,0),2))*($G489/INDEX($BB$5:$BG$12,MATCH($D489,$AR$5:$AR$12,0),2))^$J489)+(EXP(-$G489/INDEX($BB$5:$BG$12,MATCH($D489,$AR$5:$AR$12,0),3))*($G489/INDEX($BB$5:$BG$12,MATCH($D489,$AR$5:$AR$12,0),3))^$J489)+(EXP(-$G489/INDEX($BB$5:$BG$12,MATCH($D489,$AR$5:$AR$12,0),4))*($G489/INDEX($BB$5:$BG$12,MATCH($D489,$AR$5:$AR$12,0),4))^$J489)+(EXP(-$G489/INDEX($BB$5:$BG$12,MATCH($D489,$AR$5:$AR$12,0),5))*($G489/INDEX($BB$5:$BG$12,MATCH($D489,$AR$5:$AR$12,0),5))^$J489)+(EXP(-$G489/INDEX($BB$5:$BG$12,MATCH($D489,$AR$5:$AR$12,0),6))*($G489/INDEX($BB$5:$BG$12,MATCH($D489,$AR$5:$AR$12,0),6))^$J489)),0)</x:f>
        <x:v>0</x:v>
      </x:c>
      <x:c r="BJ489"/>
      <x:c r="BK489"/>
      <x:c r="BL489"/>
      <x:c r="BM489"/>
      <x:c r="BN489"/>
      <x:c r="BO489"/>
      <x:c r="BP489"/>
      <x:c r="BQ489"/>
      <x:c r="BR489"/>
      <x:c r="BS489"/>
      <x:c r="BT489"/>
      <x:c r="BU489"/>
      <x:c r="BV489"/>
      <x:c r="BW489"/>
      <x:c r="BX489"/>
      <x:c r="BY489"/>
      <x:c r="BZ489"/>
    </x:row>
    <x:row r="490">
      <x:c r="A490" s="30" t="n">
        <x:f>'対象台データ'!A488</x:f>
        <x:v>46278</x:v>
      </x:c>
      <x:c r="B490" s="1004" t="str">
        <x:f>'対象台データ'!B488</x:f>
        <x:v>日</x:v>
      </x:c>
      <x:c r="C490" s="1004" t="str">
        <x:f>'対象台データ'!C488</x:f>
        <x:v>9/13</x:v>
      </x:c>
      <x:c r="D490" t="str">
        <x:f>'対象台データ'!D488</x:f>
        <x:v>戦国乙女5</x:v>
      </x:c>
      <x:c r="E490" s="1015" t="n">
        <x:f>IF($X490="A",MIN(100,MAX(0,55+(V490-55)*(1+0.4*SQRT(MIN(G490/8000,1))))),MIN(100,MAX(0,V490)))</x:f>
        <x:v>64.54625130701484</x:v>
      </x:c>
      <x:c r="F490" s="1017" t="n">
        <x:f>'対象台データ'!E488</x:f>
        <x:v>716</x:v>
      </x:c>
      <x:c r="G490" s="644" t="n">
        <x:f>'対象台データ'!F488</x:f>
        <x:v>4398</x:v>
      </x:c>
      <x:c r="H490" s="644" t="n">
        <x:f>'対象台データ'!G488</x:f>
        <x:v>3162</x:v>
      </x:c>
      <x:c r="I490" s="644" t="n">
        <x:f>'対象台データ'!H488</x:f>
        <x:v>0</x:v>
      </x:c>
      <x:c r="J490" s="644" t="n">
        <x:f>'対象台データ'!I488</x:f>
        <x:v>25</x:v>
      </x:c>
      <x:c r="K490" s="145" t="n">
        <x:f>'対象台データ'!K488</x:f>
        <x:v>1.2396543883583446</x:v>
      </x:c>
      <x:c r="L490" s="28" t="n">
        <x:f>IF(G490&lt;=0,5,IF(G490&lt;1500,5+(G490-0)*(20-5)/(1500-0),IF(G490&lt;3000,20+(G490-1500)*(40-20)/(3000-1500),IF(G490&lt;4500,40+(G490-3000)*(58-40)/(4500-3000),IF(G490&lt;6000,58+(G490-4500)*(72-58)/(6000-4500),IF(G490&lt;7500,72+(G490-6000)*(84-72)/(7500-6000),IF(G490&lt;9000,84+(G490-7500)*(93-84)/(9000-7500),IF(G490&lt;11000,93+(G490-9000)*(100-93)/(11000-9000),100))))))))</x:f>
        <x:v>56.775999999999996</x:v>
      </x:c>
      <x:c r="M490" s="28" t="n">
        <x:v>1</x:v>
      </x:c>
      <x:c r="N490" s="28" t="n">
        <x:f>MIN(100,L490*M490)</x:f>
        <x:v>56.775999999999996</x:v>
      </x:c>
      <x:c r="O490" s="28" t="n">
        <x:f>IF(K490&lt;=0.8,0,IF(K490&lt;0.9,0+(K490-0.8)*(10-0)/(0.9-0.8),IF(K490&lt;1,10+(K490-0.9)*(35-10)/(1-0.9),IF(K490&lt;1.2,35+(K490-1)*(87-35)/(1.2-1),IF(K490&lt;1.3,87+(K490-1.2)*(96-87)/(1.3-1.2),IF(K490&lt;1.45,96+(K490-1.3)*(100-96)/(1.45-1.3),100))))))</x:f>
        <x:v>90.56889495225101</x:v>
      </x:c>
      <x:c r="P490" s="145" t="n">
        <x:f>MIN(1,SQRT(G490/8000))</x:f>
        <x:v>0.741451279586191</x:v>
      </x:c>
      <x:c r="Q490" s="28" t="n">
        <x:f>35+(O490-35)*P490</x:f>
        <x:v>76.20162826753713</x:v>
      </x:c>
      <x:c r="R490" s="28" t="n">
        <x:f>IF(K490&lt;0.95,MIN(25,(0.95-K490)*250),0)</x:f>
        <x:v>0</x:v>
      </x:c>
      <x:c r="S490" s="28" t="n">
        <x:f>IF($X490="A",Y490*5+Z490*15+AA490*30+AB490*60+AC490*80+AD490*100,0)</x:f>
        <x:v>0</x:v>
      </x:c>
      <x:c r="T490" s="28" t="n">
        <x:f>IF($X490="A",AE490*5+AF490*15+AG490*30+AH490*60+AI490*80+AJ490*100,0)</x:f>
        <x:v>0</x:v>
      </x:c>
      <x:c r="U490" s="28" t="n">
        <x:f>IF($X490="A",S490*15%+T490*30%+Q490*55%,0)</x:f>
        <x:v>0</x:v>
      </x:c>
      <x:c r="V490" s="1019" t="n">
        <x:f>IF($X490="A",U490*80%+N490*20%,N490*IFERROR(INDEX($AT$5:$AT$60,MATCH($D490,$AR$5:$AR$60,0)),0.6)+Q490*IFERROR(INDEX($AU$5:$AU$60,MATCH($D490,$AR$5:$AR$60,0)),0.4)-R490)</x:f>
        <x:v>64.54625130701484</x:v>
      </x:c>
      <x:c r="W490" s="25" t="str">
        <x:f>IF(E490&gt;=90,"設定6級候補",IF(E490&gt;=75,"設定4以上強候補",IF(E490&gt;=60,"設定4以上を疑う","要観察")))</x:f>
        <x:v>設定4以上を疑う</x:v>
      </x:c>
      <x:c r="X490" s="1004" t="str">
        <x:f>IFERROR(INDEX($AS$5:$AS$60,MATCH($D490,$AR$5:$AR$60,0)),"AT")</x:f>
        <x:v>AT</x:v>
      </x:c>
      <x:c r="Y490" s="145" t="n">
        <x:f>IFERROR((EXP(-$G490/INDEX($AV$5:$BA$12,MATCH($D490,$AR$5:$AR$12,0),1))*($G490/INDEX($AV$5:$BA$12,MATCH($D490,$AR$5:$AR$12,0),1))^$I490)/((EXP(-$G490/INDEX($AV$5:$BA$12,MATCH($D490,$AR$5:$AR$12,0),1))*($G490/INDEX($AV$5:$BA$12,MATCH($D490,$AR$5:$AR$12,0),1))^$I490)+(EXP(-$G490/INDEX($AV$5:$BA$12,MATCH($D490,$AR$5:$AR$12,0),2))*($G490/INDEX($AV$5:$BA$12,MATCH($D490,$AR$5:$AR$12,0),2))^$I490)+(EXP(-$G490/INDEX($AV$5:$BA$12,MATCH($D490,$AR$5:$AR$12,0),3))*($G490/INDEX($AV$5:$BA$12,MATCH($D490,$AR$5:$AR$12,0),3))^$I490)+(EXP(-$G490/INDEX($AV$5:$BA$12,MATCH($D490,$AR$5:$AR$12,0),4))*($G490/INDEX($AV$5:$BA$12,MATCH($D490,$AR$5:$AR$12,0),4))^$I490)+(EXP(-$G490/INDEX($AV$5:$BA$12,MATCH($D490,$AR$5:$AR$12,0),5))*($G490/INDEX($AV$5:$BA$12,MATCH($D490,$AR$5:$AR$12,0),5))^$I490)+(EXP(-$G490/INDEX($AV$5:$BA$12,MATCH($D490,$AR$5:$AR$12,0),6))*($G490/INDEX($AV$5:$BA$12,MATCH($D490,$AR$5:$AR$12,0),6))^$I490)),0)</x:f>
        <x:v>0</x:v>
      </x:c>
      <x:c r="Z490" s="145" t="n">
        <x:f>IFERROR((EXP(-$G490/INDEX($AV$5:$BA$12,MATCH($D490,$AR$5:$AR$12,0),2))*($G490/INDEX($AV$5:$BA$12,MATCH($D490,$AR$5:$AR$12,0),2))^$I490)/((EXP(-$G490/INDEX($AV$5:$BA$12,MATCH($D490,$AR$5:$AR$12,0),1))*($G490/INDEX($AV$5:$BA$12,MATCH($D490,$AR$5:$AR$12,0),1))^$I490)+(EXP(-$G490/INDEX($AV$5:$BA$12,MATCH($D490,$AR$5:$AR$12,0),2))*($G490/INDEX($AV$5:$BA$12,MATCH($D490,$AR$5:$AR$12,0),2))^$I490)+(EXP(-$G490/INDEX($AV$5:$BA$12,MATCH($D490,$AR$5:$AR$12,0),3))*($G490/INDEX($AV$5:$BA$12,MATCH($D490,$AR$5:$AR$12,0),3))^$I490)+(EXP(-$G490/INDEX($AV$5:$BA$12,MATCH($D490,$AR$5:$AR$12,0),4))*($G490/INDEX($AV$5:$BA$12,MATCH($D490,$AR$5:$AR$12,0),4))^$I490)+(EXP(-$G490/INDEX($AV$5:$BA$12,MATCH($D490,$AR$5:$AR$12,0),5))*($G490/INDEX($AV$5:$BA$12,MATCH($D490,$AR$5:$AR$12,0),5))^$I490)+(EXP(-$G490/INDEX($AV$5:$BA$12,MATCH($D490,$AR$5:$AR$12,0),6))*($G490/INDEX($AV$5:$BA$12,MATCH($D490,$AR$5:$AR$12,0),6))^$I490)),0)</x:f>
        <x:v>0</x:v>
      </x:c>
      <x:c r="AA490" s="145" t="n">
        <x:f>IFERROR((EXP(-$G490/INDEX($AV$5:$BA$12,MATCH($D490,$AR$5:$AR$12,0),3))*($G490/INDEX($AV$5:$BA$12,MATCH($D490,$AR$5:$AR$12,0),3))^$I490)/((EXP(-$G490/INDEX($AV$5:$BA$12,MATCH($D490,$AR$5:$AR$12,0),1))*($G490/INDEX($AV$5:$BA$12,MATCH($D490,$AR$5:$AR$12,0),1))^$I490)+(EXP(-$G490/INDEX($AV$5:$BA$12,MATCH($D490,$AR$5:$AR$12,0),2))*($G490/INDEX($AV$5:$BA$12,MATCH($D490,$AR$5:$AR$12,0),2))^$I490)+(EXP(-$G490/INDEX($AV$5:$BA$12,MATCH($D490,$AR$5:$AR$12,0),3))*($G490/INDEX($AV$5:$BA$12,MATCH($D490,$AR$5:$AR$12,0),3))^$I490)+(EXP(-$G490/INDEX($AV$5:$BA$12,MATCH($D490,$AR$5:$AR$12,0),4))*($G490/INDEX($AV$5:$BA$12,MATCH($D490,$AR$5:$AR$12,0),4))^$I490)+(EXP(-$G490/INDEX($AV$5:$BA$12,MATCH($D490,$AR$5:$AR$12,0),5))*($G490/INDEX($AV$5:$BA$12,MATCH($D490,$AR$5:$AR$12,0),5))^$I490)+(EXP(-$G490/INDEX($AV$5:$BA$12,MATCH($D490,$AR$5:$AR$12,0),6))*($G490/INDEX($AV$5:$BA$12,MATCH($D490,$AR$5:$AR$12,0),6))^$I490)),0)</x:f>
        <x:v>0</x:v>
      </x:c>
      <x:c r="AB490" s="145" t="n">
        <x:f>IFERROR((EXP(-$G490/INDEX($AV$5:$BA$12,MATCH($D490,$AR$5:$AR$12,0),4))*($G490/INDEX($AV$5:$BA$12,MATCH($D490,$AR$5:$AR$12,0),4))^$I490)/((EXP(-$G490/INDEX($AV$5:$BA$12,MATCH($D490,$AR$5:$AR$12,0),1))*($G490/INDEX($AV$5:$BA$12,MATCH($D490,$AR$5:$AR$12,0),1))^$I490)+(EXP(-$G490/INDEX($AV$5:$BA$12,MATCH($D490,$AR$5:$AR$12,0),2))*($G490/INDEX($AV$5:$BA$12,MATCH($D490,$AR$5:$AR$12,0),2))^$I490)+(EXP(-$G490/INDEX($AV$5:$BA$12,MATCH($D490,$AR$5:$AR$12,0),3))*($G490/INDEX($AV$5:$BA$12,MATCH($D490,$AR$5:$AR$12,0),3))^$I490)+(EXP(-$G490/INDEX($AV$5:$BA$12,MATCH($D490,$AR$5:$AR$12,0),4))*($G490/INDEX($AV$5:$BA$12,MATCH($D490,$AR$5:$AR$12,0),4))^$I490)+(EXP(-$G490/INDEX($AV$5:$BA$12,MATCH($D490,$AR$5:$AR$12,0),5))*($G490/INDEX($AV$5:$BA$12,MATCH($D490,$AR$5:$AR$12,0),5))^$I490)+(EXP(-$G490/INDEX($AV$5:$BA$12,MATCH($D490,$AR$5:$AR$12,0),6))*($G490/INDEX($AV$5:$BA$12,MATCH($D490,$AR$5:$AR$12,0),6))^$I490)),0)</x:f>
        <x:v>0</x:v>
      </x:c>
      <x:c r="AC490" s="145" t="n">
        <x:f>IFERROR((EXP(-$G490/INDEX($AV$5:$BA$12,MATCH($D490,$AR$5:$AR$12,0),5))*($G490/INDEX($AV$5:$BA$12,MATCH($D490,$AR$5:$AR$12,0),5))^$I490)/((EXP(-$G490/INDEX($AV$5:$BA$12,MATCH($D490,$AR$5:$AR$12,0),1))*($G490/INDEX($AV$5:$BA$12,MATCH($D490,$AR$5:$AR$12,0),1))^$I490)+(EXP(-$G490/INDEX($AV$5:$BA$12,MATCH($D490,$AR$5:$AR$12,0),2))*($G490/INDEX($AV$5:$BA$12,MATCH($D490,$AR$5:$AR$12,0),2))^$I490)+(EXP(-$G490/INDEX($AV$5:$BA$12,MATCH($D490,$AR$5:$AR$12,0),3))*($G490/INDEX($AV$5:$BA$12,MATCH($D490,$AR$5:$AR$12,0),3))^$I490)+(EXP(-$G490/INDEX($AV$5:$BA$12,MATCH($D490,$AR$5:$AR$12,0),4))*($G490/INDEX($AV$5:$BA$12,MATCH($D490,$AR$5:$AR$12,0),4))^$I490)+(EXP(-$G490/INDEX($AV$5:$BA$12,MATCH($D490,$AR$5:$AR$12,0),5))*($G490/INDEX($AV$5:$BA$12,MATCH($D490,$AR$5:$AR$12,0),5))^$I490)+(EXP(-$G490/INDEX($AV$5:$BA$12,MATCH($D490,$AR$5:$AR$12,0),6))*($G490/INDEX($AV$5:$BA$12,MATCH($D490,$AR$5:$AR$12,0),6))^$I490)),0)</x:f>
        <x:v>0</x:v>
      </x:c>
      <x:c r="AD490" s="145" t="n">
        <x:f>IFERROR((EXP(-$G490/INDEX($AV$5:$BA$12,MATCH($D490,$AR$5:$AR$12,0),6))*($G490/INDEX($AV$5:$BA$12,MATCH($D490,$AR$5:$AR$12,0),6))^$I490)/((EXP(-$G490/INDEX($AV$5:$BA$12,MATCH($D490,$AR$5:$AR$12,0),1))*($G490/INDEX($AV$5:$BA$12,MATCH($D490,$AR$5:$AR$12,0),1))^$I490)+(EXP(-$G490/INDEX($AV$5:$BA$12,MATCH($D490,$AR$5:$AR$12,0),2))*($G490/INDEX($AV$5:$BA$12,MATCH($D490,$AR$5:$AR$12,0),2))^$I490)+(EXP(-$G490/INDEX($AV$5:$BA$12,MATCH($D490,$AR$5:$AR$12,0),3))*($G490/INDEX($AV$5:$BA$12,MATCH($D490,$AR$5:$AR$12,0),3))^$I490)+(EXP(-$G490/INDEX($AV$5:$BA$12,MATCH($D490,$AR$5:$AR$12,0),4))*($G490/INDEX($AV$5:$BA$12,MATCH($D490,$AR$5:$AR$12,0),4))^$I490)+(EXP(-$G490/INDEX($AV$5:$BA$12,MATCH($D490,$AR$5:$AR$12,0),5))*($G490/INDEX($AV$5:$BA$12,MATCH($D490,$AR$5:$AR$12,0),5))^$I490)+(EXP(-$G490/INDEX($AV$5:$BA$12,MATCH($D490,$AR$5:$AR$12,0),6))*($G490/INDEX($AV$5:$BA$12,MATCH($D490,$AR$5:$AR$12,0),6))^$I490)),0)</x:f>
        <x:v>0</x:v>
      </x:c>
      <x:c r="AE490" s="145" t="n">
        <x:f>IFERROR((EXP(-$G490/INDEX($BB$5:$BG$12,MATCH($D490,$AR$5:$AR$12,0),1))*($G490/INDEX($BB$5:$BG$12,MATCH($D490,$AR$5:$AR$12,0),1))^$J490)/((EXP(-$G490/INDEX($BB$5:$BG$12,MATCH($D490,$AR$5:$AR$12,0),1))*($G490/INDEX($BB$5:$BG$12,MATCH($D490,$AR$5:$AR$12,0),1))^$J490)+(EXP(-$G490/INDEX($BB$5:$BG$12,MATCH($D490,$AR$5:$AR$12,0),2))*($G490/INDEX($BB$5:$BG$12,MATCH($D490,$AR$5:$AR$12,0),2))^$J490)+(EXP(-$G490/INDEX($BB$5:$BG$12,MATCH($D490,$AR$5:$AR$12,0),3))*($G490/INDEX($BB$5:$BG$12,MATCH($D490,$AR$5:$AR$12,0),3))^$J490)+(EXP(-$G490/INDEX($BB$5:$BG$12,MATCH($D490,$AR$5:$AR$12,0),4))*($G490/INDEX($BB$5:$BG$12,MATCH($D490,$AR$5:$AR$12,0),4))^$J490)+(EXP(-$G490/INDEX($BB$5:$BG$12,MATCH($D490,$AR$5:$AR$12,0),5))*($G490/INDEX($BB$5:$BG$12,MATCH($D490,$AR$5:$AR$12,0),5))^$J490)+(EXP(-$G490/INDEX($BB$5:$BG$12,MATCH($D490,$AR$5:$AR$12,0),6))*($G490/INDEX($BB$5:$BG$12,MATCH($D490,$AR$5:$AR$12,0),6))^$J490)),0)</x:f>
        <x:v>0</x:v>
      </x:c>
      <x:c r="AF490" s="145" t="n">
        <x:f>IFERROR((EXP(-$G490/INDEX($BB$5:$BG$12,MATCH($D490,$AR$5:$AR$12,0),2))*($G490/INDEX($BB$5:$BG$12,MATCH($D490,$AR$5:$AR$12,0),2))^$J490)/((EXP(-$G490/INDEX($BB$5:$BG$12,MATCH($D490,$AR$5:$AR$12,0),1))*($G490/INDEX($BB$5:$BG$12,MATCH($D490,$AR$5:$AR$12,0),1))^$J490)+(EXP(-$G490/INDEX($BB$5:$BG$12,MATCH($D490,$AR$5:$AR$12,0),2))*($G490/INDEX($BB$5:$BG$12,MATCH($D490,$AR$5:$AR$12,0),2))^$J490)+(EXP(-$G490/INDEX($BB$5:$BG$12,MATCH($D490,$AR$5:$AR$12,0),3))*($G490/INDEX($BB$5:$BG$12,MATCH($D490,$AR$5:$AR$12,0),3))^$J490)+(EXP(-$G490/INDEX($BB$5:$BG$12,MATCH($D490,$AR$5:$AR$12,0),4))*($G490/INDEX($BB$5:$BG$12,MATCH($D490,$AR$5:$AR$12,0),4))^$J490)+(EXP(-$G490/INDEX($BB$5:$BG$12,MATCH($D490,$AR$5:$AR$12,0),5))*($G490/INDEX($BB$5:$BG$12,MATCH($D490,$AR$5:$AR$12,0),5))^$J490)+(EXP(-$G490/INDEX($BB$5:$BG$12,MATCH($D490,$AR$5:$AR$12,0),6))*($G490/INDEX($BB$5:$BG$12,MATCH($D490,$AR$5:$AR$12,0),6))^$J490)),0)</x:f>
        <x:v>0</x:v>
      </x:c>
      <x:c r="AG490" s="145" t="n">
        <x:f>IFERROR((EXP(-$G490/INDEX($BB$5:$BG$12,MATCH($D490,$AR$5:$AR$12,0),3))*($G490/INDEX($BB$5:$BG$12,MATCH($D490,$AR$5:$AR$12,0),3))^$J490)/((EXP(-$G490/INDEX($BB$5:$BG$12,MATCH($D490,$AR$5:$AR$12,0),1))*($G490/INDEX($BB$5:$BG$12,MATCH($D490,$AR$5:$AR$12,0),1))^$J490)+(EXP(-$G490/INDEX($BB$5:$BG$12,MATCH($D490,$AR$5:$AR$12,0),2))*($G490/INDEX($BB$5:$BG$12,MATCH($D490,$AR$5:$AR$12,0),2))^$J490)+(EXP(-$G490/INDEX($BB$5:$BG$12,MATCH($D490,$AR$5:$AR$12,0),3))*($G490/INDEX($BB$5:$BG$12,MATCH($D490,$AR$5:$AR$12,0),3))^$J490)+(EXP(-$G490/INDEX($BB$5:$BG$12,MATCH($D490,$AR$5:$AR$12,0),4))*($G490/INDEX($BB$5:$BG$12,MATCH($D490,$AR$5:$AR$12,0),4))^$J490)+(EXP(-$G490/INDEX($BB$5:$BG$12,MATCH($D490,$AR$5:$AR$12,0),5))*($G490/INDEX($BB$5:$BG$12,MATCH($D490,$AR$5:$AR$12,0),5))^$J490)+(EXP(-$G490/INDEX($BB$5:$BG$12,MATCH($D490,$AR$5:$AR$12,0),6))*($G490/INDEX($BB$5:$BG$12,MATCH($D490,$AR$5:$AR$12,0),6))^$J490)),0)</x:f>
        <x:v>0</x:v>
      </x:c>
      <x:c r="AH490" s="145" t="n">
        <x:f>IFERROR((EXP(-$G490/INDEX($BB$5:$BG$12,MATCH($D490,$AR$5:$AR$12,0),4))*($G490/INDEX($BB$5:$BG$12,MATCH($D490,$AR$5:$AR$12,0),4))^$J490)/((EXP(-$G490/INDEX($BB$5:$BG$12,MATCH($D490,$AR$5:$AR$12,0),1))*($G490/INDEX($BB$5:$BG$12,MATCH($D490,$AR$5:$AR$12,0),1))^$J490)+(EXP(-$G490/INDEX($BB$5:$BG$12,MATCH($D490,$AR$5:$AR$12,0),2))*($G490/INDEX($BB$5:$BG$12,MATCH($D490,$AR$5:$AR$12,0),2))^$J490)+(EXP(-$G490/INDEX($BB$5:$BG$12,MATCH($D490,$AR$5:$AR$12,0),3))*($G490/INDEX($BB$5:$BG$12,MATCH($D490,$AR$5:$AR$12,0),3))^$J490)+(EXP(-$G490/INDEX($BB$5:$BG$12,MATCH($D490,$AR$5:$AR$12,0),4))*($G490/INDEX($BB$5:$BG$12,MATCH($D490,$AR$5:$AR$12,0),4))^$J490)+(EXP(-$G490/INDEX($BB$5:$BG$12,MATCH($D490,$AR$5:$AR$12,0),5))*($G490/INDEX($BB$5:$BG$12,MATCH($D490,$AR$5:$AR$12,0),5))^$J490)+(EXP(-$G490/INDEX($BB$5:$BG$12,MATCH($D490,$AR$5:$AR$12,0),6))*($G490/INDEX($BB$5:$BG$12,MATCH($D490,$AR$5:$AR$12,0),6))^$J490)),0)</x:f>
        <x:v>0</x:v>
      </x:c>
      <x:c r="AI490" s="145" t="n">
        <x:f>IFERROR((EXP(-$G490/INDEX($BB$5:$BG$12,MATCH($D490,$AR$5:$AR$12,0),5))*($G490/INDEX($BB$5:$BG$12,MATCH($D490,$AR$5:$AR$12,0),5))^$J490)/((EXP(-$G490/INDEX($BB$5:$BG$12,MATCH($D490,$AR$5:$AR$12,0),1))*($G490/INDEX($BB$5:$BG$12,MATCH($D490,$AR$5:$AR$12,0),1))^$J490)+(EXP(-$G490/INDEX($BB$5:$BG$12,MATCH($D490,$AR$5:$AR$12,0),2))*($G490/INDEX($BB$5:$BG$12,MATCH($D490,$AR$5:$AR$12,0),2))^$J490)+(EXP(-$G490/INDEX($BB$5:$BG$12,MATCH($D490,$AR$5:$AR$12,0),3))*($G490/INDEX($BB$5:$BG$12,MATCH($D490,$AR$5:$AR$12,0),3))^$J490)+(EXP(-$G490/INDEX($BB$5:$BG$12,MATCH($D490,$AR$5:$AR$12,0),4))*($G490/INDEX($BB$5:$BG$12,MATCH($D490,$AR$5:$AR$12,0),4))^$J490)+(EXP(-$G490/INDEX($BB$5:$BG$12,MATCH($D490,$AR$5:$AR$12,0),5))*($G490/INDEX($BB$5:$BG$12,MATCH($D490,$AR$5:$AR$12,0),5))^$J490)+(EXP(-$G490/INDEX($BB$5:$BG$12,MATCH($D490,$AR$5:$AR$12,0),6))*($G490/INDEX($BB$5:$BG$12,MATCH($D490,$AR$5:$AR$12,0),6))^$J490)),0)</x:f>
        <x:v>0</x:v>
      </x:c>
      <x:c r="AJ490" s="145" t="n">
        <x:f>IFERROR((EXP(-$G490/INDEX($BB$5:$BG$12,MATCH($D490,$AR$5:$AR$12,0),6))*($G490/INDEX($BB$5:$BG$12,MATCH($D490,$AR$5:$AR$12,0),6))^$J490)/((EXP(-$G490/INDEX($BB$5:$BG$12,MATCH($D490,$AR$5:$AR$12,0),1))*($G490/INDEX($BB$5:$BG$12,MATCH($D490,$AR$5:$AR$12,0),1))^$J490)+(EXP(-$G490/INDEX($BB$5:$BG$12,MATCH($D490,$AR$5:$AR$12,0),2))*($G490/INDEX($BB$5:$BG$12,MATCH($D490,$AR$5:$AR$12,0),2))^$J490)+(EXP(-$G490/INDEX($BB$5:$BG$12,MATCH($D490,$AR$5:$AR$12,0),3))*($G490/INDEX($BB$5:$BG$12,MATCH($D490,$AR$5:$AR$12,0),3))^$J490)+(EXP(-$G490/INDEX($BB$5:$BG$12,MATCH($D490,$AR$5:$AR$12,0),4))*($G490/INDEX($BB$5:$BG$12,MATCH($D490,$AR$5:$AR$12,0),4))^$J490)+(EXP(-$G490/INDEX($BB$5:$BG$12,MATCH($D490,$AR$5:$AR$12,0),5))*($G490/INDEX($BB$5:$BG$12,MATCH($D490,$AR$5:$AR$12,0),5))^$J490)+(EXP(-$G490/INDEX($BB$5:$BG$12,MATCH($D490,$AR$5:$AR$12,0),6))*($G490/INDEX($BB$5:$BG$12,MATCH($D490,$AR$5:$AR$12,0),6))^$J490)),0)</x:f>
        <x:v>0</x:v>
      </x:c>
      <x:c r="BJ490"/>
      <x:c r="BK490"/>
      <x:c r="BL490"/>
      <x:c r="BM490"/>
      <x:c r="BN490"/>
      <x:c r="BO490"/>
      <x:c r="BP490"/>
      <x:c r="BQ490"/>
      <x:c r="BR490"/>
      <x:c r="BS490"/>
      <x:c r="BT490"/>
      <x:c r="BU490"/>
      <x:c r="BV490"/>
      <x:c r="BW490"/>
      <x:c r="BX490"/>
      <x:c r="BY490"/>
      <x:c r="BZ490"/>
    </x:row>
    <x:row r="491">
      <x:c r="A491" s="30" t="n">
        <x:f>'対象台データ'!A489</x:f>
        <x:v>46230</x:v>
      </x:c>
      <x:c r="B491" s="1004" t="str">
        <x:f>'対象台データ'!B489</x:f>
        <x:v>月</x:v>
      </x:c>
      <x:c r="C491" s="1004" t="str">
        <x:f>'対象台データ'!C489</x:f>
        <x:v>7/27</x:v>
      </x:c>
      <x:c r="D491" t="str">
        <x:f>'対象台データ'!D489</x:f>
        <x:v>カバネリ 海門決戦</x:v>
      </x:c>
      <x:c r="E491" s="1015" t="n">
        <x:f>IF($X491="A",MIN(100,MAX(0,55+(V491-55)*(1+0.4*SQRT(MIN(G491/8000,1))))),MIN(100,MAX(0,V491)))</x:f>
        <x:v>56.40106018421589</x:v>
      </x:c>
      <x:c r="F491" s="1017" t="n">
        <x:f>'対象台データ'!E489</x:f>
        <x:v>523</x:v>
      </x:c>
      <x:c r="G491" s="644" t="n">
        <x:f>'対象台データ'!F489</x:f>
        <x:v>3253</x:v>
      </x:c>
      <x:c r="H491" s="644" t="n">
        <x:f>'対象台データ'!G489</x:f>
        <x:v>8397</x:v>
      </x:c>
      <x:c r="I491" s="644" t="n">
        <x:f>'対象台データ'!H489</x:f>
        <x:v>0</x:v>
      </x:c>
      <x:c r="J491" s="644" t="n">
        <x:f>'対象台データ'!I489</x:f>
        <x:v>14</x:v>
      </x:c>
      <x:c r="K491" s="145" t="n">
        <x:f>'対象台データ'!K489</x:f>
        <x:v>1.8604365201352597</x:v>
      </x:c>
      <x:c r="L491" s="28" t="n">
        <x:f>IF(G491&lt;=0,5,IF(G491&lt;1500,5+(G491-0)*(20-5)/(1500-0),IF(G491&lt;3000,20+(G491-1500)*(40-20)/(3000-1500),IF(G491&lt;4500,40+(G491-3000)*(58-40)/(4500-3000),IF(G491&lt;6000,58+(G491-4500)*(72-58)/(6000-4500),IF(G491&lt;7500,72+(G491-6000)*(84-72)/(7500-6000),IF(G491&lt;9000,84+(G491-7500)*(93-84)/(9000-7500),IF(G491&lt;11000,93+(G491-9000)*(100-93)/(11000-9000),100))))))))</x:f>
        <x:v>43.036</x:v>
      </x:c>
      <x:c r="M491" s="28" t="n">
        <x:v>1</x:v>
      </x:c>
      <x:c r="N491" s="28" t="n">
        <x:f>MIN(100,L491*M491)</x:f>
        <x:v>43.036</x:v>
      </x:c>
      <x:c r="O491" s="28" t="n">
        <x:f>IF(K491&lt;=0.8,0,IF(K491&lt;0.9,0+(K491-0.8)*(10-0)/(0.9-0.8),IF(K491&lt;1,10+(K491-0.9)*(35-10)/(1-0.9),IF(K491&lt;1.2,35+(K491-1)*(87-35)/(1.2-1),IF(K491&lt;1.3,87+(K491-1.2)*(96-87)/(1.3-1.2),IF(K491&lt;1.45,96+(K491-1.3)*(100-96)/(1.45-1.3),100))))))</x:f>
        <x:v>100</x:v>
      </x:c>
      <x:c r="P491" s="145" t="n">
        <x:f>MIN(1,SQRT(G491/8000))</x:f>
        <x:v>0.637671545546765</x:v>
      </x:c>
      <x:c r="Q491" s="28" t="n">
        <x:f>35+(O491-35)*P491</x:f>
        <x:v>76.44865046053972</x:v>
      </x:c>
      <x:c r="R491" s="28" t="n">
        <x:f>IF(K491&lt;0.95,MIN(25,(0.95-K491)*250),0)</x:f>
        <x:v>0</x:v>
      </x:c>
      <x:c r="S491" s="28" t="n">
        <x:f>IF($X491="A",Y491*5+Z491*15+AA491*30+AB491*60+AC491*80+AD491*100,0)</x:f>
        <x:v>0</x:v>
      </x:c>
      <x:c r="T491" s="28" t="n">
        <x:f>IF($X491="A",AE491*5+AF491*15+AG491*30+AH491*60+AI491*80+AJ491*100,0)</x:f>
        <x:v>0</x:v>
      </x:c>
      <x:c r="U491" s="28" t="n">
        <x:f>IF($X491="A",S491*15%+T491*30%+Q491*55%,0)</x:f>
        <x:v>0</x:v>
      </x:c>
      <x:c r="V491" s="1019" t="n">
        <x:f>IF($X491="A",U491*80%+N491*20%,N491*IFERROR(INDEX($AT$5:$AT$60,MATCH($D491,$AR$5:$AR$60,0)),0.6)+Q491*IFERROR(INDEX($AU$5:$AU$60,MATCH($D491,$AR$5:$AR$60,0)),0.4)-R491)</x:f>
        <x:v>56.40106018421589</x:v>
      </x:c>
      <x:c r="W491" s="25" t="str">
        <x:f>IF(E491&gt;=90,"設定6級候補",IF(E491&gt;=75,"設定4以上強候補",IF(E491&gt;=60,"設定4以上を疑う","要観察")))</x:f>
        <x:v>要観察</x:v>
      </x:c>
      <x:c r="X491" s="1004" t="str">
        <x:f>IFERROR(INDEX($AS$5:$AS$60,MATCH($D491,$AR$5:$AR$60,0)),"AT")</x:f>
        <x:v>AT</x:v>
      </x:c>
      <x:c r="Y491" s="145" t="n">
        <x:f>IFERROR((EXP(-$G491/INDEX($AV$5:$BA$12,MATCH($D491,$AR$5:$AR$12,0),1))*($G491/INDEX($AV$5:$BA$12,MATCH($D491,$AR$5:$AR$12,0),1))^$I491)/((EXP(-$G491/INDEX($AV$5:$BA$12,MATCH($D491,$AR$5:$AR$12,0),1))*($G491/INDEX($AV$5:$BA$12,MATCH($D491,$AR$5:$AR$12,0),1))^$I491)+(EXP(-$G491/INDEX($AV$5:$BA$12,MATCH($D491,$AR$5:$AR$12,0),2))*($G491/INDEX($AV$5:$BA$12,MATCH($D491,$AR$5:$AR$12,0),2))^$I491)+(EXP(-$G491/INDEX($AV$5:$BA$12,MATCH($D491,$AR$5:$AR$12,0),3))*($G491/INDEX($AV$5:$BA$12,MATCH($D491,$AR$5:$AR$12,0),3))^$I491)+(EXP(-$G491/INDEX($AV$5:$BA$12,MATCH($D491,$AR$5:$AR$12,0),4))*($G491/INDEX($AV$5:$BA$12,MATCH($D491,$AR$5:$AR$12,0),4))^$I491)+(EXP(-$G491/INDEX($AV$5:$BA$12,MATCH($D491,$AR$5:$AR$12,0),5))*($G491/INDEX($AV$5:$BA$12,MATCH($D491,$AR$5:$AR$12,0),5))^$I491)+(EXP(-$G491/INDEX($AV$5:$BA$12,MATCH($D491,$AR$5:$AR$12,0),6))*($G491/INDEX($AV$5:$BA$12,MATCH($D491,$AR$5:$AR$12,0),6))^$I491)),0)</x:f>
        <x:v>0</x:v>
      </x:c>
      <x:c r="Z491" s="145" t="n">
        <x:f>IFERROR((EXP(-$G491/INDEX($AV$5:$BA$12,MATCH($D491,$AR$5:$AR$12,0),2))*($G491/INDEX($AV$5:$BA$12,MATCH($D491,$AR$5:$AR$12,0),2))^$I491)/((EXP(-$G491/INDEX($AV$5:$BA$12,MATCH($D491,$AR$5:$AR$12,0),1))*($G491/INDEX($AV$5:$BA$12,MATCH($D491,$AR$5:$AR$12,0),1))^$I491)+(EXP(-$G491/INDEX($AV$5:$BA$12,MATCH($D491,$AR$5:$AR$12,0),2))*($G491/INDEX($AV$5:$BA$12,MATCH($D491,$AR$5:$AR$12,0),2))^$I491)+(EXP(-$G491/INDEX($AV$5:$BA$12,MATCH($D491,$AR$5:$AR$12,0),3))*($G491/INDEX($AV$5:$BA$12,MATCH($D491,$AR$5:$AR$12,0),3))^$I491)+(EXP(-$G491/INDEX($AV$5:$BA$12,MATCH($D491,$AR$5:$AR$12,0),4))*($G491/INDEX($AV$5:$BA$12,MATCH($D491,$AR$5:$AR$12,0),4))^$I491)+(EXP(-$G491/INDEX($AV$5:$BA$12,MATCH($D491,$AR$5:$AR$12,0),5))*($G491/INDEX($AV$5:$BA$12,MATCH($D491,$AR$5:$AR$12,0),5))^$I491)+(EXP(-$G491/INDEX($AV$5:$BA$12,MATCH($D491,$AR$5:$AR$12,0),6))*($G491/INDEX($AV$5:$BA$12,MATCH($D491,$AR$5:$AR$12,0),6))^$I491)),0)</x:f>
        <x:v>0</x:v>
      </x:c>
      <x:c r="AA491" s="145" t="n">
        <x:f>IFERROR((EXP(-$G491/INDEX($AV$5:$BA$12,MATCH($D491,$AR$5:$AR$12,0),3))*($G491/INDEX($AV$5:$BA$12,MATCH($D491,$AR$5:$AR$12,0),3))^$I491)/((EXP(-$G491/INDEX($AV$5:$BA$12,MATCH($D491,$AR$5:$AR$12,0),1))*($G491/INDEX($AV$5:$BA$12,MATCH($D491,$AR$5:$AR$12,0),1))^$I491)+(EXP(-$G491/INDEX($AV$5:$BA$12,MATCH($D491,$AR$5:$AR$12,0),2))*($G491/INDEX($AV$5:$BA$12,MATCH($D491,$AR$5:$AR$12,0),2))^$I491)+(EXP(-$G491/INDEX($AV$5:$BA$12,MATCH($D491,$AR$5:$AR$12,0),3))*($G491/INDEX($AV$5:$BA$12,MATCH($D491,$AR$5:$AR$12,0),3))^$I491)+(EXP(-$G491/INDEX($AV$5:$BA$12,MATCH($D491,$AR$5:$AR$12,0),4))*($G491/INDEX($AV$5:$BA$12,MATCH($D491,$AR$5:$AR$12,0),4))^$I491)+(EXP(-$G491/INDEX($AV$5:$BA$12,MATCH($D491,$AR$5:$AR$12,0),5))*($G491/INDEX($AV$5:$BA$12,MATCH($D491,$AR$5:$AR$12,0),5))^$I491)+(EXP(-$G491/INDEX($AV$5:$BA$12,MATCH($D491,$AR$5:$AR$12,0),6))*($G491/INDEX($AV$5:$BA$12,MATCH($D491,$AR$5:$AR$12,0),6))^$I491)),0)</x:f>
        <x:v>0</x:v>
      </x:c>
      <x:c r="AB491" s="145" t="n">
        <x:f>IFERROR((EXP(-$G491/INDEX($AV$5:$BA$12,MATCH($D491,$AR$5:$AR$12,0),4))*($G491/INDEX($AV$5:$BA$12,MATCH($D491,$AR$5:$AR$12,0),4))^$I491)/((EXP(-$G491/INDEX($AV$5:$BA$12,MATCH($D491,$AR$5:$AR$12,0),1))*($G491/INDEX($AV$5:$BA$12,MATCH($D491,$AR$5:$AR$12,0),1))^$I491)+(EXP(-$G491/INDEX($AV$5:$BA$12,MATCH($D491,$AR$5:$AR$12,0),2))*($G491/INDEX($AV$5:$BA$12,MATCH($D491,$AR$5:$AR$12,0),2))^$I491)+(EXP(-$G491/INDEX($AV$5:$BA$12,MATCH($D491,$AR$5:$AR$12,0),3))*($G491/INDEX($AV$5:$BA$12,MATCH($D491,$AR$5:$AR$12,0),3))^$I491)+(EXP(-$G491/INDEX($AV$5:$BA$12,MATCH($D491,$AR$5:$AR$12,0),4))*($G491/INDEX($AV$5:$BA$12,MATCH($D491,$AR$5:$AR$12,0),4))^$I491)+(EXP(-$G491/INDEX($AV$5:$BA$12,MATCH($D491,$AR$5:$AR$12,0),5))*($G491/INDEX($AV$5:$BA$12,MATCH($D491,$AR$5:$AR$12,0),5))^$I491)+(EXP(-$G491/INDEX($AV$5:$BA$12,MATCH($D491,$AR$5:$AR$12,0),6))*($G491/INDEX($AV$5:$BA$12,MATCH($D491,$AR$5:$AR$12,0),6))^$I491)),0)</x:f>
        <x:v>0</x:v>
      </x:c>
      <x:c r="AC491" s="145" t="n">
        <x:f>IFERROR((EXP(-$G491/INDEX($AV$5:$BA$12,MATCH($D491,$AR$5:$AR$12,0),5))*($G491/INDEX($AV$5:$BA$12,MATCH($D491,$AR$5:$AR$12,0),5))^$I491)/((EXP(-$G491/INDEX($AV$5:$BA$12,MATCH($D491,$AR$5:$AR$12,0),1))*($G491/INDEX($AV$5:$BA$12,MATCH($D491,$AR$5:$AR$12,0),1))^$I491)+(EXP(-$G491/INDEX($AV$5:$BA$12,MATCH($D491,$AR$5:$AR$12,0),2))*($G491/INDEX($AV$5:$BA$12,MATCH($D491,$AR$5:$AR$12,0),2))^$I491)+(EXP(-$G491/INDEX($AV$5:$BA$12,MATCH($D491,$AR$5:$AR$12,0),3))*($G491/INDEX($AV$5:$BA$12,MATCH($D491,$AR$5:$AR$12,0),3))^$I491)+(EXP(-$G491/INDEX($AV$5:$BA$12,MATCH($D491,$AR$5:$AR$12,0),4))*($G491/INDEX($AV$5:$BA$12,MATCH($D491,$AR$5:$AR$12,0),4))^$I491)+(EXP(-$G491/INDEX($AV$5:$BA$12,MATCH($D491,$AR$5:$AR$12,0),5))*($G491/INDEX($AV$5:$BA$12,MATCH($D491,$AR$5:$AR$12,0),5))^$I491)+(EXP(-$G491/INDEX($AV$5:$BA$12,MATCH($D491,$AR$5:$AR$12,0),6))*($G491/INDEX($AV$5:$BA$12,MATCH($D491,$AR$5:$AR$12,0),6))^$I491)),0)</x:f>
        <x:v>0</x:v>
      </x:c>
      <x:c r="AD491" s="145" t="n">
        <x:f>IFERROR((EXP(-$G491/INDEX($AV$5:$BA$12,MATCH($D491,$AR$5:$AR$12,0),6))*($G491/INDEX($AV$5:$BA$12,MATCH($D491,$AR$5:$AR$12,0),6))^$I491)/((EXP(-$G491/INDEX($AV$5:$BA$12,MATCH($D491,$AR$5:$AR$12,0),1))*($G491/INDEX($AV$5:$BA$12,MATCH($D491,$AR$5:$AR$12,0),1))^$I491)+(EXP(-$G491/INDEX($AV$5:$BA$12,MATCH($D491,$AR$5:$AR$12,0),2))*($G491/INDEX($AV$5:$BA$12,MATCH($D491,$AR$5:$AR$12,0),2))^$I491)+(EXP(-$G491/INDEX($AV$5:$BA$12,MATCH($D491,$AR$5:$AR$12,0),3))*($G491/INDEX($AV$5:$BA$12,MATCH($D491,$AR$5:$AR$12,0),3))^$I491)+(EXP(-$G491/INDEX($AV$5:$BA$12,MATCH($D491,$AR$5:$AR$12,0),4))*($G491/INDEX($AV$5:$BA$12,MATCH($D491,$AR$5:$AR$12,0),4))^$I491)+(EXP(-$G491/INDEX($AV$5:$BA$12,MATCH($D491,$AR$5:$AR$12,0),5))*($G491/INDEX($AV$5:$BA$12,MATCH($D491,$AR$5:$AR$12,0),5))^$I491)+(EXP(-$G491/INDEX($AV$5:$BA$12,MATCH($D491,$AR$5:$AR$12,0),6))*($G491/INDEX($AV$5:$BA$12,MATCH($D491,$AR$5:$AR$12,0),6))^$I491)),0)</x:f>
        <x:v>0</x:v>
      </x:c>
      <x:c r="AE491" s="145" t="n">
        <x:f>IFERROR((EXP(-$G491/INDEX($BB$5:$BG$12,MATCH($D491,$AR$5:$AR$12,0),1))*($G491/INDEX($BB$5:$BG$12,MATCH($D491,$AR$5:$AR$12,0),1))^$J491)/((EXP(-$G491/INDEX($BB$5:$BG$12,MATCH($D491,$AR$5:$AR$12,0),1))*($G491/INDEX($BB$5:$BG$12,MATCH($D491,$AR$5:$AR$12,0),1))^$J491)+(EXP(-$G491/INDEX($BB$5:$BG$12,MATCH($D491,$AR$5:$AR$12,0),2))*($G491/INDEX($BB$5:$BG$12,MATCH($D491,$AR$5:$AR$12,0),2))^$J491)+(EXP(-$G491/INDEX($BB$5:$BG$12,MATCH($D491,$AR$5:$AR$12,0),3))*($G491/INDEX($BB$5:$BG$12,MATCH($D491,$AR$5:$AR$12,0),3))^$J491)+(EXP(-$G491/INDEX($BB$5:$BG$12,MATCH($D491,$AR$5:$AR$12,0),4))*($G491/INDEX($BB$5:$BG$12,MATCH($D491,$AR$5:$AR$12,0),4))^$J491)+(EXP(-$G491/INDEX($BB$5:$BG$12,MATCH($D491,$AR$5:$AR$12,0),5))*($G491/INDEX($BB$5:$BG$12,MATCH($D491,$AR$5:$AR$12,0),5))^$J491)+(EXP(-$G491/INDEX($BB$5:$BG$12,MATCH($D491,$AR$5:$AR$12,0),6))*($G491/INDEX($BB$5:$BG$12,MATCH($D491,$AR$5:$AR$12,0),6))^$J491)),0)</x:f>
        <x:v>0</x:v>
      </x:c>
      <x:c r="AF491" s="145" t="n">
        <x:f>IFERROR((EXP(-$G491/INDEX($BB$5:$BG$12,MATCH($D491,$AR$5:$AR$12,0),2))*($G491/INDEX($BB$5:$BG$12,MATCH($D491,$AR$5:$AR$12,0),2))^$J491)/((EXP(-$G491/INDEX($BB$5:$BG$12,MATCH($D491,$AR$5:$AR$12,0),1))*($G491/INDEX($BB$5:$BG$12,MATCH($D491,$AR$5:$AR$12,0),1))^$J491)+(EXP(-$G491/INDEX($BB$5:$BG$12,MATCH($D491,$AR$5:$AR$12,0),2))*($G491/INDEX($BB$5:$BG$12,MATCH($D491,$AR$5:$AR$12,0),2))^$J491)+(EXP(-$G491/INDEX($BB$5:$BG$12,MATCH($D491,$AR$5:$AR$12,0),3))*($G491/INDEX($BB$5:$BG$12,MATCH($D491,$AR$5:$AR$12,0),3))^$J491)+(EXP(-$G491/INDEX($BB$5:$BG$12,MATCH($D491,$AR$5:$AR$12,0),4))*($G491/INDEX($BB$5:$BG$12,MATCH($D491,$AR$5:$AR$12,0),4))^$J491)+(EXP(-$G491/INDEX($BB$5:$BG$12,MATCH($D491,$AR$5:$AR$12,0),5))*($G491/INDEX($BB$5:$BG$12,MATCH($D491,$AR$5:$AR$12,0),5))^$J491)+(EXP(-$G491/INDEX($BB$5:$BG$12,MATCH($D491,$AR$5:$AR$12,0),6))*($G491/INDEX($BB$5:$BG$12,MATCH($D491,$AR$5:$AR$12,0),6))^$J491)),0)</x:f>
        <x:v>0</x:v>
      </x:c>
      <x:c r="AG491" s="145" t="n">
        <x:f>IFERROR((EXP(-$G491/INDEX($BB$5:$BG$12,MATCH($D491,$AR$5:$AR$12,0),3))*($G491/INDEX($BB$5:$BG$12,MATCH($D491,$AR$5:$AR$12,0),3))^$J491)/((EXP(-$G491/INDEX($BB$5:$BG$12,MATCH($D491,$AR$5:$AR$12,0),1))*($G491/INDEX($BB$5:$BG$12,MATCH($D491,$AR$5:$AR$12,0),1))^$J491)+(EXP(-$G491/INDEX($BB$5:$BG$12,MATCH($D491,$AR$5:$AR$12,0),2))*($G491/INDEX($BB$5:$BG$12,MATCH($D491,$AR$5:$AR$12,0),2))^$J491)+(EXP(-$G491/INDEX($BB$5:$BG$12,MATCH($D491,$AR$5:$AR$12,0),3))*($G491/INDEX($BB$5:$BG$12,MATCH($D491,$AR$5:$AR$12,0),3))^$J491)+(EXP(-$G491/INDEX($BB$5:$BG$12,MATCH($D491,$AR$5:$AR$12,0),4))*($G491/INDEX($BB$5:$BG$12,MATCH($D491,$AR$5:$AR$12,0),4))^$J491)+(EXP(-$G491/INDEX($BB$5:$BG$12,MATCH($D491,$AR$5:$AR$12,0),5))*($G491/INDEX($BB$5:$BG$12,MATCH($D491,$AR$5:$AR$12,0),5))^$J491)+(EXP(-$G491/INDEX($BB$5:$BG$12,MATCH($D491,$AR$5:$AR$12,0),6))*($G491/INDEX($BB$5:$BG$12,MATCH($D491,$AR$5:$AR$12,0),6))^$J491)),0)</x:f>
        <x:v>0</x:v>
      </x:c>
      <x:c r="AH491" s="145" t="n">
        <x:f>IFERROR((EXP(-$G491/INDEX($BB$5:$BG$12,MATCH($D491,$AR$5:$AR$12,0),4))*($G491/INDEX($BB$5:$BG$12,MATCH($D491,$AR$5:$AR$12,0),4))^$J491)/((EXP(-$G491/INDEX($BB$5:$BG$12,MATCH($D491,$AR$5:$AR$12,0),1))*($G491/INDEX($BB$5:$BG$12,MATCH($D491,$AR$5:$AR$12,0),1))^$J491)+(EXP(-$G491/INDEX($BB$5:$BG$12,MATCH($D491,$AR$5:$AR$12,0),2))*($G491/INDEX($BB$5:$BG$12,MATCH($D491,$AR$5:$AR$12,0),2))^$J491)+(EXP(-$G491/INDEX($BB$5:$BG$12,MATCH($D491,$AR$5:$AR$12,0),3))*($G491/INDEX($BB$5:$BG$12,MATCH($D491,$AR$5:$AR$12,0),3))^$J491)+(EXP(-$G491/INDEX($BB$5:$BG$12,MATCH($D491,$AR$5:$AR$12,0),4))*($G491/INDEX($BB$5:$BG$12,MATCH($D491,$AR$5:$AR$12,0),4))^$J491)+(EXP(-$G491/INDEX($BB$5:$BG$12,MATCH($D491,$AR$5:$AR$12,0),5))*($G491/INDEX($BB$5:$BG$12,MATCH($D491,$AR$5:$AR$12,0),5))^$J491)+(EXP(-$G491/INDEX($BB$5:$BG$12,MATCH($D491,$AR$5:$AR$12,0),6))*($G491/INDEX($BB$5:$BG$12,MATCH($D491,$AR$5:$AR$12,0),6))^$J491)),0)</x:f>
        <x:v>0</x:v>
      </x:c>
      <x:c r="AI491" s="145" t="n">
        <x:f>IFERROR((EXP(-$G491/INDEX($BB$5:$BG$12,MATCH($D491,$AR$5:$AR$12,0),5))*($G491/INDEX($BB$5:$BG$12,MATCH($D491,$AR$5:$AR$12,0),5))^$J491)/((EXP(-$G491/INDEX($BB$5:$BG$12,MATCH($D491,$AR$5:$AR$12,0),1))*($G491/INDEX($BB$5:$BG$12,MATCH($D491,$AR$5:$AR$12,0),1))^$J491)+(EXP(-$G491/INDEX($BB$5:$BG$12,MATCH($D491,$AR$5:$AR$12,0),2))*($G491/INDEX($BB$5:$BG$12,MATCH($D491,$AR$5:$AR$12,0),2))^$J491)+(EXP(-$G491/INDEX($BB$5:$BG$12,MATCH($D491,$AR$5:$AR$12,0),3))*($G491/INDEX($BB$5:$BG$12,MATCH($D491,$AR$5:$AR$12,0),3))^$J491)+(EXP(-$G491/INDEX($BB$5:$BG$12,MATCH($D491,$AR$5:$AR$12,0),4))*($G491/INDEX($BB$5:$BG$12,MATCH($D491,$AR$5:$AR$12,0),4))^$J491)+(EXP(-$G491/INDEX($BB$5:$BG$12,MATCH($D491,$AR$5:$AR$12,0),5))*($G491/INDEX($BB$5:$BG$12,MATCH($D491,$AR$5:$AR$12,0),5))^$J491)+(EXP(-$G491/INDEX($BB$5:$BG$12,MATCH($D491,$AR$5:$AR$12,0),6))*($G491/INDEX($BB$5:$BG$12,MATCH($D491,$AR$5:$AR$12,0),6))^$J491)),0)</x:f>
        <x:v>0</x:v>
      </x:c>
      <x:c r="AJ491" s="145" t="n">
        <x:f>IFERROR((EXP(-$G491/INDEX($BB$5:$BG$12,MATCH($D491,$AR$5:$AR$12,0),6))*($G491/INDEX($BB$5:$BG$12,MATCH($D491,$AR$5:$AR$12,0),6))^$J491)/((EXP(-$G491/INDEX($BB$5:$BG$12,MATCH($D491,$AR$5:$AR$12,0),1))*($G491/INDEX($BB$5:$BG$12,MATCH($D491,$AR$5:$AR$12,0),1))^$J491)+(EXP(-$G491/INDEX($BB$5:$BG$12,MATCH($D491,$AR$5:$AR$12,0),2))*($G491/INDEX($BB$5:$BG$12,MATCH($D491,$AR$5:$AR$12,0),2))^$J491)+(EXP(-$G491/INDEX($BB$5:$BG$12,MATCH($D491,$AR$5:$AR$12,0),3))*($G491/INDEX($BB$5:$BG$12,MATCH($D491,$AR$5:$AR$12,0),3))^$J491)+(EXP(-$G491/INDEX($BB$5:$BG$12,MATCH($D491,$AR$5:$AR$12,0),4))*($G491/INDEX($BB$5:$BG$12,MATCH($D491,$AR$5:$AR$12,0),4))^$J491)+(EXP(-$G491/INDEX($BB$5:$BG$12,MATCH($D491,$AR$5:$AR$12,0),5))*($G491/INDEX($BB$5:$BG$12,MATCH($D491,$AR$5:$AR$12,0),5))^$J491)+(EXP(-$G491/INDEX($BB$5:$BG$12,MATCH($D491,$AR$5:$AR$12,0),6))*($G491/INDEX($BB$5:$BG$12,MATCH($D491,$AR$5:$AR$12,0),6))^$J491)),0)</x:f>
        <x:v>0</x:v>
      </x:c>
      <x:c r="BJ491"/>
      <x:c r="BK491"/>
      <x:c r="BL491"/>
      <x:c r="BM491"/>
      <x:c r="BN491"/>
      <x:c r="BO491"/>
      <x:c r="BP491"/>
      <x:c r="BQ491"/>
      <x:c r="BR491"/>
      <x:c r="BS491"/>
      <x:c r="BT491"/>
      <x:c r="BU491"/>
      <x:c r="BV491"/>
      <x:c r="BW491"/>
      <x:c r="BX491"/>
      <x:c r="BY491"/>
      <x:c r="BZ491"/>
    </x:row>
    <x:row r="492">
      <x:c r="A492" s="30" t="n">
        <x:f>'対象台データ'!A490</x:f>
        <x:v>46230</x:v>
      </x:c>
      <x:c r="B492" s="1004" t="str">
        <x:f>'対象台データ'!B490</x:f>
        <x:v>月</x:v>
      </x:c>
      <x:c r="C492" s="1004" t="str">
        <x:f>'対象台データ'!C490</x:f>
        <x:v>7/27</x:v>
      </x:c>
      <x:c r="D492" t="str">
        <x:f>'対象台データ'!D490</x:f>
        <x:v>カバネリ 海門決戦</x:v>
      </x:c>
      <x:c r="E492" s="1015" t="n">
        <x:f>IF($X492="A",MIN(100,MAX(0,55+(V492-55)*(1+0.4*SQRT(MIN(G492/8000,1))))),MIN(100,MAX(0,V492)))</x:f>
        <x:v>52.851117949595405</x:v>
      </x:c>
      <x:c r="F492" s="1017" t="n">
        <x:f>'対象台データ'!E490</x:f>
        <x:v>524</x:v>
      </x:c>
      <x:c r="G492" s="644" t="n">
        <x:f>'対象台データ'!F490</x:f>
        <x:v>4761</x:v>
      </x:c>
      <x:c r="H492" s="644" t="n">
        <x:f>'対象台データ'!G490</x:f>
        <x:v>461</x:v>
      </x:c>
      <x:c r="I492" s="644" t="n">
        <x:f>'対象台データ'!H490</x:f>
        <x:v>0</x:v>
      </x:c>
      <x:c r="J492" s="644" t="n">
        <x:f>'対象台データ'!I490</x:f>
        <x:v>20</x:v>
      </x:c>
      <x:c r="K492" s="145" t="n">
        <x:f>'対象台データ'!K490</x:f>
        <x:v>1.0322761324651684</x:v>
      </x:c>
      <x:c r="L492" s="28" t="n">
        <x:f>IF(G492&lt;=0,5,IF(G492&lt;1500,5+(G492-0)*(20-5)/(1500-0),IF(G492&lt;3000,20+(G492-1500)*(40-20)/(3000-1500),IF(G492&lt;4500,40+(G492-3000)*(58-40)/(4500-3000),IF(G492&lt;6000,58+(G492-4500)*(72-58)/(6000-4500),IF(G492&lt;7500,72+(G492-6000)*(84-72)/(7500-6000),IF(G492&lt;9000,84+(G492-7500)*(93-84)/(9000-7500),IF(G492&lt;11000,93+(G492-9000)*(100-93)/(11000-9000),100))))))))</x:f>
        <x:v>60.436</x:v>
      </x:c>
      <x:c r="M492" s="28" t="n">
        <x:v>1</x:v>
      </x:c>
      <x:c r="N492" s="28" t="n">
        <x:f>MIN(100,L492*M492)</x:f>
        <x:v>60.436</x:v>
      </x:c>
      <x:c r="O492" s="28" t="n">
        <x:f>IF(K492&lt;=0.8,0,IF(K492&lt;0.9,0+(K492-0.8)*(10-0)/(0.9-0.8),IF(K492&lt;1,10+(K492-0.9)*(35-10)/(1-0.9),IF(K492&lt;1.2,35+(K492-1)*(87-35)/(1.2-1),IF(K492&lt;1.3,87+(K492-1.2)*(96-87)/(1.3-1.2),IF(K492&lt;1.45,96+(K492-1.3)*(100-96)/(1.45-1.3),100))))))</x:f>
        <x:v>43.39179444094378</x:v>
      </x:c>
      <x:c r="P492" s="145" t="n">
        <x:f>MIN(1,SQRT(G492/8000))</x:f>
        <x:v>0.7714434522374275</x:v>
      </x:c>
      <x:c r="Q492" s="28" t="n">
        <x:f>35+(O492-35)*P492</x:f>
        <x:v>41.47379487398852</x:v>
      </x:c>
      <x:c r="R492" s="28" t="n">
        <x:f>IF(K492&lt;0.95,MIN(25,(0.95-K492)*250),0)</x:f>
        <x:v>0</x:v>
      </x:c>
      <x:c r="S492" s="28" t="n">
        <x:f>IF($X492="A",Y492*5+Z492*15+AA492*30+AB492*60+AC492*80+AD492*100,0)</x:f>
        <x:v>0</x:v>
      </x:c>
      <x:c r="T492" s="28" t="n">
        <x:f>IF($X492="A",AE492*5+AF492*15+AG492*30+AH492*60+AI492*80+AJ492*100,0)</x:f>
        <x:v>0</x:v>
      </x:c>
      <x:c r="U492" s="28" t="n">
        <x:f>IF($X492="A",S492*15%+T492*30%+Q492*55%,0)</x:f>
        <x:v>0</x:v>
      </x:c>
      <x:c r="V492" s="1019" t="n">
        <x:f>IF($X492="A",U492*80%+N492*20%,N492*IFERROR(INDEX($AT$5:$AT$60,MATCH($D492,$AR$5:$AR$60,0)),0.6)+Q492*IFERROR(INDEX($AU$5:$AU$60,MATCH($D492,$AR$5:$AR$60,0)),0.4)-R492)</x:f>
        <x:v>52.851117949595405</x:v>
      </x:c>
      <x:c r="W492" s="25" t="str">
        <x:f>IF(E492&gt;=90,"設定6級候補",IF(E492&gt;=75,"設定4以上強候補",IF(E492&gt;=60,"設定4以上を疑う","要観察")))</x:f>
        <x:v>要観察</x:v>
      </x:c>
      <x:c r="X492" s="1004" t="str">
        <x:f>IFERROR(INDEX($AS$5:$AS$60,MATCH($D492,$AR$5:$AR$60,0)),"AT")</x:f>
        <x:v>AT</x:v>
      </x:c>
      <x:c r="Y492" s="145" t="n">
        <x:f>IFERROR((EXP(-$G492/INDEX($AV$5:$BA$12,MATCH($D492,$AR$5:$AR$12,0),1))*($G492/INDEX($AV$5:$BA$12,MATCH($D492,$AR$5:$AR$12,0),1))^$I492)/((EXP(-$G492/INDEX($AV$5:$BA$12,MATCH($D492,$AR$5:$AR$12,0),1))*($G492/INDEX($AV$5:$BA$12,MATCH($D492,$AR$5:$AR$12,0),1))^$I492)+(EXP(-$G492/INDEX($AV$5:$BA$12,MATCH($D492,$AR$5:$AR$12,0),2))*($G492/INDEX($AV$5:$BA$12,MATCH($D492,$AR$5:$AR$12,0),2))^$I492)+(EXP(-$G492/INDEX($AV$5:$BA$12,MATCH($D492,$AR$5:$AR$12,0),3))*($G492/INDEX($AV$5:$BA$12,MATCH($D492,$AR$5:$AR$12,0),3))^$I492)+(EXP(-$G492/INDEX($AV$5:$BA$12,MATCH($D492,$AR$5:$AR$12,0),4))*($G492/INDEX($AV$5:$BA$12,MATCH($D492,$AR$5:$AR$12,0),4))^$I492)+(EXP(-$G492/INDEX($AV$5:$BA$12,MATCH($D492,$AR$5:$AR$12,0),5))*($G492/INDEX($AV$5:$BA$12,MATCH($D492,$AR$5:$AR$12,0),5))^$I492)+(EXP(-$G492/INDEX($AV$5:$BA$12,MATCH($D492,$AR$5:$AR$12,0),6))*($G492/INDEX($AV$5:$BA$12,MATCH($D492,$AR$5:$AR$12,0),6))^$I492)),0)</x:f>
        <x:v>0</x:v>
      </x:c>
      <x:c r="Z492" s="145" t="n">
        <x:f>IFERROR((EXP(-$G492/INDEX($AV$5:$BA$12,MATCH($D492,$AR$5:$AR$12,0),2))*($G492/INDEX($AV$5:$BA$12,MATCH($D492,$AR$5:$AR$12,0),2))^$I492)/((EXP(-$G492/INDEX($AV$5:$BA$12,MATCH($D492,$AR$5:$AR$12,0),1))*($G492/INDEX($AV$5:$BA$12,MATCH($D492,$AR$5:$AR$12,0),1))^$I492)+(EXP(-$G492/INDEX($AV$5:$BA$12,MATCH($D492,$AR$5:$AR$12,0),2))*($G492/INDEX($AV$5:$BA$12,MATCH($D492,$AR$5:$AR$12,0),2))^$I492)+(EXP(-$G492/INDEX($AV$5:$BA$12,MATCH($D492,$AR$5:$AR$12,0),3))*($G492/INDEX($AV$5:$BA$12,MATCH($D492,$AR$5:$AR$12,0),3))^$I492)+(EXP(-$G492/INDEX($AV$5:$BA$12,MATCH($D492,$AR$5:$AR$12,0),4))*($G492/INDEX($AV$5:$BA$12,MATCH($D492,$AR$5:$AR$12,0),4))^$I492)+(EXP(-$G492/INDEX($AV$5:$BA$12,MATCH($D492,$AR$5:$AR$12,0),5))*($G492/INDEX($AV$5:$BA$12,MATCH($D492,$AR$5:$AR$12,0),5))^$I492)+(EXP(-$G492/INDEX($AV$5:$BA$12,MATCH($D492,$AR$5:$AR$12,0),6))*($G492/INDEX($AV$5:$BA$12,MATCH($D492,$AR$5:$AR$12,0),6))^$I492)),0)</x:f>
        <x:v>0</x:v>
      </x:c>
      <x:c r="AA492" s="145" t="n">
        <x:f>IFERROR((EXP(-$G492/INDEX($AV$5:$BA$12,MATCH($D492,$AR$5:$AR$12,0),3))*($G492/INDEX($AV$5:$BA$12,MATCH($D492,$AR$5:$AR$12,0),3))^$I492)/((EXP(-$G492/INDEX($AV$5:$BA$12,MATCH($D492,$AR$5:$AR$12,0),1))*($G492/INDEX($AV$5:$BA$12,MATCH($D492,$AR$5:$AR$12,0),1))^$I492)+(EXP(-$G492/INDEX($AV$5:$BA$12,MATCH($D492,$AR$5:$AR$12,0),2))*($G492/INDEX($AV$5:$BA$12,MATCH($D492,$AR$5:$AR$12,0),2))^$I492)+(EXP(-$G492/INDEX($AV$5:$BA$12,MATCH($D492,$AR$5:$AR$12,0),3))*($G492/INDEX($AV$5:$BA$12,MATCH($D492,$AR$5:$AR$12,0),3))^$I492)+(EXP(-$G492/INDEX($AV$5:$BA$12,MATCH($D492,$AR$5:$AR$12,0),4))*($G492/INDEX($AV$5:$BA$12,MATCH($D492,$AR$5:$AR$12,0),4))^$I492)+(EXP(-$G492/INDEX($AV$5:$BA$12,MATCH($D492,$AR$5:$AR$12,0),5))*($G492/INDEX($AV$5:$BA$12,MATCH($D492,$AR$5:$AR$12,0),5))^$I492)+(EXP(-$G492/INDEX($AV$5:$BA$12,MATCH($D492,$AR$5:$AR$12,0),6))*($G492/INDEX($AV$5:$BA$12,MATCH($D492,$AR$5:$AR$12,0),6))^$I492)),0)</x:f>
        <x:v>0</x:v>
      </x:c>
      <x:c r="AB492" s="145" t="n">
        <x:f>IFERROR((EXP(-$G492/INDEX($AV$5:$BA$12,MATCH($D492,$AR$5:$AR$12,0),4))*($G492/INDEX($AV$5:$BA$12,MATCH($D492,$AR$5:$AR$12,0),4))^$I492)/((EXP(-$G492/INDEX($AV$5:$BA$12,MATCH($D492,$AR$5:$AR$12,0),1))*($G492/INDEX($AV$5:$BA$12,MATCH($D492,$AR$5:$AR$12,0),1))^$I492)+(EXP(-$G492/INDEX($AV$5:$BA$12,MATCH($D492,$AR$5:$AR$12,0),2))*($G492/INDEX($AV$5:$BA$12,MATCH($D492,$AR$5:$AR$12,0),2))^$I492)+(EXP(-$G492/INDEX($AV$5:$BA$12,MATCH($D492,$AR$5:$AR$12,0),3))*($G492/INDEX($AV$5:$BA$12,MATCH($D492,$AR$5:$AR$12,0),3))^$I492)+(EXP(-$G492/INDEX($AV$5:$BA$12,MATCH($D492,$AR$5:$AR$12,0),4))*($G492/INDEX($AV$5:$BA$12,MATCH($D492,$AR$5:$AR$12,0),4))^$I492)+(EXP(-$G492/INDEX($AV$5:$BA$12,MATCH($D492,$AR$5:$AR$12,0),5))*($G492/INDEX($AV$5:$BA$12,MATCH($D492,$AR$5:$AR$12,0),5))^$I492)+(EXP(-$G492/INDEX($AV$5:$BA$12,MATCH($D492,$AR$5:$AR$12,0),6))*($G492/INDEX($AV$5:$BA$12,MATCH($D492,$AR$5:$AR$12,0),6))^$I492)),0)</x:f>
        <x:v>0</x:v>
      </x:c>
      <x:c r="AC492" s="145" t="n">
        <x:f>IFERROR((EXP(-$G492/INDEX($AV$5:$BA$12,MATCH($D492,$AR$5:$AR$12,0),5))*($G492/INDEX($AV$5:$BA$12,MATCH($D492,$AR$5:$AR$12,0),5))^$I492)/((EXP(-$G492/INDEX($AV$5:$BA$12,MATCH($D492,$AR$5:$AR$12,0),1))*($G492/INDEX($AV$5:$BA$12,MATCH($D492,$AR$5:$AR$12,0),1))^$I492)+(EXP(-$G492/INDEX($AV$5:$BA$12,MATCH($D492,$AR$5:$AR$12,0),2))*($G492/INDEX($AV$5:$BA$12,MATCH($D492,$AR$5:$AR$12,0),2))^$I492)+(EXP(-$G492/INDEX($AV$5:$BA$12,MATCH($D492,$AR$5:$AR$12,0),3))*($G492/INDEX($AV$5:$BA$12,MATCH($D492,$AR$5:$AR$12,0),3))^$I492)+(EXP(-$G492/INDEX($AV$5:$BA$12,MATCH($D492,$AR$5:$AR$12,0),4))*($G492/INDEX($AV$5:$BA$12,MATCH($D492,$AR$5:$AR$12,0),4))^$I492)+(EXP(-$G492/INDEX($AV$5:$BA$12,MATCH($D492,$AR$5:$AR$12,0),5))*($G492/INDEX($AV$5:$BA$12,MATCH($D492,$AR$5:$AR$12,0),5))^$I492)+(EXP(-$G492/INDEX($AV$5:$BA$12,MATCH($D492,$AR$5:$AR$12,0),6))*($G492/INDEX($AV$5:$BA$12,MATCH($D492,$AR$5:$AR$12,0),6))^$I492)),0)</x:f>
        <x:v>0</x:v>
      </x:c>
      <x:c r="AD492" s="145" t="n">
        <x:f>IFERROR((EXP(-$G492/INDEX($AV$5:$BA$12,MATCH($D492,$AR$5:$AR$12,0),6))*($G492/INDEX($AV$5:$BA$12,MATCH($D492,$AR$5:$AR$12,0),6))^$I492)/((EXP(-$G492/INDEX($AV$5:$BA$12,MATCH($D492,$AR$5:$AR$12,0),1))*($G492/INDEX($AV$5:$BA$12,MATCH($D492,$AR$5:$AR$12,0),1))^$I492)+(EXP(-$G492/INDEX($AV$5:$BA$12,MATCH($D492,$AR$5:$AR$12,0),2))*($G492/INDEX($AV$5:$BA$12,MATCH($D492,$AR$5:$AR$12,0),2))^$I492)+(EXP(-$G492/INDEX($AV$5:$BA$12,MATCH($D492,$AR$5:$AR$12,0),3))*($G492/INDEX($AV$5:$BA$12,MATCH($D492,$AR$5:$AR$12,0),3))^$I492)+(EXP(-$G492/INDEX($AV$5:$BA$12,MATCH($D492,$AR$5:$AR$12,0),4))*($G492/INDEX($AV$5:$BA$12,MATCH($D492,$AR$5:$AR$12,0),4))^$I492)+(EXP(-$G492/INDEX($AV$5:$BA$12,MATCH($D492,$AR$5:$AR$12,0),5))*($G492/INDEX($AV$5:$BA$12,MATCH($D492,$AR$5:$AR$12,0),5))^$I492)+(EXP(-$G492/INDEX($AV$5:$BA$12,MATCH($D492,$AR$5:$AR$12,0),6))*($G492/INDEX($AV$5:$BA$12,MATCH($D492,$AR$5:$AR$12,0),6))^$I492)),0)</x:f>
        <x:v>0</x:v>
      </x:c>
      <x:c r="AE492" s="145" t="n">
        <x:f>IFERROR((EXP(-$G492/INDEX($BB$5:$BG$12,MATCH($D492,$AR$5:$AR$12,0),1))*($G492/INDEX($BB$5:$BG$12,MATCH($D492,$AR$5:$AR$12,0),1))^$J492)/((EXP(-$G492/INDEX($BB$5:$BG$12,MATCH($D492,$AR$5:$AR$12,0),1))*($G492/INDEX($BB$5:$BG$12,MATCH($D492,$AR$5:$AR$12,0),1))^$J492)+(EXP(-$G492/INDEX($BB$5:$BG$12,MATCH($D492,$AR$5:$AR$12,0),2))*($G492/INDEX($BB$5:$BG$12,MATCH($D492,$AR$5:$AR$12,0),2))^$J492)+(EXP(-$G492/INDEX($BB$5:$BG$12,MATCH($D492,$AR$5:$AR$12,0),3))*($G492/INDEX($BB$5:$BG$12,MATCH($D492,$AR$5:$AR$12,0),3))^$J492)+(EXP(-$G492/INDEX($BB$5:$BG$12,MATCH($D492,$AR$5:$AR$12,0),4))*($G492/INDEX($BB$5:$BG$12,MATCH($D492,$AR$5:$AR$12,0),4))^$J492)+(EXP(-$G492/INDEX($BB$5:$BG$12,MATCH($D492,$AR$5:$AR$12,0),5))*($G492/INDEX($BB$5:$BG$12,MATCH($D492,$AR$5:$AR$12,0),5))^$J492)+(EXP(-$G492/INDEX($BB$5:$BG$12,MATCH($D492,$AR$5:$AR$12,0),6))*($G492/INDEX($BB$5:$BG$12,MATCH($D492,$AR$5:$AR$12,0),6))^$J492)),0)</x:f>
        <x:v>0</x:v>
      </x:c>
      <x:c r="AF492" s="145" t="n">
        <x:f>IFERROR((EXP(-$G492/INDEX($BB$5:$BG$12,MATCH($D492,$AR$5:$AR$12,0),2))*($G492/INDEX($BB$5:$BG$12,MATCH($D492,$AR$5:$AR$12,0),2))^$J492)/((EXP(-$G492/INDEX($BB$5:$BG$12,MATCH($D492,$AR$5:$AR$12,0),1))*($G492/INDEX($BB$5:$BG$12,MATCH($D492,$AR$5:$AR$12,0),1))^$J492)+(EXP(-$G492/INDEX($BB$5:$BG$12,MATCH($D492,$AR$5:$AR$12,0),2))*($G492/INDEX($BB$5:$BG$12,MATCH($D492,$AR$5:$AR$12,0),2))^$J492)+(EXP(-$G492/INDEX($BB$5:$BG$12,MATCH($D492,$AR$5:$AR$12,0),3))*($G492/INDEX($BB$5:$BG$12,MATCH($D492,$AR$5:$AR$12,0),3))^$J492)+(EXP(-$G492/INDEX($BB$5:$BG$12,MATCH($D492,$AR$5:$AR$12,0),4))*($G492/INDEX($BB$5:$BG$12,MATCH($D492,$AR$5:$AR$12,0),4))^$J492)+(EXP(-$G492/INDEX($BB$5:$BG$12,MATCH($D492,$AR$5:$AR$12,0),5))*($G492/INDEX($BB$5:$BG$12,MATCH($D492,$AR$5:$AR$12,0),5))^$J492)+(EXP(-$G492/INDEX($BB$5:$BG$12,MATCH($D492,$AR$5:$AR$12,0),6))*($G492/INDEX($BB$5:$BG$12,MATCH($D492,$AR$5:$AR$12,0),6))^$J492)),0)</x:f>
        <x:v>0</x:v>
      </x:c>
      <x:c r="AG492" s="145" t="n">
        <x:f>IFERROR((EXP(-$G492/INDEX($BB$5:$BG$12,MATCH($D492,$AR$5:$AR$12,0),3))*($G492/INDEX($BB$5:$BG$12,MATCH($D492,$AR$5:$AR$12,0),3))^$J492)/((EXP(-$G492/INDEX($BB$5:$BG$12,MATCH($D492,$AR$5:$AR$12,0),1))*($G492/INDEX($BB$5:$BG$12,MATCH($D492,$AR$5:$AR$12,0),1))^$J492)+(EXP(-$G492/INDEX($BB$5:$BG$12,MATCH($D492,$AR$5:$AR$12,0),2))*($G492/INDEX($BB$5:$BG$12,MATCH($D492,$AR$5:$AR$12,0),2))^$J492)+(EXP(-$G492/INDEX($BB$5:$BG$12,MATCH($D492,$AR$5:$AR$12,0),3))*($G492/INDEX($BB$5:$BG$12,MATCH($D492,$AR$5:$AR$12,0),3))^$J492)+(EXP(-$G492/INDEX($BB$5:$BG$12,MATCH($D492,$AR$5:$AR$12,0),4))*($G492/INDEX($BB$5:$BG$12,MATCH($D492,$AR$5:$AR$12,0),4))^$J492)+(EXP(-$G492/INDEX($BB$5:$BG$12,MATCH($D492,$AR$5:$AR$12,0),5))*($G492/INDEX($BB$5:$BG$12,MATCH($D492,$AR$5:$AR$12,0),5))^$J492)+(EXP(-$G492/INDEX($BB$5:$BG$12,MATCH($D492,$AR$5:$AR$12,0),6))*($G492/INDEX($BB$5:$BG$12,MATCH($D492,$AR$5:$AR$12,0),6))^$J492)),0)</x:f>
        <x:v>0</x:v>
      </x:c>
      <x:c r="AH492" s="145" t="n">
        <x:f>IFERROR((EXP(-$G492/INDEX($BB$5:$BG$12,MATCH($D492,$AR$5:$AR$12,0),4))*($G492/INDEX($BB$5:$BG$12,MATCH($D492,$AR$5:$AR$12,0),4))^$J492)/((EXP(-$G492/INDEX($BB$5:$BG$12,MATCH($D492,$AR$5:$AR$12,0),1))*($G492/INDEX($BB$5:$BG$12,MATCH($D492,$AR$5:$AR$12,0),1))^$J492)+(EXP(-$G492/INDEX($BB$5:$BG$12,MATCH($D492,$AR$5:$AR$12,0),2))*($G492/INDEX($BB$5:$BG$12,MATCH($D492,$AR$5:$AR$12,0),2))^$J492)+(EXP(-$G492/INDEX($BB$5:$BG$12,MATCH($D492,$AR$5:$AR$12,0),3))*($G492/INDEX($BB$5:$BG$12,MATCH($D492,$AR$5:$AR$12,0),3))^$J492)+(EXP(-$G492/INDEX($BB$5:$BG$12,MATCH($D492,$AR$5:$AR$12,0),4))*($G492/INDEX($BB$5:$BG$12,MATCH($D492,$AR$5:$AR$12,0),4))^$J492)+(EXP(-$G492/INDEX($BB$5:$BG$12,MATCH($D492,$AR$5:$AR$12,0),5))*($G492/INDEX($BB$5:$BG$12,MATCH($D492,$AR$5:$AR$12,0),5))^$J492)+(EXP(-$G492/INDEX($BB$5:$BG$12,MATCH($D492,$AR$5:$AR$12,0),6))*($G492/INDEX($BB$5:$BG$12,MATCH($D492,$AR$5:$AR$12,0),6))^$J492)),0)</x:f>
        <x:v>0</x:v>
      </x:c>
      <x:c r="AI492" s="145" t="n">
        <x:f>IFERROR((EXP(-$G492/INDEX($BB$5:$BG$12,MATCH($D492,$AR$5:$AR$12,0),5))*($G492/INDEX($BB$5:$BG$12,MATCH($D492,$AR$5:$AR$12,0),5))^$J492)/((EXP(-$G492/INDEX($BB$5:$BG$12,MATCH($D492,$AR$5:$AR$12,0),1))*($G492/INDEX($BB$5:$BG$12,MATCH($D492,$AR$5:$AR$12,0),1))^$J492)+(EXP(-$G492/INDEX($BB$5:$BG$12,MATCH($D492,$AR$5:$AR$12,0),2))*($G492/INDEX($BB$5:$BG$12,MATCH($D492,$AR$5:$AR$12,0),2))^$J492)+(EXP(-$G492/INDEX($BB$5:$BG$12,MATCH($D492,$AR$5:$AR$12,0),3))*($G492/INDEX($BB$5:$BG$12,MATCH($D492,$AR$5:$AR$12,0),3))^$J492)+(EXP(-$G492/INDEX($BB$5:$BG$12,MATCH($D492,$AR$5:$AR$12,0),4))*($G492/INDEX($BB$5:$BG$12,MATCH($D492,$AR$5:$AR$12,0),4))^$J492)+(EXP(-$G492/INDEX($BB$5:$BG$12,MATCH($D492,$AR$5:$AR$12,0),5))*($G492/INDEX($BB$5:$BG$12,MATCH($D492,$AR$5:$AR$12,0),5))^$J492)+(EXP(-$G492/INDEX($BB$5:$BG$12,MATCH($D492,$AR$5:$AR$12,0),6))*($G492/INDEX($BB$5:$BG$12,MATCH($D492,$AR$5:$AR$12,0),6))^$J492)),0)</x:f>
        <x:v>0</x:v>
      </x:c>
      <x:c r="AJ492" s="145" t="n">
        <x:f>IFERROR((EXP(-$G492/INDEX($BB$5:$BG$12,MATCH($D492,$AR$5:$AR$12,0),6))*($G492/INDEX($BB$5:$BG$12,MATCH($D492,$AR$5:$AR$12,0),6))^$J492)/((EXP(-$G492/INDEX($BB$5:$BG$12,MATCH($D492,$AR$5:$AR$12,0),1))*($G492/INDEX($BB$5:$BG$12,MATCH($D492,$AR$5:$AR$12,0),1))^$J492)+(EXP(-$G492/INDEX($BB$5:$BG$12,MATCH($D492,$AR$5:$AR$12,0),2))*($G492/INDEX($BB$5:$BG$12,MATCH($D492,$AR$5:$AR$12,0),2))^$J492)+(EXP(-$G492/INDEX($BB$5:$BG$12,MATCH($D492,$AR$5:$AR$12,0),3))*($G492/INDEX($BB$5:$BG$12,MATCH($D492,$AR$5:$AR$12,0),3))^$J492)+(EXP(-$G492/INDEX($BB$5:$BG$12,MATCH($D492,$AR$5:$AR$12,0),4))*($G492/INDEX($BB$5:$BG$12,MATCH($D492,$AR$5:$AR$12,0),4))^$J492)+(EXP(-$G492/INDEX($BB$5:$BG$12,MATCH($D492,$AR$5:$AR$12,0),5))*($G492/INDEX($BB$5:$BG$12,MATCH($D492,$AR$5:$AR$12,0),5))^$J492)+(EXP(-$G492/INDEX($BB$5:$BG$12,MATCH($D492,$AR$5:$AR$12,0),6))*($G492/INDEX($BB$5:$BG$12,MATCH($D492,$AR$5:$AR$12,0),6))^$J492)),0)</x:f>
        <x:v>0</x:v>
      </x:c>
      <x:c r="BJ492"/>
      <x:c r="BK492"/>
      <x:c r="BL492"/>
      <x:c r="BM492"/>
      <x:c r="BN492"/>
      <x:c r="BO492"/>
      <x:c r="BP492"/>
      <x:c r="BQ492"/>
      <x:c r="BR492"/>
      <x:c r="BS492"/>
      <x:c r="BT492"/>
      <x:c r="BU492"/>
      <x:c r="BV492"/>
      <x:c r="BW492"/>
      <x:c r="BX492"/>
      <x:c r="BY492"/>
      <x:c r="BZ492"/>
    </x:row>
    <x:row r="493">
      <x:c r="A493" s="30" t="n">
        <x:f>'対象台データ'!A491</x:f>
        <x:v>46230</x:v>
      </x:c>
      <x:c r="B493" s="1004" t="str">
        <x:f>'対象台データ'!B491</x:f>
        <x:v>月</x:v>
      </x:c>
      <x:c r="C493" s="1004" t="str">
        <x:f>'対象台データ'!C491</x:f>
        <x:v>7/27</x:v>
      </x:c>
      <x:c r="D493" t="str">
        <x:f>'対象台データ'!D491</x:f>
        <x:v>カバネリ 海門決戦</x:v>
      </x:c>
      <x:c r="E493" s="1015" t="n">
        <x:f>IF($X493="A",MIN(100,MAX(0,55+(V493-55)*(1+0.4*SQRT(MIN(G493/8000,1))))),MIN(100,MAX(0,V493)))</x:f>
        <x:v>56.23332718792729</x:v>
      </x:c>
      <x:c r="F493" s="1017" t="n">
        <x:f>'対象台データ'!E491</x:f>
        <x:v>525</x:v>
      </x:c>
      <x:c r="G493" s="644" t="n">
        <x:f>'対象台データ'!F491</x:f>
        <x:v>4980</x:v>
      </x:c>
      <x:c r="H493" s="644" t="n">
        <x:f>'対象台データ'!G491</x:f>
        <x:v>864</x:v>
      </x:c>
      <x:c r="I493" s="644" t="n">
        <x:f>'対象台データ'!H491</x:f>
        <x:v>0</x:v>
      </x:c>
      <x:c r="J493" s="644" t="n">
        <x:f>'対象台データ'!I491</x:f>
        <x:v>24</x:v>
      </x:c>
      <x:c r="K493" s="145" t="n">
        <x:f>'対象台データ'!K491</x:f>
        <x:v>1.0578313253012048</x:v>
      </x:c>
      <x:c r="L493" s="28" t="n">
        <x:f>IF(G493&lt;=0,5,IF(G493&lt;1500,5+(G493-0)*(20-5)/(1500-0),IF(G493&lt;3000,20+(G493-1500)*(40-20)/(3000-1500),IF(G493&lt;4500,40+(G493-3000)*(58-40)/(4500-3000),IF(G493&lt;6000,58+(G493-4500)*(72-58)/(6000-4500),IF(G493&lt;7500,72+(G493-6000)*(84-72)/(7500-6000),IF(G493&lt;9000,84+(G493-7500)*(93-84)/(9000-7500),IF(G493&lt;11000,93+(G493-9000)*(100-93)/(11000-9000),100))))))))</x:f>
        <x:v>62.480000000000004</x:v>
      </x:c>
      <x:c r="M493" s="28" t="n">
        <x:v>1</x:v>
      </x:c>
      <x:c r="N493" s="28" t="n">
        <x:f>MIN(100,L493*M493)</x:f>
        <x:v>62.480000000000004</x:v>
      </x:c>
      <x:c r="O493" s="28" t="n">
        <x:f>IF(K493&lt;=0.8,0,IF(K493&lt;0.9,0+(K493-0.8)*(10-0)/(0.9-0.8),IF(K493&lt;1,10+(K493-0.9)*(35-10)/(1-0.9),IF(K493&lt;1.2,35+(K493-1)*(87-35)/(1.2-1),IF(K493&lt;1.3,87+(K493-1.2)*(96-87)/(1.3-1.2),IF(K493&lt;1.45,96+(K493-1.3)*(100-96)/(1.45-1.3),100))))))</x:f>
        <x:v>50.036144578313255</x:v>
      </x:c>
      <x:c r="P493" s="145" t="n">
        <x:f>MIN(1,SQRT(G493/8000))</x:f>
        <x:v>0.788986691902975</x:v>
      </x:c>
      <x:c r="Q493" s="28" t="n">
        <x:f>35+(O493-35)*P493</x:f>
        <x:v>46.863317969818226</x:v>
      </x:c>
      <x:c r="R493" s="28" t="n">
        <x:f>IF(K493&lt;0.95,MIN(25,(0.95-K493)*250),0)</x:f>
        <x:v>0</x:v>
      </x:c>
      <x:c r="S493" s="28" t="n">
        <x:f>IF($X493="A",Y493*5+Z493*15+AA493*30+AB493*60+AC493*80+AD493*100,0)</x:f>
        <x:v>0</x:v>
      </x:c>
      <x:c r="T493" s="28" t="n">
        <x:f>IF($X493="A",AE493*5+AF493*15+AG493*30+AH493*60+AI493*80+AJ493*100,0)</x:f>
        <x:v>0</x:v>
      </x:c>
      <x:c r="U493" s="28" t="n">
        <x:f>IF($X493="A",S493*15%+T493*30%+Q493*55%,0)</x:f>
        <x:v>0</x:v>
      </x:c>
      <x:c r="V493" s="1019" t="n">
        <x:f>IF($X493="A",U493*80%+N493*20%,N493*IFERROR(INDEX($AT$5:$AT$60,MATCH($D493,$AR$5:$AR$60,0)),0.6)+Q493*IFERROR(INDEX($AU$5:$AU$60,MATCH($D493,$AR$5:$AR$60,0)),0.4)-R493)</x:f>
        <x:v>56.23332718792729</x:v>
      </x:c>
      <x:c r="W493" s="25" t="str">
        <x:f>IF(E493&gt;=90,"設定6級候補",IF(E493&gt;=75,"設定4以上強候補",IF(E493&gt;=60,"設定4以上を疑う","要観察")))</x:f>
        <x:v>要観察</x:v>
      </x:c>
      <x:c r="X493" s="1004" t="str">
        <x:f>IFERROR(INDEX($AS$5:$AS$60,MATCH($D493,$AR$5:$AR$60,0)),"AT")</x:f>
        <x:v>AT</x:v>
      </x:c>
      <x:c r="Y493" s="145" t="n">
        <x:f>IFERROR((EXP(-$G493/INDEX($AV$5:$BA$12,MATCH($D493,$AR$5:$AR$12,0),1))*($G493/INDEX($AV$5:$BA$12,MATCH($D493,$AR$5:$AR$12,0),1))^$I493)/((EXP(-$G493/INDEX($AV$5:$BA$12,MATCH($D493,$AR$5:$AR$12,0),1))*($G493/INDEX($AV$5:$BA$12,MATCH($D493,$AR$5:$AR$12,0),1))^$I493)+(EXP(-$G493/INDEX($AV$5:$BA$12,MATCH($D493,$AR$5:$AR$12,0),2))*($G493/INDEX($AV$5:$BA$12,MATCH($D493,$AR$5:$AR$12,0),2))^$I493)+(EXP(-$G493/INDEX($AV$5:$BA$12,MATCH($D493,$AR$5:$AR$12,0),3))*($G493/INDEX($AV$5:$BA$12,MATCH($D493,$AR$5:$AR$12,0),3))^$I493)+(EXP(-$G493/INDEX($AV$5:$BA$12,MATCH($D493,$AR$5:$AR$12,0),4))*($G493/INDEX($AV$5:$BA$12,MATCH($D493,$AR$5:$AR$12,0),4))^$I493)+(EXP(-$G493/INDEX($AV$5:$BA$12,MATCH($D493,$AR$5:$AR$12,0),5))*($G493/INDEX($AV$5:$BA$12,MATCH($D493,$AR$5:$AR$12,0),5))^$I493)+(EXP(-$G493/INDEX($AV$5:$BA$12,MATCH($D493,$AR$5:$AR$12,0),6))*($G493/INDEX($AV$5:$BA$12,MATCH($D493,$AR$5:$AR$12,0),6))^$I493)),0)</x:f>
        <x:v>0</x:v>
      </x:c>
      <x:c r="Z493" s="145" t="n">
        <x:f>IFERROR((EXP(-$G493/INDEX($AV$5:$BA$12,MATCH($D493,$AR$5:$AR$12,0),2))*($G493/INDEX($AV$5:$BA$12,MATCH($D493,$AR$5:$AR$12,0),2))^$I493)/((EXP(-$G493/INDEX($AV$5:$BA$12,MATCH($D493,$AR$5:$AR$12,0),1))*($G493/INDEX($AV$5:$BA$12,MATCH($D493,$AR$5:$AR$12,0),1))^$I493)+(EXP(-$G493/INDEX($AV$5:$BA$12,MATCH($D493,$AR$5:$AR$12,0),2))*($G493/INDEX($AV$5:$BA$12,MATCH($D493,$AR$5:$AR$12,0),2))^$I493)+(EXP(-$G493/INDEX($AV$5:$BA$12,MATCH($D493,$AR$5:$AR$12,0),3))*($G493/INDEX($AV$5:$BA$12,MATCH($D493,$AR$5:$AR$12,0),3))^$I493)+(EXP(-$G493/INDEX($AV$5:$BA$12,MATCH($D493,$AR$5:$AR$12,0),4))*($G493/INDEX($AV$5:$BA$12,MATCH($D493,$AR$5:$AR$12,0),4))^$I493)+(EXP(-$G493/INDEX($AV$5:$BA$12,MATCH($D493,$AR$5:$AR$12,0),5))*($G493/INDEX($AV$5:$BA$12,MATCH($D493,$AR$5:$AR$12,0),5))^$I493)+(EXP(-$G493/INDEX($AV$5:$BA$12,MATCH($D493,$AR$5:$AR$12,0),6))*($G493/INDEX($AV$5:$BA$12,MATCH($D493,$AR$5:$AR$12,0),6))^$I493)),0)</x:f>
        <x:v>0</x:v>
      </x:c>
      <x:c r="AA493" s="145" t="n">
        <x:f>IFERROR((EXP(-$G493/INDEX($AV$5:$BA$12,MATCH($D493,$AR$5:$AR$12,0),3))*($G493/INDEX($AV$5:$BA$12,MATCH($D493,$AR$5:$AR$12,0),3))^$I493)/((EXP(-$G493/INDEX($AV$5:$BA$12,MATCH($D493,$AR$5:$AR$12,0),1))*($G493/INDEX($AV$5:$BA$12,MATCH($D493,$AR$5:$AR$12,0),1))^$I493)+(EXP(-$G493/INDEX($AV$5:$BA$12,MATCH($D493,$AR$5:$AR$12,0),2))*($G493/INDEX($AV$5:$BA$12,MATCH($D493,$AR$5:$AR$12,0),2))^$I493)+(EXP(-$G493/INDEX($AV$5:$BA$12,MATCH($D493,$AR$5:$AR$12,0),3))*($G493/INDEX($AV$5:$BA$12,MATCH($D493,$AR$5:$AR$12,0),3))^$I493)+(EXP(-$G493/INDEX($AV$5:$BA$12,MATCH($D493,$AR$5:$AR$12,0),4))*($G493/INDEX($AV$5:$BA$12,MATCH($D493,$AR$5:$AR$12,0),4))^$I493)+(EXP(-$G493/INDEX($AV$5:$BA$12,MATCH($D493,$AR$5:$AR$12,0),5))*($G493/INDEX($AV$5:$BA$12,MATCH($D493,$AR$5:$AR$12,0),5))^$I493)+(EXP(-$G493/INDEX($AV$5:$BA$12,MATCH($D493,$AR$5:$AR$12,0),6))*($G493/INDEX($AV$5:$BA$12,MATCH($D493,$AR$5:$AR$12,0),6))^$I493)),0)</x:f>
        <x:v>0</x:v>
      </x:c>
      <x:c r="AB493" s="145" t="n">
        <x:f>IFERROR((EXP(-$G493/INDEX($AV$5:$BA$12,MATCH($D493,$AR$5:$AR$12,0),4))*($G493/INDEX($AV$5:$BA$12,MATCH($D493,$AR$5:$AR$12,0),4))^$I493)/((EXP(-$G493/INDEX($AV$5:$BA$12,MATCH($D493,$AR$5:$AR$12,0),1))*($G493/INDEX($AV$5:$BA$12,MATCH($D493,$AR$5:$AR$12,0),1))^$I493)+(EXP(-$G493/INDEX($AV$5:$BA$12,MATCH($D493,$AR$5:$AR$12,0),2))*($G493/INDEX($AV$5:$BA$12,MATCH($D493,$AR$5:$AR$12,0),2))^$I493)+(EXP(-$G493/INDEX($AV$5:$BA$12,MATCH($D493,$AR$5:$AR$12,0),3))*($G493/INDEX($AV$5:$BA$12,MATCH($D493,$AR$5:$AR$12,0),3))^$I493)+(EXP(-$G493/INDEX($AV$5:$BA$12,MATCH($D493,$AR$5:$AR$12,0),4))*($G493/INDEX($AV$5:$BA$12,MATCH($D493,$AR$5:$AR$12,0),4))^$I493)+(EXP(-$G493/INDEX($AV$5:$BA$12,MATCH($D493,$AR$5:$AR$12,0),5))*($G493/INDEX($AV$5:$BA$12,MATCH($D493,$AR$5:$AR$12,0),5))^$I493)+(EXP(-$G493/INDEX($AV$5:$BA$12,MATCH($D493,$AR$5:$AR$12,0),6))*($G493/INDEX($AV$5:$BA$12,MATCH($D493,$AR$5:$AR$12,0),6))^$I493)),0)</x:f>
        <x:v>0</x:v>
      </x:c>
      <x:c r="AC493" s="145" t="n">
        <x:f>IFERROR((EXP(-$G493/INDEX($AV$5:$BA$12,MATCH($D493,$AR$5:$AR$12,0),5))*($G493/INDEX($AV$5:$BA$12,MATCH($D493,$AR$5:$AR$12,0),5))^$I493)/((EXP(-$G493/INDEX($AV$5:$BA$12,MATCH($D493,$AR$5:$AR$12,0),1))*($G493/INDEX($AV$5:$BA$12,MATCH($D493,$AR$5:$AR$12,0),1))^$I493)+(EXP(-$G493/INDEX($AV$5:$BA$12,MATCH($D493,$AR$5:$AR$12,0),2))*($G493/INDEX($AV$5:$BA$12,MATCH($D493,$AR$5:$AR$12,0),2))^$I493)+(EXP(-$G493/INDEX($AV$5:$BA$12,MATCH($D493,$AR$5:$AR$12,0),3))*($G493/INDEX($AV$5:$BA$12,MATCH($D493,$AR$5:$AR$12,0),3))^$I493)+(EXP(-$G493/INDEX($AV$5:$BA$12,MATCH($D493,$AR$5:$AR$12,0),4))*($G493/INDEX($AV$5:$BA$12,MATCH($D493,$AR$5:$AR$12,0),4))^$I493)+(EXP(-$G493/INDEX($AV$5:$BA$12,MATCH($D493,$AR$5:$AR$12,0),5))*($G493/INDEX($AV$5:$BA$12,MATCH($D493,$AR$5:$AR$12,0),5))^$I493)+(EXP(-$G493/INDEX($AV$5:$BA$12,MATCH($D493,$AR$5:$AR$12,0),6))*($G493/INDEX($AV$5:$BA$12,MATCH($D493,$AR$5:$AR$12,0),6))^$I493)),0)</x:f>
        <x:v>0</x:v>
      </x:c>
      <x:c r="AD493" s="145" t="n">
        <x:f>IFERROR((EXP(-$G493/INDEX($AV$5:$BA$12,MATCH($D493,$AR$5:$AR$12,0),6))*($G493/INDEX($AV$5:$BA$12,MATCH($D493,$AR$5:$AR$12,0),6))^$I493)/((EXP(-$G493/INDEX($AV$5:$BA$12,MATCH($D493,$AR$5:$AR$12,0),1))*($G493/INDEX($AV$5:$BA$12,MATCH($D493,$AR$5:$AR$12,0),1))^$I493)+(EXP(-$G493/INDEX($AV$5:$BA$12,MATCH($D493,$AR$5:$AR$12,0),2))*($G493/INDEX($AV$5:$BA$12,MATCH($D493,$AR$5:$AR$12,0),2))^$I493)+(EXP(-$G493/INDEX($AV$5:$BA$12,MATCH($D493,$AR$5:$AR$12,0),3))*($G493/INDEX($AV$5:$BA$12,MATCH($D493,$AR$5:$AR$12,0),3))^$I493)+(EXP(-$G493/INDEX($AV$5:$BA$12,MATCH($D493,$AR$5:$AR$12,0),4))*($G493/INDEX($AV$5:$BA$12,MATCH($D493,$AR$5:$AR$12,0),4))^$I493)+(EXP(-$G493/INDEX($AV$5:$BA$12,MATCH($D493,$AR$5:$AR$12,0),5))*($G493/INDEX($AV$5:$BA$12,MATCH($D493,$AR$5:$AR$12,0),5))^$I493)+(EXP(-$G493/INDEX($AV$5:$BA$12,MATCH($D493,$AR$5:$AR$12,0),6))*($G493/INDEX($AV$5:$BA$12,MATCH($D493,$AR$5:$AR$12,0),6))^$I493)),0)</x:f>
        <x:v>0</x:v>
      </x:c>
      <x:c r="AE493" s="145" t="n">
        <x:f>IFERROR((EXP(-$G493/INDEX($BB$5:$BG$12,MATCH($D493,$AR$5:$AR$12,0),1))*($G493/INDEX($BB$5:$BG$12,MATCH($D493,$AR$5:$AR$12,0),1))^$J493)/((EXP(-$G493/INDEX($BB$5:$BG$12,MATCH($D493,$AR$5:$AR$12,0),1))*($G493/INDEX($BB$5:$BG$12,MATCH($D493,$AR$5:$AR$12,0),1))^$J493)+(EXP(-$G493/INDEX($BB$5:$BG$12,MATCH($D493,$AR$5:$AR$12,0),2))*($G493/INDEX($BB$5:$BG$12,MATCH($D493,$AR$5:$AR$12,0),2))^$J493)+(EXP(-$G493/INDEX($BB$5:$BG$12,MATCH($D493,$AR$5:$AR$12,0),3))*($G493/INDEX($BB$5:$BG$12,MATCH($D493,$AR$5:$AR$12,0),3))^$J493)+(EXP(-$G493/INDEX($BB$5:$BG$12,MATCH($D493,$AR$5:$AR$12,0),4))*($G493/INDEX($BB$5:$BG$12,MATCH($D493,$AR$5:$AR$12,0),4))^$J493)+(EXP(-$G493/INDEX($BB$5:$BG$12,MATCH($D493,$AR$5:$AR$12,0),5))*($G493/INDEX($BB$5:$BG$12,MATCH($D493,$AR$5:$AR$12,0),5))^$J493)+(EXP(-$G493/INDEX($BB$5:$BG$12,MATCH($D493,$AR$5:$AR$12,0),6))*($G493/INDEX($BB$5:$BG$12,MATCH($D493,$AR$5:$AR$12,0),6))^$J493)),0)</x:f>
        <x:v>0</x:v>
      </x:c>
      <x:c r="AF493" s="145" t="n">
        <x:f>IFERROR((EXP(-$G493/INDEX($BB$5:$BG$12,MATCH($D493,$AR$5:$AR$12,0),2))*($G493/INDEX($BB$5:$BG$12,MATCH($D493,$AR$5:$AR$12,0),2))^$J493)/((EXP(-$G493/INDEX($BB$5:$BG$12,MATCH($D493,$AR$5:$AR$12,0),1))*($G493/INDEX($BB$5:$BG$12,MATCH($D493,$AR$5:$AR$12,0),1))^$J493)+(EXP(-$G493/INDEX($BB$5:$BG$12,MATCH($D493,$AR$5:$AR$12,0),2))*($G493/INDEX($BB$5:$BG$12,MATCH($D493,$AR$5:$AR$12,0),2))^$J493)+(EXP(-$G493/INDEX($BB$5:$BG$12,MATCH($D493,$AR$5:$AR$12,0),3))*($G493/INDEX($BB$5:$BG$12,MATCH($D493,$AR$5:$AR$12,0),3))^$J493)+(EXP(-$G493/INDEX($BB$5:$BG$12,MATCH($D493,$AR$5:$AR$12,0),4))*($G493/INDEX($BB$5:$BG$12,MATCH($D493,$AR$5:$AR$12,0),4))^$J493)+(EXP(-$G493/INDEX($BB$5:$BG$12,MATCH($D493,$AR$5:$AR$12,0),5))*($G493/INDEX($BB$5:$BG$12,MATCH($D493,$AR$5:$AR$12,0),5))^$J493)+(EXP(-$G493/INDEX($BB$5:$BG$12,MATCH($D493,$AR$5:$AR$12,0),6))*($G493/INDEX($BB$5:$BG$12,MATCH($D493,$AR$5:$AR$12,0),6))^$J493)),0)</x:f>
        <x:v>0</x:v>
      </x:c>
      <x:c r="AG493" s="145" t="n">
        <x:f>IFERROR((EXP(-$G493/INDEX($BB$5:$BG$12,MATCH($D493,$AR$5:$AR$12,0),3))*($G493/INDEX($BB$5:$BG$12,MATCH($D493,$AR$5:$AR$12,0),3))^$J493)/((EXP(-$G493/INDEX($BB$5:$BG$12,MATCH($D493,$AR$5:$AR$12,0),1))*($G493/INDEX($BB$5:$BG$12,MATCH($D493,$AR$5:$AR$12,0),1))^$J493)+(EXP(-$G493/INDEX($BB$5:$BG$12,MATCH($D493,$AR$5:$AR$12,0),2))*($G493/INDEX($BB$5:$BG$12,MATCH($D493,$AR$5:$AR$12,0),2))^$J493)+(EXP(-$G493/INDEX($BB$5:$BG$12,MATCH($D493,$AR$5:$AR$12,0),3))*($G493/INDEX($BB$5:$BG$12,MATCH($D493,$AR$5:$AR$12,0),3))^$J493)+(EXP(-$G493/INDEX($BB$5:$BG$12,MATCH($D493,$AR$5:$AR$12,0),4))*($G493/INDEX($BB$5:$BG$12,MATCH($D493,$AR$5:$AR$12,0),4))^$J493)+(EXP(-$G493/INDEX($BB$5:$BG$12,MATCH($D493,$AR$5:$AR$12,0),5))*($G493/INDEX($BB$5:$BG$12,MATCH($D493,$AR$5:$AR$12,0),5))^$J493)+(EXP(-$G493/INDEX($BB$5:$BG$12,MATCH($D493,$AR$5:$AR$12,0),6))*($G493/INDEX($BB$5:$BG$12,MATCH($D493,$AR$5:$AR$12,0),6))^$J493)),0)</x:f>
        <x:v>0</x:v>
      </x:c>
      <x:c r="AH493" s="145" t="n">
        <x:f>IFERROR((EXP(-$G493/INDEX($BB$5:$BG$12,MATCH($D493,$AR$5:$AR$12,0),4))*($G493/INDEX($BB$5:$BG$12,MATCH($D493,$AR$5:$AR$12,0),4))^$J493)/((EXP(-$G493/INDEX($BB$5:$BG$12,MATCH($D493,$AR$5:$AR$12,0),1))*($G493/INDEX($BB$5:$BG$12,MATCH($D493,$AR$5:$AR$12,0),1))^$J493)+(EXP(-$G493/INDEX($BB$5:$BG$12,MATCH($D493,$AR$5:$AR$12,0),2))*($G493/INDEX($BB$5:$BG$12,MATCH($D493,$AR$5:$AR$12,0),2))^$J493)+(EXP(-$G493/INDEX($BB$5:$BG$12,MATCH($D493,$AR$5:$AR$12,0),3))*($G493/INDEX($BB$5:$BG$12,MATCH($D493,$AR$5:$AR$12,0),3))^$J493)+(EXP(-$G493/INDEX($BB$5:$BG$12,MATCH($D493,$AR$5:$AR$12,0),4))*($G493/INDEX($BB$5:$BG$12,MATCH($D493,$AR$5:$AR$12,0),4))^$J493)+(EXP(-$G493/INDEX($BB$5:$BG$12,MATCH($D493,$AR$5:$AR$12,0),5))*($G493/INDEX($BB$5:$BG$12,MATCH($D493,$AR$5:$AR$12,0),5))^$J493)+(EXP(-$G493/INDEX($BB$5:$BG$12,MATCH($D493,$AR$5:$AR$12,0),6))*($G493/INDEX($BB$5:$BG$12,MATCH($D493,$AR$5:$AR$12,0),6))^$J493)),0)</x:f>
        <x:v>0</x:v>
      </x:c>
      <x:c r="AI493" s="145" t="n">
        <x:f>IFERROR((EXP(-$G493/INDEX($BB$5:$BG$12,MATCH($D493,$AR$5:$AR$12,0),5))*($G493/INDEX($BB$5:$BG$12,MATCH($D493,$AR$5:$AR$12,0),5))^$J493)/((EXP(-$G493/INDEX($BB$5:$BG$12,MATCH($D493,$AR$5:$AR$12,0),1))*($G493/INDEX($BB$5:$BG$12,MATCH($D493,$AR$5:$AR$12,0),1))^$J493)+(EXP(-$G493/INDEX($BB$5:$BG$12,MATCH($D493,$AR$5:$AR$12,0),2))*($G493/INDEX($BB$5:$BG$12,MATCH($D493,$AR$5:$AR$12,0),2))^$J493)+(EXP(-$G493/INDEX($BB$5:$BG$12,MATCH($D493,$AR$5:$AR$12,0),3))*($G493/INDEX($BB$5:$BG$12,MATCH($D493,$AR$5:$AR$12,0),3))^$J493)+(EXP(-$G493/INDEX($BB$5:$BG$12,MATCH($D493,$AR$5:$AR$12,0),4))*($G493/INDEX($BB$5:$BG$12,MATCH($D493,$AR$5:$AR$12,0),4))^$J493)+(EXP(-$G493/INDEX($BB$5:$BG$12,MATCH($D493,$AR$5:$AR$12,0),5))*($G493/INDEX($BB$5:$BG$12,MATCH($D493,$AR$5:$AR$12,0),5))^$J493)+(EXP(-$G493/INDEX($BB$5:$BG$12,MATCH($D493,$AR$5:$AR$12,0),6))*($G493/INDEX($BB$5:$BG$12,MATCH($D493,$AR$5:$AR$12,0),6))^$J493)),0)</x:f>
        <x:v>0</x:v>
      </x:c>
      <x:c r="AJ493" s="145" t="n">
        <x:f>IFERROR((EXP(-$G493/INDEX($BB$5:$BG$12,MATCH($D493,$AR$5:$AR$12,0),6))*($G493/INDEX($BB$5:$BG$12,MATCH($D493,$AR$5:$AR$12,0),6))^$J493)/((EXP(-$G493/INDEX($BB$5:$BG$12,MATCH($D493,$AR$5:$AR$12,0),1))*($G493/INDEX($BB$5:$BG$12,MATCH($D493,$AR$5:$AR$12,0),1))^$J493)+(EXP(-$G493/INDEX($BB$5:$BG$12,MATCH($D493,$AR$5:$AR$12,0),2))*($G493/INDEX($BB$5:$BG$12,MATCH($D493,$AR$5:$AR$12,0),2))^$J493)+(EXP(-$G493/INDEX($BB$5:$BG$12,MATCH($D493,$AR$5:$AR$12,0),3))*($G493/INDEX($BB$5:$BG$12,MATCH($D493,$AR$5:$AR$12,0),3))^$J493)+(EXP(-$G493/INDEX($BB$5:$BG$12,MATCH($D493,$AR$5:$AR$12,0),4))*($G493/INDEX($BB$5:$BG$12,MATCH($D493,$AR$5:$AR$12,0),4))^$J493)+(EXP(-$G493/INDEX($BB$5:$BG$12,MATCH($D493,$AR$5:$AR$12,0),5))*($G493/INDEX($BB$5:$BG$12,MATCH($D493,$AR$5:$AR$12,0),5))^$J493)+(EXP(-$G493/INDEX($BB$5:$BG$12,MATCH($D493,$AR$5:$AR$12,0),6))*($G493/INDEX($BB$5:$BG$12,MATCH($D493,$AR$5:$AR$12,0),6))^$J493)),0)</x:f>
        <x:v>0</x:v>
      </x:c>
      <x:c r="BJ493"/>
      <x:c r="BK493"/>
      <x:c r="BL493"/>
      <x:c r="BM493"/>
      <x:c r="BN493"/>
      <x:c r="BO493"/>
      <x:c r="BP493"/>
      <x:c r="BQ493"/>
      <x:c r="BR493"/>
      <x:c r="BS493"/>
      <x:c r="BT493"/>
      <x:c r="BU493"/>
      <x:c r="BV493"/>
      <x:c r="BW493"/>
      <x:c r="BX493"/>
      <x:c r="BY493"/>
      <x:c r="BZ493"/>
    </x:row>
    <x:row r="494">
      <x:c r="A494" s="30" t="n">
        <x:f>'対象台データ'!A492</x:f>
        <x:v>46230</x:v>
      </x:c>
      <x:c r="B494" s="1004" t="str">
        <x:f>'対象台データ'!B492</x:f>
        <x:v>月</x:v>
      </x:c>
      <x:c r="C494" s="1004" t="str">
        <x:f>'対象台データ'!C492</x:f>
        <x:v>7/27</x:v>
      </x:c>
      <x:c r="D494" t="str">
        <x:f>'対象台データ'!D492</x:f>
        <x:v>カバネリ 海門決戦</x:v>
      </x:c>
      <x:c r="E494" s="1015" t="n">
        <x:f>IF($X494="A",MIN(100,MAX(0,55+(V494-55)*(1+0.4*SQRT(MIN(G494/8000,1))))),MIN(100,MAX(0,V494)))</x:f>
        <x:v>67.33950799809037</x:v>
      </x:c>
      <x:c r="F494" s="1017" t="n">
        <x:f>'対象台データ'!E492</x:f>
        <x:v>526</x:v>
      </x:c>
      <x:c r="G494" s="644" t="n">
        <x:f>'対象台データ'!F492</x:f>
        <x:v>5182</x:v>
      </x:c>
      <x:c r="H494" s="644" t="n">
        <x:f>'対象台データ'!G492</x:f>
        <x:v>2734</x:v>
      </x:c>
      <x:c r="I494" s="644" t="n">
        <x:f>'対象台データ'!H492</x:f>
        <x:v>0</x:v>
      </x:c>
      <x:c r="J494" s="644" t="n">
        <x:f>'対象台データ'!I492</x:f>
        <x:v>27</x:v>
      </x:c>
      <x:c r="K494" s="145" t="n">
        <x:f>'対象台データ'!K492</x:f>
        <x:v>1.1758651743213688</x:v>
      </x:c>
      <x:c r="L494" s="28" t="n">
        <x:f>IF(G494&lt;=0,5,IF(G494&lt;1500,5+(G494-0)*(20-5)/(1500-0),IF(G494&lt;3000,20+(G494-1500)*(40-20)/(3000-1500),IF(G494&lt;4500,40+(G494-3000)*(58-40)/(4500-3000),IF(G494&lt;6000,58+(G494-4500)*(72-58)/(6000-4500),IF(G494&lt;7500,72+(G494-6000)*(84-72)/(7500-6000),IF(G494&lt;9000,84+(G494-7500)*(93-84)/(9000-7500),IF(G494&lt;11000,93+(G494-9000)*(100-93)/(11000-9000),100))))))))</x:f>
        <x:v>64.36533333333334</x:v>
      </x:c>
      <x:c r="M494" s="28" t="n">
        <x:v>1</x:v>
      </x:c>
      <x:c r="N494" s="28" t="n">
        <x:f>MIN(100,L494*M494)</x:f>
        <x:v>64.36533333333334</x:v>
      </x:c>
      <x:c r="O494" s="28" t="n">
        <x:f>IF(K494&lt;=0.8,0,IF(K494&lt;0.9,0+(K494-0.8)*(10-0)/(0.9-0.8),IF(K494&lt;1,10+(K494-0.9)*(35-10)/(1-0.9),IF(K494&lt;1.2,35+(K494-1)*(87-35)/(1.2-1),IF(K494&lt;1.3,87+(K494-1.2)*(96-87)/(1.3-1.2),IF(K494&lt;1.45,96+(K494-1.3)*(100-96)/(1.45-1.3),100))))))</x:f>
        <x:v>80.72494532355591</x:v>
      </x:c>
      <x:c r="P494" s="145" t="n">
        <x:f>MIN(1,SQRT(G494/8000))</x:f>
        <x:v>0.8048291744215043</x:v>
      </x:c>
      <x:c r="Q494" s="28" t="n">
        <x:f>35+(O494-35)*P494</x:f>
        <x:v>71.80076999522592</x:v>
      </x:c>
      <x:c r="R494" s="28" t="n">
        <x:f>IF(K494&lt;0.95,MIN(25,(0.95-K494)*250),0)</x:f>
        <x:v>0</x:v>
      </x:c>
      <x:c r="S494" s="28" t="n">
        <x:f>IF($X494="A",Y494*5+Z494*15+AA494*30+AB494*60+AC494*80+AD494*100,0)</x:f>
        <x:v>0</x:v>
      </x:c>
      <x:c r="T494" s="28" t="n">
        <x:f>IF($X494="A",AE494*5+AF494*15+AG494*30+AH494*60+AI494*80+AJ494*100,0)</x:f>
        <x:v>0</x:v>
      </x:c>
      <x:c r="U494" s="28" t="n">
        <x:f>IF($X494="A",S494*15%+T494*30%+Q494*55%,0)</x:f>
        <x:v>0</x:v>
      </x:c>
      <x:c r="V494" s="1019" t="n">
        <x:f>IF($X494="A",U494*80%+N494*20%,N494*IFERROR(INDEX($AT$5:$AT$60,MATCH($D494,$AR$5:$AR$60,0)),0.6)+Q494*IFERROR(INDEX($AU$5:$AU$60,MATCH($D494,$AR$5:$AR$60,0)),0.4)-R494)</x:f>
        <x:v>67.33950799809037</x:v>
      </x:c>
      <x:c r="W494" s="25" t="str">
        <x:f>IF(E494&gt;=90,"設定6級候補",IF(E494&gt;=75,"設定4以上強候補",IF(E494&gt;=60,"設定4以上を疑う","要観察")))</x:f>
        <x:v>設定4以上を疑う</x:v>
      </x:c>
      <x:c r="X494" s="1004" t="str">
        <x:f>IFERROR(INDEX($AS$5:$AS$60,MATCH($D494,$AR$5:$AR$60,0)),"AT")</x:f>
        <x:v>AT</x:v>
      </x:c>
      <x:c r="Y494" s="145" t="n">
        <x:f>IFERROR((EXP(-$G494/INDEX($AV$5:$BA$12,MATCH($D494,$AR$5:$AR$12,0),1))*($G494/INDEX($AV$5:$BA$12,MATCH($D494,$AR$5:$AR$12,0),1))^$I494)/((EXP(-$G494/INDEX($AV$5:$BA$12,MATCH($D494,$AR$5:$AR$12,0),1))*($G494/INDEX($AV$5:$BA$12,MATCH($D494,$AR$5:$AR$12,0),1))^$I494)+(EXP(-$G494/INDEX($AV$5:$BA$12,MATCH($D494,$AR$5:$AR$12,0),2))*($G494/INDEX($AV$5:$BA$12,MATCH($D494,$AR$5:$AR$12,0),2))^$I494)+(EXP(-$G494/INDEX($AV$5:$BA$12,MATCH($D494,$AR$5:$AR$12,0),3))*($G494/INDEX($AV$5:$BA$12,MATCH($D494,$AR$5:$AR$12,0),3))^$I494)+(EXP(-$G494/INDEX($AV$5:$BA$12,MATCH($D494,$AR$5:$AR$12,0),4))*($G494/INDEX($AV$5:$BA$12,MATCH($D494,$AR$5:$AR$12,0),4))^$I494)+(EXP(-$G494/INDEX($AV$5:$BA$12,MATCH($D494,$AR$5:$AR$12,0),5))*($G494/INDEX($AV$5:$BA$12,MATCH($D494,$AR$5:$AR$12,0),5))^$I494)+(EXP(-$G494/INDEX($AV$5:$BA$12,MATCH($D494,$AR$5:$AR$12,0),6))*($G494/INDEX($AV$5:$BA$12,MATCH($D494,$AR$5:$AR$12,0),6))^$I494)),0)</x:f>
        <x:v>0</x:v>
      </x:c>
      <x:c r="Z494" s="145" t="n">
        <x:f>IFERROR((EXP(-$G494/INDEX($AV$5:$BA$12,MATCH($D494,$AR$5:$AR$12,0),2))*($G494/INDEX($AV$5:$BA$12,MATCH($D494,$AR$5:$AR$12,0),2))^$I494)/((EXP(-$G494/INDEX($AV$5:$BA$12,MATCH($D494,$AR$5:$AR$12,0),1))*($G494/INDEX($AV$5:$BA$12,MATCH($D494,$AR$5:$AR$12,0),1))^$I494)+(EXP(-$G494/INDEX($AV$5:$BA$12,MATCH($D494,$AR$5:$AR$12,0),2))*($G494/INDEX($AV$5:$BA$12,MATCH($D494,$AR$5:$AR$12,0),2))^$I494)+(EXP(-$G494/INDEX($AV$5:$BA$12,MATCH($D494,$AR$5:$AR$12,0),3))*($G494/INDEX($AV$5:$BA$12,MATCH($D494,$AR$5:$AR$12,0),3))^$I494)+(EXP(-$G494/INDEX($AV$5:$BA$12,MATCH($D494,$AR$5:$AR$12,0),4))*($G494/INDEX($AV$5:$BA$12,MATCH($D494,$AR$5:$AR$12,0),4))^$I494)+(EXP(-$G494/INDEX($AV$5:$BA$12,MATCH($D494,$AR$5:$AR$12,0),5))*($G494/INDEX($AV$5:$BA$12,MATCH($D494,$AR$5:$AR$12,0),5))^$I494)+(EXP(-$G494/INDEX($AV$5:$BA$12,MATCH($D494,$AR$5:$AR$12,0),6))*($G494/INDEX($AV$5:$BA$12,MATCH($D494,$AR$5:$AR$12,0),6))^$I494)),0)</x:f>
        <x:v>0</x:v>
      </x:c>
      <x:c r="AA494" s="145" t="n">
        <x:f>IFERROR((EXP(-$G494/INDEX($AV$5:$BA$12,MATCH($D494,$AR$5:$AR$12,0),3))*($G494/INDEX($AV$5:$BA$12,MATCH($D494,$AR$5:$AR$12,0),3))^$I494)/((EXP(-$G494/INDEX($AV$5:$BA$12,MATCH($D494,$AR$5:$AR$12,0),1))*($G494/INDEX($AV$5:$BA$12,MATCH($D494,$AR$5:$AR$12,0),1))^$I494)+(EXP(-$G494/INDEX($AV$5:$BA$12,MATCH($D494,$AR$5:$AR$12,0),2))*($G494/INDEX($AV$5:$BA$12,MATCH($D494,$AR$5:$AR$12,0),2))^$I494)+(EXP(-$G494/INDEX($AV$5:$BA$12,MATCH($D494,$AR$5:$AR$12,0),3))*($G494/INDEX($AV$5:$BA$12,MATCH($D494,$AR$5:$AR$12,0),3))^$I494)+(EXP(-$G494/INDEX($AV$5:$BA$12,MATCH($D494,$AR$5:$AR$12,0),4))*($G494/INDEX($AV$5:$BA$12,MATCH($D494,$AR$5:$AR$12,0),4))^$I494)+(EXP(-$G494/INDEX($AV$5:$BA$12,MATCH($D494,$AR$5:$AR$12,0),5))*($G494/INDEX($AV$5:$BA$12,MATCH($D494,$AR$5:$AR$12,0),5))^$I494)+(EXP(-$G494/INDEX($AV$5:$BA$12,MATCH($D494,$AR$5:$AR$12,0),6))*($G494/INDEX($AV$5:$BA$12,MATCH($D494,$AR$5:$AR$12,0),6))^$I494)),0)</x:f>
        <x:v>0</x:v>
      </x:c>
      <x:c r="AB494" s="145" t="n">
        <x:f>IFERROR((EXP(-$G494/INDEX($AV$5:$BA$12,MATCH($D494,$AR$5:$AR$12,0),4))*($G494/INDEX($AV$5:$BA$12,MATCH($D494,$AR$5:$AR$12,0),4))^$I494)/((EXP(-$G494/INDEX($AV$5:$BA$12,MATCH($D494,$AR$5:$AR$12,0),1))*($G494/INDEX($AV$5:$BA$12,MATCH($D494,$AR$5:$AR$12,0),1))^$I494)+(EXP(-$G494/INDEX($AV$5:$BA$12,MATCH($D494,$AR$5:$AR$12,0),2))*($G494/INDEX($AV$5:$BA$12,MATCH($D494,$AR$5:$AR$12,0),2))^$I494)+(EXP(-$G494/INDEX($AV$5:$BA$12,MATCH($D494,$AR$5:$AR$12,0),3))*($G494/INDEX($AV$5:$BA$12,MATCH($D494,$AR$5:$AR$12,0),3))^$I494)+(EXP(-$G494/INDEX($AV$5:$BA$12,MATCH($D494,$AR$5:$AR$12,0),4))*($G494/INDEX($AV$5:$BA$12,MATCH($D494,$AR$5:$AR$12,0),4))^$I494)+(EXP(-$G494/INDEX($AV$5:$BA$12,MATCH($D494,$AR$5:$AR$12,0),5))*($G494/INDEX($AV$5:$BA$12,MATCH($D494,$AR$5:$AR$12,0),5))^$I494)+(EXP(-$G494/INDEX($AV$5:$BA$12,MATCH($D494,$AR$5:$AR$12,0),6))*($G494/INDEX($AV$5:$BA$12,MATCH($D494,$AR$5:$AR$12,0),6))^$I494)),0)</x:f>
        <x:v>0</x:v>
      </x:c>
      <x:c r="AC494" s="145" t="n">
        <x:f>IFERROR((EXP(-$G494/INDEX($AV$5:$BA$12,MATCH($D494,$AR$5:$AR$12,0),5))*($G494/INDEX($AV$5:$BA$12,MATCH($D494,$AR$5:$AR$12,0),5))^$I494)/((EXP(-$G494/INDEX($AV$5:$BA$12,MATCH($D494,$AR$5:$AR$12,0),1))*($G494/INDEX($AV$5:$BA$12,MATCH($D494,$AR$5:$AR$12,0),1))^$I494)+(EXP(-$G494/INDEX($AV$5:$BA$12,MATCH($D494,$AR$5:$AR$12,0),2))*($G494/INDEX($AV$5:$BA$12,MATCH($D494,$AR$5:$AR$12,0),2))^$I494)+(EXP(-$G494/INDEX($AV$5:$BA$12,MATCH($D494,$AR$5:$AR$12,0),3))*($G494/INDEX($AV$5:$BA$12,MATCH($D494,$AR$5:$AR$12,0),3))^$I494)+(EXP(-$G494/INDEX($AV$5:$BA$12,MATCH($D494,$AR$5:$AR$12,0),4))*($G494/INDEX($AV$5:$BA$12,MATCH($D494,$AR$5:$AR$12,0),4))^$I494)+(EXP(-$G494/INDEX($AV$5:$BA$12,MATCH($D494,$AR$5:$AR$12,0),5))*($G494/INDEX($AV$5:$BA$12,MATCH($D494,$AR$5:$AR$12,0),5))^$I494)+(EXP(-$G494/INDEX($AV$5:$BA$12,MATCH($D494,$AR$5:$AR$12,0),6))*($G494/INDEX($AV$5:$BA$12,MATCH($D494,$AR$5:$AR$12,0),6))^$I494)),0)</x:f>
        <x:v>0</x:v>
      </x:c>
      <x:c r="AD494" s="145" t="n">
        <x:f>IFERROR((EXP(-$G494/INDEX($AV$5:$BA$12,MATCH($D494,$AR$5:$AR$12,0),6))*($G494/INDEX($AV$5:$BA$12,MATCH($D494,$AR$5:$AR$12,0),6))^$I494)/((EXP(-$G494/INDEX($AV$5:$BA$12,MATCH($D494,$AR$5:$AR$12,0),1))*($G494/INDEX($AV$5:$BA$12,MATCH($D494,$AR$5:$AR$12,0),1))^$I494)+(EXP(-$G494/INDEX($AV$5:$BA$12,MATCH($D494,$AR$5:$AR$12,0),2))*($G494/INDEX($AV$5:$BA$12,MATCH($D494,$AR$5:$AR$12,0),2))^$I494)+(EXP(-$G494/INDEX($AV$5:$BA$12,MATCH($D494,$AR$5:$AR$12,0),3))*($G494/INDEX($AV$5:$BA$12,MATCH($D494,$AR$5:$AR$12,0),3))^$I494)+(EXP(-$G494/INDEX($AV$5:$BA$12,MATCH($D494,$AR$5:$AR$12,0),4))*($G494/INDEX($AV$5:$BA$12,MATCH($D494,$AR$5:$AR$12,0),4))^$I494)+(EXP(-$G494/INDEX($AV$5:$BA$12,MATCH($D494,$AR$5:$AR$12,0),5))*($G494/INDEX($AV$5:$BA$12,MATCH($D494,$AR$5:$AR$12,0),5))^$I494)+(EXP(-$G494/INDEX($AV$5:$BA$12,MATCH($D494,$AR$5:$AR$12,0),6))*($G494/INDEX($AV$5:$BA$12,MATCH($D494,$AR$5:$AR$12,0),6))^$I494)),0)</x:f>
        <x:v>0</x:v>
      </x:c>
      <x:c r="AE494" s="145" t="n">
        <x:f>IFERROR((EXP(-$G494/INDEX($BB$5:$BG$12,MATCH($D494,$AR$5:$AR$12,0),1))*($G494/INDEX($BB$5:$BG$12,MATCH($D494,$AR$5:$AR$12,0),1))^$J494)/((EXP(-$G494/INDEX($BB$5:$BG$12,MATCH($D494,$AR$5:$AR$12,0),1))*($G494/INDEX($BB$5:$BG$12,MATCH($D494,$AR$5:$AR$12,0),1))^$J494)+(EXP(-$G494/INDEX($BB$5:$BG$12,MATCH($D494,$AR$5:$AR$12,0),2))*($G494/INDEX($BB$5:$BG$12,MATCH($D494,$AR$5:$AR$12,0),2))^$J494)+(EXP(-$G494/INDEX($BB$5:$BG$12,MATCH($D494,$AR$5:$AR$12,0),3))*($G494/INDEX($BB$5:$BG$12,MATCH($D494,$AR$5:$AR$12,0),3))^$J494)+(EXP(-$G494/INDEX($BB$5:$BG$12,MATCH($D494,$AR$5:$AR$12,0),4))*($G494/INDEX($BB$5:$BG$12,MATCH($D494,$AR$5:$AR$12,0),4))^$J494)+(EXP(-$G494/INDEX($BB$5:$BG$12,MATCH($D494,$AR$5:$AR$12,0),5))*($G494/INDEX($BB$5:$BG$12,MATCH($D494,$AR$5:$AR$12,0),5))^$J494)+(EXP(-$G494/INDEX($BB$5:$BG$12,MATCH($D494,$AR$5:$AR$12,0),6))*($G494/INDEX($BB$5:$BG$12,MATCH($D494,$AR$5:$AR$12,0),6))^$J494)),0)</x:f>
        <x:v>0</x:v>
      </x:c>
      <x:c r="AF494" s="145" t="n">
        <x:f>IFERROR((EXP(-$G494/INDEX($BB$5:$BG$12,MATCH($D494,$AR$5:$AR$12,0),2))*($G494/INDEX($BB$5:$BG$12,MATCH($D494,$AR$5:$AR$12,0),2))^$J494)/((EXP(-$G494/INDEX($BB$5:$BG$12,MATCH($D494,$AR$5:$AR$12,0),1))*($G494/INDEX($BB$5:$BG$12,MATCH($D494,$AR$5:$AR$12,0),1))^$J494)+(EXP(-$G494/INDEX($BB$5:$BG$12,MATCH($D494,$AR$5:$AR$12,0),2))*($G494/INDEX($BB$5:$BG$12,MATCH($D494,$AR$5:$AR$12,0),2))^$J494)+(EXP(-$G494/INDEX($BB$5:$BG$12,MATCH($D494,$AR$5:$AR$12,0),3))*($G494/INDEX($BB$5:$BG$12,MATCH($D494,$AR$5:$AR$12,0),3))^$J494)+(EXP(-$G494/INDEX($BB$5:$BG$12,MATCH($D494,$AR$5:$AR$12,0),4))*($G494/INDEX($BB$5:$BG$12,MATCH($D494,$AR$5:$AR$12,0),4))^$J494)+(EXP(-$G494/INDEX($BB$5:$BG$12,MATCH($D494,$AR$5:$AR$12,0),5))*($G494/INDEX($BB$5:$BG$12,MATCH($D494,$AR$5:$AR$12,0),5))^$J494)+(EXP(-$G494/INDEX($BB$5:$BG$12,MATCH($D494,$AR$5:$AR$12,0),6))*($G494/INDEX($BB$5:$BG$12,MATCH($D494,$AR$5:$AR$12,0),6))^$J494)),0)</x:f>
        <x:v>0</x:v>
      </x:c>
      <x:c r="AG494" s="145" t="n">
        <x:f>IFERROR((EXP(-$G494/INDEX($BB$5:$BG$12,MATCH($D494,$AR$5:$AR$12,0),3))*($G494/INDEX($BB$5:$BG$12,MATCH($D494,$AR$5:$AR$12,0),3))^$J494)/((EXP(-$G494/INDEX($BB$5:$BG$12,MATCH($D494,$AR$5:$AR$12,0),1))*($G494/INDEX($BB$5:$BG$12,MATCH($D494,$AR$5:$AR$12,0),1))^$J494)+(EXP(-$G494/INDEX($BB$5:$BG$12,MATCH($D494,$AR$5:$AR$12,0),2))*($G494/INDEX($BB$5:$BG$12,MATCH($D494,$AR$5:$AR$12,0),2))^$J494)+(EXP(-$G494/INDEX($BB$5:$BG$12,MATCH($D494,$AR$5:$AR$12,0),3))*($G494/INDEX($BB$5:$BG$12,MATCH($D494,$AR$5:$AR$12,0),3))^$J494)+(EXP(-$G494/INDEX($BB$5:$BG$12,MATCH($D494,$AR$5:$AR$12,0),4))*($G494/INDEX($BB$5:$BG$12,MATCH($D494,$AR$5:$AR$12,0),4))^$J494)+(EXP(-$G494/INDEX($BB$5:$BG$12,MATCH($D494,$AR$5:$AR$12,0),5))*($G494/INDEX($BB$5:$BG$12,MATCH($D494,$AR$5:$AR$12,0),5))^$J494)+(EXP(-$G494/INDEX($BB$5:$BG$12,MATCH($D494,$AR$5:$AR$12,0),6))*($G494/INDEX($BB$5:$BG$12,MATCH($D494,$AR$5:$AR$12,0),6))^$J494)),0)</x:f>
        <x:v>0</x:v>
      </x:c>
      <x:c r="AH494" s="145" t="n">
        <x:f>IFERROR((EXP(-$G494/INDEX($BB$5:$BG$12,MATCH($D494,$AR$5:$AR$12,0),4))*($G494/INDEX($BB$5:$BG$12,MATCH($D494,$AR$5:$AR$12,0),4))^$J494)/((EXP(-$G494/INDEX($BB$5:$BG$12,MATCH($D494,$AR$5:$AR$12,0),1))*($G494/INDEX($BB$5:$BG$12,MATCH($D494,$AR$5:$AR$12,0),1))^$J494)+(EXP(-$G494/INDEX($BB$5:$BG$12,MATCH($D494,$AR$5:$AR$12,0),2))*($G494/INDEX($BB$5:$BG$12,MATCH($D494,$AR$5:$AR$12,0),2))^$J494)+(EXP(-$G494/INDEX($BB$5:$BG$12,MATCH($D494,$AR$5:$AR$12,0),3))*($G494/INDEX($BB$5:$BG$12,MATCH($D494,$AR$5:$AR$12,0),3))^$J494)+(EXP(-$G494/INDEX($BB$5:$BG$12,MATCH($D494,$AR$5:$AR$12,0),4))*($G494/INDEX($BB$5:$BG$12,MATCH($D494,$AR$5:$AR$12,0),4))^$J494)+(EXP(-$G494/INDEX($BB$5:$BG$12,MATCH($D494,$AR$5:$AR$12,0),5))*($G494/INDEX($BB$5:$BG$12,MATCH($D494,$AR$5:$AR$12,0),5))^$J494)+(EXP(-$G494/INDEX($BB$5:$BG$12,MATCH($D494,$AR$5:$AR$12,0),6))*($G494/INDEX($BB$5:$BG$12,MATCH($D494,$AR$5:$AR$12,0),6))^$J494)),0)</x:f>
        <x:v>0</x:v>
      </x:c>
      <x:c r="AI494" s="145" t="n">
        <x:f>IFERROR((EXP(-$G494/INDEX($BB$5:$BG$12,MATCH($D494,$AR$5:$AR$12,0),5))*($G494/INDEX($BB$5:$BG$12,MATCH($D494,$AR$5:$AR$12,0),5))^$J494)/((EXP(-$G494/INDEX($BB$5:$BG$12,MATCH($D494,$AR$5:$AR$12,0),1))*($G494/INDEX($BB$5:$BG$12,MATCH($D494,$AR$5:$AR$12,0),1))^$J494)+(EXP(-$G494/INDEX($BB$5:$BG$12,MATCH($D494,$AR$5:$AR$12,0),2))*($G494/INDEX($BB$5:$BG$12,MATCH($D494,$AR$5:$AR$12,0),2))^$J494)+(EXP(-$G494/INDEX($BB$5:$BG$12,MATCH($D494,$AR$5:$AR$12,0),3))*($G494/INDEX($BB$5:$BG$12,MATCH($D494,$AR$5:$AR$12,0),3))^$J494)+(EXP(-$G494/INDEX($BB$5:$BG$12,MATCH($D494,$AR$5:$AR$12,0),4))*($G494/INDEX($BB$5:$BG$12,MATCH($D494,$AR$5:$AR$12,0),4))^$J494)+(EXP(-$G494/INDEX($BB$5:$BG$12,MATCH($D494,$AR$5:$AR$12,0),5))*($G494/INDEX($BB$5:$BG$12,MATCH($D494,$AR$5:$AR$12,0),5))^$J494)+(EXP(-$G494/INDEX($BB$5:$BG$12,MATCH($D494,$AR$5:$AR$12,0),6))*($G494/INDEX($BB$5:$BG$12,MATCH($D494,$AR$5:$AR$12,0),6))^$J494)),0)</x:f>
        <x:v>0</x:v>
      </x:c>
      <x:c r="AJ494" s="145" t="n">
        <x:f>IFERROR((EXP(-$G494/INDEX($BB$5:$BG$12,MATCH($D494,$AR$5:$AR$12,0),6))*($G494/INDEX($BB$5:$BG$12,MATCH($D494,$AR$5:$AR$12,0),6))^$J494)/((EXP(-$G494/INDEX($BB$5:$BG$12,MATCH($D494,$AR$5:$AR$12,0),1))*($G494/INDEX($BB$5:$BG$12,MATCH($D494,$AR$5:$AR$12,0),1))^$J494)+(EXP(-$G494/INDEX($BB$5:$BG$12,MATCH($D494,$AR$5:$AR$12,0),2))*($G494/INDEX($BB$5:$BG$12,MATCH($D494,$AR$5:$AR$12,0),2))^$J494)+(EXP(-$G494/INDEX($BB$5:$BG$12,MATCH($D494,$AR$5:$AR$12,0),3))*($G494/INDEX($BB$5:$BG$12,MATCH($D494,$AR$5:$AR$12,0),3))^$J494)+(EXP(-$G494/INDEX($BB$5:$BG$12,MATCH($D494,$AR$5:$AR$12,0),4))*($G494/INDEX($BB$5:$BG$12,MATCH($D494,$AR$5:$AR$12,0),4))^$J494)+(EXP(-$G494/INDEX($BB$5:$BG$12,MATCH($D494,$AR$5:$AR$12,0),5))*($G494/INDEX($BB$5:$BG$12,MATCH($D494,$AR$5:$AR$12,0),5))^$J494)+(EXP(-$G494/INDEX($BB$5:$BG$12,MATCH($D494,$AR$5:$AR$12,0),6))*($G494/INDEX($BB$5:$BG$12,MATCH($D494,$AR$5:$AR$12,0),6))^$J494)),0)</x:f>
        <x:v>0</x:v>
      </x:c>
      <x:c r="BJ494"/>
      <x:c r="BK494"/>
      <x:c r="BL494"/>
      <x:c r="BM494"/>
      <x:c r="BN494"/>
      <x:c r="BO494"/>
      <x:c r="BP494"/>
      <x:c r="BQ494"/>
      <x:c r="BR494"/>
      <x:c r="BS494"/>
      <x:c r="BT494"/>
      <x:c r="BU494"/>
      <x:c r="BV494"/>
      <x:c r="BW494"/>
      <x:c r="BX494"/>
      <x:c r="BY494"/>
      <x:c r="BZ494"/>
    </x:row>
    <x:row r="495">
      <x:c r="A495" s="30" t="n">
        <x:f>'対象台データ'!A493</x:f>
        <x:v>46230</x:v>
      </x:c>
      <x:c r="B495" s="1004" t="str">
        <x:f>'対象台データ'!B493</x:f>
        <x:v>月</x:v>
      </x:c>
      <x:c r="C495" s="1004" t="str">
        <x:f>'対象台データ'!C493</x:f>
        <x:v>7/27</x:v>
      </x:c>
      <x:c r="D495" t="str">
        <x:f>'対象台データ'!D493</x:f>
        <x:v>カバネリ 海門決戦</x:v>
      </x:c>
      <x:c r="E495" s="1015" t="n">
        <x:f>IF($X495="A",MIN(100,MAX(0,55+(V495-55)*(1+0.4*SQRT(MIN(G495/8000,1))))),MIN(100,MAX(0,V495)))</x:f>
        <x:v>62.730521823710234</x:v>
      </x:c>
      <x:c r="F495" s="1017" t="n">
        <x:f>'対象台データ'!E493</x:f>
        <x:v>527</x:v>
      </x:c>
      <x:c r="G495" s="644" t="n">
        <x:f>'対象台データ'!F493</x:f>
        <x:v>5282</x:v>
      </x:c>
      <x:c r="H495" s="644" t="n">
        <x:f>'対象台データ'!G493</x:f>
        <x:v>1791</x:v>
      </x:c>
      <x:c r="I495" s="644" t="n">
        <x:f>'対象台データ'!H493</x:f>
        <x:v>0</x:v>
      </x:c>
      <x:c r="J495" s="644" t="n">
        <x:f>'対象台データ'!I493</x:f>
        <x:v>23</x:v>
      </x:c>
      <x:c r="K495" s="145" t="n">
        <x:f>'対象台データ'!K493</x:f>
        <x:v>1.1130253691783416</x:v>
      </x:c>
      <x:c r="L495" s="28" t="n">
        <x:f>IF(G495&lt;=0,5,IF(G495&lt;1500,5+(G495-0)*(20-5)/(1500-0),IF(G495&lt;3000,20+(G495-1500)*(40-20)/(3000-1500),IF(G495&lt;4500,40+(G495-3000)*(58-40)/(4500-3000),IF(G495&lt;6000,58+(G495-4500)*(72-58)/(6000-4500),IF(G495&lt;7500,72+(G495-6000)*(84-72)/(7500-6000),IF(G495&lt;9000,84+(G495-7500)*(93-84)/(9000-7500),IF(G495&lt;11000,93+(G495-9000)*(100-93)/(11000-9000),100))))))))</x:f>
        <x:v>65.29866666666666</x:v>
      </x:c>
      <x:c r="M495" s="28" t="n">
        <x:v>1</x:v>
      </x:c>
      <x:c r="N495" s="28" t="n">
        <x:f>MIN(100,L495*M495)</x:f>
        <x:v>65.29866666666666</x:v>
      </x:c>
      <x:c r="O495" s="28" t="n">
        <x:f>IF(K495&lt;=0.8,0,IF(K495&lt;0.9,0+(K495-0.8)*(10-0)/(0.9-0.8),IF(K495&lt;1,10+(K495-0.9)*(35-10)/(1-0.9),IF(K495&lt;1.2,35+(K495-1)*(87-35)/(1.2-1),IF(K495&lt;1.3,87+(K495-1.2)*(96-87)/(1.3-1.2),IF(K495&lt;1.45,96+(K495-1.3)*(100-96)/(1.45-1.3),100))))))</x:f>
        <x:v>64.38659598636883</x:v>
      </x:c>
      <x:c r="P495" s="145" t="n">
        <x:f>MIN(1,SQRT(G495/8000))</x:f>
        <x:v>0.8125576902595901</x:v>
      </x:c>
      <x:c r="Q495" s="28" t="n">
        <x:f>35+(O495-35)*P495</x:f>
        <x:v>58.8783045592756</x:v>
      </x:c>
      <x:c r="R495" s="28" t="n">
        <x:f>IF(K495&lt;0.95,MIN(25,(0.95-K495)*250),0)</x:f>
        <x:v>0</x:v>
      </x:c>
      <x:c r="S495" s="28" t="n">
        <x:f>IF($X495="A",Y495*5+Z495*15+AA495*30+AB495*60+AC495*80+AD495*100,0)</x:f>
        <x:v>0</x:v>
      </x:c>
      <x:c r="T495" s="28" t="n">
        <x:f>IF($X495="A",AE495*5+AF495*15+AG495*30+AH495*60+AI495*80+AJ495*100,0)</x:f>
        <x:v>0</x:v>
      </x:c>
      <x:c r="U495" s="28" t="n">
        <x:f>IF($X495="A",S495*15%+T495*30%+Q495*55%,0)</x:f>
        <x:v>0</x:v>
      </x:c>
      <x:c r="V495" s="1019" t="n">
        <x:f>IF($X495="A",U495*80%+N495*20%,N495*IFERROR(INDEX($AT$5:$AT$60,MATCH($D495,$AR$5:$AR$60,0)),0.6)+Q495*IFERROR(INDEX($AU$5:$AU$60,MATCH($D495,$AR$5:$AR$60,0)),0.4)-R495)</x:f>
        <x:v>62.730521823710234</x:v>
      </x:c>
      <x:c r="W495" s="25" t="str">
        <x:f>IF(E495&gt;=90,"設定6級候補",IF(E495&gt;=75,"設定4以上強候補",IF(E495&gt;=60,"設定4以上を疑う","要観察")))</x:f>
        <x:v>設定4以上を疑う</x:v>
      </x:c>
      <x:c r="X495" s="1004" t="str">
        <x:f>IFERROR(INDEX($AS$5:$AS$60,MATCH($D495,$AR$5:$AR$60,0)),"AT")</x:f>
        <x:v>AT</x:v>
      </x:c>
      <x:c r="Y495" s="145" t="n">
        <x:f>IFERROR((EXP(-$G495/INDEX($AV$5:$BA$12,MATCH($D495,$AR$5:$AR$12,0),1))*($G495/INDEX($AV$5:$BA$12,MATCH($D495,$AR$5:$AR$12,0),1))^$I495)/((EXP(-$G495/INDEX($AV$5:$BA$12,MATCH($D495,$AR$5:$AR$12,0),1))*($G495/INDEX($AV$5:$BA$12,MATCH($D495,$AR$5:$AR$12,0),1))^$I495)+(EXP(-$G495/INDEX($AV$5:$BA$12,MATCH($D495,$AR$5:$AR$12,0),2))*($G495/INDEX($AV$5:$BA$12,MATCH($D495,$AR$5:$AR$12,0),2))^$I495)+(EXP(-$G495/INDEX($AV$5:$BA$12,MATCH($D495,$AR$5:$AR$12,0),3))*($G495/INDEX($AV$5:$BA$12,MATCH($D495,$AR$5:$AR$12,0),3))^$I495)+(EXP(-$G495/INDEX($AV$5:$BA$12,MATCH($D495,$AR$5:$AR$12,0),4))*($G495/INDEX($AV$5:$BA$12,MATCH($D495,$AR$5:$AR$12,0),4))^$I495)+(EXP(-$G495/INDEX($AV$5:$BA$12,MATCH($D495,$AR$5:$AR$12,0),5))*($G495/INDEX($AV$5:$BA$12,MATCH($D495,$AR$5:$AR$12,0),5))^$I495)+(EXP(-$G495/INDEX($AV$5:$BA$12,MATCH($D495,$AR$5:$AR$12,0),6))*($G495/INDEX($AV$5:$BA$12,MATCH($D495,$AR$5:$AR$12,0),6))^$I495)),0)</x:f>
        <x:v>0</x:v>
      </x:c>
      <x:c r="Z495" s="145" t="n">
        <x:f>IFERROR((EXP(-$G495/INDEX($AV$5:$BA$12,MATCH($D495,$AR$5:$AR$12,0),2))*($G495/INDEX($AV$5:$BA$12,MATCH($D495,$AR$5:$AR$12,0),2))^$I495)/((EXP(-$G495/INDEX($AV$5:$BA$12,MATCH($D495,$AR$5:$AR$12,0),1))*($G495/INDEX($AV$5:$BA$12,MATCH($D495,$AR$5:$AR$12,0),1))^$I495)+(EXP(-$G495/INDEX($AV$5:$BA$12,MATCH($D495,$AR$5:$AR$12,0),2))*($G495/INDEX($AV$5:$BA$12,MATCH($D495,$AR$5:$AR$12,0),2))^$I495)+(EXP(-$G495/INDEX($AV$5:$BA$12,MATCH($D495,$AR$5:$AR$12,0),3))*($G495/INDEX($AV$5:$BA$12,MATCH($D495,$AR$5:$AR$12,0),3))^$I495)+(EXP(-$G495/INDEX($AV$5:$BA$12,MATCH($D495,$AR$5:$AR$12,0),4))*($G495/INDEX($AV$5:$BA$12,MATCH($D495,$AR$5:$AR$12,0),4))^$I495)+(EXP(-$G495/INDEX($AV$5:$BA$12,MATCH($D495,$AR$5:$AR$12,0),5))*($G495/INDEX($AV$5:$BA$12,MATCH($D495,$AR$5:$AR$12,0),5))^$I495)+(EXP(-$G495/INDEX($AV$5:$BA$12,MATCH($D495,$AR$5:$AR$12,0),6))*($G495/INDEX($AV$5:$BA$12,MATCH($D495,$AR$5:$AR$12,0),6))^$I495)),0)</x:f>
        <x:v>0</x:v>
      </x:c>
      <x:c r="AA495" s="145" t="n">
        <x:f>IFERROR((EXP(-$G495/INDEX($AV$5:$BA$12,MATCH($D495,$AR$5:$AR$12,0),3))*($G495/INDEX($AV$5:$BA$12,MATCH($D495,$AR$5:$AR$12,0),3))^$I495)/((EXP(-$G495/INDEX($AV$5:$BA$12,MATCH($D495,$AR$5:$AR$12,0),1))*($G495/INDEX($AV$5:$BA$12,MATCH($D495,$AR$5:$AR$12,0),1))^$I495)+(EXP(-$G495/INDEX($AV$5:$BA$12,MATCH($D495,$AR$5:$AR$12,0),2))*($G495/INDEX($AV$5:$BA$12,MATCH($D495,$AR$5:$AR$12,0),2))^$I495)+(EXP(-$G495/INDEX($AV$5:$BA$12,MATCH($D495,$AR$5:$AR$12,0),3))*($G495/INDEX($AV$5:$BA$12,MATCH($D495,$AR$5:$AR$12,0),3))^$I495)+(EXP(-$G495/INDEX($AV$5:$BA$12,MATCH($D495,$AR$5:$AR$12,0),4))*($G495/INDEX($AV$5:$BA$12,MATCH($D495,$AR$5:$AR$12,0),4))^$I495)+(EXP(-$G495/INDEX($AV$5:$BA$12,MATCH($D495,$AR$5:$AR$12,0),5))*($G495/INDEX($AV$5:$BA$12,MATCH($D495,$AR$5:$AR$12,0),5))^$I495)+(EXP(-$G495/INDEX($AV$5:$BA$12,MATCH($D495,$AR$5:$AR$12,0),6))*($G495/INDEX($AV$5:$BA$12,MATCH($D495,$AR$5:$AR$12,0),6))^$I495)),0)</x:f>
        <x:v>0</x:v>
      </x:c>
      <x:c r="AB495" s="145" t="n">
        <x:f>IFERROR((EXP(-$G495/INDEX($AV$5:$BA$12,MATCH($D495,$AR$5:$AR$12,0),4))*($G495/INDEX($AV$5:$BA$12,MATCH($D495,$AR$5:$AR$12,0),4))^$I495)/((EXP(-$G495/INDEX($AV$5:$BA$12,MATCH($D495,$AR$5:$AR$12,0),1))*($G495/INDEX($AV$5:$BA$12,MATCH($D495,$AR$5:$AR$12,0),1))^$I495)+(EXP(-$G495/INDEX($AV$5:$BA$12,MATCH($D495,$AR$5:$AR$12,0),2))*($G495/INDEX($AV$5:$BA$12,MATCH($D495,$AR$5:$AR$12,0),2))^$I495)+(EXP(-$G495/INDEX($AV$5:$BA$12,MATCH($D495,$AR$5:$AR$12,0),3))*($G495/INDEX($AV$5:$BA$12,MATCH($D495,$AR$5:$AR$12,0),3))^$I495)+(EXP(-$G495/INDEX($AV$5:$BA$12,MATCH($D495,$AR$5:$AR$12,0),4))*($G495/INDEX($AV$5:$BA$12,MATCH($D495,$AR$5:$AR$12,0),4))^$I495)+(EXP(-$G495/INDEX($AV$5:$BA$12,MATCH($D495,$AR$5:$AR$12,0),5))*($G495/INDEX($AV$5:$BA$12,MATCH($D495,$AR$5:$AR$12,0),5))^$I495)+(EXP(-$G495/INDEX($AV$5:$BA$12,MATCH($D495,$AR$5:$AR$12,0),6))*($G495/INDEX($AV$5:$BA$12,MATCH($D495,$AR$5:$AR$12,0),6))^$I495)),0)</x:f>
        <x:v>0</x:v>
      </x:c>
      <x:c r="AC495" s="145" t="n">
        <x:f>IFERROR((EXP(-$G495/INDEX($AV$5:$BA$12,MATCH($D495,$AR$5:$AR$12,0),5))*($G495/INDEX($AV$5:$BA$12,MATCH($D495,$AR$5:$AR$12,0),5))^$I495)/((EXP(-$G495/INDEX($AV$5:$BA$12,MATCH($D495,$AR$5:$AR$12,0),1))*($G495/INDEX($AV$5:$BA$12,MATCH($D495,$AR$5:$AR$12,0),1))^$I495)+(EXP(-$G495/INDEX($AV$5:$BA$12,MATCH($D495,$AR$5:$AR$12,0),2))*($G495/INDEX($AV$5:$BA$12,MATCH($D495,$AR$5:$AR$12,0),2))^$I495)+(EXP(-$G495/INDEX($AV$5:$BA$12,MATCH($D495,$AR$5:$AR$12,0),3))*($G495/INDEX($AV$5:$BA$12,MATCH($D495,$AR$5:$AR$12,0),3))^$I495)+(EXP(-$G495/INDEX($AV$5:$BA$12,MATCH($D495,$AR$5:$AR$12,0),4))*($G495/INDEX($AV$5:$BA$12,MATCH($D495,$AR$5:$AR$12,0),4))^$I495)+(EXP(-$G495/INDEX($AV$5:$BA$12,MATCH($D495,$AR$5:$AR$12,0),5))*($G495/INDEX($AV$5:$BA$12,MATCH($D495,$AR$5:$AR$12,0),5))^$I495)+(EXP(-$G495/INDEX($AV$5:$BA$12,MATCH($D495,$AR$5:$AR$12,0),6))*($G495/INDEX($AV$5:$BA$12,MATCH($D495,$AR$5:$AR$12,0),6))^$I495)),0)</x:f>
        <x:v>0</x:v>
      </x:c>
      <x:c r="AD495" s="145" t="n">
        <x:f>IFERROR((EXP(-$G495/INDEX($AV$5:$BA$12,MATCH($D495,$AR$5:$AR$12,0),6))*($G495/INDEX($AV$5:$BA$12,MATCH($D495,$AR$5:$AR$12,0),6))^$I495)/((EXP(-$G495/INDEX($AV$5:$BA$12,MATCH($D495,$AR$5:$AR$12,0),1))*($G495/INDEX($AV$5:$BA$12,MATCH($D495,$AR$5:$AR$12,0),1))^$I495)+(EXP(-$G495/INDEX($AV$5:$BA$12,MATCH($D495,$AR$5:$AR$12,0),2))*($G495/INDEX($AV$5:$BA$12,MATCH($D495,$AR$5:$AR$12,0),2))^$I495)+(EXP(-$G495/INDEX($AV$5:$BA$12,MATCH($D495,$AR$5:$AR$12,0),3))*($G495/INDEX($AV$5:$BA$12,MATCH($D495,$AR$5:$AR$12,0),3))^$I495)+(EXP(-$G495/INDEX($AV$5:$BA$12,MATCH($D495,$AR$5:$AR$12,0),4))*($G495/INDEX($AV$5:$BA$12,MATCH($D495,$AR$5:$AR$12,0),4))^$I495)+(EXP(-$G495/INDEX($AV$5:$BA$12,MATCH($D495,$AR$5:$AR$12,0),5))*($G495/INDEX($AV$5:$BA$12,MATCH($D495,$AR$5:$AR$12,0),5))^$I495)+(EXP(-$G495/INDEX($AV$5:$BA$12,MATCH($D495,$AR$5:$AR$12,0),6))*($G495/INDEX($AV$5:$BA$12,MATCH($D495,$AR$5:$AR$12,0),6))^$I495)),0)</x:f>
        <x:v>0</x:v>
      </x:c>
      <x:c r="AE495" s="145" t="n">
        <x:f>IFERROR((EXP(-$G495/INDEX($BB$5:$BG$12,MATCH($D495,$AR$5:$AR$12,0),1))*($G495/INDEX($BB$5:$BG$12,MATCH($D495,$AR$5:$AR$12,0),1))^$J495)/((EXP(-$G495/INDEX($BB$5:$BG$12,MATCH($D495,$AR$5:$AR$12,0),1))*($G495/INDEX($BB$5:$BG$12,MATCH($D495,$AR$5:$AR$12,0),1))^$J495)+(EXP(-$G495/INDEX($BB$5:$BG$12,MATCH($D495,$AR$5:$AR$12,0),2))*($G495/INDEX($BB$5:$BG$12,MATCH($D495,$AR$5:$AR$12,0),2))^$J495)+(EXP(-$G495/INDEX($BB$5:$BG$12,MATCH($D495,$AR$5:$AR$12,0),3))*($G495/INDEX($BB$5:$BG$12,MATCH($D495,$AR$5:$AR$12,0),3))^$J495)+(EXP(-$G495/INDEX($BB$5:$BG$12,MATCH($D495,$AR$5:$AR$12,0),4))*($G495/INDEX($BB$5:$BG$12,MATCH($D495,$AR$5:$AR$12,0),4))^$J495)+(EXP(-$G495/INDEX($BB$5:$BG$12,MATCH($D495,$AR$5:$AR$12,0),5))*($G495/INDEX($BB$5:$BG$12,MATCH($D495,$AR$5:$AR$12,0),5))^$J495)+(EXP(-$G495/INDEX($BB$5:$BG$12,MATCH($D495,$AR$5:$AR$12,0),6))*($G495/INDEX($BB$5:$BG$12,MATCH($D495,$AR$5:$AR$12,0),6))^$J495)),0)</x:f>
        <x:v>0</x:v>
      </x:c>
      <x:c r="AF495" s="145" t="n">
        <x:f>IFERROR((EXP(-$G495/INDEX($BB$5:$BG$12,MATCH($D495,$AR$5:$AR$12,0),2))*($G495/INDEX($BB$5:$BG$12,MATCH($D495,$AR$5:$AR$12,0),2))^$J495)/((EXP(-$G495/INDEX($BB$5:$BG$12,MATCH($D495,$AR$5:$AR$12,0),1))*($G495/INDEX($BB$5:$BG$12,MATCH($D495,$AR$5:$AR$12,0),1))^$J495)+(EXP(-$G495/INDEX($BB$5:$BG$12,MATCH($D495,$AR$5:$AR$12,0),2))*($G495/INDEX($BB$5:$BG$12,MATCH($D495,$AR$5:$AR$12,0),2))^$J495)+(EXP(-$G495/INDEX($BB$5:$BG$12,MATCH($D495,$AR$5:$AR$12,0),3))*($G495/INDEX($BB$5:$BG$12,MATCH($D495,$AR$5:$AR$12,0),3))^$J495)+(EXP(-$G495/INDEX($BB$5:$BG$12,MATCH($D495,$AR$5:$AR$12,0),4))*($G495/INDEX($BB$5:$BG$12,MATCH($D495,$AR$5:$AR$12,0),4))^$J495)+(EXP(-$G495/INDEX($BB$5:$BG$12,MATCH($D495,$AR$5:$AR$12,0),5))*($G495/INDEX($BB$5:$BG$12,MATCH($D495,$AR$5:$AR$12,0),5))^$J495)+(EXP(-$G495/INDEX($BB$5:$BG$12,MATCH($D495,$AR$5:$AR$12,0),6))*($G495/INDEX($BB$5:$BG$12,MATCH($D495,$AR$5:$AR$12,0),6))^$J495)),0)</x:f>
        <x:v>0</x:v>
      </x:c>
      <x:c r="AG495" s="145" t="n">
        <x:f>IFERROR((EXP(-$G495/INDEX($BB$5:$BG$12,MATCH($D495,$AR$5:$AR$12,0),3))*($G495/INDEX($BB$5:$BG$12,MATCH($D495,$AR$5:$AR$12,0),3))^$J495)/((EXP(-$G495/INDEX($BB$5:$BG$12,MATCH($D495,$AR$5:$AR$12,0),1))*($G495/INDEX($BB$5:$BG$12,MATCH($D495,$AR$5:$AR$12,0),1))^$J495)+(EXP(-$G495/INDEX($BB$5:$BG$12,MATCH($D495,$AR$5:$AR$12,0),2))*($G495/INDEX($BB$5:$BG$12,MATCH($D495,$AR$5:$AR$12,0),2))^$J495)+(EXP(-$G495/INDEX($BB$5:$BG$12,MATCH($D495,$AR$5:$AR$12,0),3))*($G495/INDEX($BB$5:$BG$12,MATCH($D495,$AR$5:$AR$12,0),3))^$J495)+(EXP(-$G495/INDEX($BB$5:$BG$12,MATCH($D495,$AR$5:$AR$12,0),4))*($G495/INDEX($BB$5:$BG$12,MATCH($D495,$AR$5:$AR$12,0),4))^$J495)+(EXP(-$G495/INDEX($BB$5:$BG$12,MATCH($D495,$AR$5:$AR$12,0),5))*($G495/INDEX($BB$5:$BG$12,MATCH($D495,$AR$5:$AR$12,0),5))^$J495)+(EXP(-$G495/INDEX($BB$5:$BG$12,MATCH($D495,$AR$5:$AR$12,0),6))*($G495/INDEX($BB$5:$BG$12,MATCH($D495,$AR$5:$AR$12,0),6))^$J495)),0)</x:f>
        <x:v>0</x:v>
      </x:c>
      <x:c r="AH495" s="145" t="n">
        <x:f>IFERROR((EXP(-$G495/INDEX($BB$5:$BG$12,MATCH($D495,$AR$5:$AR$12,0),4))*($G495/INDEX($BB$5:$BG$12,MATCH($D495,$AR$5:$AR$12,0),4))^$J495)/((EXP(-$G495/INDEX($BB$5:$BG$12,MATCH($D495,$AR$5:$AR$12,0),1))*($G495/INDEX($BB$5:$BG$12,MATCH($D495,$AR$5:$AR$12,0),1))^$J495)+(EXP(-$G495/INDEX($BB$5:$BG$12,MATCH($D495,$AR$5:$AR$12,0),2))*($G495/INDEX($BB$5:$BG$12,MATCH($D495,$AR$5:$AR$12,0),2))^$J495)+(EXP(-$G495/INDEX($BB$5:$BG$12,MATCH($D495,$AR$5:$AR$12,0),3))*($G495/INDEX($BB$5:$BG$12,MATCH($D495,$AR$5:$AR$12,0),3))^$J495)+(EXP(-$G495/INDEX($BB$5:$BG$12,MATCH($D495,$AR$5:$AR$12,0),4))*($G495/INDEX($BB$5:$BG$12,MATCH($D495,$AR$5:$AR$12,0),4))^$J495)+(EXP(-$G495/INDEX($BB$5:$BG$12,MATCH($D495,$AR$5:$AR$12,0),5))*($G495/INDEX($BB$5:$BG$12,MATCH($D495,$AR$5:$AR$12,0),5))^$J495)+(EXP(-$G495/INDEX($BB$5:$BG$12,MATCH($D495,$AR$5:$AR$12,0),6))*($G495/INDEX($BB$5:$BG$12,MATCH($D495,$AR$5:$AR$12,0),6))^$J495)),0)</x:f>
        <x:v>0</x:v>
      </x:c>
      <x:c r="AI495" s="145" t="n">
        <x:f>IFERROR((EXP(-$G495/INDEX($BB$5:$BG$12,MATCH($D495,$AR$5:$AR$12,0),5))*($G495/INDEX($BB$5:$BG$12,MATCH($D495,$AR$5:$AR$12,0),5))^$J495)/((EXP(-$G495/INDEX($BB$5:$BG$12,MATCH($D495,$AR$5:$AR$12,0),1))*($G495/INDEX($BB$5:$BG$12,MATCH($D495,$AR$5:$AR$12,0),1))^$J495)+(EXP(-$G495/INDEX($BB$5:$BG$12,MATCH($D495,$AR$5:$AR$12,0),2))*($G495/INDEX($BB$5:$BG$12,MATCH($D495,$AR$5:$AR$12,0),2))^$J495)+(EXP(-$G495/INDEX($BB$5:$BG$12,MATCH($D495,$AR$5:$AR$12,0),3))*($G495/INDEX($BB$5:$BG$12,MATCH($D495,$AR$5:$AR$12,0),3))^$J495)+(EXP(-$G495/INDEX($BB$5:$BG$12,MATCH($D495,$AR$5:$AR$12,0),4))*($G495/INDEX($BB$5:$BG$12,MATCH($D495,$AR$5:$AR$12,0),4))^$J495)+(EXP(-$G495/INDEX($BB$5:$BG$12,MATCH($D495,$AR$5:$AR$12,0),5))*($G495/INDEX($BB$5:$BG$12,MATCH($D495,$AR$5:$AR$12,0),5))^$J495)+(EXP(-$G495/INDEX($BB$5:$BG$12,MATCH($D495,$AR$5:$AR$12,0),6))*($G495/INDEX($BB$5:$BG$12,MATCH($D495,$AR$5:$AR$12,0),6))^$J495)),0)</x:f>
        <x:v>0</x:v>
      </x:c>
      <x:c r="AJ495" s="145" t="n">
        <x:f>IFERROR((EXP(-$G495/INDEX($BB$5:$BG$12,MATCH($D495,$AR$5:$AR$12,0),6))*($G495/INDEX($BB$5:$BG$12,MATCH($D495,$AR$5:$AR$12,0),6))^$J495)/((EXP(-$G495/INDEX($BB$5:$BG$12,MATCH($D495,$AR$5:$AR$12,0),1))*($G495/INDEX($BB$5:$BG$12,MATCH($D495,$AR$5:$AR$12,0),1))^$J495)+(EXP(-$G495/INDEX($BB$5:$BG$12,MATCH($D495,$AR$5:$AR$12,0),2))*($G495/INDEX($BB$5:$BG$12,MATCH($D495,$AR$5:$AR$12,0),2))^$J495)+(EXP(-$G495/INDEX($BB$5:$BG$12,MATCH($D495,$AR$5:$AR$12,0),3))*($G495/INDEX($BB$5:$BG$12,MATCH($D495,$AR$5:$AR$12,0),3))^$J495)+(EXP(-$G495/INDEX($BB$5:$BG$12,MATCH($D495,$AR$5:$AR$12,0),4))*($G495/INDEX($BB$5:$BG$12,MATCH($D495,$AR$5:$AR$12,0),4))^$J495)+(EXP(-$G495/INDEX($BB$5:$BG$12,MATCH($D495,$AR$5:$AR$12,0),5))*($G495/INDEX($BB$5:$BG$12,MATCH($D495,$AR$5:$AR$12,0),5))^$J495)+(EXP(-$G495/INDEX($BB$5:$BG$12,MATCH($D495,$AR$5:$AR$12,0),6))*($G495/INDEX($BB$5:$BG$12,MATCH($D495,$AR$5:$AR$12,0),6))^$J495)),0)</x:f>
        <x:v>0</x:v>
      </x:c>
      <x:c r="BJ495"/>
      <x:c r="BK495"/>
      <x:c r="BL495"/>
      <x:c r="BM495"/>
      <x:c r="BN495"/>
      <x:c r="BO495"/>
      <x:c r="BP495"/>
      <x:c r="BQ495"/>
      <x:c r="BR495"/>
      <x:c r="BS495"/>
      <x:c r="BT495"/>
      <x:c r="BU495"/>
      <x:c r="BV495"/>
      <x:c r="BW495"/>
      <x:c r="BX495"/>
      <x:c r="BY495"/>
      <x:c r="BZ495"/>
    </x:row>
    <x:row r="496">
      <x:c r="A496" s="30" t="n">
        <x:f>'対象台データ'!A494</x:f>
        <x:v>46230</x:v>
      </x:c>
      <x:c r="B496" s="1004" t="str">
        <x:f>'対象台データ'!B494</x:f>
        <x:v>月</x:v>
      </x:c>
      <x:c r="C496" s="1004" t="str">
        <x:f>'対象台データ'!C494</x:f>
        <x:v>7/27</x:v>
      </x:c>
      <x:c r="D496" t="str">
        <x:f>'対象台データ'!D494</x:f>
        <x:v>カバネリ 海門決戦</x:v>
      </x:c>
      <x:c r="E496" s="1015" t="n">
        <x:f>IF($X496="A",MIN(100,MAX(0,55+(V496-55)*(1+0.4*SQRT(MIN(G496/8000,1))))),MIN(100,MAX(0,V496)))</x:f>
        <x:v>59.85030237040752</x:v>
      </x:c>
      <x:c r="F496" s="1017" t="n">
        <x:f>'対象台データ'!E494</x:f>
        <x:v>528</x:v>
      </x:c>
      <x:c r="G496" s="644" t="n">
        <x:f>'対象台データ'!F494</x:f>
        <x:v>5314</x:v>
      </x:c>
      <x:c r="H496" s="644" t="n">
        <x:f>'対象台データ'!G494</x:f>
        <x:v>1221</x:v>
      </x:c>
      <x:c r="I496" s="644" t="n">
        <x:f>'対象台データ'!H494</x:f>
        <x:v>0</x:v>
      </x:c>
      <x:c r="J496" s="644" t="n">
        <x:f>'対象台データ'!I494</x:f>
        <x:v>21</x:v>
      </x:c>
      <x:c r="K496" s="145" t="n">
        <x:f>'対象台データ'!K494</x:f>
        <x:v>1.0765901392547987</x:v>
      </x:c>
      <x:c r="L496" s="28" t="n">
        <x:f>IF(G496&lt;=0,5,IF(G496&lt;1500,5+(G496-0)*(20-5)/(1500-0),IF(G496&lt;3000,20+(G496-1500)*(40-20)/(3000-1500),IF(G496&lt;4500,40+(G496-3000)*(58-40)/(4500-3000),IF(G496&lt;6000,58+(G496-4500)*(72-58)/(6000-4500),IF(G496&lt;7500,72+(G496-6000)*(84-72)/(7500-6000),IF(G496&lt;9000,84+(G496-7500)*(93-84)/(9000-7500),IF(G496&lt;11000,93+(G496-9000)*(100-93)/(11000-9000),100))))))))</x:f>
        <x:v>65.59733333333334</x:v>
      </x:c>
      <x:c r="M496" s="28" t="n">
        <x:v>1</x:v>
      </x:c>
      <x:c r="N496" s="28" t="n">
        <x:f>MIN(100,L496*M496)</x:f>
        <x:v>65.59733333333334</x:v>
      </x:c>
      <x:c r="O496" s="28" t="n">
        <x:f>IF(K496&lt;=0.8,0,IF(K496&lt;0.9,0+(K496-0.8)*(10-0)/(0.9-0.8),IF(K496&lt;1,10+(K496-0.9)*(35-10)/(1-0.9),IF(K496&lt;1.2,35+(K496-1)*(87-35)/(1.2-1),IF(K496&lt;1.3,87+(K496-1.2)*(96-87)/(1.3-1.2),IF(K496&lt;1.45,96+(K496-1.3)*(100-96)/(1.45-1.3),100))))))</x:f>
        <x:v>54.91343620624768</x:v>
      </x:c>
      <x:c r="P496" s="145" t="n">
        <x:f>MIN(1,SQRT(G496/8000))</x:f>
        <x:v>0.8150153372789987</x:v>
      </x:c>
      <x:c r="Q496" s="28" t="n">
        <x:f>35+(O496-35)*P496</x:f>
        <x:v>51.22975592601878</x:v>
      </x:c>
      <x:c r="R496" s="28" t="n">
        <x:f>IF(K496&lt;0.95,MIN(25,(0.95-K496)*250),0)</x:f>
        <x:v>0</x:v>
      </x:c>
      <x:c r="S496" s="28" t="n">
        <x:f>IF($X496="A",Y496*5+Z496*15+AA496*30+AB496*60+AC496*80+AD496*100,0)</x:f>
        <x:v>0</x:v>
      </x:c>
      <x:c r="T496" s="28" t="n">
        <x:f>IF($X496="A",AE496*5+AF496*15+AG496*30+AH496*60+AI496*80+AJ496*100,0)</x:f>
        <x:v>0</x:v>
      </x:c>
      <x:c r="U496" s="28" t="n">
        <x:f>IF($X496="A",S496*15%+T496*30%+Q496*55%,0)</x:f>
        <x:v>0</x:v>
      </x:c>
      <x:c r="V496" s="1019" t="n">
        <x:f>IF($X496="A",U496*80%+N496*20%,N496*IFERROR(INDEX($AT$5:$AT$60,MATCH($D496,$AR$5:$AR$60,0)),0.6)+Q496*IFERROR(INDEX($AU$5:$AU$60,MATCH($D496,$AR$5:$AR$60,0)),0.4)-R496)</x:f>
        <x:v>59.85030237040752</x:v>
      </x:c>
      <x:c r="W496" s="25" t="str">
        <x:f>IF(E496&gt;=90,"設定6級候補",IF(E496&gt;=75,"設定4以上強候補",IF(E496&gt;=60,"設定4以上を疑う","要観察")))</x:f>
        <x:v>要観察</x:v>
      </x:c>
      <x:c r="X496" s="1004" t="str">
        <x:f>IFERROR(INDEX($AS$5:$AS$60,MATCH($D496,$AR$5:$AR$60,0)),"AT")</x:f>
        <x:v>AT</x:v>
      </x:c>
      <x:c r="Y496" s="145" t="n">
        <x:f>IFERROR((EXP(-$G496/INDEX($AV$5:$BA$12,MATCH($D496,$AR$5:$AR$12,0),1))*($G496/INDEX($AV$5:$BA$12,MATCH($D496,$AR$5:$AR$12,0),1))^$I496)/((EXP(-$G496/INDEX($AV$5:$BA$12,MATCH($D496,$AR$5:$AR$12,0),1))*($G496/INDEX($AV$5:$BA$12,MATCH($D496,$AR$5:$AR$12,0),1))^$I496)+(EXP(-$G496/INDEX($AV$5:$BA$12,MATCH($D496,$AR$5:$AR$12,0),2))*($G496/INDEX($AV$5:$BA$12,MATCH($D496,$AR$5:$AR$12,0),2))^$I496)+(EXP(-$G496/INDEX($AV$5:$BA$12,MATCH($D496,$AR$5:$AR$12,0),3))*($G496/INDEX($AV$5:$BA$12,MATCH($D496,$AR$5:$AR$12,0),3))^$I496)+(EXP(-$G496/INDEX($AV$5:$BA$12,MATCH($D496,$AR$5:$AR$12,0),4))*($G496/INDEX($AV$5:$BA$12,MATCH($D496,$AR$5:$AR$12,0),4))^$I496)+(EXP(-$G496/INDEX($AV$5:$BA$12,MATCH($D496,$AR$5:$AR$12,0),5))*($G496/INDEX($AV$5:$BA$12,MATCH($D496,$AR$5:$AR$12,0),5))^$I496)+(EXP(-$G496/INDEX($AV$5:$BA$12,MATCH($D496,$AR$5:$AR$12,0),6))*($G496/INDEX($AV$5:$BA$12,MATCH($D496,$AR$5:$AR$12,0),6))^$I496)),0)</x:f>
        <x:v>0</x:v>
      </x:c>
      <x:c r="Z496" s="145" t="n">
        <x:f>IFERROR((EXP(-$G496/INDEX($AV$5:$BA$12,MATCH($D496,$AR$5:$AR$12,0),2))*($G496/INDEX($AV$5:$BA$12,MATCH($D496,$AR$5:$AR$12,0),2))^$I496)/((EXP(-$G496/INDEX($AV$5:$BA$12,MATCH($D496,$AR$5:$AR$12,0),1))*($G496/INDEX($AV$5:$BA$12,MATCH($D496,$AR$5:$AR$12,0),1))^$I496)+(EXP(-$G496/INDEX($AV$5:$BA$12,MATCH($D496,$AR$5:$AR$12,0),2))*($G496/INDEX($AV$5:$BA$12,MATCH($D496,$AR$5:$AR$12,0),2))^$I496)+(EXP(-$G496/INDEX($AV$5:$BA$12,MATCH($D496,$AR$5:$AR$12,0),3))*($G496/INDEX($AV$5:$BA$12,MATCH($D496,$AR$5:$AR$12,0),3))^$I496)+(EXP(-$G496/INDEX($AV$5:$BA$12,MATCH($D496,$AR$5:$AR$12,0),4))*($G496/INDEX($AV$5:$BA$12,MATCH($D496,$AR$5:$AR$12,0),4))^$I496)+(EXP(-$G496/INDEX($AV$5:$BA$12,MATCH($D496,$AR$5:$AR$12,0),5))*($G496/INDEX($AV$5:$BA$12,MATCH($D496,$AR$5:$AR$12,0),5))^$I496)+(EXP(-$G496/INDEX($AV$5:$BA$12,MATCH($D496,$AR$5:$AR$12,0),6))*($G496/INDEX($AV$5:$BA$12,MATCH($D496,$AR$5:$AR$12,0),6))^$I496)),0)</x:f>
        <x:v>0</x:v>
      </x:c>
      <x:c r="AA496" s="145" t="n">
        <x:f>IFERROR((EXP(-$G496/INDEX($AV$5:$BA$12,MATCH($D496,$AR$5:$AR$12,0),3))*($G496/INDEX($AV$5:$BA$12,MATCH($D496,$AR$5:$AR$12,0),3))^$I496)/((EXP(-$G496/INDEX($AV$5:$BA$12,MATCH($D496,$AR$5:$AR$12,0),1))*($G496/INDEX($AV$5:$BA$12,MATCH($D496,$AR$5:$AR$12,0),1))^$I496)+(EXP(-$G496/INDEX($AV$5:$BA$12,MATCH($D496,$AR$5:$AR$12,0),2))*($G496/INDEX($AV$5:$BA$12,MATCH($D496,$AR$5:$AR$12,0),2))^$I496)+(EXP(-$G496/INDEX($AV$5:$BA$12,MATCH($D496,$AR$5:$AR$12,0),3))*($G496/INDEX($AV$5:$BA$12,MATCH($D496,$AR$5:$AR$12,0),3))^$I496)+(EXP(-$G496/INDEX($AV$5:$BA$12,MATCH($D496,$AR$5:$AR$12,0),4))*($G496/INDEX($AV$5:$BA$12,MATCH($D496,$AR$5:$AR$12,0),4))^$I496)+(EXP(-$G496/INDEX($AV$5:$BA$12,MATCH($D496,$AR$5:$AR$12,0),5))*($G496/INDEX($AV$5:$BA$12,MATCH($D496,$AR$5:$AR$12,0),5))^$I496)+(EXP(-$G496/INDEX($AV$5:$BA$12,MATCH($D496,$AR$5:$AR$12,0),6))*($G496/INDEX($AV$5:$BA$12,MATCH($D496,$AR$5:$AR$12,0),6))^$I496)),0)</x:f>
        <x:v>0</x:v>
      </x:c>
      <x:c r="AB496" s="145" t="n">
        <x:f>IFERROR((EXP(-$G496/INDEX($AV$5:$BA$12,MATCH($D496,$AR$5:$AR$12,0),4))*($G496/INDEX($AV$5:$BA$12,MATCH($D496,$AR$5:$AR$12,0),4))^$I496)/((EXP(-$G496/INDEX($AV$5:$BA$12,MATCH($D496,$AR$5:$AR$12,0),1))*($G496/INDEX($AV$5:$BA$12,MATCH($D496,$AR$5:$AR$12,0),1))^$I496)+(EXP(-$G496/INDEX($AV$5:$BA$12,MATCH($D496,$AR$5:$AR$12,0),2))*($G496/INDEX($AV$5:$BA$12,MATCH($D496,$AR$5:$AR$12,0),2))^$I496)+(EXP(-$G496/INDEX($AV$5:$BA$12,MATCH($D496,$AR$5:$AR$12,0),3))*($G496/INDEX($AV$5:$BA$12,MATCH($D496,$AR$5:$AR$12,0),3))^$I496)+(EXP(-$G496/INDEX($AV$5:$BA$12,MATCH($D496,$AR$5:$AR$12,0),4))*($G496/INDEX($AV$5:$BA$12,MATCH($D496,$AR$5:$AR$12,0),4))^$I496)+(EXP(-$G496/INDEX($AV$5:$BA$12,MATCH($D496,$AR$5:$AR$12,0),5))*($G496/INDEX($AV$5:$BA$12,MATCH($D496,$AR$5:$AR$12,0),5))^$I496)+(EXP(-$G496/INDEX($AV$5:$BA$12,MATCH($D496,$AR$5:$AR$12,0),6))*($G496/INDEX($AV$5:$BA$12,MATCH($D496,$AR$5:$AR$12,0),6))^$I496)),0)</x:f>
        <x:v>0</x:v>
      </x:c>
      <x:c r="AC496" s="145" t="n">
        <x:f>IFERROR((EXP(-$G496/INDEX($AV$5:$BA$12,MATCH($D496,$AR$5:$AR$12,0),5))*($G496/INDEX($AV$5:$BA$12,MATCH($D496,$AR$5:$AR$12,0),5))^$I496)/((EXP(-$G496/INDEX($AV$5:$BA$12,MATCH($D496,$AR$5:$AR$12,0),1))*($G496/INDEX($AV$5:$BA$12,MATCH($D496,$AR$5:$AR$12,0),1))^$I496)+(EXP(-$G496/INDEX($AV$5:$BA$12,MATCH($D496,$AR$5:$AR$12,0),2))*($G496/INDEX($AV$5:$BA$12,MATCH($D496,$AR$5:$AR$12,0),2))^$I496)+(EXP(-$G496/INDEX($AV$5:$BA$12,MATCH($D496,$AR$5:$AR$12,0),3))*($G496/INDEX($AV$5:$BA$12,MATCH($D496,$AR$5:$AR$12,0),3))^$I496)+(EXP(-$G496/INDEX($AV$5:$BA$12,MATCH($D496,$AR$5:$AR$12,0),4))*($G496/INDEX($AV$5:$BA$12,MATCH($D496,$AR$5:$AR$12,0),4))^$I496)+(EXP(-$G496/INDEX($AV$5:$BA$12,MATCH($D496,$AR$5:$AR$12,0),5))*($G496/INDEX($AV$5:$BA$12,MATCH($D496,$AR$5:$AR$12,0),5))^$I496)+(EXP(-$G496/INDEX($AV$5:$BA$12,MATCH($D496,$AR$5:$AR$12,0),6))*($G496/INDEX($AV$5:$BA$12,MATCH($D496,$AR$5:$AR$12,0),6))^$I496)),0)</x:f>
        <x:v>0</x:v>
      </x:c>
      <x:c r="AD496" s="145" t="n">
        <x:f>IFERROR((EXP(-$G496/INDEX($AV$5:$BA$12,MATCH($D496,$AR$5:$AR$12,0),6))*($G496/INDEX($AV$5:$BA$12,MATCH($D496,$AR$5:$AR$12,0),6))^$I496)/((EXP(-$G496/INDEX($AV$5:$BA$12,MATCH($D496,$AR$5:$AR$12,0),1))*($G496/INDEX($AV$5:$BA$12,MATCH($D496,$AR$5:$AR$12,0),1))^$I496)+(EXP(-$G496/INDEX($AV$5:$BA$12,MATCH($D496,$AR$5:$AR$12,0),2))*($G496/INDEX($AV$5:$BA$12,MATCH($D496,$AR$5:$AR$12,0),2))^$I496)+(EXP(-$G496/INDEX($AV$5:$BA$12,MATCH($D496,$AR$5:$AR$12,0),3))*($G496/INDEX($AV$5:$BA$12,MATCH($D496,$AR$5:$AR$12,0),3))^$I496)+(EXP(-$G496/INDEX($AV$5:$BA$12,MATCH($D496,$AR$5:$AR$12,0),4))*($G496/INDEX($AV$5:$BA$12,MATCH($D496,$AR$5:$AR$12,0),4))^$I496)+(EXP(-$G496/INDEX($AV$5:$BA$12,MATCH($D496,$AR$5:$AR$12,0),5))*($G496/INDEX($AV$5:$BA$12,MATCH($D496,$AR$5:$AR$12,0),5))^$I496)+(EXP(-$G496/INDEX($AV$5:$BA$12,MATCH($D496,$AR$5:$AR$12,0),6))*($G496/INDEX($AV$5:$BA$12,MATCH($D496,$AR$5:$AR$12,0),6))^$I496)),0)</x:f>
        <x:v>0</x:v>
      </x:c>
      <x:c r="AE496" s="145" t="n">
        <x:f>IFERROR((EXP(-$G496/INDEX($BB$5:$BG$12,MATCH($D496,$AR$5:$AR$12,0),1))*($G496/INDEX($BB$5:$BG$12,MATCH($D496,$AR$5:$AR$12,0),1))^$J496)/((EXP(-$G496/INDEX($BB$5:$BG$12,MATCH($D496,$AR$5:$AR$12,0),1))*($G496/INDEX($BB$5:$BG$12,MATCH($D496,$AR$5:$AR$12,0),1))^$J496)+(EXP(-$G496/INDEX($BB$5:$BG$12,MATCH($D496,$AR$5:$AR$12,0),2))*($G496/INDEX($BB$5:$BG$12,MATCH($D496,$AR$5:$AR$12,0),2))^$J496)+(EXP(-$G496/INDEX($BB$5:$BG$12,MATCH($D496,$AR$5:$AR$12,0),3))*($G496/INDEX($BB$5:$BG$12,MATCH($D496,$AR$5:$AR$12,0),3))^$J496)+(EXP(-$G496/INDEX($BB$5:$BG$12,MATCH($D496,$AR$5:$AR$12,0),4))*($G496/INDEX($BB$5:$BG$12,MATCH($D496,$AR$5:$AR$12,0),4))^$J496)+(EXP(-$G496/INDEX($BB$5:$BG$12,MATCH($D496,$AR$5:$AR$12,0),5))*($G496/INDEX($BB$5:$BG$12,MATCH($D496,$AR$5:$AR$12,0),5))^$J496)+(EXP(-$G496/INDEX($BB$5:$BG$12,MATCH($D496,$AR$5:$AR$12,0),6))*($G496/INDEX($BB$5:$BG$12,MATCH($D496,$AR$5:$AR$12,0),6))^$J496)),0)</x:f>
        <x:v>0</x:v>
      </x:c>
      <x:c r="AF496" s="145" t="n">
        <x:f>IFERROR((EXP(-$G496/INDEX($BB$5:$BG$12,MATCH($D496,$AR$5:$AR$12,0),2))*($G496/INDEX($BB$5:$BG$12,MATCH($D496,$AR$5:$AR$12,0),2))^$J496)/((EXP(-$G496/INDEX($BB$5:$BG$12,MATCH($D496,$AR$5:$AR$12,0),1))*($G496/INDEX($BB$5:$BG$12,MATCH($D496,$AR$5:$AR$12,0),1))^$J496)+(EXP(-$G496/INDEX($BB$5:$BG$12,MATCH($D496,$AR$5:$AR$12,0),2))*($G496/INDEX($BB$5:$BG$12,MATCH($D496,$AR$5:$AR$12,0),2))^$J496)+(EXP(-$G496/INDEX($BB$5:$BG$12,MATCH($D496,$AR$5:$AR$12,0),3))*($G496/INDEX($BB$5:$BG$12,MATCH($D496,$AR$5:$AR$12,0),3))^$J496)+(EXP(-$G496/INDEX($BB$5:$BG$12,MATCH($D496,$AR$5:$AR$12,0),4))*($G496/INDEX($BB$5:$BG$12,MATCH($D496,$AR$5:$AR$12,0),4))^$J496)+(EXP(-$G496/INDEX($BB$5:$BG$12,MATCH($D496,$AR$5:$AR$12,0),5))*($G496/INDEX($BB$5:$BG$12,MATCH($D496,$AR$5:$AR$12,0),5))^$J496)+(EXP(-$G496/INDEX($BB$5:$BG$12,MATCH($D496,$AR$5:$AR$12,0),6))*($G496/INDEX($BB$5:$BG$12,MATCH($D496,$AR$5:$AR$12,0),6))^$J496)),0)</x:f>
        <x:v>0</x:v>
      </x:c>
      <x:c r="AG496" s="145" t="n">
        <x:f>IFERROR((EXP(-$G496/INDEX($BB$5:$BG$12,MATCH($D496,$AR$5:$AR$12,0),3))*($G496/INDEX($BB$5:$BG$12,MATCH($D496,$AR$5:$AR$12,0),3))^$J496)/((EXP(-$G496/INDEX($BB$5:$BG$12,MATCH($D496,$AR$5:$AR$12,0),1))*($G496/INDEX($BB$5:$BG$12,MATCH($D496,$AR$5:$AR$12,0),1))^$J496)+(EXP(-$G496/INDEX($BB$5:$BG$12,MATCH($D496,$AR$5:$AR$12,0),2))*($G496/INDEX($BB$5:$BG$12,MATCH($D496,$AR$5:$AR$12,0),2))^$J496)+(EXP(-$G496/INDEX($BB$5:$BG$12,MATCH($D496,$AR$5:$AR$12,0),3))*($G496/INDEX($BB$5:$BG$12,MATCH($D496,$AR$5:$AR$12,0),3))^$J496)+(EXP(-$G496/INDEX($BB$5:$BG$12,MATCH($D496,$AR$5:$AR$12,0),4))*($G496/INDEX($BB$5:$BG$12,MATCH($D496,$AR$5:$AR$12,0),4))^$J496)+(EXP(-$G496/INDEX($BB$5:$BG$12,MATCH($D496,$AR$5:$AR$12,0),5))*($G496/INDEX($BB$5:$BG$12,MATCH($D496,$AR$5:$AR$12,0),5))^$J496)+(EXP(-$G496/INDEX($BB$5:$BG$12,MATCH($D496,$AR$5:$AR$12,0),6))*($G496/INDEX($BB$5:$BG$12,MATCH($D496,$AR$5:$AR$12,0),6))^$J496)),0)</x:f>
        <x:v>0</x:v>
      </x:c>
      <x:c r="AH496" s="145" t="n">
        <x:f>IFERROR((EXP(-$G496/INDEX($BB$5:$BG$12,MATCH($D496,$AR$5:$AR$12,0),4))*($G496/INDEX($BB$5:$BG$12,MATCH($D496,$AR$5:$AR$12,0),4))^$J496)/((EXP(-$G496/INDEX($BB$5:$BG$12,MATCH($D496,$AR$5:$AR$12,0),1))*($G496/INDEX($BB$5:$BG$12,MATCH($D496,$AR$5:$AR$12,0),1))^$J496)+(EXP(-$G496/INDEX($BB$5:$BG$12,MATCH($D496,$AR$5:$AR$12,0),2))*($G496/INDEX($BB$5:$BG$12,MATCH($D496,$AR$5:$AR$12,0),2))^$J496)+(EXP(-$G496/INDEX($BB$5:$BG$12,MATCH($D496,$AR$5:$AR$12,0),3))*($G496/INDEX($BB$5:$BG$12,MATCH($D496,$AR$5:$AR$12,0),3))^$J496)+(EXP(-$G496/INDEX($BB$5:$BG$12,MATCH($D496,$AR$5:$AR$12,0),4))*($G496/INDEX($BB$5:$BG$12,MATCH($D496,$AR$5:$AR$12,0),4))^$J496)+(EXP(-$G496/INDEX($BB$5:$BG$12,MATCH($D496,$AR$5:$AR$12,0),5))*($G496/INDEX($BB$5:$BG$12,MATCH($D496,$AR$5:$AR$12,0),5))^$J496)+(EXP(-$G496/INDEX($BB$5:$BG$12,MATCH($D496,$AR$5:$AR$12,0),6))*($G496/INDEX($BB$5:$BG$12,MATCH($D496,$AR$5:$AR$12,0),6))^$J496)),0)</x:f>
        <x:v>0</x:v>
      </x:c>
      <x:c r="AI496" s="145" t="n">
        <x:f>IFERROR((EXP(-$G496/INDEX($BB$5:$BG$12,MATCH($D496,$AR$5:$AR$12,0),5))*($G496/INDEX($BB$5:$BG$12,MATCH($D496,$AR$5:$AR$12,0),5))^$J496)/((EXP(-$G496/INDEX($BB$5:$BG$12,MATCH($D496,$AR$5:$AR$12,0),1))*($G496/INDEX($BB$5:$BG$12,MATCH($D496,$AR$5:$AR$12,0),1))^$J496)+(EXP(-$G496/INDEX($BB$5:$BG$12,MATCH($D496,$AR$5:$AR$12,0),2))*($G496/INDEX($BB$5:$BG$12,MATCH($D496,$AR$5:$AR$12,0),2))^$J496)+(EXP(-$G496/INDEX($BB$5:$BG$12,MATCH($D496,$AR$5:$AR$12,0),3))*($G496/INDEX($BB$5:$BG$12,MATCH($D496,$AR$5:$AR$12,0),3))^$J496)+(EXP(-$G496/INDEX($BB$5:$BG$12,MATCH($D496,$AR$5:$AR$12,0),4))*($G496/INDEX($BB$5:$BG$12,MATCH($D496,$AR$5:$AR$12,0),4))^$J496)+(EXP(-$G496/INDEX($BB$5:$BG$12,MATCH($D496,$AR$5:$AR$12,0),5))*($G496/INDEX($BB$5:$BG$12,MATCH($D496,$AR$5:$AR$12,0),5))^$J496)+(EXP(-$G496/INDEX($BB$5:$BG$12,MATCH($D496,$AR$5:$AR$12,0),6))*($G496/INDEX($BB$5:$BG$12,MATCH($D496,$AR$5:$AR$12,0),6))^$J496)),0)</x:f>
        <x:v>0</x:v>
      </x:c>
      <x:c r="AJ496" s="145" t="n">
        <x:f>IFERROR((EXP(-$G496/INDEX($BB$5:$BG$12,MATCH($D496,$AR$5:$AR$12,0),6))*($G496/INDEX($BB$5:$BG$12,MATCH($D496,$AR$5:$AR$12,0),6))^$J496)/((EXP(-$G496/INDEX($BB$5:$BG$12,MATCH($D496,$AR$5:$AR$12,0),1))*($G496/INDEX($BB$5:$BG$12,MATCH($D496,$AR$5:$AR$12,0),1))^$J496)+(EXP(-$G496/INDEX($BB$5:$BG$12,MATCH($D496,$AR$5:$AR$12,0),2))*($G496/INDEX($BB$5:$BG$12,MATCH($D496,$AR$5:$AR$12,0),2))^$J496)+(EXP(-$G496/INDEX($BB$5:$BG$12,MATCH($D496,$AR$5:$AR$12,0),3))*($G496/INDEX($BB$5:$BG$12,MATCH($D496,$AR$5:$AR$12,0),3))^$J496)+(EXP(-$G496/INDEX($BB$5:$BG$12,MATCH($D496,$AR$5:$AR$12,0),4))*($G496/INDEX($BB$5:$BG$12,MATCH($D496,$AR$5:$AR$12,0),4))^$J496)+(EXP(-$G496/INDEX($BB$5:$BG$12,MATCH($D496,$AR$5:$AR$12,0),5))*($G496/INDEX($BB$5:$BG$12,MATCH($D496,$AR$5:$AR$12,0),5))^$J496)+(EXP(-$G496/INDEX($BB$5:$BG$12,MATCH($D496,$AR$5:$AR$12,0),6))*($G496/INDEX($BB$5:$BG$12,MATCH($D496,$AR$5:$AR$12,0),6))^$J496)),0)</x:f>
        <x:v>0</x:v>
      </x:c>
      <x:c r="BJ496"/>
      <x:c r="BK496"/>
      <x:c r="BL496"/>
      <x:c r="BM496"/>
      <x:c r="BN496"/>
      <x:c r="BO496"/>
      <x:c r="BP496"/>
      <x:c r="BQ496"/>
      <x:c r="BR496"/>
      <x:c r="BS496"/>
      <x:c r="BT496"/>
      <x:c r="BU496"/>
      <x:c r="BV496"/>
      <x:c r="BW496"/>
      <x:c r="BX496"/>
      <x:c r="BY496"/>
      <x:c r="BZ496"/>
    </x:row>
    <x:row r="497">
      <x:c r="A497" s="30" t="n">
        <x:f>'対象台データ'!A495</x:f>
        <x:v>46230</x:v>
      </x:c>
      <x:c r="B497" s="1004" t="str">
        <x:f>'対象台データ'!B495</x:f>
        <x:v>月</x:v>
      </x:c>
      <x:c r="C497" s="1004" t="str">
        <x:f>'対象台データ'!C495</x:f>
        <x:v>7/27</x:v>
      </x:c>
      <x:c r="D497" t="str">
        <x:f>'対象台データ'!D495</x:f>
        <x:v>カバネリ 海門決戦</x:v>
      </x:c>
      <x:c r="E497" s="1015" t="n">
        <x:f>IF($X497="A",MIN(100,MAX(0,55+(V497-55)*(1+0.4*SQRT(MIN(G497/8000,1))))),MIN(100,MAX(0,V497)))</x:f>
        <x:v>57.06773152441734</x:v>
      </x:c>
      <x:c r="F497" s="1017" t="n">
        <x:f>'対象台データ'!E495</x:f>
        <x:v>529</x:v>
      </x:c>
      <x:c r="G497" s="644" t="n">
        <x:f>'対象台データ'!F495</x:f>
        <x:v>5392</x:v>
      </x:c>
      <x:c r="H497" s="644" t="n">
        <x:f>'対象台データ'!G495</x:f>
        <x:v>620</x:v>
      </x:c>
      <x:c r="I497" s="644" t="n">
        <x:f>'対象台データ'!H495</x:f>
        <x:v>0</x:v>
      </x:c>
      <x:c r="J497" s="644" t="n">
        <x:f>'対象台データ'!I495</x:f>
        <x:v>20</x:v>
      </x:c>
      <x:c r="K497" s="145" t="n">
        <x:f>'対象台データ'!K495</x:f>
        <x:v>1.0383283877349159</x:v>
      </x:c>
      <x:c r="L497" s="28" t="n">
        <x:f>IF(G497&lt;=0,5,IF(G497&lt;1500,5+(G497-0)*(20-5)/(1500-0),IF(G497&lt;3000,20+(G497-1500)*(40-20)/(3000-1500),IF(G497&lt;4500,40+(G497-3000)*(58-40)/(4500-3000),IF(G497&lt;6000,58+(G497-4500)*(72-58)/(6000-4500),IF(G497&lt;7500,72+(G497-6000)*(84-72)/(7500-6000),IF(G497&lt;9000,84+(G497-7500)*(93-84)/(9000-7500),IF(G497&lt;11000,93+(G497-9000)*(100-93)/(11000-9000),100))))))))</x:f>
        <x:v>66.32533333333333</x:v>
      </x:c>
      <x:c r="M497" s="28" t="n">
        <x:v>1</x:v>
      </x:c>
      <x:c r="N497" s="28" t="n">
        <x:f>MIN(100,L497*M497)</x:f>
        <x:v>66.32533333333333</x:v>
      </x:c>
      <x:c r="O497" s="28" t="n">
        <x:f>IF(K497&lt;=0.8,0,IF(K497&lt;0.9,0+(K497-0.8)*(10-0)/(0.9-0.8),IF(K497&lt;1,10+(K497-0.9)*(35-10)/(1-0.9),IF(K497&lt;1.2,35+(K497-1)*(87-35)/(1.2-1),IF(K497&lt;1.3,87+(K497-1.2)*(96-87)/(1.3-1.2),IF(K497&lt;1.45,96+(K497-1.3)*(100-96)/(1.45-1.3),100))))))</x:f>
        <x:v>44.96538081107813</x:v>
      </x:c>
      <x:c r="P497" s="145" t="n">
        <x:f>MIN(1,SQRT(G497/8000))</x:f>
        <x:v>0.8209750300709517</x:v>
      </x:c>
      <x:c r="Q497" s="28" t="n">
        <x:f>35+(O497-35)*P497</x:f>
        <x:v>43.18132881104335</x:v>
      </x:c>
      <x:c r="R497" s="28" t="n">
        <x:f>IF(K497&lt;0.95,MIN(25,(0.95-K497)*250),0)</x:f>
        <x:v>0</x:v>
      </x:c>
      <x:c r="S497" s="28" t="n">
        <x:f>IF($X497="A",Y497*5+Z497*15+AA497*30+AB497*60+AC497*80+AD497*100,0)</x:f>
        <x:v>0</x:v>
      </x:c>
      <x:c r="T497" s="28" t="n">
        <x:f>IF($X497="A",AE497*5+AF497*15+AG497*30+AH497*60+AI497*80+AJ497*100,0)</x:f>
        <x:v>0</x:v>
      </x:c>
      <x:c r="U497" s="28" t="n">
        <x:f>IF($X497="A",S497*15%+T497*30%+Q497*55%,0)</x:f>
        <x:v>0</x:v>
      </x:c>
      <x:c r="V497" s="1019" t="n">
        <x:f>IF($X497="A",U497*80%+N497*20%,N497*IFERROR(INDEX($AT$5:$AT$60,MATCH($D497,$AR$5:$AR$60,0)),0.6)+Q497*IFERROR(INDEX($AU$5:$AU$60,MATCH($D497,$AR$5:$AR$60,0)),0.4)-R497)</x:f>
        <x:v>57.06773152441734</x:v>
      </x:c>
      <x:c r="W497" s="25" t="str">
        <x:f>IF(E497&gt;=90,"設定6級候補",IF(E497&gt;=75,"設定4以上強候補",IF(E497&gt;=60,"設定4以上を疑う","要観察")))</x:f>
        <x:v>要観察</x:v>
      </x:c>
      <x:c r="X497" s="1004" t="str">
        <x:f>IFERROR(INDEX($AS$5:$AS$60,MATCH($D497,$AR$5:$AR$60,0)),"AT")</x:f>
        <x:v>AT</x:v>
      </x:c>
      <x:c r="Y497" s="145" t="n">
        <x:f>IFERROR((EXP(-$G497/INDEX($AV$5:$BA$12,MATCH($D497,$AR$5:$AR$12,0),1))*($G497/INDEX($AV$5:$BA$12,MATCH($D497,$AR$5:$AR$12,0),1))^$I497)/((EXP(-$G497/INDEX($AV$5:$BA$12,MATCH($D497,$AR$5:$AR$12,0),1))*($G497/INDEX($AV$5:$BA$12,MATCH($D497,$AR$5:$AR$12,0),1))^$I497)+(EXP(-$G497/INDEX($AV$5:$BA$12,MATCH($D497,$AR$5:$AR$12,0),2))*($G497/INDEX($AV$5:$BA$12,MATCH($D497,$AR$5:$AR$12,0),2))^$I497)+(EXP(-$G497/INDEX($AV$5:$BA$12,MATCH($D497,$AR$5:$AR$12,0),3))*($G497/INDEX($AV$5:$BA$12,MATCH($D497,$AR$5:$AR$12,0),3))^$I497)+(EXP(-$G497/INDEX($AV$5:$BA$12,MATCH($D497,$AR$5:$AR$12,0),4))*($G497/INDEX($AV$5:$BA$12,MATCH($D497,$AR$5:$AR$12,0),4))^$I497)+(EXP(-$G497/INDEX($AV$5:$BA$12,MATCH($D497,$AR$5:$AR$12,0),5))*($G497/INDEX($AV$5:$BA$12,MATCH($D497,$AR$5:$AR$12,0),5))^$I497)+(EXP(-$G497/INDEX($AV$5:$BA$12,MATCH($D497,$AR$5:$AR$12,0),6))*($G497/INDEX($AV$5:$BA$12,MATCH($D497,$AR$5:$AR$12,0),6))^$I497)),0)</x:f>
        <x:v>0</x:v>
      </x:c>
      <x:c r="Z497" s="145" t="n">
        <x:f>IFERROR((EXP(-$G497/INDEX($AV$5:$BA$12,MATCH($D497,$AR$5:$AR$12,0),2))*($G497/INDEX($AV$5:$BA$12,MATCH($D497,$AR$5:$AR$12,0),2))^$I497)/((EXP(-$G497/INDEX($AV$5:$BA$12,MATCH($D497,$AR$5:$AR$12,0),1))*($G497/INDEX($AV$5:$BA$12,MATCH($D497,$AR$5:$AR$12,0),1))^$I497)+(EXP(-$G497/INDEX($AV$5:$BA$12,MATCH($D497,$AR$5:$AR$12,0),2))*($G497/INDEX($AV$5:$BA$12,MATCH($D497,$AR$5:$AR$12,0),2))^$I497)+(EXP(-$G497/INDEX($AV$5:$BA$12,MATCH($D497,$AR$5:$AR$12,0),3))*($G497/INDEX($AV$5:$BA$12,MATCH($D497,$AR$5:$AR$12,0),3))^$I497)+(EXP(-$G497/INDEX($AV$5:$BA$12,MATCH($D497,$AR$5:$AR$12,0),4))*($G497/INDEX($AV$5:$BA$12,MATCH($D497,$AR$5:$AR$12,0),4))^$I497)+(EXP(-$G497/INDEX($AV$5:$BA$12,MATCH($D497,$AR$5:$AR$12,0),5))*($G497/INDEX($AV$5:$BA$12,MATCH($D497,$AR$5:$AR$12,0),5))^$I497)+(EXP(-$G497/INDEX($AV$5:$BA$12,MATCH($D497,$AR$5:$AR$12,0),6))*($G497/INDEX($AV$5:$BA$12,MATCH($D497,$AR$5:$AR$12,0),6))^$I497)),0)</x:f>
        <x:v>0</x:v>
      </x:c>
      <x:c r="AA497" s="145" t="n">
        <x:f>IFERROR((EXP(-$G497/INDEX($AV$5:$BA$12,MATCH($D497,$AR$5:$AR$12,0),3))*($G497/INDEX($AV$5:$BA$12,MATCH($D497,$AR$5:$AR$12,0),3))^$I497)/((EXP(-$G497/INDEX($AV$5:$BA$12,MATCH($D497,$AR$5:$AR$12,0),1))*($G497/INDEX($AV$5:$BA$12,MATCH($D497,$AR$5:$AR$12,0),1))^$I497)+(EXP(-$G497/INDEX($AV$5:$BA$12,MATCH($D497,$AR$5:$AR$12,0),2))*($G497/INDEX($AV$5:$BA$12,MATCH($D497,$AR$5:$AR$12,0),2))^$I497)+(EXP(-$G497/INDEX($AV$5:$BA$12,MATCH($D497,$AR$5:$AR$12,0),3))*($G497/INDEX($AV$5:$BA$12,MATCH($D497,$AR$5:$AR$12,0),3))^$I497)+(EXP(-$G497/INDEX($AV$5:$BA$12,MATCH($D497,$AR$5:$AR$12,0),4))*($G497/INDEX($AV$5:$BA$12,MATCH($D497,$AR$5:$AR$12,0),4))^$I497)+(EXP(-$G497/INDEX($AV$5:$BA$12,MATCH($D497,$AR$5:$AR$12,0),5))*($G497/INDEX($AV$5:$BA$12,MATCH($D497,$AR$5:$AR$12,0),5))^$I497)+(EXP(-$G497/INDEX($AV$5:$BA$12,MATCH($D497,$AR$5:$AR$12,0),6))*($G497/INDEX($AV$5:$BA$12,MATCH($D497,$AR$5:$AR$12,0),6))^$I497)),0)</x:f>
        <x:v>0</x:v>
      </x:c>
      <x:c r="AB497" s="145" t="n">
        <x:f>IFERROR((EXP(-$G497/INDEX($AV$5:$BA$12,MATCH($D497,$AR$5:$AR$12,0),4))*($G497/INDEX($AV$5:$BA$12,MATCH($D497,$AR$5:$AR$12,0),4))^$I497)/((EXP(-$G497/INDEX($AV$5:$BA$12,MATCH($D497,$AR$5:$AR$12,0),1))*($G497/INDEX($AV$5:$BA$12,MATCH($D497,$AR$5:$AR$12,0),1))^$I497)+(EXP(-$G497/INDEX($AV$5:$BA$12,MATCH($D497,$AR$5:$AR$12,0),2))*($G497/INDEX($AV$5:$BA$12,MATCH($D497,$AR$5:$AR$12,0),2))^$I497)+(EXP(-$G497/INDEX($AV$5:$BA$12,MATCH($D497,$AR$5:$AR$12,0),3))*($G497/INDEX($AV$5:$BA$12,MATCH($D497,$AR$5:$AR$12,0),3))^$I497)+(EXP(-$G497/INDEX($AV$5:$BA$12,MATCH($D497,$AR$5:$AR$12,0),4))*($G497/INDEX($AV$5:$BA$12,MATCH($D497,$AR$5:$AR$12,0),4))^$I497)+(EXP(-$G497/INDEX($AV$5:$BA$12,MATCH($D497,$AR$5:$AR$12,0),5))*($G497/INDEX($AV$5:$BA$12,MATCH($D497,$AR$5:$AR$12,0),5))^$I497)+(EXP(-$G497/INDEX($AV$5:$BA$12,MATCH($D497,$AR$5:$AR$12,0),6))*($G497/INDEX($AV$5:$BA$12,MATCH($D497,$AR$5:$AR$12,0),6))^$I497)),0)</x:f>
        <x:v>0</x:v>
      </x:c>
      <x:c r="AC497" s="145" t="n">
        <x:f>IFERROR((EXP(-$G497/INDEX($AV$5:$BA$12,MATCH($D497,$AR$5:$AR$12,0),5))*($G497/INDEX($AV$5:$BA$12,MATCH($D497,$AR$5:$AR$12,0),5))^$I497)/((EXP(-$G497/INDEX($AV$5:$BA$12,MATCH($D497,$AR$5:$AR$12,0),1))*($G497/INDEX($AV$5:$BA$12,MATCH($D497,$AR$5:$AR$12,0),1))^$I497)+(EXP(-$G497/INDEX($AV$5:$BA$12,MATCH($D497,$AR$5:$AR$12,0),2))*($G497/INDEX($AV$5:$BA$12,MATCH($D497,$AR$5:$AR$12,0),2))^$I497)+(EXP(-$G497/INDEX($AV$5:$BA$12,MATCH($D497,$AR$5:$AR$12,0),3))*($G497/INDEX($AV$5:$BA$12,MATCH($D497,$AR$5:$AR$12,0),3))^$I497)+(EXP(-$G497/INDEX($AV$5:$BA$12,MATCH($D497,$AR$5:$AR$12,0),4))*($G497/INDEX($AV$5:$BA$12,MATCH($D497,$AR$5:$AR$12,0),4))^$I497)+(EXP(-$G497/INDEX($AV$5:$BA$12,MATCH($D497,$AR$5:$AR$12,0),5))*($G497/INDEX($AV$5:$BA$12,MATCH($D497,$AR$5:$AR$12,0),5))^$I497)+(EXP(-$G497/INDEX($AV$5:$BA$12,MATCH($D497,$AR$5:$AR$12,0),6))*($G497/INDEX($AV$5:$BA$12,MATCH($D497,$AR$5:$AR$12,0),6))^$I497)),0)</x:f>
        <x:v>0</x:v>
      </x:c>
      <x:c r="AD497" s="145" t="n">
        <x:f>IFERROR((EXP(-$G497/INDEX($AV$5:$BA$12,MATCH($D497,$AR$5:$AR$12,0),6))*($G497/INDEX($AV$5:$BA$12,MATCH($D497,$AR$5:$AR$12,0),6))^$I497)/((EXP(-$G497/INDEX($AV$5:$BA$12,MATCH($D497,$AR$5:$AR$12,0),1))*($G497/INDEX($AV$5:$BA$12,MATCH($D497,$AR$5:$AR$12,0),1))^$I497)+(EXP(-$G497/INDEX($AV$5:$BA$12,MATCH($D497,$AR$5:$AR$12,0),2))*($G497/INDEX($AV$5:$BA$12,MATCH($D497,$AR$5:$AR$12,0),2))^$I497)+(EXP(-$G497/INDEX($AV$5:$BA$12,MATCH($D497,$AR$5:$AR$12,0),3))*($G497/INDEX($AV$5:$BA$12,MATCH($D497,$AR$5:$AR$12,0),3))^$I497)+(EXP(-$G497/INDEX($AV$5:$BA$12,MATCH($D497,$AR$5:$AR$12,0),4))*($G497/INDEX($AV$5:$BA$12,MATCH($D497,$AR$5:$AR$12,0),4))^$I497)+(EXP(-$G497/INDEX($AV$5:$BA$12,MATCH($D497,$AR$5:$AR$12,0),5))*($G497/INDEX($AV$5:$BA$12,MATCH($D497,$AR$5:$AR$12,0),5))^$I497)+(EXP(-$G497/INDEX($AV$5:$BA$12,MATCH($D497,$AR$5:$AR$12,0),6))*($G497/INDEX($AV$5:$BA$12,MATCH($D497,$AR$5:$AR$12,0),6))^$I497)),0)</x:f>
        <x:v>0</x:v>
      </x:c>
      <x:c r="AE497" s="145" t="n">
        <x:f>IFERROR((EXP(-$G497/INDEX($BB$5:$BG$12,MATCH($D497,$AR$5:$AR$12,0),1))*($G497/INDEX($BB$5:$BG$12,MATCH($D497,$AR$5:$AR$12,0),1))^$J497)/((EXP(-$G497/INDEX($BB$5:$BG$12,MATCH($D497,$AR$5:$AR$12,0),1))*($G497/INDEX($BB$5:$BG$12,MATCH($D497,$AR$5:$AR$12,0),1))^$J497)+(EXP(-$G497/INDEX($BB$5:$BG$12,MATCH($D497,$AR$5:$AR$12,0),2))*($G497/INDEX($BB$5:$BG$12,MATCH($D497,$AR$5:$AR$12,0),2))^$J497)+(EXP(-$G497/INDEX($BB$5:$BG$12,MATCH($D497,$AR$5:$AR$12,0),3))*($G497/INDEX($BB$5:$BG$12,MATCH($D497,$AR$5:$AR$12,0),3))^$J497)+(EXP(-$G497/INDEX($BB$5:$BG$12,MATCH($D497,$AR$5:$AR$12,0),4))*($G497/INDEX($BB$5:$BG$12,MATCH($D497,$AR$5:$AR$12,0),4))^$J497)+(EXP(-$G497/INDEX($BB$5:$BG$12,MATCH($D497,$AR$5:$AR$12,0),5))*($G497/INDEX($BB$5:$BG$12,MATCH($D497,$AR$5:$AR$12,0),5))^$J497)+(EXP(-$G497/INDEX($BB$5:$BG$12,MATCH($D497,$AR$5:$AR$12,0),6))*($G497/INDEX($BB$5:$BG$12,MATCH($D497,$AR$5:$AR$12,0),6))^$J497)),0)</x:f>
        <x:v>0</x:v>
      </x:c>
      <x:c r="AF497" s="145" t="n">
        <x:f>IFERROR((EXP(-$G497/INDEX($BB$5:$BG$12,MATCH($D497,$AR$5:$AR$12,0),2))*($G497/INDEX($BB$5:$BG$12,MATCH($D497,$AR$5:$AR$12,0),2))^$J497)/((EXP(-$G497/INDEX($BB$5:$BG$12,MATCH($D497,$AR$5:$AR$12,0),1))*($G497/INDEX($BB$5:$BG$12,MATCH($D497,$AR$5:$AR$12,0),1))^$J497)+(EXP(-$G497/INDEX($BB$5:$BG$12,MATCH($D497,$AR$5:$AR$12,0),2))*($G497/INDEX($BB$5:$BG$12,MATCH($D497,$AR$5:$AR$12,0),2))^$J497)+(EXP(-$G497/INDEX($BB$5:$BG$12,MATCH($D497,$AR$5:$AR$12,0),3))*($G497/INDEX($BB$5:$BG$12,MATCH($D497,$AR$5:$AR$12,0),3))^$J497)+(EXP(-$G497/INDEX($BB$5:$BG$12,MATCH($D497,$AR$5:$AR$12,0),4))*($G497/INDEX($BB$5:$BG$12,MATCH($D497,$AR$5:$AR$12,0),4))^$J497)+(EXP(-$G497/INDEX($BB$5:$BG$12,MATCH($D497,$AR$5:$AR$12,0),5))*($G497/INDEX($BB$5:$BG$12,MATCH($D497,$AR$5:$AR$12,0),5))^$J497)+(EXP(-$G497/INDEX($BB$5:$BG$12,MATCH($D497,$AR$5:$AR$12,0),6))*($G497/INDEX($BB$5:$BG$12,MATCH($D497,$AR$5:$AR$12,0),6))^$J497)),0)</x:f>
        <x:v>0</x:v>
      </x:c>
      <x:c r="AG497" s="145" t="n">
        <x:f>IFERROR((EXP(-$G497/INDEX($BB$5:$BG$12,MATCH($D497,$AR$5:$AR$12,0),3))*($G497/INDEX($BB$5:$BG$12,MATCH($D497,$AR$5:$AR$12,0),3))^$J497)/((EXP(-$G497/INDEX($BB$5:$BG$12,MATCH($D497,$AR$5:$AR$12,0),1))*($G497/INDEX($BB$5:$BG$12,MATCH($D497,$AR$5:$AR$12,0),1))^$J497)+(EXP(-$G497/INDEX($BB$5:$BG$12,MATCH($D497,$AR$5:$AR$12,0),2))*($G497/INDEX($BB$5:$BG$12,MATCH($D497,$AR$5:$AR$12,0),2))^$J497)+(EXP(-$G497/INDEX($BB$5:$BG$12,MATCH($D497,$AR$5:$AR$12,0),3))*($G497/INDEX($BB$5:$BG$12,MATCH($D497,$AR$5:$AR$12,0),3))^$J497)+(EXP(-$G497/INDEX($BB$5:$BG$12,MATCH($D497,$AR$5:$AR$12,0),4))*($G497/INDEX($BB$5:$BG$12,MATCH($D497,$AR$5:$AR$12,0),4))^$J497)+(EXP(-$G497/INDEX($BB$5:$BG$12,MATCH($D497,$AR$5:$AR$12,0),5))*($G497/INDEX($BB$5:$BG$12,MATCH($D497,$AR$5:$AR$12,0),5))^$J497)+(EXP(-$G497/INDEX($BB$5:$BG$12,MATCH($D497,$AR$5:$AR$12,0),6))*($G497/INDEX($BB$5:$BG$12,MATCH($D497,$AR$5:$AR$12,0),6))^$J497)),0)</x:f>
        <x:v>0</x:v>
      </x:c>
      <x:c r="AH497" s="145" t="n">
        <x:f>IFERROR((EXP(-$G497/INDEX($BB$5:$BG$12,MATCH($D497,$AR$5:$AR$12,0),4))*($G497/INDEX($BB$5:$BG$12,MATCH($D497,$AR$5:$AR$12,0),4))^$J497)/((EXP(-$G497/INDEX($BB$5:$BG$12,MATCH($D497,$AR$5:$AR$12,0),1))*($G497/INDEX($BB$5:$BG$12,MATCH($D497,$AR$5:$AR$12,0),1))^$J497)+(EXP(-$G497/INDEX($BB$5:$BG$12,MATCH($D497,$AR$5:$AR$12,0),2))*($G497/INDEX($BB$5:$BG$12,MATCH($D497,$AR$5:$AR$12,0),2))^$J497)+(EXP(-$G497/INDEX($BB$5:$BG$12,MATCH($D497,$AR$5:$AR$12,0),3))*($G497/INDEX($BB$5:$BG$12,MATCH($D497,$AR$5:$AR$12,0),3))^$J497)+(EXP(-$G497/INDEX($BB$5:$BG$12,MATCH($D497,$AR$5:$AR$12,0),4))*($G497/INDEX($BB$5:$BG$12,MATCH($D497,$AR$5:$AR$12,0),4))^$J497)+(EXP(-$G497/INDEX($BB$5:$BG$12,MATCH($D497,$AR$5:$AR$12,0),5))*($G497/INDEX($BB$5:$BG$12,MATCH($D497,$AR$5:$AR$12,0),5))^$J497)+(EXP(-$G497/INDEX($BB$5:$BG$12,MATCH($D497,$AR$5:$AR$12,0),6))*($G497/INDEX($BB$5:$BG$12,MATCH($D497,$AR$5:$AR$12,0),6))^$J497)),0)</x:f>
        <x:v>0</x:v>
      </x:c>
      <x:c r="AI497" s="145" t="n">
        <x:f>IFERROR((EXP(-$G497/INDEX($BB$5:$BG$12,MATCH($D497,$AR$5:$AR$12,0),5))*($G497/INDEX($BB$5:$BG$12,MATCH($D497,$AR$5:$AR$12,0),5))^$J497)/((EXP(-$G497/INDEX($BB$5:$BG$12,MATCH($D497,$AR$5:$AR$12,0),1))*($G497/INDEX($BB$5:$BG$12,MATCH($D497,$AR$5:$AR$12,0),1))^$J497)+(EXP(-$G497/INDEX($BB$5:$BG$12,MATCH($D497,$AR$5:$AR$12,0),2))*($G497/INDEX($BB$5:$BG$12,MATCH($D497,$AR$5:$AR$12,0),2))^$J497)+(EXP(-$G497/INDEX($BB$5:$BG$12,MATCH($D497,$AR$5:$AR$12,0),3))*($G497/INDEX($BB$5:$BG$12,MATCH($D497,$AR$5:$AR$12,0),3))^$J497)+(EXP(-$G497/INDEX($BB$5:$BG$12,MATCH($D497,$AR$5:$AR$12,0),4))*($G497/INDEX($BB$5:$BG$12,MATCH($D497,$AR$5:$AR$12,0),4))^$J497)+(EXP(-$G497/INDEX($BB$5:$BG$12,MATCH($D497,$AR$5:$AR$12,0),5))*($G497/INDEX($BB$5:$BG$12,MATCH($D497,$AR$5:$AR$12,0),5))^$J497)+(EXP(-$G497/INDEX($BB$5:$BG$12,MATCH($D497,$AR$5:$AR$12,0),6))*($G497/INDEX($BB$5:$BG$12,MATCH($D497,$AR$5:$AR$12,0),6))^$J497)),0)</x:f>
        <x:v>0</x:v>
      </x:c>
      <x:c r="AJ497" s="145" t="n">
        <x:f>IFERROR((EXP(-$G497/INDEX($BB$5:$BG$12,MATCH($D497,$AR$5:$AR$12,0),6))*($G497/INDEX($BB$5:$BG$12,MATCH($D497,$AR$5:$AR$12,0),6))^$J497)/((EXP(-$G497/INDEX($BB$5:$BG$12,MATCH($D497,$AR$5:$AR$12,0),1))*($G497/INDEX($BB$5:$BG$12,MATCH($D497,$AR$5:$AR$12,0),1))^$J497)+(EXP(-$G497/INDEX($BB$5:$BG$12,MATCH($D497,$AR$5:$AR$12,0),2))*($G497/INDEX($BB$5:$BG$12,MATCH($D497,$AR$5:$AR$12,0),2))^$J497)+(EXP(-$G497/INDEX($BB$5:$BG$12,MATCH($D497,$AR$5:$AR$12,0),3))*($G497/INDEX($BB$5:$BG$12,MATCH($D497,$AR$5:$AR$12,0),3))^$J497)+(EXP(-$G497/INDEX($BB$5:$BG$12,MATCH($D497,$AR$5:$AR$12,0),4))*($G497/INDEX($BB$5:$BG$12,MATCH($D497,$AR$5:$AR$12,0),4))^$J497)+(EXP(-$G497/INDEX($BB$5:$BG$12,MATCH($D497,$AR$5:$AR$12,0),5))*($G497/INDEX($BB$5:$BG$12,MATCH($D497,$AR$5:$AR$12,0),5))^$J497)+(EXP(-$G497/INDEX($BB$5:$BG$12,MATCH($D497,$AR$5:$AR$12,0),6))*($G497/INDEX($BB$5:$BG$12,MATCH($D497,$AR$5:$AR$12,0),6))^$J497)),0)</x:f>
        <x:v>0</x:v>
      </x:c>
      <x:c r="BJ497"/>
      <x:c r="BK497"/>
      <x:c r="BL497"/>
      <x:c r="BM497"/>
      <x:c r="BN497"/>
      <x:c r="BO497"/>
      <x:c r="BP497"/>
      <x:c r="BQ497"/>
      <x:c r="BR497"/>
      <x:c r="BS497"/>
      <x:c r="BT497"/>
      <x:c r="BU497"/>
      <x:c r="BV497"/>
      <x:c r="BW497"/>
      <x:c r="BX497"/>
      <x:c r="BY497"/>
      <x:c r="BZ497"/>
    </x:row>
    <x:row r="498">
      <x:c r="A498" s="30" t="n">
        <x:f>'対象台データ'!A496</x:f>
        <x:v>46230</x:v>
      </x:c>
      <x:c r="B498" s="1004" t="str">
        <x:f>'対象台データ'!B496</x:f>
        <x:v>月</x:v>
      </x:c>
      <x:c r="C498" s="1004" t="str">
        <x:f>'対象台データ'!C496</x:f>
        <x:v>7/27</x:v>
      </x:c>
      <x:c r="D498" t="str">
        <x:f>'対象台データ'!D496</x:f>
        <x:v>カバネリ 海門決戦</x:v>
      </x:c>
      <x:c r="E498" s="1015" t="n">
        <x:f>IF($X498="A",MIN(100,MAX(0,55+(V498-55)*(1+0.4*SQRT(MIN(G498/8000,1))))),MIN(100,MAX(0,V498)))</x:f>
        <x:v>68.51737258875619</x:v>
      </x:c>
      <x:c r="F498" s="1017" t="n">
        <x:f>'対象台データ'!E496</x:f>
        <x:v>530</x:v>
      </x:c>
      <x:c r="G498" s="644" t="n">
        <x:f>'対象台データ'!F496</x:f>
        <x:v>4528</x:v>
      </x:c>
      <x:c r="H498" s="644" t="n">
        <x:f>'対象台データ'!G496</x:f>
        <x:v>6794</x:v>
      </x:c>
      <x:c r="I498" s="644" t="n">
        <x:f>'対象台データ'!H496</x:f>
        <x:v>0</x:v>
      </x:c>
      <x:c r="J498" s="644" t="n">
        <x:f>'対象台データ'!I496</x:f>
        <x:v>21</x:v>
      </x:c>
      <x:c r="K498" s="145" t="n">
        <x:f>'対象台データ'!K496</x:f>
        <x:v>1.5001472320376914</x:v>
      </x:c>
      <x:c r="L498" s="28" t="n">
        <x:f>IF(G498&lt;=0,5,IF(G498&lt;1500,5+(G498-0)*(20-5)/(1500-0),IF(G498&lt;3000,20+(G498-1500)*(40-20)/(3000-1500),IF(G498&lt;4500,40+(G498-3000)*(58-40)/(4500-3000),IF(G498&lt;6000,58+(G498-4500)*(72-58)/(6000-4500),IF(G498&lt;7500,72+(G498-6000)*(84-72)/(7500-6000),IF(G498&lt;9000,84+(G498-7500)*(93-84)/(9000-7500),IF(G498&lt;11000,93+(G498-9000)*(100-93)/(11000-9000),100))))))))</x:f>
        <x:v>58.26133333333333</x:v>
      </x:c>
      <x:c r="M498" s="28" t="n">
        <x:v>1</x:v>
      </x:c>
      <x:c r="N498" s="28" t="n">
        <x:f>MIN(100,L498*M498)</x:f>
        <x:v>58.26133333333333</x:v>
      </x:c>
      <x:c r="O498" s="28" t="n">
        <x:f>IF(K498&lt;=0.8,0,IF(K498&lt;0.9,0+(K498-0.8)*(10-0)/(0.9-0.8),IF(K498&lt;1,10+(K498-0.9)*(35-10)/(1-0.9),IF(K498&lt;1.2,35+(K498-1)*(87-35)/(1.2-1),IF(K498&lt;1.3,87+(K498-1.2)*(96-87)/(1.3-1.2),IF(K498&lt;1.45,96+(K498-1.3)*(100-96)/(1.45-1.3),100))))))</x:f>
        <x:v>100</x:v>
      </x:c>
      <x:c r="P498" s="145" t="n">
        <x:f>MIN(1,SQRT(G498/8000))</x:f>
        <x:v>0.752329714952161</x:v>
      </x:c>
      <x:c r="Q498" s="28" t="n">
        <x:f>35+(O498-35)*P498</x:f>
        <x:v>83.90143147189048</x:v>
      </x:c>
      <x:c r="R498" s="28" t="n">
        <x:f>IF(K498&lt;0.95,MIN(25,(0.95-K498)*250),0)</x:f>
        <x:v>0</x:v>
      </x:c>
      <x:c r="S498" s="28" t="n">
        <x:f>IF($X498="A",Y498*5+Z498*15+AA498*30+AB498*60+AC498*80+AD498*100,0)</x:f>
        <x:v>0</x:v>
      </x:c>
      <x:c r="T498" s="28" t="n">
        <x:f>IF($X498="A",AE498*5+AF498*15+AG498*30+AH498*60+AI498*80+AJ498*100,0)</x:f>
        <x:v>0</x:v>
      </x:c>
      <x:c r="U498" s="28" t="n">
        <x:f>IF($X498="A",S498*15%+T498*30%+Q498*55%,0)</x:f>
        <x:v>0</x:v>
      </x:c>
      <x:c r="V498" s="1019" t="n">
        <x:f>IF($X498="A",U498*80%+N498*20%,N498*IFERROR(INDEX($AT$5:$AT$60,MATCH($D498,$AR$5:$AR$60,0)),0.6)+Q498*IFERROR(INDEX($AU$5:$AU$60,MATCH($D498,$AR$5:$AR$60,0)),0.4)-R498)</x:f>
        <x:v>68.51737258875619</x:v>
      </x:c>
      <x:c r="W498" s="25" t="str">
        <x:f>IF(E498&gt;=90,"設定6級候補",IF(E498&gt;=75,"設定4以上強候補",IF(E498&gt;=60,"設定4以上を疑う","要観察")))</x:f>
        <x:v>設定4以上を疑う</x:v>
      </x:c>
      <x:c r="X498" s="1004" t="str">
        <x:f>IFERROR(INDEX($AS$5:$AS$60,MATCH($D498,$AR$5:$AR$60,0)),"AT")</x:f>
        <x:v>AT</x:v>
      </x:c>
      <x:c r="Y498" s="145" t="n">
        <x:f>IFERROR((EXP(-$G498/INDEX($AV$5:$BA$12,MATCH($D498,$AR$5:$AR$12,0),1))*($G498/INDEX($AV$5:$BA$12,MATCH($D498,$AR$5:$AR$12,0),1))^$I498)/((EXP(-$G498/INDEX($AV$5:$BA$12,MATCH($D498,$AR$5:$AR$12,0),1))*($G498/INDEX($AV$5:$BA$12,MATCH($D498,$AR$5:$AR$12,0),1))^$I498)+(EXP(-$G498/INDEX($AV$5:$BA$12,MATCH($D498,$AR$5:$AR$12,0),2))*($G498/INDEX($AV$5:$BA$12,MATCH($D498,$AR$5:$AR$12,0),2))^$I498)+(EXP(-$G498/INDEX($AV$5:$BA$12,MATCH($D498,$AR$5:$AR$12,0),3))*($G498/INDEX($AV$5:$BA$12,MATCH($D498,$AR$5:$AR$12,0),3))^$I498)+(EXP(-$G498/INDEX($AV$5:$BA$12,MATCH($D498,$AR$5:$AR$12,0),4))*($G498/INDEX($AV$5:$BA$12,MATCH($D498,$AR$5:$AR$12,0),4))^$I498)+(EXP(-$G498/INDEX($AV$5:$BA$12,MATCH($D498,$AR$5:$AR$12,0),5))*($G498/INDEX($AV$5:$BA$12,MATCH($D498,$AR$5:$AR$12,0),5))^$I498)+(EXP(-$G498/INDEX($AV$5:$BA$12,MATCH($D498,$AR$5:$AR$12,0),6))*($G498/INDEX($AV$5:$BA$12,MATCH($D498,$AR$5:$AR$12,0),6))^$I498)),0)</x:f>
        <x:v>0</x:v>
      </x:c>
      <x:c r="Z498" s="145" t="n">
        <x:f>IFERROR((EXP(-$G498/INDEX($AV$5:$BA$12,MATCH($D498,$AR$5:$AR$12,0),2))*($G498/INDEX($AV$5:$BA$12,MATCH($D498,$AR$5:$AR$12,0),2))^$I498)/((EXP(-$G498/INDEX($AV$5:$BA$12,MATCH($D498,$AR$5:$AR$12,0),1))*($G498/INDEX($AV$5:$BA$12,MATCH($D498,$AR$5:$AR$12,0),1))^$I498)+(EXP(-$G498/INDEX($AV$5:$BA$12,MATCH($D498,$AR$5:$AR$12,0),2))*($G498/INDEX($AV$5:$BA$12,MATCH($D498,$AR$5:$AR$12,0),2))^$I498)+(EXP(-$G498/INDEX($AV$5:$BA$12,MATCH($D498,$AR$5:$AR$12,0),3))*($G498/INDEX($AV$5:$BA$12,MATCH($D498,$AR$5:$AR$12,0),3))^$I498)+(EXP(-$G498/INDEX($AV$5:$BA$12,MATCH($D498,$AR$5:$AR$12,0),4))*($G498/INDEX($AV$5:$BA$12,MATCH($D498,$AR$5:$AR$12,0),4))^$I498)+(EXP(-$G498/INDEX($AV$5:$BA$12,MATCH($D498,$AR$5:$AR$12,0),5))*($G498/INDEX($AV$5:$BA$12,MATCH($D498,$AR$5:$AR$12,0),5))^$I498)+(EXP(-$G498/INDEX($AV$5:$BA$12,MATCH($D498,$AR$5:$AR$12,0),6))*($G498/INDEX($AV$5:$BA$12,MATCH($D498,$AR$5:$AR$12,0),6))^$I498)),0)</x:f>
        <x:v>0</x:v>
      </x:c>
      <x:c r="AA498" s="145" t="n">
        <x:f>IFERROR((EXP(-$G498/INDEX($AV$5:$BA$12,MATCH($D498,$AR$5:$AR$12,0),3))*($G498/INDEX($AV$5:$BA$12,MATCH($D498,$AR$5:$AR$12,0),3))^$I498)/((EXP(-$G498/INDEX($AV$5:$BA$12,MATCH($D498,$AR$5:$AR$12,0),1))*($G498/INDEX($AV$5:$BA$12,MATCH($D498,$AR$5:$AR$12,0),1))^$I498)+(EXP(-$G498/INDEX($AV$5:$BA$12,MATCH($D498,$AR$5:$AR$12,0),2))*($G498/INDEX($AV$5:$BA$12,MATCH($D498,$AR$5:$AR$12,0),2))^$I498)+(EXP(-$G498/INDEX($AV$5:$BA$12,MATCH($D498,$AR$5:$AR$12,0),3))*($G498/INDEX($AV$5:$BA$12,MATCH($D498,$AR$5:$AR$12,0),3))^$I498)+(EXP(-$G498/INDEX($AV$5:$BA$12,MATCH($D498,$AR$5:$AR$12,0),4))*($G498/INDEX($AV$5:$BA$12,MATCH($D498,$AR$5:$AR$12,0),4))^$I498)+(EXP(-$G498/INDEX($AV$5:$BA$12,MATCH($D498,$AR$5:$AR$12,0),5))*($G498/INDEX($AV$5:$BA$12,MATCH($D498,$AR$5:$AR$12,0),5))^$I498)+(EXP(-$G498/INDEX($AV$5:$BA$12,MATCH($D498,$AR$5:$AR$12,0),6))*($G498/INDEX($AV$5:$BA$12,MATCH($D498,$AR$5:$AR$12,0),6))^$I498)),0)</x:f>
        <x:v>0</x:v>
      </x:c>
      <x:c r="AB498" s="145" t="n">
        <x:f>IFERROR((EXP(-$G498/INDEX($AV$5:$BA$12,MATCH($D498,$AR$5:$AR$12,0),4))*($G498/INDEX($AV$5:$BA$12,MATCH($D498,$AR$5:$AR$12,0),4))^$I498)/((EXP(-$G498/INDEX($AV$5:$BA$12,MATCH($D498,$AR$5:$AR$12,0),1))*($G498/INDEX($AV$5:$BA$12,MATCH($D498,$AR$5:$AR$12,0),1))^$I498)+(EXP(-$G498/INDEX($AV$5:$BA$12,MATCH($D498,$AR$5:$AR$12,0),2))*($G498/INDEX($AV$5:$BA$12,MATCH($D498,$AR$5:$AR$12,0),2))^$I498)+(EXP(-$G498/INDEX($AV$5:$BA$12,MATCH($D498,$AR$5:$AR$12,0),3))*($G498/INDEX($AV$5:$BA$12,MATCH($D498,$AR$5:$AR$12,0),3))^$I498)+(EXP(-$G498/INDEX($AV$5:$BA$12,MATCH($D498,$AR$5:$AR$12,0),4))*($G498/INDEX($AV$5:$BA$12,MATCH($D498,$AR$5:$AR$12,0),4))^$I498)+(EXP(-$G498/INDEX($AV$5:$BA$12,MATCH($D498,$AR$5:$AR$12,0),5))*($G498/INDEX($AV$5:$BA$12,MATCH($D498,$AR$5:$AR$12,0),5))^$I498)+(EXP(-$G498/INDEX($AV$5:$BA$12,MATCH($D498,$AR$5:$AR$12,0),6))*($G498/INDEX($AV$5:$BA$12,MATCH($D498,$AR$5:$AR$12,0),6))^$I498)),0)</x:f>
        <x:v>0</x:v>
      </x:c>
      <x:c r="AC498" s="145" t="n">
        <x:f>IFERROR((EXP(-$G498/INDEX($AV$5:$BA$12,MATCH($D498,$AR$5:$AR$12,0),5))*($G498/INDEX($AV$5:$BA$12,MATCH($D498,$AR$5:$AR$12,0),5))^$I498)/((EXP(-$G498/INDEX($AV$5:$BA$12,MATCH($D498,$AR$5:$AR$12,0),1))*($G498/INDEX($AV$5:$BA$12,MATCH($D498,$AR$5:$AR$12,0),1))^$I498)+(EXP(-$G498/INDEX($AV$5:$BA$12,MATCH($D498,$AR$5:$AR$12,0),2))*($G498/INDEX($AV$5:$BA$12,MATCH($D498,$AR$5:$AR$12,0),2))^$I498)+(EXP(-$G498/INDEX($AV$5:$BA$12,MATCH($D498,$AR$5:$AR$12,0),3))*($G498/INDEX($AV$5:$BA$12,MATCH($D498,$AR$5:$AR$12,0),3))^$I498)+(EXP(-$G498/INDEX($AV$5:$BA$12,MATCH($D498,$AR$5:$AR$12,0),4))*($G498/INDEX($AV$5:$BA$12,MATCH($D498,$AR$5:$AR$12,0),4))^$I498)+(EXP(-$G498/INDEX($AV$5:$BA$12,MATCH($D498,$AR$5:$AR$12,0),5))*($G498/INDEX($AV$5:$BA$12,MATCH($D498,$AR$5:$AR$12,0),5))^$I498)+(EXP(-$G498/INDEX($AV$5:$BA$12,MATCH($D498,$AR$5:$AR$12,0),6))*($G498/INDEX($AV$5:$BA$12,MATCH($D498,$AR$5:$AR$12,0),6))^$I498)),0)</x:f>
        <x:v>0</x:v>
      </x:c>
      <x:c r="AD498" s="145" t="n">
        <x:f>IFERROR((EXP(-$G498/INDEX($AV$5:$BA$12,MATCH($D498,$AR$5:$AR$12,0),6))*($G498/INDEX($AV$5:$BA$12,MATCH($D498,$AR$5:$AR$12,0),6))^$I498)/((EXP(-$G498/INDEX($AV$5:$BA$12,MATCH($D498,$AR$5:$AR$12,0),1))*($G498/INDEX($AV$5:$BA$12,MATCH($D498,$AR$5:$AR$12,0),1))^$I498)+(EXP(-$G498/INDEX($AV$5:$BA$12,MATCH($D498,$AR$5:$AR$12,0),2))*($G498/INDEX($AV$5:$BA$12,MATCH($D498,$AR$5:$AR$12,0),2))^$I498)+(EXP(-$G498/INDEX($AV$5:$BA$12,MATCH($D498,$AR$5:$AR$12,0),3))*($G498/INDEX($AV$5:$BA$12,MATCH($D498,$AR$5:$AR$12,0),3))^$I498)+(EXP(-$G498/INDEX($AV$5:$BA$12,MATCH($D498,$AR$5:$AR$12,0),4))*($G498/INDEX($AV$5:$BA$12,MATCH($D498,$AR$5:$AR$12,0),4))^$I498)+(EXP(-$G498/INDEX($AV$5:$BA$12,MATCH($D498,$AR$5:$AR$12,0),5))*($G498/INDEX($AV$5:$BA$12,MATCH($D498,$AR$5:$AR$12,0),5))^$I498)+(EXP(-$G498/INDEX($AV$5:$BA$12,MATCH($D498,$AR$5:$AR$12,0),6))*($G498/INDEX($AV$5:$BA$12,MATCH($D498,$AR$5:$AR$12,0),6))^$I498)),0)</x:f>
        <x:v>0</x:v>
      </x:c>
      <x:c r="AE498" s="145" t="n">
        <x:f>IFERROR((EXP(-$G498/INDEX($BB$5:$BG$12,MATCH($D498,$AR$5:$AR$12,0),1))*($G498/INDEX($BB$5:$BG$12,MATCH($D498,$AR$5:$AR$12,0),1))^$J498)/((EXP(-$G498/INDEX($BB$5:$BG$12,MATCH($D498,$AR$5:$AR$12,0),1))*($G498/INDEX($BB$5:$BG$12,MATCH($D498,$AR$5:$AR$12,0),1))^$J498)+(EXP(-$G498/INDEX($BB$5:$BG$12,MATCH($D498,$AR$5:$AR$12,0),2))*($G498/INDEX($BB$5:$BG$12,MATCH($D498,$AR$5:$AR$12,0),2))^$J498)+(EXP(-$G498/INDEX($BB$5:$BG$12,MATCH($D498,$AR$5:$AR$12,0),3))*($G498/INDEX($BB$5:$BG$12,MATCH($D498,$AR$5:$AR$12,0),3))^$J498)+(EXP(-$G498/INDEX($BB$5:$BG$12,MATCH($D498,$AR$5:$AR$12,0),4))*($G498/INDEX($BB$5:$BG$12,MATCH($D498,$AR$5:$AR$12,0),4))^$J498)+(EXP(-$G498/INDEX($BB$5:$BG$12,MATCH($D498,$AR$5:$AR$12,0),5))*($G498/INDEX($BB$5:$BG$12,MATCH($D498,$AR$5:$AR$12,0),5))^$J498)+(EXP(-$G498/INDEX($BB$5:$BG$12,MATCH($D498,$AR$5:$AR$12,0),6))*($G498/INDEX($BB$5:$BG$12,MATCH($D498,$AR$5:$AR$12,0),6))^$J498)),0)</x:f>
        <x:v>0</x:v>
      </x:c>
      <x:c r="AF498" s="145" t="n">
        <x:f>IFERROR((EXP(-$G498/INDEX($BB$5:$BG$12,MATCH($D498,$AR$5:$AR$12,0),2))*($G498/INDEX($BB$5:$BG$12,MATCH($D498,$AR$5:$AR$12,0),2))^$J498)/((EXP(-$G498/INDEX($BB$5:$BG$12,MATCH($D498,$AR$5:$AR$12,0),1))*($G498/INDEX($BB$5:$BG$12,MATCH($D498,$AR$5:$AR$12,0),1))^$J498)+(EXP(-$G498/INDEX($BB$5:$BG$12,MATCH($D498,$AR$5:$AR$12,0),2))*($G498/INDEX($BB$5:$BG$12,MATCH($D498,$AR$5:$AR$12,0),2))^$J498)+(EXP(-$G498/INDEX($BB$5:$BG$12,MATCH($D498,$AR$5:$AR$12,0),3))*($G498/INDEX($BB$5:$BG$12,MATCH($D498,$AR$5:$AR$12,0),3))^$J498)+(EXP(-$G498/INDEX($BB$5:$BG$12,MATCH($D498,$AR$5:$AR$12,0),4))*($G498/INDEX($BB$5:$BG$12,MATCH($D498,$AR$5:$AR$12,0),4))^$J498)+(EXP(-$G498/INDEX($BB$5:$BG$12,MATCH($D498,$AR$5:$AR$12,0),5))*($G498/INDEX($BB$5:$BG$12,MATCH($D498,$AR$5:$AR$12,0),5))^$J498)+(EXP(-$G498/INDEX($BB$5:$BG$12,MATCH($D498,$AR$5:$AR$12,0),6))*($G498/INDEX($BB$5:$BG$12,MATCH($D498,$AR$5:$AR$12,0),6))^$J498)),0)</x:f>
        <x:v>0</x:v>
      </x:c>
      <x:c r="AG498" s="145" t="n">
        <x:f>IFERROR((EXP(-$G498/INDEX($BB$5:$BG$12,MATCH($D498,$AR$5:$AR$12,0),3))*($G498/INDEX($BB$5:$BG$12,MATCH($D498,$AR$5:$AR$12,0),3))^$J498)/((EXP(-$G498/INDEX($BB$5:$BG$12,MATCH($D498,$AR$5:$AR$12,0),1))*($G498/INDEX($BB$5:$BG$12,MATCH($D498,$AR$5:$AR$12,0),1))^$J498)+(EXP(-$G498/INDEX($BB$5:$BG$12,MATCH($D498,$AR$5:$AR$12,0),2))*($G498/INDEX($BB$5:$BG$12,MATCH($D498,$AR$5:$AR$12,0),2))^$J498)+(EXP(-$G498/INDEX($BB$5:$BG$12,MATCH($D498,$AR$5:$AR$12,0),3))*($G498/INDEX($BB$5:$BG$12,MATCH($D498,$AR$5:$AR$12,0),3))^$J498)+(EXP(-$G498/INDEX($BB$5:$BG$12,MATCH($D498,$AR$5:$AR$12,0),4))*($G498/INDEX($BB$5:$BG$12,MATCH($D498,$AR$5:$AR$12,0),4))^$J498)+(EXP(-$G498/INDEX($BB$5:$BG$12,MATCH($D498,$AR$5:$AR$12,0),5))*($G498/INDEX($BB$5:$BG$12,MATCH($D498,$AR$5:$AR$12,0),5))^$J498)+(EXP(-$G498/INDEX($BB$5:$BG$12,MATCH($D498,$AR$5:$AR$12,0),6))*($G498/INDEX($BB$5:$BG$12,MATCH($D498,$AR$5:$AR$12,0),6))^$J498)),0)</x:f>
        <x:v>0</x:v>
      </x:c>
      <x:c r="AH498" s="145" t="n">
        <x:f>IFERROR((EXP(-$G498/INDEX($BB$5:$BG$12,MATCH($D498,$AR$5:$AR$12,0),4))*($G498/INDEX($BB$5:$BG$12,MATCH($D498,$AR$5:$AR$12,0),4))^$J498)/((EXP(-$G498/INDEX($BB$5:$BG$12,MATCH($D498,$AR$5:$AR$12,0),1))*($G498/INDEX($BB$5:$BG$12,MATCH($D498,$AR$5:$AR$12,0),1))^$J498)+(EXP(-$G498/INDEX($BB$5:$BG$12,MATCH($D498,$AR$5:$AR$12,0),2))*($G498/INDEX($BB$5:$BG$12,MATCH($D498,$AR$5:$AR$12,0),2))^$J498)+(EXP(-$G498/INDEX($BB$5:$BG$12,MATCH($D498,$AR$5:$AR$12,0),3))*($G498/INDEX($BB$5:$BG$12,MATCH($D498,$AR$5:$AR$12,0),3))^$J498)+(EXP(-$G498/INDEX($BB$5:$BG$12,MATCH($D498,$AR$5:$AR$12,0),4))*($G498/INDEX($BB$5:$BG$12,MATCH($D498,$AR$5:$AR$12,0),4))^$J498)+(EXP(-$G498/INDEX($BB$5:$BG$12,MATCH($D498,$AR$5:$AR$12,0),5))*($G498/INDEX($BB$5:$BG$12,MATCH($D498,$AR$5:$AR$12,0),5))^$J498)+(EXP(-$G498/INDEX($BB$5:$BG$12,MATCH($D498,$AR$5:$AR$12,0),6))*($G498/INDEX($BB$5:$BG$12,MATCH($D498,$AR$5:$AR$12,0),6))^$J498)),0)</x:f>
        <x:v>0</x:v>
      </x:c>
      <x:c r="AI498" s="145" t="n">
        <x:f>IFERROR((EXP(-$G498/INDEX($BB$5:$BG$12,MATCH($D498,$AR$5:$AR$12,0),5))*($G498/INDEX($BB$5:$BG$12,MATCH($D498,$AR$5:$AR$12,0),5))^$J498)/((EXP(-$G498/INDEX($BB$5:$BG$12,MATCH($D498,$AR$5:$AR$12,0),1))*($G498/INDEX($BB$5:$BG$12,MATCH($D498,$AR$5:$AR$12,0),1))^$J498)+(EXP(-$G498/INDEX($BB$5:$BG$12,MATCH($D498,$AR$5:$AR$12,0),2))*($G498/INDEX($BB$5:$BG$12,MATCH($D498,$AR$5:$AR$12,0),2))^$J498)+(EXP(-$G498/INDEX($BB$5:$BG$12,MATCH($D498,$AR$5:$AR$12,0),3))*($G498/INDEX($BB$5:$BG$12,MATCH($D498,$AR$5:$AR$12,0),3))^$J498)+(EXP(-$G498/INDEX($BB$5:$BG$12,MATCH($D498,$AR$5:$AR$12,0),4))*($G498/INDEX($BB$5:$BG$12,MATCH($D498,$AR$5:$AR$12,0),4))^$J498)+(EXP(-$G498/INDEX($BB$5:$BG$12,MATCH($D498,$AR$5:$AR$12,0),5))*($G498/INDEX($BB$5:$BG$12,MATCH($D498,$AR$5:$AR$12,0),5))^$J498)+(EXP(-$G498/INDEX($BB$5:$BG$12,MATCH($D498,$AR$5:$AR$12,0),6))*($G498/INDEX($BB$5:$BG$12,MATCH($D498,$AR$5:$AR$12,0),6))^$J498)),0)</x:f>
        <x:v>0</x:v>
      </x:c>
      <x:c r="AJ498" s="145" t="n">
        <x:f>IFERROR((EXP(-$G498/INDEX($BB$5:$BG$12,MATCH($D498,$AR$5:$AR$12,0),6))*($G498/INDEX($BB$5:$BG$12,MATCH($D498,$AR$5:$AR$12,0),6))^$J498)/((EXP(-$G498/INDEX($BB$5:$BG$12,MATCH($D498,$AR$5:$AR$12,0),1))*($G498/INDEX($BB$5:$BG$12,MATCH($D498,$AR$5:$AR$12,0),1))^$J498)+(EXP(-$G498/INDEX($BB$5:$BG$12,MATCH($D498,$AR$5:$AR$12,0),2))*($G498/INDEX($BB$5:$BG$12,MATCH($D498,$AR$5:$AR$12,0),2))^$J498)+(EXP(-$G498/INDEX($BB$5:$BG$12,MATCH($D498,$AR$5:$AR$12,0),3))*($G498/INDEX($BB$5:$BG$12,MATCH($D498,$AR$5:$AR$12,0),3))^$J498)+(EXP(-$G498/INDEX($BB$5:$BG$12,MATCH($D498,$AR$5:$AR$12,0),4))*($G498/INDEX($BB$5:$BG$12,MATCH($D498,$AR$5:$AR$12,0),4))^$J498)+(EXP(-$G498/INDEX($BB$5:$BG$12,MATCH($D498,$AR$5:$AR$12,0),5))*($G498/INDEX($BB$5:$BG$12,MATCH($D498,$AR$5:$AR$12,0),5))^$J498)+(EXP(-$G498/INDEX($BB$5:$BG$12,MATCH($D498,$AR$5:$AR$12,0),6))*($G498/INDEX($BB$5:$BG$12,MATCH($D498,$AR$5:$AR$12,0),6))^$J498)),0)</x:f>
        <x:v>0</x:v>
      </x:c>
      <x:c r="BJ498"/>
      <x:c r="BK498"/>
      <x:c r="BL498"/>
      <x:c r="BM498"/>
      <x:c r="BN498"/>
      <x:c r="BO498"/>
      <x:c r="BP498"/>
      <x:c r="BQ498"/>
      <x:c r="BR498"/>
      <x:c r="BS498"/>
      <x:c r="BT498"/>
      <x:c r="BU498"/>
      <x:c r="BV498"/>
      <x:c r="BW498"/>
      <x:c r="BX498"/>
      <x:c r="BY498"/>
      <x:c r="BZ498"/>
    </x:row>
    <x:row r="499">
      <x:c r="A499" s="30" t="n">
        <x:f>'対象台データ'!A497</x:f>
        <x:v>46230</x:v>
      </x:c>
      <x:c r="B499" s="1004" t="str">
        <x:f>'対象台データ'!B497</x:f>
        <x:v>月</x:v>
      </x:c>
      <x:c r="C499" s="1004" t="str">
        <x:f>'対象台データ'!C497</x:f>
        <x:v>7/27</x:v>
      </x:c>
      <x:c r="D499" t="str">
        <x:f>'対象台データ'!D497</x:f>
        <x:v>カバネリ 海門決戦</x:v>
      </x:c>
      <x:c r="E499" s="1015" t="n">
        <x:f>IF($X499="A",MIN(100,MAX(0,55+(V499-55)*(1+0.4*SQRT(MIN(G499/8000,1))))),MIN(100,MAX(0,V499)))</x:f>
        <x:v>29.548442546355602</x:v>
      </x:c>
      <x:c r="F499" s="1017" t="n">
        <x:f>'対象台データ'!E497</x:f>
        <x:v>531</x:v>
      </x:c>
      <x:c r="G499" s="644" t="n">
        <x:f>'対象台データ'!F497</x:f>
        <x:v>5483</x:v>
      </x:c>
      <x:c r="H499" s="644" t="n">
        <x:f>'対象台データ'!G497</x:f>
        <x:v>-1876</x:v>
      </x:c>
      <x:c r="I499" s="644" t="n">
        <x:f>'対象台データ'!H497</x:f>
        <x:v>0</x:v>
      </x:c>
      <x:c r="J499" s="644" t="n">
        <x:f>'対象台データ'!I497</x:f>
        <x:v>24</x:v>
      </x:c>
      <x:c r="K499" s="145" t="n">
        <x:f>'対象台データ'!K497</x:f>
        <x:v>0.8859505137090401</x:v>
      </x:c>
      <x:c r="L499" s="28" t="n">
        <x:f>IF(G499&lt;=0,5,IF(G499&lt;1500,5+(G499-0)*(20-5)/(1500-0),IF(G499&lt;3000,20+(G499-1500)*(40-20)/(3000-1500),IF(G499&lt;4500,40+(G499-3000)*(58-40)/(4500-3000),IF(G499&lt;6000,58+(G499-4500)*(72-58)/(6000-4500),IF(G499&lt;7500,72+(G499-6000)*(84-72)/(7500-6000),IF(G499&lt;9000,84+(G499-7500)*(93-84)/(9000-7500),IF(G499&lt;11000,93+(G499-9000)*(100-93)/(11000-9000),100))))))))</x:f>
        <x:v>67.17466666666667</x:v>
      </x:c>
      <x:c r="M499" s="28" t="n">
        <x:v>1</x:v>
      </x:c>
      <x:c r="N499" s="28" t="n">
        <x:f>MIN(100,L499*M499)</x:f>
        <x:v>67.17466666666667</x:v>
      </x:c>
      <x:c r="O499" s="28" t="n">
        <x:f>IF(K499&lt;=0.8,0,IF(K499&lt;0.9,0+(K499-0.8)*(10-0)/(0.9-0.8),IF(K499&lt;1,10+(K499-0.9)*(35-10)/(1-0.9),IF(K499&lt;1.2,35+(K499-1)*(87-35)/(1.2-1),IF(K499&lt;1.3,87+(K499-1.2)*(96-87)/(1.3-1.2),IF(K499&lt;1.45,96+(K499-1.3)*(100-96)/(1.45-1.3),100))))))</x:f>
        <x:v>8.595051370904008</x:v>
      </x:c>
      <x:c r="P499" s="145" t="n">
        <x:f>MIN(1,SQRT(G499/8000))</x:f>
        <x:v>0.8278737826504714</x:v>
      </x:c>
      <x:c r="Q499" s="28" t="n">
        <x:f>35+(O499-35)*P499</x:f>
        <x:v>13.140035297738923</x:v>
      </x:c>
      <x:c r="R499" s="28" t="n">
        <x:f>IF(K499&lt;0.95,MIN(25,(0.95-K499)*250),0)</x:f>
        <x:v>16.012371572739966</x:v>
      </x:c>
      <x:c r="S499" s="28" t="n">
        <x:f>IF($X499="A",Y499*5+Z499*15+AA499*30+AB499*60+AC499*80+AD499*100,0)</x:f>
        <x:v>0</x:v>
      </x:c>
      <x:c r="T499" s="28" t="n">
        <x:f>IF($X499="A",AE499*5+AF499*15+AG499*30+AH499*60+AI499*80+AJ499*100,0)</x:f>
        <x:v>0</x:v>
      </x:c>
      <x:c r="U499" s="28" t="n">
        <x:f>IF($X499="A",S499*15%+T499*30%+Q499*55%,0)</x:f>
        <x:v>0</x:v>
      </x:c>
      <x:c r="V499" s="1019" t="n">
        <x:f>IF($X499="A",U499*80%+N499*20%,N499*IFERROR(INDEX($AT$5:$AT$60,MATCH($D499,$AR$5:$AR$60,0)),0.6)+Q499*IFERROR(INDEX($AU$5:$AU$60,MATCH($D499,$AR$5:$AR$60,0)),0.4)-R499)</x:f>
        <x:v>29.548442546355602</x:v>
      </x:c>
      <x:c r="W499" s="25" t="str">
        <x:f>IF(E499&gt;=90,"設定6級候補",IF(E499&gt;=75,"設定4以上強候補",IF(E499&gt;=60,"設定4以上を疑う","要観察")))</x:f>
        <x:v>要観察</x:v>
      </x:c>
      <x:c r="X499" s="1004" t="str">
        <x:f>IFERROR(INDEX($AS$5:$AS$60,MATCH($D499,$AR$5:$AR$60,0)),"AT")</x:f>
        <x:v>AT</x:v>
      </x:c>
      <x:c r="Y499" s="145" t="n">
        <x:f>IFERROR((EXP(-$G499/INDEX($AV$5:$BA$12,MATCH($D499,$AR$5:$AR$12,0),1))*($G499/INDEX($AV$5:$BA$12,MATCH($D499,$AR$5:$AR$12,0),1))^$I499)/((EXP(-$G499/INDEX($AV$5:$BA$12,MATCH($D499,$AR$5:$AR$12,0),1))*($G499/INDEX($AV$5:$BA$12,MATCH($D499,$AR$5:$AR$12,0),1))^$I499)+(EXP(-$G499/INDEX($AV$5:$BA$12,MATCH($D499,$AR$5:$AR$12,0),2))*($G499/INDEX($AV$5:$BA$12,MATCH($D499,$AR$5:$AR$12,0),2))^$I499)+(EXP(-$G499/INDEX($AV$5:$BA$12,MATCH($D499,$AR$5:$AR$12,0),3))*($G499/INDEX($AV$5:$BA$12,MATCH($D499,$AR$5:$AR$12,0),3))^$I499)+(EXP(-$G499/INDEX($AV$5:$BA$12,MATCH($D499,$AR$5:$AR$12,0),4))*($G499/INDEX($AV$5:$BA$12,MATCH($D499,$AR$5:$AR$12,0),4))^$I499)+(EXP(-$G499/INDEX($AV$5:$BA$12,MATCH($D499,$AR$5:$AR$12,0),5))*($G499/INDEX($AV$5:$BA$12,MATCH($D499,$AR$5:$AR$12,0),5))^$I499)+(EXP(-$G499/INDEX($AV$5:$BA$12,MATCH($D499,$AR$5:$AR$12,0),6))*($G499/INDEX($AV$5:$BA$12,MATCH($D499,$AR$5:$AR$12,0),6))^$I499)),0)</x:f>
        <x:v>0</x:v>
      </x:c>
      <x:c r="Z499" s="145" t="n">
        <x:f>IFERROR((EXP(-$G499/INDEX($AV$5:$BA$12,MATCH($D499,$AR$5:$AR$12,0),2))*($G499/INDEX($AV$5:$BA$12,MATCH($D499,$AR$5:$AR$12,0),2))^$I499)/((EXP(-$G499/INDEX($AV$5:$BA$12,MATCH($D499,$AR$5:$AR$12,0),1))*($G499/INDEX($AV$5:$BA$12,MATCH($D499,$AR$5:$AR$12,0),1))^$I499)+(EXP(-$G499/INDEX($AV$5:$BA$12,MATCH($D499,$AR$5:$AR$12,0),2))*($G499/INDEX($AV$5:$BA$12,MATCH($D499,$AR$5:$AR$12,0),2))^$I499)+(EXP(-$G499/INDEX($AV$5:$BA$12,MATCH($D499,$AR$5:$AR$12,0),3))*($G499/INDEX($AV$5:$BA$12,MATCH($D499,$AR$5:$AR$12,0),3))^$I499)+(EXP(-$G499/INDEX($AV$5:$BA$12,MATCH($D499,$AR$5:$AR$12,0),4))*($G499/INDEX($AV$5:$BA$12,MATCH($D499,$AR$5:$AR$12,0),4))^$I499)+(EXP(-$G499/INDEX($AV$5:$BA$12,MATCH($D499,$AR$5:$AR$12,0),5))*($G499/INDEX($AV$5:$BA$12,MATCH($D499,$AR$5:$AR$12,0),5))^$I499)+(EXP(-$G499/INDEX($AV$5:$BA$12,MATCH($D499,$AR$5:$AR$12,0),6))*($G499/INDEX($AV$5:$BA$12,MATCH($D499,$AR$5:$AR$12,0),6))^$I499)),0)</x:f>
        <x:v>0</x:v>
      </x:c>
      <x:c r="AA499" s="145" t="n">
        <x:f>IFERROR((EXP(-$G499/INDEX($AV$5:$BA$12,MATCH($D499,$AR$5:$AR$12,0),3))*($G499/INDEX($AV$5:$BA$12,MATCH($D499,$AR$5:$AR$12,0),3))^$I499)/((EXP(-$G499/INDEX($AV$5:$BA$12,MATCH($D499,$AR$5:$AR$12,0),1))*($G499/INDEX($AV$5:$BA$12,MATCH($D499,$AR$5:$AR$12,0),1))^$I499)+(EXP(-$G499/INDEX($AV$5:$BA$12,MATCH($D499,$AR$5:$AR$12,0),2))*($G499/INDEX($AV$5:$BA$12,MATCH($D499,$AR$5:$AR$12,0),2))^$I499)+(EXP(-$G499/INDEX($AV$5:$BA$12,MATCH($D499,$AR$5:$AR$12,0),3))*($G499/INDEX($AV$5:$BA$12,MATCH($D499,$AR$5:$AR$12,0),3))^$I499)+(EXP(-$G499/INDEX($AV$5:$BA$12,MATCH($D499,$AR$5:$AR$12,0),4))*($G499/INDEX($AV$5:$BA$12,MATCH($D499,$AR$5:$AR$12,0),4))^$I499)+(EXP(-$G499/INDEX($AV$5:$BA$12,MATCH($D499,$AR$5:$AR$12,0),5))*($G499/INDEX($AV$5:$BA$12,MATCH($D499,$AR$5:$AR$12,0),5))^$I499)+(EXP(-$G499/INDEX($AV$5:$BA$12,MATCH($D499,$AR$5:$AR$12,0),6))*($G499/INDEX($AV$5:$BA$12,MATCH($D499,$AR$5:$AR$12,0),6))^$I499)),0)</x:f>
        <x:v>0</x:v>
      </x:c>
      <x:c r="AB499" s="145" t="n">
        <x:f>IFERROR((EXP(-$G499/INDEX($AV$5:$BA$12,MATCH($D499,$AR$5:$AR$12,0),4))*($G499/INDEX($AV$5:$BA$12,MATCH($D499,$AR$5:$AR$12,0),4))^$I499)/((EXP(-$G499/INDEX($AV$5:$BA$12,MATCH($D499,$AR$5:$AR$12,0),1))*($G499/INDEX($AV$5:$BA$12,MATCH($D499,$AR$5:$AR$12,0),1))^$I499)+(EXP(-$G499/INDEX($AV$5:$BA$12,MATCH($D499,$AR$5:$AR$12,0),2))*($G499/INDEX($AV$5:$BA$12,MATCH($D499,$AR$5:$AR$12,0),2))^$I499)+(EXP(-$G499/INDEX($AV$5:$BA$12,MATCH($D499,$AR$5:$AR$12,0),3))*($G499/INDEX($AV$5:$BA$12,MATCH($D499,$AR$5:$AR$12,0),3))^$I499)+(EXP(-$G499/INDEX($AV$5:$BA$12,MATCH($D499,$AR$5:$AR$12,0),4))*($G499/INDEX($AV$5:$BA$12,MATCH($D499,$AR$5:$AR$12,0),4))^$I499)+(EXP(-$G499/INDEX($AV$5:$BA$12,MATCH($D499,$AR$5:$AR$12,0),5))*($G499/INDEX($AV$5:$BA$12,MATCH($D499,$AR$5:$AR$12,0),5))^$I499)+(EXP(-$G499/INDEX($AV$5:$BA$12,MATCH($D499,$AR$5:$AR$12,0),6))*($G499/INDEX($AV$5:$BA$12,MATCH($D499,$AR$5:$AR$12,0),6))^$I499)),0)</x:f>
        <x:v>0</x:v>
      </x:c>
      <x:c r="AC499" s="145" t="n">
        <x:f>IFERROR((EXP(-$G499/INDEX($AV$5:$BA$12,MATCH($D499,$AR$5:$AR$12,0),5))*($G499/INDEX($AV$5:$BA$12,MATCH($D499,$AR$5:$AR$12,0),5))^$I499)/((EXP(-$G499/INDEX($AV$5:$BA$12,MATCH($D499,$AR$5:$AR$12,0),1))*($G499/INDEX($AV$5:$BA$12,MATCH($D499,$AR$5:$AR$12,0),1))^$I499)+(EXP(-$G499/INDEX($AV$5:$BA$12,MATCH($D499,$AR$5:$AR$12,0),2))*($G499/INDEX($AV$5:$BA$12,MATCH($D499,$AR$5:$AR$12,0),2))^$I499)+(EXP(-$G499/INDEX($AV$5:$BA$12,MATCH($D499,$AR$5:$AR$12,0),3))*($G499/INDEX($AV$5:$BA$12,MATCH($D499,$AR$5:$AR$12,0),3))^$I499)+(EXP(-$G499/INDEX($AV$5:$BA$12,MATCH($D499,$AR$5:$AR$12,0),4))*($G499/INDEX($AV$5:$BA$12,MATCH($D499,$AR$5:$AR$12,0),4))^$I499)+(EXP(-$G499/INDEX($AV$5:$BA$12,MATCH($D499,$AR$5:$AR$12,0),5))*($G499/INDEX($AV$5:$BA$12,MATCH($D499,$AR$5:$AR$12,0),5))^$I499)+(EXP(-$G499/INDEX($AV$5:$BA$12,MATCH($D499,$AR$5:$AR$12,0),6))*($G499/INDEX($AV$5:$BA$12,MATCH($D499,$AR$5:$AR$12,0),6))^$I499)),0)</x:f>
        <x:v>0</x:v>
      </x:c>
      <x:c r="AD499" s="145" t="n">
        <x:f>IFERROR((EXP(-$G499/INDEX($AV$5:$BA$12,MATCH($D499,$AR$5:$AR$12,0),6))*($G499/INDEX($AV$5:$BA$12,MATCH($D499,$AR$5:$AR$12,0),6))^$I499)/((EXP(-$G499/INDEX($AV$5:$BA$12,MATCH($D499,$AR$5:$AR$12,0),1))*($G499/INDEX($AV$5:$BA$12,MATCH($D499,$AR$5:$AR$12,0),1))^$I499)+(EXP(-$G499/INDEX($AV$5:$BA$12,MATCH($D499,$AR$5:$AR$12,0),2))*($G499/INDEX($AV$5:$BA$12,MATCH($D499,$AR$5:$AR$12,0),2))^$I499)+(EXP(-$G499/INDEX($AV$5:$BA$12,MATCH($D499,$AR$5:$AR$12,0),3))*($G499/INDEX($AV$5:$BA$12,MATCH($D499,$AR$5:$AR$12,0),3))^$I499)+(EXP(-$G499/INDEX($AV$5:$BA$12,MATCH($D499,$AR$5:$AR$12,0),4))*($G499/INDEX($AV$5:$BA$12,MATCH($D499,$AR$5:$AR$12,0),4))^$I499)+(EXP(-$G499/INDEX($AV$5:$BA$12,MATCH($D499,$AR$5:$AR$12,0),5))*($G499/INDEX($AV$5:$BA$12,MATCH($D499,$AR$5:$AR$12,0),5))^$I499)+(EXP(-$G499/INDEX($AV$5:$BA$12,MATCH($D499,$AR$5:$AR$12,0),6))*($G499/INDEX($AV$5:$BA$12,MATCH($D499,$AR$5:$AR$12,0),6))^$I499)),0)</x:f>
        <x:v>0</x:v>
      </x:c>
      <x:c r="AE499" s="145" t="n">
        <x:f>IFERROR((EXP(-$G499/INDEX($BB$5:$BG$12,MATCH($D499,$AR$5:$AR$12,0),1))*($G499/INDEX($BB$5:$BG$12,MATCH($D499,$AR$5:$AR$12,0),1))^$J499)/((EXP(-$G499/INDEX($BB$5:$BG$12,MATCH($D499,$AR$5:$AR$12,0),1))*($G499/INDEX($BB$5:$BG$12,MATCH($D499,$AR$5:$AR$12,0),1))^$J499)+(EXP(-$G499/INDEX($BB$5:$BG$12,MATCH($D499,$AR$5:$AR$12,0),2))*($G499/INDEX($BB$5:$BG$12,MATCH($D499,$AR$5:$AR$12,0),2))^$J499)+(EXP(-$G499/INDEX($BB$5:$BG$12,MATCH($D499,$AR$5:$AR$12,0),3))*($G499/INDEX($BB$5:$BG$12,MATCH($D499,$AR$5:$AR$12,0),3))^$J499)+(EXP(-$G499/INDEX($BB$5:$BG$12,MATCH($D499,$AR$5:$AR$12,0),4))*($G499/INDEX($BB$5:$BG$12,MATCH($D499,$AR$5:$AR$12,0),4))^$J499)+(EXP(-$G499/INDEX($BB$5:$BG$12,MATCH($D499,$AR$5:$AR$12,0),5))*($G499/INDEX($BB$5:$BG$12,MATCH($D499,$AR$5:$AR$12,0),5))^$J499)+(EXP(-$G499/INDEX($BB$5:$BG$12,MATCH($D499,$AR$5:$AR$12,0),6))*($G499/INDEX($BB$5:$BG$12,MATCH($D499,$AR$5:$AR$12,0),6))^$J499)),0)</x:f>
        <x:v>0</x:v>
      </x:c>
      <x:c r="AF499" s="145" t="n">
        <x:f>IFERROR((EXP(-$G499/INDEX($BB$5:$BG$12,MATCH($D499,$AR$5:$AR$12,0),2))*($G499/INDEX($BB$5:$BG$12,MATCH($D499,$AR$5:$AR$12,0),2))^$J499)/((EXP(-$G499/INDEX($BB$5:$BG$12,MATCH($D499,$AR$5:$AR$12,0),1))*($G499/INDEX($BB$5:$BG$12,MATCH($D499,$AR$5:$AR$12,0),1))^$J499)+(EXP(-$G499/INDEX($BB$5:$BG$12,MATCH($D499,$AR$5:$AR$12,0),2))*($G499/INDEX($BB$5:$BG$12,MATCH($D499,$AR$5:$AR$12,0),2))^$J499)+(EXP(-$G499/INDEX($BB$5:$BG$12,MATCH($D499,$AR$5:$AR$12,0),3))*($G499/INDEX($BB$5:$BG$12,MATCH($D499,$AR$5:$AR$12,0),3))^$J499)+(EXP(-$G499/INDEX($BB$5:$BG$12,MATCH($D499,$AR$5:$AR$12,0),4))*($G499/INDEX($BB$5:$BG$12,MATCH($D499,$AR$5:$AR$12,0),4))^$J499)+(EXP(-$G499/INDEX($BB$5:$BG$12,MATCH($D499,$AR$5:$AR$12,0),5))*($G499/INDEX($BB$5:$BG$12,MATCH($D499,$AR$5:$AR$12,0),5))^$J499)+(EXP(-$G499/INDEX($BB$5:$BG$12,MATCH($D499,$AR$5:$AR$12,0),6))*($G499/INDEX($BB$5:$BG$12,MATCH($D499,$AR$5:$AR$12,0),6))^$J499)),0)</x:f>
        <x:v>0</x:v>
      </x:c>
      <x:c r="AG499" s="145" t="n">
        <x:f>IFERROR((EXP(-$G499/INDEX($BB$5:$BG$12,MATCH($D499,$AR$5:$AR$12,0),3))*($G499/INDEX($BB$5:$BG$12,MATCH($D499,$AR$5:$AR$12,0),3))^$J499)/((EXP(-$G499/INDEX($BB$5:$BG$12,MATCH($D499,$AR$5:$AR$12,0),1))*($G499/INDEX($BB$5:$BG$12,MATCH($D499,$AR$5:$AR$12,0),1))^$J499)+(EXP(-$G499/INDEX($BB$5:$BG$12,MATCH($D499,$AR$5:$AR$12,0),2))*($G499/INDEX($BB$5:$BG$12,MATCH($D499,$AR$5:$AR$12,0),2))^$J499)+(EXP(-$G499/INDEX($BB$5:$BG$12,MATCH($D499,$AR$5:$AR$12,0),3))*($G499/INDEX($BB$5:$BG$12,MATCH($D499,$AR$5:$AR$12,0),3))^$J499)+(EXP(-$G499/INDEX($BB$5:$BG$12,MATCH($D499,$AR$5:$AR$12,0),4))*($G499/INDEX($BB$5:$BG$12,MATCH($D499,$AR$5:$AR$12,0),4))^$J499)+(EXP(-$G499/INDEX($BB$5:$BG$12,MATCH($D499,$AR$5:$AR$12,0),5))*($G499/INDEX($BB$5:$BG$12,MATCH($D499,$AR$5:$AR$12,0),5))^$J499)+(EXP(-$G499/INDEX($BB$5:$BG$12,MATCH($D499,$AR$5:$AR$12,0),6))*($G499/INDEX($BB$5:$BG$12,MATCH($D499,$AR$5:$AR$12,0),6))^$J499)),0)</x:f>
        <x:v>0</x:v>
      </x:c>
      <x:c r="AH499" s="145" t="n">
        <x:f>IFERROR((EXP(-$G499/INDEX($BB$5:$BG$12,MATCH($D499,$AR$5:$AR$12,0),4))*($G499/INDEX($BB$5:$BG$12,MATCH($D499,$AR$5:$AR$12,0),4))^$J499)/((EXP(-$G499/INDEX($BB$5:$BG$12,MATCH($D499,$AR$5:$AR$12,0),1))*($G499/INDEX($BB$5:$BG$12,MATCH($D499,$AR$5:$AR$12,0),1))^$J499)+(EXP(-$G499/INDEX($BB$5:$BG$12,MATCH($D499,$AR$5:$AR$12,0),2))*($G499/INDEX($BB$5:$BG$12,MATCH($D499,$AR$5:$AR$12,0),2))^$J499)+(EXP(-$G499/INDEX($BB$5:$BG$12,MATCH($D499,$AR$5:$AR$12,0),3))*($G499/INDEX($BB$5:$BG$12,MATCH($D499,$AR$5:$AR$12,0),3))^$J499)+(EXP(-$G499/INDEX($BB$5:$BG$12,MATCH($D499,$AR$5:$AR$12,0),4))*($G499/INDEX($BB$5:$BG$12,MATCH($D499,$AR$5:$AR$12,0),4))^$J499)+(EXP(-$G499/INDEX($BB$5:$BG$12,MATCH($D499,$AR$5:$AR$12,0),5))*($G499/INDEX($BB$5:$BG$12,MATCH($D499,$AR$5:$AR$12,0),5))^$J499)+(EXP(-$G499/INDEX($BB$5:$BG$12,MATCH($D499,$AR$5:$AR$12,0),6))*($G499/INDEX($BB$5:$BG$12,MATCH($D499,$AR$5:$AR$12,0),6))^$J499)),0)</x:f>
        <x:v>0</x:v>
      </x:c>
      <x:c r="AI499" s="145" t="n">
        <x:f>IFERROR((EXP(-$G499/INDEX($BB$5:$BG$12,MATCH($D499,$AR$5:$AR$12,0),5))*($G499/INDEX($BB$5:$BG$12,MATCH($D499,$AR$5:$AR$12,0),5))^$J499)/((EXP(-$G499/INDEX($BB$5:$BG$12,MATCH($D499,$AR$5:$AR$12,0),1))*($G499/INDEX($BB$5:$BG$12,MATCH($D499,$AR$5:$AR$12,0),1))^$J499)+(EXP(-$G499/INDEX($BB$5:$BG$12,MATCH($D499,$AR$5:$AR$12,0),2))*($G499/INDEX($BB$5:$BG$12,MATCH($D499,$AR$5:$AR$12,0),2))^$J499)+(EXP(-$G499/INDEX($BB$5:$BG$12,MATCH($D499,$AR$5:$AR$12,0),3))*($G499/INDEX($BB$5:$BG$12,MATCH($D499,$AR$5:$AR$12,0),3))^$J499)+(EXP(-$G499/INDEX($BB$5:$BG$12,MATCH($D499,$AR$5:$AR$12,0),4))*($G499/INDEX($BB$5:$BG$12,MATCH($D499,$AR$5:$AR$12,0),4))^$J499)+(EXP(-$G499/INDEX($BB$5:$BG$12,MATCH($D499,$AR$5:$AR$12,0),5))*($G499/INDEX($BB$5:$BG$12,MATCH($D499,$AR$5:$AR$12,0),5))^$J499)+(EXP(-$G499/INDEX($BB$5:$BG$12,MATCH($D499,$AR$5:$AR$12,0),6))*($G499/INDEX($BB$5:$BG$12,MATCH($D499,$AR$5:$AR$12,0),6))^$J499)),0)</x:f>
        <x:v>0</x:v>
      </x:c>
      <x:c r="AJ499" s="145" t="n">
        <x:f>IFERROR((EXP(-$G499/INDEX($BB$5:$BG$12,MATCH($D499,$AR$5:$AR$12,0),6))*($G499/INDEX($BB$5:$BG$12,MATCH($D499,$AR$5:$AR$12,0),6))^$J499)/((EXP(-$G499/INDEX($BB$5:$BG$12,MATCH($D499,$AR$5:$AR$12,0),1))*($G499/INDEX($BB$5:$BG$12,MATCH($D499,$AR$5:$AR$12,0),1))^$J499)+(EXP(-$G499/INDEX($BB$5:$BG$12,MATCH($D499,$AR$5:$AR$12,0),2))*($G499/INDEX($BB$5:$BG$12,MATCH($D499,$AR$5:$AR$12,0),2))^$J499)+(EXP(-$G499/INDEX($BB$5:$BG$12,MATCH($D499,$AR$5:$AR$12,0),3))*($G499/INDEX($BB$5:$BG$12,MATCH($D499,$AR$5:$AR$12,0),3))^$J499)+(EXP(-$G499/INDEX($BB$5:$BG$12,MATCH($D499,$AR$5:$AR$12,0),4))*($G499/INDEX($BB$5:$BG$12,MATCH($D499,$AR$5:$AR$12,0),4))^$J499)+(EXP(-$G499/INDEX($BB$5:$BG$12,MATCH($D499,$AR$5:$AR$12,0),5))*($G499/INDEX($BB$5:$BG$12,MATCH($D499,$AR$5:$AR$12,0),5))^$J499)+(EXP(-$G499/INDEX($BB$5:$BG$12,MATCH($D499,$AR$5:$AR$12,0),6))*($G499/INDEX($BB$5:$BG$12,MATCH($D499,$AR$5:$AR$12,0),6))^$J499)),0)</x:f>
        <x:v>0</x:v>
      </x:c>
      <x:c r="BJ499"/>
      <x:c r="BK499"/>
      <x:c r="BL499"/>
      <x:c r="BM499"/>
      <x:c r="BN499"/>
      <x:c r="BO499"/>
      <x:c r="BP499"/>
      <x:c r="BQ499"/>
      <x:c r="BR499"/>
      <x:c r="BS499"/>
      <x:c r="BT499"/>
      <x:c r="BU499"/>
      <x:c r="BV499"/>
      <x:c r="BW499"/>
      <x:c r="BX499"/>
      <x:c r="BY499"/>
      <x:c r="BZ499"/>
    </x:row>
    <x:row r="500">
      <x:c r="A500" s="30" t="n">
        <x:f>'対象台データ'!A498</x:f>
        <x:v>46230</x:v>
      </x:c>
      <x:c r="B500" s="1004" t="str">
        <x:f>'対象台データ'!B498</x:f>
        <x:v>月</x:v>
      </x:c>
      <x:c r="C500" s="1004" t="str">
        <x:f>'対象台データ'!C498</x:f>
        <x:v>7/27</x:v>
      </x:c>
      <x:c r="D500" t="str">
        <x:f>'対象台データ'!D498</x:f>
        <x:v>カバネリ 海門決戦</x:v>
      </x:c>
      <x:c r="E500" s="1015" t="n">
        <x:f>IF($X500="A",MIN(100,MAX(0,55+(V500-55)*(1+0.4*SQRT(MIN(G500/8000,1))))),MIN(100,MAX(0,V500)))</x:f>
        <x:v>65.25208754291597</x:v>
      </x:c>
      <x:c r="F500" s="1017" t="n">
        <x:f>'対象台データ'!E498</x:f>
        <x:v>532</x:v>
      </x:c>
      <x:c r="G500" s="644" t="n">
        <x:f>'対象台データ'!F498</x:f>
        <x:v>4176</x:v>
      </x:c>
      <x:c r="H500" s="644" t="n">
        <x:f>'対象台データ'!G498</x:f>
        <x:v>6440</x:v>
      </x:c>
      <x:c r="I500" s="644" t="n">
        <x:f>'対象台データ'!H498</x:f>
        <x:v>0</x:v>
      </x:c>
      <x:c r="J500" s="644" t="n">
        <x:f>'対象台データ'!I498</x:f>
        <x:v>20</x:v>
      </x:c>
      <x:c r="K500" s="145" t="n">
        <x:f>'対象台データ'!K498</x:f>
        <x:v>1.5140485312899106</x:v>
      </x:c>
      <x:c r="L500" s="28" t="n">
        <x:f>IF(G500&lt;=0,5,IF(G500&lt;1500,5+(G500-0)*(20-5)/(1500-0),IF(G500&lt;3000,20+(G500-1500)*(40-20)/(3000-1500),IF(G500&lt;4500,40+(G500-3000)*(58-40)/(4500-3000),IF(G500&lt;6000,58+(G500-4500)*(72-58)/(6000-4500),IF(G500&lt;7500,72+(G500-6000)*(84-72)/(7500-6000),IF(G500&lt;9000,84+(G500-7500)*(93-84)/(9000-7500),IF(G500&lt;11000,93+(G500-9000)*(100-93)/(11000-9000),100))))))))</x:f>
        <x:v>54.112</x:v>
      </x:c>
      <x:c r="M500" s="28" t="n">
        <x:v>1</x:v>
      </x:c>
      <x:c r="N500" s="28" t="n">
        <x:f>MIN(100,L500*M500)</x:f>
        <x:v>54.112</x:v>
      </x:c>
      <x:c r="O500" s="28" t="n">
        <x:f>IF(K500&lt;=0.8,0,IF(K500&lt;0.9,0+(K500-0.8)*(10-0)/(0.9-0.8),IF(K500&lt;1,10+(K500-0.9)*(35-10)/(1-0.9),IF(K500&lt;1.2,35+(K500-1)*(87-35)/(1.2-1),IF(K500&lt;1.3,87+(K500-1.2)*(96-87)/(1.3-1.2),IF(K500&lt;1.45,96+(K500-1.3)*(100-96)/(1.45-1.3),100))))))</x:f>
        <x:v>100</x:v>
      </x:c>
      <x:c r="P500" s="145" t="n">
        <x:f>MIN(1,SQRT(G500/8000))</x:f>
        <x:v>0.7224956747275377</x:v>
      </x:c>
      <x:c r="Q500" s="28" t="n">
        <x:f>35+(O500-35)*P500</x:f>
        <x:v>81.96221885728995</x:v>
      </x:c>
      <x:c r="R500" s="28" t="n">
        <x:f>IF(K500&lt;0.95,MIN(25,(0.95-K500)*250),0)</x:f>
        <x:v>0</x:v>
      </x:c>
      <x:c r="S500" s="28" t="n">
        <x:f>IF($X500="A",Y500*5+Z500*15+AA500*30+AB500*60+AC500*80+AD500*100,0)</x:f>
        <x:v>0</x:v>
      </x:c>
      <x:c r="T500" s="28" t="n">
        <x:f>IF($X500="A",AE500*5+AF500*15+AG500*30+AH500*60+AI500*80+AJ500*100,0)</x:f>
        <x:v>0</x:v>
      </x:c>
      <x:c r="U500" s="28" t="n">
        <x:f>IF($X500="A",S500*15%+T500*30%+Q500*55%,0)</x:f>
        <x:v>0</x:v>
      </x:c>
      <x:c r="V500" s="1019" t="n">
        <x:f>IF($X500="A",U500*80%+N500*20%,N500*IFERROR(INDEX($AT$5:$AT$60,MATCH($D500,$AR$5:$AR$60,0)),0.6)+Q500*IFERROR(INDEX($AU$5:$AU$60,MATCH($D500,$AR$5:$AR$60,0)),0.4)-R500)</x:f>
        <x:v>65.25208754291597</x:v>
      </x:c>
      <x:c r="W500" s="25" t="str">
        <x:f>IF(E500&gt;=90,"設定6級候補",IF(E500&gt;=75,"設定4以上強候補",IF(E500&gt;=60,"設定4以上を疑う","要観察")))</x:f>
        <x:v>設定4以上を疑う</x:v>
      </x:c>
      <x:c r="X500" s="1004" t="str">
        <x:f>IFERROR(INDEX($AS$5:$AS$60,MATCH($D500,$AR$5:$AR$60,0)),"AT")</x:f>
        <x:v>AT</x:v>
      </x:c>
      <x:c r="Y500" s="145" t="n">
        <x:f>IFERROR((EXP(-$G500/INDEX($AV$5:$BA$12,MATCH($D500,$AR$5:$AR$12,0),1))*($G500/INDEX($AV$5:$BA$12,MATCH($D500,$AR$5:$AR$12,0),1))^$I500)/((EXP(-$G500/INDEX($AV$5:$BA$12,MATCH($D500,$AR$5:$AR$12,0),1))*($G500/INDEX($AV$5:$BA$12,MATCH($D500,$AR$5:$AR$12,0),1))^$I500)+(EXP(-$G500/INDEX($AV$5:$BA$12,MATCH($D500,$AR$5:$AR$12,0),2))*($G500/INDEX($AV$5:$BA$12,MATCH($D500,$AR$5:$AR$12,0),2))^$I500)+(EXP(-$G500/INDEX($AV$5:$BA$12,MATCH($D500,$AR$5:$AR$12,0),3))*($G500/INDEX($AV$5:$BA$12,MATCH($D500,$AR$5:$AR$12,0),3))^$I500)+(EXP(-$G500/INDEX($AV$5:$BA$12,MATCH($D500,$AR$5:$AR$12,0),4))*($G500/INDEX($AV$5:$BA$12,MATCH($D500,$AR$5:$AR$12,0),4))^$I500)+(EXP(-$G500/INDEX($AV$5:$BA$12,MATCH($D500,$AR$5:$AR$12,0),5))*($G500/INDEX($AV$5:$BA$12,MATCH($D500,$AR$5:$AR$12,0),5))^$I500)+(EXP(-$G500/INDEX($AV$5:$BA$12,MATCH($D500,$AR$5:$AR$12,0),6))*($G500/INDEX($AV$5:$BA$12,MATCH($D500,$AR$5:$AR$12,0),6))^$I500)),0)</x:f>
        <x:v>0</x:v>
      </x:c>
      <x:c r="Z500" s="145" t="n">
        <x:f>IFERROR((EXP(-$G500/INDEX($AV$5:$BA$12,MATCH($D500,$AR$5:$AR$12,0),2))*($G500/INDEX($AV$5:$BA$12,MATCH($D500,$AR$5:$AR$12,0),2))^$I500)/((EXP(-$G500/INDEX($AV$5:$BA$12,MATCH($D500,$AR$5:$AR$12,0),1))*($G500/INDEX($AV$5:$BA$12,MATCH($D500,$AR$5:$AR$12,0),1))^$I500)+(EXP(-$G500/INDEX($AV$5:$BA$12,MATCH($D500,$AR$5:$AR$12,0),2))*($G500/INDEX($AV$5:$BA$12,MATCH($D500,$AR$5:$AR$12,0),2))^$I500)+(EXP(-$G500/INDEX($AV$5:$BA$12,MATCH($D500,$AR$5:$AR$12,0),3))*($G500/INDEX($AV$5:$BA$12,MATCH($D500,$AR$5:$AR$12,0),3))^$I500)+(EXP(-$G500/INDEX($AV$5:$BA$12,MATCH($D500,$AR$5:$AR$12,0),4))*($G500/INDEX($AV$5:$BA$12,MATCH($D500,$AR$5:$AR$12,0),4))^$I500)+(EXP(-$G500/INDEX($AV$5:$BA$12,MATCH($D500,$AR$5:$AR$12,0),5))*($G500/INDEX($AV$5:$BA$12,MATCH($D500,$AR$5:$AR$12,0),5))^$I500)+(EXP(-$G500/INDEX($AV$5:$BA$12,MATCH($D500,$AR$5:$AR$12,0),6))*($G500/INDEX($AV$5:$BA$12,MATCH($D500,$AR$5:$AR$12,0),6))^$I500)),0)</x:f>
        <x:v>0</x:v>
      </x:c>
      <x:c r="AA500" s="145" t="n">
        <x:f>IFERROR((EXP(-$G500/INDEX($AV$5:$BA$12,MATCH($D500,$AR$5:$AR$12,0),3))*($G500/INDEX($AV$5:$BA$12,MATCH($D500,$AR$5:$AR$12,0),3))^$I500)/((EXP(-$G500/INDEX($AV$5:$BA$12,MATCH($D500,$AR$5:$AR$12,0),1))*($G500/INDEX($AV$5:$BA$12,MATCH($D500,$AR$5:$AR$12,0),1))^$I500)+(EXP(-$G500/INDEX($AV$5:$BA$12,MATCH($D500,$AR$5:$AR$12,0),2))*($G500/INDEX($AV$5:$BA$12,MATCH($D500,$AR$5:$AR$12,0),2))^$I500)+(EXP(-$G500/INDEX($AV$5:$BA$12,MATCH($D500,$AR$5:$AR$12,0),3))*($G500/INDEX($AV$5:$BA$12,MATCH($D500,$AR$5:$AR$12,0),3))^$I500)+(EXP(-$G500/INDEX($AV$5:$BA$12,MATCH($D500,$AR$5:$AR$12,0),4))*($G500/INDEX($AV$5:$BA$12,MATCH($D500,$AR$5:$AR$12,0),4))^$I500)+(EXP(-$G500/INDEX($AV$5:$BA$12,MATCH($D500,$AR$5:$AR$12,0),5))*($G500/INDEX($AV$5:$BA$12,MATCH($D500,$AR$5:$AR$12,0),5))^$I500)+(EXP(-$G500/INDEX($AV$5:$BA$12,MATCH($D500,$AR$5:$AR$12,0),6))*($G500/INDEX($AV$5:$BA$12,MATCH($D500,$AR$5:$AR$12,0),6))^$I500)),0)</x:f>
        <x:v>0</x:v>
      </x:c>
      <x:c r="AB500" s="145" t="n">
        <x:f>IFERROR((EXP(-$G500/INDEX($AV$5:$BA$12,MATCH($D500,$AR$5:$AR$12,0),4))*($G500/INDEX($AV$5:$BA$12,MATCH($D500,$AR$5:$AR$12,0),4))^$I500)/((EXP(-$G500/INDEX($AV$5:$BA$12,MATCH($D500,$AR$5:$AR$12,0),1))*($G500/INDEX($AV$5:$BA$12,MATCH($D500,$AR$5:$AR$12,0),1))^$I500)+(EXP(-$G500/INDEX($AV$5:$BA$12,MATCH($D500,$AR$5:$AR$12,0),2))*($G500/INDEX($AV$5:$BA$12,MATCH($D500,$AR$5:$AR$12,0),2))^$I500)+(EXP(-$G500/INDEX($AV$5:$BA$12,MATCH($D500,$AR$5:$AR$12,0),3))*($G500/INDEX($AV$5:$BA$12,MATCH($D500,$AR$5:$AR$12,0),3))^$I500)+(EXP(-$G500/INDEX($AV$5:$BA$12,MATCH($D500,$AR$5:$AR$12,0),4))*($G500/INDEX($AV$5:$BA$12,MATCH($D500,$AR$5:$AR$12,0),4))^$I500)+(EXP(-$G500/INDEX($AV$5:$BA$12,MATCH($D500,$AR$5:$AR$12,0),5))*($G500/INDEX($AV$5:$BA$12,MATCH($D500,$AR$5:$AR$12,0),5))^$I500)+(EXP(-$G500/INDEX($AV$5:$BA$12,MATCH($D500,$AR$5:$AR$12,0),6))*($G500/INDEX($AV$5:$BA$12,MATCH($D500,$AR$5:$AR$12,0),6))^$I500)),0)</x:f>
        <x:v>0</x:v>
      </x:c>
      <x:c r="AC500" s="145" t="n">
        <x:f>IFERROR((EXP(-$G500/INDEX($AV$5:$BA$12,MATCH($D500,$AR$5:$AR$12,0),5))*($G500/INDEX($AV$5:$BA$12,MATCH($D500,$AR$5:$AR$12,0),5))^$I500)/((EXP(-$G500/INDEX($AV$5:$BA$12,MATCH($D500,$AR$5:$AR$12,0),1))*($G500/INDEX($AV$5:$BA$12,MATCH($D500,$AR$5:$AR$12,0),1))^$I500)+(EXP(-$G500/INDEX($AV$5:$BA$12,MATCH($D500,$AR$5:$AR$12,0),2))*($G500/INDEX($AV$5:$BA$12,MATCH($D500,$AR$5:$AR$12,0),2))^$I500)+(EXP(-$G500/INDEX($AV$5:$BA$12,MATCH($D500,$AR$5:$AR$12,0),3))*($G500/INDEX($AV$5:$BA$12,MATCH($D500,$AR$5:$AR$12,0),3))^$I500)+(EXP(-$G500/INDEX($AV$5:$BA$12,MATCH($D500,$AR$5:$AR$12,0),4))*($G500/INDEX($AV$5:$BA$12,MATCH($D500,$AR$5:$AR$12,0),4))^$I500)+(EXP(-$G500/INDEX($AV$5:$BA$12,MATCH($D500,$AR$5:$AR$12,0),5))*($G500/INDEX($AV$5:$BA$12,MATCH($D500,$AR$5:$AR$12,0),5))^$I500)+(EXP(-$G500/INDEX($AV$5:$BA$12,MATCH($D500,$AR$5:$AR$12,0),6))*($G500/INDEX($AV$5:$BA$12,MATCH($D500,$AR$5:$AR$12,0),6))^$I500)),0)</x:f>
        <x:v>0</x:v>
      </x:c>
      <x:c r="AD500" s="145" t="n">
        <x:f>IFERROR((EXP(-$G500/INDEX($AV$5:$BA$12,MATCH($D500,$AR$5:$AR$12,0),6))*($G500/INDEX($AV$5:$BA$12,MATCH($D500,$AR$5:$AR$12,0),6))^$I500)/((EXP(-$G500/INDEX($AV$5:$BA$12,MATCH($D500,$AR$5:$AR$12,0),1))*($G500/INDEX($AV$5:$BA$12,MATCH($D500,$AR$5:$AR$12,0),1))^$I500)+(EXP(-$G500/INDEX($AV$5:$BA$12,MATCH($D500,$AR$5:$AR$12,0),2))*($G500/INDEX($AV$5:$BA$12,MATCH($D500,$AR$5:$AR$12,0),2))^$I500)+(EXP(-$G500/INDEX($AV$5:$BA$12,MATCH($D500,$AR$5:$AR$12,0),3))*($G500/INDEX($AV$5:$BA$12,MATCH($D500,$AR$5:$AR$12,0),3))^$I500)+(EXP(-$G500/INDEX($AV$5:$BA$12,MATCH($D500,$AR$5:$AR$12,0),4))*($G500/INDEX($AV$5:$BA$12,MATCH($D500,$AR$5:$AR$12,0),4))^$I500)+(EXP(-$G500/INDEX($AV$5:$BA$12,MATCH($D500,$AR$5:$AR$12,0),5))*($G500/INDEX($AV$5:$BA$12,MATCH($D500,$AR$5:$AR$12,0),5))^$I500)+(EXP(-$G500/INDEX($AV$5:$BA$12,MATCH($D500,$AR$5:$AR$12,0),6))*($G500/INDEX($AV$5:$BA$12,MATCH($D500,$AR$5:$AR$12,0),6))^$I500)),0)</x:f>
        <x:v>0</x:v>
      </x:c>
      <x:c r="AE500" s="145" t="n">
        <x:f>IFERROR((EXP(-$G500/INDEX($BB$5:$BG$12,MATCH($D500,$AR$5:$AR$12,0),1))*($G500/INDEX($BB$5:$BG$12,MATCH($D500,$AR$5:$AR$12,0),1))^$J500)/((EXP(-$G500/INDEX($BB$5:$BG$12,MATCH($D500,$AR$5:$AR$12,0),1))*($G500/INDEX($BB$5:$BG$12,MATCH($D500,$AR$5:$AR$12,0),1))^$J500)+(EXP(-$G500/INDEX($BB$5:$BG$12,MATCH($D500,$AR$5:$AR$12,0),2))*($G500/INDEX($BB$5:$BG$12,MATCH($D500,$AR$5:$AR$12,0),2))^$J500)+(EXP(-$G500/INDEX($BB$5:$BG$12,MATCH($D500,$AR$5:$AR$12,0),3))*($G500/INDEX($BB$5:$BG$12,MATCH($D500,$AR$5:$AR$12,0),3))^$J500)+(EXP(-$G500/INDEX($BB$5:$BG$12,MATCH($D500,$AR$5:$AR$12,0),4))*($G500/INDEX($BB$5:$BG$12,MATCH($D500,$AR$5:$AR$12,0),4))^$J500)+(EXP(-$G500/INDEX($BB$5:$BG$12,MATCH($D500,$AR$5:$AR$12,0),5))*($G500/INDEX($BB$5:$BG$12,MATCH($D500,$AR$5:$AR$12,0),5))^$J500)+(EXP(-$G500/INDEX($BB$5:$BG$12,MATCH($D500,$AR$5:$AR$12,0),6))*($G500/INDEX($BB$5:$BG$12,MATCH($D500,$AR$5:$AR$12,0),6))^$J500)),0)</x:f>
        <x:v>0</x:v>
      </x:c>
      <x:c r="AF500" s="145" t="n">
        <x:f>IFERROR((EXP(-$G500/INDEX($BB$5:$BG$12,MATCH($D500,$AR$5:$AR$12,0),2))*($G500/INDEX($BB$5:$BG$12,MATCH($D500,$AR$5:$AR$12,0),2))^$J500)/((EXP(-$G500/INDEX($BB$5:$BG$12,MATCH($D500,$AR$5:$AR$12,0),1))*($G500/INDEX($BB$5:$BG$12,MATCH($D500,$AR$5:$AR$12,0),1))^$J500)+(EXP(-$G500/INDEX($BB$5:$BG$12,MATCH($D500,$AR$5:$AR$12,0),2))*($G500/INDEX($BB$5:$BG$12,MATCH($D500,$AR$5:$AR$12,0),2))^$J500)+(EXP(-$G500/INDEX($BB$5:$BG$12,MATCH($D500,$AR$5:$AR$12,0),3))*($G500/INDEX($BB$5:$BG$12,MATCH($D500,$AR$5:$AR$12,0),3))^$J500)+(EXP(-$G500/INDEX($BB$5:$BG$12,MATCH($D500,$AR$5:$AR$12,0),4))*($G500/INDEX($BB$5:$BG$12,MATCH($D500,$AR$5:$AR$12,0),4))^$J500)+(EXP(-$G500/INDEX($BB$5:$BG$12,MATCH($D500,$AR$5:$AR$12,0),5))*($G500/INDEX($BB$5:$BG$12,MATCH($D500,$AR$5:$AR$12,0),5))^$J500)+(EXP(-$G500/INDEX($BB$5:$BG$12,MATCH($D500,$AR$5:$AR$12,0),6))*($G500/INDEX($BB$5:$BG$12,MATCH($D500,$AR$5:$AR$12,0),6))^$J500)),0)</x:f>
        <x:v>0</x:v>
      </x:c>
      <x:c r="AG500" s="145" t="n">
        <x:f>IFERROR((EXP(-$G500/INDEX($BB$5:$BG$12,MATCH($D500,$AR$5:$AR$12,0),3))*($G500/INDEX($BB$5:$BG$12,MATCH($D500,$AR$5:$AR$12,0),3))^$J500)/((EXP(-$G500/INDEX($BB$5:$BG$12,MATCH($D500,$AR$5:$AR$12,0),1))*($G500/INDEX($BB$5:$BG$12,MATCH($D500,$AR$5:$AR$12,0),1))^$J500)+(EXP(-$G500/INDEX($BB$5:$BG$12,MATCH($D500,$AR$5:$AR$12,0),2))*($G500/INDEX($BB$5:$BG$12,MATCH($D500,$AR$5:$AR$12,0),2))^$J500)+(EXP(-$G500/INDEX($BB$5:$BG$12,MATCH($D500,$AR$5:$AR$12,0),3))*($G500/INDEX($BB$5:$BG$12,MATCH($D500,$AR$5:$AR$12,0),3))^$J500)+(EXP(-$G500/INDEX($BB$5:$BG$12,MATCH($D500,$AR$5:$AR$12,0),4))*($G500/INDEX($BB$5:$BG$12,MATCH($D500,$AR$5:$AR$12,0),4))^$J500)+(EXP(-$G500/INDEX($BB$5:$BG$12,MATCH($D500,$AR$5:$AR$12,0),5))*($G500/INDEX($BB$5:$BG$12,MATCH($D500,$AR$5:$AR$12,0),5))^$J500)+(EXP(-$G500/INDEX($BB$5:$BG$12,MATCH($D500,$AR$5:$AR$12,0),6))*($G500/INDEX($BB$5:$BG$12,MATCH($D500,$AR$5:$AR$12,0),6))^$J500)),0)</x:f>
        <x:v>0</x:v>
      </x:c>
      <x:c r="AH500" s="145" t="n">
        <x:f>IFERROR((EXP(-$G500/INDEX($BB$5:$BG$12,MATCH($D500,$AR$5:$AR$12,0),4))*($G500/INDEX($BB$5:$BG$12,MATCH($D500,$AR$5:$AR$12,0),4))^$J500)/((EXP(-$G500/INDEX($BB$5:$BG$12,MATCH($D500,$AR$5:$AR$12,0),1))*($G500/INDEX($BB$5:$BG$12,MATCH($D500,$AR$5:$AR$12,0),1))^$J500)+(EXP(-$G500/INDEX($BB$5:$BG$12,MATCH($D500,$AR$5:$AR$12,0),2))*($G500/INDEX($BB$5:$BG$12,MATCH($D500,$AR$5:$AR$12,0),2))^$J500)+(EXP(-$G500/INDEX($BB$5:$BG$12,MATCH($D500,$AR$5:$AR$12,0),3))*($G500/INDEX($BB$5:$BG$12,MATCH($D500,$AR$5:$AR$12,0),3))^$J500)+(EXP(-$G500/INDEX($BB$5:$BG$12,MATCH($D500,$AR$5:$AR$12,0),4))*($G500/INDEX($BB$5:$BG$12,MATCH($D500,$AR$5:$AR$12,0),4))^$J500)+(EXP(-$G500/INDEX($BB$5:$BG$12,MATCH($D500,$AR$5:$AR$12,0),5))*($G500/INDEX($BB$5:$BG$12,MATCH($D500,$AR$5:$AR$12,0),5))^$J500)+(EXP(-$G500/INDEX($BB$5:$BG$12,MATCH($D500,$AR$5:$AR$12,0),6))*($G500/INDEX($BB$5:$BG$12,MATCH($D500,$AR$5:$AR$12,0),6))^$J500)),0)</x:f>
        <x:v>0</x:v>
      </x:c>
      <x:c r="AI500" s="145" t="n">
        <x:f>IFERROR((EXP(-$G500/INDEX($BB$5:$BG$12,MATCH($D500,$AR$5:$AR$12,0),5))*($G500/INDEX($BB$5:$BG$12,MATCH($D500,$AR$5:$AR$12,0),5))^$J500)/((EXP(-$G500/INDEX($BB$5:$BG$12,MATCH($D500,$AR$5:$AR$12,0),1))*($G500/INDEX($BB$5:$BG$12,MATCH($D500,$AR$5:$AR$12,0),1))^$J500)+(EXP(-$G500/INDEX($BB$5:$BG$12,MATCH($D500,$AR$5:$AR$12,0),2))*($G500/INDEX($BB$5:$BG$12,MATCH($D500,$AR$5:$AR$12,0),2))^$J500)+(EXP(-$G500/INDEX($BB$5:$BG$12,MATCH($D500,$AR$5:$AR$12,0),3))*($G500/INDEX($BB$5:$BG$12,MATCH($D500,$AR$5:$AR$12,0),3))^$J500)+(EXP(-$G500/INDEX($BB$5:$BG$12,MATCH($D500,$AR$5:$AR$12,0),4))*($G500/INDEX($BB$5:$BG$12,MATCH($D500,$AR$5:$AR$12,0),4))^$J500)+(EXP(-$G500/INDEX($BB$5:$BG$12,MATCH($D500,$AR$5:$AR$12,0),5))*($G500/INDEX($BB$5:$BG$12,MATCH($D500,$AR$5:$AR$12,0),5))^$J500)+(EXP(-$G500/INDEX($BB$5:$BG$12,MATCH($D500,$AR$5:$AR$12,0),6))*($G500/INDEX($BB$5:$BG$12,MATCH($D500,$AR$5:$AR$12,0),6))^$J500)),0)</x:f>
        <x:v>0</x:v>
      </x:c>
      <x:c r="AJ500" s="145" t="n">
        <x:f>IFERROR((EXP(-$G500/INDEX($BB$5:$BG$12,MATCH($D500,$AR$5:$AR$12,0),6))*($G500/INDEX($BB$5:$BG$12,MATCH($D500,$AR$5:$AR$12,0),6))^$J500)/((EXP(-$G500/INDEX($BB$5:$BG$12,MATCH($D500,$AR$5:$AR$12,0),1))*($G500/INDEX($BB$5:$BG$12,MATCH($D500,$AR$5:$AR$12,0),1))^$J500)+(EXP(-$G500/INDEX($BB$5:$BG$12,MATCH($D500,$AR$5:$AR$12,0),2))*($G500/INDEX($BB$5:$BG$12,MATCH($D500,$AR$5:$AR$12,0),2))^$J500)+(EXP(-$G500/INDEX($BB$5:$BG$12,MATCH($D500,$AR$5:$AR$12,0),3))*($G500/INDEX($BB$5:$BG$12,MATCH($D500,$AR$5:$AR$12,0),3))^$J500)+(EXP(-$G500/INDEX($BB$5:$BG$12,MATCH($D500,$AR$5:$AR$12,0),4))*($G500/INDEX($BB$5:$BG$12,MATCH($D500,$AR$5:$AR$12,0),4))^$J500)+(EXP(-$G500/INDEX($BB$5:$BG$12,MATCH($D500,$AR$5:$AR$12,0),5))*($G500/INDEX($BB$5:$BG$12,MATCH($D500,$AR$5:$AR$12,0),5))^$J500)+(EXP(-$G500/INDEX($BB$5:$BG$12,MATCH($D500,$AR$5:$AR$12,0),6))*($G500/INDEX($BB$5:$BG$12,MATCH($D500,$AR$5:$AR$12,0),6))^$J500)),0)</x:f>
        <x:v>0</x:v>
      </x:c>
      <x:c r="BJ500"/>
      <x:c r="BK500"/>
      <x:c r="BL500"/>
      <x:c r="BM500"/>
      <x:c r="BN500"/>
      <x:c r="BO500"/>
      <x:c r="BP500"/>
      <x:c r="BQ500"/>
      <x:c r="BR500"/>
      <x:c r="BS500"/>
      <x:c r="BT500"/>
      <x:c r="BU500"/>
      <x:c r="BV500"/>
      <x:c r="BW500"/>
      <x:c r="BX500"/>
      <x:c r="BY500"/>
      <x:c r="BZ500"/>
    </x:row>
    <x:row r="501">
      <x:c r="A501" s="30" t="n">
        <x:f>'対象台データ'!A499</x:f>
        <x:v>46230</x:v>
      </x:c>
      <x:c r="B501" s="1004" t="str">
        <x:f>'対象台データ'!B499</x:f>
        <x:v>月</x:v>
      </x:c>
      <x:c r="C501" s="1004" t="str">
        <x:f>'対象台データ'!C499</x:f>
        <x:v>7/27</x:v>
      </x:c>
      <x:c r="D501" t="str">
        <x:f>'対象台データ'!D499</x:f>
        <x:v>カバネリ 海門決戦</x:v>
      </x:c>
      <x:c r="E501" s="1015" t="n">
        <x:f>IF($X501="A",MIN(100,MAX(0,55+(V501-55)*(1+0.4*SQRT(MIN(G501/8000,1))))),MIN(100,MAX(0,V501)))</x:f>
        <x:v>36.32322406903768</x:v>
      </x:c>
      <x:c r="F501" s="1017" t="n">
        <x:f>'対象台データ'!E499</x:f>
        <x:v>533</x:v>
      </x:c>
      <x:c r="G501" s="644" t="n">
        <x:f>'対象台データ'!F499</x:f>
        <x:v>6373</x:v>
      </x:c>
      <x:c r="H501" s="644" t="n">
        <x:f>'対象台データ'!G499</x:f>
        <x:v>-1995</x:v>
      </x:c>
      <x:c r="I501" s="644" t="n">
        <x:f>'対象台データ'!H499</x:f>
        <x:v>0</x:v>
      </x:c>
      <x:c r="J501" s="644" t="n">
        <x:f>'対象台データ'!I499</x:f>
        <x:v>25</x:v>
      </x:c>
      <x:c r="K501" s="145" t="n">
        <x:f>'対象台データ'!K499</x:f>
        <x:v>0.8956535383649773</x:v>
      </x:c>
      <x:c r="L501" s="28" t="n">
        <x:f>IF(G501&lt;=0,5,IF(G501&lt;1500,5+(G501-0)*(20-5)/(1500-0),IF(G501&lt;3000,20+(G501-1500)*(40-20)/(3000-1500),IF(G501&lt;4500,40+(G501-3000)*(58-40)/(4500-3000),IF(G501&lt;6000,58+(G501-4500)*(72-58)/(6000-4500),IF(G501&lt;7500,72+(G501-6000)*(84-72)/(7500-6000),IF(G501&lt;9000,84+(G501-7500)*(93-84)/(9000-7500),IF(G501&lt;11000,93+(G501-9000)*(100-93)/(11000-9000),100))))))))</x:f>
        <x:v>74.984</x:v>
      </x:c>
      <x:c r="M501" s="28" t="n">
        <x:v>1</x:v>
      </x:c>
      <x:c r="N501" s="28" t="n">
        <x:f>MIN(100,L501*M501)</x:f>
        <x:v>74.984</x:v>
      </x:c>
      <x:c r="O501" s="28" t="n">
        <x:f>IF(K501&lt;=0.8,0,IF(K501&lt;0.9,0+(K501-0.8)*(10-0)/(0.9-0.8),IF(K501&lt;1,10+(K501-0.9)*(35-10)/(1-0.9),IF(K501&lt;1.2,35+(K501-1)*(87-35)/(1.2-1),IF(K501&lt;1.3,87+(K501-1.2)*(96-87)/(1.3-1.2),IF(K501&lt;1.45,96+(K501-1.3)*(100-96)/(1.45-1.3),100))))))</x:f>
        <x:v>9.565353836497728</x:v>
      </x:c>
      <x:c r="P501" s="145" t="n">
        <x:f>MIN(1,SQRT(G501/8000))</x:f>
        <x:v>0.8925385145751414</x:v>
      </x:c>
      <x:c r="Q501" s="28" t="n">
        <x:f>35+(O501-35)*P501</x:f>
        <x:v>12.298598694483363</x:v>
      </x:c>
      <x:c r="R501" s="28" t="n">
        <x:f>IF(K501&lt;0.95,MIN(25,(0.95-K501)*250),0)</x:f>
        <x:v>13.586615408755664</x:v>
      </x:c>
      <x:c r="S501" s="28" t="n">
        <x:f>IF($X501="A",Y501*5+Z501*15+AA501*30+AB501*60+AC501*80+AD501*100,0)</x:f>
        <x:v>0</x:v>
      </x:c>
      <x:c r="T501" s="28" t="n">
        <x:f>IF($X501="A",AE501*5+AF501*15+AG501*30+AH501*60+AI501*80+AJ501*100,0)</x:f>
        <x:v>0</x:v>
      </x:c>
      <x:c r="U501" s="28" t="n">
        <x:f>IF($X501="A",S501*15%+T501*30%+Q501*55%,0)</x:f>
        <x:v>0</x:v>
      </x:c>
      <x:c r="V501" s="1019" t="n">
        <x:f>IF($X501="A",U501*80%+N501*20%,N501*IFERROR(INDEX($AT$5:$AT$60,MATCH($D501,$AR$5:$AR$60,0)),0.6)+Q501*IFERROR(INDEX($AU$5:$AU$60,MATCH($D501,$AR$5:$AR$60,0)),0.4)-R501)</x:f>
        <x:v>36.32322406903768</x:v>
      </x:c>
      <x:c r="W501" s="25" t="str">
        <x:f>IF(E501&gt;=90,"設定6級候補",IF(E501&gt;=75,"設定4以上強候補",IF(E501&gt;=60,"設定4以上を疑う","要観察")))</x:f>
        <x:v>要観察</x:v>
      </x:c>
      <x:c r="X501" s="1004" t="str">
        <x:f>IFERROR(INDEX($AS$5:$AS$60,MATCH($D501,$AR$5:$AR$60,0)),"AT")</x:f>
        <x:v>AT</x:v>
      </x:c>
      <x:c r="Y501" s="145" t="n">
        <x:f>IFERROR((EXP(-$G501/INDEX($AV$5:$BA$12,MATCH($D501,$AR$5:$AR$12,0),1))*($G501/INDEX($AV$5:$BA$12,MATCH($D501,$AR$5:$AR$12,0),1))^$I501)/((EXP(-$G501/INDEX($AV$5:$BA$12,MATCH($D501,$AR$5:$AR$12,0),1))*($G501/INDEX($AV$5:$BA$12,MATCH($D501,$AR$5:$AR$12,0),1))^$I501)+(EXP(-$G501/INDEX($AV$5:$BA$12,MATCH($D501,$AR$5:$AR$12,0),2))*($G501/INDEX($AV$5:$BA$12,MATCH($D501,$AR$5:$AR$12,0),2))^$I501)+(EXP(-$G501/INDEX($AV$5:$BA$12,MATCH($D501,$AR$5:$AR$12,0),3))*($G501/INDEX($AV$5:$BA$12,MATCH($D501,$AR$5:$AR$12,0),3))^$I501)+(EXP(-$G501/INDEX($AV$5:$BA$12,MATCH($D501,$AR$5:$AR$12,0),4))*($G501/INDEX($AV$5:$BA$12,MATCH($D501,$AR$5:$AR$12,0),4))^$I501)+(EXP(-$G501/INDEX($AV$5:$BA$12,MATCH($D501,$AR$5:$AR$12,0),5))*($G501/INDEX($AV$5:$BA$12,MATCH($D501,$AR$5:$AR$12,0),5))^$I501)+(EXP(-$G501/INDEX($AV$5:$BA$12,MATCH($D501,$AR$5:$AR$12,0),6))*($G501/INDEX($AV$5:$BA$12,MATCH($D501,$AR$5:$AR$12,0),6))^$I501)),0)</x:f>
        <x:v>0</x:v>
      </x:c>
      <x:c r="Z501" s="145" t="n">
        <x:f>IFERROR((EXP(-$G501/INDEX($AV$5:$BA$12,MATCH($D501,$AR$5:$AR$12,0),2))*($G501/INDEX($AV$5:$BA$12,MATCH($D501,$AR$5:$AR$12,0),2))^$I501)/((EXP(-$G501/INDEX($AV$5:$BA$12,MATCH($D501,$AR$5:$AR$12,0),1))*($G501/INDEX($AV$5:$BA$12,MATCH($D501,$AR$5:$AR$12,0),1))^$I501)+(EXP(-$G501/INDEX($AV$5:$BA$12,MATCH($D501,$AR$5:$AR$12,0),2))*($G501/INDEX($AV$5:$BA$12,MATCH($D501,$AR$5:$AR$12,0),2))^$I501)+(EXP(-$G501/INDEX($AV$5:$BA$12,MATCH($D501,$AR$5:$AR$12,0),3))*($G501/INDEX($AV$5:$BA$12,MATCH($D501,$AR$5:$AR$12,0),3))^$I501)+(EXP(-$G501/INDEX($AV$5:$BA$12,MATCH($D501,$AR$5:$AR$12,0),4))*($G501/INDEX($AV$5:$BA$12,MATCH($D501,$AR$5:$AR$12,0),4))^$I501)+(EXP(-$G501/INDEX($AV$5:$BA$12,MATCH($D501,$AR$5:$AR$12,0),5))*($G501/INDEX($AV$5:$BA$12,MATCH($D501,$AR$5:$AR$12,0),5))^$I501)+(EXP(-$G501/INDEX($AV$5:$BA$12,MATCH($D501,$AR$5:$AR$12,0),6))*($G501/INDEX($AV$5:$BA$12,MATCH($D501,$AR$5:$AR$12,0),6))^$I501)),0)</x:f>
        <x:v>0</x:v>
      </x:c>
      <x:c r="AA501" s="145" t="n">
        <x:f>IFERROR((EXP(-$G501/INDEX($AV$5:$BA$12,MATCH($D501,$AR$5:$AR$12,0),3))*($G501/INDEX($AV$5:$BA$12,MATCH($D501,$AR$5:$AR$12,0),3))^$I501)/((EXP(-$G501/INDEX($AV$5:$BA$12,MATCH($D501,$AR$5:$AR$12,0),1))*($G501/INDEX($AV$5:$BA$12,MATCH($D501,$AR$5:$AR$12,0),1))^$I501)+(EXP(-$G501/INDEX($AV$5:$BA$12,MATCH($D501,$AR$5:$AR$12,0),2))*($G501/INDEX($AV$5:$BA$12,MATCH($D501,$AR$5:$AR$12,0),2))^$I501)+(EXP(-$G501/INDEX($AV$5:$BA$12,MATCH($D501,$AR$5:$AR$12,0),3))*($G501/INDEX($AV$5:$BA$12,MATCH($D501,$AR$5:$AR$12,0),3))^$I501)+(EXP(-$G501/INDEX($AV$5:$BA$12,MATCH($D501,$AR$5:$AR$12,0),4))*($G501/INDEX($AV$5:$BA$12,MATCH($D501,$AR$5:$AR$12,0),4))^$I501)+(EXP(-$G501/INDEX($AV$5:$BA$12,MATCH($D501,$AR$5:$AR$12,0),5))*($G501/INDEX($AV$5:$BA$12,MATCH($D501,$AR$5:$AR$12,0),5))^$I501)+(EXP(-$G501/INDEX($AV$5:$BA$12,MATCH($D501,$AR$5:$AR$12,0),6))*($G501/INDEX($AV$5:$BA$12,MATCH($D501,$AR$5:$AR$12,0),6))^$I501)),0)</x:f>
        <x:v>0</x:v>
      </x:c>
      <x:c r="AB501" s="145" t="n">
        <x:f>IFERROR((EXP(-$G501/INDEX($AV$5:$BA$12,MATCH($D501,$AR$5:$AR$12,0),4))*($G501/INDEX($AV$5:$BA$12,MATCH($D501,$AR$5:$AR$12,0),4))^$I501)/((EXP(-$G501/INDEX($AV$5:$BA$12,MATCH($D501,$AR$5:$AR$12,0),1))*($G501/INDEX($AV$5:$BA$12,MATCH($D501,$AR$5:$AR$12,0),1))^$I501)+(EXP(-$G501/INDEX($AV$5:$BA$12,MATCH($D501,$AR$5:$AR$12,0),2))*($G501/INDEX($AV$5:$BA$12,MATCH($D501,$AR$5:$AR$12,0),2))^$I501)+(EXP(-$G501/INDEX($AV$5:$BA$12,MATCH($D501,$AR$5:$AR$12,0),3))*($G501/INDEX($AV$5:$BA$12,MATCH($D501,$AR$5:$AR$12,0),3))^$I501)+(EXP(-$G501/INDEX($AV$5:$BA$12,MATCH($D501,$AR$5:$AR$12,0),4))*($G501/INDEX($AV$5:$BA$12,MATCH($D501,$AR$5:$AR$12,0),4))^$I501)+(EXP(-$G501/INDEX($AV$5:$BA$12,MATCH($D501,$AR$5:$AR$12,0),5))*($G501/INDEX($AV$5:$BA$12,MATCH($D501,$AR$5:$AR$12,0),5))^$I501)+(EXP(-$G501/INDEX($AV$5:$BA$12,MATCH($D501,$AR$5:$AR$12,0),6))*($G501/INDEX($AV$5:$BA$12,MATCH($D501,$AR$5:$AR$12,0),6))^$I501)),0)</x:f>
        <x:v>0</x:v>
      </x:c>
      <x:c r="AC501" s="145" t="n">
        <x:f>IFERROR((EXP(-$G501/INDEX($AV$5:$BA$12,MATCH($D501,$AR$5:$AR$12,0),5))*($G501/INDEX($AV$5:$BA$12,MATCH($D501,$AR$5:$AR$12,0),5))^$I501)/((EXP(-$G501/INDEX($AV$5:$BA$12,MATCH($D501,$AR$5:$AR$12,0),1))*($G501/INDEX($AV$5:$BA$12,MATCH($D501,$AR$5:$AR$12,0),1))^$I501)+(EXP(-$G501/INDEX($AV$5:$BA$12,MATCH($D501,$AR$5:$AR$12,0),2))*($G501/INDEX($AV$5:$BA$12,MATCH($D501,$AR$5:$AR$12,0),2))^$I501)+(EXP(-$G501/INDEX($AV$5:$BA$12,MATCH($D501,$AR$5:$AR$12,0),3))*($G501/INDEX($AV$5:$BA$12,MATCH($D501,$AR$5:$AR$12,0),3))^$I501)+(EXP(-$G501/INDEX($AV$5:$BA$12,MATCH($D501,$AR$5:$AR$12,0),4))*($G501/INDEX($AV$5:$BA$12,MATCH($D501,$AR$5:$AR$12,0),4))^$I501)+(EXP(-$G501/INDEX($AV$5:$BA$12,MATCH($D501,$AR$5:$AR$12,0),5))*($G501/INDEX($AV$5:$BA$12,MATCH($D501,$AR$5:$AR$12,0),5))^$I501)+(EXP(-$G501/INDEX($AV$5:$BA$12,MATCH($D501,$AR$5:$AR$12,0),6))*($G501/INDEX($AV$5:$BA$12,MATCH($D501,$AR$5:$AR$12,0),6))^$I501)),0)</x:f>
        <x:v>0</x:v>
      </x:c>
      <x:c r="AD501" s="145" t="n">
        <x:f>IFERROR((EXP(-$G501/INDEX($AV$5:$BA$12,MATCH($D501,$AR$5:$AR$12,0),6))*($G501/INDEX($AV$5:$BA$12,MATCH($D501,$AR$5:$AR$12,0),6))^$I501)/((EXP(-$G501/INDEX($AV$5:$BA$12,MATCH($D501,$AR$5:$AR$12,0),1))*($G501/INDEX($AV$5:$BA$12,MATCH($D501,$AR$5:$AR$12,0),1))^$I501)+(EXP(-$G501/INDEX($AV$5:$BA$12,MATCH($D501,$AR$5:$AR$12,0),2))*($G501/INDEX($AV$5:$BA$12,MATCH($D501,$AR$5:$AR$12,0),2))^$I501)+(EXP(-$G501/INDEX($AV$5:$BA$12,MATCH($D501,$AR$5:$AR$12,0),3))*($G501/INDEX($AV$5:$BA$12,MATCH($D501,$AR$5:$AR$12,0),3))^$I501)+(EXP(-$G501/INDEX($AV$5:$BA$12,MATCH($D501,$AR$5:$AR$12,0),4))*($G501/INDEX($AV$5:$BA$12,MATCH($D501,$AR$5:$AR$12,0),4))^$I501)+(EXP(-$G501/INDEX($AV$5:$BA$12,MATCH($D501,$AR$5:$AR$12,0),5))*($G501/INDEX($AV$5:$BA$12,MATCH($D501,$AR$5:$AR$12,0),5))^$I501)+(EXP(-$G501/INDEX($AV$5:$BA$12,MATCH($D501,$AR$5:$AR$12,0),6))*($G501/INDEX($AV$5:$BA$12,MATCH($D501,$AR$5:$AR$12,0),6))^$I501)),0)</x:f>
        <x:v>0</x:v>
      </x:c>
      <x:c r="AE501" s="145" t="n">
        <x:f>IFERROR((EXP(-$G501/INDEX($BB$5:$BG$12,MATCH($D501,$AR$5:$AR$12,0),1))*($G501/INDEX($BB$5:$BG$12,MATCH($D501,$AR$5:$AR$12,0),1))^$J501)/((EXP(-$G501/INDEX($BB$5:$BG$12,MATCH($D501,$AR$5:$AR$12,0),1))*($G501/INDEX($BB$5:$BG$12,MATCH($D501,$AR$5:$AR$12,0),1))^$J501)+(EXP(-$G501/INDEX($BB$5:$BG$12,MATCH($D501,$AR$5:$AR$12,0),2))*($G501/INDEX($BB$5:$BG$12,MATCH($D501,$AR$5:$AR$12,0),2))^$J501)+(EXP(-$G501/INDEX($BB$5:$BG$12,MATCH($D501,$AR$5:$AR$12,0),3))*($G501/INDEX($BB$5:$BG$12,MATCH($D501,$AR$5:$AR$12,0),3))^$J501)+(EXP(-$G501/INDEX($BB$5:$BG$12,MATCH($D501,$AR$5:$AR$12,0),4))*($G501/INDEX($BB$5:$BG$12,MATCH($D501,$AR$5:$AR$12,0),4))^$J501)+(EXP(-$G501/INDEX($BB$5:$BG$12,MATCH($D501,$AR$5:$AR$12,0),5))*($G501/INDEX($BB$5:$BG$12,MATCH($D501,$AR$5:$AR$12,0),5))^$J501)+(EXP(-$G501/INDEX($BB$5:$BG$12,MATCH($D501,$AR$5:$AR$12,0),6))*($G501/INDEX($BB$5:$BG$12,MATCH($D501,$AR$5:$AR$12,0),6))^$J501)),0)</x:f>
        <x:v>0</x:v>
      </x:c>
      <x:c r="AF501" s="145" t="n">
        <x:f>IFERROR((EXP(-$G501/INDEX($BB$5:$BG$12,MATCH($D501,$AR$5:$AR$12,0),2))*($G501/INDEX($BB$5:$BG$12,MATCH($D501,$AR$5:$AR$12,0),2))^$J501)/((EXP(-$G501/INDEX($BB$5:$BG$12,MATCH($D501,$AR$5:$AR$12,0),1))*($G501/INDEX($BB$5:$BG$12,MATCH($D501,$AR$5:$AR$12,0),1))^$J501)+(EXP(-$G501/INDEX($BB$5:$BG$12,MATCH($D501,$AR$5:$AR$12,0),2))*($G501/INDEX($BB$5:$BG$12,MATCH($D501,$AR$5:$AR$12,0),2))^$J501)+(EXP(-$G501/INDEX($BB$5:$BG$12,MATCH($D501,$AR$5:$AR$12,0),3))*($G501/INDEX($BB$5:$BG$12,MATCH($D501,$AR$5:$AR$12,0),3))^$J501)+(EXP(-$G501/INDEX($BB$5:$BG$12,MATCH($D501,$AR$5:$AR$12,0),4))*($G501/INDEX($BB$5:$BG$12,MATCH($D501,$AR$5:$AR$12,0),4))^$J501)+(EXP(-$G501/INDEX($BB$5:$BG$12,MATCH($D501,$AR$5:$AR$12,0),5))*($G501/INDEX($BB$5:$BG$12,MATCH($D501,$AR$5:$AR$12,0),5))^$J501)+(EXP(-$G501/INDEX($BB$5:$BG$12,MATCH($D501,$AR$5:$AR$12,0),6))*($G501/INDEX($BB$5:$BG$12,MATCH($D501,$AR$5:$AR$12,0),6))^$J501)),0)</x:f>
        <x:v>0</x:v>
      </x:c>
      <x:c r="AG501" s="145" t="n">
        <x:f>IFERROR((EXP(-$G501/INDEX($BB$5:$BG$12,MATCH($D501,$AR$5:$AR$12,0),3))*($G501/INDEX($BB$5:$BG$12,MATCH($D501,$AR$5:$AR$12,0),3))^$J501)/((EXP(-$G501/INDEX($BB$5:$BG$12,MATCH($D501,$AR$5:$AR$12,0),1))*($G501/INDEX($BB$5:$BG$12,MATCH($D501,$AR$5:$AR$12,0),1))^$J501)+(EXP(-$G501/INDEX($BB$5:$BG$12,MATCH($D501,$AR$5:$AR$12,0),2))*($G501/INDEX($BB$5:$BG$12,MATCH($D501,$AR$5:$AR$12,0),2))^$J501)+(EXP(-$G501/INDEX($BB$5:$BG$12,MATCH($D501,$AR$5:$AR$12,0),3))*($G501/INDEX($BB$5:$BG$12,MATCH($D501,$AR$5:$AR$12,0),3))^$J501)+(EXP(-$G501/INDEX($BB$5:$BG$12,MATCH($D501,$AR$5:$AR$12,0),4))*($G501/INDEX($BB$5:$BG$12,MATCH($D501,$AR$5:$AR$12,0),4))^$J501)+(EXP(-$G501/INDEX($BB$5:$BG$12,MATCH($D501,$AR$5:$AR$12,0),5))*($G501/INDEX($BB$5:$BG$12,MATCH($D501,$AR$5:$AR$12,0),5))^$J501)+(EXP(-$G501/INDEX($BB$5:$BG$12,MATCH($D501,$AR$5:$AR$12,0),6))*($G501/INDEX($BB$5:$BG$12,MATCH($D501,$AR$5:$AR$12,0),6))^$J501)),0)</x:f>
        <x:v>0</x:v>
      </x:c>
      <x:c r="AH501" s="145" t="n">
        <x:f>IFERROR((EXP(-$G501/INDEX($BB$5:$BG$12,MATCH($D501,$AR$5:$AR$12,0),4))*($G501/INDEX($BB$5:$BG$12,MATCH($D501,$AR$5:$AR$12,0),4))^$J501)/((EXP(-$G501/INDEX($BB$5:$BG$12,MATCH($D501,$AR$5:$AR$12,0),1))*($G501/INDEX($BB$5:$BG$12,MATCH($D501,$AR$5:$AR$12,0),1))^$J501)+(EXP(-$G501/INDEX($BB$5:$BG$12,MATCH($D501,$AR$5:$AR$12,0),2))*($G501/INDEX($BB$5:$BG$12,MATCH($D501,$AR$5:$AR$12,0),2))^$J501)+(EXP(-$G501/INDEX($BB$5:$BG$12,MATCH($D501,$AR$5:$AR$12,0),3))*($G501/INDEX($BB$5:$BG$12,MATCH($D501,$AR$5:$AR$12,0),3))^$J501)+(EXP(-$G501/INDEX($BB$5:$BG$12,MATCH($D501,$AR$5:$AR$12,0),4))*($G501/INDEX($BB$5:$BG$12,MATCH($D501,$AR$5:$AR$12,0),4))^$J501)+(EXP(-$G501/INDEX($BB$5:$BG$12,MATCH($D501,$AR$5:$AR$12,0),5))*($G501/INDEX($BB$5:$BG$12,MATCH($D501,$AR$5:$AR$12,0),5))^$J501)+(EXP(-$G501/INDEX($BB$5:$BG$12,MATCH($D501,$AR$5:$AR$12,0),6))*($G501/INDEX($BB$5:$BG$12,MATCH($D501,$AR$5:$AR$12,0),6))^$J501)),0)</x:f>
        <x:v>0</x:v>
      </x:c>
      <x:c r="AI501" s="145" t="n">
        <x:f>IFERROR((EXP(-$G501/INDEX($BB$5:$BG$12,MATCH($D501,$AR$5:$AR$12,0),5))*($G501/INDEX($BB$5:$BG$12,MATCH($D501,$AR$5:$AR$12,0),5))^$J501)/((EXP(-$G501/INDEX($BB$5:$BG$12,MATCH($D501,$AR$5:$AR$12,0),1))*($G501/INDEX($BB$5:$BG$12,MATCH($D501,$AR$5:$AR$12,0),1))^$J501)+(EXP(-$G501/INDEX($BB$5:$BG$12,MATCH($D501,$AR$5:$AR$12,0),2))*($G501/INDEX($BB$5:$BG$12,MATCH($D501,$AR$5:$AR$12,0),2))^$J501)+(EXP(-$G501/INDEX($BB$5:$BG$12,MATCH($D501,$AR$5:$AR$12,0),3))*($G501/INDEX($BB$5:$BG$12,MATCH($D501,$AR$5:$AR$12,0),3))^$J501)+(EXP(-$G501/INDEX($BB$5:$BG$12,MATCH($D501,$AR$5:$AR$12,0),4))*($G501/INDEX($BB$5:$BG$12,MATCH($D501,$AR$5:$AR$12,0),4))^$J501)+(EXP(-$G501/INDEX($BB$5:$BG$12,MATCH($D501,$AR$5:$AR$12,0),5))*($G501/INDEX($BB$5:$BG$12,MATCH($D501,$AR$5:$AR$12,0),5))^$J501)+(EXP(-$G501/INDEX($BB$5:$BG$12,MATCH($D501,$AR$5:$AR$12,0),6))*($G501/INDEX($BB$5:$BG$12,MATCH($D501,$AR$5:$AR$12,0),6))^$J501)),0)</x:f>
        <x:v>0</x:v>
      </x:c>
      <x:c r="AJ501" s="145" t="n">
        <x:f>IFERROR((EXP(-$G501/INDEX($BB$5:$BG$12,MATCH($D501,$AR$5:$AR$12,0),6))*($G501/INDEX($BB$5:$BG$12,MATCH($D501,$AR$5:$AR$12,0),6))^$J501)/((EXP(-$G501/INDEX($BB$5:$BG$12,MATCH($D501,$AR$5:$AR$12,0),1))*($G501/INDEX($BB$5:$BG$12,MATCH($D501,$AR$5:$AR$12,0),1))^$J501)+(EXP(-$G501/INDEX($BB$5:$BG$12,MATCH($D501,$AR$5:$AR$12,0),2))*($G501/INDEX($BB$5:$BG$12,MATCH($D501,$AR$5:$AR$12,0),2))^$J501)+(EXP(-$G501/INDEX($BB$5:$BG$12,MATCH($D501,$AR$5:$AR$12,0),3))*($G501/INDEX($BB$5:$BG$12,MATCH($D501,$AR$5:$AR$12,0),3))^$J501)+(EXP(-$G501/INDEX($BB$5:$BG$12,MATCH($D501,$AR$5:$AR$12,0),4))*($G501/INDEX($BB$5:$BG$12,MATCH($D501,$AR$5:$AR$12,0),4))^$J501)+(EXP(-$G501/INDEX($BB$5:$BG$12,MATCH($D501,$AR$5:$AR$12,0),5))*($G501/INDEX($BB$5:$BG$12,MATCH($D501,$AR$5:$AR$12,0),5))^$J501)+(EXP(-$G501/INDEX($BB$5:$BG$12,MATCH($D501,$AR$5:$AR$12,0),6))*($G501/INDEX($BB$5:$BG$12,MATCH($D501,$AR$5:$AR$12,0),6))^$J501)),0)</x:f>
        <x:v>0</x:v>
      </x:c>
      <x:c r="BJ501"/>
      <x:c r="BK501"/>
      <x:c r="BL501"/>
      <x:c r="BM501"/>
      <x:c r="BN501"/>
      <x:c r="BO501"/>
      <x:c r="BP501"/>
      <x:c r="BQ501"/>
      <x:c r="BR501"/>
      <x:c r="BS501"/>
      <x:c r="BT501"/>
      <x:c r="BU501"/>
      <x:c r="BV501"/>
      <x:c r="BW501"/>
      <x:c r="BX501"/>
      <x:c r="BY501"/>
      <x:c r="BZ501"/>
    </x:row>
    <x:row r="502">
      <x:c r="A502" s="30" t="n">
        <x:f>'対象台データ'!A500</x:f>
        <x:v>46230</x:v>
      </x:c>
      <x:c r="B502" s="1004" t="str">
        <x:f>'対象台データ'!B500</x:f>
        <x:v>月</x:v>
      </x:c>
      <x:c r="C502" s="1004" t="str">
        <x:f>'対象台データ'!C500</x:f>
        <x:v>7/27</x:v>
      </x:c>
      <x:c r="D502" t="str">
        <x:f>'対象台データ'!D500</x:f>
        <x:v>カバネリ 海門決戦</x:v>
      </x:c>
      <x:c r="E502" s="1015" t="n">
        <x:f>IF($X502="A",MIN(100,MAX(0,55+(V502-55)*(1+0.4*SQRT(MIN(G502/8000,1))))),MIN(100,MAX(0,V502)))</x:f>
        <x:v>59.77095246327464</x:v>
      </x:c>
      <x:c r="F502" s="1017" t="n">
        <x:f>'対象台データ'!E500</x:f>
        <x:v>534</x:v>
      </x:c>
      <x:c r="G502" s="644" t="n">
        <x:f>'対象台データ'!F500</x:f>
        <x:v>3601</x:v>
      </x:c>
      <x:c r="H502" s="644" t="n">
        <x:f>'対象台データ'!G500</x:f>
        <x:v>8026</x:v>
      </x:c>
      <x:c r="I502" s="644" t="n">
        <x:f>'対象台データ'!H500</x:f>
        <x:v>0</x:v>
      </x:c>
      <x:c r="J502" s="644" t="n">
        <x:f>'対象台データ'!I500</x:f>
        <x:v>19</x:v>
      </x:c>
      <x:c r="K502" s="145" t="n">
        <x:f>'対象台データ'!K500</x:f>
        <x:v>1.74294177543275</x:v>
      </x:c>
      <x:c r="L502" s="28" t="n">
        <x:f>IF(G502&lt;=0,5,IF(G502&lt;1500,5+(G502-0)*(20-5)/(1500-0),IF(G502&lt;3000,20+(G502-1500)*(40-20)/(3000-1500),IF(G502&lt;4500,40+(G502-3000)*(58-40)/(4500-3000),IF(G502&lt;6000,58+(G502-4500)*(72-58)/(6000-4500),IF(G502&lt;7500,72+(G502-6000)*(84-72)/(7500-6000),IF(G502&lt;9000,84+(G502-7500)*(93-84)/(9000-7500),IF(G502&lt;11000,93+(G502-9000)*(100-93)/(11000-9000),100))))))))</x:f>
        <x:v>47.212</x:v>
      </x:c>
      <x:c r="M502" s="28" t="n">
        <x:v>1</x:v>
      </x:c>
      <x:c r="N502" s="28" t="n">
        <x:f>MIN(100,L502*M502)</x:f>
        <x:v>47.212</x:v>
      </x:c>
      <x:c r="O502" s="28" t="n">
        <x:f>IF(K502&lt;=0.8,0,IF(K502&lt;0.9,0+(K502-0.8)*(10-0)/(0.9-0.8),IF(K502&lt;1,10+(K502-0.9)*(35-10)/(1-0.9),IF(K502&lt;1.2,35+(K502-1)*(87-35)/(1.2-1),IF(K502&lt;1.3,87+(K502-1.2)*(96-87)/(1.3-1.2),IF(K502&lt;1.45,96+(K502-1.3)*(100-96)/(1.45-1.3),100))))))</x:f>
        <x:v>100</x:v>
      </x:c>
      <x:c r="P502" s="145" t="n">
        <x:f>MIN(1,SQRT(G502/8000))</x:f>
        <x:v>0.6709135562797938</x:v>
      </x:c>
      <x:c r="Q502" s="28" t="n">
        <x:f>35+(O502-35)*P502</x:f>
        <x:v>78.6093811581866</x:v>
      </x:c>
      <x:c r="R502" s="28" t="n">
        <x:f>IF(K502&lt;0.95,MIN(25,(0.95-K502)*250),0)</x:f>
        <x:v>0</x:v>
      </x:c>
      <x:c r="S502" s="28" t="n">
        <x:f>IF($X502="A",Y502*5+Z502*15+AA502*30+AB502*60+AC502*80+AD502*100,0)</x:f>
        <x:v>0</x:v>
      </x:c>
      <x:c r="T502" s="28" t="n">
        <x:f>IF($X502="A",AE502*5+AF502*15+AG502*30+AH502*60+AI502*80+AJ502*100,0)</x:f>
        <x:v>0</x:v>
      </x:c>
      <x:c r="U502" s="28" t="n">
        <x:f>IF($X502="A",S502*15%+T502*30%+Q502*55%,0)</x:f>
        <x:v>0</x:v>
      </x:c>
      <x:c r="V502" s="1019" t="n">
        <x:f>IF($X502="A",U502*80%+N502*20%,N502*IFERROR(INDEX($AT$5:$AT$60,MATCH($D502,$AR$5:$AR$60,0)),0.6)+Q502*IFERROR(INDEX($AU$5:$AU$60,MATCH($D502,$AR$5:$AR$60,0)),0.4)-R502)</x:f>
        <x:v>59.77095246327464</x:v>
      </x:c>
      <x:c r="W502" s="25" t="str">
        <x:f>IF(E502&gt;=90,"設定6級候補",IF(E502&gt;=75,"設定4以上強候補",IF(E502&gt;=60,"設定4以上を疑う","要観察")))</x:f>
        <x:v>要観察</x:v>
      </x:c>
      <x:c r="X502" s="1004" t="str">
        <x:f>IFERROR(INDEX($AS$5:$AS$60,MATCH($D502,$AR$5:$AR$60,0)),"AT")</x:f>
        <x:v>AT</x:v>
      </x:c>
      <x:c r="Y502" s="145" t="n">
        <x:f>IFERROR((EXP(-$G502/INDEX($AV$5:$BA$12,MATCH($D502,$AR$5:$AR$12,0),1))*($G502/INDEX($AV$5:$BA$12,MATCH($D502,$AR$5:$AR$12,0),1))^$I502)/((EXP(-$G502/INDEX($AV$5:$BA$12,MATCH($D502,$AR$5:$AR$12,0),1))*($G502/INDEX($AV$5:$BA$12,MATCH($D502,$AR$5:$AR$12,0),1))^$I502)+(EXP(-$G502/INDEX($AV$5:$BA$12,MATCH($D502,$AR$5:$AR$12,0),2))*($G502/INDEX($AV$5:$BA$12,MATCH($D502,$AR$5:$AR$12,0),2))^$I502)+(EXP(-$G502/INDEX($AV$5:$BA$12,MATCH($D502,$AR$5:$AR$12,0),3))*($G502/INDEX($AV$5:$BA$12,MATCH($D502,$AR$5:$AR$12,0),3))^$I502)+(EXP(-$G502/INDEX($AV$5:$BA$12,MATCH($D502,$AR$5:$AR$12,0),4))*($G502/INDEX($AV$5:$BA$12,MATCH($D502,$AR$5:$AR$12,0),4))^$I502)+(EXP(-$G502/INDEX($AV$5:$BA$12,MATCH($D502,$AR$5:$AR$12,0),5))*($G502/INDEX($AV$5:$BA$12,MATCH($D502,$AR$5:$AR$12,0),5))^$I502)+(EXP(-$G502/INDEX($AV$5:$BA$12,MATCH($D502,$AR$5:$AR$12,0),6))*($G502/INDEX($AV$5:$BA$12,MATCH($D502,$AR$5:$AR$12,0),6))^$I502)),0)</x:f>
        <x:v>0</x:v>
      </x:c>
      <x:c r="Z502" s="145" t="n">
        <x:f>IFERROR((EXP(-$G502/INDEX($AV$5:$BA$12,MATCH($D502,$AR$5:$AR$12,0),2))*($G502/INDEX($AV$5:$BA$12,MATCH($D502,$AR$5:$AR$12,0),2))^$I502)/((EXP(-$G502/INDEX($AV$5:$BA$12,MATCH($D502,$AR$5:$AR$12,0),1))*($G502/INDEX($AV$5:$BA$12,MATCH($D502,$AR$5:$AR$12,0),1))^$I502)+(EXP(-$G502/INDEX($AV$5:$BA$12,MATCH($D502,$AR$5:$AR$12,0),2))*($G502/INDEX($AV$5:$BA$12,MATCH($D502,$AR$5:$AR$12,0),2))^$I502)+(EXP(-$G502/INDEX($AV$5:$BA$12,MATCH($D502,$AR$5:$AR$12,0),3))*($G502/INDEX($AV$5:$BA$12,MATCH($D502,$AR$5:$AR$12,0),3))^$I502)+(EXP(-$G502/INDEX($AV$5:$BA$12,MATCH($D502,$AR$5:$AR$12,0),4))*($G502/INDEX($AV$5:$BA$12,MATCH($D502,$AR$5:$AR$12,0),4))^$I502)+(EXP(-$G502/INDEX($AV$5:$BA$12,MATCH($D502,$AR$5:$AR$12,0),5))*($G502/INDEX($AV$5:$BA$12,MATCH($D502,$AR$5:$AR$12,0),5))^$I502)+(EXP(-$G502/INDEX($AV$5:$BA$12,MATCH($D502,$AR$5:$AR$12,0),6))*($G502/INDEX($AV$5:$BA$12,MATCH($D502,$AR$5:$AR$12,0),6))^$I502)),0)</x:f>
        <x:v>0</x:v>
      </x:c>
      <x:c r="AA502" s="145" t="n">
        <x:f>IFERROR((EXP(-$G502/INDEX($AV$5:$BA$12,MATCH($D502,$AR$5:$AR$12,0),3))*($G502/INDEX($AV$5:$BA$12,MATCH($D502,$AR$5:$AR$12,0),3))^$I502)/((EXP(-$G502/INDEX($AV$5:$BA$12,MATCH($D502,$AR$5:$AR$12,0),1))*($G502/INDEX($AV$5:$BA$12,MATCH($D502,$AR$5:$AR$12,0),1))^$I502)+(EXP(-$G502/INDEX($AV$5:$BA$12,MATCH($D502,$AR$5:$AR$12,0),2))*($G502/INDEX($AV$5:$BA$12,MATCH($D502,$AR$5:$AR$12,0),2))^$I502)+(EXP(-$G502/INDEX($AV$5:$BA$12,MATCH($D502,$AR$5:$AR$12,0),3))*($G502/INDEX($AV$5:$BA$12,MATCH($D502,$AR$5:$AR$12,0),3))^$I502)+(EXP(-$G502/INDEX($AV$5:$BA$12,MATCH($D502,$AR$5:$AR$12,0),4))*($G502/INDEX($AV$5:$BA$12,MATCH($D502,$AR$5:$AR$12,0),4))^$I502)+(EXP(-$G502/INDEX($AV$5:$BA$12,MATCH($D502,$AR$5:$AR$12,0),5))*($G502/INDEX($AV$5:$BA$12,MATCH($D502,$AR$5:$AR$12,0),5))^$I502)+(EXP(-$G502/INDEX($AV$5:$BA$12,MATCH($D502,$AR$5:$AR$12,0),6))*($G502/INDEX($AV$5:$BA$12,MATCH($D502,$AR$5:$AR$12,0),6))^$I502)),0)</x:f>
        <x:v>0</x:v>
      </x:c>
      <x:c r="AB502" s="145" t="n">
        <x:f>IFERROR((EXP(-$G502/INDEX($AV$5:$BA$12,MATCH($D502,$AR$5:$AR$12,0),4))*($G502/INDEX($AV$5:$BA$12,MATCH($D502,$AR$5:$AR$12,0),4))^$I502)/((EXP(-$G502/INDEX($AV$5:$BA$12,MATCH($D502,$AR$5:$AR$12,0),1))*($G502/INDEX($AV$5:$BA$12,MATCH($D502,$AR$5:$AR$12,0),1))^$I502)+(EXP(-$G502/INDEX($AV$5:$BA$12,MATCH($D502,$AR$5:$AR$12,0),2))*($G502/INDEX($AV$5:$BA$12,MATCH($D502,$AR$5:$AR$12,0),2))^$I502)+(EXP(-$G502/INDEX($AV$5:$BA$12,MATCH($D502,$AR$5:$AR$12,0),3))*($G502/INDEX($AV$5:$BA$12,MATCH($D502,$AR$5:$AR$12,0),3))^$I502)+(EXP(-$G502/INDEX($AV$5:$BA$12,MATCH($D502,$AR$5:$AR$12,0),4))*($G502/INDEX($AV$5:$BA$12,MATCH($D502,$AR$5:$AR$12,0),4))^$I502)+(EXP(-$G502/INDEX($AV$5:$BA$12,MATCH($D502,$AR$5:$AR$12,0),5))*($G502/INDEX($AV$5:$BA$12,MATCH($D502,$AR$5:$AR$12,0),5))^$I502)+(EXP(-$G502/INDEX($AV$5:$BA$12,MATCH($D502,$AR$5:$AR$12,0),6))*($G502/INDEX($AV$5:$BA$12,MATCH($D502,$AR$5:$AR$12,0),6))^$I502)),0)</x:f>
        <x:v>0</x:v>
      </x:c>
      <x:c r="AC502" s="145" t="n">
        <x:f>IFERROR((EXP(-$G502/INDEX($AV$5:$BA$12,MATCH($D502,$AR$5:$AR$12,0),5))*($G502/INDEX($AV$5:$BA$12,MATCH($D502,$AR$5:$AR$12,0),5))^$I502)/((EXP(-$G502/INDEX($AV$5:$BA$12,MATCH($D502,$AR$5:$AR$12,0),1))*($G502/INDEX($AV$5:$BA$12,MATCH($D502,$AR$5:$AR$12,0),1))^$I502)+(EXP(-$G502/INDEX($AV$5:$BA$12,MATCH($D502,$AR$5:$AR$12,0),2))*($G502/INDEX($AV$5:$BA$12,MATCH($D502,$AR$5:$AR$12,0),2))^$I502)+(EXP(-$G502/INDEX($AV$5:$BA$12,MATCH($D502,$AR$5:$AR$12,0),3))*($G502/INDEX($AV$5:$BA$12,MATCH($D502,$AR$5:$AR$12,0),3))^$I502)+(EXP(-$G502/INDEX($AV$5:$BA$12,MATCH($D502,$AR$5:$AR$12,0),4))*($G502/INDEX($AV$5:$BA$12,MATCH($D502,$AR$5:$AR$12,0),4))^$I502)+(EXP(-$G502/INDEX($AV$5:$BA$12,MATCH($D502,$AR$5:$AR$12,0),5))*($G502/INDEX($AV$5:$BA$12,MATCH($D502,$AR$5:$AR$12,0),5))^$I502)+(EXP(-$G502/INDEX($AV$5:$BA$12,MATCH($D502,$AR$5:$AR$12,0),6))*($G502/INDEX($AV$5:$BA$12,MATCH($D502,$AR$5:$AR$12,0),6))^$I502)),0)</x:f>
        <x:v>0</x:v>
      </x:c>
      <x:c r="AD502" s="145" t="n">
        <x:f>IFERROR((EXP(-$G502/INDEX($AV$5:$BA$12,MATCH($D502,$AR$5:$AR$12,0),6))*($G502/INDEX($AV$5:$BA$12,MATCH($D502,$AR$5:$AR$12,0),6))^$I502)/((EXP(-$G502/INDEX($AV$5:$BA$12,MATCH($D502,$AR$5:$AR$12,0),1))*($G502/INDEX($AV$5:$BA$12,MATCH($D502,$AR$5:$AR$12,0),1))^$I502)+(EXP(-$G502/INDEX($AV$5:$BA$12,MATCH($D502,$AR$5:$AR$12,0),2))*($G502/INDEX($AV$5:$BA$12,MATCH($D502,$AR$5:$AR$12,0),2))^$I502)+(EXP(-$G502/INDEX($AV$5:$BA$12,MATCH($D502,$AR$5:$AR$12,0),3))*($G502/INDEX($AV$5:$BA$12,MATCH($D502,$AR$5:$AR$12,0),3))^$I502)+(EXP(-$G502/INDEX($AV$5:$BA$12,MATCH($D502,$AR$5:$AR$12,0),4))*($G502/INDEX($AV$5:$BA$12,MATCH($D502,$AR$5:$AR$12,0),4))^$I502)+(EXP(-$G502/INDEX($AV$5:$BA$12,MATCH($D502,$AR$5:$AR$12,0),5))*($G502/INDEX($AV$5:$BA$12,MATCH($D502,$AR$5:$AR$12,0),5))^$I502)+(EXP(-$G502/INDEX($AV$5:$BA$12,MATCH($D502,$AR$5:$AR$12,0),6))*($G502/INDEX($AV$5:$BA$12,MATCH($D502,$AR$5:$AR$12,0),6))^$I502)),0)</x:f>
        <x:v>0</x:v>
      </x:c>
      <x:c r="AE502" s="145" t="n">
        <x:f>IFERROR((EXP(-$G502/INDEX($BB$5:$BG$12,MATCH($D502,$AR$5:$AR$12,0),1))*($G502/INDEX($BB$5:$BG$12,MATCH($D502,$AR$5:$AR$12,0),1))^$J502)/((EXP(-$G502/INDEX($BB$5:$BG$12,MATCH($D502,$AR$5:$AR$12,0),1))*($G502/INDEX($BB$5:$BG$12,MATCH($D502,$AR$5:$AR$12,0),1))^$J502)+(EXP(-$G502/INDEX($BB$5:$BG$12,MATCH($D502,$AR$5:$AR$12,0),2))*($G502/INDEX($BB$5:$BG$12,MATCH($D502,$AR$5:$AR$12,0),2))^$J502)+(EXP(-$G502/INDEX($BB$5:$BG$12,MATCH($D502,$AR$5:$AR$12,0),3))*($G502/INDEX($BB$5:$BG$12,MATCH($D502,$AR$5:$AR$12,0),3))^$J502)+(EXP(-$G502/INDEX($BB$5:$BG$12,MATCH($D502,$AR$5:$AR$12,0),4))*($G502/INDEX($BB$5:$BG$12,MATCH($D502,$AR$5:$AR$12,0),4))^$J502)+(EXP(-$G502/INDEX($BB$5:$BG$12,MATCH($D502,$AR$5:$AR$12,0),5))*($G502/INDEX($BB$5:$BG$12,MATCH($D502,$AR$5:$AR$12,0),5))^$J502)+(EXP(-$G502/INDEX($BB$5:$BG$12,MATCH($D502,$AR$5:$AR$12,0),6))*($G502/INDEX($BB$5:$BG$12,MATCH($D502,$AR$5:$AR$12,0),6))^$J502)),0)</x:f>
        <x:v>0</x:v>
      </x:c>
      <x:c r="AF502" s="145" t="n">
        <x:f>IFERROR((EXP(-$G502/INDEX($BB$5:$BG$12,MATCH($D502,$AR$5:$AR$12,0),2))*($G502/INDEX($BB$5:$BG$12,MATCH($D502,$AR$5:$AR$12,0),2))^$J502)/((EXP(-$G502/INDEX($BB$5:$BG$12,MATCH($D502,$AR$5:$AR$12,0),1))*($G502/INDEX($BB$5:$BG$12,MATCH($D502,$AR$5:$AR$12,0),1))^$J502)+(EXP(-$G502/INDEX($BB$5:$BG$12,MATCH($D502,$AR$5:$AR$12,0),2))*($G502/INDEX($BB$5:$BG$12,MATCH($D502,$AR$5:$AR$12,0),2))^$J502)+(EXP(-$G502/INDEX($BB$5:$BG$12,MATCH($D502,$AR$5:$AR$12,0),3))*($G502/INDEX($BB$5:$BG$12,MATCH($D502,$AR$5:$AR$12,0),3))^$J502)+(EXP(-$G502/INDEX($BB$5:$BG$12,MATCH($D502,$AR$5:$AR$12,0),4))*($G502/INDEX($BB$5:$BG$12,MATCH($D502,$AR$5:$AR$12,0),4))^$J502)+(EXP(-$G502/INDEX($BB$5:$BG$12,MATCH($D502,$AR$5:$AR$12,0),5))*($G502/INDEX($BB$5:$BG$12,MATCH($D502,$AR$5:$AR$12,0),5))^$J502)+(EXP(-$G502/INDEX($BB$5:$BG$12,MATCH($D502,$AR$5:$AR$12,0),6))*($G502/INDEX($BB$5:$BG$12,MATCH($D502,$AR$5:$AR$12,0),6))^$J502)),0)</x:f>
        <x:v>0</x:v>
      </x:c>
      <x:c r="AG502" s="145" t="n">
        <x:f>IFERROR((EXP(-$G502/INDEX($BB$5:$BG$12,MATCH($D502,$AR$5:$AR$12,0),3))*($G502/INDEX($BB$5:$BG$12,MATCH($D502,$AR$5:$AR$12,0),3))^$J502)/((EXP(-$G502/INDEX($BB$5:$BG$12,MATCH($D502,$AR$5:$AR$12,0),1))*($G502/INDEX($BB$5:$BG$12,MATCH($D502,$AR$5:$AR$12,0),1))^$J502)+(EXP(-$G502/INDEX($BB$5:$BG$12,MATCH($D502,$AR$5:$AR$12,0),2))*($G502/INDEX($BB$5:$BG$12,MATCH($D502,$AR$5:$AR$12,0),2))^$J502)+(EXP(-$G502/INDEX($BB$5:$BG$12,MATCH($D502,$AR$5:$AR$12,0),3))*($G502/INDEX($BB$5:$BG$12,MATCH($D502,$AR$5:$AR$12,0),3))^$J502)+(EXP(-$G502/INDEX($BB$5:$BG$12,MATCH($D502,$AR$5:$AR$12,0),4))*($G502/INDEX($BB$5:$BG$12,MATCH($D502,$AR$5:$AR$12,0),4))^$J502)+(EXP(-$G502/INDEX($BB$5:$BG$12,MATCH($D502,$AR$5:$AR$12,0),5))*($G502/INDEX($BB$5:$BG$12,MATCH($D502,$AR$5:$AR$12,0),5))^$J502)+(EXP(-$G502/INDEX($BB$5:$BG$12,MATCH($D502,$AR$5:$AR$12,0),6))*($G502/INDEX($BB$5:$BG$12,MATCH($D502,$AR$5:$AR$12,0),6))^$J502)),0)</x:f>
        <x:v>0</x:v>
      </x:c>
      <x:c r="AH502" s="145" t="n">
        <x:f>IFERROR((EXP(-$G502/INDEX($BB$5:$BG$12,MATCH($D502,$AR$5:$AR$12,0),4))*($G502/INDEX($BB$5:$BG$12,MATCH($D502,$AR$5:$AR$12,0),4))^$J502)/((EXP(-$G502/INDEX($BB$5:$BG$12,MATCH($D502,$AR$5:$AR$12,0),1))*($G502/INDEX($BB$5:$BG$12,MATCH($D502,$AR$5:$AR$12,0),1))^$J502)+(EXP(-$G502/INDEX($BB$5:$BG$12,MATCH($D502,$AR$5:$AR$12,0),2))*($G502/INDEX($BB$5:$BG$12,MATCH($D502,$AR$5:$AR$12,0),2))^$J502)+(EXP(-$G502/INDEX($BB$5:$BG$12,MATCH($D502,$AR$5:$AR$12,0),3))*($G502/INDEX($BB$5:$BG$12,MATCH($D502,$AR$5:$AR$12,0),3))^$J502)+(EXP(-$G502/INDEX($BB$5:$BG$12,MATCH($D502,$AR$5:$AR$12,0),4))*($G502/INDEX($BB$5:$BG$12,MATCH($D502,$AR$5:$AR$12,0),4))^$J502)+(EXP(-$G502/INDEX($BB$5:$BG$12,MATCH($D502,$AR$5:$AR$12,0),5))*($G502/INDEX($BB$5:$BG$12,MATCH($D502,$AR$5:$AR$12,0),5))^$J502)+(EXP(-$G502/INDEX($BB$5:$BG$12,MATCH($D502,$AR$5:$AR$12,0),6))*($G502/INDEX($BB$5:$BG$12,MATCH($D502,$AR$5:$AR$12,0),6))^$J502)),0)</x:f>
        <x:v>0</x:v>
      </x:c>
      <x:c r="AI502" s="145" t="n">
        <x:f>IFERROR((EXP(-$G502/INDEX($BB$5:$BG$12,MATCH($D502,$AR$5:$AR$12,0),5))*($G502/INDEX($BB$5:$BG$12,MATCH($D502,$AR$5:$AR$12,0),5))^$J502)/((EXP(-$G502/INDEX($BB$5:$BG$12,MATCH($D502,$AR$5:$AR$12,0),1))*($G502/INDEX($BB$5:$BG$12,MATCH($D502,$AR$5:$AR$12,0),1))^$J502)+(EXP(-$G502/INDEX($BB$5:$BG$12,MATCH($D502,$AR$5:$AR$12,0),2))*($G502/INDEX($BB$5:$BG$12,MATCH($D502,$AR$5:$AR$12,0),2))^$J502)+(EXP(-$G502/INDEX($BB$5:$BG$12,MATCH($D502,$AR$5:$AR$12,0),3))*($G502/INDEX($BB$5:$BG$12,MATCH($D502,$AR$5:$AR$12,0),3))^$J502)+(EXP(-$G502/INDEX($BB$5:$BG$12,MATCH($D502,$AR$5:$AR$12,0),4))*($G502/INDEX($BB$5:$BG$12,MATCH($D502,$AR$5:$AR$12,0),4))^$J502)+(EXP(-$G502/INDEX($BB$5:$BG$12,MATCH($D502,$AR$5:$AR$12,0),5))*($G502/INDEX($BB$5:$BG$12,MATCH($D502,$AR$5:$AR$12,0),5))^$J502)+(EXP(-$G502/INDEX($BB$5:$BG$12,MATCH($D502,$AR$5:$AR$12,0),6))*($G502/INDEX($BB$5:$BG$12,MATCH($D502,$AR$5:$AR$12,0),6))^$J502)),0)</x:f>
        <x:v>0</x:v>
      </x:c>
      <x:c r="AJ502" s="145" t="n">
        <x:f>IFERROR((EXP(-$G502/INDEX($BB$5:$BG$12,MATCH($D502,$AR$5:$AR$12,0),6))*($G502/INDEX($BB$5:$BG$12,MATCH($D502,$AR$5:$AR$12,0),6))^$J502)/((EXP(-$G502/INDEX($BB$5:$BG$12,MATCH($D502,$AR$5:$AR$12,0),1))*($G502/INDEX($BB$5:$BG$12,MATCH($D502,$AR$5:$AR$12,0),1))^$J502)+(EXP(-$G502/INDEX($BB$5:$BG$12,MATCH($D502,$AR$5:$AR$12,0),2))*($G502/INDEX($BB$5:$BG$12,MATCH($D502,$AR$5:$AR$12,0),2))^$J502)+(EXP(-$G502/INDEX($BB$5:$BG$12,MATCH($D502,$AR$5:$AR$12,0),3))*($G502/INDEX($BB$5:$BG$12,MATCH($D502,$AR$5:$AR$12,0),3))^$J502)+(EXP(-$G502/INDEX($BB$5:$BG$12,MATCH($D502,$AR$5:$AR$12,0),4))*($G502/INDEX($BB$5:$BG$12,MATCH($D502,$AR$5:$AR$12,0),4))^$J502)+(EXP(-$G502/INDEX($BB$5:$BG$12,MATCH($D502,$AR$5:$AR$12,0),5))*($G502/INDEX($BB$5:$BG$12,MATCH($D502,$AR$5:$AR$12,0),5))^$J502)+(EXP(-$G502/INDEX($BB$5:$BG$12,MATCH($D502,$AR$5:$AR$12,0),6))*($G502/INDEX($BB$5:$BG$12,MATCH($D502,$AR$5:$AR$12,0),6))^$J502)),0)</x:f>
        <x:v>0</x:v>
      </x:c>
      <x:c r="BJ502"/>
      <x:c r="BK502"/>
      <x:c r="BL502"/>
      <x:c r="BM502"/>
      <x:c r="BN502"/>
      <x:c r="BO502"/>
      <x:c r="BP502"/>
      <x:c r="BQ502"/>
      <x:c r="BR502"/>
      <x:c r="BS502"/>
      <x:c r="BT502"/>
      <x:c r="BU502"/>
      <x:c r="BV502"/>
      <x:c r="BW502"/>
      <x:c r="BX502"/>
      <x:c r="BY502"/>
      <x:c r="BZ502"/>
    </x:row>
    <x:row r="503">
      <x:c r="A503" s="30" t="n">
        <x:f>'対象台データ'!A501</x:f>
        <x:v>46230</x:v>
      </x:c>
      <x:c r="B503" s="1004" t="str">
        <x:f>'対象台データ'!B501</x:f>
        <x:v>月</x:v>
      </x:c>
      <x:c r="C503" s="1004" t="str">
        <x:f>'対象台データ'!C501</x:f>
        <x:v>7/27</x:v>
      </x:c>
      <x:c r="D503" t="str">
        <x:f>'対象台データ'!D501</x:f>
        <x:v>カバネリ 海門決戦</x:v>
      </x:c>
      <x:c r="E503" s="1015" t="n">
        <x:f>IF($X503="A",MIN(100,MAX(0,55+(V503-55)*(1+0.4*SQRT(MIN(G503/8000,1))))),MIN(100,MAX(0,V503)))</x:f>
        <x:v>48.362420272057555</x:v>
      </x:c>
      <x:c r="F503" s="1017" t="n">
        <x:f>'対象台データ'!E501</x:f>
        <x:v>535</x:v>
      </x:c>
      <x:c r="G503" s="644" t="n">
        <x:f>'対象台データ'!F501</x:f>
        <x:v>6255</x:v>
      </x:c>
      <x:c r="H503" s="644" t="n">
        <x:f>'対象台データ'!G501</x:f>
        <x:v>-1251</x:v>
      </x:c>
      <x:c r="I503" s="644" t="n">
        <x:f>'対象台データ'!H501</x:f>
        <x:v>0</x:v>
      </x:c>
      <x:c r="J503" s="644" t="n">
        <x:f>'対象台データ'!I501</x:f>
        <x:v>26</x:v>
      </x:c>
      <x:c r="K503" s="145" t="n">
        <x:f>'対象台データ'!K501</x:f>
        <x:v>0.9333333333333333</x:v>
      </x:c>
      <x:c r="L503" s="28" t="n">
        <x:f>IF(G503&lt;=0,5,IF(G503&lt;1500,5+(G503-0)*(20-5)/(1500-0),IF(G503&lt;3000,20+(G503-1500)*(40-20)/(3000-1500),IF(G503&lt;4500,40+(G503-3000)*(58-40)/(4500-3000),IF(G503&lt;6000,58+(G503-4500)*(72-58)/(6000-4500),IF(G503&lt;7500,72+(G503-6000)*(84-72)/(7500-6000),IF(G503&lt;9000,84+(G503-7500)*(93-84)/(9000-7500),IF(G503&lt;11000,93+(G503-9000)*(100-93)/(11000-9000),100))))))))</x:f>
        <x:v>74.04</x:v>
      </x:c>
      <x:c r="M503" s="28" t="n">
        <x:v>1</x:v>
      </x:c>
      <x:c r="N503" s="28" t="n">
        <x:f>MIN(100,L503*M503)</x:f>
        <x:v>74.04</x:v>
      </x:c>
      <x:c r="O503" s="28" t="n">
        <x:f>IF(K503&lt;=0.8,0,IF(K503&lt;0.9,0+(K503-0.8)*(10-0)/(0.9-0.8),IF(K503&lt;1,10+(K503-0.9)*(35-10)/(1-0.9),IF(K503&lt;1.2,35+(K503-1)*(87-35)/(1.2-1),IF(K503&lt;1.3,87+(K503-1.2)*(96-87)/(1.3-1.2),IF(K503&lt;1.45,96+(K503-1.3)*(100-96)/(1.45-1.3),100))))))</x:f>
        <x:v>18.333333333333336</x:v>
      </x:c>
      <x:c r="P503" s="145" t="n">
        <x:f>MIN(1,SQRT(G503/8000))</x:f>
        <x:v>0.8842369591913697</x:v>
      </x:c>
      <x:c r="Q503" s="28" t="n">
        <x:f>35+(O503-35)*P503</x:f>
        <x:v>20.262717346810508</x:v>
      </x:c>
      <x:c r="R503" s="28" t="n">
        <x:f>IF(K503&lt;0.95,MIN(25,(0.95-K503)*250),0)</x:f>
        <x:v>4.166666666666652</x:v>
      </x:c>
      <x:c r="S503" s="28" t="n">
        <x:f>IF($X503="A",Y503*5+Z503*15+AA503*30+AB503*60+AC503*80+AD503*100,0)</x:f>
        <x:v>0</x:v>
      </x:c>
      <x:c r="T503" s="28" t="n">
        <x:f>IF($X503="A",AE503*5+AF503*15+AG503*30+AH503*60+AI503*80+AJ503*100,0)</x:f>
        <x:v>0</x:v>
      </x:c>
      <x:c r="U503" s="28" t="n">
        <x:f>IF($X503="A",S503*15%+T503*30%+Q503*55%,0)</x:f>
        <x:v>0</x:v>
      </x:c>
      <x:c r="V503" s="1019" t="n">
        <x:f>IF($X503="A",U503*80%+N503*20%,N503*IFERROR(INDEX($AT$5:$AT$60,MATCH($D503,$AR$5:$AR$60,0)),0.6)+Q503*IFERROR(INDEX($AU$5:$AU$60,MATCH($D503,$AR$5:$AR$60,0)),0.4)-R503)</x:f>
        <x:v>48.362420272057555</x:v>
      </x:c>
      <x:c r="W503" s="25" t="str">
        <x:f>IF(E503&gt;=90,"設定6級候補",IF(E503&gt;=75,"設定4以上強候補",IF(E503&gt;=60,"設定4以上を疑う","要観察")))</x:f>
        <x:v>要観察</x:v>
      </x:c>
      <x:c r="X503" s="1004" t="str">
        <x:f>IFERROR(INDEX($AS$5:$AS$60,MATCH($D503,$AR$5:$AR$60,0)),"AT")</x:f>
        <x:v>AT</x:v>
      </x:c>
      <x:c r="Y503" s="145" t="n">
        <x:f>IFERROR((EXP(-$G503/INDEX($AV$5:$BA$12,MATCH($D503,$AR$5:$AR$12,0),1))*($G503/INDEX($AV$5:$BA$12,MATCH($D503,$AR$5:$AR$12,0),1))^$I503)/((EXP(-$G503/INDEX($AV$5:$BA$12,MATCH($D503,$AR$5:$AR$12,0),1))*($G503/INDEX($AV$5:$BA$12,MATCH($D503,$AR$5:$AR$12,0),1))^$I503)+(EXP(-$G503/INDEX($AV$5:$BA$12,MATCH($D503,$AR$5:$AR$12,0),2))*($G503/INDEX($AV$5:$BA$12,MATCH($D503,$AR$5:$AR$12,0),2))^$I503)+(EXP(-$G503/INDEX($AV$5:$BA$12,MATCH($D503,$AR$5:$AR$12,0),3))*($G503/INDEX($AV$5:$BA$12,MATCH($D503,$AR$5:$AR$12,0),3))^$I503)+(EXP(-$G503/INDEX($AV$5:$BA$12,MATCH($D503,$AR$5:$AR$12,0),4))*($G503/INDEX($AV$5:$BA$12,MATCH($D503,$AR$5:$AR$12,0),4))^$I503)+(EXP(-$G503/INDEX($AV$5:$BA$12,MATCH($D503,$AR$5:$AR$12,0),5))*($G503/INDEX($AV$5:$BA$12,MATCH($D503,$AR$5:$AR$12,0),5))^$I503)+(EXP(-$G503/INDEX($AV$5:$BA$12,MATCH($D503,$AR$5:$AR$12,0),6))*($G503/INDEX($AV$5:$BA$12,MATCH($D503,$AR$5:$AR$12,0),6))^$I503)),0)</x:f>
        <x:v>0</x:v>
      </x:c>
      <x:c r="Z503" s="145" t="n">
        <x:f>IFERROR((EXP(-$G503/INDEX($AV$5:$BA$12,MATCH($D503,$AR$5:$AR$12,0),2))*($G503/INDEX($AV$5:$BA$12,MATCH($D503,$AR$5:$AR$12,0),2))^$I503)/((EXP(-$G503/INDEX($AV$5:$BA$12,MATCH($D503,$AR$5:$AR$12,0),1))*($G503/INDEX($AV$5:$BA$12,MATCH($D503,$AR$5:$AR$12,0),1))^$I503)+(EXP(-$G503/INDEX($AV$5:$BA$12,MATCH($D503,$AR$5:$AR$12,0),2))*($G503/INDEX($AV$5:$BA$12,MATCH($D503,$AR$5:$AR$12,0),2))^$I503)+(EXP(-$G503/INDEX($AV$5:$BA$12,MATCH($D503,$AR$5:$AR$12,0),3))*($G503/INDEX($AV$5:$BA$12,MATCH($D503,$AR$5:$AR$12,0),3))^$I503)+(EXP(-$G503/INDEX($AV$5:$BA$12,MATCH($D503,$AR$5:$AR$12,0),4))*($G503/INDEX($AV$5:$BA$12,MATCH($D503,$AR$5:$AR$12,0),4))^$I503)+(EXP(-$G503/INDEX($AV$5:$BA$12,MATCH($D503,$AR$5:$AR$12,0),5))*($G503/INDEX($AV$5:$BA$12,MATCH($D503,$AR$5:$AR$12,0),5))^$I503)+(EXP(-$G503/INDEX($AV$5:$BA$12,MATCH($D503,$AR$5:$AR$12,0),6))*($G503/INDEX($AV$5:$BA$12,MATCH($D503,$AR$5:$AR$12,0),6))^$I503)),0)</x:f>
        <x:v>0</x:v>
      </x:c>
      <x:c r="AA503" s="145" t="n">
        <x:f>IFERROR((EXP(-$G503/INDEX($AV$5:$BA$12,MATCH($D503,$AR$5:$AR$12,0),3))*($G503/INDEX($AV$5:$BA$12,MATCH($D503,$AR$5:$AR$12,0),3))^$I503)/((EXP(-$G503/INDEX($AV$5:$BA$12,MATCH($D503,$AR$5:$AR$12,0),1))*($G503/INDEX($AV$5:$BA$12,MATCH($D503,$AR$5:$AR$12,0),1))^$I503)+(EXP(-$G503/INDEX($AV$5:$BA$12,MATCH($D503,$AR$5:$AR$12,0),2))*($G503/INDEX($AV$5:$BA$12,MATCH($D503,$AR$5:$AR$12,0),2))^$I503)+(EXP(-$G503/INDEX($AV$5:$BA$12,MATCH($D503,$AR$5:$AR$12,0),3))*($G503/INDEX($AV$5:$BA$12,MATCH($D503,$AR$5:$AR$12,0),3))^$I503)+(EXP(-$G503/INDEX($AV$5:$BA$12,MATCH($D503,$AR$5:$AR$12,0),4))*($G503/INDEX($AV$5:$BA$12,MATCH($D503,$AR$5:$AR$12,0),4))^$I503)+(EXP(-$G503/INDEX($AV$5:$BA$12,MATCH($D503,$AR$5:$AR$12,0),5))*($G503/INDEX($AV$5:$BA$12,MATCH($D503,$AR$5:$AR$12,0),5))^$I503)+(EXP(-$G503/INDEX($AV$5:$BA$12,MATCH($D503,$AR$5:$AR$12,0),6))*($G503/INDEX($AV$5:$BA$12,MATCH($D503,$AR$5:$AR$12,0),6))^$I503)),0)</x:f>
        <x:v>0</x:v>
      </x:c>
      <x:c r="AB503" s="145" t="n">
        <x:f>IFERROR((EXP(-$G503/INDEX($AV$5:$BA$12,MATCH($D503,$AR$5:$AR$12,0),4))*($G503/INDEX($AV$5:$BA$12,MATCH($D503,$AR$5:$AR$12,0),4))^$I503)/((EXP(-$G503/INDEX($AV$5:$BA$12,MATCH($D503,$AR$5:$AR$12,0),1))*($G503/INDEX($AV$5:$BA$12,MATCH($D503,$AR$5:$AR$12,0),1))^$I503)+(EXP(-$G503/INDEX($AV$5:$BA$12,MATCH($D503,$AR$5:$AR$12,0),2))*($G503/INDEX($AV$5:$BA$12,MATCH($D503,$AR$5:$AR$12,0),2))^$I503)+(EXP(-$G503/INDEX($AV$5:$BA$12,MATCH($D503,$AR$5:$AR$12,0),3))*($G503/INDEX($AV$5:$BA$12,MATCH($D503,$AR$5:$AR$12,0),3))^$I503)+(EXP(-$G503/INDEX($AV$5:$BA$12,MATCH($D503,$AR$5:$AR$12,0),4))*($G503/INDEX($AV$5:$BA$12,MATCH($D503,$AR$5:$AR$12,0),4))^$I503)+(EXP(-$G503/INDEX($AV$5:$BA$12,MATCH($D503,$AR$5:$AR$12,0),5))*($G503/INDEX($AV$5:$BA$12,MATCH($D503,$AR$5:$AR$12,0),5))^$I503)+(EXP(-$G503/INDEX($AV$5:$BA$12,MATCH($D503,$AR$5:$AR$12,0),6))*($G503/INDEX($AV$5:$BA$12,MATCH($D503,$AR$5:$AR$12,0),6))^$I503)),0)</x:f>
        <x:v>0</x:v>
      </x:c>
      <x:c r="AC503" s="145" t="n">
        <x:f>IFERROR((EXP(-$G503/INDEX($AV$5:$BA$12,MATCH($D503,$AR$5:$AR$12,0),5))*($G503/INDEX($AV$5:$BA$12,MATCH($D503,$AR$5:$AR$12,0),5))^$I503)/((EXP(-$G503/INDEX($AV$5:$BA$12,MATCH($D503,$AR$5:$AR$12,0),1))*($G503/INDEX($AV$5:$BA$12,MATCH($D503,$AR$5:$AR$12,0),1))^$I503)+(EXP(-$G503/INDEX($AV$5:$BA$12,MATCH($D503,$AR$5:$AR$12,0),2))*($G503/INDEX($AV$5:$BA$12,MATCH($D503,$AR$5:$AR$12,0),2))^$I503)+(EXP(-$G503/INDEX($AV$5:$BA$12,MATCH($D503,$AR$5:$AR$12,0),3))*($G503/INDEX($AV$5:$BA$12,MATCH($D503,$AR$5:$AR$12,0),3))^$I503)+(EXP(-$G503/INDEX($AV$5:$BA$12,MATCH($D503,$AR$5:$AR$12,0),4))*($G503/INDEX($AV$5:$BA$12,MATCH($D503,$AR$5:$AR$12,0),4))^$I503)+(EXP(-$G503/INDEX($AV$5:$BA$12,MATCH($D503,$AR$5:$AR$12,0),5))*($G503/INDEX($AV$5:$BA$12,MATCH($D503,$AR$5:$AR$12,0),5))^$I503)+(EXP(-$G503/INDEX($AV$5:$BA$12,MATCH($D503,$AR$5:$AR$12,0),6))*($G503/INDEX($AV$5:$BA$12,MATCH($D503,$AR$5:$AR$12,0),6))^$I503)),0)</x:f>
        <x:v>0</x:v>
      </x:c>
      <x:c r="AD503" s="145" t="n">
        <x:f>IFERROR((EXP(-$G503/INDEX($AV$5:$BA$12,MATCH($D503,$AR$5:$AR$12,0),6))*($G503/INDEX($AV$5:$BA$12,MATCH($D503,$AR$5:$AR$12,0),6))^$I503)/((EXP(-$G503/INDEX($AV$5:$BA$12,MATCH($D503,$AR$5:$AR$12,0),1))*($G503/INDEX($AV$5:$BA$12,MATCH($D503,$AR$5:$AR$12,0),1))^$I503)+(EXP(-$G503/INDEX($AV$5:$BA$12,MATCH($D503,$AR$5:$AR$12,0),2))*($G503/INDEX($AV$5:$BA$12,MATCH($D503,$AR$5:$AR$12,0),2))^$I503)+(EXP(-$G503/INDEX($AV$5:$BA$12,MATCH($D503,$AR$5:$AR$12,0),3))*($G503/INDEX($AV$5:$BA$12,MATCH($D503,$AR$5:$AR$12,0),3))^$I503)+(EXP(-$G503/INDEX($AV$5:$BA$12,MATCH($D503,$AR$5:$AR$12,0),4))*($G503/INDEX($AV$5:$BA$12,MATCH($D503,$AR$5:$AR$12,0),4))^$I503)+(EXP(-$G503/INDEX($AV$5:$BA$12,MATCH($D503,$AR$5:$AR$12,0),5))*($G503/INDEX($AV$5:$BA$12,MATCH($D503,$AR$5:$AR$12,0),5))^$I503)+(EXP(-$G503/INDEX($AV$5:$BA$12,MATCH($D503,$AR$5:$AR$12,0),6))*($G503/INDEX($AV$5:$BA$12,MATCH($D503,$AR$5:$AR$12,0),6))^$I503)),0)</x:f>
        <x:v>0</x:v>
      </x:c>
      <x:c r="AE503" s="145" t="n">
        <x:f>IFERROR((EXP(-$G503/INDEX($BB$5:$BG$12,MATCH($D503,$AR$5:$AR$12,0),1))*($G503/INDEX($BB$5:$BG$12,MATCH($D503,$AR$5:$AR$12,0),1))^$J503)/((EXP(-$G503/INDEX($BB$5:$BG$12,MATCH($D503,$AR$5:$AR$12,0),1))*($G503/INDEX($BB$5:$BG$12,MATCH($D503,$AR$5:$AR$12,0),1))^$J503)+(EXP(-$G503/INDEX($BB$5:$BG$12,MATCH($D503,$AR$5:$AR$12,0),2))*($G503/INDEX($BB$5:$BG$12,MATCH($D503,$AR$5:$AR$12,0),2))^$J503)+(EXP(-$G503/INDEX($BB$5:$BG$12,MATCH($D503,$AR$5:$AR$12,0),3))*($G503/INDEX($BB$5:$BG$12,MATCH($D503,$AR$5:$AR$12,0),3))^$J503)+(EXP(-$G503/INDEX($BB$5:$BG$12,MATCH($D503,$AR$5:$AR$12,0),4))*($G503/INDEX($BB$5:$BG$12,MATCH($D503,$AR$5:$AR$12,0),4))^$J503)+(EXP(-$G503/INDEX($BB$5:$BG$12,MATCH($D503,$AR$5:$AR$12,0),5))*($G503/INDEX($BB$5:$BG$12,MATCH($D503,$AR$5:$AR$12,0),5))^$J503)+(EXP(-$G503/INDEX($BB$5:$BG$12,MATCH($D503,$AR$5:$AR$12,0),6))*($G503/INDEX($BB$5:$BG$12,MATCH($D503,$AR$5:$AR$12,0),6))^$J503)),0)</x:f>
        <x:v>0</x:v>
      </x:c>
      <x:c r="AF503" s="145" t="n">
        <x:f>IFERROR((EXP(-$G503/INDEX($BB$5:$BG$12,MATCH($D503,$AR$5:$AR$12,0),2))*($G503/INDEX($BB$5:$BG$12,MATCH($D503,$AR$5:$AR$12,0),2))^$J503)/((EXP(-$G503/INDEX($BB$5:$BG$12,MATCH($D503,$AR$5:$AR$12,0),1))*($G503/INDEX($BB$5:$BG$12,MATCH($D503,$AR$5:$AR$12,0),1))^$J503)+(EXP(-$G503/INDEX($BB$5:$BG$12,MATCH($D503,$AR$5:$AR$12,0),2))*($G503/INDEX($BB$5:$BG$12,MATCH($D503,$AR$5:$AR$12,0),2))^$J503)+(EXP(-$G503/INDEX($BB$5:$BG$12,MATCH($D503,$AR$5:$AR$12,0),3))*($G503/INDEX($BB$5:$BG$12,MATCH($D503,$AR$5:$AR$12,0),3))^$J503)+(EXP(-$G503/INDEX($BB$5:$BG$12,MATCH($D503,$AR$5:$AR$12,0),4))*($G503/INDEX($BB$5:$BG$12,MATCH($D503,$AR$5:$AR$12,0),4))^$J503)+(EXP(-$G503/INDEX($BB$5:$BG$12,MATCH($D503,$AR$5:$AR$12,0),5))*($G503/INDEX($BB$5:$BG$12,MATCH($D503,$AR$5:$AR$12,0),5))^$J503)+(EXP(-$G503/INDEX($BB$5:$BG$12,MATCH($D503,$AR$5:$AR$12,0),6))*($G503/INDEX($BB$5:$BG$12,MATCH($D503,$AR$5:$AR$12,0),6))^$J503)),0)</x:f>
        <x:v>0</x:v>
      </x:c>
      <x:c r="AG503" s="145" t="n">
        <x:f>IFERROR((EXP(-$G503/INDEX($BB$5:$BG$12,MATCH($D503,$AR$5:$AR$12,0),3))*($G503/INDEX($BB$5:$BG$12,MATCH($D503,$AR$5:$AR$12,0),3))^$J503)/((EXP(-$G503/INDEX($BB$5:$BG$12,MATCH($D503,$AR$5:$AR$12,0),1))*($G503/INDEX($BB$5:$BG$12,MATCH($D503,$AR$5:$AR$12,0),1))^$J503)+(EXP(-$G503/INDEX($BB$5:$BG$12,MATCH($D503,$AR$5:$AR$12,0),2))*($G503/INDEX($BB$5:$BG$12,MATCH($D503,$AR$5:$AR$12,0),2))^$J503)+(EXP(-$G503/INDEX($BB$5:$BG$12,MATCH($D503,$AR$5:$AR$12,0),3))*($G503/INDEX($BB$5:$BG$12,MATCH($D503,$AR$5:$AR$12,0),3))^$J503)+(EXP(-$G503/INDEX($BB$5:$BG$12,MATCH($D503,$AR$5:$AR$12,0),4))*($G503/INDEX($BB$5:$BG$12,MATCH($D503,$AR$5:$AR$12,0),4))^$J503)+(EXP(-$G503/INDEX($BB$5:$BG$12,MATCH($D503,$AR$5:$AR$12,0),5))*($G503/INDEX($BB$5:$BG$12,MATCH($D503,$AR$5:$AR$12,0),5))^$J503)+(EXP(-$G503/INDEX($BB$5:$BG$12,MATCH($D503,$AR$5:$AR$12,0),6))*($G503/INDEX($BB$5:$BG$12,MATCH($D503,$AR$5:$AR$12,0),6))^$J503)),0)</x:f>
        <x:v>0</x:v>
      </x:c>
      <x:c r="AH503" s="145" t="n">
        <x:f>IFERROR((EXP(-$G503/INDEX($BB$5:$BG$12,MATCH($D503,$AR$5:$AR$12,0),4))*($G503/INDEX($BB$5:$BG$12,MATCH($D503,$AR$5:$AR$12,0),4))^$J503)/((EXP(-$G503/INDEX($BB$5:$BG$12,MATCH($D503,$AR$5:$AR$12,0),1))*($G503/INDEX($BB$5:$BG$12,MATCH($D503,$AR$5:$AR$12,0),1))^$J503)+(EXP(-$G503/INDEX($BB$5:$BG$12,MATCH($D503,$AR$5:$AR$12,0),2))*($G503/INDEX($BB$5:$BG$12,MATCH($D503,$AR$5:$AR$12,0),2))^$J503)+(EXP(-$G503/INDEX($BB$5:$BG$12,MATCH($D503,$AR$5:$AR$12,0),3))*($G503/INDEX($BB$5:$BG$12,MATCH($D503,$AR$5:$AR$12,0),3))^$J503)+(EXP(-$G503/INDEX($BB$5:$BG$12,MATCH($D503,$AR$5:$AR$12,0),4))*($G503/INDEX($BB$5:$BG$12,MATCH($D503,$AR$5:$AR$12,0),4))^$J503)+(EXP(-$G503/INDEX($BB$5:$BG$12,MATCH($D503,$AR$5:$AR$12,0),5))*($G503/INDEX($BB$5:$BG$12,MATCH($D503,$AR$5:$AR$12,0),5))^$J503)+(EXP(-$G503/INDEX($BB$5:$BG$12,MATCH($D503,$AR$5:$AR$12,0),6))*($G503/INDEX($BB$5:$BG$12,MATCH($D503,$AR$5:$AR$12,0),6))^$J503)),0)</x:f>
        <x:v>0</x:v>
      </x:c>
      <x:c r="AI503" s="145" t="n">
        <x:f>IFERROR((EXP(-$G503/INDEX($BB$5:$BG$12,MATCH($D503,$AR$5:$AR$12,0),5))*($G503/INDEX($BB$5:$BG$12,MATCH($D503,$AR$5:$AR$12,0),5))^$J503)/((EXP(-$G503/INDEX($BB$5:$BG$12,MATCH($D503,$AR$5:$AR$12,0),1))*($G503/INDEX($BB$5:$BG$12,MATCH($D503,$AR$5:$AR$12,0),1))^$J503)+(EXP(-$G503/INDEX($BB$5:$BG$12,MATCH($D503,$AR$5:$AR$12,0),2))*($G503/INDEX($BB$5:$BG$12,MATCH($D503,$AR$5:$AR$12,0),2))^$J503)+(EXP(-$G503/INDEX($BB$5:$BG$12,MATCH($D503,$AR$5:$AR$12,0),3))*($G503/INDEX($BB$5:$BG$12,MATCH($D503,$AR$5:$AR$12,0),3))^$J503)+(EXP(-$G503/INDEX($BB$5:$BG$12,MATCH($D503,$AR$5:$AR$12,0),4))*($G503/INDEX($BB$5:$BG$12,MATCH($D503,$AR$5:$AR$12,0),4))^$J503)+(EXP(-$G503/INDEX($BB$5:$BG$12,MATCH($D503,$AR$5:$AR$12,0),5))*($G503/INDEX($BB$5:$BG$12,MATCH($D503,$AR$5:$AR$12,0),5))^$J503)+(EXP(-$G503/INDEX($BB$5:$BG$12,MATCH($D503,$AR$5:$AR$12,0),6))*($G503/INDEX($BB$5:$BG$12,MATCH($D503,$AR$5:$AR$12,0),6))^$J503)),0)</x:f>
        <x:v>0</x:v>
      </x:c>
      <x:c r="AJ503" s="145" t="n">
        <x:f>IFERROR((EXP(-$G503/INDEX($BB$5:$BG$12,MATCH($D503,$AR$5:$AR$12,0),6))*($G503/INDEX($BB$5:$BG$12,MATCH($D503,$AR$5:$AR$12,0),6))^$J503)/((EXP(-$G503/INDEX($BB$5:$BG$12,MATCH($D503,$AR$5:$AR$12,0),1))*($G503/INDEX($BB$5:$BG$12,MATCH($D503,$AR$5:$AR$12,0),1))^$J503)+(EXP(-$G503/INDEX($BB$5:$BG$12,MATCH($D503,$AR$5:$AR$12,0),2))*($G503/INDEX($BB$5:$BG$12,MATCH($D503,$AR$5:$AR$12,0),2))^$J503)+(EXP(-$G503/INDEX($BB$5:$BG$12,MATCH($D503,$AR$5:$AR$12,0),3))*($G503/INDEX($BB$5:$BG$12,MATCH($D503,$AR$5:$AR$12,0),3))^$J503)+(EXP(-$G503/INDEX($BB$5:$BG$12,MATCH($D503,$AR$5:$AR$12,0),4))*($G503/INDEX($BB$5:$BG$12,MATCH($D503,$AR$5:$AR$12,0),4))^$J503)+(EXP(-$G503/INDEX($BB$5:$BG$12,MATCH($D503,$AR$5:$AR$12,0),5))*($G503/INDEX($BB$5:$BG$12,MATCH($D503,$AR$5:$AR$12,0),5))^$J503)+(EXP(-$G503/INDEX($BB$5:$BG$12,MATCH($D503,$AR$5:$AR$12,0),6))*($G503/INDEX($BB$5:$BG$12,MATCH($D503,$AR$5:$AR$12,0),6))^$J503)),0)</x:f>
        <x:v>0</x:v>
      </x:c>
      <x:c r="BJ503"/>
      <x:c r="BK503"/>
      <x:c r="BL503"/>
      <x:c r="BM503"/>
      <x:c r="BN503"/>
      <x:c r="BO503"/>
      <x:c r="BP503"/>
      <x:c r="BQ503"/>
      <x:c r="BR503"/>
      <x:c r="BS503"/>
      <x:c r="BT503"/>
      <x:c r="BU503"/>
      <x:c r="BV503"/>
      <x:c r="BW503"/>
      <x:c r="BX503"/>
      <x:c r="BY503"/>
      <x:c r="BZ503"/>
    </x:row>
    <x:row r="504">
      <x:c r="A504" s="30" t="n">
        <x:f>'対象台データ'!A502</x:f>
        <x:v>46230</x:v>
      </x:c>
      <x:c r="B504" s="1004" t="str">
        <x:f>'対象台データ'!B502</x:f>
        <x:v>月</x:v>
      </x:c>
      <x:c r="C504" s="1004" t="str">
        <x:f>'対象台データ'!C502</x:f>
        <x:v>7/27</x:v>
      </x:c>
      <x:c r="D504" t="str">
        <x:f>'対象台データ'!D502</x:f>
        <x:v>カバネリ 海門決戦</x:v>
      </x:c>
      <x:c r="E504" s="1015" t="n">
        <x:f>IF($X504="A",MIN(100,MAX(0,55+(V504-55)*(1+0.4*SQRT(MIN(G504/8000,1))))),MIN(100,MAX(0,V504)))</x:f>
        <x:v>68.69346421040478</x:v>
      </x:c>
      <x:c r="F504" s="1017" t="n">
        <x:f>'対象台データ'!E502</x:f>
        <x:v>536</x:v>
      </x:c>
      <x:c r="G504" s="644" t="n">
        <x:f>'対象台データ'!F502</x:f>
        <x:v>4557</x:v>
      </x:c>
      <x:c r="H504" s="644" t="n">
        <x:f>'対象台データ'!G502</x:f>
        <x:v>6069</x:v>
      </x:c>
      <x:c r="I504" s="644" t="n">
        <x:f>'対象台データ'!H502</x:f>
        <x:v>0</x:v>
      </x:c>
      <x:c r="J504" s="644" t="n">
        <x:f>'対象台データ'!I502</x:f>
        <x:v>20</x:v>
      </x:c>
      <x:c r="K504" s="145" t="n">
        <x:f>'対象台データ'!K502</x:f>
        <x:v>1.4439324116743473</x:v>
      </x:c>
      <x:c r="L504" s="28" t="n">
        <x:f>IF(G504&lt;=0,5,IF(G504&lt;1500,5+(G504-0)*(20-5)/(1500-0),IF(G504&lt;3000,20+(G504-1500)*(40-20)/(3000-1500),IF(G504&lt;4500,40+(G504-3000)*(58-40)/(4500-3000),IF(G504&lt;6000,58+(G504-4500)*(72-58)/(6000-4500),IF(G504&lt;7500,72+(G504-6000)*(84-72)/(7500-6000),IF(G504&lt;9000,84+(G504-7500)*(93-84)/(9000-7500),IF(G504&lt;11000,93+(G504-9000)*(100-93)/(11000-9000),100))))))))</x:f>
        <x:v>58.532</x:v>
      </x:c>
      <x:c r="M504" s="28" t="n">
        <x:v>1</x:v>
      </x:c>
      <x:c r="N504" s="28" t="n">
        <x:f>MIN(100,L504*M504)</x:f>
        <x:v>58.532</x:v>
      </x:c>
      <x:c r="O504" s="28" t="n">
        <x:f>IF(K504&lt;=0.8,0,IF(K504&lt;0.9,0+(K504-0.8)*(10-0)/(0.9-0.8),IF(K504&lt;1,10+(K504-0.9)*(35-10)/(1-0.9),IF(K504&lt;1.2,35+(K504-1)*(87-35)/(1.2-1),IF(K504&lt;1.3,87+(K504-1.2)*(96-87)/(1.3-1.2),IF(K504&lt;1.45,96+(K504-1.3)*(100-96)/(1.45-1.3),100))))))</x:f>
        <x:v>99.83819764464926</x:v>
      </x:c>
      <x:c r="P504" s="145" t="n">
        <x:f>MIN(1,SQRT(G504/8000))</x:f>
        <x:v>0.7547350528496739</x:v>
      </x:c>
      <x:c r="Q504" s="28" t="n">
        <x:f>35+(O504-35)*P504</x:f>
        <x:v>83.93566052601196</x:v>
      </x:c>
      <x:c r="R504" s="28" t="n">
        <x:f>IF(K504&lt;0.95,MIN(25,(0.95-K504)*250),0)</x:f>
        <x:v>0</x:v>
      </x:c>
      <x:c r="S504" s="28" t="n">
        <x:f>IF($X504="A",Y504*5+Z504*15+AA504*30+AB504*60+AC504*80+AD504*100,0)</x:f>
        <x:v>0</x:v>
      </x:c>
      <x:c r="T504" s="28" t="n">
        <x:f>IF($X504="A",AE504*5+AF504*15+AG504*30+AH504*60+AI504*80+AJ504*100,0)</x:f>
        <x:v>0</x:v>
      </x:c>
      <x:c r="U504" s="28" t="n">
        <x:f>IF($X504="A",S504*15%+T504*30%+Q504*55%,0)</x:f>
        <x:v>0</x:v>
      </x:c>
      <x:c r="V504" s="1019" t="n">
        <x:f>IF($X504="A",U504*80%+N504*20%,N504*IFERROR(INDEX($AT$5:$AT$60,MATCH($D504,$AR$5:$AR$60,0)),0.6)+Q504*IFERROR(INDEX($AU$5:$AU$60,MATCH($D504,$AR$5:$AR$60,0)),0.4)-R504)</x:f>
        <x:v>68.69346421040478</x:v>
      </x:c>
      <x:c r="W504" s="25" t="str">
        <x:f>IF(E504&gt;=90,"設定6級候補",IF(E504&gt;=75,"設定4以上強候補",IF(E504&gt;=60,"設定4以上を疑う","要観察")))</x:f>
        <x:v>設定4以上を疑う</x:v>
      </x:c>
      <x:c r="X504" s="1004" t="str">
        <x:f>IFERROR(INDEX($AS$5:$AS$60,MATCH($D504,$AR$5:$AR$60,0)),"AT")</x:f>
        <x:v>AT</x:v>
      </x:c>
      <x:c r="Y504" s="145" t="n">
        <x:f>IFERROR((EXP(-$G504/INDEX($AV$5:$BA$12,MATCH($D504,$AR$5:$AR$12,0),1))*($G504/INDEX($AV$5:$BA$12,MATCH($D504,$AR$5:$AR$12,0),1))^$I504)/((EXP(-$G504/INDEX($AV$5:$BA$12,MATCH($D504,$AR$5:$AR$12,0),1))*($G504/INDEX($AV$5:$BA$12,MATCH($D504,$AR$5:$AR$12,0),1))^$I504)+(EXP(-$G504/INDEX($AV$5:$BA$12,MATCH($D504,$AR$5:$AR$12,0),2))*($G504/INDEX($AV$5:$BA$12,MATCH($D504,$AR$5:$AR$12,0),2))^$I504)+(EXP(-$G504/INDEX($AV$5:$BA$12,MATCH($D504,$AR$5:$AR$12,0),3))*($G504/INDEX($AV$5:$BA$12,MATCH($D504,$AR$5:$AR$12,0),3))^$I504)+(EXP(-$G504/INDEX($AV$5:$BA$12,MATCH($D504,$AR$5:$AR$12,0),4))*($G504/INDEX($AV$5:$BA$12,MATCH($D504,$AR$5:$AR$12,0),4))^$I504)+(EXP(-$G504/INDEX($AV$5:$BA$12,MATCH($D504,$AR$5:$AR$12,0),5))*($G504/INDEX($AV$5:$BA$12,MATCH($D504,$AR$5:$AR$12,0),5))^$I504)+(EXP(-$G504/INDEX($AV$5:$BA$12,MATCH($D504,$AR$5:$AR$12,0),6))*($G504/INDEX($AV$5:$BA$12,MATCH($D504,$AR$5:$AR$12,0),6))^$I504)),0)</x:f>
        <x:v>0</x:v>
      </x:c>
      <x:c r="Z504" s="145" t="n">
        <x:f>IFERROR((EXP(-$G504/INDEX($AV$5:$BA$12,MATCH($D504,$AR$5:$AR$12,0),2))*($G504/INDEX($AV$5:$BA$12,MATCH($D504,$AR$5:$AR$12,0),2))^$I504)/((EXP(-$G504/INDEX($AV$5:$BA$12,MATCH($D504,$AR$5:$AR$12,0),1))*($G504/INDEX($AV$5:$BA$12,MATCH($D504,$AR$5:$AR$12,0),1))^$I504)+(EXP(-$G504/INDEX($AV$5:$BA$12,MATCH($D504,$AR$5:$AR$12,0),2))*($G504/INDEX($AV$5:$BA$12,MATCH($D504,$AR$5:$AR$12,0),2))^$I504)+(EXP(-$G504/INDEX($AV$5:$BA$12,MATCH($D504,$AR$5:$AR$12,0),3))*($G504/INDEX($AV$5:$BA$12,MATCH($D504,$AR$5:$AR$12,0),3))^$I504)+(EXP(-$G504/INDEX($AV$5:$BA$12,MATCH($D504,$AR$5:$AR$12,0),4))*($G504/INDEX($AV$5:$BA$12,MATCH($D504,$AR$5:$AR$12,0),4))^$I504)+(EXP(-$G504/INDEX($AV$5:$BA$12,MATCH($D504,$AR$5:$AR$12,0),5))*($G504/INDEX($AV$5:$BA$12,MATCH($D504,$AR$5:$AR$12,0),5))^$I504)+(EXP(-$G504/INDEX($AV$5:$BA$12,MATCH($D504,$AR$5:$AR$12,0),6))*($G504/INDEX($AV$5:$BA$12,MATCH($D504,$AR$5:$AR$12,0),6))^$I504)),0)</x:f>
        <x:v>0</x:v>
      </x:c>
      <x:c r="AA504" s="145" t="n">
        <x:f>IFERROR((EXP(-$G504/INDEX($AV$5:$BA$12,MATCH($D504,$AR$5:$AR$12,0),3))*($G504/INDEX($AV$5:$BA$12,MATCH($D504,$AR$5:$AR$12,0),3))^$I504)/((EXP(-$G504/INDEX($AV$5:$BA$12,MATCH($D504,$AR$5:$AR$12,0),1))*($G504/INDEX($AV$5:$BA$12,MATCH($D504,$AR$5:$AR$12,0),1))^$I504)+(EXP(-$G504/INDEX($AV$5:$BA$12,MATCH($D504,$AR$5:$AR$12,0),2))*($G504/INDEX($AV$5:$BA$12,MATCH($D504,$AR$5:$AR$12,0),2))^$I504)+(EXP(-$G504/INDEX($AV$5:$BA$12,MATCH($D504,$AR$5:$AR$12,0),3))*($G504/INDEX($AV$5:$BA$12,MATCH($D504,$AR$5:$AR$12,0),3))^$I504)+(EXP(-$G504/INDEX($AV$5:$BA$12,MATCH($D504,$AR$5:$AR$12,0),4))*($G504/INDEX($AV$5:$BA$12,MATCH($D504,$AR$5:$AR$12,0),4))^$I504)+(EXP(-$G504/INDEX($AV$5:$BA$12,MATCH($D504,$AR$5:$AR$12,0),5))*($G504/INDEX($AV$5:$BA$12,MATCH($D504,$AR$5:$AR$12,0),5))^$I504)+(EXP(-$G504/INDEX($AV$5:$BA$12,MATCH($D504,$AR$5:$AR$12,0),6))*($G504/INDEX($AV$5:$BA$12,MATCH($D504,$AR$5:$AR$12,0),6))^$I504)),0)</x:f>
        <x:v>0</x:v>
      </x:c>
      <x:c r="AB504" s="145" t="n">
        <x:f>IFERROR((EXP(-$G504/INDEX($AV$5:$BA$12,MATCH($D504,$AR$5:$AR$12,0),4))*($G504/INDEX($AV$5:$BA$12,MATCH($D504,$AR$5:$AR$12,0),4))^$I504)/((EXP(-$G504/INDEX($AV$5:$BA$12,MATCH($D504,$AR$5:$AR$12,0),1))*($G504/INDEX($AV$5:$BA$12,MATCH($D504,$AR$5:$AR$12,0),1))^$I504)+(EXP(-$G504/INDEX($AV$5:$BA$12,MATCH($D504,$AR$5:$AR$12,0),2))*($G504/INDEX($AV$5:$BA$12,MATCH($D504,$AR$5:$AR$12,0),2))^$I504)+(EXP(-$G504/INDEX($AV$5:$BA$12,MATCH($D504,$AR$5:$AR$12,0),3))*($G504/INDEX($AV$5:$BA$12,MATCH($D504,$AR$5:$AR$12,0),3))^$I504)+(EXP(-$G504/INDEX($AV$5:$BA$12,MATCH($D504,$AR$5:$AR$12,0),4))*($G504/INDEX($AV$5:$BA$12,MATCH($D504,$AR$5:$AR$12,0),4))^$I504)+(EXP(-$G504/INDEX($AV$5:$BA$12,MATCH($D504,$AR$5:$AR$12,0),5))*($G504/INDEX($AV$5:$BA$12,MATCH($D504,$AR$5:$AR$12,0),5))^$I504)+(EXP(-$G504/INDEX($AV$5:$BA$12,MATCH($D504,$AR$5:$AR$12,0),6))*($G504/INDEX($AV$5:$BA$12,MATCH($D504,$AR$5:$AR$12,0),6))^$I504)),0)</x:f>
        <x:v>0</x:v>
      </x:c>
      <x:c r="AC504" s="145" t="n">
        <x:f>IFERROR((EXP(-$G504/INDEX($AV$5:$BA$12,MATCH($D504,$AR$5:$AR$12,0),5))*($G504/INDEX($AV$5:$BA$12,MATCH($D504,$AR$5:$AR$12,0),5))^$I504)/((EXP(-$G504/INDEX($AV$5:$BA$12,MATCH($D504,$AR$5:$AR$12,0),1))*($G504/INDEX($AV$5:$BA$12,MATCH($D504,$AR$5:$AR$12,0),1))^$I504)+(EXP(-$G504/INDEX($AV$5:$BA$12,MATCH($D504,$AR$5:$AR$12,0),2))*($G504/INDEX($AV$5:$BA$12,MATCH($D504,$AR$5:$AR$12,0),2))^$I504)+(EXP(-$G504/INDEX($AV$5:$BA$12,MATCH($D504,$AR$5:$AR$12,0),3))*($G504/INDEX($AV$5:$BA$12,MATCH($D504,$AR$5:$AR$12,0),3))^$I504)+(EXP(-$G504/INDEX($AV$5:$BA$12,MATCH($D504,$AR$5:$AR$12,0),4))*($G504/INDEX($AV$5:$BA$12,MATCH($D504,$AR$5:$AR$12,0),4))^$I504)+(EXP(-$G504/INDEX($AV$5:$BA$12,MATCH($D504,$AR$5:$AR$12,0),5))*($G504/INDEX($AV$5:$BA$12,MATCH($D504,$AR$5:$AR$12,0),5))^$I504)+(EXP(-$G504/INDEX($AV$5:$BA$12,MATCH($D504,$AR$5:$AR$12,0),6))*($G504/INDEX($AV$5:$BA$12,MATCH($D504,$AR$5:$AR$12,0),6))^$I504)),0)</x:f>
        <x:v>0</x:v>
      </x:c>
      <x:c r="AD504" s="145" t="n">
        <x:f>IFERROR((EXP(-$G504/INDEX($AV$5:$BA$12,MATCH($D504,$AR$5:$AR$12,0),6))*($G504/INDEX($AV$5:$BA$12,MATCH($D504,$AR$5:$AR$12,0),6))^$I504)/((EXP(-$G504/INDEX($AV$5:$BA$12,MATCH($D504,$AR$5:$AR$12,0),1))*($G504/INDEX($AV$5:$BA$12,MATCH($D504,$AR$5:$AR$12,0),1))^$I504)+(EXP(-$G504/INDEX($AV$5:$BA$12,MATCH($D504,$AR$5:$AR$12,0),2))*($G504/INDEX($AV$5:$BA$12,MATCH($D504,$AR$5:$AR$12,0),2))^$I504)+(EXP(-$G504/INDEX($AV$5:$BA$12,MATCH($D504,$AR$5:$AR$12,0),3))*($G504/INDEX($AV$5:$BA$12,MATCH($D504,$AR$5:$AR$12,0),3))^$I504)+(EXP(-$G504/INDEX($AV$5:$BA$12,MATCH($D504,$AR$5:$AR$12,0),4))*($G504/INDEX($AV$5:$BA$12,MATCH($D504,$AR$5:$AR$12,0),4))^$I504)+(EXP(-$G504/INDEX($AV$5:$BA$12,MATCH($D504,$AR$5:$AR$12,0),5))*($G504/INDEX($AV$5:$BA$12,MATCH($D504,$AR$5:$AR$12,0),5))^$I504)+(EXP(-$G504/INDEX($AV$5:$BA$12,MATCH($D504,$AR$5:$AR$12,0),6))*($G504/INDEX($AV$5:$BA$12,MATCH($D504,$AR$5:$AR$12,0),6))^$I504)),0)</x:f>
        <x:v>0</x:v>
      </x:c>
      <x:c r="AE504" s="145" t="n">
        <x:f>IFERROR((EXP(-$G504/INDEX($BB$5:$BG$12,MATCH($D504,$AR$5:$AR$12,0),1))*($G504/INDEX($BB$5:$BG$12,MATCH($D504,$AR$5:$AR$12,0),1))^$J504)/((EXP(-$G504/INDEX($BB$5:$BG$12,MATCH($D504,$AR$5:$AR$12,0),1))*($G504/INDEX($BB$5:$BG$12,MATCH($D504,$AR$5:$AR$12,0),1))^$J504)+(EXP(-$G504/INDEX($BB$5:$BG$12,MATCH($D504,$AR$5:$AR$12,0),2))*($G504/INDEX($BB$5:$BG$12,MATCH($D504,$AR$5:$AR$12,0),2))^$J504)+(EXP(-$G504/INDEX($BB$5:$BG$12,MATCH($D504,$AR$5:$AR$12,0),3))*($G504/INDEX($BB$5:$BG$12,MATCH($D504,$AR$5:$AR$12,0),3))^$J504)+(EXP(-$G504/INDEX($BB$5:$BG$12,MATCH($D504,$AR$5:$AR$12,0),4))*($G504/INDEX($BB$5:$BG$12,MATCH($D504,$AR$5:$AR$12,0),4))^$J504)+(EXP(-$G504/INDEX($BB$5:$BG$12,MATCH($D504,$AR$5:$AR$12,0),5))*($G504/INDEX($BB$5:$BG$12,MATCH($D504,$AR$5:$AR$12,0),5))^$J504)+(EXP(-$G504/INDEX($BB$5:$BG$12,MATCH($D504,$AR$5:$AR$12,0),6))*($G504/INDEX($BB$5:$BG$12,MATCH($D504,$AR$5:$AR$12,0),6))^$J504)),0)</x:f>
        <x:v>0</x:v>
      </x:c>
      <x:c r="AF504" s="145" t="n">
        <x:f>IFERROR((EXP(-$G504/INDEX($BB$5:$BG$12,MATCH($D504,$AR$5:$AR$12,0),2))*($G504/INDEX($BB$5:$BG$12,MATCH($D504,$AR$5:$AR$12,0),2))^$J504)/((EXP(-$G504/INDEX($BB$5:$BG$12,MATCH($D504,$AR$5:$AR$12,0),1))*($G504/INDEX($BB$5:$BG$12,MATCH($D504,$AR$5:$AR$12,0),1))^$J504)+(EXP(-$G504/INDEX($BB$5:$BG$12,MATCH($D504,$AR$5:$AR$12,0),2))*($G504/INDEX($BB$5:$BG$12,MATCH($D504,$AR$5:$AR$12,0),2))^$J504)+(EXP(-$G504/INDEX($BB$5:$BG$12,MATCH($D504,$AR$5:$AR$12,0),3))*($G504/INDEX($BB$5:$BG$12,MATCH($D504,$AR$5:$AR$12,0),3))^$J504)+(EXP(-$G504/INDEX($BB$5:$BG$12,MATCH($D504,$AR$5:$AR$12,0),4))*($G504/INDEX($BB$5:$BG$12,MATCH($D504,$AR$5:$AR$12,0),4))^$J504)+(EXP(-$G504/INDEX($BB$5:$BG$12,MATCH($D504,$AR$5:$AR$12,0),5))*($G504/INDEX($BB$5:$BG$12,MATCH($D504,$AR$5:$AR$12,0),5))^$J504)+(EXP(-$G504/INDEX($BB$5:$BG$12,MATCH($D504,$AR$5:$AR$12,0),6))*($G504/INDEX($BB$5:$BG$12,MATCH($D504,$AR$5:$AR$12,0),6))^$J504)),0)</x:f>
        <x:v>0</x:v>
      </x:c>
      <x:c r="AG504" s="145" t="n">
        <x:f>IFERROR((EXP(-$G504/INDEX($BB$5:$BG$12,MATCH($D504,$AR$5:$AR$12,0),3))*($G504/INDEX($BB$5:$BG$12,MATCH($D504,$AR$5:$AR$12,0),3))^$J504)/((EXP(-$G504/INDEX($BB$5:$BG$12,MATCH($D504,$AR$5:$AR$12,0),1))*($G504/INDEX($BB$5:$BG$12,MATCH($D504,$AR$5:$AR$12,0),1))^$J504)+(EXP(-$G504/INDEX($BB$5:$BG$12,MATCH($D504,$AR$5:$AR$12,0),2))*($G504/INDEX($BB$5:$BG$12,MATCH($D504,$AR$5:$AR$12,0),2))^$J504)+(EXP(-$G504/INDEX($BB$5:$BG$12,MATCH($D504,$AR$5:$AR$12,0),3))*($G504/INDEX($BB$5:$BG$12,MATCH($D504,$AR$5:$AR$12,0),3))^$J504)+(EXP(-$G504/INDEX($BB$5:$BG$12,MATCH($D504,$AR$5:$AR$12,0),4))*($G504/INDEX($BB$5:$BG$12,MATCH($D504,$AR$5:$AR$12,0),4))^$J504)+(EXP(-$G504/INDEX($BB$5:$BG$12,MATCH($D504,$AR$5:$AR$12,0),5))*($G504/INDEX($BB$5:$BG$12,MATCH($D504,$AR$5:$AR$12,0),5))^$J504)+(EXP(-$G504/INDEX($BB$5:$BG$12,MATCH($D504,$AR$5:$AR$12,0),6))*($G504/INDEX($BB$5:$BG$12,MATCH($D504,$AR$5:$AR$12,0),6))^$J504)),0)</x:f>
        <x:v>0</x:v>
      </x:c>
      <x:c r="AH504" s="145" t="n">
        <x:f>IFERROR((EXP(-$G504/INDEX($BB$5:$BG$12,MATCH($D504,$AR$5:$AR$12,0),4))*($G504/INDEX($BB$5:$BG$12,MATCH($D504,$AR$5:$AR$12,0),4))^$J504)/((EXP(-$G504/INDEX($BB$5:$BG$12,MATCH($D504,$AR$5:$AR$12,0),1))*($G504/INDEX($BB$5:$BG$12,MATCH($D504,$AR$5:$AR$12,0),1))^$J504)+(EXP(-$G504/INDEX($BB$5:$BG$12,MATCH($D504,$AR$5:$AR$12,0),2))*($G504/INDEX($BB$5:$BG$12,MATCH($D504,$AR$5:$AR$12,0),2))^$J504)+(EXP(-$G504/INDEX($BB$5:$BG$12,MATCH($D504,$AR$5:$AR$12,0),3))*($G504/INDEX($BB$5:$BG$12,MATCH($D504,$AR$5:$AR$12,0),3))^$J504)+(EXP(-$G504/INDEX($BB$5:$BG$12,MATCH($D504,$AR$5:$AR$12,0),4))*($G504/INDEX($BB$5:$BG$12,MATCH($D504,$AR$5:$AR$12,0),4))^$J504)+(EXP(-$G504/INDEX($BB$5:$BG$12,MATCH($D504,$AR$5:$AR$12,0),5))*($G504/INDEX($BB$5:$BG$12,MATCH($D504,$AR$5:$AR$12,0),5))^$J504)+(EXP(-$G504/INDEX($BB$5:$BG$12,MATCH($D504,$AR$5:$AR$12,0),6))*($G504/INDEX($BB$5:$BG$12,MATCH($D504,$AR$5:$AR$12,0),6))^$J504)),0)</x:f>
        <x:v>0</x:v>
      </x:c>
      <x:c r="AI504" s="145" t="n">
        <x:f>IFERROR((EXP(-$G504/INDEX($BB$5:$BG$12,MATCH($D504,$AR$5:$AR$12,0),5))*($G504/INDEX($BB$5:$BG$12,MATCH($D504,$AR$5:$AR$12,0),5))^$J504)/((EXP(-$G504/INDEX($BB$5:$BG$12,MATCH($D504,$AR$5:$AR$12,0),1))*($G504/INDEX($BB$5:$BG$12,MATCH($D504,$AR$5:$AR$12,0),1))^$J504)+(EXP(-$G504/INDEX($BB$5:$BG$12,MATCH($D504,$AR$5:$AR$12,0),2))*($G504/INDEX($BB$5:$BG$12,MATCH($D504,$AR$5:$AR$12,0),2))^$J504)+(EXP(-$G504/INDEX($BB$5:$BG$12,MATCH($D504,$AR$5:$AR$12,0),3))*($G504/INDEX($BB$5:$BG$12,MATCH($D504,$AR$5:$AR$12,0),3))^$J504)+(EXP(-$G504/INDEX($BB$5:$BG$12,MATCH($D504,$AR$5:$AR$12,0),4))*($G504/INDEX($BB$5:$BG$12,MATCH($D504,$AR$5:$AR$12,0),4))^$J504)+(EXP(-$G504/INDEX($BB$5:$BG$12,MATCH($D504,$AR$5:$AR$12,0),5))*($G504/INDEX($BB$5:$BG$12,MATCH($D504,$AR$5:$AR$12,0),5))^$J504)+(EXP(-$G504/INDEX($BB$5:$BG$12,MATCH($D504,$AR$5:$AR$12,0),6))*($G504/INDEX($BB$5:$BG$12,MATCH($D504,$AR$5:$AR$12,0),6))^$J504)),0)</x:f>
        <x:v>0</x:v>
      </x:c>
      <x:c r="AJ504" s="145" t="n">
        <x:f>IFERROR((EXP(-$G504/INDEX($BB$5:$BG$12,MATCH($D504,$AR$5:$AR$12,0),6))*($G504/INDEX($BB$5:$BG$12,MATCH($D504,$AR$5:$AR$12,0),6))^$J504)/((EXP(-$G504/INDEX($BB$5:$BG$12,MATCH($D504,$AR$5:$AR$12,0),1))*($G504/INDEX($BB$5:$BG$12,MATCH($D504,$AR$5:$AR$12,0),1))^$J504)+(EXP(-$G504/INDEX($BB$5:$BG$12,MATCH($D504,$AR$5:$AR$12,0),2))*($G504/INDEX($BB$5:$BG$12,MATCH($D504,$AR$5:$AR$12,0),2))^$J504)+(EXP(-$G504/INDEX($BB$5:$BG$12,MATCH($D504,$AR$5:$AR$12,0),3))*($G504/INDEX($BB$5:$BG$12,MATCH($D504,$AR$5:$AR$12,0),3))^$J504)+(EXP(-$G504/INDEX($BB$5:$BG$12,MATCH($D504,$AR$5:$AR$12,0),4))*($G504/INDEX($BB$5:$BG$12,MATCH($D504,$AR$5:$AR$12,0),4))^$J504)+(EXP(-$G504/INDEX($BB$5:$BG$12,MATCH($D504,$AR$5:$AR$12,0),5))*($G504/INDEX($BB$5:$BG$12,MATCH($D504,$AR$5:$AR$12,0),5))^$J504)+(EXP(-$G504/INDEX($BB$5:$BG$12,MATCH($D504,$AR$5:$AR$12,0),6))*($G504/INDEX($BB$5:$BG$12,MATCH($D504,$AR$5:$AR$12,0),6))^$J504)),0)</x:f>
        <x:v>0</x:v>
      </x:c>
      <x:c r="BJ504"/>
      <x:c r="BK504"/>
      <x:c r="BL504"/>
      <x:c r="BM504"/>
      <x:c r="BN504"/>
      <x:c r="BO504"/>
      <x:c r="BP504"/>
      <x:c r="BQ504"/>
      <x:c r="BR504"/>
      <x:c r="BS504"/>
      <x:c r="BT504"/>
      <x:c r="BU504"/>
      <x:c r="BV504"/>
      <x:c r="BW504"/>
      <x:c r="BX504"/>
      <x:c r="BY504"/>
      <x:c r="BZ504"/>
    </x:row>
    <x:row r="505">
      <x:c r="A505" s="30" t="n">
        <x:f>'対象台データ'!A503</x:f>
        <x:v>46230</x:v>
      </x:c>
      <x:c r="B505" s="1004" t="str">
        <x:f>'対象台データ'!B503</x:f>
        <x:v>月</x:v>
      </x:c>
      <x:c r="C505" s="1004" t="str">
        <x:f>'対象台データ'!C503</x:f>
        <x:v>7/27</x:v>
      </x:c>
      <x:c r="D505" t="str">
        <x:f>'対象台データ'!D503</x:f>
        <x:v>カバネリ 海門決戦</x:v>
      </x:c>
      <x:c r="E505" s="1015" t="n">
        <x:f>IF($X505="A",MIN(100,MAX(0,55+(V505-55)*(1+0.4*SQRT(MIN(G505/8000,1))))),MIN(100,MAX(0,V505)))</x:f>
        <x:v>56.11100141986929</x:v>
      </x:c>
      <x:c r="F505" s="1017" t="n">
        <x:f>'対象台データ'!E503</x:f>
        <x:v>537</x:v>
      </x:c>
      <x:c r="G505" s="644" t="n">
        <x:f>'対象台データ'!F503</x:f>
        <x:v>5531</x:v>
      </x:c>
      <x:c r="H505" s="644" t="n">
        <x:f>'対象台データ'!G503</x:f>
        <x:v>295</x:v>
      </x:c>
      <x:c r="I505" s="644" t="n">
        <x:f>'対象台データ'!H503</x:f>
        <x:v>0</x:v>
      </x:c>
      <x:c r="J505" s="644" t="n">
        <x:f>'対象台データ'!I503</x:f>
        <x:v>28</x:v>
      </x:c>
      <x:c r="K505" s="145" t="n">
        <x:f>'対象台データ'!K503</x:f>
        <x:v>1.0177785813294762</x:v>
      </x:c>
      <x:c r="L505" s="28" t="n">
        <x:f>IF(G505&lt;=0,5,IF(G505&lt;1500,5+(G505-0)*(20-5)/(1500-0),IF(G505&lt;3000,20+(G505-1500)*(40-20)/(3000-1500),IF(G505&lt;4500,40+(G505-3000)*(58-40)/(4500-3000),IF(G505&lt;6000,58+(G505-4500)*(72-58)/(6000-4500),IF(G505&lt;7500,72+(G505-6000)*(84-72)/(7500-6000),IF(G505&lt;9000,84+(G505-7500)*(93-84)/(9000-7500),IF(G505&lt;11000,93+(G505-9000)*(100-93)/(11000-9000),100))))))))</x:f>
        <x:v>67.62266666666667</x:v>
      </x:c>
      <x:c r="M505" s="28" t="n">
        <x:v>1</x:v>
      </x:c>
      <x:c r="N505" s="28" t="n">
        <x:f>MIN(100,L505*M505)</x:f>
        <x:v>67.62266666666667</x:v>
      </x:c>
      <x:c r="O505" s="28" t="n">
        <x:f>IF(K505&lt;=0.8,0,IF(K505&lt;0.9,0+(K505-0.8)*(10-0)/(0.9-0.8),IF(K505&lt;1,10+(K505-0.9)*(35-10)/(1-0.9),IF(K505&lt;1.2,35+(K505-1)*(87-35)/(1.2-1),IF(K505&lt;1.3,87+(K505-1.2)*(96-87)/(1.3-1.2),IF(K505&lt;1.45,96+(K505-1.3)*(100-96)/(1.45-1.3),100))))))</x:f>
        <x:v>39.62243114566381</x:v>
      </x:c>
      <x:c r="P505" s="145" t="n">
        <x:f>MIN(1,SQRT(G505/8000))</x:f>
        <x:v>0.8314896271150951</x:v>
      </x:c>
      <x:c r="Q505" s="28" t="n">
        <x:f>35+(O505-35)*P505</x:f>
        <x:v>38.8435035496732</x:v>
      </x:c>
      <x:c r="R505" s="28" t="n">
        <x:f>IF(K505&lt;0.95,MIN(25,(0.95-K505)*250),0)</x:f>
        <x:v>0</x:v>
      </x:c>
      <x:c r="S505" s="28" t="n">
        <x:f>IF($X505="A",Y505*5+Z505*15+AA505*30+AB505*60+AC505*80+AD505*100,0)</x:f>
        <x:v>0</x:v>
      </x:c>
      <x:c r="T505" s="28" t="n">
        <x:f>IF($X505="A",AE505*5+AF505*15+AG505*30+AH505*60+AI505*80+AJ505*100,0)</x:f>
        <x:v>0</x:v>
      </x:c>
      <x:c r="U505" s="28" t="n">
        <x:f>IF($X505="A",S505*15%+T505*30%+Q505*55%,0)</x:f>
        <x:v>0</x:v>
      </x:c>
      <x:c r="V505" s="1019" t="n">
        <x:f>IF($X505="A",U505*80%+N505*20%,N505*IFERROR(INDEX($AT$5:$AT$60,MATCH($D505,$AR$5:$AR$60,0)),0.6)+Q505*IFERROR(INDEX($AU$5:$AU$60,MATCH($D505,$AR$5:$AR$60,0)),0.4)-R505)</x:f>
        <x:v>56.11100141986929</x:v>
      </x:c>
      <x:c r="W505" s="25" t="str">
        <x:f>IF(E505&gt;=90,"設定6級候補",IF(E505&gt;=75,"設定4以上強候補",IF(E505&gt;=60,"設定4以上を疑う","要観察")))</x:f>
        <x:v>要観察</x:v>
      </x:c>
      <x:c r="X505" s="1004" t="str">
        <x:f>IFERROR(INDEX($AS$5:$AS$60,MATCH($D505,$AR$5:$AR$60,0)),"AT")</x:f>
        <x:v>AT</x:v>
      </x:c>
      <x:c r="Y505" s="145" t="n">
        <x:f>IFERROR((EXP(-$G505/INDEX($AV$5:$BA$12,MATCH($D505,$AR$5:$AR$12,0),1))*($G505/INDEX($AV$5:$BA$12,MATCH($D505,$AR$5:$AR$12,0),1))^$I505)/((EXP(-$G505/INDEX($AV$5:$BA$12,MATCH($D505,$AR$5:$AR$12,0),1))*($G505/INDEX($AV$5:$BA$12,MATCH($D505,$AR$5:$AR$12,0),1))^$I505)+(EXP(-$G505/INDEX($AV$5:$BA$12,MATCH($D505,$AR$5:$AR$12,0),2))*($G505/INDEX($AV$5:$BA$12,MATCH($D505,$AR$5:$AR$12,0),2))^$I505)+(EXP(-$G505/INDEX($AV$5:$BA$12,MATCH($D505,$AR$5:$AR$12,0),3))*($G505/INDEX($AV$5:$BA$12,MATCH($D505,$AR$5:$AR$12,0),3))^$I505)+(EXP(-$G505/INDEX($AV$5:$BA$12,MATCH($D505,$AR$5:$AR$12,0),4))*($G505/INDEX($AV$5:$BA$12,MATCH($D505,$AR$5:$AR$12,0),4))^$I505)+(EXP(-$G505/INDEX($AV$5:$BA$12,MATCH($D505,$AR$5:$AR$12,0),5))*($G505/INDEX($AV$5:$BA$12,MATCH($D505,$AR$5:$AR$12,0),5))^$I505)+(EXP(-$G505/INDEX($AV$5:$BA$12,MATCH($D505,$AR$5:$AR$12,0),6))*($G505/INDEX($AV$5:$BA$12,MATCH($D505,$AR$5:$AR$12,0),6))^$I505)),0)</x:f>
        <x:v>0</x:v>
      </x:c>
      <x:c r="Z505" s="145" t="n">
        <x:f>IFERROR((EXP(-$G505/INDEX($AV$5:$BA$12,MATCH($D505,$AR$5:$AR$12,0),2))*($G505/INDEX($AV$5:$BA$12,MATCH($D505,$AR$5:$AR$12,0),2))^$I505)/((EXP(-$G505/INDEX($AV$5:$BA$12,MATCH($D505,$AR$5:$AR$12,0),1))*($G505/INDEX($AV$5:$BA$12,MATCH($D505,$AR$5:$AR$12,0),1))^$I505)+(EXP(-$G505/INDEX($AV$5:$BA$12,MATCH($D505,$AR$5:$AR$12,0),2))*($G505/INDEX($AV$5:$BA$12,MATCH($D505,$AR$5:$AR$12,0),2))^$I505)+(EXP(-$G505/INDEX($AV$5:$BA$12,MATCH($D505,$AR$5:$AR$12,0),3))*($G505/INDEX($AV$5:$BA$12,MATCH($D505,$AR$5:$AR$12,0),3))^$I505)+(EXP(-$G505/INDEX($AV$5:$BA$12,MATCH($D505,$AR$5:$AR$12,0),4))*($G505/INDEX($AV$5:$BA$12,MATCH($D505,$AR$5:$AR$12,0),4))^$I505)+(EXP(-$G505/INDEX($AV$5:$BA$12,MATCH($D505,$AR$5:$AR$12,0),5))*($G505/INDEX($AV$5:$BA$12,MATCH($D505,$AR$5:$AR$12,0),5))^$I505)+(EXP(-$G505/INDEX($AV$5:$BA$12,MATCH($D505,$AR$5:$AR$12,0),6))*($G505/INDEX($AV$5:$BA$12,MATCH($D505,$AR$5:$AR$12,0),6))^$I505)),0)</x:f>
        <x:v>0</x:v>
      </x:c>
      <x:c r="AA505" s="145" t="n">
        <x:f>IFERROR((EXP(-$G505/INDEX($AV$5:$BA$12,MATCH($D505,$AR$5:$AR$12,0),3))*($G505/INDEX($AV$5:$BA$12,MATCH($D505,$AR$5:$AR$12,0),3))^$I505)/((EXP(-$G505/INDEX($AV$5:$BA$12,MATCH($D505,$AR$5:$AR$12,0),1))*($G505/INDEX($AV$5:$BA$12,MATCH($D505,$AR$5:$AR$12,0),1))^$I505)+(EXP(-$G505/INDEX($AV$5:$BA$12,MATCH($D505,$AR$5:$AR$12,0),2))*($G505/INDEX($AV$5:$BA$12,MATCH($D505,$AR$5:$AR$12,0),2))^$I505)+(EXP(-$G505/INDEX($AV$5:$BA$12,MATCH($D505,$AR$5:$AR$12,0),3))*($G505/INDEX($AV$5:$BA$12,MATCH($D505,$AR$5:$AR$12,0),3))^$I505)+(EXP(-$G505/INDEX($AV$5:$BA$12,MATCH($D505,$AR$5:$AR$12,0),4))*($G505/INDEX($AV$5:$BA$12,MATCH($D505,$AR$5:$AR$12,0),4))^$I505)+(EXP(-$G505/INDEX($AV$5:$BA$12,MATCH($D505,$AR$5:$AR$12,0),5))*($G505/INDEX($AV$5:$BA$12,MATCH($D505,$AR$5:$AR$12,0),5))^$I505)+(EXP(-$G505/INDEX($AV$5:$BA$12,MATCH($D505,$AR$5:$AR$12,0),6))*($G505/INDEX($AV$5:$BA$12,MATCH($D505,$AR$5:$AR$12,0),6))^$I505)),0)</x:f>
        <x:v>0</x:v>
      </x:c>
      <x:c r="AB505" s="145" t="n">
        <x:f>IFERROR((EXP(-$G505/INDEX($AV$5:$BA$12,MATCH($D505,$AR$5:$AR$12,0),4))*($G505/INDEX($AV$5:$BA$12,MATCH($D505,$AR$5:$AR$12,0),4))^$I505)/((EXP(-$G505/INDEX($AV$5:$BA$12,MATCH($D505,$AR$5:$AR$12,0),1))*($G505/INDEX($AV$5:$BA$12,MATCH($D505,$AR$5:$AR$12,0),1))^$I505)+(EXP(-$G505/INDEX($AV$5:$BA$12,MATCH($D505,$AR$5:$AR$12,0),2))*($G505/INDEX($AV$5:$BA$12,MATCH($D505,$AR$5:$AR$12,0),2))^$I505)+(EXP(-$G505/INDEX($AV$5:$BA$12,MATCH($D505,$AR$5:$AR$12,0),3))*($G505/INDEX($AV$5:$BA$12,MATCH($D505,$AR$5:$AR$12,0),3))^$I505)+(EXP(-$G505/INDEX($AV$5:$BA$12,MATCH($D505,$AR$5:$AR$12,0),4))*($G505/INDEX($AV$5:$BA$12,MATCH($D505,$AR$5:$AR$12,0),4))^$I505)+(EXP(-$G505/INDEX($AV$5:$BA$12,MATCH($D505,$AR$5:$AR$12,0),5))*($G505/INDEX($AV$5:$BA$12,MATCH($D505,$AR$5:$AR$12,0),5))^$I505)+(EXP(-$G505/INDEX($AV$5:$BA$12,MATCH($D505,$AR$5:$AR$12,0),6))*($G505/INDEX($AV$5:$BA$12,MATCH($D505,$AR$5:$AR$12,0),6))^$I505)),0)</x:f>
        <x:v>0</x:v>
      </x:c>
      <x:c r="AC505" s="145" t="n">
        <x:f>IFERROR((EXP(-$G505/INDEX($AV$5:$BA$12,MATCH($D505,$AR$5:$AR$12,0),5))*($G505/INDEX($AV$5:$BA$12,MATCH($D505,$AR$5:$AR$12,0),5))^$I505)/((EXP(-$G505/INDEX($AV$5:$BA$12,MATCH($D505,$AR$5:$AR$12,0),1))*($G505/INDEX($AV$5:$BA$12,MATCH($D505,$AR$5:$AR$12,0),1))^$I505)+(EXP(-$G505/INDEX($AV$5:$BA$12,MATCH($D505,$AR$5:$AR$12,0),2))*($G505/INDEX($AV$5:$BA$12,MATCH($D505,$AR$5:$AR$12,0),2))^$I505)+(EXP(-$G505/INDEX($AV$5:$BA$12,MATCH($D505,$AR$5:$AR$12,0),3))*($G505/INDEX($AV$5:$BA$12,MATCH($D505,$AR$5:$AR$12,0),3))^$I505)+(EXP(-$G505/INDEX($AV$5:$BA$12,MATCH($D505,$AR$5:$AR$12,0),4))*($G505/INDEX($AV$5:$BA$12,MATCH($D505,$AR$5:$AR$12,0),4))^$I505)+(EXP(-$G505/INDEX($AV$5:$BA$12,MATCH($D505,$AR$5:$AR$12,0),5))*($G505/INDEX($AV$5:$BA$12,MATCH($D505,$AR$5:$AR$12,0),5))^$I505)+(EXP(-$G505/INDEX($AV$5:$BA$12,MATCH($D505,$AR$5:$AR$12,0),6))*($G505/INDEX($AV$5:$BA$12,MATCH($D505,$AR$5:$AR$12,0),6))^$I505)),0)</x:f>
        <x:v>0</x:v>
      </x:c>
      <x:c r="AD505" s="145" t="n">
        <x:f>IFERROR((EXP(-$G505/INDEX($AV$5:$BA$12,MATCH($D505,$AR$5:$AR$12,0),6))*($G505/INDEX($AV$5:$BA$12,MATCH($D505,$AR$5:$AR$12,0),6))^$I505)/((EXP(-$G505/INDEX($AV$5:$BA$12,MATCH($D505,$AR$5:$AR$12,0),1))*($G505/INDEX($AV$5:$BA$12,MATCH($D505,$AR$5:$AR$12,0),1))^$I505)+(EXP(-$G505/INDEX($AV$5:$BA$12,MATCH($D505,$AR$5:$AR$12,0),2))*($G505/INDEX($AV$5:$BA$12,MATCH($D505,$AR$5:$AR$12,0),2))^$I505)+(EXP(-$G505/INDEX($AV$5:$BA$12,MATCH($D505,$AR$5:$AR$12,0),3))*($G505/INDEX($AV$5:$BA$12,MATCH($D505,$AR$5:$AR$12,0),3))^$I505)+(EXP(-$G505/INDEX($AV$5:$BA$12,MATCH($D505,$AR$5:$AR$12,0),4))*($G505/INDEX($AV$5:$BA$12,MATCH($D505,$AR$5:$AR$12,0),4))^$I505)+(EXP(-$G505/INDEX($AV$5:$BA$12,MATCH($D505,$AR$5:$AR$12,0),5))*($G505/INDEX($AV$5:$BA$12,MATCH($D505,$AR$5:$AR$12,0),5))^$I505)+(EXP(-$G505/INDEX($AV$5:$BA$12,MATCH($D505,$AR$5:$AR$12,0),6))*($G505/INDEX($AV$5:$BA$12,MATCH($D505,$AR$5:$AR$12,0),6))^$I505)),0)</x:f>
        <x:v>0</x:v>
      </x:c>
      <x:c r="AE505" s="145" t="n">
        <x:f>IFERROR((EXP(-$G505/INDEX($BB$5:$BG$12,MATCH($D505,$AR$5:$AR$12,0),1))*($G505/INDEX($BB$5:$BG$12,MATCH($D505,$AR$5:$AR$12,0),1))^$J505)/((EXP(-$G505/INDEX($BB$5:$BG$12,MATCH($D505,$AR$5:$AR$12,0),1))*($G505/INDEX($BB$5:$BG$12,MATCH($D505,$AR$5:$AR$12,0),1))^$J505)+(EXP(-$G505/INDEX($BB$5:$BG$12,MATCH($D505,$AR$5:$AR$12,0),2))*($G505/INDEX($BB$5:$BG$12,MATCH($D505,$AR$5:$AR$12,0),2))^$J505)+(EXP(-$G505/INDEX($BB$5:$BG$12,MATCH($D505,$AR$5:$AR$12,0),3))*($G505/INDEX($BB$5:$BG$12,MATCH($D505,$AR$5:$AR$12,0),3))^$J505)+(EXP(-$G505/INDEX($BB$5:$BG$12,MATCH($D505,$AR$5:$AR$12,0),4))*($G505/INDEX($BB$5:$BG$12,MATCH($D505,$AR$5:$AR$12,0),4))^$J505)+(EXP(-$G505/INDEX($BB$5:$BG$12,MATCH($D505,$AR$5:$AR$12,0),5))*($G505/INDEX($BB$5:$BG$12,MATCH($D505,$AR$5:$AR$12,0),5))^$J505)+(EXP(-$G505/INDEX($BB$5:$BG$12,MATCH($D505,$AR$5:$AR$12,0),6))*($G505/INDEX($BB$5:$BG$12,MATCH($D505,$AR$5:$AR$12,0),6))^$J505)),0)</x:f>
        <x:v>0</x:v>
      </x:c>
      <x:c r="AF505" s="145" t="n">
        <x:f>IFERROR((EXP(-$G505/INDEX($BB$5:$BG$12,MATCH($D505,$AR$5:$AR$12,0),2))*($G505/INDEX($BB$5:$BG$12,MATCH($D505,$AR$5:$AR$12,0),2))^$J505)/((EXP(-$G505/INDEX($BB$5:$BG$12,MATCH($D505,$AR$5:$AR$12,0),1))*($G505/INDEX($BB$5:$BG$12,MATCH($D505,$AR$5:$AR$12,0),1))^$J505)+(EXP(-$G505/INDEX($BB$5:$BG$12,MATCH($D505,$AR$5:$AR$12,0),2))*($G505/INDEX($BB$5:$BG$12,MATCH($D505,$AR$5:$AR$12,0),2))^$J505)+(EXP(-$G505/INDEX($BB$5:$BG$12,MATCH($D505,$AR$5:$AR$12,0),3))*($G505/INDEX($BB$5:$BG$12,MATCH($D505,$AR$5:$AR$12,0),3))^$J505)+(EXP(-$G505/INDEX($BB$5:$BG$12,MATCH($D505,$AR$5:$AR$12,0),4))*($G505/INDEX($BB$5:$BG$12,MATCH($D505,$AR$5:$AR$12,0),4))^$J505)+(EXP(-$G505/INDEX($BB$5:$BG$12,MATCH($D505,$AR$5:$AR$12,0),5))*($G505/INDEX($BB$5:$BG$12,MATCH($D505,$AR$5:$AR$12,0),5))^$J505)+(EXP(-$G505/INDEX($BB$5:$BG$12,MATCH($D505,$AR$5:$AR$12,0),6))*($G505/INDEX($BB$5:$BG$12,MATCH($D505,$AR$5:$AR$12,0),6))^$J505)),0)</x:f>
        <x:v>0</x:v>
      </x:c>
      <x:c r="AG505" s="145" t="n">
        <x:f>IFERROR((EXP(-$G505/INDEX($BB$5:$BG$12,MATCH($D505,$AR$5:$AR$12,0),3))*($G505/INDEX($BB$5:$BG$12,MATCH($D505,$AR$5:$AR$12,0),3))^$J505)/((EXP(-$G505/INDEX($BB$5:$BG$12,MATCH($D505,$AR$5:$AR$12,0),1))*($G505/INDEX($BB$5:$BG$12,MATCH($D505,$AR$5:$AR$12,0),1))^$J505)+(EXP(-$G505/INDEX($BB$5:$BG$12,MATCH($D505,$AR$5:$AR$12,0),2))*($G505/INDEX($BB$5:$BG$12,MATCH($D505,$AR$5:$AR$12,0),2))^$J505)+(EXP(-$G505/INDEX($BB$5:$BG$12,MATCH($D505,$AR$5:$AR$12,0),3))*($G505/INDEX($BB$5:$BG$12,MATCH($D505,$AR$5:$AR$12,0),3))^$J505)+(EXP(-$G505/INDEX($BB$5:$BG$12,MATCH($D505,$AR$5:$AR$12,0),4))*($G505/INDEX($BB$5:$BG$12,MATCH($D505,$AR$5:$AR$12,0),4))^$J505)+(EXP(-$G505/INDEX($BB$5:$BG$12,MATCH($D505,$AR$5:$AR$12,0),5))*($G505/INDEX($BB$5:$BG$12,MATCH($D505,$AR$5:$AR$12,0),5))^$J505)+(EXP(-$G505/INDEX($BB$5:$BG$12,MATCH($D505,$AR$5:$AR$12,0),6))*($G505/INDEX($BB$5:$BG$12,MATCH($D505,$AR$5:$AR$12,0),6))^$J505)),0)</x:f>
        <x:v>0</x:v>
      </x:c>
      <x:c r="AH505" s="145" t="n">
        <x:f>IFERROR((EXP(-$G505/INDEX($BB$5:$BG$12,MATCH($D505,$AR$5:$AR$12,0),4))*($G505/INDEX($BB$5:$BG$12,MATCH($D505,$AR$5:$AR$12,0),4))^$J505)/((EXP(-$G505/INDEX($BB$5:$BG$12,MATCH($D505,$AR$5:$AR$12,0),1))*($G505/INDEX($BB$5:$BG$12,MATCH($D505,$AR$5:$AR$12,0),1))^$J505)+(EXP(-$G505/INDEX($BB$5:$BG$12,MATCH($D505,$AR$5:$AR$12,0),2))*($G505/INDEX($BB$5:$BG$12,MATCH($D505,$AR$5:$AR$12,0),2))^$J505)+(EXP(-$G505/INDEX($BB$5:$BG$12,MATCH($D505,$AR$5:$AR$12,0),3))*($G505/INDEX($BB$5:$BG$12,MATCH($D505,$AR$5:$AR$12,0),3))^$J505)+(EXP(-$G505/INDEX($BB$5:$BG$12,MATCH($D505,$AR$5:$AR$12,0),4))*($G505/INDEX($BB$5:$BG$12,MATCH($D505,$AR$5:$AR$12,0),4))^$J505)+(EXP(-$G505/INDEX($BB$5:$BG$12,MATCH($D505,$AR$5:$AR$12,0),5))*($G505/INDEX($BB$5:$BG$12,MATCH($D505,$AR$5:$AR$12,0),5))^$J505)+(EXP(-$G505/INDEX($BB$5:$BG$12,MATCH($D505,$AR$5:$AR$12,0),6))*($G505/INDEX($BB$5:$BG$12,MATCH($D505,$AR$5:$AR$12,0),6))^$J505)),0)</x:f>
        <x:v>0</x:v>
      </x:c>
      <x:c r="AI505" s="145" t="n">
        <x:f>IFERROR((EXP(-$G505/INDEX($BB$5:$BG$12,MATCH($D505,$AR$5:$AR$12,0),5))*($G505/INDEX($BB$5:$BG$12,MATCH($D505,$AR$5:$AR$12,0),5))^$J505)/((EXP(-$G505/INDEX($BB$5:$BG$12,MATCH($D505,$AR$5:$AR$12,0),1))*($G505/INDEX($BB$5:$BG$12,MATCH($D505,$AR$5:$AR$12,0),1))^$J505)+(EXP(-$G505/INDEX($BB$5:$BG$12,MATCH($D505,$AR$5:$AR$12,0),2))*($G505/INDEX($BB$5:$BG$12,MATCH($D505,$AR$5:$AR$12,0),2))^$J505)+(EXP(-$G505/INDEX($BB$5:$BG$12,MATCH($D505,$AR$5:$AR$12,0),3))*($G505/INDEX($BB$5:$BG$12,MATCH($D505,$AR$5:$AR$12,0),3))^$J505)+(EXP(-$G505/INDEX($BB$5:$BG$12,MATCH($D505,$AR$5:$AR$12,0),4))*($G505/INDEX($BB$5:$BG$12,MATCH($D505,$AR$5:$AR$12,0),4))^$J505)+(EXP(-$G505/INDEX($BB$5:$BG$12,MATCH($D505,$AR$5:$AR$12,0),5))*($G505/INDEX($BB$5:$BG$12,MATCH($D505,$AR$5:$AR$12,0),5))^$J505)+(EXP(-$G505/INDEX($BB$5:$BG$12,MATCH($D505,$AR$5:$AR$12,0),6))*($G505/INDEX($BB$5:$BG$12,MATCH($D505,$AR$5:$AR$12,0),6))^$J505)),0)</x:f>
        <x:v>0</x:v>
      </x:c>
      <x:c r="AJ505" s="145" t="n">
        <x:f>IFERROR((EXP(-$G505/INDEX($BB$5:$BG$12,MATCH($D505,$AR$5:$AR$12,0),6))*($G505/INDEX($BB$5:$BG$12,MATCH($D505,$AR$5:$AR$12,0),6))^$J505)/((EXP(-$G505/INDEX($BB$5:$BG$12,MATCH($D505,$AR$5:$AR$12,0),1))*($G505/INDEX($BB$5:$BG$12,MATCH($D505,$AR$5:$AR$12,0),1))^$J505)+(EXP(-$G505/INDEX($BB$5:$BG$12,MATCH($D505,$AR$5:$AR$12,0),2))*($G505/INDEX($BB$5:$BG$12,MATCH($D505,$AR$5:$AR$12,0),2))^$J505)+(EXP(-$G505/INDEX($BB$5:$BG$12,MATCH($D505,$AR$5:$AR$12,0),3))*($G505/INDEX($BB$5:$BG$12,MATCH($D505,$AR$5:$AR$12,0),3))^$J505)+(EXP(-$G505/INDEX($BB$5:$BG$12,MATCH($D505,$AR$5:$AR$12,0),4))*($G505/INDEX($BB$5:$BG$12,MATCH($D505,$AR$5:$AR$12,0),4))^$J505)+(EXP(-$G505/INDEX($BB$5:$BG$12,MATCH($D505,$AR$5:$AR$12,0),5))*($G505/INDEX($BB$5:$BG$12,MATCH($D505,$AR$5:$AR$12,0),5))^$J505)+(EXP(-$G505/INDEX($BB$5:$BG$12,MATCH($D505,$AR$5:$AR$12,0),6))*($G505/INDEX($BB$5:$BG$12,MATCH($D505,$AR$5:$AR$12,0),6))^$J505)),0)</x:f>
        <x:v>0</x:v>
      </x:c>
      <x:c r="BJ505"/>
      <x:c r="BK505"/>
      <x:c r="BL505"/>
      <x:c r="BM505"/>
      <x:c r="BN505"/>
      <x:c r="BO505"/>
      <x:c r="BP505"/>
      <x:c r="BQ505"/>
      <x:c r="BR505"/>
      <x:c r="BS505"/>
      <x:c r="BT505"/>
      <x:c r="BU505"/>
      <x:c r="BV505"/>
      <x:c r="BW505"/>
      <x:c r="BX505"/>
      <x:c r="BY505"/>
      <x:c r="BZ505"/>
    </x:row>
    <x:row r="506">
      <x:c r="A506" s="30" t="n">
        <x:f>'対象台データ'!A504</x:f>
        <x:v>46230</x:v>
      </x:c>
      <x:c r="B506" s="1004" t="str">
        <x:f>'対象台データ'!B504</x:f>
        <x:v>月</x:v>
      </x:c>
      <x:c r="C506" s="1004" t="str">
        <x:f>'対象台データ'!C504</x:f>
        <x:v>7/27</x:v>
      </x:c>
      <x:c r="D506" t="str">
        <x:f>'対象台データ'!D504</x:f>
        <x:v>カバネリ 海門決戦</x:v>
      </x:c>
      <x:c r="E506" s="1015" t="n">
        <x:f>IF($X506="A",MIN(100,MAX(0,55+(V506-55)*(1+0.4*SQRT(MIN(G506/8000,1))))),MIN(100,MAX(0,V506)))</x:f>
        <x:v>57.74811330445</x:v>
      </x:c>
      <x:c r="F506" s="1017" t="n">
        <x:f>'対象台データ'!E504</x:f>
        <x:v>538</x:v>
      </x:c>
      <x:c r="G506" s="644" t="n">
        <x:f>'対象台データ'!F504</x:f>
        <x:v>5190</x:v>
      </x:c>
      <x:c r="H506" s="644" t="n">
        <x:f>'対象台データ'!G504</x:f>
        <x:v>945</x:v>
      </x:c>
      <x:c r="I506" s="644" t="n">
        <x:f>'対象台データ'!H504</x:f>
        <x:v>0</x:v>
      </x:c>
      <x:c r="J506" s="644" t="n">
        <x:f>'対象台データ'!I504</x:f>
        <x:v>26</x:v>
      </x:c>
      <x:c r="K506" s="145" t="n">
        <x:f>'対象台データ'!K504</x:f>
        <x:v>1.060693641618497</x:v>
      </x:c>
      <x:c r="L506" s="28" t="n">
        <x:f>IF(G506&lt;=0,5,IF(G506&lt;1500,5+(G506-0)*(20-5)/(1500-0),IF(G506&lt;3000,20+(G506-1500)*(40-20)/(3000-1500),IF(G506&lt;4500,40+(G506-3000)*(58-40)/(4500-3000),IF(G506&lt;6000,58+(G506-4500)*(72-58)/(6000-4500),IF(G506&lt;7500,72+(G506-6000)*(84-72)/(7500-6000),IF(G506&lt;9000,84+(G506-7500)*(93-84)/(9000-7500),IF(G506&lt;11000,93+(G506-9000)*(100-93)/(11000-9000),100))))))))</x:f>
        <x:v>64.44</x:v>
      </x:c>
      <x:c r="M506" s="28" t="n">
        <x:v>1</x:v>
      </x:c>
      <x:c r="N506" s="28" t="n">
        <x:f>MIN(100,L506*M506)</x:f>
        <x:v>64.44</x:v>
      </x:c>
      <x:c r="O506" s="28" t="n">
        <x:f>IF(K506&lt;=0.8,0,IF(K506&lt;0.9,0+(K506-0.8)*(10-0)/(0.9-0.8),IF(K506&lt;1,10+(K506-0.9)*(35-10)/(1-0.9),IF(K506&lt;1.2,35+(K506-1)*(87-35)/(1.2-1),IF(K506&lt;1.3,87+(K506-1.2)*(96-87)/(1.3-1.2),IF(K506&lt;1.45,96+(K506-1.3)*(100-96)/(1.45-1.3),100))))))</x:f>
        <x:v>50.78034682080925</x:v>
      </x:c>
      <x:c r="P506" s="145" t="n">
        <x:f>MIN(1,SQRT(G506/8000))</x:f>
        <x:v>0.8054501846793506</x:v>
      </x:c>
      <x:c r="Q506" s="28" t="n">
        <x:f>35+(O506-35)*P506</x:f>
        <x:v>47.710283261125014</x:v>
      </x:c>
      <x:c r="R506" s="28" t="n">
        <x:f>IF(K506&lt;0.95,MIN(25,(0.95-K506)*250),0)</x:f>
        <x:v>0</x:v>
      </x:c>
      <x:c r="S506" s="28" t="n">
        <x:f>IF($X506="A",Y506*5+Z506*15+AA506*30+AB506*60+AC506*80+AD506*100,0)</x:f>
        <x:v>0</x:v>
      </x:c>
      <x:c r="T506" s="28" t="n">
        <x:f>IF($X506="A",AE506*5+AF506*15+AG506*30+AH506*60+AI506*80+AJ506*100,0)</x:f>
        <x:v>0</x:v>
      </x:c>
      <x:c r="U506" s="28" t="n">
        <x:f>IF($X506="A",S506*15%+T506*30%+Q506*55%,0)</x:f>
        <x:v>0</x:v>
      </x:c>
      <x:c r="V506" s="1019" t="n">
        <x:f>IF($X506="A",U506*80%+N506*20%,N506*IFERROR(INDEX($AT$5:$AT$60,MATCH($D506,$AR$5:$AR$60,0)),0.6)+Q506*IFERROR(INDEX($AU$5:$AU$60,MATCH($D506,$AR$5:$AR$60,0)),0.4)-R506)</x:f>
        <x:v>57.74811330445</x:v>
      </x:c>
      <x:c r="W506" s="25" t="str">
        <x:f>IF(E506&gt;=90,"設定6級候補",IF(E506&gt;=75,"設定4以上強候補",IF(E506&gt;=60,"設定4以上を疑う","要観察")))</x:f>
        <x:v>要観察</x:v>
      </x:c>
      <x:c r="X506" s="1004" t="str">
        <x:f>IFERROR(INDEX($AS$5:$AS$60,MATCH($D506,$AR$5:$AR$60,0)),"AT")</x:f>
        <x:v>AT</x:v>
      </x:c>
      <x:c r="Y506" s="145" t="n">
        <x:f>IFERROR((EXP(-$G506/INDEX($AV$5:$BA$12,MATCH($D506,$AR$5:$AR$12,0),1))*($G506/INDEX($AV$5:$BA$12,MATCH($D506,$AR$5:$AR$12,0),1))^$I506)/((EXP(-$G506/INDEX($AV$5:$BA$12,MATCH($D506,$AR$5:$AR$12,0),1))*($G506/INDEX($AV$5:$BA$12,MATCH($D506,$AR$5:$AR$12,0),1))^$I506)+(EXP(-$G506/INDEX($AV$5:$BA$12,MATCH($D506,$AR$5:$AR$12,0),2))*($G506/INDEX($AV$5:$BA$12,MATCH($D506,$AR$5:$AR$12,0),2))^$I506)+(EXP(-$G506/INDEX($AV$5:$BA$12,MATCH($D506,$AR$5:$AR$12,0),3))*($G506/INDEX($AV$5:$BA$12,MATCH($D506,$AR$5:$AR$12,0),3))^$I506)+(EXP(-$G506/INDEX($AV$5:$BA$12,MATCH($D506,$AR$5:$AR$12,0),4))*($G506/INDEX($AV$5:$BA$12,MATCH($D506,$AR$5:$AR$12,0),4))^$I506)+(EXP(-$G506/INDEX($AV$5:$BA$12,MATCH($D506,$AR$5:$AR$12,0),5))*($G506/INDEX($AV$5:$BA$12,MATCH($D506,$AR$5:$AR$12,0),5))^$I506)+(EXP(-$G506/INDEX($AV$5:$BA$12,MATCH($D506,$AR$5:$AR$12,0),6))*($G506/INDEX($AV$5:$BA$12,MATCH($D506,$AR$5:$AR$12,0),6))^$I506)),0)</x:f>
        <x:v>0</x:v>
      </x:c>
      <x:c r="Z506" s="145" t="n">
        <x:f>IFERROR((EXP(-$G506/INDEX($AV$5:$BA$12,MATCH($D506,$AR$5:$AR$12,0),2))*($G506/INDEX($AV$5:$BA$12,MATCH($D506,$AR$5:$AR$12,0),2))^$I506)/((EXP(-$G506/INDEX($AV$5:$BA$12,MATCH($D506,$AR$5:$AR$12,0),1))*($G506/INDEX($AV$5:$BA$12,MATCH($D506,$AR$5:$AR$12,0),1))^$I506)+(EXP(-$G506/INDEX($AV$5:$BA$12,MATCH($D506,$AR$5:$AR$12,0),2))*($G506/INDEX($AV$5:$BA$12,MATCH($D506,$AR$5:$AR$12,0),2))^$I506)+(EXP(-$G506/INDEX($AV$5:$BA$12,MATCH($D506,$AR$5:$AR$12,0),3))*($G506/INDEX($AV$5:$BA$12,MATCH($D506,$AR$5:$AR$12,0),3))^$I506)+(EXP(-$G506/INDEX($AV$5:$BA$12,MATCH($D506,$AR$5:$AR$12,0),4))*($G506/INDEX($AV$5:$BA$12,MATCH($D506,$AR$5:$AR$12,0),4))^$I506)+(EXP(-$G506/INDEX($AV$5:$BA$12,MATCH($D506,$AR$5:$AR$12,0),5))*($G506/INDEX($AV$5:$BA$12,MATCH($D506,$AR$5:$AR$12,0),5))^$I506)+(EXP(-$G506/INDEX($AV$5:$BA$12,MATCH($D506,$AR$5:$AR$12,0),6))*($G506/INDEX($AV$5:$BA$12,MATCH($D506,$AR$5:$AR$12,0),6))^$I506)),0)</x:f>
        <x:v>0</x:v>
      </x:c>
      <x:c r="AA506" s="145" t="n">
        <x:f>IFERROR((EXP(-$G506/INDEX($AV$5:$BA$12,MATCH($D506,$AR$5:$AR$12,0),3))*($G506/INDEX($AV$5:$BA$12,MATCH($D506,$AR$5:$AR$12,0),3))^$I506)/((EXP(-$G506/INDEX($AV$5:$BA$12,MATCH($D506,$AR$5:$AR$12,0),1))*($G506/INDEX($AV$5:$BA$12,MATCH($D506,$AR$5:$AR$12,0),1))^$I506)+(EXP(-$G506/INDEX($AV$5:$BA$12,MATCH($D506,$AR$5:$AR$12,0),2))*($G506/INDEX($AV$5:$BA$12,MATCH($D506,$AR$5:$AR$12,0),2))^$I506)+(EXP(-$G506/INDEX($AV$5:$BA$12,MATCH($D506,$AR$5:$AR$12,0),3))*($G506/INDEX($AV$5:$BA$12,MATCH($D506,$AR$5:$AR$12,0),3))^$I506)+(EXP(-$G506/INDEX($AV$5:$BA$12,MATCH($D506,$AR$5:$AR$12,0),4))*($G506/INDEX($AV$5:$BA$12,MATCH($D506,$AR$5:$AR$12,0),4))^$I506)+(EXP(-$G506/INDEX($AV$5:$BA$12,MATCH($D506,$AR$5:$AR$12,0),5))*($G506/INDEX($AV$5:$BA$12,MATCH($D506,$AR$5:$AR$12,0),5))^$I506)+(EXP(-$G506/INDEX($AV$5:$BA$12,MATCH($D506,$AR$5:$AR$12,0),6))*($G506/INDEX($AV$5:$BA$12,MATCH($D506,$AR$5:$AR$12,0),6))^$I506)),0)</x:f>
        <x:v>0</x:v>
      </x:c>
      <x:c r="AB506" s="145" t="n">
        <x:f>IFERROR((EXP(-$G506/INDEX($AV$5:$BA$12,MATCH($D506,$AR$5:$AR$12,0),4))*($G506/INDEX($AV$5:$BA$12,MATCH($D506,$AR$5:$AR$12,0),4))^$I506)/((EXP(-$G506/INDEX($AV$5:$BA$12,MATCH($D506,$AR$5:$AR$12,0),1))*($G506/INDEX($AV$5:$BA$12,MATCH($D506,$AR$5:$AR$12,0),1))^$I506)+(EXP(-$G506/INDEX($AV$5:$BA$12,MATCH($D506,$AR$5:$AR$12,0),2))*($G506/INDEX($AV$5:$BA$12,MATCH($D506,$AR$5:$AR$12,0),2))^$I506)+(EXP(-$G506/INDEX($AV$5:$BA$12,MATCH($D506,$AR$5:$AR$12,0),3))*($G506/INDEX($AV$5:$BA$12,MATCH($D506,$AR$5:$AR$12,0),3))^$I506)+(EXP(-$G506/INDEX($AV$5:$BA$12,MATCH($D506,$AR$5:$AR$12,0),4))*($G506/INDEX($AV$5:$BA$12,MATCH($D506,$AR$5:$AR$12,0),4))^$I506)+(EXP(-$G506/INDEX($AV$5:$BA$12,MATCH($D506,$AR$5:$AR$12,0),5))*($G506/INDEX($AV$5:$BA$12,MATCH($D506,$AR$5:$AR$12,0),5))^$I506)+(EXP(-$G506/INDEX($AV$5:$BA$12,MATCH($D506,$AR$5:$AR$12,0),6))*($G506/INDEX($AV$5:$BA$12,MATCH($D506,$AR$5:$AR$12,0),6))^$I506)),0)</x:f>
        <x:v>0</x:v>
      </x:c>
      <x:c r="AC506" s="145" t="n">
        <x:f>IFERROR((EXP(-$G506/INDEX($AV$5:$BA$12,MATCH($D506,$AR$5:$AR$12,0),5))*($G506/INDEX($AV$5:$BA$12,MATCH($D506,$AR$5:$AR$12,0),5))^$I506)/((EXP(-$G506/INDEX($AV$5:$BA$12,MATCH($D506,$AR$5:$AR$12,0),1))*($G506/INDEX($AV$5:$BA$12,MATCH($D506,$AR$5:$AR$12,0),1))^$I506)+(EXP(-$G506/INDEX($AV$5:$BA$12,MATCH($D506,$AR$5:$AR$12,0),2))*($G506/INDEX($AV$5:$BA$12,MATCH($D506,$AR$5:$AR$12,0),2))^$I506)+(EXP(-$G506/INDEX($AV$5:$BA$12,MATCH($D506,$AR$5:$AR$12,0),3))*($G506/INDEX($AV$5:$BA$12,MATCH($D506,$AR$5:$AR$12,0),3))^$I506)+(EXP(-$G506/INDEX($AV$5:$BA$12,MATCH($D506,$AR$5:$AR$12,0),4))*($G506/INDEX($AV$5:$BA$12,MATCH($D506,$AR$5:$AR$12,0),4))^$I506)+(EXP(-$G506/INDEX($AV$5:$BA$12,MATCH($D506,$AR$5:$AR$12,0),5))*($G506/INDEX($AV$5:$BA$12,MATCH($D506,$AR$5:$AR$12,0),5))^$I506)+(EXP(-$G506/INDEX($AV$5:$BA$12,MATCH($D506,$AR$5:$AR$12,0),6))*($G506/INDEX($AV$5:$BA$12,MATCH($D506,$AR$5:$AR$12,0),6))^$I506)),0)</x:f>
        <x:v>0</x:v>
      </x:c>
      <x:c r="AD506" s="145" t="n">
        <x:f>IFERROR((EXP(-$G506/INDEX($AV$5:$BA$12,MATCH($D506,$AR$5:$AR$12,0),6))*($G506/INDEX($AV$5:$BA$12,MATCH($D506,$AR$5:$AR$12,0),6))^$I506)/((EXP(-$G506/INDEX($AV$5:$BA$12,MATCH($D506,$AR$5:$AR$12,0),1))*($G506/INDEX($AV$5:$BA$12,MATCH($D506,$AR$5:$AR$12,0),1))^$I506)+(EXP(-$G506/INDEX($AV$5:$BA$12,MATCH($D506,$AR$5:$AR$12,0),2))*($G506/INDEX($AV$5:$BA$12,MATCH($D506,$AR$5:$AR$12,0),2))^$I506)+(EXP(-$G506/INDEX($AV$5:$BA$12,MATCH($D506,$AR$5:$AR$12,0),3))*($G506/INDEX($AV$5:$BA$12,MATCH($D506,$AR$5:$AR$12,0),3))^$I506)+(EXP(-$G506/INDEX($AV$5:$BA$12,MATCH($D506,$AR$5:$AR$12,0),4))*($G506/INDEX($AV$5:$BA$12,MATCH($D506,$AR$5:$AR$12,0),4))^$I506)+(EXP(-$G506/INDEX($AV$5:$BA$12,MATCH($D506,$AR$5:$AR$12,0),5))*($G506/INDEX($AV$5:$BA$12,MATCH($D506,$AR$5:$AR$12,0),5))^$I506)+(EXP(-$G506/INDEX($AV$5:$BA$12,MATCH($D506,$AR$5:$AR$12,0),6))*($G506/INDEX($AV$5:$BA$12,MATCH($D506,$AR$5:$AR$12,0),6))^$I506)),0)</x:f>
        <x:v>0</x:v>
      </x:c>
      <x:c r="AE506" s="145" t="n">
        <x:f>IFERROR((EXP(-$G506/INDEX($BB$5:$BG$12,MATCH($D506,$AR$5:$AR$12,0),1))*($G506/INDEX($BB$5:$BG$12,MATCH($D506,$AR$5:$AR$12,0),1))^$J506)/((EXP(-$G506/INDEX($BB$5:$BG$12,MATCH($D506,$AR$5:$AR$12,0),1))*($G506/INDEX($BB$5:$BG$12,MATCH($D506,$AR$5:$AR$12,0),1))^$J506)+(EXP(-$G506/INDEX($BB$5:$BG$12,MATCH($D506,$AR$5:$AR$12,0),2))*($G506/INDEX($BB$5:$BG$12,MATCH($D506,$AR$5:$AR$12,0),2))^$J506)+(EXP(-$G506/INDEX($BB$5:$BG$12,MATCH($D506,$AR$5:$AR$12,0),3))*($G506/INDEX($BB$5:$BG$12,MATCH($D506,$AR$5:$AR$12,0),3))^$J506)+(EXP(-$G506/INDEX($BB$5:$BG$12,MATCH($D506,$AR$5:$AR$12,0),4))*($G506/INDEX($BB$5:$BG$12,MATCH($D506,$AR$5:$AR$12,0),4))^$J506)+(EXP(-$G506/INDEX($BB$5:$BG$12,MATCH($D506,$AR$5:$AR$12,0),5))*($G506/INDEX($BB$5:$BG$12,MATCH($D506,$AR$5:$AR$12,0),5))^$J506)+(EXP(-$G506/INDEX($BB$5:$BG$12,MATCH($D506,$AR$5:$AR$12,0),6))*($G506/INDEX($BB$5:$BG$12,MATCH($D506,$AR$5:$AR$12,0),6))^$J506)),0)</x:f>
        <x:v>0</x:v>
      </x:c>
      <x:c r="AF506" s="145" t="n">
        <x:f>IFERROR((EXP(-$G506/INDEX($BB$5:$BG$12,MATCH($D506,$AR$5:$AR$12,0),2))*($G506/INDEX($BB$5:$BG$12,MATCH($D506,$AR$5:$AR$12,0),2))^$J506)/((EXP(-$G506/INDEX($BB$5:$BG$12,MATCH($D506,$AR$5:$AR$12,0),1))*($G506/INDEX($BB$5:$BG$12,MATCH($D506,$AR$5:$AR$12,0),1))^$J506)+(EXP(-$G506/INDEX($BB$5:$BG$12,MATCH($D506,$AR$5:$AR$12,0),2))*($G506/INDEX($BB$5:$BG$12,MATCH($D506,$AR$5:$AR$12,0),2))^$J506)+(EXP(-$G506/INDEX($BB$5:$BG$12,MATCH($D506,$AR$5:$AR$12,0),3))*($G506/INDEX($BB$5:$BG$12,MATCH($D506,$AR$5:$AR$12,0),3))^$J506)+(EXP(-$G506/INDEX($BB$5:$BG$12,MATCH($D506,$AR$5:$AR$12,0),4))*($G506/INDEX($BB$5:$BG$12,MATCH($D506,$AR$5:$AR$12,0),4))^$J506)+(EXP(-$G506/INDEX($BB$5:$BG$12,MATCH($D506,$AR$5:$AR$12,0),5))*($G506/INDEX($BB$5:$BG$12,MATCH($D506,$AR$5:$AR$12,0),5))^$J506)+(EXP(-$G506/INDEX($BB$5:$BG$12,MATCH($D506,$AR$5:$AR$12,0),6))*($G506/INDEX($BB$5:$BG$12,MATCH($D506,$AR$5:$AR$12,0),6))^$J506)),0)</x:f>
        <x:v>0</x:v>
      </x:c>
      <x:c r="AG506" s="145" t="n">
        <x:f>IFERROR((EXP(-$G506/INDEX($BB$5:$BG$12,MATCH($D506,$AR$5:$AR$12,0),3))*($G506/INDEX($BB$5:$BG$12,MATCH($D506,$AR$5:$AR$12,0),3))^$J506)/((EXP(-$G506/INDEX($BB$5:$BG$12,MATCH($D506,$AR$5:$AR$12,0),1))*($G506/INDEX($BB$5:$BG$12,MATCH($D506,$AR$5:$AR$12,0),1))^$J506)+(EXP(-$G506/INDEX($BB$5:$BG$12,MATCH($D506,$AR$5:$AR$12,0),2))*($G506/INDEX($BB$5:$BG$12,MATCH($D506,$AR$5:$AR$12,0),2))^$J506)+(EXP(-$G506/INDEX($BB$5:$BG$12,MATCH($D506,$AR$5:$AR$12,0),3))*($G506/INDEX($BB$5:$BG$12,MATCH($D506,$AR$5:$AR$12,0),3))^$J506)+(EXP(-$G506/INDEX($BB$5:$BG$12,MATCH($D506,$AR$5:$AR$12,0),4))*($G506/INDEX($BB$5:$BG$12,MATCH($D506,$AR$5:$AR$12,0),4))^$J506)+(EXP(-$G506/INDEX($BB$5:$BG$12,MATCH($D506,$AR$5:$AR$12,0),5))*($G506/INDEX($BB$5:$BG$12,MATCH($D506,$AR$5:$AR$12,0),5))^$J506)+(EXP(-$G506/INDEX($BB$5:$BG$12,MATCH($D506,$AR$5:$AR$12,0),6))*($G506/INDEX($BB$5:$BG$12,MATCH($D506,$AR$5:$AR$12,0),6))^$J506)),0)</x:f>
        <x:v>0</x:v>
      </x:c>
      <x:c r="AH506" s="145" t="n">
        <x:f>IFERROR((EXP(-$G506/INDEX($BB$5:$BG$12,MATCH($D506,$AR$5:$AR$12,0),4))*($G506/INDEX($BB$5:$BG$12,MATCH($D506,$AR$5:$AR$12,0),4))^$J506)/((EXP(-$G506/INDEX($BB$5:$BG$12,MATCH($D506,$AR$5:$AR$12,0),1))*($G506/INDEX($BB$5:$BG$12,MATCH($D506,$AR$5:$AR$12,0),1))^$J506)+(EXP(-$G506/INDEX($BB$5:$BG$12,MATCH($D506,$AR$5:$AR$12,0),2))*($G506/INDEX($BB$5:$BG$12,MATCH($D506,$AR$5:$AR$12,0),2))^$J506)+(EXP(-$G506/INDEX($BB$5:$BG$12,MATCH($D506,$AR$5:$AR$12,0),3))*($G506/INDEX($BB$5:$BG$12,MATCH($D506,$AR$5:$AR$12,0),3))^$J506)+(EXP(-$G506/INDEX($BB$5:$BG$12,MATCH($D506,$AR$5:$AR$12,0),4))*($G506/INDEX($BB$5:$BG$12,MATCH($D506,$AR$5:$AR$12,0),4))^$J506)+(EXP(-$G506/INDEX($BB$5:$BG$12,MATCH($D506,$AR$5:$AR$12,0),5))*($G506/INDEX($BB$5:$BG$12,MATCH($D506,$AR$5:$AR$12,0),5))^$J506)+(EXP(-$G506/INDEX($BB$5:$BG$12,MATCH($D506,$AR$5:$AR$12,0),6))*($G506/INDEX($BB$5:$BG$12,MATCH($D506,$AR$5:$AR$12,0),6))^$J506)),0)</x:f>
        <x:v>0</x:v>
      </x:c>
      <x:c r="AI506" s="145" t="n">
        <x:f>IFERROR((EXP(-$G506/INDEX($BB$5:$BG$12,MATCH($D506,$AR$5:$AR$12,0),5))*($G506/INDEX($BB$5:$BG$12,MATCH($D506,$AR$5:$AR$12,0),5))^$J506)/((EXP(-$G506/INDEX($BB$5:$BG$12,MATCH($D506,$AR$5:$AR$12,0),1))*($G506/INDEX($BB$5:$BG$12,MATCH($D506,$AR$5:$AR$12,0),1))^$J506)+(EXP(-$G506/INDEX($BB$5:$BG$12,MATCH($D506,$AR$5:$AR$12,0),2))*($G506/INDEX($BB$5:$BG$12,MATCH($D506,$AR$5:$AR$12,0),2))^$J506)+(EXP(-$G506/INDEX($BB$5:$BG$12,MATCH($D506,$AR$5:$AR$12,0),3))*($G506/INDEX($BB$5:$BG$12,MATCH($D506,$AR$5:$AR$12,0),3))^$J506)+(EXP(-$G506/INDEX($BB$5:$BG$12,MATCH($D506,$AR$5:$AR$12,0),4))*($G506/INDEX($BB$5:$BG$12,MATCH($D506,$AR$5:$AR$12,0),4))^$J506)+(EXP(-$G506/INDEX($BB$5:$BG$12,MATCH($D506,$AR$5:$AR$12,0),5))*($G506/INDEX($BB$5:$BG$12,MATCH($D506,$AR$5:$AR$12,0),5))^$J506)+(EXP(-$G506/INDEX($BB$5:$BG$12,MATCH($D506,$AR$5:$AR$12,0),6))*($G506/INDEX($BB$5:$BG$12,MATCH($D506,$AR$5:$AR$12,0),6))^$J506)),0)</x:f>
        <x:v>0</x:v>
      </x:c>
      <x:c r="AJ506" s="145" t="n">
        <x:f>IFERROR((EXP(-$G506/INDEX($BB$5:$BG$12,MATCH($D506,$AR$5:$AR$12,0),6))*($G506/INDEX($BB$5:$BG$12,MATCH($D506,$AR$5:$AR$12,0),6))^$J506)/((EXP(-$G506/INDEX($BB$5:$BG$12,MATCH($D506,$AR$5:$AR$12,0),1))*($G506/INDEX($BB$5:$BG$12,MATCH($D506,$AR$5:$AR$12,0),1))^$J506)+(EXP(-$G506/INDEX($BB$5:$BG$12,MATCH($D506,$AR$5:$AR$12,0),2))*($G506/INDEX($BB$5:$BG$12,MATCH($D506,$AR$5:$AR$12,0),2))^$J506)+(EXP(-$G506/INDEX($BB$5:$BG$12,MATCH($D506,$AR$5:$AR$12,0),3))*($G506/INDEX($BB$5:$BG$12,MATCH($D506,$AR$5:$AR$12,0),3))^$J506)+(EXP(-$G506/INDEX($BB$5:$BG$12,MATCH($D506,$AR$5:$AR$12,0),4))*($G506/INDEX($BB$5:$BG$12,MATCH($D506,$AR$5:$AR$12,0),4))^$J506)+(EXP(-$G506/INDEX($BB$5:$BG$12,MATCH($D506,$AR$5:$AR$12,0),5))*($G506/INDEX($BB$5:$BG$12,MATCH($D506,$AR$5:$AR$12,0),5))^$J506)+(EXP(-$G506/INDEX($BB$5:$BG$12,MATCH($D506,$AR$5:$AR$12,0),6))*($G506/INDEX($BB$5:$BG$12,MATCH($D506,$AR$5:$AR$12,0),6))^$J506)),0)</x:f>
        <x:v>0</x:v>
      </x:c>
      <x:c r="BJ506"/>
      <x:c r="BK506"/>
      <x:c r="BL506"/>
      <x:c r="BM506"/>
      <x:c r="BN506"/>
      <x:c r="BO506"/>
      <x:c r="BP506"/>
      <x:c r="BQ506"/>
      <x:c r="BR506"/>
      <x:c r="BS506"/>
      <x:c r="BT506"/>
      <x:c r="BU506"/>
      <x:c r="BV506"/>
      <x:c r="BW506"/>
      <x:c r="BX506"/>
      <x:c r="BY506"/>
      <x:c r="BZ506"/>
    </x:row>
    <x:row r="507">
      <x:c r="A507" s="30" t="n">
        <x:f>'対象台データ'!A505</x:f>
        <x:v>46230</x:v>
      </x:c>
      <x:c r="B507" s="1004" t="str">
        <x:f>'対象台データ'!B505</x:f>
        <x:v>月</x:v>
      </x:c>
      <x:c r="C507" s="1004" t="str">
        <x:f>'対象台データ'!C505</x:f>
        <x:v>7/27</x:v>
      </x:c>
      <x:c r="D507" t="str">
        <x:f>'対象台データ'!D505</x:f>
        <x:v>カバネリ 海門決戦</x:v>
      </x:c>
      <x:c r="E507" s="1015" t="n">
        <x:f>IF($X507="A",MIN(100,MAX(0,55+(V507-55)*(1+0.4*SQRT(MIN(G507/8000,1))))),MIN(100,MAX(0,V507)))</x:f>
        <x:v>72.61099763694969</x:v>
      </x:c>
      <x:c r="F507" s="1017" t="n">
        <x:f>'対象台データ'!E505</x:f>
        <x:v>539</x:v>
      </x:c>
      <x:c r="G507" s="644" t="n">
        <x:f>'対象台データ'!F505</x:f>
        <x:v>5175</x:v>
      </x:c>
      <x:c r="H507" s="644" t="n">
        <x:f>'対象台データ'!G505</x:f>
        <x:v>5393</x:v>
      </x:c>
      <x:c r="I507" s="644" t="n">
        <x:f>'対象台データ'!H505</x:f>
        <x:v>0</x:v>
      </x:c>
      <x:c r="J507" s="644" t="n">
        <x:f>'対象台データ'!I505</x:f>
        <x:v>16</x:v>
      </x:c>
      <x:c r="K507" s="145" t="n">
        <x:f>'対象台データ'!K505</x:f>
        <x:v>1.3473752012882447</x:v>
      </x:c>
      <x:c r="L507" s="28" t="n">
        <x:f>IF(G507&lt;=0,5,IF(G507&lt;1500,5+(G507-0)*(20-5)/(1500-0),IF(G507&lt;3000,20+(G507-1500)*(40-20)/(3000-1500),IF(G507&lt;4500,40+(G507-3000)*(58-40)/(4500-3000),IF(G507&lt;6000,58+(G507-4500)*(72-58)/(6000-4500),IF(G507&lt;7500,72+(G507-6000)*(84-72)/(7500-6000),IF(G507&lt;9000,84+(G507-7500)*(93-84)/(9000-7500),IF(G507&lt;11000,93+(G507-9000)*(100-93)/(11000-9000),100))))))))</x:f>
        <x:v>64.3</x:v>
      </x:c>
      <x:c r="M507" s="28" t="n">
        <x:v>1</x:v>
      </x:c>
      <x:c r="N507" s="28" t="n">
        <x:f>MIN(100,L507*M507)</x:f>
        <x:v>64.3</x:v>
      </x:c>
      <x:c r="O507" s="28" t="n">
        <x:f>IF(K507&lt;=0.8,0,IF(K507&lt;0.9,0+(K507-0.8)*(10-0)/(0.9-0.8),IF(K507&lt;1,10+(K507-0.9)*(35-10)/(1-0.9),IF(K507&lt;1.2,35+(K507-1)*(87-35)/(1.2-1),IF(K507&lt;1.3,87+(K507-1.2)*(96-87)/(1.3-1.2),IF(K507&lt;1.45,96+(K507-1.3)*(100-96)/(1.45-1.3),100))))))</x:f>
        <x:v>97.26333870101986</x:v>
      </x:c>
      <x:c r="P507" s="145" t="n">
        <x:f>MIN(1,SQRT(G507/8000))</x:f>
        <x:v>0.8042853971072706</x:v>
      </x:c>
      <x:c r="Q507" s="28" t="n">
        <x:f>35+(O507-35)*P507</x:f>
        <x:v>85.07749409237425</x:v>
      </x:c>
      <x:c r="R507" s="28" t="n">
        <x:f>IF(K507&lt;0.95,MIN(25,(0.95-K507)*250),0)</x:f>
        <x:v>0</x:v>
      </x:c>
      <x:c r="S507" s="28" t="n">
        <x:f>IF($X507="A",Y507*5+Z507*15+AA507*30+AB507*60+AC507*80+AD507*100,0)</x:f>
        <x:v>0</x:v>
      </x:c>
      <x:c r="T507" s="28" t="n">
        <x:f>IF($X507="A",AE507*5+AF507*15+AG507*30+AH507*60+AI507*80+AJ507*100,0)</x:f>
        <x:v>0</x:v>
      </x:c>
      <x:c r="U507" s="28" t="n">
        <x:f>IF($X507="A",S507*15%+T507*30%+Q507*55%,0)</x:f>
        <x:v>0</x:v>
      </x:c>
      <x:c r="V507" s="1019" t="n">
        <x:f>IF($X507="A",U507*80%+N507*20%,N507*IFERROR(INDEX($AT$5:$AT$60,MATCH($D507,$AR$5:$AR$60,0)),0.6)+Q507*IFERROR(INDEX($AU$5:$AU$60,MATCH($D507,$AR$5:$AR$60,0)),0.4)-R507)</x:f>
        <x:v>72.61099763694969</x:v>
      </x:c>
      <x:c r="W507" s="25" t="str">
        <x:f>IF(E507&gt;=90,"設定6級候補",IF(E507&gt;=75,"設定4以上強候補",IF(E507&gt;=60,"設定4以上を疑う","要観察")))</x:f>
        <x:v>設定4以上を疑う</x:v>
      </x:c>
      <x:c r="X507" s="1004" t="str">
        <x:f>IFERROR(INDEX($AS$5:$AS$60,MATCH($D507,$AR$5:$AR$60,0)),"AT")</x:f>
        <x:v>AT</x:v>
      </x:c>
      <x:c r="Y507" s="145" t="n">
        <x:f>IFERROR((EXP(-$G507/INDEX($AV$5:$BA$12,MATCH($D507,$AR$5:$AR$12,0),1))*($G507/INDEX($AV$5:$BA$12,MATCH($D507,$AR$5:$AR$12,0),1))^$I507)/((EXP(-$G507/INDEX($AV$5:$BA$12,MATCH($D507,$AR$5:$AR$12,0),1))*($G507/INDEX($AV$5:$BA$12,MATCH($D507,$AR$5:$AR$12,0),1))^$I507)+(EXP(-$G507/INDEX($AV$5:$BA$12,MATCH($D507,$AR$5:$AR$12,0),2))*($G507/INDEX($AV$5:$BA$12,MATCH($D507,$AR$5:$AR$12,0),2))^$I507)+(EXP(-$G507/INDEX($AV$5:$BA$12,MATCH($D507,$AR$5:$AR$12,0),3))*($G507/INDEX($AV$5:$BA$12,MATCH($D507,$AR$5:$AR$12,0),3))^$I507)+(EXP(-$G507/INDEX($AV$5:$BA$12,MATCH($D507,$AR$5:$AR$12,0),4))*($G507/INDEX($AV$5:$BA$12,MATCH($D507,$AR$5:$AR$12,0),4))^$I507)+(EXP(-$G507/INDEX($AV$5:$BA$12,MATCH($D507,$AR$5:$AR$12,0),5))*($G507/INDEX($AV$5:$BA$12,MATCH($D507,$AR$5:$AR$12,0),5))^$I507)+(EXP(-$G507/INDEX($AV$5:$BA$12,MATCH($D507,$AR$5:$AR$12,0),6))*($G507/INDEX($AV$5:$BA$12,MATCH($D507,$AR$5:$AR$12,0),6))^$I507)),0)</x:f>
        <x:v>0</x:v>
      </x:c>
      <x:c r="Z507" s="145" t="n">
        <x:f>IFERROR((EXP(-$G507/INDEX($AV$5:$BA$12,MATCH($D507,$AR$5:$AR$12,0),2))*($G507/INDEX($AV$5:$BA$12,MATCH($D507,$AR$5:$AR$12,0),2))^$I507)/((EXP(-$G507/INDEX($AV$5:$BA$12,MATCH($D507,$AR$5:$AR$12,0),1))*($G507/INDEX($AV$5:$BA$12,MATCH($D507,$AR$5:$AR$12,0),1))^$I507)+(EXP(-$G507/INDEX($AV$5:$BA$12,MATCH($D507,$AR$5:$AR$12,0),2))*($G507/INDEX($AV$5:$BA$12,MATCH($D507,$AR$5:$AR$12,0),2))^$I507)+(EXP(-$G507/INDEX($AV$5:$BA$12,MATCH($D507,$AR$5:$AR$12,0),3))*($G507/INDEX($AV$5:$BA$12,MATCH($D507,$AR$5:$AR$12,0),3))^$I507)+(EXP(-$G507/INDEX($AV$5:$BA$12,MATCH($D507,$AR$5:$AR$12,0),4))*($G507/INDEX($AV$5:$BA$12,MATCH($D507,$AR$5:$AR$12,0),4))^$I507)+(EXP(-$G507/INDEX($AV$5:$BA$12,MATCH($D507,$AR$5:$AR$12,0),5))*($G507/INDEX($AV$5:$BA$12,MATCH($D507,$AR$5:$AR$12,0),5))^$I507)+(EXP(-$G507/INDEX($AV$5:$BA$12,MATCH($D507,$AR$5:$AR$12,0),6))*($G507/INDEX($AV$5:$BA$12,MATCH($D507,$AR$5:$AR$12,0),6))^$I507)),0)</x:f>
        <x:v>0</x:v>
      </x:c>
      <x:c r="AA507" s="145" t="n">
        <x:f>IFERROR((EXP(-$G507/INDEX($AV$5:$BA$12,MATCH($D507,$AR$5:$AR$12,0),3))*($G507/INDEX($AV$5:$BA$12,MATCH($D507,$AR$5:$AR$12,0),3))^$I507)/((EXP(-$G507/INDEX($AV$5:$BA$12,MATCH($D507,$AR$5:$AR$12,0),1))*($G507/INDEX($AV$5:$BA$12,MATCH($D507,$AR$5:$AR$12,0),1))^$I507)+(EXP(-$G507/INDEX($AV$5:$BA$12,MATCH($D507,$AR$5:$AR$12,0),2))*($G507/INDEX($AV$5:$BA$12,MATCH($D507,$AR$5:$AR$12,0),2))^$I507)+(EXP(-$G507/INDEX($AV$5:$BA$12,MATCH($D507,$AR$5:$AR$12,0),3))*($G507/INDEX($AV$5:$BA$12,MATCH($D507,$AR$5:$AR$12,0),3))^$I507)+(EXP(-$G507/INDEX($AV$5:$BA$12,MATCH($D507,$AR$5:$AR$12,0),4))*($G507/INDEX($AV$5:$BA$12,MATCH($D507,$AR$5:$AR$12,0),4))^$I507)+(EXP(-$G507/INDEX($AV$5:$BA$12,MATCH($D507,$AR$5:$AR$12,0),5))*($G507/INDEX($AV$5:$BA$12,MATCH($D507,$AR$5:$AR$12,0),5))^$I507)+(EXP(-$G507/INDEX($AV$5:$BA$12,MATCH($D507,$AR$5:$AR$12,0),6))*($G507/INDEX($AV$5:$BA$12,MATCH($D507,$AR$5:$AR$12,0),6))^$I507)),0)</x:f>
        <x:v>0</x:v>
      </x:c>
      <x:c r="AB507" s="145" t="n">
        <x:f>IFERROR((EXP(-$G507/INDEX($AV$5:$BA$12,MATCH($D507,$AR$5:$AR$12,0),4))*($G507/INDEX($AV$5:$BA$12,MATCH($D507,$AR$5:$AR$12,0),4))^$I507)/((EXP(-$G507/INDEX($AV$5:$BA$12,MATCH($D507,$AR$5:$AR$12,0),1))*($G507/INDEX($AV$5:$BA$12,MATCH($D507,$AR$5:$AR$12,0),1))^$I507)+(EXP(-$G507/INDEX($AV$5:$BA$12,MATCH($D507,$AR$5:$AR$12,0),2))*($G507/INDEX($AV$5:$BA$12,MATCH($D507,$AR$5:$AR$12,0),2))^$I507)+(EXP(-$G507/INDEX($AV$5:$BA$12,MATCH($D507,$AR$5:$AR$12,0),3))*($G507/INDEX($AV$5:$BA$12,MATCH($D507,$AR$5:$AR$12,0),3))^$I507)+(EXP(-$G507/INDEX($AV$5:$BA$12,MATCH($D507,$AR$5:$AR$12,0),4))*($G507/INDEX($AV$5:$BA$12,MATCH($D507,$AR$5:$AR$12,0),4))^$I507)+(EXP(-$G507/INDEX($AV$5:$BA$12,MATCH($D507,$AR$5:$AR$12,0),5))*($G507/INDEX($AV$5:$BA$12,MATCH($D507,$AR$5:$AR$12,0),5))^$I507)+(EXP(-$G507/INDEX($AV$5:$BA$12,MATCH($D507,$AR$5:$AR$12,0),6))*($G507/INDEX($AV$5:$BA$12,MATCH($D507,$AR$5:$AR$12,0),6))^$I507)),0)</x:f>
        <x:v>0</x:v>
      </x:c>
      <x:c r="AC507" s="145" t="n">
        <x:f>IFERROR((EXP(-$G507/INDEX($AV$5:$BA$12,MATCH($D507,$AR$5:$AR$12,0),5))*($G507/INDEX($AV$5:$BA$12,MATCH($D507,$AR$5:$AR$12,0),5))^$I507)/((EXP(-$G507/INDEX($AV$5:$BA$12,MATCH($D507,$AR$5:$AR$12,0),1))*($G507/INDEX($AV$5:$BA$12,MATCH($D507,$AR$5:$AR$12,0),1))^$I507)+(EXP(-$G507/INDEX($AV$5:$BA$12,MATCH($D507,$AR$5:$AR$12,0),2))*($G507/INDEX($AV$5:$BA$12,MATCH($D507,$AR$5:$AR$12,0),2))^$I507)+(EXP(-$G507/INDEX($AV$5:$BA$12,MATCH($D507,$AR$5:$AR$12,0),3))*($G507/INDEX($AV$5:$BA$12,MATCH($D507,$AR$5:$AR$12,0),3))^$I507)+(EXP(-$G507/INDEX($AV$5:$BA$12,MATCH($D507,$AR$5:$AR$12,0),4))*($G507/INDEX($AV$5:$BA$12,MATCH($D507,$AR$5:$AR$12,0),4))^$I507)+(EXP(-$G507/INDEX($AV$5:$BA$12,MATCH($D507,$AR$5:$AR$12,0),5))*($G507/INDEX($AV$5:$BA$12,MATCH($D507,$AR$5:$AR$12,0),5))^$I507)+(EXP(-$G507/INDEX($AV$5:$BA$12,MATCH($D507,$AR$5:$AR$12,0),6))*($G507/INDEX($AV$5:$BA$12,MATCH($D507,$AR$5:$AR$12,0),6))^$I507)),0)</x:f>
        <x:v>0</x:v>
      </x:c>
      <x:c r="AD507" s="145" t="n">
        <x:f>IFERROR((EXP(-$G507/INDEX($AV$5:$BA$12,MATCH($D507,$AR$5:$AR$12,0),6))*($G507/INDEX($AV$5:$BA$12,MATCH($D507,$AR$5:$AR$12,0),6))^$I507)/((EXP(-$G507/INDEX($AV$5:$BA$12,MATCH($D507,$AR$5:$AR$12,0),1))*($G507/INDEX($AV$5:$BA$12,MATCH($D507,$AR$5:$AR$12,0),1))^$I507)+(EXP(-$G507/INDEX($AV$5:$BA$12,MATCH($D507,$AR$5:$AR$12,0),2))*($G507/INDEX($AV$5:$BA$12,MATCH($D507,$AR$5:$AR$12,0),2))^$I507)+(EXP(-$G507/INDEX($AV$5:$BA$12,MATCH($D507,$AR$5:$AR$12,0),3))*($G507/INDEX($AV$5:$BA$12,MATCH($D507,$AR$5:$AR$12,0),3))^$I507)+(EXP(-$G507/INDEX($AV$5:$BA$12,MATCH($D507,$AR$5:$AR$12,0),4))*($G507/INDEX($AV$5:$BA$12,MATCH($D507,$AR$5:$AR$12,0),4))^$I507)+(EXP(-$G507/INDEX($AV$5:$BA$12,MATCH($D507,$AR$5:$AR$12,0),5))*($G507/INDEX($AV$5:$BA$12,MATCH($D507,$AR$5:$AR$12,0),5))^$I507)+(EXP(-$G507/INDEX($AV$5:$BA$12,MATCH($D507,$AR$5:$AR$12,0),6))*($G507/INDEX($AV$5:$BA$12,MATCH($D507,$AR$5:$AR$12,0),6))^$I507)),0)</x:f>
        <x:v>0</x:v>
      </x:c>
      <x:c r="AE507" s="145" t="n">
        <x:f>IFERROR((EXP(-$G507/INDEX($BB$5:$BG$12,MATCH($D507,$AR$5:$AR$12,0),1))*($G507/INDEX($BB$5:$BG$12,MATCH($D507,$AR$5:$AR$12,0),1))^$J507)/((EXP(-$G507/INDEX($BB$5:$BG$12,MATCH($D507,$AR$5:$AR$12,0),1))*($G507/INDEX($BB$5:$BG$12,MATCH($D507,$AR$5:$AR$12,0),1))^$J507)+(EXP(-$G507/INDEX($BB$5:$BG$12,MATCH($D507,$AR$5:$AR$12,0),2))*($G507/INDEX($BB$5:$BG$12,MATCH($D507,$AR$5:$AR$12,0),2))^$J507)+(EXP(-$G507/INDEX($BB$5:$BG$12,MATCH($D507,$AR$5:$AR$12,0),3))*($G507/INDEX($BB$5:$BG$12,MATCH($D507,$AR$5:$AR$12,0),3))^$J507)+(EXP(-$G507/INDEX($BB$5:$BG$12,MATCH($D507,$AR$5:$AR$12,0),4))*($G507/INDEX($BB$5:$BG$12,MATCH($D507,$AR$5:$AR$12,0),4))^$J507)+(EXP(-$G507/INDEX($BB$5:$BG$12,MATCH($D507,$AR$5:$AR$12,0),5))*($G507/INDEX($BB$5:$BG$12,MATCH($D507,$AR$5:$AR$12,0),5))^$J507)+(EXP(-$G507/INDEX($BB$5:$BG$12,MATCH($D507,$AR$5:$AR$12,0),6))*($G507/INDEX($BB$5:$BG$12,MATCH($D507,$AR$5:$AR$12,0),6))^$J507)),0)</x:f>
        <x:v>0</x:v>
      </x:c>
      <x:c r="AF507" s="145" t="n">
        <x:f>IFERROR((EXP(-$G507/INDEX($BB$5:$BG$12,MATCH($D507,$AR$5:$AR$12,0),2))*($G507/INDEX($BB$5:$BG$12,MATCH($D507,$AR$5:$AR$12,0),2))^$J507)/((EXP(-$G507/INDEX($BB$5:$BG$12,MATCH($D507,$AR$5:$AR$12,0),1))*($G507/INDEX($BB$5:$BG$12,MATCH($D507,$AR$5:$AR$12,0),1))^$J507)+(EXP(-$G507/INDEX($BB$5:$BG$12,MATCH($D507,$AR$5:$AR$12,0),2))*($G507/INDEX($BB$5:$BG$12,MATCH($D507,$AR$5:$AR$12,0),2))^$J507)+(EXP(-$G507/INDEX($BB$5:$BG$12,MATCH($D507,$AR$5:$AR$12,0),3))*($G507/INDEX($BB$5:$BG$12,MATCH($D507,$AR$5:$AR$12,0),3))^$J507)+(EXP(-$G507/INDEX($BB$5:$BG$12,MATCH($D507,$AR$5:$AR$12,0),4))*($G507/INDEX($BB$5:$BG$12,MATCH($D507,$AR$5:$AR$12,0),4))^$J507)+(EXP(-$G507/INDEX($BB$5:$BG$12,MATCH($D507,$AR$5:$AR$12,0),5))*($G507/INDEX($BB$5:$BG$12,MATCH($D507,$AR$5:$AR$12,0),5))^$J507)+(EXP(-$G507/INDEX($BB$5:$BG$12,MATCH($D507,$AR$5:$AR$12,0),6))*($G507/INDEX($BB$5:$BG$12,MATCH($D507,$AR$5:$AR$12,0),6))^$J507)),0)</x:f>
        <x:v>0</x:v>
      </x:c>
      <x:c r="AG507" s="145" t="n">
        <x:f>IFERROR((EXP(-$G507/INDEX($BB$5:$BG$12,MATCH($D507,$AR$5:$AR$12,0),3))*($G507/INDEX($BB$5:$BG$12,MATCH($D507,$AR$5:$AR$12,0),3))^$J507)/((EXP(-$G507/INDEX($BB$5:$BG$12,MATCH($D507,$AR$5:$AR$12,0),1))*($G507/INDEX($BB$5:$BG$12,MATCH($D507,$AR$5:$AR$12,0),1))^$J507)+(EXP(-$G507/INDEX($BB$5:$BG$12,MATCH($D507,$AR$5:$AR$12,0),2))*($G507/INDEX($BB$5:$BG$12,MATCH($D507,$AR$5:$AR$12,0),2))^$J507)+(EXP(-$G507/INDEX($BB$5:$BG$12,MATCH($D507,$AR$5:$AR$12,0),3))*($G507/INDEX($BB$5:$BG$12,MATCH($D507,$AR$5:$AR$12,0),3))^$J507)+(EXP(-$G507/INDEX($BB$5:$BG$12,MATCH($D507,$AR$5:$AR$12,0),4))*($G507/INDEX($BB$5:$BG$12,MATCH($D507,$AR$5:$AR$12,0),4))^$J507)+(EXP(-$G507/INDEX($BB$5:$BG$12,MATCH($D507,$AR$5:$AR$12,0),5))*($G507/INDEX($BB$5:$BG$12,MATCH($D507,$AR$5:$AR$12,0),5))^$J507)+(EXP(-$G507/INDEX($BB$5:$BG$12,MATCH($D507,$AR$5:$AR$12,0),6))*($G507/INDEX($BB$5:$BG$12,MATCH($D507,$AR$5:$AR$12,0),6))^$J507)),0)</x:f>
        <x:v>0</x:v>
      </x:c>
      <x:c r="AH507" s="145" t="n">
        <x:f>IFERROR((EXP(-$G507/INDEX($BB$5:$BG$12,MATCH($D507,$AR$5:$AR$12,0),4))*($G507/INDEX($BB$5:$BG$12,MATCH($D507,$AR$5:$AR$12,0),4))^$J507)/((EXP(-$G507/INDEX($BB$5:$BG$12,MATCH($D507,$AR$5:$AR$12,0),1))*($G507/INDEX($BB$5:$BG$12,MATCH($D507,$AR$5:$AR$12,0),1))^$J507)+(EXP(-$G507/INDEX($BB$5:$BG$12,MATCH($D507,$AR$5:$AR$12,0),2))*($G507/INDEX($BB$5:$BG$12,MATCH($D507,$AR$5:$AR$12,0),2))^$J507)+(EXP(-$G507/INDEX($BB$5:$BG$12,MATCH($D507,$AR$5:$AR$12,0),3))*($G507/INDEX($BB$5:$BG$12,MATCH($D507,$AR$5:$AR$12,0),3))^$J507)+(EXP(-$G507/INDEX($BB$5:$BG$12,MATCH($D507,$AR$5:$AR$12,0),4))*($G507/INDEX($BB$5:$BG$12,MATCH($D507,$AR$5:$AR$12,0),4))^$J507)+(EXP(-$G507/INDEX($BB$5:$BG$12,MATCH($D507,$AR$5:$AR$12,0),5))*($G507/INDEX($BB$5:$BG$12,MATCH($D507,$AR$5:$AR$12,0),5))^$J507)+(EXP(-$G507/INDEX($BB$5:$BG$12,MATCH($D507,$AR$5:$AR$12,0),6))*($G507/INDEX($BB$5:$BG$12,MATCH($D507,$AR$5:$AR$12,0),6))^$J507)),0)</x:f>
        <x:v>0</x:v>
      </x:c>
      <x:c r="AI507" s="145" t="n">
        <x:f>IFERROR((EXP(-$G507/INDEX($BB$5:$BG$12,MATCH($D507,$AR$5:$AR$12,0),5))*($G507/INDEX($BB$5:$BG$12,MATCH($D507,$AR$5:$AR$12,0),5))^$J507)/((EXP(-$G507/INDEX($BB$5:$BG$12,MATCH($D507,$AR$5:$AR$12,0),1))*($G507/INDEX($BB$5:$BG$12,MATCH($D507,$AR$5:$AR$12,0),1))^$J507)+(EXP(-$G507/INDEX($BB$5:$BG$12,MATCH($D507,$AR$5:$AR$12,0),2))*($G507/INDEX($BB$5:$BG$12,MATCH($D507,$AR$5:$AR$12,0),2))^$J507)+(EXP(-$G507/INDEX($BB$5:$BG$12,MATCH($D507,$AR$5:$AR$12,0),3))*($G507/INDEX($BB$5:$BG$12,MATCH($D507,$AR$5:$AR$12,0),3))^$J507)+(EXP(-$G507/INDEX($BB$5:$BG$12,MATCH($D507,$AR$5:$AR$12,0),4))*($G507/INDEX($BB$5:$BG$12,MATCH($D507,$AR$5:$AR$12,0),4))^$J507)+(EXP(-$G507/INDEX($BB$5:$BG$12,MATCH($D507,$AR$5:$AR$12,0),5))*($G507/INDEX($BB$5:$BG$12,MATCH($D507,$AR$5:$AR$12,0),5))^$J507)+(EXP(-$G507/INDEX($BB$5:$BG$12,MATCH($D507,$AR$5:$AR$12,0),6))*($G507/INDEX($BB$5:$BG$12,MATCH($D507,$AR$5:$AR$12,0),6))^$J507)),0)</x:f>
        <x:v>0</x:v>
      </x:c>
      <x:c r="AJ507" s="145" t="n">
        <x:f>IFERROR((EXP(-$G507/INDEX($BB$5:$BG$12,MATCH($D507,$AR$5:$AR$12,0),6))*($G507/INDEX($BB$5:$BG$12,MATCH($D507,$AR$5:$AR$12,0),6))^$J507)/((EXP(-$G507/INDEX($BB$5:$BG$12,MATCH($D507,$AR$5:$AR$12,0),1))*($G507/INDEX($BB$5:$BG$12,MATCH($D507,$AR$5:$AR$12,0),1))^$J507)+(EXP(-$G507/INDEX($BB$5:$BG$12,MATCH($D507,$AR$5:$AR$12,0),2))*($G507/INDEX($BB$5:$BG$12,MATCH($D507,$AR$5:$AR$12,0),2))^$J507)+(EXP(-$G507/INDEX($BB$5:$BG$12,MATCH($D507,$AR$5:$AR$12,0),3))*($G507/INDEX($BB$5:$BG$12,MATCH($D507,$AR$5:$AR$12,0),3))^$J507)+(EXP(-$G507/INDEX($BB$5:$BG$12,MATCH($D507,$AR$5:$AR$12,0),4))*($G507/INDEX($BB$5:$BG$12,MATCH($D507,$AR$5:$AR$12,0),4))^$J507)+(EXP(-$G507/INDEX($BB$5:$BG$12,MATCH($D507,$AR$5:$AR$12,0),5))*($G507/INDEX($BB$5:$BG$12,MATCH($D507,$AR$5:$AR$12,0),5))^$J507)+(EXP(-$G507/INDEX($BB$5:$BG$12,MATCH($D507,$AR$5:$AR$12,0),6))*($G507/INDEX($BB$5:$BG$12,MATCH($D507,$AR$5:$AR$12,0),6))^$J507)),0)</x:f>
        <x:v>0</x:v>
      </x:c>
      <x:c r="BJ507"/>
      <x:c r="BK507"/>
      <x:c r="BL507"/>
      <x:c r="BM507"/>
      <x:c r="BN507"/>
      <x:c r="BO507"/>
      <x:c r="BP507"/>
      <x:c r="BQ507"/>
      <x:c r="BR507"/>
      <x:c r="BS507"/>
      <x:c r="BT507"/>
      <x:c r="BU507"/>
      <x:c r="BV507"/>
      <x:c r="BW507"/>
      <x:c r="BX507"/>
      <x:c r="BY507"/>
      <x:c r="BZ507"/>
    </x:row>
    <x:row r="508">
      <x:c r="A508" s="30" t="n">
        <x:f>'対象台データ'!A506</x:f>
        <x:v>46230</x:v>
      </x:c>
      <x:c r="B508" s="1004" t="str">
        <x:f>'対象台データ'!B506</x:f>
        <x:v>月</x:v>
      </x:c>
      <x:c r="C508" s="1004" t="str">
        <x:f>'対象台データ'!C506</x:f>
        <x:v>7/27</x:v>
      </x:c>
      <x:c r="D508" t="str">
        <x:f>'対象台データ'!D506</x:f>
        <x:v>カバネリ 海門決戦</x:v>
      </x:c>
      <x:c r="E508" s="1015" t="n">
        <x:f>IF($X508="A",MIN(100,MAX(0,55+(V508-55)*(1+0.4*SQRT(MIN(G508/8000,1))))),MIN(100,MAX(0,V508)))</x:f>
        <x:v>71.62224580979856</x:v>
      </x:c>
      <x:c r="F508" s="1017" t="n">
        <x:f>'対象台データ'!E506</x:f>
        <x:v>540</x:v>
      </x:c>
      <x:c r="G508" s="644" t="n">
        <x:f>'対象台データ'!F506</x:f>
        <x:v>5485</x:v>
      </x:c>
      <x:c r="H508" s="644" t="n">
        <x:f>'対象台データ'!G506</x:f>
        <x:v>3337</x:v>
      </x:c>
      <x:c r="I508" s="644" t="n">
        <x:f>'対象台データ'!H506</x:f>
        <x:v>0</x:v>
      </x:c>
      <x:c r="J508" s="644" t="n">
        <x:f>'対象台データ'!I506</x:f>
        <x:v>23</x:v>
      </x:c>
      <x:c r="K508" s="145" t="n">
        <x:f>'対象台データ'!K506</x:f>
        <x:v>1.2027955028866606</x:v>
      </x:c>
      <x:c r="L508" s="28" t="n">
        <x:f>IF(G508&lt;=0,5,IF(G508&lt;1500,5+(G508-0)*(20-5)/(1500-0),IF(G508&lt;3000,20+(G508-1500)*(40-20)/(3000-1500),IF(G508&lt;4500,40+(G508-3000)*(58-40)/(4500-3000),IF(G508&lt;6000,58+(G508-4500)*(72-58)/(6000-4500),IF(G508&lt;7500,72+(G508-6000)*(84-72)/(7500-6000),IF(G508&lt;9000,84+(G508-7500)*(93-84)/(9000-7500),IF(G508&lt;11000,93+(G508-9000)*(100-93)/(11000-9000),100))))))))</x:f>
        <x:v>67.19333333333333</x:v>
      </x:c>
      <x:c r="M508" s="28" t="n">
        <x:v>1</x:v>
      </x:c>
      <x:c r="N508" s="28" t="n">
        <x:f>MIN(100,L508*M508)</x:f>
        <x:v>67.19333333333333</x:v>
      </x:c>
      <x:c r="O508" s="28" t="n">
        <x:f>IF(K508&lt;=0.8,0,IF(K508&lt;0.9,0+(K508-0.8)*(10-0)/(0.9-0.8),IF(K508&lt;1,10+(K508-0.9)*(35-10)/(1-0.9),IF(K508&lt;1.2,35+(K508-1)*(87-35)/(1.2-1),IF(K508&lt;1.3,87+(K508-1.2)*(96-87)/(1.3-1.2),IF(K508&lt;1.45,96+(K508-1.3)*(100-96)/(1.45-1.3),100))))))</x:f>
        <x:v>87.25159525979946</x:v>
      </x:c>
      <x:c r="P508" s="145" t="n">
        <x:f>MIN(1,SQRT(G508/8000))</x:f>
        <x:v>0.8280247580839597</x:v>
      </x:c>
      <x:c r="Q508" s="28" t="n">
        <x:f>35+(O508-35)*P508</x:f>
        <x:v>78.26561452449641</x:v>
      </x:c>
      <x:c r="R508" s="28" t="n">
        <x:f>IF(K508&lt;0.95,MIN(25,(0.95-K508)*250),0)</x:f>
        <x:v>0</x:v>
      </x:c>
      <x:c r="S508" s="28" t="n">
        <x:f>IF($X508="A",Y508*5+Z508*15+AA508*30+AB508*60+AC508*80+AD508*100,0)</x:f>
        <x:v>0</x:v>
      </x:c>
      <x:c r="T508" s="28" t="n">
        <x:f>IF($X508="A",AE508*5+AF508*15+AG508*30+AH508*60+AI508*80+AJ508*100,0)</x:f>
        <x:v>0</x:v>
      </x:c>
      <x:c r="U508" s="28" t="n">
        <x:f>IF($X508="A",S508*15%+T508*30%+Q508*55%,0)</x:f>
        <x:v>0</x:v>
      </x:c>
      <x:c r="V508" s="1019" t="n">
        <x:f>IF($X508="A",U508*80%+N508*20%,N508*IFERROR(INDEX($AT$5:$AT$60,MATCH($D508,$AR$5:$AR$60,0)),0.6)+Q508*IFERROR(INDEX($AU$5:$AU$60,MATCH($D508,$AR$5:$AR$60,0)),0.4)-R508)</x:f>
        <x:v>71.62224580979856</x:v>
      </x:c>
      <x:c r="W508" s="25" t="str">
        <x:f>IF(E508&gt;=90,"設定6級候補",IF(E508&gt;=75,"設定4以上強候補",IF(E508&gt;=60,"設定4以上を疑う","要観察")))</x:f>
        <x:v>設定4以上を疑う</x:v>
      </x:c>
      <x:c r="X508" s="1004" t="str">
        <x:f>IFERROR(INDEX($AS$5:$AS$60,MATCH($D508,$AR$5:$AR$60,0)),"AT")</x:f>
        <x:v>AT</x:v>
      </x:c>
      <x:c r="Y508" s="145" t="n">
        <x:f>IFERROR((EXP(-$G508/INDEX($AV$5:$BA$12,MATCH($D508,$AR$5:$AR$12,0),1))*($G508/INDEX($AV$5:$BA$12,MATCH($D508,$AR$5:$AR$12,0),1))^$I508)/((EXP(-$G508/INDEX($AV$5:$BA$12,MATCH($D508,$AR$5:$AR$12,0),1))*($G508/INDEX($AV$5:$BA$12,MATCH($D508,$AR$5:$AR$12,0),1))^$I508)+(EXP(-$G508/INDEX($AV$5:$BA$12,MATCH($D508,$AR$5:$AR$12,0),2))*($G508/INDEX($AV$5:$BA$12,MATCH($D508,$AR$5:$AR$12,0),2))^$I508)+(EXP(-$G508/INDEX($AV$5:$BA$12,MATCH($D508,$AR$5:$AR$12,0),3))*($G508/INDEX($AV$5:$BA$12,MATCH($D508,$AR$5:$AR$12,0),3))^$I508)+(EXP(-$G508/INDEX($AV$5:$BA$12,MATCH($D508,$AR$5:$AR$12,0),4))*($G508/INDEX($AV$5:$BA$12,MATCH($D508,$AR$5:$AR$12,0),4))^$I508)+(EXP(-$G508/INDEX($AV$5:$BA$12,MATCH($D508,$AR$5:$AR$12,0),5))*($G508/INDEX($AV$5:$BA$12,MATCH($D508,$AR$5:$AR$12,0),5))^$I508)+(EXP(-$G508/INDEX($AV$5:$BA$12,MATCH($D508,$AR$5:$AR$12,0),6))*($G508/INDEX($AV$5:$BA$12,MATCH($D508,$AR$5:$AR$12,0),6))^$I508)),0)</x:f>
        <x:v>0</x:v>
      </x:c>
      <x:c r="Z508" s="145" t="n">
        <x:f>IFERROR((EXP(-$G508/INDEX($AV$5:$BA$12,MATCH($D508,$AR$5:$AR$12,0),2))*($G508/INDEX($AV$5:$BA$12,MATCH($D508,$AR$5:$AR$12,0),2))^$I508)/((EXP(-$G508/INDEX($AV$5:$BA$12,MATCH($D508,$AR$5:$AR$12,0),1))*($G508/INDEX($AV$5:$BA$12,MATCH($D508,$AR$5:$AR$12,0),1))^$I508)+(EXP(-$G508/INDEX($AV$5:$BA$12,MATCH($D508,$AR$5:$AR$12,0),2))*($G508/INDEX($AV$5:$BA$12,MATCH($D508,$AR$5:$AR$12,0),2))^$I508)+(EXP(-$G508/INDEX($AV$5:$BA$12,MATCH($D508,$AR$5:$AR$12,0),3))*($G508/INDEX($AV$5:$BA$12,MATCH($D508,$AR$5:$AR$12,0),3))^$I508)+(EXP(-$G508/INDEX($AV$5:$BA$12,MATCH($D508,$AR$5:$AR$12,0),4))*($G508/INDEX($AV$5:$BA$12,MATCH($D508,$AR$5:$AR$12,0),4))^$I508)+(EXP(-$G508/INDEX($AV$5:$BA$12,MATCH($D508,$AR$5:$AR$12,0),5))*($G508/INDEX($AV$5:$BA$12,MATCH($D508,$AR$5:$AR$12,0),5))^$I508)+(EXP(-$G508/INDEX($AV$5:$BA$12,MATCH($D508,$AR$5:$AR$12,0),6))*($G508/INDEX($AV$5:$BA$12,MATCH($D508,$AR$5:$AR$12,0),6))^$I508)),0)</x:f>
        <x:v>0</x:v>
      </x:c>
      <x:c r="AA508" s="145" t="n">
        <x:f>IFERROR((EXP(-$G508/INDEX($AV$5:$BA$12,MATCH($D508,$AR$5:$AR$12,0),3))*($G508/INDEX($AV$5:$BA$12,MATCH($D508,$AR$5:$AR$12,0),3))^$I508)/((EXP(-$G508/INDEX($AV$5:$BA$12,MATCH($D508,$AR$5:$AR$12,0),1))*($G508/INDEX($AV$5:$BA$12,MATCH($D508,$AR$5:$AR$12,0),1))^$I508)+(EXP(-$G508/INDEX($AV$5:$BA$12,MATCH($D508,$AR$5:$AR$12,0),2))*($G508/INDEX($AV$5:$BA$12,MATCH($D508,$AR$5:$AR$12,0),2))^$I508)+(EXP(-$G508/INDEX($AV$5:$BA$12,MATCH($D508,$AR$5:$AR$12,0),3))*($G508/INDEX($AV$5:$BA$12,MATCH($D508,$AR$5:$AR$12,0),3))^$I508)+(EXP(-$G508/INDEX($AV$5:$BA$12,MATCH($D508,$AR$5:$AR$12,0),4))*($G508/INDEX($AV$5:$BA$12,MATCH($D508,$AR$5:$AR$12,0),4))^$I508)+(EXP(-$G508/INDEX($AV$5:$BA$12,MATCH($D508,$AR$5:$AR$12,0),5))*($G508/INDEX($AV$5:$BA$12,MATCH($D508,$AR$5:$AR$12,0),5))^$I508)+(EXP(-$G508/INDEX($AV$5:$BA$12,MATCH($D508,$AR$5:$AR$12,0),6))*($G508/INDEX($AV$5:$BA$12,MATCH($D508,$AR$5:$AR$12,0),6))^$I508)),0)</x:f>
        <x:v>0</x:v>
      </x:c>
      <x:c r="AB508" s="145" t="n">
        <x:f>IFERROR((EXP(-$G508/INDEX($AV$5:$BA$12,MATCH($D508,$AR$5:$AR$12,0),4))*($G508/INDEX($AV$5:$BA$12,MATCH($D508,$AR$5:$AR$12,0),4))^$I508)/((EXP(-$G508/INDEX($AV$5:$BA$12,MATCH($D508,$AR$5:$AR$12,0),1))*($G508/INDEX($AV$5:$BA$12,MATCH($D508,$AR$5:$AR$12,0),1))^$I508)+(EXP(-$G508/INDEX($AV$5:$BA$12,MATCH($D508,$AR$5:$AR$12,0),2))*($G508/INDEX($AV$5:$BA$12,MATCH($D508,$AR$5:$AR$12,0),2))^$I508)+(EXP(-$G508/INDEX($AV$5:$BA$12,MATCH($D508,$AR$5:$AR$12,0),3))*($G508/INDEX($AV$5:$BA$12,MATCH($D508,$AR$5:$AR$12,0),3))^$I508)+(EXP(-$G508/INDEX($AV$5:$BA$12,MATCH($D508,$AR$5:$AR$12,0),4))*($G508/INDEX($AV$5:$BA$12,MATCH($D508,$AR$5:$AR$12,0),4))^$I508)+(EXP(-$G508/INDEX($AV$5:$BA$12,MATCH($D508,$AR$5:$AR$12,0),5))*($G508/INDEX($AV$5:$BA$12,MATCH($D508,$AR$5:$AR$12,0),5))^$I508)+(EXP(-$G508/INDEX($AV$5:$BA$12,MATCH($D508,$AR$5:$AR$12,0),6))*($G508/INDEX($AV$5:$BA$12,MATCH($D508,$AR$5:$AR$12,0),6))^$I508)),0)</x:f>
        <x:v>0</x:v>
      </x:c>
      <x:c r="AC508" s="145" t="n">
        <x:f>IFERROR((EXP(-$G508/INDEX($AV$5:$BA$12,MATCH($D508,$AR$5:$AR$12,0),5))*($G508/INDEX($AV$5:$BA$12,MATCH($D508,$AR$5:$AR$12,0),5))^$I508)/((EXP(-$G508/INDEX($AV$5:$BA$12,MATCH($D508,$AR$5:$AR$12,0),1))*($G508/INDEX($AV$5:$BA$12,MATCH($D508,$AR$5:$AR$12,0),1))^$I508)+(EXP(-$G508/INDEX($AV$5:$BA$12,MATCH($D508,$AR$5:$AR$12,0),2))*($G508/INDEX($AV$5:$BA$12,MATCH($D508,$AR$5:$AR$12,0),2))^$I508)+(EXP(-$G508/INDEX($AV$5:$BA$12,MATCH($D508,$AR$5:$AR$12,0),3))*($G508/INDEX($AV$5:$BA$12,MATCH($D508,$AR$5:$AR$12,0),3))^$I508)+(EXP(-$G508/INDEX($AV$5:$BA$12,MATCH($D508,$AR$5:$AR$12,0),4))*($G508/INDEX($AV$5:$BA$12,MATCH($D508,$AR$5:$AR$12,0),4))^$I508)+(EXP(-$G508/INDEX($AV$5:$BA$12,MATCH($D508,$AR$5:$AR$12,0),5))*($G508/INDEX($AV$5:$BA$12,MATCH($D508,$AR$5:$AR$12,0),5))^$I508)+(EXP(-$G508/INDEX($AV$5:$BA$12,MATCH($D508,$AR$5:$AR$12,0),6))*($G508/INDEX($AV$5:$BA$12,MATCH($D508,$AR$5:$AR$12,0),6))^$I508)),0)</x:f>
        <x:v>0</x:v>
      </x:c>
      <x:c r="AD508" s="145" t="n">
        <x:f>IFERROR((EXP(-$G508/INDEX($AV$5:$BA$12,MATCH($D508,$AR$5:$AR$12,0),6))*($G508/INDEX($AV$5:$BA$12,MATCH($D508,$AR$5:$AR$12,0),6))^$I508)/((EXP(-$G508/INDEX($AV$5:$BA$12,MATCH($D508,$AR$5:$AR$12,0),1))*($G508/INDEX($AV$5:$BA$12,MATCH($D508,$AR$5:$AR$12,0),1))^$I508)+(EXP(-$G508/INDEX($AV$5:$BA$12,MATCH($D508,$AR$5:$AR$12,0),2))*($G508/INDEX($AV$5:$BA$12,MATCH($D508,$AR$5:$AR$12,0),2))^$I508)+(EXP(-$G508/INDEX($AV$5:$BA$12,MATCH($D508,$AR$5:$AR$12,0),3))*($G508/INDEX($AV$5:$BA$12,MATCH($D508,$AR$5:$AR$12,0),3))^$I508)+(EXP(-$G508/INDEX($AV$5:$BA$12,MATCH($D508,$AR$5:$AR$12,0),4))*($G508/INDEX($AV$5:$BA$12,MATCH($D508,$AR$5:$AR$12,0),4))^$I508)+(EXP(-$G508/INDEX($AV$5:$BA$12,MATCH($D508,$AR$5:$AR$12,0),5))*($G508/INDEX($AV$5:$BA$12,MATCH($D508,$AR$5:$AR$12,0),5))^$I508)+(EXP(-$G508/INDEX($AV$5:$BA$12,MATCH($D508,$AR$5:$AR$12,0),6))*($G508/INDEX($AV$5:$BA$12,MATCH($D508,$AR$5:$AR$12,0),6))^$I508)),0)</x:f>
        <x:v>0</x:v>
      </x:c>
      <x:c r="AE508" s="145" t="n">
        <x:f>IFERROR((EXP(-$G508/INDEX($BB$5:$BG$12,MATCH($D508,$AR$5:$AR$12,0),1))*($G508/INDEX($BB$5:$BG$12,MATCH($D508,$AR$5:$AR$12,0),1))^$J508)/((EXP(-$G508/INDEX($BB$5:$BG$12,MATCH($D508,$AR$5:$AR$12,0),1))*($G508/INDEX($BB$5:$BG$12,MATCH($D508,$AR$5:$AR$12,0),1))^$J508)+(EXP(-$G508/INDEX($BB$5:$BG$12,MATCH($D508,$AR$5:$AR$12,0),2))*($G508/INDEX($BB$5:$BG$12,MATCH($D508,$AR$5:$AR$12,0),2))^$J508)+(EXP(-$G508/INDEX($BB$5:$BG$12,MATCH($D508,$AR$5:$AR$12,0),3))*($G508/INDEX($BB$5:$BG$12,MATCH($D508,$AR$5:$AR$12,0),3))^$J508)+(EXP(-$G508/INDEX($BB$5:$BG$12,MATCH($D508,$AR$5:$AR$12,0),4))*($G508/INDEX($BB$5:$BG$12,MATCH($D508,$AR$5:$AR$12,0),4))^$J508)+(EXP(-$G508/INDEX($BB$5:$BG$12,MATCH($D508,$AR$5:$AR$12,0),5))*($G508/INDEX($BB$5:$BG$12,MATCH($D508,$AR$5:$AR$12,0),5))^$J508)+(EXP(-$G508/INDEX($BB$5:$BG$12,MATCH($D508,$AR$5:$AR$12,0),6))*($G508/INDEX($BB$5:$BG$12,MATCH($D508,$AR$5:$AR$12,0),6))^$J508)),0)</x:f>
        <x:v>0</x:v>
      </x:c>
      <x:c r="AF508" s="145" t="n">
        <x:f>IFERROR((EXP(-$G508/INDEX($BB$5:$BG$12,MATCH($D508,$AR$5:$AR$12,0),2))*($G508/INDEX($BB$5:$BG$12,MATCH($D508,$AR$5:$AR$12,0),2))^$J508)/((EXP(-$G508/INDEX($BB$5:$BG$12,MATCH($D508,$AR$5:$AR$12,0),1))*($G508/INDEX($BB$5:$BG$12,MATCH($D508,$AR$5:$AR$12,0),1))^$J508)+(EXP(-$G508/INDEX($BB$5:$BG$12,MATCH($D508,$AR$5:$AR$12,0),2))*($G508/INDEX($BB$5:$BG$12,MATCH($D508,$AR$5:$AR$12,0),2))^$J508)+(EXP(-$G508/INDEX($BB$5:$BG$12,MATCH($D508,$AR$5:$AR$12,0),3))*($G508/INDEX($BB$5:$BG$12,MATCH($D508,$AR$5:$AR$12,0),3))^$J508)+(EXP(-$G508/INDEX($BB$5:$BG$12,MATCH($D508,$AR$5:$AR$12,0),4))*($G508/INDEX($BB$5:$BG$12,MATCH($D508,$AR$5:$AR$12,0),4))^$J508)+(EXP(-$G508/INDEX($BB$5:$BG$12,MATCH($D508,$AR$5:$AR$12,0),5))*($G508/INDEX($BB$5:$BG$12,MATCH($D508,$AR$5:$AR$12,0),5))^$J508)+(EXP(-$G508/INDEX($BB$5:$BG$12,MATCH($D508,$AR$5:$AR$12,0),6))*($G508/INDEX($BB$5:$BG$12,MATCH($D508,$AR$5:$AR$12,0),6))^$J508)),0)</x:f>
        <x:v>0</x:v>
      </x:c>
      <x:c r="AG508" s="145" t="n">
        <x:f>IFERROR((EXP(-$G508/INDEX($BB$5:$BG$12,MATCH($D508,$AR$5:$AR$12,0),3))*($G508/INDEX($BB$5:$BG$12,MATCH($D508,$AR$5:$AR$12,0),3))^$J508)/((EXP(-$G508/INDEX($BB$5:$BG$12,MATCH($D508,$AR$5:$AR$12,0),1))*($G508/INDEX($BB$5:$BG$12,MATCH($D508,$AR$5:$AR$12,0),1))^$J508)+(EXP(-$G508/INDEX($BB$5:$BG$12,MATCH($D508,$AR$5:$AR$12,0),2))*($G508/INDEX($BB$5:$BG$12,MATCH($D508,$AR$5:$AR$12,0),2))^$J508)+(EXP(-$G508/INDEX($BB$5:$BG$12,MATCH($D508,$AR$5:$AR$12,0),3))*($G508/INDEX($BB$5:$BG$12,MATCH($D508,$AR$5:$AR$12,0),3))^$J508)+(EXP(-$G508/INDEX($BB$5:$BG$12,MATCH($D508,$AR$5:$AR$12,0),4))*($G508/INDEX($BB$5:$BG$12,MATCH($D508,$AR$5:$AR$12,0),4))^$J508)+(EXP(-$G508/INDEX($BB$5:$BG$12,MATCH($D508,$AR$5:$AR$12,0),5))*($G508/INDEX($BB$5:$BG$12,MATCH($D508,$AR$5:$AR$12,0),5))^$J508)+(EXP(-$G508/INDEX($BB$5:$BG$12,MATCH($D508,$AR$5:$AR$12,0),6))*($G508/INDEX($BB$5:$BG$12,MATCH($D508,$AR$5:$AR$12,0),6))^$J508)),0)</x:f>
        <x:v>0</x:v>
      </x:c>
      <x:c r="AH508" s="145" t="n">
        <x:f>IFERROR((EXP(-$G508/INDEX($BB$5:$BG$12,MATCH($D508,$AR$5:$AR$12,0),4))*($G508/INDEX($BB$5:$BG$12,MATCH($D508,$AR$5:$AR$12,0),4))^$J508)/((EXP(-$G508/INDEX($BB$5:$BG$12,MATCH($D508,$AR$5:$AR$12,0),1))*($G508/INDEX($BB$5:$BG$12,MATCH($D508,$AR$5:$AR$12,0),1))^$J508)+(EXP(-$G508/INDEX($BB$5:$BG$12,MATCH($D508,$AR$5:$AR$12,0),2))*($G508/INDEX($BB$5:$BG$12,MATCH($D508,$AR$5:$AR$12,0),2))^$J508)+(EXP(-$G508/INDEX($BB$5:$BG$12,MATCH($D508,$AR$5:$AR$12,0),3))*($G508/INDEX($BB$5:$BG$12,MATCH($D508,$AR$5:$AR$12,0),3))^$J508)+(EXP(-$G508/INDEX($BB$5:$BG$12,MATCH($D508,$AR$5:$AR$12,0),4))*($G508/INDEX($BB$5:$BG$12,MATCH($D508,$AR$5:$AR$12,0),4))^$J508)+(EXP(-$G508/INDEX($BB$5:$BG$12,MATCH($D508,$AR$5:$AR$12,0),5))*($G508/INDEX($BB$5:$BG$12,MATCH($D508,$AR$5:$AR$12,0),5))^$J508)+(EXP(-$G508/INDEX($BB$5:$BG$12,MATCH($D508,$AR$5:$AR$12,0),6))*($G508/INDEX($BB$5:$BG$12,MATCH($D508,$AR$5:$AR$12,0),6))^$J508)),0)</x:f>
        <x:v>0</x:v>
      </x:c>
      <x:c r="AI508" s="145" t="n">
        <x:f>IFERROR((EXP(-$G508/INDEX($BB$5:$BG$12,MATCH($D508,$AR$5:$AR$12,0),5))*($G508/INDEX($BB$5:$BG$12,MATCH($D508,$AR$5:$AR$12,0),5))^$J508)/((EXP(-$G508/INDEX($BB$5:$BG$12,MATCH($D508,$AR$5:$AR$12,0),1))*($G508/INDEX($BB$5:$BG$12,MATCH($D508,$AR$5:$AR$12,0),1))^$J508)+(EXP(-$G508/INDEX($BB$5:$BG$12,MATCH($D508,$AR$5:$AR$12,0),2))*($G508/INDEX($BB$5:$BG$12,MATCH($D508,$AR$5:$AR$12,0),2))^$J508)+(EXP(-$G508/INDEX($BB$5:$BG$12,MATCH($D508,$AR$5:$AR$12,0),3))*($G508/INDEX($BB$5:$BG$12,MATCH($D508,$AR$5:$AR$12,0),3))^$J508)+(EXP(-$G508/INDEX($BB$5:$BG$12,MATCH($D508,$AR$5:$AR$12,0),4))*($G508/INDEX($BB$5:$BG$12,MATCH($D508,$AR$5:$AR$12,0),4))^$J508)+(EXP(-$G508/INDEX($BB$5:$BG$12,MATCH($D508,$AR$5:$AR$12,0),5))*($G508/INDEX($BB$5:$BG$12,MATCH($D508,$AR$5:$AR$12,0),5))^$J508)+(EXP(-$G508/INDEX($BB$5:$BG$12,MATCH($D508,$AR$5:$AR$12,0),6))*($G508/INDEX($BB$5:$BG$12,MATCH($D508,$AR$5:$AR$12,0),6))^$J508)),0)</x:f>
        <x:v>0</x:v>
      </x:c>
      <x:c r="AJ508" s="145" t="n">
        <x:f>IFERROR((EXP(-$G508/INDEX($BB$5:$BG$12,MATCH($D508,$AR$5:$AR$12,0),6))*($G508/INDEX($BB$5:$BG$12,MATCH($D508,$AR$5:$AR$12,0),6))^$J508)/((EXP(-$G508/INDEX($BB$5:$BG$12,MATCH($D508,$AR$5:$AR$12,0),1))*($G508/INDEX($BB$5:$BG$12,MATCH($D508,$AR$5:$AR$12,0),1))^$J508)+(EXP(-$G508/INDEX($BB$5:$BG$12,MATCH($D508,$AR$5:$AR$12,0),2))*($G508/INDEX($BB$5:$BG$12,MATCH($D508,$AR$5:$AR$12,0),2))^$J508)+(EXP(-$G508/INDEX($BB$5:$BG$12,MATCH($D508,$AR$5:$AR$12,0),3))*($G508/INDEX($BB$5:$BG$12,MATCH($D508,$AR$5:$AR$12,0),3))^$J508)+(EXP(-$G508/INDEX($BB$5:$BG$12,MATCH($D508,$AR$5:$AR$12,0),4))*($G508/INDEX($BB$5:$BG$12,MATCH($D508,$AR$5:$AR$12,0),4))^$J508)+(EXP(-$G508/INDEX($BB$5:$BG$12,MATCH($D508,$AR$5:$AR$12,0),5))*($G508/INDEX($BB$5:$BG$12,MATCH($D508,$AR$5:$AR$12,0),5))^$J508)+(EXP(-$G508/INDEX($BB$5:$BG$12,MATCH($D508,$AR$5:$AR$12,0),6))*($G508/INDEX($BB$5:$BG$12,MATCH($D508,$AR$5:$AR$12,0),6))^$J508)),0)</x:f>
        <x:v>0</x:v>
      </x:c>
      <x:c r="BJ508"/>
      <x:c r="BK508"/>
      <x:c r="BL508"/>
      <x:c r="BM508"/>
      <x:c r="BN508"/>
      <x:c r="BO508"/>
      <x:c r="BP508"/>
      <x:c r="BQ508"/>
      <x:c r="BR508"/>
      <x:c r="BS508"/>
      <x:c r="BT508"/>
      <x:c r="BU508"/>
      <x:c r="BV508"/>
      <x:c r="BW508"/>
      <x:c r="BX508"/>
      <x:c r="BY508"/>
      <x:c r="BZ508"/>
    </x:row>
    <x:row r="509">
      <x:c r="A509" s="30" t="n">
        <x:f>'対象台データ'!A507</x:f>
        <x:v>46230</x:v>
      </x:c>
      <x:c r="B509" s="1004" t="str">
        <x:f>'対象台データ'!B507</x:f>
        <x:v>月</x:v>
      </x:c>
      <x:c r="C509" s="1004" t="str">
        <x:f>'対象台データ'!C507</x:f>
        <x:v>7/27</x:v>
      </x:c>
      <x:c r="D509" t="str">
        <x:f>'対象台データ'!D507</x:f>
        <x:v>カバネリ 海門決戦</x:v>
      </x:c>
      <x:c r="E509" s="1015" t="n">
        <x:f>IF($X509="A",MIN(100,MAX(0,55+(V509-55)*(1+0.4*SQRT(MIN(G509/8000,1))))),MIN(100,MAX(0,V509)))</x:f>
        <x:v>65.13576658554558</x:v>
      </x:c>
      <x:c r="F509" s="1017" t="n">
        <x:f>'対象台データ'!E507</x:f>
        <x:v>541</x:v>
      </x:c>
      <x:c r="G509" s="644" t="n">
        <x:f>'対象台データ'!F507</x:f>
        <x:v>4225</x:v>
      </x:c>
      <x:c r="H509" s="644" t="n">
        <x:f>'対象台データ'!G507</x:f>
        <x:v>4757</x:v>
      </x:c>
      <x:c r="I509" s="644" t="n">
        <x:f>'対象台データ'!H507</x:f>
        <x:v>0</x:v>
      </x:c>
      <x:c r="J509" s="644" t="n">
        <x:f>'対象台データ'!I507</x:f>
        <x:v>20</x:v>
      </x:c>
      <x:c r="K509" s="145" t="n">
        <x:f>'対象台データ'!K507</x:f>
        <x:v>1.3753057199211045</x:v>
      </x:c>
      <x:c r="L509" s="28" t="n">
        <x:f>IF(G509&lt;=0,5,IF(G509&lt;1500,5+(G509-0)*(20-5)/(1500-0),IF(G509&lt;3000,20+(G509-1500)*(40-20)/(3000-1500),IF(G509&lt;4500,40+(G509-3000)*(58-40)/(4500-3000),IF(G509&lt;6000,58+(G509-4500)*(72-58)/(6000-4500),IF(G509&lt;7500,72+(G509-6000)*(84-72)/(7500-6000),IF(G509&lt;9000,84+(G509-7500)*(93-84)/(9000-7500),IF(G509&lt;11000,93+(G509-9000)*(100-93)/(11000-9000),100))))))))</x:f>
        <x:v>54.7</x:v>
      </x:c>
      <x:c r="M509" s="28" t="n">
        <x:v>1</x:v>
      </x:c>
      <x:c r="N509" s="28" t="n">
        <x:f>MIN(100,L509*M509)</x:f>
        <x:v>54.7</x:v>
      </x:c>
      <x:c r="O509" s="28" t="n">
        <x:f>IF(K509&lt;=0.8,0,IF(K509&lt;0.9,0+(K509-0.8)*(10-0)/(0.9-0.8),IF(K509&lt;1,10+(K509-0.9)*(35-10)/(1-0.9),IF(K509&lt;1.2,35+(K509-1)*(87-35)/(1.2-1),IF(K509&lt;1.3,87+(K509-1.2)*(96-87)/(1.3-1.2),IF(K509&lt;1.45,96+(K509-1.3)*(100-96)/(1.45-1.3),100))))))</x:f>
        <x:v>98.00815253122946</x:v>
      </x:c>
      <x:c r="P509" s="145" t="n">
        <x:f>MIN(1,SQRT(G509/8000))</x:f>
        <x:v>0.7267220926874316</x:v>
      </x:c>
      <x:c r="Q509" s="28" t="n">
        <x:f>35+(O509-35)*P509</x:f>
        <x:v>80.78941646386396</x:v>
      </x:c>
      <x:c r="R509" s="28" t="n">
        <x:f>IF(K509&lt;0.95,MIN(25,(0.95-K509)*250),0)</x:f>
        <x:v>0</x:v>
      </x:c>
      <x:c r="S509" s="28" t="n">
        <x:f>IF($X509="A",Y509*5+Z509*15+AA509*30+AB509*60+AC509*80+AD509*100,0)</x:f>
        <x:v>0</x:v>
      </x:c>
      <x:c r="T509" s="28" t="n">
        <x:f>IF($X509="A",AE509*5+AF509*15+AG509*30+AH509*60+AI509*80+AJ509*100,0)</x:f>
        <x:v>0</x:v>
      </x:c>
      <x:c r="U509" s="28" t="n">
        <x:f>IF($X509="A",S509*15%+T509*30%+Q509*55%,0)</x:f>
        <x:v>0</x:v>
      </x:c>
      <x:c r="V509" s="1019" t="n">
        <x:f>IF($X509="A",U509*80%+N509*20%,N509*IFERROR(INDEX($AT$5:$AT$60,MATCH($D509,$AR$5:$AR$60,0)),0.6)+Q509*IFERROR(INDEX($AU$5:$AU$60,MATCH($D509,$AR$5:$AR$60,0)),0.4)-R509)</x:f>
        <x:v>65.13576658554558</x:v>
      </x:c>
      <x:c r="W509" s="25" t="str">
        <x:f>IF(E509&gt;=90,"設定6級候補",IF(E509&gt;=75,"設定4以上強候補",IF(E509&gt;=60,"設定4以上を疑う","要観察")))</x:f>
        <x:v>設定4以上を疑う</x:v>
      </x:c>
      <x:c r="X509" s="1004" t="str">
        <x:f>IFERROR(INDEX($AS$5:$AS$60,MATCH($D509,$AR$5:$AR$60,0)),"AT")</x:f>
        <x:v>AT</x:v>
      </x:c>
      <x:c r="Y509" s="145" t="n">
        <x:f>IFERROR((EXP(-$G509/INDEX($AV$5:$BA$12,MATCH($D509,$AR$5:$AR$12,0),1))*($G509/INDEX($AV$5:$BA$12,MATCH($D509,$AR$5:$AR$12,0),1))^$I509)/((EXP(-$G509/INDEX($AV$5:$BA$12,MATCH($D509,$AR$5:$AR$12,0),1))*($G509/INDEX($AV$5:$BA$12,MATCH($D509,$AR$5:$AR$12,0),1))^$I509)+(EXP(-$G509/INDEX($AV$5:$BA$12,MATCH($D509,$AR$5:$AR$12,0),2))*($G509/INDEX($AV$5:$BA$12,MATCH($D509,$AR$5:$AR$12,0),2))^$I509)+(EXP(-$G509/INDEX($AV$5:$BA$12,MATCH($D509,$AR$5:$AR$12,0),3))*($G509/INDEX($AV$5:$BA$12,MATCH($D509,$AR$5:$AR$12,0),3))^$I509)+(EXP(-$G509/INDEX($AV$5:$BA$12,MATCH($D509,$AR$5:$AR$12,0),4))*($G509/INDEX($AV$5:$BA$12,MATCH($D509,$AR$5:$AR$12,0),4))^$I509)+(EXP(-$G509/INDEX($AV$5:$BA$12,MATCH($D509,$AR$5:$AR$12,0),5))*($G509/INDEX($AV$5:$BA$12,MATCH($D509,$AR$5:$AR$12,0),5))^$I509)+(EXP(-$G509/INDEX($AV$5:$BA$12,MATCH($D509,$AR$5:$AR$12,0),6))*($G509/INDEX($AV$5:$BA$12,MATCH($D509,$AR$5:$AR$12,0),6))^$I509)),0)</x:f>
        <x:v>0</x:v>
      </x:c>
      <x:c r="Z509" s="145" t="n">
        <x:f>IFERROR((EXP(-$G509/INDEX($AV$5:$BA$12,MATCH($D509,$AR$5:$AR$12,0),2))*($G509/INDEX($AV$5:$BA$12,MATCH($D509,$AR$5:$AR$12,0),2))^$I509)/((EXP(-$G509/INDEX($AV$5:$BA$12,MATCH($D509,$AR$5:$AR$12,0),1))*($G509/INDEX($AV$5:$BA$12,MATCH($D509,$AR$5:$AR$12,0),1))^$I509)+(EXP(-$G509/INDEX($AV$5:$BA$12,MATCH($D509,$AR$5:$AR$12,0),2))*($G509/INDEX($AV$5:$BA$12,MATCH($D509,$AR$5:$AR$12,0),2))^$I509)+(EXP(-$G509/INDEX($AV$5:$BA$12,MATCH($D509,$AR$5:$AR$12,0),3))*($G509/INDEX($AV$5:$BA$12,MATCH($D509,$AR$5:$AR$12,0),3))^$I509)+(EXP(-$G509/INDEX($AV$5:$BA$12,MATCH($D509,$AR$5:$AR$12,0),4))*($G509/INDEX($AV$5:$BA$12,MATCH($D509,$AR$5:$AR$12,0),4))^$I509)+(EXP(-$G509/INDEX($AV$5:$BA$12,MATCH($D509,$AR$5:$AR$12,0),5))*($G509/INDEX($AV$5:$BA$12,MATCH($D509,$AR$5:$AR$12,0),5))^$I509)+(EXP(-$G509/INDEX($AV$5:$BA$12,MATCH($D509,$AR$5:$AR$12,0),6))*($G509/INDEX($AV$5:$BA$12,MATCH($D509,$AR$5:$AR$12,0),6))^$I509)),0)</x:f>
        <x:v>0</x:v>
      </x:c>
      <x:c r="AA509" s="145" t="n">
        <x:f>IFERROR((EXP(-$G509/INDEX($AV$5:$BA$12,MATCH($D509,$AR$5:$AR$12,0),3))*($G509/INDEX($AV$5:$BA$12,MATCH($D509,$AR$5:$AR$12,0),3))^$I509)/((EXP(-$G509/INDEX($AV$5:$BA$12,MATCH($D509,$AR$5:$AR$12,0),1))*($G509/INDEX($AV$5:$BA$12,MATCH($D509,$AR$5:$AR$12,0),1))^$I509)+(EXP(-$G509/INDEX($AV$5:$BA$12,MATCH($D509,$AR$5:$AR$12,0),2))*($G509/INDEX($AV$5:$BA$12,MATCH($D509,$AR$5:$AR$12,0),2))^$I509)+(EXP(-$G509/INDEX($AV$5:$BA$12,MATCH($D509,$AR$5:$AR$12,0),3))*($G509/INDEX($AV$5:$BA$12,MATCH($D509,$AR$5:$AR$12,0),3))^$I509)+(EXP(-$G509/INDEX($AV$5:$BA$12,MATCH($D509,$AR$5:$AR$12,0),4))*($G509/INDEX($AV$5:$BA$12,MATCH($D509,$AR$5:$AR$12,0),4))^$I509)+(EXP(-$G509/INDEX($AV$5:$BA$12,MATCH($D509,$AR$5:$AR$12,0),5))*($G509/INDEX($AV$5:$BA$12,MATCH($D509,$AR$5:$AR$12,0),5))^$I509)+(EXP(-$G509/INDEX($AV$5:$BA$12,MATCH($D509,$AR$5:$AR$12,0),6))*($G509/INDEX($AV$5:$BA$12,MATCH($D509,$AR$5:$AR$12,0),6))^$I509)),0)</x:f>
        <x:v>0</x:v>
      </x:c>
      <x:c r="AB509" s="145" t="n">
        <x:f>IFERROR((EXP(-$G509/INDEX($AV$5:$BA$12,MATCH($D509,$AR$5:$AR$12,0),4))*($G509/INDEX($AV$5:$BA$12,MATCH($D509,$AR$5:$AR$12,0),4))^$I509)/((EXP(-$G509/INDEX($AV$5:$BA$12,MATCH($D509,$AR$5:$AR$12,0),1))*($G509/INDEX($AV$5:$BA$12,MATCH($D509,$AR$5:$AR$12,0),1))^$I509)+(EXP(-$G509/INDEX($AV$5:$BA$12,MATCH($D509,$AR$5:$AR$12,0),2))*($G509/INDEX($AV$5:$BA$12,MATCH($D509,$AR$5:$AR$12,0),2))^$I509)+(EXP(-$G509/INDEX($AV$5:$BA$12,MATCH($D509,$AR$5:$AR$12,0),3))*($G509/INDEX($AV$5:$BA$12,MATCH($D509,$AR$5:$AR$12,0),3))^$I509)+(EXP(-$G509/INDEX($AV$5:$BA$12,MATCH($D509,$AR$5:$AR$12,0),4))*($G509/INDEX($AV$5:$BA$12,MATCH($D509,$AR$5:$AR$12,0),4))^$I509)+(EXP(-$G509/INDEX($AV$5:$BA$12,MATCH($D509,$AR$5:$AR$12,0),5))*($G509/INDEX($AV$5:$BA$12,MATCH($D509,$AR$5:$AR$12,0),5))^$I509)+(EXP(-$G509/INDEX($AV$5:$BA$12,MATCH($D509,$AR$5:$AR$12,0),6))*($G509/INDEX($AV$5:$BA$12,MATCH($D509,$AR$5:$AR$12,0),6))^$I509)),0)</x:f>
        <x:v>0</x:v>
      </x:c>
      <x:c r="AC509" s="145" t="n">
        <x:f>IFERROR((EXP(-$G509/INDEX($AV$5:$BA$12,MATCH($D509,$AR$5:$AR$12,0),5))*($G509/INDEX($AV$5:$BA$12,MATCH($D509,$AR$5:$AR$12,0),5))^$I509)/((EXP(-$G509/INDEX($AV$5:$BA$12,MATCH($D509,$AR$5:$AR$12,0),1))*($G509/INDEX($AV$5:$BA$12,MATCH($D509,$AR$5:$AR$12,0),1))^$I509)+(EXP(-$G509/INDEX($AV$5:$BA$12,MATCH($D509,$AR$5:$AR$12,0),2))*($G509/INDEX($AV$5:$BA$12,MATCH($D509,$AR$5:$AR$12,0),2))^$I509)+(EXP(-$G509/INDEX($AV$5:$BA$12,MATCH($D509,$AR$5:$AR$12,0),3))*($G509/INDEX($AV$5:$BA$12,MATCH($D509,$AR$5:$AR$12,0),3))^$I509)+(EXP(-$G509/INDEX($AV$5:$BA$12,MATCH($D509,$AR$5:$AR$12,0),4))*($G509/INDEX($AV$5:$BA$12,MATCH($D509,$AR$5:$AR$12,0),4))^$I509)+(EXP(-$G509/INDEX($AV$5:$BA$12,MATCH($D509,$AR$5:$AR$12,0),5))*($G509/INDEX($AV$5:$BA$12,MATCH($D509,$AR$5:$AR$12,0),5))^$I509)+(EXP(-$G509/INDEX($AV$5:$BA$12,MATCH($D509,$AR$5:$AR$12,0),6))*($G509/INDEX($AV$5:$BA$12,MATCH($D509,$AR$5:$AR$12,0),6))^$I509)),0)</x:f>
        <x:v>0</x:v>
      </x:c>
      <x:c r="AD509" s="145" t="n">
        <x:f>IFERROR((EXP(-$G509/INDEX($AV$5:$BA$12,MATCH($D509,$AR$5:$AR$12,0),6))*($G509/INDEX($AV$5:$BA$12,MATCH($D509,$AR$5:$AR$12,0),6))^$I509)/((EXP(-$G509/INDEX($AV$5:$BA$12,MATCH($D509,$AR$5:$AR$12,0),1))*($G509/INDEX($AV$5:$BA$12,MATCH($D509,$AR$5:$AR$12,0),1))^$I509)+(EXP(-$G509/INDEX($AV$5:$BA$12,MATCH($D509,$AR$5:$AR$12,0),2))*($G509/INDEX($AV$5:$BA$12,MATCH($D509,$AR$5:$AR$12,0),2))^$I509)+(EXP(-$G509/INDEX($AV$5:$BA$12,MATCH($D509,$AR$5:$AR$12,0),3))*($G509/INDEX($AV$5:$BA$12,MATCH($D509,$AR$5:$AR$12,0),3))^$I509)+(EXP(-$G509/INDEX($AV$5:$BA$12,MATCH($D509,$AR$5:$AR$12,0),4))*($G509/INDEX($AV$5:$BA$12,MATCH($D509,$AR$5:$AR$12,0),4))^$I509)+(EXP(-$G509/INDEX($AV$5:$BA$12,MATCH($D509,$AR$5:$AR$12,0),5))*($G509/INDEX($AV$5:$BA$12,MATCH($D509,$AR$5:$AR$12,0),5))^$I509)+(EXP(-$G509/INDEX($AV$5:$BA$12,MATCH($D509,$AR$5:$AR$12,0),6))*($G509/INDEX($AV$5:$BA$12,MATCH($D509,$AR$5:$AR$12,0),6))^$I509)),0)</x:f>
        <x:v>0</x:v>
      </x:c>
      <x:c r="AE509" s="145" t="n">
        <x:f>IFERROR((EXP(-$G509/INDEX($BB$5:$BG$12,MATCH($D509,$AR$5:$AR$12,0),1))*($G509/INDEX($BB$5:$BG$12,MATCH($D509,$AR$5:$AR$12,0),1))^$J509)/((EXP(-$G509/INDEX($BB$5:$BG$12,MATCH($D509,$AR$5:$AR$12,0),1))*($G509/INDEX($BB$5:$BG$12,MATCH($D509,$AR$5:$AR$12,0),1))^$J509)+(EXP(-$G509/INDEX($BB$5:$BG$12,MATCH($D509,$AR$5:$AR$12,0),2))*($G509/INDEX($BB$5:$BG$12,MATCH($D509,$AR$5:$AR$12,0),2))^$J509)+(EXP(-$G509/INDEX($BB$5:$BG$12,MATCH($D509,$AR$5:$AR$12,0),3))*($G509/INDEX($BB$5:$BG$12,MATCH($D509,$AR$5:$AR$12,0),3))^$J509)+(EXP(-$G509/INDEX($BB$5:$BG$12,MATCH($D509,$AR$5:$AR$12,0),4))*($G509/INDEX($BB$5:$BG$12,MATCH($D509,$AR$5:$AR$12,0),4))^$J509)+(EXP(-$G509/INDEX($BB$5:$BG$12,MATCH($D509,$AR$5:$AR$12,0),5))*($G509/INDEX($BB$5:$BG$12,MATCH($D509,$AR$5:$AR$12,0),5))^$J509)+(EXP(-$G509/INDEX($BB$5:$BG$12,MATCH($D509,$AR$5:$AR$12,0),6))*($G509/INDEX($BB$5:$BG$12,MATCH($D509,$AR$5:$AR$12,0),6))^$J509)),0)</x:f>
        <x:v>0</x:v>
      </x:c>
      <x:c r="AF509" s="145" t="n">
        <x:f>IFERROR((EXP(-$G509/INDEX($BB$5:$BG$12,MATCH($D509,$AR$5:$AR$12,0),2))*($G509/INDEX($BB$5:$BG$12,MATCH($D509,$AR$5:$AR$12,0),2))^$J509)/((EXP(-$G509/INDEX($BB$5:$BG$12,MATCH($D509,$AR$5:$AR$12,0),1))*($G509/INDEX($BB$5:$BG$12,MATCH($D509,$AR$5:$AR$12,0),1))^$J509)+(EXP(-$G509/INDEX($BB$5:$BG$12,MATCH($D509,$AR$5:$AR$12,0),2))*($G509/INDEX($BB$5:$BG$12,MATCH($D509,$AR$5:$AR$12,0),2))^$J509)+(EXP(-$G509/INDEX($BB$5:$BG$12,MATCH($D509,$AR$5:$AR$12,0),3))*($G509/INDEX($BB$5:$BG$12,MATCH($D509,$AR$5:$AR$12,0),3))^$J509)+(EXP(-$G509/INDEX($BB$5:$BG$12,MATCH($D509,$AR$5:$AR$12,0),4))*($G509/INDEX($BB$5:$BG$12,MATCH($D509,$AR$5:$AR$12,0),4))^$J509)+(EXP(-$G509/INDEX($BB$5:$BG$12,MATCH($D509,$AR$5:$AR$12,0),5))*($G509/INDEX($BB$5:$BG$12,MATCH($D509,$AR$5:$AR$12,0),5))^$J509)+(EXP(-$G509/INDEX($BB$5:$BG$12,MATCH($D509,$AR$5:$AR$12,0),6))*($G509/INDEX($BB$5:$BG$12,MATCH($D509,$AR$5:$AR$12,0),6))^$J509)),0)</x:f>
        <x:v>0</x:v>
      </x:c>
      <x:c r="AG509" s="145" t="n">
        <x:f>IFERROR((EXP(-$G509/INDEX($BB$5:$BG$12,MATCH($D509,$AR$5:$AR$12,0),3))*($G509/INDEX($BB$5:$BG$12,MATCH($D509,$AR$5:$AR$12,0),3))^$J509)/((EXP(-$G509/INDEX($BB$5:$BG$12,MATCH($D509,$AR$5:$AR$12,0),1))*($G509/INDEX($BB$5:$BG$12,MATCH($D509,$AR$5:$AR$12,0),1))^$J509)+(EXP(-$G509/INDEX($BB$5:$BG$12,MATCH($D509,$AR$5:$AR$12,0),2))*($G509/INDEX($BB$5:$BG$12,MATCH($D509,$AR$5:$AR$12,0),2))^$J509)+(EXP(-$G509/INDEX($BB$5:$BG$12,MATCH($D509,$AR$5:$AR$12,0),3))*($G509/INDEX($BB$5:$BG$12,MATCH($D509,$AR$5:$AR$12,0),3))^$J509)+(EXP(-$G509/INDEX($BB$5:$BG$12,MATCH($D509,$AR$5:$AR$12,0),4))*($G509/INDEX($BB$5:$BG$12,MATCH($D509,$AR$5:$AR$12,0),4))^$J509)+(EXP(-$G509/INDEX($BB$5:$BG$12,MATCH($D509,$AR$5:$AR$12,0),5))*($G509/INDEX($BB$5:$BG$12,MATCH($D509,$AR$5:$AR$12,0),5))^$J509)+(EXP(-$G509/INDEX($BB$5:$BG$12,MATCH($D509,$AR$5:$AR$12,0),6))*($G509/INDEX($BB$5:$BG$12,MATCH($D509,$AR$5:$AR$12,0),6))^$J509)),0)</x:f>
        <x:v>0</x:v>
      </x:c>
      <x:c r="AH509" s="145" t="n">
        <x:f>IFERROR((EXP(-$G509/INDEX($BB$5:$BG$12,MATCH($D509,$AR$5:$AR$12,0),4))*($G509/INDEX($BB$5:$BG$12,MATCH($D509,$AR$5:$AR$12,0),4))^$J509)/((EXP(-$G509/INDEX($BB$5:$BG$12,MATCH($D509,$AR$5:$AR$12,0),1))*($G509/INDEX($BB$5:$BG$12,MATCH($D509,$AR$5:$AR$12,0),1))^$J509)+(EXP(-$G509/INDEX($BB$5:$BG$12,MATCH($D509,$AR$5:$AR$12,0),2))*($G509/INDEX($BB$5:$BG$12,MATCH($D509,$AR$5:$AR$12,0),2))^$J509)+(EXP(-$G509/INDEX($BB$5:$BG$12,MATCH($D509,$AR$5:$AR$12,0),3))*($G509/INDEX($BB$5:$BG$12,MATCH($D509,$AR$5:$AR$12,0),3))^$J509)+(EXP(-$G509/INDEX($BB$5:$BG$12,MATCH($D509,$AR$5:$AR$12,0),4))*($G509/INDEX($BB$5:$BG$12,MATCH($D509,$AR$5:$AR$12,0),4))^$J509)+(EXP(-$G509/INDEX($BB$5:$BG$12,MATCH($D509,$AR$5:$AR$12,0),5))*($G509/INDEX($BB$5:$BG$12,MATCH($D509,$AR$5:$AR$12,0),5))^$J509)+(EXP(-$G509/INDEX($BB$5:$BG$12,MATCH($D509,$AR$5:$AR$12,0),6))*($G509/INDEX($BB$5:$BG$12,MATCH($D509,$AR$5:$AR$12,0),6))^$J509)),0)</x:f>
        <x:v>0</x:v>
      </x:c>
      <x:c r="AI509" s="145" t="n">
        <x:f>IFERROR((EXP(-$G509/INDEX($BB$5:$BG$12,MATCH($D509,$AR$5:$AR$12,0),5))*($G509/INDEX($BB$5:$BG$12,MATCH($D509,$AR$5:$AR$12,0),5))^$J509)/((EXP(-$G509/INDEX($BB$5:$BG$12,MATCH($D509,$AR$5:$AR$12,0),1))*($G509/INDEX($BB$5:$BG$12,MATCH($D509,$AR$5:$AR$12,0),1))^$J509)+(EXP(-$G509/INDEX($BB$5:$BG$12,MATCH($D509,$AR$5:$AR$12,0),2))*($G509/INDEX($BB$5:$BG$12,MATCH($D509,$AR$5:$AR$12,0),2))^$J509)+(EXP(-$G509/INDEX($BB$5:$BG$12,MATCH($D509,$AR$5:$AR$12,0),3))*($G509/INDEX($BB$5:$BG$12,MATCH($D509,$AR$5:$AR$12,0),3))^$J509)+(EXP(-$G509/INDEX($BB$5:$BG$12,MATCH($D509,$AR$5:$AR$12,0),4))*($G509/INDEX($BB$5:$BG$12,MATCH($D509,$AR$5:$AR$12,0),4))^$J509)+(EXP(-$G509/INDEX($BB$5:$BG$12,MATCH($D509,$AR$5:$AR$12,0),5))*($G509/INDEX($BB$5:$BG$12,MATCH($D509,$AR$5:$AR$12,0),5))^$J509)+(EXP(-$G509/INDEX($BB$5:$BG$12,MATCH($D509,$AR$5:$AR$12,0),6))*($G509/INDEX($BB$5:$BG$12,MATCH($D509,$AR$5:$AR$12,0),6))^$J509)),0)</x:f>
        <x:v>0</x:v>
      </x:c>
      <x:c r="AJ509" s="145" t="n">
        <x:f>IFERROR((EXP(-$G509/INDEX($BB$5:$BG$12,MATCH($D509,$AR$5:$AR$12,0),6))*($G509/INDEX($BB$5:$BG$12,MATCH($D509,$AR$5:$AR$12,0),6))^$J509)/((EXP(-$G509/INDEX($BB$5:$BG$12,MATCH($D509,$AR$5:$AR$12,0),1))*($G509/INDEX($BB$5:$BG$12,MATCH($D509,$AR$5:$AR$12,0),1))^$J509)+(EXP(-$G509/INDEX($BB$5:$BG$12,MATCH($D509,$AR$5:$AR$12,0),2))*($G509/INDEX($BB$5:$BG$12,MATCH($D509,$AR$5:$AR$12,0),2))^$J509)+(EXP(-$G509/INDEX($BB$5:$BG$12,MATCH($D509,$AR$5:$AR$12,0),3))*($G509/INDEX($BB$5:$BG$12,MATCH($D509,$AR$5:$AR$12,0),3))^$J509)+(EXP(-$G509/INDEX($BB$5:$BG$12,MATCH($D509,$AR$5:$AR$12,0),4))*($G509/INDEX($BB$5:$BG$12,MATCH($D509,$AR$5:$AR$12,0),4))^$J509)+(EXP(-$G509/INDEX($BB$5:$BG$12,MATCH($D509,$AR$5:$AR$12,0),5))*($G509/INDEX($BB$5:$BG$12,MATCH($D509,$AR$5:$AR$12,0),5))^$J509)+(EXP(-$G509/INDEX($BB$5:$BG$12,MATCH($D509,$AR$5:$AR$12,0),6))*($G509/INDEX($BB$5:$BG$12,MATCH($D509,$AR$5:$AR$12,0),6))^$J509)),0)</x:f>
        <x:v>0</x:v>
      </x:c>
      <x:c r="BJ509"/>
      <x:c r="BK509"/>
      <x:c r="BL509"/>
      <x:c r="BM509"/>
      <x:c r="BN509"/>
      <x:c r="BO509"/>
      <x:c r="BP509"/>
      <x:c r="BQ509"/>
      <x:c r="BR509"/>
      <x:c r="BS509"/>
      <x:c r="BT509"/>
      <x:c r="BU509"/>
      <x:c r="BV509"/>
      <x:c r="BW509"/>
      <x:c r="BX509"/>
      <x:c r="BY509"/>
      <x:c r="BZ509"/>
    </x:row>
    <x:row r="510">
      <x:c r="A510" s="30" t="n">
        <x:f>'対象台データ'!A508</x:f>
        <x:v>46230</x:v>
      </x:c>
      <x:c r="B510" s="1004" t="str">
        <x:f>'対象台データ'!B508</x:f>
        <x:v>月</x:v>
      </x:c>
      <x:c r="C510" s="1004" t="str">
        <x:f>'対象台データ'!C508</x:f>
        <x:v>7/27</x:v>
      </x:c>
      <x:c r="D510" t="str">
        <x:f>'対象台データ'!D508</x:f>
        <x:v>カバネリ 海門決戦</x:v>
      </x:c>
      <x:c r="E510" s="1015" t="n">
        <x:f>IF($X510="A",MIN(100,MAX(0,55+(V510-55)*(1+0.4*SQRT(MIN(G510/8000,1))))),MIN(100,MAX(0,V510)))</x:f>
        <x:v>71.34156891673118</x:v>
      </x:c>
      <x:c r="F510" s="1017" t="n">
        <x:f>'対象台データ'!E508</x:f>
        <x:v>542</x:v>
      </x:c>
      <x:c r="G510" s="644" t="n">
        <x:f>'対象台データ'!F508</x:f>
        <x:v>4975</x:v>
      </x:c>
      <x:c r="H510" s="644" t="n">
        <x:f>'対象台データ'!G508</x:f>
        <x:v>5613</x:v>
      </x:c>
      <x:c r="I510" s="644" t="n">
        <x:f>'対象台データ'!H508</x:f>
        <x:v>0</x:v>
      </x:c>
      <x:c r="J510" s="644" t="n">
        <x:f>'対象台データ'!I508</x:f>
        <x:v>22</x:v>
      </x:c>
      <x:c r="K510" s="145" t="n">
        <x:f>'対象台データ'!K508</x:f>
        <x:v>1.3760804020100503</x:v>
      </x:c>
      <x:c r="L510" s="28" t="n">
        <x:f>IF(G510&lt;=0,5,IF(G510&lt;1500,5+(G510-0)*(20-5)/(1500-0),IF(G510&lt;3000,20+(G510-1500)*(40-20)/(3000-1500),IF(G510&lt;4500,40+(G510-3000)*(58-40)/(4500-3000),IF(G510&lt;6000,58+(G510-4500)*(72-58)/(6000-4500),IF(G510&lt;7500,72+(G510-6000)*(84-72)/(7500-6000),IF(G510&lt;9000,84+(G510-7500)*(93-84)/(9000-7500),IF(G510&lt;11000,93+(G510-9000)*(100-93)/(11000-9000),100))))))))</x:f>
        <x:v>62.43333333333334</x:v>
      </x:c>
      <x:c r="M510" s="28" t="n">
        <x:v>1</x:v>
      </x:c>
      <x:c r="N510" s="28" t="n">
        <x:f>MIN(100,L510*M510)</x:f>
        <x:v>62.43333333333334</x:v>
      </x:c>
      <x:c r="O510" s="28" t="n">
        <x:f>IF(K510&lt;=0.8,0,IF(K510&lt;0.9,0+(K510-0.8)*(10-0)/(0.9-0.8),IF(K510&lt;1,10+(K510-0.9)*(35-10)/(1-0.9),IF(K510&lt;1.2,35+(K510-1)*(87-35)/(1.2-1),IF(K510&lt;1.3,87+(K510-1.2)*(96-87)/(1.3-1.2),IF(K510&lt;1.45,96+(K510-1.3)*(100-96)/(1.45-1.3),100))))))</x:f>
        <x:v>98.02881072026801</x:v>
      </x:c>
      <x:c r="P510" s="145" t="n">
        <x:f>MIN(1,SQRT(G510/8000))</x:f>
        <x:v>0.7885905147793751</x:v>
      </x:c>
      <x:c r="Q510" s="28" t="n">
        <x:f>35+(O510-35)*P510</x:f>
        <x:v>84.70392229182795</x:v>
      </x:c>
      <x:c r="R510" s="28" t="n">
        <x:f>IF(K510&lt;0.95,MIN(25,(0.95-K510)*250),0)</x:f>
        <x:v>0</x:v>
      </x:c>
      <x:c r="S510" s="28" t="n">
        <x:f>IF($X510="A",Y510*5+Z510*15+AA510*30+AB510*60+AC510*80+AD510*100,0)</x:f>
        <x:v>0</x:v>
      </x:c>
      <x:c r="T510" s="28" t="n">
        <x:f>IF($X510="A",AE510*5+AF510*15+AG510*30+AH510*60+AI510*80+AJ510*100,0)</x:f>
        <x:v>0</x:v>
      </x:c>
      <x:c r="U510" s="28" t="n">
        <x:f>IF($X510="A",S510*15%+T510*30%+Q510*55%,0)</x:f>
        <x:v>0</x:v>
      </x:c>
      <x:c r="V510" s="1019" t="n">
        <x:f>IF($X510="A",U510*80%+N510*20%,N510*IFERROR(INDEX($AT$5:$AT$60,MATCH($D510,$AR$5:$AR$60,0)),0.6)+Q510*IFERROR(INDEX($AU$5:$AU$60,MATCH($D510,$AR$5:$AR$60,0)),0.4)-R510)</x:f>
        <x:v>71.34156891673118</x:v>
      </x:c>
      <x:c r="W510" s="25" t="str">
        <x:f>IF(E510&gt;=90,"設定6級候補",IF(E510&gt;=75,"設定4以上強候補",IF(E510&gt;=60,"設定4以上を疑う","要観察")))</x:f>
        <x:v>設定4以上を疑う</x:v>
      </x:c>
      <x:c r="X510" s="1004" t="str">
        <x:f>IFERROR(INDEX($AS$5:$AS$60,MATCH($D510,$AR$5:$AR$60,0)),"AT")</x:f>
        <x:v>AT</x:v>
      </x:c>
      <x:c r="Y510" s="145" t="n">
        <x:f>IFERROR((EXP(-$G510/INDEX($AV$5:$BA$12,MATCH($D510,$AR$5:$AR$12,0),1))*($G510/INDEX($AV$5:$BA$12,MATCH($D510,$AR$5:$AR$12,0),1))^$I510)/((EXP(-$G510/INDEX($AV$5:$BA$12,MATCH($D510,$AR$5:$AR$12,0),1))*($G510/INDEX($AV$5:$BA$12,MATCH($D510,$AR$5:$AR$12,0),1))^$I510)+(EXP(-$G510/INDEX($AV$5:$BA$12,MATCH($D510,$AR$5:$AR$12,0),2))*($G510/INDEX($AV$5:$BA$12,MATCH($D510,$AR$5:$AR$12,0),2))^$I510)+(EXP(-$G510/INDEX($AV$5:$BA$12,MATCH($D510,$AR$5:$AR$12,0),3))*($G510/INDEX($AV$5:$BA$12,MATCH($D510,$AR$5:$AR$12,0),3))^$I510)+(EXP(-$G510/INDEX($AV$5:$BA$12,MATCH($D510,$AR$5:$AR$12,0),4))*($G510/INDEX($AV$5:$BA$12,MATCH($D510,$AR$5:$AR$12,0),4))^$I510)+(EXP(-$G510/INDEX($AV$5:$BA$12,MATCH($D510,$AR$5:$AR$12,0),5))*($G510/INDEX($AV$5:$BA$12,MATCH($D510,$AR$5:$AR$12,0),5))^$I510)+(EXP(-$G510/INDEX($AV$5:$BA$12,MATCH($D510,$AR$5:$AR$12,0),6))*($G510/INDEX($AV$5:$BA$12,MATCH($D510,$AR$5:$AR$12,0),6))^$I510)),0)</x:f>
        <x:v>0</x:v>
      </x:c>
      <x:c r="Z510" s="145" t="n">
        <x:f>IFERROR((EXP(-$G510/INDEX($AV$5:$BA$12,MATCH($D510,$AR$5:$AR$12,0),2))*($G510/INDEX($AV$5:$BA$12,MATCH($D510,$AR$5:$AR$12,0),2))^$I510)/((EXP(-$G510/INDEX($AV$5:$BA$12,MATCH($D510,$AR$5:$AR$12,0),1))*($G510/INDEX($AV$5:$BA$12,MATCH($D510,$AR$5:$AR$12,0),1))^$I510)+(EXP(-$G510/INDEX($AV$5:$BA$12,MATCH($D510,$AR$5:$AR$12,0),2))*($G510/INDEX($AV$5:$BA$12,MATCH($D510,$AR$5:$AR$12,0),2))^$I510)+(EXP(-$G510/INDEX($AV$5:$BA$12,MATCH($D510,$AR$5:$AR$12,0),3))*($G510/INDEX($AV$5:$BA$12,MATCH($D510,$AR$5:$AR$12,0),3))^$I510)+(EXP(-$G510/INDEX($AV$5:$BA$12,MATCH($D510,$AR$5:$AR$12,0),4))*($G510/INDEX($AV$5:$BA$12,MATCH($D510,$AR$5:$AR$12,0),4))^$I510)+(EXP(-$G510/INDEX($AV$5:$BA$12,MATCH($D510,$AR$5:$AR$12,0),5))*($G510/INDEX($AV$5:$BA$12,MATCH($D510,$AR$5:$AR$12,0),5))^$I510)+(EXP(-$G510/INDEX($AV$5:$BA$12,MATCH($D510,$AR$5:$AR$12,0),6))*($G510/INDEX($AV$5:$BA$12,MATCH($D510,$AR$5:$AR$12,0),6))^$I510)),0)</x:f>
        <x:v>0</x:v>
      </x:c>
      <x:c r="AA510" s="145" t="n">
        <x:f>IFERROR((EXP(-$G510/INDEX($AV$5:$BA$12,MATCH($D510,$AR$5:$AR$12,0),3))*($G510/INDEX($AV$5:$BA$12,MATCH($D510,$AR$5:$AR$12,0),3))^$I510)/((EXP(-$G510/INDEX($AV$5:$BA$12,MATCH($D510,$AR$5:$AR$12,0),1))*($G510/INDEX($AV$5:$BA$12,MATCH($D510,$AR$5:$AR$12,0),1))^$I510)+(EXP(-$G510/INDEX($AV$5:$BA$12,MATCH($D510,$AR$5:$AR$12,0),2))*($G510/INDEX($AV$5:$BA$12,MATCH($D510,$AR$5:$AR$12,0),2))^$I510)+(EXP(-$G510/INDEX($AV$5:$BA$12,MATCH($D510,$AR$5:$AR$12,0),3))*($G510/INDEX($AV$5:$BA$12,MATCH($D510,$AR$5:$AR$12,0),3))^$I510)+(EXP(-$G510/INDEX($AV$5:$BA$12,MATCH($D510,$AR$5:$AR$12,0),4))*($G510/INDEX($AV$5:$BA$12,MATCH($D510,$AR$5:$AR$12,0),4))^$I510)+(EXP(-$G510/INDEX($AV$5:$BA$12,MATCH($D510,$AR$5:$AR$12,0),5))*($G510/INDEX($AV$5:$BA$12,MATCH($D510,$AR$5:$AR$12,0),5))^$I510)+(EXP(-$G510/INDEX($AV$5:$BA$12,MATCH($D510,$AR$5:$AR$12,0),6))*($G510/INDEX($AV$5:$BA$12,MATCH($D510,$AR$5:$AR$12,0),6))^$I510)),0)</x:f>
        <x:v>0</x:v>
      </x:c>
      <x:c r="AB510" s="145" t="n">
        <x:f>IFERROR((EXP(-$G510/INDEX($AV$5:$BA$12,MATCH($D510,$AR$5:$AR$12,0),4))*($G510/INDEX($AV$5:$BA$12,MATCH($D510,$AR$5:$AR$12,0),4))^$I510)/((EXP(-$G510/INDEX($AV$5:$BA$12,MATCH($D510,$AR$5:$AR$12,0),1))*($G510/INDEX($AV$5:$BA$12,MATCH($D510,$AR$5:$AR$12,0),1))^$I510)+(EXP(-$G510/INDEX($AV$5:$BA$12,MATCH($D510,$AR$5:$AR$12,0),2))*($G510/INDEX($AV$5:$BA$12,MATCH($D510,$AR$5:$AR$12,0),2))^$I510)+(EXP(-$G510/INDEX($AV$5:$BA$12,MATCH($D510,$AR$5:$AR$12,0),3))*($G510/INDEX($AV$5:$BA$12,MATCH($D510,$AR$5:$AR$12,0),3))^$I510)+(EXP(-$G510/INDEX($AV$5:$BA$12,MATCH($D510,$AR$5:$AR$12,0),4))*($G510/INDEX($AV$5:$BA$12,MATCH($D510,$AR$5:$AR$12,0),4))^$I510)+(EXP(-$G510/INDEX($AV$5:$BA$12,MATCH($D510,$AR$5:$AR$12,0),5))*($G510/INDEX($AV$5:$BA$12,MATCH($D510,$AR$5:$AR$12,0),5))^$I510)+(EXP(-$G510/INDEX($AV$5:$BA$12,MATCH($D510,$AR$5:$AR$12,0),6))*($G510/INDEX($AV$5:$BA$12,MATCH($D510,$AR$5:$AR$12,0),6))^$I510)),0)</x:f>
        <x:v>0</x:v>
      </x:c>
      <x:c r="AC510" s="145" t="n">
        <x:f>IFERROR((EXP(-$G510/INDEX($AV$5:$BA$12,MATCH($D510,$AR$5:$AR$12,0),5))*($G510/INDEX($AV$5:$BA$12,MATCH($D510,$AR$5:$AR$12,0),5))^$I510)/((EXP(-$G510/INDEX($AV$5:$BA$12,MATCH($D510,$AR$5:$AR$12,0),1))*($G510/INDEX($AV$5:$BA$12,MATCH($D510,$AR$5:$AR$12,0),1))^$I510)+(EXP(-$G510/INDEX($AV$5:$BA$12,MATCH($D510,$AR$5:$AR$12,0),2))*($G510/INDEX($AV$5:$BA$12,MATCH($D510,$AR$5:$AR$12,0),2))^$I510)+(EXP(-$G510/INDEX($AV$5:$BA$12,MATCH($D510,$AR$5:$AR$12,0),3))*($G510/INDEX($AV$5:$BA$12,MATCH($D510,$AR$5:$AR$12,0),3))^$I510)+(EXP(-$G510/INDEX($AV$5:$BA$12,MATCH($D510,$AR$5:$AR$12,0),4))*($G510/INDEX($AV$5:$BA$12,MATCH($D510,$AR$5:$AR$12,0),4))^$I510)+(EXP(-$G510/INDEX($AV$5:$BA$12,MATCH($D510,$AR$5:$AR$12,0),5))*($G510/INDEX($AV$5:$BA$12,MATCH($D510,$AR$5:$AR$12,0),5))^$I510)+(EXP(-$G510/INDEX($AV$5:$BA$12,MATCH($D510,$AR$5:$AR$12,0),6))*($G510/INDEX($AV$5:$BA$12,MATCH($D510,$AR$5:$AR$12,0),6))^$I510)),0)</x:f>
        <x:v>0</x:v>
      </x:c>
      <x:c r="AD510" s="145" t="n">
        <x:f>IFERROR((EXP(-$G510/INDEX($AV$5:$BA$12,MATCH($D510,$AR$5:$AR$12,0),6))*($G510/INDEX($AV$5:$BA$12,MATCH($D510,$AR$5:$AR$12,0),6))^$I510)/((EXP(-$G510/INDEX($AV$5:$BA$12,MATCH($D510,$AR$5:$AR$12,0),1))*($G510/INDEX($AV$5:$BA$12,MATCH($D510,$AR$5:$AR$12,0),1))^$I510)+(EXP(-$G510/INDEX($AV$5:$BA$12,MATCH($D510,$AR$5:$AR$12,0),2))*($G510/INDEX($AV$5:$BA$12,MATCH($D510,$AR$5:$AR$12,0),2))^$I510)+(EXP(-$G510/INDEX($AV$5:$BA$12,MATCH($D510,$AR$5:$AR$12,0),3))*($G510/INDEX($AV$5:$BA$12,MATCH($D510,$AR$5:$AR$12,0),3))^$I510)+(EXP(-$G510/INDEX($AV$5:$BA$12,MATCH($D510,$AR$5:$AR$12,0),4))*($G510/INDEX($AV$5:$BA$12,MATCH($D510,$AR$5:$AR$12,0),4))^$I510)+(EXP(-$G510/INDEX($AV$5:$BA$12,MATCH($D510,$AR$5:$AR$12,0),5))*($G510/INDEX($AV$5:$BA$12,MATCH($D510,$AR$5:$AR$12,0),5))^$I510)+(EXP(-$G510/INDEX($AV$5:$BA$12,MATCH($D510,$AR$5:$AR$12,0),6))*($G510/INDEX($AV$5:$BA$12,MATCH($D510,$AR$5:$AR$12,0),6))^$I510)),0)</x:f>
        <x:v>0</x:v>
      </x:c>
      <x:c r="AE510" s="145" t="n">
        <x:f>IFERROR((EXP(-$G510/INDEX($BB$5:$BG$12,MATCH($D510,$AR$5:$AR$12,0),1))*($G510/INDEX($BB$5:$BG$12,MATCH($D510,$AR$5:$AR$12,0),1))^$J510)/((EXP(-$G510/INDEX($BB$5:$BG$12,MATCH($D510,$AR$5:$AR$12,0),1))*($G510/INDEX($BB$5:$BG$12,MATCH($D510,$AR$5:$AR$12,0),1))^$J510)+(EXP(-$G510/INDEX($BB$5:$BG$12,MATCH($D510,$AR$5:$AR$12,0),2))*($G510/INDEX($BB$5:$BG$12,MATCH($D510,$AR$5:$AR$12,0),2))^$J510)+(EXP(-$G510/INDEX($BB$5:$BG$12,MATCH($D510,$AR$5:$AR$12,0),3))*($G510/INDEX($BB$5:$BG$12,MATCH($D510,$AR$5:$AR$12,0),3))^$J510)+(EXP(-$G510/INDEX($BB$5:$BG$12,MATCH($D510,$AR$5:$AR$12,0),4))*($G510/INDEX($BB$5:$BG$12,MATCH($D510,$AR$5:$AR$12,0),4))^$J510)+(EXP(-$G510/INDEX($BB$5:$BG$12,MATCH($D510,$AR$5:$AR$12,0),5))*($G510/INDEX($BB$5:$BG$12,MATCH($D510,$AR$5:$AR$12,0),5))^$J510)+(EXP(-$G510/INDEX($BB$5:$BG$12,MATCH($D510,$AR$5:$AR$12,0),6))*($G510/INDEX($BB$5:$BG$12,MATCH($D510,$AR$5:$AR$12,0),6))^$J510)),0)</x:f>
        <x:v>0</x:v>
      </x:c>
      <x:c r="AF510" s="145" t="n">
        <x:f>IFERROR((EXP(-$G510/INDEX($BB$5:$BG$12,MATCH($D510,$AR$5:$AR$12,0),2))*($G510/INDEX($BB$5:$BG$12,MATCH($D510,$AR$5:$AR$12,0),2))^$J510)/((EXP(-$G510/INDEX($BB$5:$BG$12,MATCH($D510,$AR$5:$AR$12,0),1))*($G510/INDEX($BB$5:$BG$12,MATCH($D510,$AR$5:$AR$12,0),1))^$J510)+(EXP(-$G510/INDEX($BB$5:$BG$12,MATCH($D510,$AR$5:$AR$12,0),2))*($G510/INDEX($BB$5:$BG$12,MATCH($D510,$AR$5:$AR$12,0),2))^$J510)+(EXP(-$G510/INDEX($BB$5:$BG$12,MATCH($D510,$AR$5:$AR$12,0),3))*($G510/INDEX($BB$5:$BG$12,MATCH($D510,$AR$5:$AR$12,0),3))^$J510)+(EXP(-$G510/INDEX($BB$5:$BG$12,MATCH($D510,$AR$5:$AR$12,0),4))*($G510/INDEX($BB$5:$BG$12,MATCH($D510,$AR$5:$AR$12,0),4))^$J510)+(EXP(-$G510/INDEX($BB$5:$BG$12,MATCH($D510,$AR$5:$AR$12,0),5))*($G510/INDEX($BB$5:$BG$12,MATCH($D510,$AR$5:$AR$12,0),5))^$J510)+(EXP(-$G510/INDEX($BB$5:$BG$12,MATCH($D510,$AR$5:$AR$12,0),6))*($G510/INDEX($BB$5:$BG$12,MATCH($D510,$AR$5:$AR$12,0),6))^$J510)),0)</x:f>
        <x:v>0</x:v>
      </x:c>
      <x:c r="AG510" s="145" t="n">
        <x:f>IFERROR((EXP(-$G510/INDEX($BB$5:$BG$12,MATCH($D510,$AR$5:$AR$12,0),3))*($G510/INDEX($BB$5:$BG$12,MATCH($D510,$AR$5:$AR$12,0),3))^$J510)/((EXP(-$G510/INDEX($BB$5:$BG$12,MATCH($D510,$AR$5:$AR$12,0),1))*($G510/INDEX($BB$5:$BG$12,MATCH($D510,$AR$5:$AR$12,0),1))^$J510)+(EXP(-$G510/INDEX($BB$5:$BG$12,MATCH($D510,$AR$5:$AR$12,0),2))*($G510/INDEX($BB$5:$BG$12,MATCH($D510,$AR$5:$AR$12,0),2))^$J510)+(EXP(-$G510/INDEX($BB$5:$BG$12,MATCH($D510,$AR$5:$AR$12,0),3))*($G510/INDEX($BB$5:$BG$12,MATCH($D510,$AR$5:$AR$12,0),3))^$J510)+(EXP(-$G510/INDEX($BB$5:$BG$12,MATCH($D510,$AR$5:$AR$12,0),4))*($G510/INDEX($BB$5:$BG$12,MATCH($D510,$AR$5:$AR$12,0),4))^$J510)+(EXP(-$G510/INDEX($BB$5:$BG$12,MATCH($D510,$AR$5:$AR$12,0),5))*($G510/INDEX($BB$5:$BG$12,MATCH($D510,$AR$5:$AR$12,0),5))^$J510)+(EXP(-$G510/INDEX($BB$5:$BG$12,MATCH($D510,$AR$5:$AR$12,0),6))*($G510/INDEX($BB$5:$BG$12,MATCH($D510,$AR$5:$AR$12,0),6))^$J510)),0)</x:f>
        <x:v>0</x:v>
      </x:c>
      <x:c r="AH510" s="145" t="n">
        <x:f>IFERROR((EXP(-$G510/INDEX($BB$5:$BG$12,MATCH($D510,$AR$5:$AR$12,0),4))*($G510/INDEX($BB$5:$BG$12,MATCH($D510,$AR$5:$AR$12,0),4))^$J510)/((EXP(-$G510/INDEX($BB$5:$BG$12,MATCH($D510,$AR$5:$AR$12,0),1))*($G510/INDEX($BB$5:$BG$12,MATCH($D510,$AR$5:$AR$12,0),1))^$J510)+(EXP(-$G510/INDEX($BB$5:$BG$12,MATCH($D510,$AR$5:$AR$12,0),2))*($G510/INDEX($BB$5:$BG$12,MATCH($D510,$AR$5:$AR$12,0),2))^$J510)+(EXP(-$G510/INDEX($BB$5:$BG$12,MATCH($D510,$AR$5:$AR$12,0),3))*($G510/INDEX($BB$5:$BG$12,MATCH($D510,$AR$5:$AR$12,0),3))^$J510)+(EXP(-$G510/INDEX($BB$5:$BG$12,MATCH($D510,$AR$5:$AR$12,0),4))*($G510/INDEX($BB$5:$BG$12,MATCH($D510,$AR$5:$AR$12,0),4))^$J510)+(EXP(-$G510/INDEX($BB$5:$BG$12,MATCH($D510,$AR$5:$AR$12,0),5))*($G510/INDEX($BB$5:$BG$12,MATCH($D510,$AR$5:$AR$12,0),5))^$J510)+(EXP(-$G510/INDEX($BB$5:$BG$12,MATCH($D510,$AR$5:$AR$12,0),6))*($G510/INDEX($BB$5:$BG$12,MATCH($D510,$AR$5:$AR$12,0),6))^$J510)),0)</x:f>
        <x:v>0</x:v>
      </x:c>
      <x:c r="AI510" s="145" t="n">
        <x:f>IFERROR((EXP(-$G510/INDEX($BB$5:$BG$12,MATCH($D510,$AR$5:$AR$12,0),5))*($G510/INDEX($BB$5:$BG$12,MATCH($D510,$AR$5:$AR$12,0),5))^$J510)/((EXP(-$G510/INDEX($BB$5:$BG$12,MATCH($D510,$AR$5:$AR$12,0),1))*($G510/INDEX($BB$5:$BG$12,MATCH($D510,$AR$5:$AR$12,0),1))^$J510)+(EXP(-$G510/INDEX($BB$5:$BG$12,MATCH($D510,$AR$5:$AR$12,0),2))*($G510/INDEX($BB$5:$BG$12,MATCH($D510,$AR$5:$AR$12,0),2))^$J510)+(EXP(-$G510/INDEX($BB$5:$BG$12,MATCH($D510,$AR$5:$AR$12,0),3))*($G510/INDEX($BB$5:$BG$12,MATCH($D510,$AR$5:$AR$12,0),3))^$J510)+(EXP(-$G510/INDEX($BB$5:$BG$12,MATCH($D510,$AR$5:$AR$12,0),4))*($G510/INDEX($BB$5:$BG$12,MATCH($D510,$AR$5:$AR$12,0),4))^$J510)+(EXP(-$G510/INDEX($BB$5:$BG$12,MATCH($D510,$AR$5:$AR$12,0),5))*($G510/INDEX($BB$5:$BG$12,MATCH($D510,$AR$5:$AR$12,0),5))^$J510)+(EXP(-$G510/INDEX($BB$5:$BG$12,MATCH($D510,$AR$5:$AR$12,0),6))*($G510/INDEX($BB$5:$BG$12,MATCH($D510,$AR$5:$AR$12,0),6))^$J510)),0)</x:f>
        <x:v>0</x:v>
      </x:c>
      <x:c r="AJ510" s="145" t="n">
        <x:f>IFERROR((EXP(-$G510/INDEX($BB$5:$BG$12,MATCH($D510,$AR$5:$AR$12,0),6))*($G510/INDEX($BB$5:$BG$12,MATCH($D510,$AR$5:$AR$12,0),6))^$J510)/((EXP(-$G510/INDEX($BB$5:$BG$12,MATCH($D510,$AR$5:$AR$12,0),1))*($G510/INDEX($BB$5:$BG$12,MATCH($D510,$AR$5:$AR$12,0),1))^$J510)+(EXP(-$G510/INDEX($BB$5:$BG$12,MATCH($D510,$AR$5:$AR$12,0),2))*($G510/INDEX($BB$5:$BG$12,MATCH($D510,$AR$5:$AR$12,0),2))^$J510)+(EXP(-$G510/INDEX($BB$5:$BG$12,MATCH($D510,$AR$5:$AR$12,0),3))*($G510/INDEX($BB$5:$BG$12,MATCH($D510,$AR$5:$AR$12,0),3))^$J510)+(EXP(-$G510/INDEX($BB$5:$BG$12,MATCH($D510,$AR$5:$AR$12,0),4))*($G510/INDEX($BB$5:$BG$12,MATCH($D510,$AR$5:$AR$12,0),4))^$J510)+(EXP(-$G510/INDEX($BB$5:$BG$12,MATCH($D510,$AR$5:$AR$12,0),5))*($G510/INDEX($BB$5:$BG$12,MATCH($D510,$AR$5:$AR$12,0),5))^$J510)+(EXP(-$G510/INDEX($BB$5:$BG$12,MATCH($D510,$AR$5:$AR$12,0),6))*($G510/INDEX($BB$5:$BG$12,MATCH($D510,$AR$5:$AR$12,0),6))^$J510)),0)</x:f>
        <x:v>0</x:v>
      </x:c>
      <x:c r="BJ510"/>
      <x:c r="BK510"/>
      <x:c r="BL510"/>
      <x:c r="BM510"/>
      <x:c r="BN510"/>
      <x:c r="BO510"/>
      <x:c r="BP510"/>
      <x:c r="BQ510"/>
      <x:c r="BR510"/>
      <x:c r="BS510"/>
      <x:c r="BT510"/>
      <x:c r="BU510"/>
      <x:c r="BV510"/>
      <x:c r="BW510"/>
      <x:c r="BX510"/>
      <x:c r="BY510"/>
      <x:c r="BZ510"/>
    </x:row>
    <x:row r="511">
      <x:c r="A511" s="30" t="n">
        <x:f>'対象台データ'!A509</x:f>
        <x:v>46230</x:v>
      </x:c>
      <x:c r="B511" s="1004" t="str">
        <x:f>'対象台データ'!B509</x:f>
        <x:v>月</x:v>
      </x:c>
      <x:c r="C511" s="1004" t="str">
        <x:f>'対象台データ'!C509</x:f>
        <x:v>7/27</x:v>
      </x:c>
      <x:c r="D511" t="str">
        <x:f>'対象台データ'!D509</x:f>
        <x:v>カバネリ 海門決戦</x:v>
      </x:c>
      <x:c r="E511" s="1015" t="n">
        <x:f>IF($X511="A",MIN(100,MAX(0,55+(V511-55)*(1+0.4*SQRT(MIN(G511/8000,1))))),MIN(100,MAX(0,V511)))</x:f>
        <x:v>59.84424672457502</x:v>
      </x:c>
      <x:c r="F511" s="1017" t="n">
        <x:f>'対象台データ'!E509</x:f>
        <x:v>543</x:v>
      </x:c>
      <x:c r="G511" s="644" t="n">
        <x:f>'対象台データ'!F509</x:f>
        <x:v>5441</x:v>
      </x:c>
      <x:c r="H511" s="644" t="n">
        <x:f>'対象台データ'!G509</x:f>
        <x:v>1099</x:v>
      </x:c>
      <x:c r="I511" s="644" t="n">
        <x:f>'対象台データ'!H509</x:f>
        <x:v>0</x:v>
      </x:c>
      <x:c r="J511" s="644" t="n">
        <x:f>'対象台データ'!I509</x:f>
        <x:v>27</x:v>
      </x:c>
      <x:c r="K511" s="145" t="n">
        <x:f>'対象台データ'!K509</x:f>
        <x:v>1.0673283097469828</x:v>
      </x:c>
      <x:c r="L511" s="28" t="n">
        <x:f>IF(G511&lt;=0,5,IF(G511&lt;1500,5+(G511-0)*(20-5)/(1500-0),IF(G511&lt;3000,20+(G511-1500)*(40-20)/(3000-1500),IF(G511&lt;4500,40+(G511-3000)*(58-40)/(4500-3000),IF(G511&lt;6000,58+(G511-4500)*(72-58)/(6000-4500),IF(G511&lt;7500,72+(G511-6000)*(84-72)/(7500-6000),IF(G511&lt;9000,84+(G511-7500)*(93-84)/(9000-7500),IF(G511&lt;11000,93+(G511-9000)*(100-93)/(11000-9000),100))))))))</x:f>
        <x:v>66.78266666666667</x:v>
      </x:c>
      <x:c r="M511" s="28" t="n">
        <x:v>1</x:v>
      </x:c>
      <x:c r="N511" s="28" t="n">
        <x:f>MIN(100,L511*M511)</x:f>
        <x:v>66.78266666666667</x:v>
      </x:c>
      <x:c r="O511" s="28" t="n">
        <x:f>IF(K511&lt;=0.8,0,IF(K511&lt;0.9,0+(K511-0.8)*(10-0)/(0.9-0.8),IF(K511&lt;1,10+(K511-0.9)*(35-10)/(1-0.9),IF(K511&lt;1.2,35+(K511-1)*(87-35)/(1.2-1),IF(K511&lt;1.3,87+(K511-1.2)*(96-87)/(1.3-1.2),IF(K511&lt;1.45,96+(K511-1.3)*(100-96)/(1.45-1.3),100))))))</x:f>
        <x:v>52.50536053421553</x:v>
      </x:c>
      <x:c r="P511" s="145" t="n">
        <x:f>MIN(1,SQRT(G511/8000))</x:f>
        <x:v>0.8246969140235703</x:v>
      </x:c>
      <x:c r="Q511" s="28" t="n">
        <x:f>35+(O511-35)*P511</x:f>
        <x:v>49.436616811437545</x:v>
      </x:c>
      <x:c r="R511" s="28" t="n">
        <x:f>IF(K511&lt;0.95,MIN(25,(0.95-K511)*250),0)</x:f>
        <x:v>0</x:v>
      </x:c>
      <x:c r="S511" s="28" t="n">
        <x:f>IF($X511="A",Y511*5+Z511*15+AA511*30+AB511*60+AC511*80+AD511*100,0)</x:f>
        <x:v>0</x:v>
      </x:c>
      <x:c r="T511" s="28" t="n">
        <x:f>IF($X511="A",AE511*5+AF511*15+AG511*30+AH511*60+AI511*80+AJ511*100,0)</x:f>
        <x:v>0</x:v>
      </x:c>
      <x:c r="U511" s="28" t="n">
        <x:f>IF($X511="A",S511*15%+T511*30%+Q511*55%,0)</x:f>
        <x:v>0</x:v>
      </x:c>
      <x:c r="V511" s="1019" t="n">
        <x:f>IF($X511="A",U511*80%+N511*20%,N511*IFERROR(INDEX($AT$5:$AT$60,MATCH($D511,$AR$5:$AR$60,0)),0.6)+Q511*IFERROR(INDEX($AU$5:$AU$60,MATCH($D511,$AR$5:$AR$60,0)),0.4)-R511)</x:f>
        <x:v>59.84424672457502</x:v>
      </x:c>
      <x:c r="W511" s="25" t="str">
        <x:f>IF(E511&gt;=90,"設定6級候補",IF(E511&gt;=75,"設定4以上強候補",IF(E511&gt;=60,"設定4以上を疑う","要観察")))</x:f>
        <x:v>要観察</x:v>
      </x:c>
      <x:c r="X511" s="1004" t="str">
        <x:f>IFERROR(INDEX($AS$5:$AS$60,MATCH($D511,$AR$5:$AR$60,0)),"AT")</x:f>
        <x:v>AT</x:v>
      </x:c>
      <x:c r="Y511" s="145" t="n">
        <x:f>IFERROR((EXP(-$G511/INDEX($AV$5:$BA$12,MATCH($D511,$AR$5:$AR$12,0),1))*($G511/INDEX($AV$5:$BA$12,MATCH($D511,$AR$5:$AR$12,0),1))^$I511)/((EXP(-$G511/INDEX($AV$5:$BA$12,MATCH($D511,$AR$5:$AR$12,0),1))*($G511/INDEX($AV$5:$BA$12,MATCH($D511,$AR$5:$AR$12,0),1))^$I511)+(EXP(-$G511/INDEX($AV$5:$BA$12,MATCH($D511,$AR$5:$AR$12,0),2))*($G511/INDEX($AV$5:$BA$12,MATCH($D511,$AR$5:$AR$12,0),2))^$I511)+(EXP(-$G511/INDEX($AV$5:$BA$12,MATCH($D511,$AR$5:$AR$12,0),3))*($G511/INDEX($AV$5:$BA$12,MATCH($D511,$AR$5:$AR$12,0),3))^$I511)+(EXP(-$G511/INDEX($AV$5:$BA$12,MATCH($D511,$AR$5:$AR$12,0),4))*($G511/INDEX($AV$5:$BA$12,MATCH($D511,$AR$5:$AR$12,0),4))^$I511)+(EXP(-$G511/INDEX($AV$5:$BA$12,MATCH($D511,$AR$5:$AR$12,0),5))*($G511/INDEX($AV$5:$BA$12,MATCH($D511,$AR$5:$AR$12,0),5))^$I511)+(EXP(-$G511/INDEX($AV$5:$BA$12,MATCH($D511,$AR$5:$AR$12,0),6))*($G511/INDEX($AV$5:$BA$12,MATCH($D511,$AR$5:$AR$12,0),6))^$I511)),0)</x:f>
        <x:v>0</x:v>
      </x:c>
      <x:c r="Z511" s="145" t="n">
        <x:f>IFERROR((EXP(-$G511/INDEX($AV$5:$BA$12,MATCH($D511,$AR$5:$AR$12,0),2))*($G511/INDEX($AV$5:$BA$12,MATCH($D511,$AR$5:$AR$12,0),2))^$I511)/((EXP(-$G511/INDEX($AV$5:$BA$12,MATCH($D511,$AR$5:$AR$12,0),1))*($G511/INDEX($AV$5:$BA$12,MATCH($D511,$AR$5:$AR$12,0),1))^$I511)+(EXP(-$G511/INDEX($AV$5:$BA$12,MATCH($D511,$AR$5:$AR$12,0),2))*($G511/INDEX($AV$5:$BA$12,MATCH($D511,$AR$5:$AR$12,0),2))^$I511)+(EXP(-$G511/INDEX($AV$5:$BA$12,MATCH($D511,$AR$5:$AR$12,0),3))*($G511/INDEX($AV$5:$BA$12,MATCH($D511,$AR$5:$AR$12,0),3))^$I511)+(EXP(-$G511/INDEX($AV$5:$BA$12,MATCH($D511,$AR$5:$AR$12,0),4))*($G511/INDEX($AV$5:$BA$12,MATCH($D511,$AR$5:$AR$12,0),4))^$I511)+(EXP(-$G511/INDEX($AV$5:$BA$12,MATCH($D511,$AR$5:$AR$12,0),5))*($G511/INDEX($AV$5:$BA$12,MATCH($D511,$AR$5:$AR$12,0),5))^$I511)+(EXP(-$G511/INDEX($AV$5:$BA$12,MATCH($D511,$AR$5:$AR$12,0),6))*($G511/INDEX($AV$5:$BA$12,MATCH($D511,$AR$5:$AR$12,0),6))^$I511)),0)</x:f>
        <x:v>0</x:v>
      </x:c>
      <x:c r="AA511" s="145" t="n">
        <x:f>IFERROR((EXP(-$G511/INDEX($AV$5:$BA$12,MATCH($D511,$AR$5:$AR$12,0),3))*($G511/INDEX($AV$5:$BA$12,MATCH($D511,$AR$5:$AR$12,0),3))^$I511)/((EXP(-$G511/INDEX($AV$5:$BA$12,MATCH($D511,$AR$5:$AR$12,0),1))*($G511/INDEX($AV$5:$BA$12,MATCH($D511,$AR$5:$AR$12,0),1))^$I511)+(EXP(-$G511/INDEX($AV$5:$BA$12,MATCH($D511,$AR$5:$AR$12,0),2))*($G511/INDEX($AV$5:$BA$12,MATCH($D511,$AR$5:$AR$12,0),2))^$I511)+(EXP(-$G511/INDEX($AV$5:$BA$12,MATCH($D511,$AR$5:$AR$12,0),3))*($G511/INDEX($AV$5:$BA$12,MATCH($D511,$AR$5:$AR$12,0),3))^$I511)+(EXP(-$G511/INDEX($AV$5:$BA$12,MATCH($D511,$AR$5:$AR$12,0),4))*($G511/INDEX($AV$5:$BA$12,MATCH($D511,$AR$5:$AR$12,0),4))^$I511)+(EXP(-$G511/INDEX($AV$5:$BA$12,MATCH($D511,$AR$5:$AR$12,0),5))*($G511/INDEX($AV$5:$BA$12,MATCH($D511,$AR$5:$AR$12,0),5))^$I511)+(EXP(-$G511/INDEX($AV$5:$BA$12,MATCH($D511,$AR$5:$AR$12,0),6))*($G511/INDEX($AV$5:$BA$12,MATCH($D511,$AR$5:$AR$12,0),6))^$I511)),0)</x:f>
        <x:v>0</x:v>
      </x:c>
      <x:c r="AB511" s="145" t="n">
        <x:f>IFERROR((EXP(-$G511/INDEX($AV$5:$BA$12,MATCH($D511,$AR$5:$AR$12,0),4))*($G511/INDEX($AV$5:$BA$12,MATCH($D511,$AR$5:$AR$12,0),4))^$I511)/((EXP(-$G511/INDEX($AV$5:$BA$12,MATCH($D511,$AR$5:$AR$12,0),1))*($G511/INDEX($AV$5:$BA$12,MATCH($D511,$AR$5:$AR$12,0),1))^$I511)+(EXP(-$G511/INDEX($AV$5:$BA$12,MATCH($D511,$AR$5:$AR$12,0),2))*($G511/INDEX($AV$5:$BA$12,MATCH($D511,$AR$5:$AR$12,0),2))^$I511)+(EXP(-$G511/INDEX($AV$5:$BA$12,MATCH($D511,$AR$5:$AR$12,0),3))*($G511/INDEX($AV$5:$BA$12,MATCH($D511,$AR$5:$AR$12,0),3))^$I511)+(EXP(-$G511/INDEX($AV$5:$BA$12,MATCH($D511,$AR$5:$AR$12,0),4))*($G511/INDEX($AV$5:$BA$12,MATCH($D511,$AR$5:$AR$12,0),4))^$I511)+(EXP(-$G511/INDEX($AV$5:$BA$12,MATCH($D511,$AR$5:$AR$12,0),5))*($G511/INDEX($AV$5:$BA$12,MATCH($D511,$AR$5:$AR$12,0),5))^$I511)+(EXP(-$G511/INDEX($AV$5:$BA$12,MATCH($D511,$AR$5:$AR$12,0),6))*($G511/INDEX($AV$5:$BA$12,MATCH($D511,$AR$5:$AR$12,0),6))^$I511)),0)</x:f>
        <x:v>0</x:v>
      </x:c>
      <x:c r="AC511" s="145" t="n">
        <x:f>IFERROR((EXP(-$G511/INDEX($AV$5:$BA$12,MATCH($D511,$AR$5:$AR$12,0),5))*($G511/INDEX($AV$5:$BA$12,MATCH($D511,$AR$5:$AR$12,0),5))^$I511)/((EXP(-$G511/INDEX($AV$5:$BA$12,MATCH($D511,$AR$5:$AR$12,0),1))*($G511/INDEX($AV$5:$BA$12,MATCH($D511,$AR$5:$AR$12,0),1))^$I511)+(EXP(-$G511/INDEX($AV$5:$BA$12,MATCH($D511,$AR$5:$AR$12,0),2))*($G511/INDEX($AV$5:$BA$12,MATCH($D511,$AR$5:$AR$12,0),2))^$I511)+(EXP(-$G511/INDEX($AV$5:$BA$12,MATCH($D511,$AR$5:$AR$12,0),3))*($G511/INDEX($AV$5:$BA$12,MATCH($D511,$AR$5:$AR$12,0),3))^$I511)+(EXP(-$G511/INDEX($AV$5:$BA$12,MATCH($D511,$AR$5:$AR$12,0),4))*($G511/INDEX($AV$5:$BA$12,MATCH($D511,$AR$5:$AR$12,0),4))^$I511)+(EXP(-$G511/INDEX($AV$5:$BA$12,MATCH($D511,$AR$5:$AR$12,0),5))*($G511/INDEX($AV$5:$BA$12,MATCH($D511,$AR$5:$AR$12,0),5))^$I511)+(EXP(-$G511/INDEX($AV$5:$BA$12,MATCH($D511,$AR$5:$AR$12,0),6))*($G511/INDEX($AV$5:$BA$12,MATCH($D511,$AR$5:$AR$12,0),6))^$I511)),0)</x:f>
        <x:v>0</x:v>
      </x:c>
      <x:c r="AD511" s="145" t="n">
        <x:f>IFERROR((EXP(-$G511/INDEX($AV$5:$BA$12,MATCH($D511,$AR$5:$AR$12,0),6))*($G511/INDEX($AV$5:$BA$12,MATCH($D511,$AR$5:$AR$12,0),6))^$I511)/((EXP(-$G511/INDEX($AV$5:$BA$12,MATCH($D511,$AR$5:$AR$12,0),1))*($G511/INDEX($AV$5:$BA$12,MATCH($D511,$AR$5:$AR$12,0),1))^$I511)+(EXP(-$G511/INDEX($AV$5:$BA$12,MATCH($D511,$AR$5:$AR$12,0),2))*($G511/INDEX($AV$5:$BA$12,MATCH($D511,$AR$5:$AR$12,0),2))^$I511)+(EXP(-$G511/INDEX($AV$5:$BA$12,MATCH($D511,$AR$5:$AR$12,0),3))*($G511/INDEX($AV$5:$BA$12,MATCH($D511,$AR$5:$AR$12,0),3))^$I511)+(EXP(-$G511/INDEX($AV$5:$BA$12,MATCH($D511,$AR$5:$AR$12,0),4))*($G511/INDEX($AV$5:$BA$12,MATCH($D511,$AR$5:$AR$12,0),4))^$I511)+(EXP(-$G511/INDEX($AV$5:$BA$12,MATCH($D511,$AR$5:$AR$12,0),5))*($G511/INDEX($AV$5:$BA$12,MATCH($D511,$AR$5:$AR$12,0),5))^$I511)+(EXP(-$G511/INDEX($AV$5:$BA$12,MATCH($D511,$AR$5:$AR$12,0),6))*($G511/INDEX($AV$5:$BA$12,MATCH($D511,$AR$5:$AR$12,0),6))^$I511)),0)</x:f>
        <x:v>0</x:v>
      </x:c>
      <x:c r="AE511" s="145" t="n">
        <x:f>IFERROR((EXP(-$G511/INDEX($BB$5:$BG$12,MATCH($D511,$AR$5:$AR$12,0),1))*($G511/INDEX($BB$5:$BG$12,MATCH($D511,$AR$5:$AR$12,0),1))^$J511)/((EXP(-$G511/INDEX($BB$5:$BG$12,MATCH($D511,$AR$5:$AR$12,0),1))*($G511/INDEX($BB$5:$BG$12,MATCH($D511,$AR$5:$AR$12,0),1))^$J511)+(EXP(-$G511/INDEX($BB$5:$BG$12,MATCH($D511,$AR$5:$AR$12,0),2))*($G511/INDEX($BB$5:$BG$12,MATCH($D511,$AR$5:$AR$12,0),2))^$J511)+(EXP(-$G511/INDEX($BB$5:$BG$12,MATCH($D511,$AR$5:$AR$12,0),3))*($G511/INDEX($BB$5:$BG$12,MATCH($D511,$AR$5:$AR$12,0),3))^$J511)+(EXP(-$G511/INDEX($BB$5:$BG$12,MATCH($D511,$AR$5:$AR$12,0),4))*($G511/INDEX($BB$5:$BG$12,MATCH($D511,$AR$5:$AR$12,0),4))^$J511)+(EXP(-$G511/INDEX($BB$5:$BG$12,MATCH($D511,$AR$5:$AR$12,0),5))*($G511/INDEX($BB$5:$BG$12,MATCH($D511,$AR$5:$AR$12,0),5))^$J511)+(EXP(-$G511/INDEX($BB$5:$BG$12,MATCH($D511,$AR$5:$AR$12,0),6))*($G511/INDEX($BB$5:$BG$12,MATCH($D511,$AR$5:$AR$12,0),6))^$J511)),0)</x:f>
        <x:v>0</x:v>
      </x:c>
      <x:c r="AF511" s="145" t="n">
        <x:f>IFERROR((EXP(-$G511/INDEX($BB$5:$BG$12,MATCH($D511,$AR$5:$AR$12,0),2))*($G511/INDEX($BB$5:$BG$12,MATCH($D511,$AR$5:$AR$12,0),2))^$J511)/((EXP(-$G511/INDEX($BB$5:$BG$12,MATCH($D511,$AR$5:$AR$12,0),1))*($G511/INDEX($BB$5:$BG$12,MATCH($D511,$AR$5:$AR$12,0),1))^$J511)+(EXP(-$G511/INDEX($BB$5:$BG$12,MATCH($D511,$AR$5:$AR$12,0),2))*($G511/INDEX($BB$5:$BG$12,MATCH($D511,$AR$5:$AR$12,0),2))^$J511)+(EXP(-$G511/INDEX($BB$5:$BG$12,MATCH($D511,$AR$5:$AR$12,0),3))*($G511/INDEX($BB$5:$BG$12,MATCH($D511,$AR$5:$AR$12,0),3))^$J511)+(EXP(-$G511/INDEX($BB$5:$BG$12,MATCH($D511,$AR$5:$AR$12,0),4))*($G511/INDEX($BB$5:$BG$12,MATCH($D511,$AR$5:$AR$12,0),4))^$J511)+(EXP(-$G511/INDEX($BB$5:$BG$12,MATCH($D511,$AR$5:$AR$12,0),5))*($G511/INDEX($BB$5:$BG$12,MATCH($D511,$AR$5:$AR$12,0),5))^$J511)+(EXP(-$G511/INDEX($BB$5:$BG$12,MATCH($D511,$AR$5:$AR$12,0),6))*($G511/INDEX($BB$5:$BG$12,MATCH($D511,$AR$5:$AR$12,0),6))^$J511)),0)</x:f>
        <x:v>0</x:v>
      </x:c>
      <x:c r="AG511" s="145" t="n">
        <x:f>IFERROR((EXP(-$G511/INDEX($BB$5:$BG$12,MATCH($D511,$AR$5:$AR$12,0),3))*($G511/INDEX($BB$5:$BG$12,MATCH($D511,$AR$5:$AR$12,0),3))^$J511)/((EXP(-$G511/INDEX($BB$5:$BG$12,MATCH($D511,$AR$5:$AR$12,0),1))*($G511/INDEX($BB$5:$BG$12,MATCH($D511,$AR$5:$AR$12,0),1))^$J511)+(EXP(-$G511/INDEX($BB$5:$BG$12,MATCH($D511,$AR$5:$AR$12,0),2))*($G511/INDEX($BB$5:$BG$12,MATCH($D511,$AR$5:$AR$12,0),2))^$J511)+(EXP(-$G511/INDEX($BB$5:$BG$12,MATCH($D511,$AR$5:$AR$12,0),3))*($G511/INDEX($BB$5:$BG$12,MATCH($D511,$AR$5:$AR$12,0),3))^$J511)+(EXP(-$G511/INDEX($BB$5:$BG$12,MATCH($D511,$AR$5:$AR$12,0),4))*($G511/INDEX($BB$5:$BG$12,MATCH($D511,$AR$5:$AR$12,0),4))^$J511)+(EXP(-$G511/INDEX($BB$5:$BG$12,MATCH($D511,$AR$5:$AR$12,0),5))*($G511/INDEX($BB$5:$BG$12,MATCH($D511,$AR$5:$AR$12,0),5))^$J511)+(EXP(-$G511/INDEX($BB$5:$BG$12,MATCH($D511,$AR$5:$AR$12,0),6))*($G511/INDEX($BB$5:$BG$12,MATCH($D511,$AR$5:$AR$12,0),6))^$J511)),0)</x:f>
        <x:v>0</x:v>
      </x:c>
      <x:c r="AH511" s="145" t="n">
        <x:f>IFERROR((EXP(-$G511/INDEX($BB$5:$BG$12,MATCH($D511,$AR$5:$AR$12,0),4))*($G511/INDEX($BB$5:$BG$12,MATCH($D511,$AR$5:$AR$12,0),4))^$J511)/((EXP(-$G511/INDEX($BB$5:$BG$12,MATCH($D511,$AR$5:$AR$12,0),1))*($G511/INDEX($BB$5:$BG$12,MATCH($D511,$AR$5:$AR$12,0),1))^$J511)+(EXP(-$G511/INDEX($BB$5:$BG$12,MATCH($D511,$AR$5:$AR$12,0),2))*($G511/INDEX($BB$5:$BG$12,MATCH($D511,$AR$5:$AR$12,0),2))^$J511)+(EXP(-$G511/INDEX($BB$5:$BG$12,MATCH($D511,$AR$5:$AR$12,0),3))*($G511/INDEX($BB$5:$BG$12,MATCH($D511,$AR$5:$AR$12,0),3))^$J511)+(EXP(-$G511/INDEX($BB$5:$BG$12,MATCH($D511,$AR$5:$AR$12,0),4))*($G511/INDEX($BB$5:$BG$12,MATCH($D511,$AR$5:$AR$12,0),4))^$J511)+(EXP(-$G511/INDEX($BB$5:$BG$12,MATCH($D511,$AR$5:$AR$12,0),5))*($G511/INDEX($BB$5:$BG$12,MATCH($D511,$AR$5:$AR$12,0),5))^$J511)+(EXP(-$G511/INDEX($BB$5:$BG$12,MATCH($D511,$AR$5:$AR$12,0),6))*($G511/INDEX($BB$5:$BG$12,MATCH($D511,$AR$5:$AR$12,0),6))^$J511)),0)</x:f>
        <x:v>0</x:v>
      </x:c>
      <x:c r="AI511" s="145" t="n">
        <x:f>IFERROR((EXP(-$G511/INDEX($BB$5:$BG$12,MATCH($D511,$AR$5:$AR$12,0),5))*($G511/INDEX($BB$5:$BG$12,MATCH($D511,$AR$5:$AR$12,0),5))^$J511)/((EXP(-$G511/INDEX($BB$5:$BG$12,MATCH($D511,$AR$5:$AR$12,0),1))*($G511/INDEX($BB$5:$BG$12,MATCH($D511,$AR$5:$AR$12,0),1))^$J511)+(EXP(-$G511/INDEX($BB$5:$BG$12,MATCH($D511,$AR$5:$AR$12,0),2))*($G511/INDEX($BB$5:$BG$12,MATCH($D511,$AR$5:$AR$12,0),2))^$J511)+(EXP(-$G511/INDEX($BB$5:$BG$12,MATCH($D511,$AR$5:$AR$12,0),3))*($G511/INDEX($BB$5:$BG$12,MATCH($D511,$AR$5:$AR$12,0),3))^$J511)+(EXP(-$G511/INDEX($BB$5:$BG$12,MATCH($D511,$AR$5:$AR$12,0),4))*($G511/INDEX($BB$5:$BG$12,MATCH($D511,$AR$5:$AR$12,0),4))^$J511)+(EXP(-$G511/INDEX($BB$5:$BG$12,MATCH($D511,$AR$5:$AR$12,0),5))*($G511/INDEX($BB$5:$BG$12,MATCH($D511,$AR$5:$AR$12,0),5))^$J511)+(EXP(-$G511/INDEX($BB$5:$BG$12,MATCH($D511,$AR$5:$AR$12,0),6))*($G511/INDEX($BB$5:$BG$12,MATCH($D511,$AR$5:$AR$12,0),6))^$J511)),0)</x:f>
        <x:v>0</x:v>
      </x:c>
      <x:c r="AJ511" s="145" t="n">
        <x:f>IFERROR((EXP(-$G511/INDEX($BB$5:$BG$12,MATCH($D511,$AR$5:$AR$12,0),6))*($G511/INDEX($BB$5:$BG$12,MATCH($D511,$AR$5:$AR$12,0),6))^$J511)/((EXP(-$G511/INDEX($BB$5:$BG$12,MATCH($D511,$AR$5:$AR$12,0),1))*($G511/INDEX($BB$5:$BG$12,MATCH($D511,$AR$5:$AR$12,0),1))^$J511)+(EXP(-$G511/INDEX($BB$5:$BG$12,MATCH($D511,$AR$5:$AR$12,0),2))*($G511/INDEX($BB$5:$BG$12,MATCH($D511,$AR$5:$AR$12,0),2))^$J511)+(EXP(-$G511/INDEX($BB$5:$BG$12,MATCH($D511,$AR$5:$AR$12,0),3))*($G511/INDEX($BB$5:$BG$12,MATCH($D511,$AR$5:$AR$12,0),3))^$J511)+(EXP(-$G511/INDEX($BB$5:$BG$12,MATCH($D511,$AR$5:$AR$12,0),4))*($G511/INDEX($BB$5:$BG$12,MATCH($D511,$AR$5:$AR$12,0),4))^$J511)+(EXP(-$G511/INDEX($BB$5:$BG$12,MATCH($D511,$AR$5:$AR$12,0),5))*($G511/INDEX($BB$5:$BG$12,MATCH($D511,$AR$5:$AR$12,0),5))^$J511)+(EXP(-$G511/INDEX($BB$5:$BG$12,MATCH($D511,$AR$5:$AR$12,0),6))*($G511/INDEX($BB$5:$BG$12,MATCH($D511,$AR$5:$AR$12,0),6))^$J511)),0)</x:f>
        <x:v>0</x:v>
      </x:c>
      <x:c r="BJ511"/>
      <x:c r="BK511"/>
      <x:c r="BL511"/>
      <x:c r="BM511"/>
      <x:c r="BN511"/>
      <x:c r="BO511"/>
      <x:c r="BP511"/>
      <x:c r="BQ511"/>
      <x:c r="BR511"/>
      <x:c r="BS511"/>
      <x:c r="BT511"/>
      <x:c r="BU511"/>
      <x:c r="BV511"/>
      <x:c r="BW511"/>
      <x:c r="BX511"/>
      <x:c r="BY511"/>
      <x:c r="BZ511"/>
    </x:row>
    <x:row r="512">
      <x:c r="A512" s="30" t="n">
        <x:f>'対象台データ'!A510</x:f>
        <x:v>46230</x:v>
      </x:c>
      <x:c r="B512" s="1004" t="str">
        <x:f>'対象台データ'!B510</x:f>
        <x:v>月</x:v>
      </x:c>
      <x:c r="C512" s="1004" t="str">
        <x:f>'対象台データ'!C510</x:f>
        <x:v>7/27</x:v>
      </x:c>
      <x:c r="D512" t="str">
        <x:f>'対象台データ'!D510</x:f>
        <x:v>カバネリ 海門決戦</x:v>
      </x:c>
      <x:c r="E512" s="1015" t="n">
        <x:f>IF($X512="A",MIN(100,MAX(0,55+(V512-55)*(1+0.4*SQRT(MIN(G512/8000,1))))),MIN(100,MAX(0,V512)))</x:f>
        <x:v>63.81188958291217</x:v>
      </x:c>
      <x:c r="F512" s="1017" t="n">
        <x:f>'対象台データ'!E510</x:f>
        <x:v>544</x:v>
      </x:c>
      <x:c r="G512" s="644" t="n">
        <x:f>'対象台データ'!F510</x:f>
        <x:v>5129</x:v>
      </x:c>
      <x:c r="H512" s="644" t="n">
        <x:f>'対象台データ'!G510</x:f>
        <x:v>2123</x:v>
      </x:c>
      <x:c r="I512" s="644" t="n">
        <x:f>'対象台データ'!H510</x:f>
        <x:v>0</x:v>
      </x:c>
      <x:c r="J512" s="644" t="n">
        <x:f>'対象台データ'!I510</x:f>
        <x:v>25</x:v>
      </x:c>
      <x:c r="K512" s="145" t="n">
        <x:f>'対象台データ'!K510</x:f>
        <x:v>1.137973614089816</x:v>
      </x:c>
      <x:c r="L512" s="28" t="n">
        <x:f>IF(G512&lt;=0,5,IF(G512&lt;1500,5+(G512-0)*(20-5)/(1500-0),IF(G512&lt;3000,20+(G512-1500)*(40-20)/(3000-1500),IF(G512&lt;4500,40+(G512-3000)*(58-40)/(4500-3000),IF(G512&lt;6000,58+(G512-4500)*(72-58)/(6000-4500),IF(G512&lt;7500,72+(G512-6000)*(84-72)/(7500-6000),IF(G512&lt;9000,84+(G512-7500)*(93-84)/(9000-7500),IF(G512&lt;11000,93+(G512-9000)*(100-93)/(11000-9000),100))))))))</x:f>
        <x:v>63.870666666666665</x:v>
      </x:c>
      <x:c r="M512" s="28" t="n">
        <x:v>1</x:v>
      </x:c>
      <x:c r="N512" s="28" t="n">
        <x:f>MIN(100,L512*M512)</x:f>
        <x:v>63.870666666666665</x:v>
      </x:c>
      <x:c r="O512" s="28" t="n">
        <x:f>IF(K512&lt;=0.8,0,IF(K512&lt;0.9,0+(K512-0.8)*(10-0)/(0.9-0.8),IF(K512&lt;1,10+(K512-0.9)*(35-10)/(1-0.9),IF(K512&lt;1.2,35+(K512-1)*(87-35)/(1.2-1),IF(K512&lt;1.3,87+(K512-1.2)*(96-87)/(1.3-1.2),IF(K512&lt;1.45,96+(K512-1.3)*(100-96)/(1.45-1.3),100))))))</x:f>
        <x:v>70.87313966335216</x:v>
      </x:c>
      <x:c r="P512" s="145" t="n">
        <x:f>MIN(1,SQRT(G512/8000))</x:f>
        <x:v>0.8007028162807971</x:v>
      </x:c>
      <x:c r="Q512" s="28" t="n">
        <x:f>35+(O512-35)*P512</x:f>
        <x:v>63.72372395728044</x:v>
      </x:c>
      <x:c r="R512" s="28" t="n">
        <x:f>IF(K512&lt;0.95,MIN(25,(0.95-K512)*250),0)</x:f>
        <x:v>0</x:v>
      </x:c>
      <x:c r="S512" s="28" t="n">
        <x:f>IF($X512="A",Y512*5+Z512*15+AA512*30+AB512*60+AC512*80+AD512*100,0)</x:f>
        <x:v>0</x:v>
      </x:c>
      <x:c r="T512" s="28" t="n">
        <x:f>IF($X512="A",AE512*5+AF512*15+AG512*30+AH512*60+AI512*80+AJ512*100,0)</x:f>
        <x:v>0</x:v>
      </x:c>
      <x:c r="U512" s="28" t="n">
        <x:f>IF($X512="A",S512*15%+T512*30%+Q512*55%,0)</x:f>
        <x:v>0</x:v>
      </x:c>
      <x:c r="V512" s="1019" t="n">
        <x:f>IF($X512="A",U512*80%+N512*20%,N512*IFERROR(INDEX($AT$5:$AT$60,MATCH($D512,$AR$5:$AR$60,0)),0.6)+Q512*IFERROR(INDEX($AU$5:$AU$60,MATCH($D512,$AR$5:$AR$60,0)),0.4)-R512)</x:f>
        <x:v>63.81188958291217</x:v>
      </x:c>
      <x:c r="W512" s="25" t="str">
        <x:f>IF(E512&gt;=90,"設定6級候補",IF(E512&gt;=75,"設定4以上強候補",IF(E512&gt;=60,"設定4以上を疑う","要観察")))</x:f>
        <x:v>設定4以上を疑う</x:v>
      </x:c>
      <x:c r="X512" s="1004" t="str">
        <x:f>IFERROR(INDEX($AS$5:$AS$60,MATCH($D512,$AR$5:$AR$60,0)),"AT")</x:f>
        <x:v>AT</x:v>
      </x:c>
      <x:c r="Y512" s="145" t="n">
        <x:f>IFERROR((EXP(-$G512/INDEX($AV$5:$BA$12,MATCH($D512,$AR$5:$AR$12,0),1))*($G512/INDEX($AV$5:$BA$12,MATCH($D512,$AR$5:$AR$12,0),1))^$I512)/((EXP(-$G512/INDEX($AV$5:$BA$12,MATCH($D512,$AR$5:$AR$12,0),1))*($G512/INDEX($AV$5:$BA$12,MATCH($D512,$AR$5:$AR$12,0),1))^$I512)+(EXP(-$G512/INDEX($AV$5:$BA$12,MATCH($D512,$AR$5:$AR$12,0),2))*($G512/INDEX($AV$5:$BA$12,MATCH($D512,$AR$5:$AR$12,0),2))^$I512)+(EXP(-$G512/INDEX($AV$5:$BA$12,MATCH($D512,$AR$5:$AR$12,0),3))*($G512/INDEX($AV$5:$BA$12,MATCH($D512,$AR$5:$AR$12,0),3))^$I512)+(EXP(-$G512/INDEX($AV$5:$BA$12,MATCH($D512,$AR$5:$AR$12,0),4))*($G512/INDEX($AV$5:$BA$12,MATCH($D512,$AR$5:$AR$12,0),4))^$I512)+(EXP(-$G512/INDEX($AV$5:$BA$12,MATCH($D512,$AR$5:$AR$12,0),5))*($G512/INDEX($AV$5:$BA$12,MATCH($D512,$AR$5:$AR$12,0),5))^$I512)+(EXP(-$G512/INDEX($AV$5:$BA$12,MATCH($D512,$AR$5:$AR$12,0),6))*($G512/INDEX($AV$5:$BA$12,MATCH($D512,$AR$5:$AR$12,0),6))^$I512)),0)</x:f>
        <x:v>0</x:v>
      </x:c>
      <x:c r="Z512" s="145" t="n">
        <x:f>IFERROR((EXP(-$G512/INDEX($AV$5:$BA$12,MATCH($D512,$AR$5:$AR$12,0),2))*($G512/INDEX($AV$5:$BA$12,MATCH($D512,$AR$5:$AR$12,0),2))^$I512)/((EXP(-$G512/INDEX($AV$5:$BA$12,MATCH($D512,$AR$5:$AR$12,0),1))*($G512/INDEX($AV$5:$BA$12,MATCH($D512,$AR$5:$AR$12,0),1))^$I512)+(EXP(-$G512/INDEX($AV$5:$BA$12,MATCH($D512,$AR$5:$AR$12,0),2))*($G512/INDEX($AV$5:$BA$12,MATCH($D512,$AR$5:$AR$12,0),2))^$I512)+(EXP(-$G512/INDEX($AV$5:$BA$12,MATCH($D512,$AR$5:$AR$12,0),3))*($G512/INDEX($AV$5:$BA$12,MATCH($D512,$AR$5:$AR$12,0),3))^$I512)+(EXP(-$G512/INDEX($AV$5:$BA$12,MATCH($D512,$AR$5:$AR$12,0),4))*($G512/INDEX($AV$5:$BA$12,MATCH($D512,$AR$5:$AR$12,0),4))^$I512)+(EXP(-$G512/INDEX($AV$5:$BA$12,MATCH($D512,$AR$5:$AR$12,0),5))*($G512/INDEX($AV$5:$BA$12,MATCH($D512,$AR$5:$AR$12,0),5))^$I512)+(EXP(-$G512/INDEX($AV$5:$BA$12,MATCH($D512,$AR$5:$AR$12,0),6))*($G512/INDEX($AV$5:$BA$12,MATCH($D512,$AR$5:$AR$12,0),6))^$I512)),0)</x:f>
        <x:v>0</x:v>
      </x:c>
      <x:c r="AA512" s="145" t="n">
        <x:f>IFERROR((EXP(-$G512/INDEX($AV$5:$BA$12,MATCH($D512,$AR$5:$AR$12,0),3))*($G512/INDEX($AV$5:$BA$12,MATCH($D512,$AR$5:$AR$12,0),3))^$I512)/((EXP(-$G512/INDEX($AV$5:$BA$12,MATCH($D512,$AR$5:$AR$12,0),1))*($G512/INDEX($AV$5:$BA$12,MATCH($D512,$AR$5:$AR$12,0),1))^$I512)+(EXP(-$G512/INDEX($AV$5:$BA$12,MATCH($D512,$AR$5:$AR$12,0),2))*($G512/INDEX($AV$5:$BA$12,MATCH($D512,$AR$5:$AR$12,0),2))^$I512)+(EXP(-$G512/INDEX($AV$5:$BA$12,MATCH($D512,$AR$5:$AR$12,0),3))*($G512/INDEX($AV$5:$BA$12,MATCH($D512,$AR$5:$AR$12,0),3))^$I512)+(EXP(-$G512/INDEX($AV$5:$BA$12,MATCH($D512,$AR$5:$AR$12,0),4))*($G512/INDEX($AV$5:$BA$12,MATCH($D512,$AR$5:$AR$12,0),4))^$I512)+(EXP(-$G512/INDEX($AV$5:$BA$12,MATCH($D512,$AR$5:$AR$12,0),5))*($G512/INDEX($AV$5:$BA$12,MATCH($D512,$AR$5:$AR$12,0),5))^$I512)+(EXP(-$G512/INDEX($AV$5:$BA$12,MATCH($D512,$AR$5:$AR$12,0),6))*($G512/INDEX($AV$5:$BA$12,MATCH($D512,$AR$5:$AR$12,0),6))^$I512)),0)</x:f>
        <x:v>0</x:v>
      </x:c>
      <x:c r="AB512" s="145" t="n">
        <x:f>IFERROR((EXP(-$G512/INDEX($AV$5:$BA$12,MATCH($D512,$AR$5:$AR$12,0),4))*($G512/INDEX($AV$5:$BA$12,MATCH($D512,$AR$5:$AR$12,0),4))^$I512)/((EXP(-$G512/INDEX($AV$5:$BA$12,MATCH($D512,$AR$5:$AR$12,0),1))*($G512/INDEX($AV$5:$BA$12,MATCH($D512,$AR$5:$AR$12,0),1))^$I512)+(EXP(-$G512/INDEX($AV$5:$BA$12,MATCH($D512,$AR$5:$AR$12,0),2))*($G512/INDEX($AV$5:$BA$12,MATCH($D512,$AR$5:$AR$12,0),2))^$I512)+(EXP(-$G512/INDEX($AV$5:$BA$12,MATCH($D512,$AR$5:$AR$12,0),3))*($G512/INDEX($AV$5:$BA$12,MATCH($D512,$AR$5:$AR$12,0),3))^$I512)+(EXP(-$G512/INDEX($AV$5:$BA$12,MATCH($D512,$AR$5:$AR$12,0),4))*($G512/INDEX($AV$5:$BA$12,MATCH($D512,$AR$5:$AR$12,0),4))^$I512)+(EXP(-$G512/INDEX($AV$5:$BA$12,MATCH($D512,$AR$5:$AR$12,0),5))*($G512/INDEX($AV$5:$BA$12,MATCH($D512,$AR$5:$AR$12,0),5))^$I512)+(EXP(-$G512/INDEX($AV$5:$BA$12,MATCH($D512,$AR$5:$AR$12,0),6))*($G512/INDEX($AV$5:$BA$12,MATCH($D512,$AR$5:$AR$12,0),6))^$I512)),0)</x:f>
        <x:v>0</x:v>
      </x:c>
      <x:c r="AC512" s="145" t="n">
        <x:f>IFERROR((EXP(-$G512/INDEX($AV$5:$BA$12,MATCH($D512,$AR$5:$AR$12,0),5))*($G512/INDEX($AV$5:$BA$12,MATCH($D512,$AR$5:$AR$12,0),5))^$I512)/((EXP(-$G512/INDEX($AV$5:$BA$12,MATCH($D512,$AR$5:$AR$12,0),1))*($G512/INDEX($AV$5:$BA$12,MATCH($D512,$AR$5:$AR$12,0),1))^$I512)+(EXP(-$G512/INDEX($AV$5:$BA$12,MATCH($D512,$AR$5:$AR$12,0),2))*($G512/INDEX($AV$5:$BA$12,MATCH($D512,$AR$5:$AR$12,0),2))^$I512)+(EXP(-$G512/INDEX($AV$5:$BA$12,MATCH($D512,$AR$5:$AR$12,0),3))*($G512/INDEX($AV$5:$BA$12,MATCH($D512,$AR$5:$AR$12,0),3))^$I512)+(EXP(-$G512/INDEX($AV$5:$BA$12,MATCH($D512,$AR$5:$AR$12,0),4))*($G512/INDEX($AV$5:$BA$12,MATCH($D512,$AR$5:$AR$12,0),4))^$I512)+(EXP(-$G512/INDEX($AV$5:$BA$12,MATCH($D512,$AR$5:$AR$12,0),5))*($G512/INDEX($AV$5:$BA$12,MATCH($D512,$AR$5:$AR$12,0),5))^$I512)+(EXP(-$G512/INDEX($AV$5:$BA$12,MATCH($D512,$AR$5:$AR$12,0),6))*($G512/INDEX($AV$5:$BA$12,MATCH($D512,$AR$5:$AR$12,0),6))^$I512)),0)</x:f>
        <x:v>0</x:v>
      </x:c>
      <x:c r="AD512" s="145" t="n">
        <x:f>IFERROR((EXP(-$G512/INDEX($AV$5:$BA$12,MATCH($D512,$AR$5:$AR$12,0),6))*($G512/INDEX($AV$5:$BA$12,MATCH($D512,$AR$5:$AR$12,0),6))^$I512)/((EXP(-$G512/INDEX($AV$5:$BA$12,MATCH($D512,$AR$5:$AR$12,0),1))*($G512/INDEX($AV$5:$BA$12,MATCH($D512,$AR$5:$AR$12,0),1))^$I512)+(EXP(-$G512/INDEX($AV$5:$BA$12,MATCH($D512,$AR$5:$AR$12,0),2))*($G512/INDEX($AV$5:$BA$12,MATCH($D512,$AR$5:$AR$12,0),2))^$I512)+(EXP(-$G512/INDEX($AV$5:$BA$12,MATCH($D512,$AR$5:$AR$12,0),3))*($G512/INDEX($AV$5:$BA$12,MATCH($D512,$AR$5:$AR$12,0),3))^$I512)+(EXP(-$G512/INDEX($AV$5:$BA$12,MATCH($D512,$AR$5:$AR$12,0),4))*($G512/INDEX($AV$5:$BA$12,MATCH($D512,$AR$5:$AR$12,0),4))^$I512)+(EXP(-$G512/INDEX($AV$5:$BA$12,MATCH($D512,$AR$5:$AR$12,0),5))*($G512/INDEX($AV$5:$BA$12,MATCH($D512,$AR$5:$AR$12,0),5))^$I512)+(EXP(-$G512/INDEX($AV$5:$BA$12,MATCH($D512,$AR$5:$AR$12,0),6))*($G512/INDEX($AV$5:$BA$12,MATCH($D512,$AR$5:$AR$12,0),6))^$I512)),0)</x:f>
        <x:v>0</x:v>
      </x:c>
      <x:c r="AE512" s="145" t="n">
        <x:f>IFERROR((EXP(-$G512/INDEX($BB$5:$BG$12,MATCH($D512,$AR$5:$AR$12,0),1))*($G512/INDEX($BB$5:$BG$12,MATCH($D512,$AR$5:$AR$12,0),1))^$J512)/((EXP(-$G512/INDEX($BB$5:$BG$12,MATCH($D512,$AR$5:$AR$12,0),1))*($G512/INDEX($BB$5:$BG$12,MATCH($D512,$AR$5:$AR$12,0),1))^$J512)+(EXP(-$G512/INDEX($BB$5:$BG$12,MATCH($D512,$AR$5:$AR$12,0),2))*($G512/INDEX($BB$5:$BG$12,MATCH($D512,$AR$5:$AR$12,0),2))^$J512)+(EXP(-$G512/INDEX($BB$5:$BG$12,MATCH($D512,$AR$5:$AR$12,0),3))*($G512/INDEX($BB$5:$BG$12,MATCH($D512,$AR$5:$AR$12,0),3))^$J512)+(EXP(-$G512/INDEX($BB$5:$BG$12,MATCH($D512,$AR$5:$AR$12,0),4))*($G512/INDEX($BB$5:$BG$12,MATCH($D512,$AR$5:$AR$12,0),4))^$J512)+(EXP(-$G512/INDEX($BB$5:$BG$12,MATCH($D512,$AR$5:$AR$12,0),5))*($G512/INDEX($BB$5:$BG$12,MATCH($D512,$AR$5:$AR$12,0),5))^$J512)+(EXP(-$G512/INDEX($BB$5:$BG$12,MATCH($D512,$AR$5:$AR$12,0),6))*($G512/INDEX($BB$5:$BG$12,MATCH($D512,$AR$5:$AR$12,0),6))^$J512)),0)</x:f>
        <x:v>0</x:v>
      </x:c>
      <x:c r="AF512" s="145" t="n">
        <x:f>IFERROR((EXP(-$G512/INDEX($BB$5:$BG$12,MATCH($D512,$AR$5:$AR$12,0),2))*($G512/INDEX($BB$5:$BG$12,MATCH($D512,$AR$5:$AR$12,0),2))^$J512)/((EXP(-$G512/INDEX($BB$5:$BG$12,MATCH($D512,$AR$5:$AR$12,0),1))*($G512/INDEX($BB$5:$BG$12,MATCH($D512,$AR$5:$AR$12,0),1))^$J512)+(EXP(-$G512/INDEX($BB$5:$BG$12,MATCH($D512,$AR$5:$AR$12,0),2))*($G512/INDEX($BB$5:$BG$12,MATCH($D512,$AR$5:$AR$12,0),2))^$J512)+(EXP(-$G512/INDEX($BB$5:$BG$12,MATCH($D512,$AR$5:$AR$12,0),3))*($G512/INDEX($BB$5:$BG$12,MATCH($D512,$AR$5:$AR$12,0),3))^$J512)+(EXP(-$G512/INDEX($BB$5:$BG$12,MATCH($D512,$AR$5:$AR$12,0),4))*($G512/INDEX($BB$5:$BG$12,MATCH($D512,$AR$5:$AR$12,0),4))^$J512)+(EXP(-$G512/INDEX($BB$5:$BG$12,MATCH($D512,$AR$5:$AR$12,0),5))*($G512/INDEX($BB$5:$BG$12,MATCH($D512,$AR$5:$AR$12,0),5))^$J512)+(EXP(-$G512/INDEX($BB$5:$BG$12,MATCH($D512,$AR$5:$AR$12,0),6))*($G512/INDEX($BB$5:$BG$12,MATCH($D512,$AR$5:$AR$12,0),6))^$J512)),0)</x:f>
        <x:v>0</x:v>
      </x:c>
      <x:c r="AG512" s="145" t="n">
        <x:f>IFERROR((EXP(-$G512/INDEX($BB$5:$BG$12,MATCH($D512,$AR$5:$AR$12,0),3))*($G512/INDEX($BB$5:$BG$12,MATCH($D512,$AR$5:$AR$12,0),3))^$J512)/((EXP(-$G512/INDEX($BB$5:$BG$12,MATCH($D512,$AR$5:$AR$12,0),1))*($G512/INDEX($BB$5:$BG$12,MATCH($D512,$AR$5:$AR$12,0),1))^$J512)+(EXP(-$G512/INDEX($BB$5:$BG$12,MATCH($D512,$AR$5:$AR$12,0),2))*($G512/INDEX($BB$5:$BG$12,MATCH($D512,$AR$5:$AR$12,0),2))^$J512)+(EXP(-$G512/INDEX($BB$5:$BG$12,MATCH($D512,$AR$5:$AR$12,0),3))*($G512/INDEX($BB$5:$BG$12,MATCH($D512,$AR$5:$AR$12,0),3))^$J512)+(EXP(-$G512/INDEX($BB$5:$BG$12,MATCH($D512,$AR$5:$AR$12,0),4))*($G512/INDEX($BB$5:$BG$12,MATCH($D512,$AR$5:$AR$12,0),4))^$J512)+(EXP(-$G512/INDEX($BB$5:$BG$12,MATCH($D512,$AR$5:$AR$12,0),5))*($G512/INDEX($BB$5:$BG$12,MATCH($D512,$AR$5:$AR$12,0),5))^$J512)+(EXP(-$G512/INDEX($BB$5:$BG$12,MATCH($D512,$AR$5:$AR$12,0),6))*($G512/INDEX($BB$5:$BG$12,MATCH($D512,$AR$5:$AR$12,0),6))^$J512)),0)</x:f>
        <x:v>0</x:v>
      </x:c>
      <x:c r="AH512" s="145" t="n">
        <x:f>IFERROR((EXP(-$G512/INDEX($BB$5:$BG$12,MATCH($D512,$AR$5:$AR$12,0),4))*($G512/INDEX($BB$5:$BG$12,MATCH($D512,$AR$5:$AR$12,0),4))^$J512)/((EXP(-$G512/INDEX($BB$5:$BG$12,MATCH($D512,$AR$5:$AR$12,0),1))*($G512/INDEX($BB$5:$BG$12,MATCH($D512,$AR$5:$AR$12,0),1))^$J512)+(EXP(-$G512/INDEX($BB$5:$BG$12,MATCH($D512,$AR$5:$AR$12,0),2))*($G512/INDEX($BB$5:$BG$12,MATCH($D512,$AR$5:$AR$12,0),2))^$J512)+(EXP(-$G512/INDEX($BB$5:$BG$12,MATCH($D512,$AR$5:$AR$12,0),3))*($G512/INDEX($BB$5:$BG$12,MATCH($D512,$AR$5:$AR$12,0),3))^$J512)+(EXP(-$G512/INDEX($BB$5:$BG$12,MATCH($D512,$AR$5:$AR$12,0),4))*($G512/INDEX($BB$5:$BG$12,MATCH($D512,$AR$5:$AR$12,0),4))^$J512)+(EXP(-$G512/INDEX($BB$5:$BG$12,MATCH($D512,$AR$5:$AR$12,0),5))*($G512/INDEX($BB$5:$BG$12,MATCH($D512,$AR$5:$AR$12,0),5))^$J512)+(EXP(-$G512/INDEX($BB$5:$BG$12,MATCH($D512,$AR$5:$AR$12,0),6))*($G512/INDEX($BB$5:$BG$12,MATCH($D512,$AR$5:$AR$12,0),6))^$J512)),0)</x:f>
        <x:v>0</x:v>
      </x:c>
      <x:c r="AI512" s="145" t="n">
        <x:f>IFERROR((EXP(-$G512/INDEX($BB$5:$BG$12,MATCH($D512,$AR$5:$AR$12,0),5))*($G512/INDEX($BB$5:$BG$12,MATCH($D512,$AR$5:$AR$12,0),5))^$J512)/((EXP(-$G512/INDEX($BB$5:$BG$12,MATCH($D512,$AR$5:$AR$12,0),1))*($G512/INDEX($BB$5:$BG$12,MATCH($D512,$AR$5:$AR$12,0),1))^$J512)+(EXP(-$G512/INDEX($BB$5:$BG$12,MATCH($D512,$AR$5:$AR$12,0),2))*($G512/INDEX($BB$5:$BG$12,MATCH($D512,$AR$5:$AR$12,0),2))^$J512)+(EXP(-$G512/INDEX($BB$5:$BG$12,MATCH($D512,$AR$5:$AR$12,0),3))*($G512/INDEX($BB$5:$BG$12,MATCH($D512,$AR$5:$AR$12,0),3))^$J512)+(EXP(-$G512/INDEX($BB$5:$BG$12,MATCH($D512,$AR$5:$AR$12,0),4))*($G512/INDEX($BB$5:$BG$12,MATCH($D512,$AR$5:$AR$12,0),4))^$J512)+(EXP(-$G512/INDEX($BB$5:$BG$12,MATCH($D512,$AR$5:$AR$12,0),5))*($G512/INDEX($BB$5:$BG$12,MATCH($D512,$AR$5:$AR$12,0),5))^$J512)+(EXP(-$G512/INDEX($BB$5:$BG$12,MATCH($D512,$AR$5:$AR$12,0),6))*($G512/INDEX($BB$5:$BG$12,MATCH($D512,$AR$5:$AR$12,0),6))^$J512)),0)</x:f>
        <x:v>0</x:v>
      </x:c>
      <x:c r="AJ512" s="145" t="n">
        <x:f>IFERROR((EXP(-$G512/INDEX($BB$5:$BG$12,MATCH($D512,$AR$5:$AR$12,0),6))*($G512/INDEX($BB$5:$BG$12,MATCH($D512,$AR$5:$AR$12,0),6))^$J512)/((EXP(-$G512/INDEX($BB$5:$BG$12,MATCH($D512,$AR$5:$AR$12,0),1))*($G512/INDEX($BB$5:$BG$12,MATCH($D512,$AR$5:$AR$12,0),1))^$J512)+(EXP(-$G512/INDEX($BB$5:$BG$12,MATCH($D512,$AR$5:$AR$12,0),2))*($G512/INDEX($BB$5:$BG$12,MATCH($D512,$AR$5:$AR$12,0),2))^$J512)+(EXP(-$G512/INDEX($BB$5:$BG$12,MATCH($D512,$AR$5:$AR$12,0),3))*($G512/INDEX($BB$5:$BG$12,MATCH($D512,$AR$5:$AR$12,0),3))^$J512)+(EXP(-$G512/INDEX($BB$5:$BG$12,MATCH($D512,$AR$5:$AR$12,0),4))*($G512/INDEX($BB$5:$BG$12,MATCH($D512,$AR$5:$AR$12,0),4))^$J512)+(EXP(-$G512/INDEX($BB$5:$BG$12,MATCH($D512,$AR$5:$AR$12,0),5))*($G512/INDEX($BB$5:$BG$12,MATCH($D512,$AR$5:$AR$12,0),5))^$J512)+(EXP(-$G512/INDEX($BB$5:$BG$12,MATCH($D512,$AR$5:$AR$12,0),6))*($G512/INDEX($BB$5:$BG$12,MATCH($D512,$AR$5:$AR$12,0),6))^$J512)),0)</x:f>
        <x:v>0</x:v>
      </x:c>
      <x:c r="BJ512"/>
      <x:c r="BK512"/>
      <x:c r="BL512"/>
      <x:c r="BM512"/>
      <x:c r="BN512"/>
      <x:c r="BO512"/>
      <x:c r="BP512"/>
      <x:c r="BQ512"/>
      <x:c r="BR512"/>
      <x:c r="BS512"/>
      <x:c r="BT512"/>
      <x:c r="BU512"/>
      <x:c r="BV512"/>
      <x:c r="BW512"/>
      <x:c r="BX512"/>
      <x:c r="BY512"/>
      <x:c r="BZ512"/>
    </x:row>
    <x:row r="513">
      <x:c r="A513" s="30" t="n">
        <x:f>'対象台データ'!A511</x:f>
        <x:v>46230</x:v>
      </x:c>
      <x:c r="B513" s="1004" t="str">
        <x:f>'対象台データ'!B511</x:f>
        <x:v>月</x:v>
      </x:c>
      <x:c r="C513" s="1004" t="str">
        <x:f>'対象台データ'!C511</x:f>
        <x:v>7/27</x:v>
      </x:c>
      <x:c r="D513" t="str">
        <x:f>'対象台データ'!D511</x:f>
        <x:v>カバネリ 海門決戦</x:v>
      </x:c>
      <x:c r="E513" s="1015" t="n">
        <x:f>IF($X513="A",MIN(100,MAX(0,55+(V513-55)*(1+0.4*SQRT(MIN(G513/8000,1))))),MIN(100,MAX(0,V513)))</x:f>
        <x:v>25.81914831241511</x:v>
      </x:c>
      <x:c r="F513" s="1017" t="n">
        <x:f>'対象台データ'!E511</x:f>
        <x:v>545</x:v>
      </x:c>
      <x:c r="G513" s="644" t="n">
        <x:f>'対象台データ'!F511</x:f>
        <x:v>5577</x:v>
      </x:c>
      <x:c r="H513" s="644" t="n">
        <x:f>'対象台データ'!G511</x:f>
        <x:v>-2155</x:v>
      </x:c>
      <x:c r="I513" s="644" t="n">
        <x:f>'対象台データ'!H511</x:f>
        <x:v>0</x:v>
      </x:c>
      <x:c r="J513" s="644" t="n">
        <x:f>'対象台データ'!I511</x:f>
        <x:v>20</x:v>
      </x:c>
      <x:c r="K513" s="145" t="n">
        <x:f>'対象台データ'!K511</x:f>
        <x:v>0.8711971788894866</x:v>
      </x:c>
      <x:c r="L513" s="28" t="n">
        <x:f>IF(G513&lt;=0,5,IF(G513&lt;1500,5+(G513-0)*(20-5)/(1500-0),IF(G513&lt;3000,20+(G513-1500)*(40-20)/(3000-1500),IF(G513&lt;4500,40+(G513-3000)*(58-40)/(4500-3000),IF(G513&lt;6000,58+(G513-4500)*(72-58)/(6000-4500),IF(G513&lt;7500,72+(G513-6000)*(84-72)/(7500-6000),IF(G513&lt;9000,84+(G513-7500)*(93-84)/(9000-7500),IF(G513&lt;11000,93+(G513-9000)*(100-93)/(11000-9000),100))))))))</x:f>
        <x:v>68.05199999999999</x:v>
      </x:c>
      <x:c r="M513" s="28" t="n">
        <x:v>1</x:v>
      </x:c>
      <x:c r="N513" s="28" t="n">
        <x:f>MIN(100,L513*M513)</x:f>
        <x:v>68.05199999999999</x:v>
      </x:c>
      <x:c r="O513" s="28" t="n">
        <x:f>IF(K513&lt;=0.8,0,IF(K513&lt;0.9,0+(K513-0.8)*(10-0)/(0.9-0.8),IF(K513&lt;1,10+(K513-0.9)*(35-10)/(1-0.9),IF(K513&lt;1.2,35+(K513-1)*(87-35)/(1.2-1),IF(K513&lt;1.3,87+(K513-1.2)*(96-87)/(1.3-1.2),IF(K513&lt;1.45,96+(K513-1.3)*(100-96)/(1.45-1.3),100))))))</x:f>
        <x:v>7.119717888948653</x:v>
      </x:c>
      <x:c r="P513" s="145" t="n">
        <x:f>MIN(1,SQRT(G513/8000))</x:f>
        <x:v>0.8349401176132334</x:v>
      </x:c>
      <x:c r="Q513" s="28" t="n">
        <x:f>35+(O513-35)*P513</x:f>
        <x:v>11.721633975108663</x:v>
      </x:c>
      <x:c r="R513" s="28" t="n">
        <x:f>IF(K513&lt;0.95,MIN(25,(0.95-K513)*250),0)</x:f>
        <x:v>19.70070527762835</x:v>
      </x:c>
      <x:c r="S513" s="28" t="n">
        <x:f>IF($X513="A",Y513*5+Z513*15+AA513*30+AB513*60+AC513*80+AD513*100,0)</x:f>
        <x:v>0</x:v>
      </x:c>
      <x:c r="T513" s="28" t="n">
        <x:f>IF($X513="A",AE513*5+AF513*15+AG513*30+AH513*60+AI513*80+AJ513*100,0)</x:f>
        <x:v>0</x:v>
      </x:c>
      <x:c r="U513" s="28" t="n">
        <x:f>IF($X513="A",S513*15%+T513*30%+Q513*55%,0)</x:f>
        <x:v>0</x:v>
      </x:c>
      <x:c r="V513" s="1019" t="n">
        <x:f>IF($X513="A",U513*80%+N513*20%,N513*IFERROR(INDEX($AT$5:$AT$60,MATCH($D513,$AR$5:$AR$60,0)),0.6)+Q513*IFERROR(INDEX($AU$5:$AU$60,MATCH($D513,$AR$5:$AR$60,0)),0.4)-R513)</x:f>
        <x:v>25.81914831241511</x:v>
      </x:c>
      <x:c r="W513" s="25" t="str">
        <x:f>IF(E513&gt;=90,"設定6級候補",IF(E513&gt;=75,"設定4以上強候補",IF(E513&gt;=60,"設定4以上を疑う","要観察")))</x:f>
        <x:v>要観察</x:v>
      </x:c>
      <x:c r="X513" s="1004" t="str">
        <x:f>IFERROR(INDEX($AS$5:$AS$60,MATCH($D513,$AR$5:$AR$60,0)),"AT")</x:f>
        <x:v>AT</x:v>
      </x:c>
      <x:c r="Y513" s="145" t="n">
        <x:f>IFERROR((EXP(-$G513/INDEX($AV$5:$BA$12,MATCH($D513,$AR$5:$AR$12,0),1))*($G513/INDEX($AV$5:$BA$12,MATCH($D513,$AR$5:$AR$12,0),1))^$I513)/((EXP(-$G513/INDEX($AV$5:$BA$12,MATCH($D513,$AR$5:$AR$12,0),1))*($G513/INDEX($AV$5:$BA$12,MATCH($D513,$AR$5:$AR$12,0),1))^$I513)+(EXP(-$G513/INDEX($AV$5:$BA$12,MATCH($D513,$AR$5:$AR$12,0),2))*($G513/INDEX($AV$5:$BA$12,MATCH($D513,$AR$5:$AR$12,0),2))^$I513)+(EXP(-$G513/INDEX($AV$5:$BA$12,MATCH($D513,$AR$5:$AR$12,0),3))*($G513/INDEX($AV$5:$BA$12,MATCH($D513,$AR$5:$AR$12,0),3))^$I513)+(EXP(-$G513/INDEX($AV$5:$BA$12,MATCH($D513,$AR$5:$AR$12,0),4))*($G513/INDEX($AV$5:$BA$12,MATCH($D513,$AR$5:$AR$12,0),4))^$I513)+(EXP(-$G513/INDEX($AV$5:$BA$12,MATCH($D513,$AR$5:$AR$12,0),5))*($G513/INDEX($AV$5:$BA$12,MATCH($D513,$AR$5:$AR$12,0),5))^$I513)+(EXP(-$G513/INDEX($AV$5:$BA$12,MATCH($D513,$AR$5:$AR$12,0),6))*($G513/INDEX($AV$5:$BA$12,MATCH($D513,$AR$5:$AR$12,0),6))^$I513)),0)</x:f>
        <x:v>0</x:v>
      </x:c>
      <x:c r="Z513" s="145" t="n">
        <x:f>IFERROR((EXP(-$G513/INDEX($AV$5:$BA$12,MATCH($D513,$AR$5:$AR$12,0),2))*($G513/INDEX($AV$5:$BA$12,MATCH($D513,$AR$5:$AR$12,0),2))^$I513)/((EXP(-$G513/INDEX($AV$5:$BA$12,MATCH($D513,$AR$5:$AR$12,0),1))*($G513/INDEX($AV$5:$BA$12,MATCH($D513,$AR$5:$AR$12,0),1))^$I513)+(EXP(-$G513/INDEX($AV$5:$BA$12,MATCH($D513,$AR$5:$AR$12,0),2))*($G513/INDEX($AV$5:$BA$12,MATCH($D513,$AR$5:$AR$12,0),2))^$I513)+(EXP(-$G513/INDEX($AV$5:$BA$12,MATCH($D513,$AR$5:$AR$12,0),3))*($G513/INDEX($AV$5:$BA$12,MATCH($D513,$AR$5:$AR$12,0),3))^$I513)+(EXP(-$G513/INDEX($AV$5:$BA$12,MATCH($D513,$AR$5:$AR$12,0),4))*($G513/INDEX($AV$5:$BA$12,MATCH($D513,$AR$5:$AR$12,0),4))^$I513)+(EXP(-$G513/INDEX($AV$5:$BA$12,MATCH($D513,$AR$5:$AR$12,0),5))*($G513/INDEX($AV$5:$BA$12,MATCH($D513,$AR$5:$AR$12,0),5))^$I513)+(EXP(-$G513/INDEX($AV$5:$BA$12,MATCH($D513,$AR$5:$AR$12,0),6))*($G513/INDEX($AV$5:$BA$12,MATCH($D513,$AR$5:$AR$12,0),6))^$I513)),0)</x:f>
        <x:v>0</x:v>
      </x:c>
      <x:c r="AA513" s="145" t="n">
        <x:f>IFERROR((EXP(-$G513/INDEX($AV$5:$BA$12,MATCH($D513,$AR$5:$AR$12,0),3))*($G513/INDEX($AV$5:$BA$12,MATCH($D513,$AR$5:$AR$12,0),3))^$I513)/((EXP(-$G513/INDEX($AV$5:$BA$12,MATCH($D513,$AR$5:$AR$12,0),1))*($G513/INDEX($AV$5:$BA$12,MATCH($D513,$AR$5:$AR$12,0),1))^$I513)+(EXP(-$G513/INDEX($AV$5:$BA$12,MATCH($D513,$AR$5:$AR$12,0),2))*($G513/INDEX($AV$5:$BA$12,MATCH($D513,$AR$5:$AR$12,0),2))^$I513)+(EXP(-$G513/INDEX($AV$5:$BA$12,MATCH($D513,$AR$5:$AR$12,0),3))*($G513/INDEX($AV$5:$BA$12,MATCH($D513,$AR$5:$AR$12,0),3))^$I513)+(EXP(-$G513/INDEX($AV$5:$BA$12,MATCH($D513,$AR$5:$AR$12,0),4))*($G513/INDEX($AV$5:$BA$12,MATCH($D513,$AR$5:$AR$12,0),4))^$I513)+(EXP(-$G513/INDEX($AV$5:$BA$12,MATCH($D513,$AR$5:$AR$12,0),5))*($G513/INDEX($AV$5:$BA$12,MATCH($D513,$AR$5:$AR$12,0),5))^$I513)+(EXP(-$G513/INDEX($AV$5:$BA$12,MATCH($D513,$AR$5:$AR$12,0),6))*($G513/INDEX($AV$5:$BA$12,MATCH($D513,$AR$5:$AR$12,0),6))^$I513)),0)</x:f>
        <x:v>0</x:v>
      </x:c>
      <x:c r="AB513" s="145" t="n">
        <x:f>IFERROR((EXP(-$G513/INDEX($AV$5:$BA$12,MATCH($D513,$AR$5:$AR$12,0),4))*($G513/INDEX($AV$5:$BA$12,MATCH($D513,$AR$5:$AR$12,0),4))^$I513)/((EXP(-$G513/INDEX($AV$5:$BA$12,MATCH($D513,$AR$5:$AR$12,0),1))*($G513/INDEX($AV$5:$BA$12,MATCH($D513,$AR$5:$AR$12,0),1))^$I513)+(EXP(-$G513/INDEX($AV$5:$BA$12,MATCH($D513,$AR$5:$AR$12,0),2))*($G513/INDEX($AV$5:$BA$12,MATCH($D513,$AR$5:$AR$12,0),2))^$I513)+(EXP(-$G513/INDEX($AV$5:$BA$12,MATCH($D513,$AR$5:$AR$12,0),3))*($G513/INDEX($AV$5:$BA$12,MATCH($D513,$AR$5:$AR$12,0),3))^$I513)+(EXP(-$G513/INDEX($AV$5:$BA$12,MATCH($D513,$AR$5:$AR$12,0),4))*($G513/INDEX($AV$5:$BA$12,MATCH($D513,$AR$5:$AR$12,0),4))^$I513)+(EXP(-$G513/INDEX($AV$5:$BA$12,MATCH($D513,$AR$5:$AR$12,0),5))*($G513/INDEX($AV$5:$BA$12,MATCH($D513,$AR$5:$AR$12,0),5))^$I513)+(EXP(-$G513/INDEX($AV$5:$BA$12,MATCH($D513,$AR$5:$AR$12,0),6))*($G513/INDEX($AV$5:$BA$12,MATCH($D513,$AR$5:$AR$12,0),6))^$I513)),0)</x:f>
        <x:v>0</x:v>
      </x:c>
      <x:c r="AC513" s="145" t="n">
        <x:f>IFERROR((EXP(-$G513/INDEX($AV$5:$BA$12,MATCH($D513,$AR$5:$AR$12,0),5))*($G513/INDEX($AV$5:$BA$12,MATCH($D513,$AR$5:$AR$12,0),5))^$I513)/((EXP(-$G513/INDEX($AV$5:$BA$12,MATCH($D513,$AR$5:$AR$12,0),1))*($G513/INDEX($AV$5:$BA$12,MATCH($D513,$AR$5:$AR$12,0),1))^$I513)+(EXP(-$G513/INDEX($AV$5:$BA$12,MATCH($D513,$AR$5:$AR$12,0),2))*($G513/INDEX($AV$5:$BA$12,MATCH($D513,$AR$5:$AR$12,0),2))^$I513)+(EXP(-$G513/INDEX($AV$5:$BA$12,MATCH($D513,$AR$5:$AR$12,0),3))*($G513/INDEX($AV$5:$BA$12,MATCH($D513,$AR$5:$AR$12,0),3))^$I513)+(EXP(-$G513/INDEX($AV$5:$BA$12,MATCH($D513,$AR$5:$AR$12,0),4))*($G513/INDEX($AV$5:$BA$12,MATCH($D513,$AR$5:$AR$12,0),4))^$I513)+(EXP(-$G513/INDEX($AV$5:$BA$12,MATCH($D513,$AR$5:$AR$12,0),5))*($G513/INDEX($AV$5:$BA$12,MATCH($D513,$AR$5:$AR$12,0),5))^$I513)+(EXP(-$G513/INDEX($AV$5:$BA$12,MATCH($D513,$AR$5:$AR$12,0),6))*($G513/INDEX($AV$5:$BA$12,MATCH($D513,$AR$5:$AR$12,0),6))^$I513)),0)</x:f>
        <x:v>0</x:v>
      </x:c>
      <x:c r="AD513" s="145" t="n">
        <x:f>IFERROR((EXP(-$G513/INDEX($AV$5:$BA$12,MATCH($D513,$AR$5:$AR$12,0),6))*($G513/INDEX($AV$5:$BA$12,MATCH($D513,$AR$5:$AR$12,0),6))^$I513)/((EXP(-$G513/INDEX($AV$5:$BA$12,MATCH($D513,$AR$5:$AR$12,0),1))*($G513/INDEX($AV$5:$BA$12,MATCH($D513,$AR$5:$AR$12,0),1))^$I513)+(EXP(-$G513/INDEX($AV$5:$BA$12,MATCH($D513,$AR$5:$AR$12,0),2))*($G513/INDEX($AV$5:$BA$12,MATCH($D513,$AR$5:$AR$12,0),2))^$I513)+(EXP(-$G513/INDEX($AV$5:$BA$12,MATCH($D513,$AR$5:$AR$12,0),3))*($G513/INDEX($AV$5:$BA$12,MATCH($D513,$AR$5:$AR$12,0),3))^$I513)+(EXP(-$G513/INDEX($AV$5:$BA$12,MATCH($D513,$AR$5:$AR$12,0),4))*($G513/INDEX($AV$5:$BA$12,MATCH($D513,$AR$5:$AR$12,0),4))^$I513)+(EXP(-$G513/INDEX($AV$5:$BA$12,MATCH($D513,$AR$5:$AR$12,0),5))*($G513/INDEX($AV$5:$BA$12,MATCH($D513,$AR$5:$AR$12,0),5))^$I513)+(EXP(-$G513/INDEX($AV$5:$BA$12,MATCH($D513,$AR$5:$AR$12,0),6))*($G513/INDEX($AV$5:$BA$12,MATCH($D513,$AR$5:$AR$12,0),6))^$I513)),0)</x:f>
        <x:v>0</x:v>
      </x:c>
      <x:c r="AE513" s="145" t="n">
        <x:f>IFERROR((EXP(-$G513/INDEX($BB$5:$BG$12,MATCH($D513,$AR$5:$AR$12,0),1))*($G513/INDEX($BB$5:$BG$12,MATCH($D513,$AR$5:$AR$12,0),1))^$J513)/((EXP(-$G513/INDEX($BB$5:$BG$12,MATCH($D513,$AR$5:$AR$12,0),1))*($G513/INDEX($BB$5:$BG$12,MATCH($D513,$AR$5:$AR$12,0),1))^$J513)+(EXP(-$G513/INDEX($BB$5:$BG$12,MATCH($D513,$AR$5:$AR$12,0),2))*($G513/INDEX($BB$5:$BG$12,MATCH($D513,$AR$5:$AR$12,0),2))^$J513)+(EXP(-$G513/INDEX($BB$5:$BG$12,MATCH($D513,$AR$5:$AR$12,0),3))*($G513/INDEX($BB$5:$BG$12,MATCH($D513,$AR$5:$AR$12,0),3))^$J513)+(EXP(-$G513/INDEX($BB$5:$BG$12,MATCH($D513,$AR$5:$AR$12,0),4))*($G513/INDEX($BB$5:$BG$12,MATCH($D513,$AR$5:$AR$12,0),4))^$J513)+(EXP(-$G513/INDEX($BB$5:$BG$12,MATCH($D513,$AR$5:$AR$12,0),5))*($G513/INDEX($BB$5:$BG$12,MATCH($D513,$AR$5:$AR$12,0),5))^$J513)+(EXP(-$G513/INDEX($BB$5:$BG$12,MATCH($D513,$AR$5:$AR$12,0),6))*($G513/INDEX($BB$5:$BG$12,MATCH($D513,$AR$5:$AR$12,0),6))^$J513)),0)</x:f>
        <x:v>0</x:v>
      </x:c>
      <x:c r="AF513" s="145" t="n">
        <x:f>IFERROR((EXP(-$G513/INDEX($BB$5:$BG$12,MATCH($D513,$AR$5:$AR$12,0),2))*($G513/INDEX($BB$5:$BG$12,MATCH($D513,$AR$5:$AR$12,0),2))^$J513)/((EXP(-$G513/INDEX($BB$5:$BG$12,MATCH($D513,$AR$5:$AR$12,0),1))*($G513/INDEX($BB$5:$BG$12,MATCH($D513,$AR$5:$AR$12,0),1))^$J513)+(EXP(-$G513/INDEX($BB$5:$BG$12,MATCH($D513,$AR$5:$AR$12,0),2))*($G513/INDEX($BB$5:$BG$12,MATCH($D513,$AR$5:$AR$12,0),2))^$J513)+(EXP(-$G513/INDEX($BB$5:$BG$12,MATCH($D513,$AR$5:$AR$12,0),3))*($G513/INDEX($BB$5:$BG$12,MATCH($D513,$AR$5:$AR$12,0),3))^$J513)+(EXP(-$G513/INDEX($BB$5:$BG$12,MATCH($D513,$AR$5:$AR$12,0),4))*($G513/INDEX($BB$5:$BG$12,MATCH($D513,$AR$5:$AR$12,0),4))^$J513)+(EXP(-$G513/INDEX($BB$5:$BG$12,MATCH($D513,$AR$5:$AR$12,0),5))*($G513/INDEX($BB$5:$BG$12,MATCH($D513,$AR$5:$AR$12,0),5))^$J513)+(EXP(-$G513/INDEX($BB$5:$BG$12,MATCH($D513,$AR$5:$AR$12,0),6))*($G513/INDEX($BB$5:$BG$12,MATCH($D513,$AR$5:$AR$12,0),6))^$J513)),0)</x:f>
        <x:v>0</x:v>
      </x:c>
      <x:c r="AG513" s="145" t="n">
        <x:f>IFERROR((EXP(-$G513/INDEX($BB$5:$BG$12,MATCH($D513,$AR$5:$AR$12,0),3))*($G513/INDEX($BB$5:$BG$12,MATCH($D513,$AR$5:$AR$12,0),3))^$J513)/((EXP(-$G513/INDEX($BB$5:$BG$12,MATCH($D513,$AR$5:$AR$12,0),1))*($G513/INDEX($BB$5:$BG$12,MATCH($D513,$AR$5:$AR$12,0),1))^$J513)+(EXP(-$G513/INDEX($BB$5:$BG$12,MATCH($D513,$AR$5:$AR$12,0),2))*($G513/INDEX($BB$5:$BG$12,MATCH($D513,$AR$5:$AR$12,0),2))^$J513)+(EXP(-$G513/INDEX($BB$5:$BG$12,MATCH($D513,$AR$5:$AR$12,0),3))*($G513/INDEX($BB$5:$BG$12,MATCH($D513,$AR$5:$AR$12,0),3))^$J513)+(EXP(-$G513/INDEX($BB$5:$BG$12,MATCH($D513,$AR$5:$AR$12,0),4))*($G513/INDEX($BB$5:$BG$12,MATCH($D513,$AR$5:$AR$12,0),4))^$J513)+(EXP(-$G513/INDEX($BB$5:$BG$12,MATCH($D513,$AR$5:$AR$12,0),5))*($G513/INDEX($BB$5:$BG$12,MATCH($D513,$AR$5:$AR$12,0),5))^$J513)+(EXP(-$G513/INDEX($BB$5:$BG$12,MATCH($D513,$AR$5:$AR$12,0),6))*($G513/INDEX($BB$5:$BG$12,MATCH($D513,$AR$5:$AR$12,0),6))^$J513)),0)</x:f>
        <x:v>0</x:v>
      </x:c>
      <x:c r="AH513" s="145" t="n">
        <x:f>IFERROR((EXP(-$G513/INDEX($BB$5:$BG$12,MATCH($D513,$AR$5:$AR$12,0),4))*($G513/INDEX($BB$5:$BG$12,MATCH($D513,$AR$5:$AR$12,0),4))^$J513)/((EXP(-$G513/INDEX($BB$5:$BG$12,MATCH($D513,$AR$5:$AR$12,0),1))*($G513/INDEX($BB$5:$BG$12,MATCH($D513,$AR$5:$AR$12,0),1))^$J513)+(EXP(-$G513/INDEX($BB$5:$BG$12,MATCH($D513,$AR$5:$AR$12,0),2))*($G513/INDEX($BB$5:$BG$12,MATCH($D513,$AR$5:$AR$12,0),2))^$J513)+(EXP(-$G513/INDEX($BB$5:$BG$12,MATCH($D513,$AR$5:$AR$12,0),3))*($G513/INDEX($BB$5:$BG$12,MATCH($D513,$AR$5:$AR$12,0),3))^$J513)+(EXP(-$G513/INDEX($BB$5:$BG$12,MATCH($D513,$AR$5:$AR$12,0),4))*($G513/INDEX($BB$5:$BG$12,MATCH($D513,$AR$5:$AR$12,0),4))^$J513)+(EXP(-$G513/INDEX($BB$5:$BG$12,MATCH($D513,$AR$5:$AR$12,0),5))*($G513/INDEX($BB$5:$BG$12,MATCH($D513,$AR$5:$AR$12,0),5))^$J513)+(EXP(-$G513/INDEX($BB$5:$BG$12,MATCH($D513,$AR$5:$AR$12,0),6))*($G513/INDEX($BB$5:$BG$12,MATCH($D513,$AR$5:$AR$12,0),6))^$J513)),0)</x:f>
        <x:v>0</x:v>
      </x:c>
      <x:c r="AI513" s="145" t="n">
        <x:f>IFERROR((EXP(-$G513/INDEX($BB$5:$BG$12,MATCH($D513,$AR$5:$AR$12,0),5))*($G513/INDEX($BB$5:$BG$12,MATCH($D513,$AR$5:$AR$12,0),5))^$J513)/((EXP(-$G513/INDEX($BB$5:$BG$12,MATCH($D513,$AR$5:$AR$12,0),1))*($G513/INDEX($BB$5:$BG$12,MATCH($D513,$AR$5:$AR$12,0),1))^$J513)+(EXP(-$G513/INDEX($BB$5:$BG$12,MATCH($D513,$AR$5:$AR$12,0),2))*($G513/INDEX($BB$5:$BG$12,MATCH($D513,$AR$5:$AR$12,0),2))^$J513)+(EXP(-$G513/INDEX($BB$5:$BG$12,MATCH($D513,$AR$5:$AR$12,0),3))*($G513/INDEX($BB$5:$BG$12,MATCH($D513,$AR$5:$AR$12,0),3))^$J513)+(EXP(-$G513/INDEX($BB$5:$BG$12,MATCH($D513,$AR$5:$AR$12,0),4))*($G513/INDEX($BB$5:$BG$12,MATCH($D513,$AR$5:$AR$12,0),4))^$J513)+(EXP(-$G513/INDEX($BB$5:$BG$12,MATCH($D513,$AR$5:$AR$12,0),5))*($G513/INDEX($BB$5:$BG$12,MATCH($D513,$AR$5:$AR$12,0),5))^$J513)+(EXP(-$G513/INDEX($BB$5:$BG$12,MATCH($D513,$AR$5:$AR$12,0),6))*($G513/INDEX($BB$5:$BG$12,MATCH($D513,$AR$5:$AR$12,0),6))^$J513)),0)</x:f>
        <x:v>0</x:v>
      </x:c>
      <x:c r="AJ513" s="145" t="n">
        <x:f>IFERROR((EXP(-$G513/INDEX($BB$5:$BG$12,MATCH($D513,$AR$5:$AR$12,0),6))*($G513/INDEX($BB$5:$BG$12,MATCH($D513,$AR$5:$AR$12,0),6))^$J513)/((EXP(-$G513/INDEX($BB$5:$BG$12,MATCH($D513,$AR$5:$AR$12,0),1))*($G513/INDEX($BB$5:$BG$12,MATCH($D513,$AR$5:$AR$12,0),1))^$J513)+(EXP(-$G513/INDEX($BB$5:$BG$12,MATCH($D513,$AR$5:$AR$12,0),2))*($G513/INDEX($BB$5:$BG$12,MATCH($D513,$AR$5:$AR$12,0),2))^$J513)+(EXP(-$G513/INDEX($BB$5:$BG$12,MATCH($D513,$AR$5:$AR$12,0),3))*($G513/INDEX($BB$5:$BG$12,MATCH($D513,$AR$5:$AR$12,0),3))^$J513)+(EXP(-$G513/INDEX($BB$5:$BG$12,MATCH($D513,$AR$5:$AR$12,0),4))*($G513/INDEX($BB$5:$BG$12,MATCH($D513,$AR$5:$AR$12,0),4))^$J513)+(EXP(-$G513/INDEX($BB$5:$BG$12,MATCH($D513,$AR$5:$AR$12,0),5))*($G513/INDEX($BB$5:$BG$12,MATCH($D513,$AR$5:$AR$12,0),5))^$J513)+(EXP(-$G513/INDEX($BB$5:$BG$12,MATCH($D513,$AR$5:$AR$12,0),6))*($G513/INDEX($BB$5:$BG$12,MATCH($D513,$AR$5:$AR$12,0),6))^$J513)),0)</x:f>
        <x:v>0</x:v>
      </x:c>
      <x:c r="BJ513"/>
      <x:c r="BK513"/>
      <x:c r="BL513"/>
      <x:c r="BM513"/>
      <x:c r="BN513"/>
      <x:c r="BO513"/>
      <x:c r="BP513"/>
      <x:c r="BQ513"/>
      <x:c r="BR513"/>
      <x:c r="BS513"/>
      <x:c r="BT513"/>
      <x:c r="BU513"/>
      <x:c r="BV513"/>
      <x:c r="BW513"/>
      <x:c r="BX513"/>
      <x:c r="BY513"/>
      <x:c r="BZ513"/>
    </x:row>
    <x:row r="514">
      <x:c r="A514" s="30" t="n">
        <x:f>'対象台データ'!A512</x:f>
        <x:v>46230</x:v>
      </x:c>
      <x:c r="B514" s="1004" t="str">
        <x:f>'対象台データ'!B512</x:f>
        <x:v>月</x:v>
      </x:c>
      <x:c r="C514" s="1004" t="str">
        <x:f>'対象台データ'!C512</x:f>
        <x:v>7/27</x:v>
      </x:c>
      <x:c r="D514" t="str">
        <x:f>'対象台データ'!D512</x:f>
        <x:v>カバネリ 海門決戦</x:v>
      </x:c>
      <x:c r="E514" s="1015" t="n">
        <x:f>IF($X514="A",MIN(100,MAX(0,55+(V514-55)*(1+0.4*SQRT(MIN(G514/8000,1))))),MIN(100,MAX(0,V514)))</x:f>
        <x:v>34.28001531298953</x:v>
      </x:c>
      <x:c r="F514" s="1017" t="n">
        <x:f>'対象台データ'!E512</x:f>
        <x:v>546</x:v>
      </x:c>
      <x:c r="G514" s="644" t="n">
        <x:f>'対象台データ'!F512</x:f>
        <x:v>6115</x:v>
      </x:c>
      <x:c r="H514" s="644" t="n">
        <x:f>'対象台データ'!G512</x:f>
        <x:v>-1978</x:v>
      </x:c>
      <x:c r="I514" s="644" t="n">
        <x:f>'対象台データ'!H512</x:f>
        <x:v>0</x:v>
      </x:c>
      <x:c r="J514" s="644" t="n">
        <x:f>'対象台データ'!I512</x:f>
        <x:v>26</x:v>
      </x:c>
      <x:c r="K514" s="145" t="n">
        <x:f>'対象台データ'!K512</x:f>
        <x:v>0.8921777050967566</x:v>
      </x:c>
      <x:c r="L514" s="28" t="n">
        <x:f>IF(G514&lt;=0,5,IF(G514&lt;1500,5+(G514-0)*(20-5)/(1500-0),IF(G514&lt;3000,20+(G514-1500)*(40-20)/(3000-1500),IF(G514&lt;4500,40+(G514-3000)*(58-40)/(4500-3000),IF(G514&lt;6000,58+(G514-4500)*(72-58)/(6000-4500),IF(G514&lt;7500,72+(G514-6000)*(84-72)/(7500-6000),IF(G514&lt;9000,84+(G514-7500)*(93-84)/(9000-7500),IF(G514&lt;11000,93+(G514-9000)*(100-93)/(11000-9000),100))))))))</x:f>
        <x:v>72.92</x:v>
      </x:c>
      <x:c r="M514" s="28" t="n">
        <x:v>1</x:v>
      </x:c>
      <x:c r="N514" s="28" t="n">
        <x:f>MIN(100,L514*M514)</x:f>
        <x:v>72.92</x:v>
      </x:c>
      <x:c r="O514" s="28" t="n">
        <x:f>IF(K514&lt;=0.8,0,IF(K514&lt;0.9,0+(K514-0.8)*(10-0)/(0.9-0.8),IF(K514&lt;1,10+(K514-0.9)*(35-10)/(1-0.9),IF(K514&lt;1.2,35+(K514-1)*(87-35)/(1.2-1),IF(K514&lt;1.3,87+(K514-1.2)*(96-87)/(1.3-1.2),IF(K514&lt;1.45,96+(K514-1.3)*(100-96)/(1.45-1.3),100))))))</x:f>
        <x:v>9.217770509675661</x:v>
      </x:c>
      <x:c r="P514" s="145" t="n">
        <x:f>MIN(1,SQRT(G514/8000))</x:f>
        <x:v>0.8742854225022856</x:v>
      </x:c>
      <x:c r="Q514" s="28" t="n">
        <x:f>35+(O514-35)*P514</x:f>
        <x:v>12.458972597000898</x:v>
      </x:c>
      <x:c r="R514" s="28" t="n">
        <x:f>IF(K514&lt;0.95,MIN(25,(0.95-K514)*250),0)</x:f>
        <x:v>14.455573725810828</x:v>
      </x:c>
      <x:c r="S514" s="28" t="n">
        <x:f>IF($X514="A",Y514*5+Z514*15+AA514*30+AB514*60+AC514*80+AD514*100,0)</x:f>
        <x:v>0</x:v>
      </x:c>
      <x:c r="T514" s="28" t="n">
        <x:f>IF($X514="A",AE514*5+AF514*15+AG514*30+AH514*60+AI514*80+AJ514*100,0)</x:f>
        <x:v>0</x:v>
      </x:c>
      <x:c r="U514" s="28" t="n">
        <x:f>IF($X514="A",S514*15%+T514*30%+Q514*55%,0)</x:f>
        <x:v>0</x:v>
      </x:c>
      <x:c r="V514" s="1019" t="n">
        <x:f>IF($X514="A",U514*80%+N514*20%,N514*IFERROR(INDEX($AT$5:$AT$60,MATCH($D514,$AR$5:$AR$60,0)),0.6)+Q514*IFERROR(INDEX($AU$5:$AU$60,MATCH($D514,$AR$5:$AR$60,0)),0.4)-R514)</x:f>
        <x:v>34.28001531298953</x:v>
      </x:c>
      <x:c r="W514" s="25" t="str">
        <x:f>IF(E514&gt;=90,"設定6級候補",IF(E514&gt;=75,"設定4以上強候補",IF(E514&gt;=60,"設定4以上を疑う","要観察")))</x:f>
        <x:v>要観察</x:v>
      </x:c>
      <x:c r="X514" s="1004" t="str">
        <x:f>IFERROR(INDEX($AS$5:$AS$60,MATCH($D514,$AR$5:$AR$60,0)),"AT")</x:f>
        <x:v>AT</x:v>
      </x:c>
      <x:c r="Y514" s="145" t="n">
        <x:f>IFERROR((EXP(-$G514/INDEX($AV$5:$BA$12,MATCH($D514,$AR$5:$AR$12,0),1))*($G514/INDEX($AV$5:$BA$12,MATCH($D514,$AR$5:$AR$12,0),1))^$I514)/((EXP(-$G514/INDEX($AV$5:$BA$12,MATCH($D514,$AR$5:$AR$12,0),1))*($G514/INDEX($AV$5:$BA$12,MATCH($D514,$AR$5:$AR$12,0),1))^$I514)+(EXP(-$G514/INDEX($AV$5:$BA$12,MATCH($D514,$AR$5:$AR$12,0),2))*($G514/INDEX($AV$5:$BA$12,MATCH($D514,$AR$5:$AR$12,0),2))^$I514)+(EXP(-$G514/INDEX($AV$5:$BA$12,MATCH($D514,$AR$5:$AR$12,0),3))*($G514/INDEX($AV$5:$BA$12,MATCH($D514,$AR$5:$AR$12,0),3))^$I514)+(EXP(-$G514/INDEX($AV$5:$BA$12,MATCH($D514,$AR$5:$AR$12,0),4))*($G514/INDEX($AV$5:$BA$12,MATCH($D514,$AR$5:$AR$12,0),4))^$I514)+(EXP(-$G514/INDEX($AV$5:$BA$12,MATCH($D514,$AR$5:$AR$12,0),5))*($G514/INDEX($AV$5:$BA$12,MATCH($D514,$AR$5:$AR$12,0),5))^$I514)+(EXP(-$G514/INDEX($AV$5:$BA$12,MATCH($D514,$AR$5:$AR$12,0),6))*($G514/INDEX($AV$5:$BA$12,MATCH($D514,$AR$5:$AR$12,0),6))^$I514)),0)</x:f>
        <x:v>0</x:v>
      </x:c>
      <x:c r="Z514" s="145" t="n">
        <x:f>IFERROR((EXP(-$G514/INDEX($AV$5:$BA$12,MATCH($D514,$AR$5:$AR$12,0),2))*($G514/INDEX($AV$5:$BA$12,MATCH($D514,$AR$5:$AR$12,0),2))^$I514)/((EXP(-$G514/INDEX($AV$5:$BA$12,MATCH($D514,$AR$5:$AR$12,0),1))*($G514/INDEX($AV$5:$BA$12,MATCH($D514,$AR$5:$AR$12,0),1))^$I514)+(EXP(-$G514/INDEX($AV$5:$BA$12,MATCH($D514,$AR$5:$AR$12,0),2))*($G514/INDEX($AV$5:$BA$12,MATCH($D514,$AR$5:$AR$12,0),2))^$I514)+(EXP(-$G514/INDEX($AV$5:$BA$12,MATCH($D514,$AR$5:$AR$12,0),3))*($G514/INDEX($AV$5:$BA$12,MATCH($D514,$AR$5:$AR$12,0),3))^$I514)+(EXP(-$G514/INDEX($AV$5:$BA$12,MATCH($D514,$AR$5:$AR$12,0),4))*($G514/INDEX($AV$5:$BA$12,MATCH($D514,$AR$5:$AR$12,0),4))^$I514)+(EXP(-$G514/INDEX($AV$5:$BA$12,MATCH($D514,$AR$5:$AR$12,0),5))*($G514/INDEX($AV$5:$BA$12,MATCH($D514,$AR$5:$AR$12,0),5))^$I514)+(EXP(-$G514/INDEX($AV$5:$BA$12,MATCH($D514,$AR$5:$AR$12,0),6))*($G514/INDEX($AV$5:$BA$12,MATCH($D514,$AR$5:$AR$12,0),6))^$I514)),0)</x:f>
        <x:v>0</x:v>
      </x:c>
      <x:c r="AA514" s="145" t="n">
        <x:f>IFERROR((EXP(-$G514/INDEX($AV$5:$BA$12,MATCH($D514,$AR$5:$AR$12,0),3))*($G514/INDEX($AV$5:$BA$12,MATCH($D514,$AR$5:$AR$12,0),3))^$I514)/((EXP(-$G514/INDEX($AV$5:$BA$12,MATCH($D514,$AR$5:$AR$12,0),1))*($G514/INDEX($AV$5:$BA$12,MATCH($D514,$AR$5:$AR$12,0),1))^$I514)+(EXP(-$G514/INDEX($AV$5:$BA$12,MATCH($D514,$AR$5:$AR$12,0),2))*($G514/INDEX($AV$5:$BA$12,MATCH($D514,$AR$5:$AR$12,0),2))^$I514)+(EXP(-$G514/INDEX($AV$5:$BA$12,MATCH($D514,$AR$5:$AR$12,0),3))*($G514/INDEX($AV$5:$BA$12,MATCH($D514,$AR$5:$AR$12,0),3))^$I514)+(EXP(-$G514/INDEX($AV$5:$BA$12,MATCH($D514,$AR$5:$AR$12,0),4))*($G514/INDEX($AV$5:$BA$12,MATCH($D514,$AR$5:$AR$12,0),4))^$I514)+(EXP(-$G514/INDEX($AV$5:$BA$12,MATCH($D514,$AR$5:$AR$12,0),5))*($G514/INDEX($AV$5:$BA$12,MATCH($D514,$AR$5:$AR$12,0),5))^$I514)+(EXP(-$G514/INDEX($AV$5:$BA$12,MATCH($D514,$AR$5:$AR$12,0),6))*($G514/INDEX($AV$5:$BA$12,MATCH($D514,$AR$5:$AR$12,0),6))^$I514)),0)</x:f>
        <x:v>0</x:v>
      </x:c>
      <x:c r="AB514" s="145" t="n">
        <x:f>IFERROR((EXP(-$G514/INDEX($AV$5:$BA$12,MATCH($D514,$AR$5:$AR$12,0),4))*($G514/INDEX($AV$5:$BA$12,MATCH($D514,$AR$5:$AR$12,0),4))^$I514)/((EXP(-$G514/INDEX($AV$5:$BA$12,MATCH($D514,$AR$5:$AR$12,0),1))*($G514/INDEX($AV$5:$BA$12,MATCH($D514,$AR$5:$AR$12,0),1))^$I514)+(EXP(-$G514/INDEX($AV$5:$BA$12,MATCH($D514,$AR$5:$AR$12,0),2))*($G514/INDEX($AV$5:$BA$12,MATCH($D514,$AR$5:$AR$12,0),2))^$I514)+(EXP(-$G514/INDEX($AV$5:$BA$12,MATCH($D514,$AR$5:$AR$12,0),3))*($G514/INDEX($AV$5:$BA$12,MATCH($D514,$AR$5:$AR$12,0),3))^$I514)+(EXP(-$G514/INDEX($AV$5:$BA$12,MATCH($D514,$AR$5:$AR$12,0),4))*($G514/INDEX($AV$5:$BA$12,MATCH($D514,$AR$5:$AR$12,0),4))^$I514)+(EXP(-$G514/INDEX($AV$5:$BA$12,MATCH($D514,$AR$5:$AR$12,0),5))*($G514/INDEX($AV$5:$BA$12,MATCH($D514,$AR$5:$AR$12,0),5))^$I514)+(EXP(-$G514/INDEX($AV$5:$BA$12,MATCH($D514,$AR$5:$AR$12,0),6))*($G514/INDEX($AV$5:$BA$12,MATCH($D514,$AR$5:$AR$12,0),6))^$I514)),0)</x:f>
        <x:v>0</x:v>
      </x:c>
      <x:c r="AC514" s="145" t="n">
        <x:f>IFERROR((EXP(-$G514/INDEX($AV$5:$BA$12,MATCH($D514,$AR$5:$AR$12,0),5))*($G514/INDEX($AV$5:$BA$12,MATCH($D514,$AR$5:$AR$12,0),5))^$I514)/((EXP(-$G514/INDEX($AV$5:$BA$12,MATCH($D514,$AR$5:$AR$12,0),1))*($G514/INDEX($AV$5:$BA$12,MATCH($D514,$AR$5:$AR$12,0),1))^$I514)+(EXP(-$G514/INDEX($AV$5:$BA$12,MATCH($D514,$AR$5:$AR$12,0),2))*($G514/INDEX($AV$5:$BA$12,MATCH($D514,$AR$5:$AR$12,0),2))^$I514)+(EXP(-$G514/INDEX($AV$5:$BA$12,MATCH($D514,$AR$5:$AR$12,0),3))*($G514/INDEX($AV$5:$BA$12,MATCH($D514,$AR$5:$AR$12,0),3))^$I514)+(EXP(-$G514/INDEX($AV$5:$BA$12,MATCH($D514,$AR$5:$AR$12,0),4))*($G514/INDEX($AV$5:$BA$12,MATCH($D514,$AR$5:$AR$12,0),4))^$I514)+(EXP(-$G514/INDEX($AV$5:$BA$12,MATCH($D514,$AR$5:$AR$12,0),5))*($G514/INDEX($AV$5:$BA$12,MATCH($D514,$AR$5:$AR$12,0),5))^$I514)+(EXP(-$G514/INDEX($AV$5:$BA$12,MATCH($D514,$AR$5:$AR$12,0),6))*($G514/INDEX($AV$5:$BA$12,MATCH($D514,$AR$5:$AR$12,0),6))^$I514)),0)</x:f>
        <x:v>0</x:v>
      </x:c>
      <x:c r="AD514" s="145" t="n">
        <x:f>IFERROR((EXP(-$G514/INDEX($AV$5:$BA$12,MATCH($D514,$AR$5:$AR$12,0),6))*($G514/INDEX($AV$5:$BA$12,MATCH($D514,$AR$5:$AR$12,0),6))^$I514)/((EXP(-$G514/INDEX($AV$5:$BA$12,MATCH($D514,$AR$5:$AR$12,0),1))*($G514/INDEX($AV$5:$BA$12,MATCH($D514,$AR$5:$AR$12,0),1))^$I514)+(EXP(-$G514/INDEX($AV$5:$BA$12,MATCH($D514,$AR$5:$AR$12,0),2))*($G514/INDEX($AV$5:$BA$12,MATCH($D514,$AR$5:$AR$12,0),2))^$I514)+(EXP(-$G514/INDEX($AV$5:$BA$12,MATCH($D514,$AR$5:$AR$12,0),3))*($G514/INDEX($AV$5:$BA$12,MATCH($D514,$AR$5:$AR$12,0),3))^$I514)+(EXP(-$G514/INDEX($AV$5:$BA$12,MATCH($D514,$AR$5:$AR$12,0),4))*($G514/INDEX($AV$5:$BA$12,MATCH($D514,$AR$5:$AR$12,0),4))^$I514)+(EXP(-$G514/INDEX($AV$5:$BA$12,MATCH($D514,$AR$5:$AR$12,0),5))*($G514/INDEX($AV$5:$BA$12,MATCH($D514,$AR$5:$AR$12,0),5))^$I514)+(EXP(-$G514/INDEX($AV$5:$BA$12,MATCH($D514,$AR$5:$AR$12,0),6))*($G514/INDEX($AV$5:$BA$12,MATCH($D514,$AR$5:$AR$12,0),6))^$I514)),0)</x:f>
        <x:v>0</x:v>
      </x:c>
      <x:c r="AE514" s="145" t="n">
        <x:f>IFERROR((EXP(-$G514/INDEX($BB$5:$BG$12,MATCH($D514,$AR$5:$AR$12,0),1))*($G514/INDEX($BB$5:$BG$12,MATCH($D514,$AR$5:$AR$12,0),1))^$J514)/((EXP(-$G514/INDEX($BB$5:$BG$12,MATCH($D514,$AR$5:$AR$12,0),1))*($G514/INDEX($BB$5:$BG$12,MATCH($D514,$AR$5:$AR$12,0),1))^$J514)+(EXP(-$G514/INDEX($BB$5:$BG$12,MATCH($D514,$AR$5:$AR$12,0),2))*($G514/INDEX($BB$5:$BG$12,MATCH($D514,$AR$5:$AR$12,0),2))^$J514)+(EXP(-$G514/INDEX($BB$5:$BG$12,MATCH($D514,$AR$5:$AR$12,0),3))*($G514/INDEX($BB$5:$BG$12,MATCH($D514,$AR$5:$AR$12,0),3))^$J514)+(EXP(-$G514/INDEX($BB$5:$BG$12,MATCH($D514,$AR$5:$AR$12,0),4))*($G514/INDEX($BB$5:$BG$12,MATCH($D514,$AR$5:$AR$12,0),4))^$J514)+(EXP(-$G514/INDEX($BB$5:$BG$12,MATCH($D514,$AR$5:$AR$12,0),5))*($G514/INDEX($BB$5:$BG$12,MATCH($D514,$AR$5:$AR$12,0),5))^$J514)+(EXP(-$G514/INDEX($BB$5:$BG$12,MATCH($D514,$AR$5:$AR$12,0),6))*($G514/INDEX($BB$5:$BG$12,MATCH($D514,$AR$5:$AR$12,0),6))^$J514)),0)</x:f>
        <x:v>0</x:v>
      </x:c>
      <x:c r="AF514" s="145" t="n">
        <x:f>IFERROR((EXP(-$G514/INDEX($BB$5:$BG$12,MATCH($D514,$AR$5:$AR$12,0),2))*($G514/INDEX($BB$5:$BG$12,MATCH($D514,$AR$5:$AR$12,0),2))^$J514)/((EXP(-$G514/INDEX($BB$5:$BG$12,MATCH($D514,$AR$5:$AR$12,0),1))*($G514/INDEX($BB$5:$BG$12,MATCH($D514,$AR$5:$AR$12,0),1))^$J514)+(EXP(-$G514/INDEX($BB$5:$BG$12,MATCH($D514,$AR$5:$AR$12,0),2))*($G514/INDEX($BB$5:$BG$12,MATCH($D514,$AR$5:$AR$12,0),2))^$J514)+(EXP(-$G514/INDEX($BB$5:$BG$12,MATCH($D514,$AR$5:$AR$12,0),3))*($G514/INDEX($BB$5:$BG$12,MATCH($D514,$AR$5:$AR$12,0),3))^$J514)+(EXP(-$G514/INDEX($BB$5:$BG$12,MATCH($D514,$AR$5:$AR$12,0),4))*($G514/INDEX($BB$5:$BG$12,MATCH($D514,$AR$5:$AR$12,0),4))^$J514)+(EXP(-$G514/INDEX($BB$5:$BG$12,MATCH($D514,$AR$5:$AR$12,0),5))*($G514/INDEX($BB$5:$BG$12,MATCH($D514,$AR$5:$AR$12,0),5))^$J514)+(EXP(-$G514/INDEX($BB$5:$BG$12,MATCH($D514,$AR$5:$AR$12,0),6))*($G514/INDEX($BB$5:$BG$12,MATCH($D514,$AR$5:$AR$12,0),6))^$J514)),0)</x:f>
        <x:v>0</x:v>
      </x:c>
      <x:c r="AG514" s="145" t="n">
        <x:f>IFERROR((EXP(-$G514/INDEX($BB$5:$BG$12,MATCH($D514,$AR$5:$AR$12,0),3))*($G514/INDEX($BB$5:$BG$12,MATCH($D514,$AR$5:$AR$12,0),3))^$J514)/((EXP(-$G514/INDEX($BB$5:$BG$12,MATCH($D514,$AR$5:$AR$12,0),1))*($G514/INDEX($BB$5:$BG$12,MATCH($D514,$AR$5:$AR$12,0),1))^$J514)+(EXP(-$G514/INDEX($BB$5:$BG$12,MATCH($D514,$AR$5:$AR$12,0),2))*($G514/INDEX($BB$5:$BG$12,MATCH($D514,$AR$5:$AR$12,0),2))^$J514)+(EXP(-$G514/INDEX($BB$5:$BG$12,MATCH($D514,$AR$5:$AR$12,0),3))*($G514/INDEX($BB$5:$BG$12,MATCH($D514,$AR$5:$AR$12,0),3))^$J514)+(EXP(-$G514/INDEX($BB$5:$BG$12,MATCH($D514,$AR$5:$AR$12,0),4))*($G514/INDEX($BB$5:$BG$12,MATCH($D514,$AR$5:$AR$12,0),4))^$J514)+(EXP(-$G514/INDEX($BB$5:$BG$12,MATCH($D514,$AR$5:$AR$12,0),5))*($G514/INDEX($BB$5:$BG$12,MATCH($D514,$AR$5:$AR$12,0),5))^$J514)+(EXP(-$G514/INDEX($BB$5:$BG$12,MATCH($D514,$AR$5:$AR$12,0),6))*($G514/INDEX($BB$5:$BG$12,MATCH($D514,$AR$5:$AR$12,0),6))^$J514)),0)</x:f>
        <x:v>0</x:v>
      </x:c>
      <x:c r="AH514" s="145" t="n">
        <x:f>IFERROR((EXP(-$G514/INDEX($BB$5:$BG$12,MATCH($D514,$AR$5:$AR$12,0),4))*($G514/INDEX($BB$5:$BG$12,MATCH($D514,$AR$5:$AR$12,0),4))^$J514)/((EXP(-$G514/INDEX($BB$5:$BG$12,MATCH($D514,$AR$5:$AR$12,0),1))*($G514/INDEX($BB$5:$BG$12,MATCH($D514,$AR$5:$AR$12,0),1))^$J514)+(EXP(-$G514/INDEX($BB$5:$BG$12,MATCH($D514,$AR$5:$AR$12,0),2))*($G514/INDEX($BB$5:$BG$12,MATCH($D514,$AR$5:$AR$12,0),2))^$J514)+(EXP(-$G514/INDEX($BB$5:$BG$12,MATCH($D514,$AR$5:$AR$12,0),3))*($G514/INDEX($BB$5:$BG$12,MATCH($D514,$AR$5:$AR$12,0),3))^$J514)+(EXP(-$G514/INDEX($BB$5:$BG$12,MATCH($D514,$AR$5:$AR$12,0),4))*($G514/INDEX($BB$5:$BG$12,MATCH($D514,$AR$5:$AR$12,0),4))^$J514)+(EXP(-$G514/INDEX($BB$5:$BG$12,MATCH($D514,$AR$5:$AR$12,0),5))*($G514/INDEX($BB$5:$BG$12,MATCH($D514,$AR$5:$AR$12,0),5))^$J514)+(EXP(-$G514/INDEX($BB$5:$BG$12,MATCH($D514,$AR$5:$AR$12,0),6))*($G514/INDEX($BB$5:$BG$12,MATCH($D514,$AR$5:$AR$12,0),6))^$J514)),0)</x:f>
        <x:v>0</x:v>
      </x:c>
      <x:c r="AI514" s="145" t="n">
        <x:f>IFERROR((EXP(-$G514/INDEX($BB$5:$BG$12,MATCH($D514,$AR$5:$AR$12,0),5))*($G514/INDEX($BB$5:$BG$12,MATCH($D514,$AR$5:$AR$12,0),5))^$J514)/((EXP(-$G514/INDEX($BB$5:$BG$12,MATCH($D514,$AR$5:$AR$12,0),1))*($G514/INDEX($BB$5:$BG$12,MATCH($D514,$AR$5:$AR$12,0),1))^$J514)+(EXP(-$G514/INDEX($BB$5:$BG$12,MATCH($D514,$AR$5:$AR$12,0),2))*($G514/INDEX($BB$5:$BG$12,MATCH($D514,$AR$5:$AR$12,0),2))^$J514)+(EXP(-$G514/INDEX($BB$5:$BG$12,MATCH($D514,$AR$5:$AR$12,0),3))*($G514/INDEX($BB$5:$BG$12,MATCH($D514,$AR$5:$AR$12,0),3))^$J514)+(EXP(-$G514/INDEX($BB$5:$BG$12,MATCH($D514,$AR$5:$AR$12,0),4))*($G514/INDEX($BB$5:$BG$12,MATCH($D514,$AR$5:$AR$12,0),4))^$J514)+(EXP(-$G514/INDEX($BB$5:$BG$12,MATCH($D514,$AR$5:$AR$12,0),5))*($G514/INDEX($BB$5:$BG$12,MATCH($D514,$AR$5:$AR$12,0),5))^$J514)+(EXP(-$G514/INDEX($BB$5:$BG$12,MATCH($D514,$AR$5:$AR$12,0),6))*($G514/INDEX($BB$5:$BG$12,MATCH($D514,$AR$5:$AR$12,0),6))^$J514)),0)</x:f>
        <x:v>0</x:v>
      </x:c>
      <x:c r="AJ514" s="145" t="n">
        <x:f>IFERROR((EXP(-$G514/INDEX($BB$5:$BG$12,MATCH($D514,$AR$5:$AR$12,0),6))*($G514/INDEX($BB$5:$BG$12,MATCH($D514,$AR$5:$AR$12,0),6))^$J514)/((EXP(-$G514/INDEX($BB$5:$BG$12,MATCH($D514,$AR$5:$AR$12,0),1))*($G514/INDEX($BB$5:$BG$12,MATCH($D514,$AR$5:$AR$12,0),1))^$J514)+(EXP(-$G514/INDEX($BB$5:$BG$12,MATCH($D514,$AR$5:$AR$12,0),2))*($G514/INDEX($BB$5:$BG$12,MATCH($D514,$AR$5:$AR$12,0),2))^$J514)+(EXP(-$G514/INDEX($BB$5:$BG$12,MATCH($D514,$AR$5:$AR$12,0),3))*($G514/INDEX($BB$5:$BG$12,MATCH($D514,$AR$5:$AR$12,0),3))^$J514)+(EXP(-$G514/INDEX($BB$5:$BG$12,MATCH($D514,$AR$5:$AR$12,0),4))*($G514/INDEX($BB$5:$BG$12,MATCH($D514,$AR$5:$AR$12,0),4))^$J514)+(EXP(-$G514/INDEX($BB$5:$BG$12,MATCH($D514,$AR$5:$AR$12,0),5))*($G514/INDEX($BB$5:$BG$12,MATCH($D514,$AR$5:$AR$12,0),5))^$J514)+(EXP(-$G514/INDEX($BB$5:$BG$12,MATCH($D514,$AR$5:$AR$12,0),6))*($G514/INDEX($BB$5:$BG$12,MATCH($D514,$AR$5:$AR$12,0),6))^$J514)),0)</x:f>
        <x:v>0</x:v>
      </x:c>
      <x:c r="BJ514"/>
      <x:c r="BK514"/>
      <x:c r="BL514"/>
      <x:c r="BM514"/>
      <x:c r="BN514"/>
      <x:c r="BO514"/>
      <x:c r="BP514"/>
      <x:c r="BQ514"/>
      <x:c r="BR514"/>
      <x:c r="BS514"/>
      <x:c r="BT514"/>
      <x:c r="BU514"/>
      <x:c r="BV514"/>
      <x:c r="BW514"/>
      <x:c r="BX514"/>
      <x:c r="BY514"/>
      <x:c r="BZ514"/>
    </x:row>
    <x:row r="515">
      <x:c r="A515" s="30" t="n">
        <x:f>'対象台データ'!A513</x:f>
        <x:v>46230</x:v>
      </x:c>
      <x:c r="B515" s="1004" t="str">
        <x:f>'対象台データ'!B513</x:f>
        <x:v>月</x:v>
      </x:c>
      <x:c r="C515" s="1004" t="str">
        <x:f>'対象台データ'!C513</x:f>
        <x:v>7/27</x:v>
      </x:c>
      <x:c r="D515" t="str">
        <x:f>'対象台データ'!D513</x:f>
        <x:v>カバネリ 海門決戦</x:v>
      </x:c>
      <x:c r="E515" s="1015" t="n">
        <x:f>IF($X515="A",MIN(100,MAX(0,55+(V515-55)*(1+0.4*SQRT(MIN(G515/8000,1))))),MIN(100,MAX(0,V515)))</x:f>
        <x:v>68.76949570604245</x:v>
      </x:c>
      <x:c r="F515" s="1017" t="n">
        <x:f>'対象台データ'!E513</x:f>
        <x:v>547</x:v>
      </x:c>
      <x:c r="G515" s="644" t="n">
        <x:f>'対象台データ'!F513</x:f>
        <x:v>4617</x:v>
      </x:c>
      <x:c r="H515" s="644" t="n">
        <x:f>'対象台データ'!G513</x:f>
        <x:v>5485</x:v>
      </x:c>
      <x:c r="I515" s="644" t="n">
        <x:f>'対象台データ'!H513</x:f>
        <x:v>0</x:v>
      </x:c>
      <x:c r="J515" s="644" t="n">
        <x:f>'対象台データ'!I513</x:f>
        <x:v>24</x:v>
      </x:c>
      <x:c r="K515" s="145" t="n">
        <x:f>'対象台データ'!K513</x:f>
        <x:v>1.3960002887878131</x:v>
      </x:c>
      <x:c r="L515" s="28" t="n">
        <x:f>IF(G515&lt;=0,5,IF(G515&lt;1500,5+(G515-0)*(20-5)/(1500-0),IF(G515&lt;3000,20+(G515-1500)*(40-20)/(3000-1500),IF(G515&lt;4500,40+(G515-3000)*(58-40)/(4500-3000),IF(G515&lt;6000,58+(G515-4500)*(72-58)/(6000-4500),IF(G515&lt;7500,72+(G515-6000)*(84-72)/(7500-6000),IF(G515&lt;9000,84+(G515-7500)*(93-84)/(9000-7500),IF(G515&lt;11000,93+(G515-9000)*(100-93)/(11000-9000),100))))))))</x:f>
        <x:v>59.092</x:v>
      </x:c>
      <x:c r="M515" s="28" t="n">
        <x:v>1</x:v>
      </x:c>
      <x:c r="N515" s="28" t="n">
        <x:f>MIN(100,L515*M515)</x:f>
        <x:v>59.092</x:v>
      </x:c>
      <x:c r="O515" s="28" t="n">
        <x:f>IF(K515&lt;=0.8,0,IF(K515&lt;0.9,0+(K515-0.8)*(10-0)/(0.9-0.8),IF(K515&lt;1,10+(K515-0.9)*(35-10)/(1-0.9),IF(K515&lt;1.2,35+(K515-1)*(87-35)/(1.2-1),IF(K515&lt;1.3,87+(K515-1.2)*(96-87)/(1.3-1.2),IF(K515&lt;1.45,96+(K515-1.3)*(100-96)/(1.45-1.3),100))))))</x:f>
        <x:v>98.56000770100835</x:v>
      </x:c>
      <x:c r="P515" s="145" t="n">
        <x:f>MIN(1,SQRT(G515/8000))</x:f>
        <x:v>0.7596874357260359</x:v>
      </x:c>
      <x:c r="Q515" s="28" t="n">
        <x:f>35+(O515-35)*P515</x:f>
        <x:v>83.28573926510612</x:v>
      </x:c>
      <x:c r="R515" s="28" t="n">
        <x:f>IF(K515&lt;0.95,MIN(25,(0.95-K515)*250),0)</x:f>
        <x:v>0</x:v>
      </x:c>
      <x:c r="S515" s="28" t="n">
        <x:f>IF($X515="A",Y515*5+Z515*15+AA515*30+AB515*60+AC515*80+AD515*100,0)</x:f>
        <x:v>0</x:v>
      </x:c>
      <x:c r="T515" s="28" t="n">
        <x:f>IF($X515="A",AE515*5+AF515*15+AG515*30+AH515*60+AI515*80+AJ515*100,0)</x:f>
        <x:v>0</x:v>
      </x:c>
      <x:c r="U515" s="28" t="n">
        <x:f>IF($X515="A",S515*15%+T515*30%+Q515*55%,0)</x:f>
        <x:v>0</x:v>
      </x:c>
      <x:c r="V515" s="1019" t="n">
        <x:f>IF($X515="A",U515*80%+N515*20%,N515*IFERROR(INDEX($AT$5:$AT$60,MATCH($D515,$AR$5:$AR$60,0)),0.6)+Q515*IFERROR(INDEX($AU$5:$AU$60,MATCH($D515,$AR$5:$AR$60,0)),0.4)-R515)</x:f>
        <x:v>68.76949570604245</x:v>
      </x:c>
      <x:c r="W515" s="25" t="str">
        <x:f>IF(E515&gt;=90,"設定6級候補",IF(E515&gt;=75,"設定4以上強候補",IF(E515&gt;=60,"設定4以上を疑う","要観察")))</x:f>
        <x:v>設定4以上を疑う</x:v>
      </x:c>
      <x:c r="X515" s="1004" t="str">
        <x:f>IFERROR(INDEX($AS$5:$AS$60,MATCH($D515,$AR$5:$AR$60,0)),"AT")</x:f>
        <x:v>AT</x:v>
      </x:c>
      <x:c r="Y515" s="145" t="n">
        <x:f>IFERROR((EXP(-$G515/INDEX($AV$5:$BA$12,MATCH($D515,$AR$5:$AR$12,0),1))*($G515/INDEX($AV$5:$BA$12,MATCH($D515,$AR$5:$AR$12,0),1))^$I515)/((EXP(-$G515/INDEX($AV$5:$BA$12,MATCH($D515,$AR$5:$AR$12,0),1))*($G515/INDEX($AV$5:$BA$12,MATCH($D515,$AR$5:$AR$12,0),1))^$I515)+(EXP(-$G515/INDEX($AV$5:$BA$12,MATCH($D515,$AR$5:$AR$12,0),2))*($G515/INDEX($AV$5:$BA$12,MATCH($D515,$AR$5:$AR$12,0),2))^$I515)+(EXP(-$G515/INDEX($AV$5:$BA$12,MATCH($D515,$AR$5:$AR$12,0),3))*($G515/INDEX($AV$5:$BA$12,MATCH($D515,$AR$5:$AR$12,0),3))^$I515)+(EXP(-$G515/INDEX($AV$5:$BA$12,MATCH($D515,$AR$5:$AR$12,0),4))*($G515/INDEX($AV$5:$BA$12,MATCH($D515,$AR$5:$AR$12,0),4))^$I515)+(EXP(-$G515/INDEX($AV$5:$BA$12,MATCH($D515,$AR$5:$AR$12,0),5))*($G515/INDEX($AV$5:$BA$12,MATCH($D515,$AR$5:$AR$12,0),5))^$I515)+(EXP(-$G515/INDEX($AV$5:$BA$12,MATCH($D515,$AR$5:$AR$12,0),6))*($G515/INDEX($AV$5:$BA$12,MATCH($D515,$AR$5:$AR$12,0),6))^$I515)),0)</x:f>
        <x:v>0</x:v>
      </x:c>
      <x:c r="Z515" s="145" t="n">
        <x:f>IFERROR((EXP(-$G515/INDEX($AV$5:$BA$12,MATCH($D515,$AR$5:$AR$12,0),2))*($G515/INDEX($AV$5:$BA$12,MATCH($D515,$AR$5:$AR$12,0),2))^$I515)/((EXP(-$G515/INDEX($AV$5:$BA$12,MATCH($D515,$AR$5:$AR$12,0),1))*($G515/INDEX($AV$5:$BA$12,MATCH($D515,$AR$5:$AR$12,0),1))^$I515)+(EXP(-$G515/INDEX($AV$5:$BA$12,MATCH($D515,$AR$5:$AR$12,0),2))*($G515/INDEX($AV$5:$BA$12,MATCH($D515,$AR$5:$AR$12,0),2))^$I515)+(EXP(-$G515/INDEX($AV$5:$BA$12,MATCH($D515,$AR$5:$AR$12,0),3))*($G515/INDEX($AV$5:$BA$12,MATCH($D515,$AR$5:$AR$12,0),3))^$I515)+(EXP(-$G515/INDEX($AV$5:$BA$12,MATCH($D515,$AR$5:$AR$12,0),4))*($G515/INDEX($AV$5:$BA$12,MATCH($D515,$AR$5:$AR$12,0),4))^$I515)+(EXP(-$G515/INDEX($AV$5:$BA$12,MATCH($D515,$AR$5:$AR$12,0),5))*($G515/INDEX($AV$5:$BA$12,MATCH($D515,$AR$5:$AR$12,0),5))^$I515)+(EXP(-$G515/INDEX($AV$5:$BA$12,MATCH($D515,$AR$5:$AR$12,0),6))*($G515/INDEX($AV$5:$BA$12,MATCH($D515,$AR$5:$AR$12,0),6))^$I515)),0)</x:f>
        <x:v>0</x:v>
      </x:c>
      <x:c r="AA515" s="145" t="n">
        <x:f>IFERROR((EXP(-$G515/INDEX($AV$5:$BA$12,MATCH($D515,$AR$5:$AR$12,0),3))*($G515/INDEX($AV$5:$BA$12,MATCH($D515,$AR$5:$AR$12,0),3))^$I515)/((EXP(-$G515/INDEX($AV$5:$BA$12,MATCH($D515,$AR$5:$AR$12,0),1))*($G515/INDEX($AV$5:$BA$12,MATCH($D515,$AR$5:$AR$12,0),1))^$I515)+(EXP(-$G515/INDEX($AV$5:$BA$12,MATCH($D515,$AR$5:$AR$12,0),2))*($G515/INDEX($AV$5:$BA$12,MATCH($D515,$AR$5:$AR$12,0),2))^$I515)+(EXP(-$G515/INDEX($AV$5:$BA$12,MATCH($D515,$AR$5:$AR$12,0),3))*($G515/INDEX($AV$5:$BA$12,MATCH($D515,$AR$5:$AR$12,0),3))^$I515)+(EXP(-$G515/INDEX($AV$5:$BA$12,MATCH($D515,$AR$5:$AR$12,0),4))*($G515/INDEX($AV$5:$BA$12,MATCH($D515,$AR$5:$AR$12,0),4))^$I515)+(EXP(-$G515/INDEX($AV$5:$BA$12,MATCH($D515,$AR$5:$AR$12,0),5))*($G515/INDEX($AV$5:$BA$12,MATCH($D515,$AR$5:$AR$12,0),5))^$I515)+(EXP(-$G515/INDEX($AV$5:$BA$12,MATCH($D515,$AR$5:$AR$12,0),6))*($G515/INDEX($AV$5:$BA$12,MATCH($D515,$AR$5:$AR$12,0),6))^$I515)),0)</x:f>
        <x:v>0</x:v>
      </x:c>
      <x:c r="AB515" s="145" t="n">
        <x:f>IFERROR((EXP(-$G515/INDEX($AV$5:$BA$12,MATCH($D515,$AR$5:$AR$12,0),4))*($G515/INDEX($AV$5:$BA$12,MATCH($D515,$AR$5:$AR$12,0),4))^$I515)/((EXP(-$G515/INDEX($AV$5:$BA$12,MATCH($D515,$AR$5:$AR$12,0),1))*($G515/INDEX($AV$5:$BA$12,MATCH($D515,$AR$5:$AR$12,0),1))^$I515)+(EXP(-$G515/INDEX($AV$5:$BA$12,MATCH($D515,$AR$5:$AR$12,0),2))*($G515/INDEX($AV$5:$BA$12,MATCH($D515,$AR$5:$AR$12,0),2))^$I515)+(EXP(-$G515/INDEX($AV$5:$BA$12,MATCH($D515,$AR$5:$AR$12,0),3))*($G515/INDEX($AV$5:$BA$12,MATCH($D515,$AR$5:$AR$12,0),3))^$I515)+(EXP(-$G515/INDEX($AV$5:$BA$12,MATCH($D515,$AR$5:$AR$12,0),4))*($G515/INDEX($AV$5:$BA$12,MATCH($D515,$AR$5:$AR$12,0),4))^$I515)+(EXP(-$G515/INDEX($AV$5:$BA$12,MATCH($D515,$AR$5:$AR$12,0),5))*($G515/INDEX($AV$5:$BA$12,MATCH($D515,$AR$5:$AR$12,0),5))^$I515)+(EXP(-$G515/INDEX($AV$5:$BA$12,MATCH($D515,$AR$5:$AR$12,0),6))*($G515/INDEX($AV$5:$BA$12,MATCH($D515,$AR$5:$AR$12,0),6))^$I515)),0)</x:f>
        <x:v>0</x:v>
      </x:c>
      <x:c r="AC515" s="145" t="n">
        <x:f>IFERROR((EXP(-$G515/INDEX($AV$5:$BA$12,MATCH($D515,$AR$5:$AR$12,0),5))*($G515/INDEX($AV$5:$BA$12,MATCH($D515,$AR$5:$AR$12,0),5))^$I515)/((EXP(-$G515/INDEX($AV$5:$BA$12,MATCH($D515,$AR$5:$AR$12,0),1))*($G515/INDEX($AV$5:$BA$12,MATCH($D515,$AR$5:$AR$12,0),1))^$I515)+(EXP(-$G515/INDEX($AV$5:$BA$12,MATCH($D515,$AR$5:$AR$12,0),2))*($G515/INDEX($AV$5:$BA$12,MATCH($D515,$AR$5:$AR$12,0),2))^$I515)+(EXP(-$G515/INDEX($AV$5:$BA$12,MATCH($D515,$AR$5:$AR$12,0),3))*($G515/INDEX($AV$5:$BA$12,MATCH($D515,$AR$5:$AR$12,0),3))^$I515)+(EXP(-$G515/INDEX($AV$5:$BA$12,MATCH($D515,$AR$5:$AR$12,0),4))*($G515/INDEX($AV$5:$BA$12,MATCH($D515,$AR$5:$AR$12,0),4))^$I515)+(EXP(-$G515/INDEX($AV$5:$BA$12,MATCH($D515,$AR$5:$AR$12,0),5))*($G515/INDEX($AV$5:$BA$12,MATCH($D515,$AR$5:$AR$12,0),5))^$I515)+(EXP(-$G515/INDEX($AV$5:$BA$12,MATCH($D515,$AR$5:$AR$12,0),6))*($G515/INDEX($AV$5:$BA$12,MATCH($D515,$AR$5:$AR$12,0),6))^$I515)),0)</x:f>
        <x:v>0</x:v>
      </x:c>
      <x:c r="AD515" s="145" t="n">
        <x:f>IFERROR((EXP(-$G515/INDEX($AV$5:$BA$12,MATCH($D515,$AR$5:$AR$12,0),6))*($G515/INDEX($AV$5:$BA$12,MATCH($D515,$AR$5:$AR$12,0),6))^$I515)/((EXP(-$G515/INDEX($AV$5:$BA$12,MATCH($D515,$AR$5:$AR$12,0),1))*($G515/INDEX($AV$5:$BA$12,MATCH($D515,$AR$5:$AR$12,0),1))^$I515)+(EXP(-$G515/INDEX($AV$5:$BA$12,MATCH($D515,$AR$5:$AR$12,0),2))*($G515/INDEX($AV$5:$BA$12,MATCH($D515,$AR$5:$AR$12,0),2))^$I515)+(EXP(-$G515/INDEX($AV$5:$BA$12,MATCH($D515,$AR$5:$AR$12,0),3))*($G515/INDEX($AV$5:$BA$12,MATCH($D515,$AR$5:$AR$12,0),3))^$I515)+(EXP(-$G515/INDEX($AV$5:$BA$12,MATCH($D515,$AR$5:$AR$12,0),4))*($G515/INDEX($AV$5:$BA$12,MATCH($D515,$AR$5:$AR$12,0),4))^$I515)+(EXP(-$G515/INDEX($AV$5:$BA$12,MATCH($D515,$AR$5:$AR$12,0),5))*($G515/INDEX($AV$5:$BA$12,MATCH($D515,$AR$5:$AR$12,0),5))^$I515)+(EXP(-$G515/INDEX($AV$5:$BA$12,MATCH($D515,$AR$5:$AR$12,0),6))*($G515/INDEX($AV$5:$BA$12,MATCH($D515,$AR$5:$AR$12,0),6))^$I515)),0)</x:f>
        <x:v>0</x:v>
      </x:c>
      <x:c r="AE515" s="145" t="n">
        <x:f>IFERROR((EXP(-$G515/INDEX($BB$5:$BG$12,MATCH($D515,$AR$5:$AR$12,0),1))*($G515/INDEX($BB$5:$BG$12,MATCH($D515,$AR$5:$AR$12,0),1))^$J515)/((EXP(-$G515/INDEX($BB$5:$BG$12,MATCH($D515,$AR$5:$AR$12,0),1))*($G515/INDEX($BB$5:$BG$12,MATCH($D515,$AR$5:$AR$12,0),1))^$J515)+(EXP(-$G515/INDEX($BB$5:$BG$12,MATCH($D515,$AR$5:$AR$12,0),2))*($G515/INDEX($BB$5:$BG$12,MATCH($D515,$AR$5:$AR$12,0),2))^$J515)+(EXP(-$G515/INDEX($BB$5:$BG$12,MATCH($D515,$AR$5:$AR$12,0),3))*($G515/INDEX($BB$5:$BG$12,MATCH($D515,$AR$5:$AR$12,0),3))^$J515)+(EXP(-$G515/INDEX($BB$5:$BG$12,MATCH($D515,$AR$5:$AR$12,0),4))*($G515/INDEX($BB$5:$BG$12,MATCH($D515,$AR$5:$AR$12,0),4))^$J515)+(EXP(-$G515/INDEX($BB$5:$BG$12,MATCH($D515,$AR$5:$AR$12,0),5))*($G515/INDEX($BB$5:$BG$12,MATCH($D515,$AR$5:$AR$12,0),5))^$J515)+(EXP(-$G515/INDEX($BB$5:$BG$12,MATCH($D515,$AR$5:$AR$12,0),6))*($G515/INDEX($BB$5:$BG$12,MATCH($D515,$AR$5:$AR$12,0),6))^$J515)),0)</x:f>
        <x:v>0</x:v>
      </x:c>
      <x:c r="AF515" s="145" t="n">
        <x:f>IFERROR((EXP(-$G515/INDEX($BB$5:$BG$12,MATCH($D515,$AR$5:$AR$12,0),2))*($G515/INDEX($BB$5:$BG$12,MATCH($D515,$AR$5:$AR$12,0),2))^$J515)/((EXP(-$G515/INDEX($BB$5:$BG$12,MATCH($D515,$AR$5:$AR$12,0),1))*($G515/INDEX($BB$5:$BG$12,MATCH($D515,$AR$5:$AR$12,0),1))^$J515)+(EXP(-$G515/INDEX($BB$5:$BG$12,MATCH($D515,$AR$5:$AR$12,0),2))*($G515/INDEX($BB$5:$BG$12,MATCH($D515,$AR$5:$AR$12,0),2))^$J515)+(EXP(-$G515/INDEX($BB$5:$BG$12,MATCH($D515,$AR$5:$AR$12,0),3))*($G515/INDEX($BB$5:$BG$12,MATCH($D515,$AR$5:$AR$12,0),3))^$J515)+(EXP(-$G515/INDEX($BB$5:$BG$12,MATCH($D515,$AR$5:$AR$12,0),4))*($G515/INDEX($BB$5:$BG$12,MATCH($D515,$AR$5:$AR$12,0),4))^$J515)+(EXP(-$G515/INDEX($BB$5:$BG$12,MATCH($D515,$AR$5:$AR$12,0),5))*($G515/INDEX($BB$5:$BG$12,MATCH($D515,$AR$5:$AR$12,0),5))^$J515)+(EXP(-$G515/INDEX($BB$5:$BG$12,MATCH($D515,$AR$5:$AR$12,0),6))*($G515/INDEX($BB$5:$BG$12,MATCH($D515,$AR$5:$AR$12,0),6))^$J515)),0)</x:f>
        <x:v>0</x:v>
      </x:c>
      <x:c r="AG515" s="145" t="n">
        <x:f>IFERROR((EXP(-$G515/INDEX($BB$5:$BG$12,MATCH($D515,$AR$5:$AR$12,0),3))*($G515/INDEX($BB$5:$BG$12,MATCH($D515,$AR$5:$AR$12,0),3))^$J515)/((EXP(-$G515/INDEX($BB$5:$BG$12,MATCH($D515,$AR$5:$AR$12,0),1))*($G515/INDEX($BB$5:$BG$12,MATCH($D515,$AR$5:$AR$12,0),1))^$J515)+(EXP(-$G515/INDEX($BB$5:$BG$12,MATCH($D515,$AR$5:$AR$12,0),2))*($G515/INDEX($BB$5:$BG$12,MATCH($D515,$AR$5:$AR$12,0),2))^$J515)+(EXP(-$G515/INDEX($BB$5:$BG$12,MATCH($D515,$AR$5:$AR$12,0),3))*($G515/INDEX($BB$5:$BG$12,MATCH($D515,$AR$5:$AR$12,0),3))^$J515)+(EXP(-$G515/INDEX($BB$5:$BG$12,MATCH($D515,$AR$5:$AR$12,0),4))*($G515/INDEX($BB$5:$BG$12,MATCH($D515,$AR$5:$AR$12,0),4))^$J515)+(EXP(-$G515/INDEX($BB$5:$BG$12,MATCH($D515,$AR$5:$AR$12,0),5))*($G515/INDEX($BB$5:$BG$12,MATCH($D515,$AR$5:$AR$12,0),5))^$J515)+(EXP(-$G515/INDEX($BB$5:$BG$12,MATCH($D515,$AR$5:$AR$12,0),6))*($G515/INDEX($BB$5:$BG$12,MATCH($D515,$AR$5:$AR$12,0),6))^$J515)),0)</x:f>
        <x:v>0</x:v>
      </x:c>
      <x:c r="AH515" s="145" t="n">
        <x:f>IFERROR((EXP(-$G515/INDEX($BB$5:$BG$12,MATCH($D515,$AR$5:$AR$12,0),4))*($G515/INDEX($BB$5:$BG$12,MATCH($D515,$AR$5:$AR$12,0),4))^$J515)/((EXP(-$G515/INDEX($BB$5:$BG$12,MATCH($D515,$AR$5:$AR$12,0),1))*($G515/INDEX($BB$5:$BG$12,MATCH($D515,$AR$5:$AR$12,0),1))^$J515)+(EXP(-$G515/INDEX($BB$5:$BG$12,MATCH($D515,$AR$5:$AR$12,0),2))*($G515/INDEX($BB$5:$BG$12,MATCH($D515,$AR$5:$AR$12,0),2))^$J515)+(EXP(-$G515/INDEX($BB$5:$BG$12,MATCH($D515,$AR$5:$AR$12,0),3))*($G515/INDEX($BB$5:$BG$12,MATCH($D515,$AR$5:$AR$12,0),3))^$J515)+(EXP(-$G515/INDEX($BB$5:$BG$12,MATCH($D515,$AR$5:$AR$12,0),4))*($G515/INDEX($BB$5:$BG$12,MATCH($D515,$AR$5:$AR$12,0),4))^$J515)+(EXP(-$G515/INDEX($BB$5:$BG$12,MATCH($D515,$AR$5:$AR$12,0),5))*($G515/INDEX($BB$5:$BG$12,MATCH($D515,$AR$5:$AR$12,0),5))^$J515)+(EXP(-$G515/INDEX($BB$5:$BG$12,MATCH($D515,$AR$5:$AR$12,0),6))*($G515/INDEX($BB$5:$BG$12,MATCH($D515,$AR$5:$AR$12,0),6))^$J515)),0)</x:f>
        <x:v>0</x:v>
      </x:c>
      <x:c r="AI515" s="145" t="n">
        <x:f>IFERROR((EXP(-$G515/INDEX($BB$5:$BG$12,MATCH($D515,$AR$5:$AR$12,0),5))*($G515/INDEX($BB$5:$BG$12,MATCH($D515,$AR$5:$AR$12,0),5))^$J515)/((EXP(-$G515/INDEX($BB$5:$BG$12,MATCH($D515,$AR$5:$AR$12,0),1))*($G515/INDEX($BB$5:$BG$12,MATCH($D515,$AR$5:$AR$12,0),1))^$J515)+(EXP(-$G515/INDEX($BB$5:$BG$12,MATCH($D515,$AR$5:$AR$12,0),2))*($G515/INDEX($BB$5:$BG$12,MATCH($D515,$AR$5:$AR$12,0),2))^$J515)+(EXP(-$G515/INDEX($BB$5:$BG$12,MATCH($D515,$AR$5:$AR$12,0),3))*($G515/INDEX($BB$5:$BG$12,MATCH($D515,$AR$5:$AR$12,0),3))^$J515)+(EXP(-$G515/INDEX($BB$5:$BG$12,MATCH($D515,$AR$5:$AR$12,0),4))*($G515/INDEX($BB$5:$BG$12,MATCH($D515,$AR$5:$AR$12,0),4))^$J515)+(EXP(-$G515/INDEX($BB$5:$BG$12,MATCH($D515,$AR$5:$AR$12,0),5))*($G515/INDEX($BB$5:$BG$12,MATCH($D515,$AR$5:$AR$12,0),5))^$J515)+(EXP(-$G515/INDEX($BB$5:$BG$12,MATCH($D515,$AR$5:$AR$12,0),6))*($G515/INDEX($BB$5:$BG$12,MATCH($D515,$AR$5:$AR$12,0),6))^$J515)),0)</x:f>
        <x:v>0</x:v>
      </x:c>
      <x:c r="AJ515" s="145" t="n">
        <x:f>IFERROR((EXP(-$G515/INDEX($BB$5:$BG$12,MATCH($D515,$AR$5:$AR$12,0),6))*($G515/INDEX($BB$5:$BG$12,MATCH($D515,$AR$5:$AR$12,0),6))^$J515)/((EXP(-$G515/INDEX($BB$5:$BG$12,MATCH($D515,$AR$5:$AR$12,0),1))*($G515/INDEX($BB$5:$BG$12,MATCH($D515,$AR$5:$AR$12,0),1))^$J515)+(EXP(-$G515/INDEX($BB$5:$BG$12,MATCH($D515,$AR$5:$AR$12,0),2))*($G515/INDEX($BB$5:$BG$12,MATCH($D515,$AR$5:$AR$12,0),2))^$J515)+(EXP(-$G515/INDEX($BB$5:$BG$12,MATCH($D515,$AR$5:$AR$12,0),3))*($G515/INDEX($BB$5:$BG$12,MATCH($D515,$AR$5:$AR$12,0),3))^$J515)+(EXP(-$G515/INDEX($BB$5:$BG$12,MATCH($D515,$AR$5:$AR$12,0),4))*($G515/INDEX($BB$5:$BG$12,MATCH($D515,$AR$5:$AR$12,0),4))^$J515)+(EXP(-$G515/INDEX($BB$5:$BG$12,MATCH($D515,$AR$5:$AR$12,0),5))*($G515/INDEX($BB$5:$BG$12,MATCH($D515,$AR$5:$AR$12,0),5))^$J515)+(EXP(-$G515/INDEX($BB$5:$BG$12,MATCH($D515,$AR$5:$AR$12,0),6))*($G515/INDEX($BB$5:$BG$12,MATCH($D515,$AR$5:$AR$12,0),6))^$J515)),0)</x:f>
        <x:v>0</x:v>
      </x:c>
      <x:c r="BJ515"/>
      <x:c r="BK515"/>
      <x:c r="BL515"/>
      <x:c r="BM515"/>
      <x:c r="BN515"/>
      <x:c r="BO515"/>
      <x:c r="BP515"/>
      <x:c r="BQ515"/>
      <x:c r="BR515"/>
      <x:c r="BS515"/>
      <x:c r="BT515"/>
      <x:c r="BU515"/>
      <x:c r="BV515"/>
      <x:c r="BW515"/>
      <x:c r="BX515"/>
      <x:c r="BY515"/>
      <x:c r="BZ515"/>
    </x:row>
    <x:row r="516">
      <x:c r="A516" s="30" t="n">
        <x:f>'対象台データ'!A514</x:f>
        <x:v>46230</x:v>
      </x:c>
      <x:c r="B516" s="1004" t="str">
        <x:f>'対象台データ'!B514</x:f>
        <x:v>月</x:v>
      </x:c>
      <x:c r="C516" s="1004" t="str">
        <x:f>'対象台データ'!C514</x:f>
        <x:v>7/27</x:v>
      </x:c>
      <x:c r="D516" t="str">
        <x:f>'対象台データ'!D514</x:f>
        <x:v>カバネリ 海門決戦</x:v>
      </x:c>
      <x:c r="E516" s="1015" t="n">
        <x:f>IF($X516="A",MIN(100,MAX(0,55+(V516-55)*(1+0.4*SQRT(MIN(G516/8000,1))))),MIN(100,MAX(0,V516)))</x:f>
        <x:v>64.95510070327649</x:v>
      </x:c>
      <x:c r="F516" s="1017" t="n">
        <x:f>'対象台データ'!E514</x:f>
        <x:v>548</x:v>
      </x:c>
      <x:c r="G516" s="644" t="n">
        <x:f>'対象台データ'!F514</x:f>
        <x:v>4243</x:v>
      </x:c>
      <x:c r="H516" s="644" t="n">
        <x:f>'対象台データ'!G514</x:f>
        <x:v>4205</x:v>
      </x:c>
      <x:c r="I516" s="644" t="n">
        <x:f>'対象台データ'!H514</x:f>
        <x:v>0</x:v>
      </x:c>
      <x:c r="J516" s="644" t="n">
        <x:f>'対象台データ'!I514</x:f>
        <x:v>23</x:v>
      </x:c>
      <x:c r="K516" s="145" t="n">
        <x:f>'対象台データ'!K514</x:f>
        <x:v>1.330348024196716</x:v>
      </x:c>
      <x:c r="L516" s="28" t="n">
        <x:f>IF(G516&lt;=0,5,IF(G516&lt;1500,5+(G516-0)*(20-5)/(1500-0),IF(G516&lt;3000,20+(G516-1500)*(40-20)/(3000-1500),IF(G516&lt;4500,40+(G516-3000)*(58-40)/(4500-3000),IF(G516&lt;6000,58+(G516-4500)*(72-58)/(6000-4500),IF(G516&lt;7500,72+(G516-6000)*(84-72)/(7500-6000),IF(G516&lt;9000,84+(G516-7500)*(93-84)/(9000-7500),IF(G516&lt;11000,93+(G516-9000)*(100-93)/(11000-9000),100))))))))</x:f>
        <x:v>54.916</x:v>
      </x:c>
      <x:c r="M516" s="28" t="n">
        <x:v>1</x:v>
      </x:c>
      <x:c r="N516" s="28" t="n">
        <x:f>MIN(100,L516*M516)</x:f>
        <x:v>54.916</x:v>
      </x:c>
      <x:c r="O516" s="28" t="n">
        <x:f>IF(K516&lt;=0.8,0,IF(K516&lt;0.9,0+(K516-0.8)*(10-0)/(0.9-0.8),IF(K516&lt;1,10+(K516-0.9)*(35-10)/(1-0.9),IF(K516&lt;1.2,35+(K516-1)*(87-35)/(1.2-1),IF(K516&lt;1.3,87+(K516-1.2)*(96-87)/(1.3-1.2),IF(K516&lt;1.45,96+(K516-1.3)*(100-96)/(1.45-1.3),100))))))</x:f>
        <x:v>96.80928064524576</x:v>
      </x:c>
      <x:c r="P516" s="145" t="n">
        <x:f>MIN(1,SQRT(G516/8000))</x:f>
        <x:v>0.7282684944441851</x:v>
      </x:c>
      <x:c r="Q516" s="28" t="n">
        <x:f>35+(O516-35)*P516</x:f>
        <x:v>80.01375175819123</x:v>
      </x:c>
      <x:c r="R516" s="28" t="n">
        <x:f>IF(K516&lt;0.95,MIN(25,(0.95-K516)*250),0)</x:f>
        <x:v>0</x:v>
      </x:c>
      <x:c r="S516" s="28" t="n">
        <x:f>IF($X516="A",Y516*5+Z516*15+AA516*30+AB516*60+AC516*80+AD516*100,0)</x:f>
        <x:v>0</x:v>
      </x:c>
      <x:c r="T516" s="28" t="n">
        <x:f>IF($X516="A",AE516*5+AF516*15+AG516*30+AH516*60+AI516*80+AJ516*100,0)</x:f>
        <x:v>0</x:v>
      </x:c>
      <x:c r="U516" s="28" t="n">
        <x:f>IF($X516="A",S516*15%+T516*30%+Q516*55%,0)</x:f>
        <x:v>0</x:v>
      </x:c>
      <x:c r="V516" s="1019" t="n">
        <x:f>IF($X516="A",U516*80%+N516*20%,N516*IFERROR(INDEX($AT$5:$AT$60,MATCH($D516,$AR$5:$AR$60,0)),0.6)+Q516*IFERROR(INDEX($AU$5:$AU$60,MATCH($D516,$AR$5:$AR$60,0)),0.4)-R516)</x:f>
        <x:v>64.95510070327649</x:v>
      </x:c>
      <x:c r="W516" s="25" t="str">
        <x:f>IF(E516&gt;=90,"設定6級候補",IF(E516&gt;=75,"設定4以上強候補",IF(E516&gt;=60,"設定4以上を疑う","要観察")))</x:f>
        <x:v>設定4以上を疑う</x:v>
      </x:c>
      <x:c r="X516" s="1004" t="str">
        <x:f>IFERROR(INDEX($AS$5:$AS$60,MATCH($D516,$AR$5:$AR$60,0)),"AT")</x:f>
        <x:v>AT</x:v>
      </x:c>
      <x:c r="Y516" s="145" t="n">
        <x:f>IFERROR((EXP(-$G516/INDEX($AV$5:$BA$12,MATCH($D516,$AR$5:$AR$12,0),1))*($G516/INDEX($AV$5:$BA$12,MATCH($D516,$AR$5:$AR$12,0),1))^$I516)/((EXP(-$G516/INDEX($AV$5:$BA$12,MATCH($D516,$AR$5:$AR$12,0),1))*($G516/INDEX($AV$5:$BA$12,MATCH($D516,$AR$5:$AR$12,0),1))^$I516)+(EXP(-$G516/INDEX($AV$5:$BA$12,MATCH($D516,$AR$5:$AR$12,0),2))*($G516/INDEX($AV$5:$BA$12,MATCH($D516,$AR$5:$AR$12,0),2))^$I516)+(EXP(-$G516/INDEX($AV$5:$BA$12,MATCH($D516,$AR$5:$AR$12,0),3))*($G516/INDEX($AV$5:$BA$12,MATCH($D516,$AR$5:$AR$12,0),3))^$I516)+(EXP(-$G516/INDEX($AV$5:$BA$12,MATCH($D516,$AR$5:$AR$12,0),4))*($G516/INDEX($AV$5:$BA$12,MATCH($D516,$AR$5:$AR$12,0),4))^$I516)+(EXP(-$G516/INDEX($AV$5:$BA$12,MATCH($D516,$AR$5:$AR$12,0),5))*($G516/INDEX($AV$5:$BA$12,MATCH($D516,$AR$5:$AR$12,0),5))^$I516)+(EXP(-$G516/INDEX($AV$5:$BA$12,MATCH($D516,$AR$5:$AR$12,0),6))*($G516/INDEX($AV$5:$BA$12,MATCH($D516,$AR$5:$AR$12,0),6))^$I516)),0)</x:f>
        <x:v>0</x:v>
      </x:c>
      <x:c r="Z516" s="145" t="n">
        <x:f>IFERROR((EXP(-$G516/INDEX($AV$5:$BA$12,MATCH($D516,$AR$5:$AR$12,0),2))*($G516/INDEX($AV$5:$BA$12,MATCH($D516,$AR$5:$AR$12,0),2))^$I516)/((EXP(-$G516/INDEX($AV$5:$BA$12,MATCH($D516,$AR$5:$AR$12,0),1))*($G516/INDEX($AV$5:$BA$12,MATCH($D516,$AR$5:$AR$12,0),1))^$I516)+(EXP(-$G516/INDEX($AV$5:$BA$12,MATCH($D516,$AR$5:$AR$12,0),2))*($G516/INDEX($AV$5:$BA$12,MATCH($D516,$AR$5:$AR$12,0),2))^$I516)+(EXP(-$G516/INDEX($AV$5:$BA$12,MATCH($D516,$AR$5:$AR$12,0),3))*($G516/INDEX($AV$5:$BA$12,MATCH($D516,$AR$5:$AR$12,0),3))^$I516)+(EXP(-$G516/INDEX($AV$5:$BA$12,MATCH($D516,$AR$5:$AR$12,0),4))*($G516/INDEX($AV$5:$BA$12,MATCH($D516,$AR$5:$AR$12,0),4))^$I516)+(EXP(-$G516/INDEX($AV$5:$BA$12,MATCH($D516,$AR$5:$AR$12,0),5))*($G516/INDEX($AV$5:$BA$12,MATCH($D516,$AR$5:$AR$12,0),5))^$I516)+(EXP(-$G516/INDEX($AV$5:$BA$12,MATCH($D516,$AR$5:$AR$12,0),6))*($G516/INDEX($AV$5:$BA$12,MATCH($D516,$AR$5:$AR$12,0),6))^$I516)),0)</x:f>
        <x:v>0</x:v>
      </x:c>
      <x:c r="AA516" s="145" t="n">
        <x:f>IFERROR((EXP(-$G516/INDEX($AV$5:$BA$12,MATCH($D516,$AR$5:$AR$12,0),3))*($G516/INDEX($AV$5:$BA$12,MATCH($D516,$AR$5:$AR$12,0),3))^$I516)/((EXP(-$G516/INDEX($AV$5:$BA$12,MATCH($D516,$AR$5:$AR$12,0),1))*($G516/INDEX($AV$5:$BA$12,MATCH($D516,$AR$5:$AR$12,0),1))^$I516)+(EXP(-$G516/INDEX($AV$5:$BA$12,MATCH($D516,$AR$5:$AR$12,0),2))*($G516/INDEX($AV$5:$BA$12,MATCH($D516,$AR$5:$AR$12,0),2))^$I516)+(EXP(-$G516/INDEX($AV$5:$BA$12,MATCH($D516,$AR$5:$AR$12,0),3))*($G516/INDEX($AV$5:$BA$12,MATCH($D516,$AR$5:$AR$12,0),3))^$I516)+(EXP(-$G516/INDEX($AV$5:$BA$12,MATCH($D516,$AR$5:$AR$12,0),4))*($G516/INDEX($AV$5:$BA$12,MATCH($D516,$AR$5:$AR$12,0),4))^$I516)+(EXP(-$G516/INDEX($AV$5:$BA$12,MATCH($D516,$AR$5:$AR$12,0),5))*($G516/INDEX($AV$5:$BA$12,MATCH($D516,$AR$5:$AR$12,0),5))^$I516)+(EXP(-$G516/INDEX($AV$5:$BA$12,MATCH($D516,$AR$5:$AR$12,0),6))*($G516/INDEX($AV$5:$BA$12,MATCH($D516,$AR$5:$AR$12,0),6))^$I516)),0)</x:f>
        <x:v>0</x:v>
      </x:c>
      <x:c r="AB516" s="145" t="n">
        <x:f>IFERROR((EXP(-$G516/INDEX($AV$5:$BA$12,MATCH($D516,$AR$5:$AR$12,0),4))*($G516/INDEX($AV$5:$BA$12,MATCH($D516,$AR$5:$AR$12,0),4))^$I516)/((EXP(-$G516/INDEX($AV$5:$BA$12,MATCH($D516,$AR$5:$AR$12,0),1))*($G516/INDEX($AV$5:$BA$12,MATCH($D516,$AR$5:$AR$12,0),1))^$I516)+(EXP(-$G516/INDEX($AV$5:$BA$12,MATCH($D516,$AR$5:$AR$12,0),2))*($G516/INDEX($AV$5:$BA$12,MATCH($D516,$AR$5:$AR$12,0),2))^$I516)+(EXP(-$G516/INDEX($AV$5:$BA$12,MATCH($D516,$AR$5:$AR$12,0),3))*($G516/INDEX($AV$5:$BA$12,MATCH($D516,$AR$5:$AR$12,0),3))^$I516)+(EXP(-$G516/INDEX($AV$5:$BA$12,MATCH($D516,$AR$5:$AR$12,0),4))*($G516/INDEX($AV$5:$BA$12,MATCH($D516,$AR$5:$AR$12,0),4))^$I516)+(EXP(-$G516/INDEX($AV$5:$BA$12,MATCH($D516,$AR$5:$AR$12,0),5))*($G516/INDEX($AV$5:$BA$12,MATCH($D516,$AR$5:$AR$12,0),5))^$I516)+(EXP(-$G516/INDEX($AV$5:$BA$12,MATCH($D516,$AR$5:$AR$12,0),6))*($G516/INDEX($AV$5:$BA$12,MATCH($D516,$AR$5:$AR$12,0),6))^$I516)),0)</x:f>
        <x:v>0</x:v>
      </x:c>
      <x:c r="AC516" s="145" t="n">
        <x:f>IFERROR((EXP(-$G516/INDEX($AV$5:$BA$12,MATCH($D516,$AR$5:$AR$12,0),5))*($G516/INDEX($AV$5:$BA$12,MATCH($D516,$AR$5:$AR$12,0),5))^$I516)/((EXP(-$G516/INDEX($AV$5:$BA$12,MATCH($D516,$AR$5:$AR$12,0),1))*($G516/INDEX($AV$5:$BA$12,MATCH($D516,$AR$5:$AR$12,0),1))^$I516)+(EXP(-$G516/INDEX($AV$5:$BA$12,MATCH($D516,$AR$5:$AR$12,0),2))*($G516/INDEX($AV$5:$BA$12,MATCH($D516,$AR$5:$AR$12,0),2))^$I516)+(EXP(-$G516/INDEX($AV$5:$BA$12,MATCH($D516,$AR$5:$AR$12,0),3))*($G516/INDEX($AV$5:$BA$12,MATCH($D516,$AR$5:$AR$12,0),3))^$I516)+(EXP(-$G516/INDEX($AV$5:$BA$12,MATCH($D516,$AR$5:$AR$12,0),4))*($G516/INDEX($AV$5:$BA$12,MATCH($D516,$AR$5:$AR$12,0),4))^$I516)+(EXP(-$G516/INDEX($AV$5:$BA$12,MATCH($D516,$AR$5:$AR$12,0),5))*($G516/INDEX($AV$5:$BA$12,MATCH($D516,$AR$5:$AR$12,0),5))^$I516)+(EXP(-$G516/INDEX($AV$5:$BA$12,MATCH($D516,$AR$5:$AR$12,0),6))*($G516/INDEX($AV$5:$BA$12,MATCH($D516,$AR$5:$AR$12,0),6))^$I516)),0)</x:f>
        <x:v>0</x:v>
      </x:c>
      <x:c r="AD516" s="145" t="n">
        <x:f>IFERROR((EXP(-$G516/INDEX($AV$5:$BA$12,MATCH($D516,$AR$5:$AR$12,0),6))*($G516/INDEX($AV$5:$BA$12,MATCH($D516,$AR$5:$AR$12,0),6))^$I516)/((EXP(-$G516/INDEX($AV$5:$BA$12,MATCH($D516,$AR$5:$AR$12,0),1))*($G516/INDEX($AV$5:$BA$12,MATCH($D516,$AR$5:$AR$12,0),1))^$I516)+(EXP(-$G516/INDEX($AV$5:$BA$12,MATCH($D516,$AR$5:$AR$12,0),2))*($G516/INDEX($AV$5:$BA$12,MATCH($D516,$AR$5:$AR$12,0),2))^$I516)+(EXP(-$G516/INDEX($AV$5:$BA$12,MATCH($D516,$AR$5:$AR$12,0),3))*($G516/INDEX($AV$5:$BA$12,MATCH($D516,$AR$5:$AR$12,0),3))^$I516)+(EXP(-$G516/INDEX($AV$5:$BA$12,MATCH($D516,$AR$5:$AR$12,0),4))*($G516/INDEX($AV$5:$BA$12,MATCH($D516,$AR$5:$AR$12,0),4))^$I516)+(EXP(-$G516/INDEX($AV$5:$BA$12,MATCH($D516,$AR$5:$AR$12,0),5))*($G516/INDEX($AV$5:$BA$12,MATCH($D516,$AR$5:$AR$12,0),5))^$I516)+(EXP(-$G516/INDEX($AV$5:$BA$12,MATCH($D516,$AR$5:$AR$12,0),6))*($G516/INDEX($AV$5:$BA$12,MATCH($D516,$AR$5:$AR$12,0),6))^$I516)),0)</x:f>
        <x:v>0</x:v>
      </x:c>
      <x:c r="AE516" s="145" t="n">
        <x:f>IFERROR((EXP(-$G516/INDEX($BB$5:$BG$12,MATCH($D516,$AR$5:$AR$12,0),1))*($G516/INDEX($BB$5:$BG$12,MATCH($D516,$AR$5:$AR$12,0),1))^$J516)/((EXP(-$G516/INDEX($BB$5:$BG$12,MATCH($D516,$AR$5:$AR$12,0),1))*($G516/INDEX($BB$5:$BG$12,MATCH($D516,$AR$5:$AR$12,0),1))^$J516)+(EXP(-$G516/INDEX($BB$5:$BG$12,MATCH($D516,$AR$5:$AR$12,0),2))*($G516/INDEX($BB$5:$BG$12,MATCH($D516,$AR$5:$AR$12,0),2))^$J516)+(EXP(-$G516/INDEX($BB$5:$BG$12,MATCH($D516,$AR$5:$AR$12,0),3))*($G516/INDEX($BB$5:$BG$12,MATCH($D516,$AR$5:$AR$12,0),3))^$J516)+(EXP(-$G516/INDEX($BB$5:$BG$12,MATCH($D516,$AR$5:$AR$12,0),4))*($G516/INDEX($BB$5:$BG$12,MATCH($D516,$AR$5:$AR$12,0),4))^$J516)+(EXP(-$G516/INDEX($BB$5:$BG$12,MATCH($D516,$AR$5:$AR$12,0),5))*($G516/INDEX($BB$5:$BG$12,MATCH($D516,$AR$5:$AR$12,0),5))^$J516)+(EXP(-$G516/INDEX($BB$5:$BG$12,MATCH($D516,$AR$5:$AR$12,0),6))*($G516/INDEX($BB$5:$BG$12,MATCH($D516,$AR$5:$AR$12,0),6))^$J516)),0)</x:f>
        <x:v>0</x:v>
      </x:c>
      <x:c r="AF516" s="145" t="n">
        <x:f>IFERROR((EXP(-$G516/INDEX($BB$5:$BG$12,MATCH($D516,$AR$5:$AR$12,0),2))*($G516/INDEX($BB$5:$BG$12,MATCH($D516,$AR$5:$AR$12,0),2))^$J516)/((EXP(-$G516/INDEX($BB$5:$BG$12,MATCH($D516,$AR$5:$AR$12,0),1))*($G516/INDEX($BB$5:$BG$12,MATCH($D516,$AR$5:$AR$12,0),1))^$J516)+(EXP(-$G516/INDEX($BB$5:$BG$12,MATCH($D516,$AR$5:$AR$12,0),2))*($G516/INDEX($BB$5:$BG$12,MATCH($D516,$AR$5:$AR$12,0),2))^$J516)+(EXP(-$G516/INDEX($BB$5:$BG$12,MATCH($D516,$AR$5:$AR$12,0),3))*($G516/INDEX($BB$5:$BG$12,MATCH($D516,$AR$5:$AR$12,0),3))^$J516)+(EXP(-$G516/INDEX($BB$5:$BG$12,MATCH($D516,$AR$5:$AR$12,0),4))*($G516/INDEX($BB$5:$BG$12,MATCH($D516,$AR$5:$AR$12,0),4))^$J516)+(EXP(-$G516/INDEX($BB$5:$BG$12,MATCH($D516,$AR$5:$AR$12,0),5))*($G516/INDEX($BB$5:$BG$12,MATCH($D516,$AR$5:$AR$12,0),5))^$J516)+(EXP(-$G516/INDEX($BB$5:$BG$12,MATCH($D516,$AR$5:$AR$12,0),6))*($G516/INDEX($BB$5:$BG$12,MATCH($D516,$AR$5:$AR$12,0),6))^$J516)),0)</x:f>
        <x:v>0</x:v>
      </x:c>
      <x:c r="AG516" s="145" t="n">
        <x:f>IFERROR((EXP(-$G516/INDEX($BB$5:$BG$12,MATCH($D516,$AR$5:$AR$12,0),3))*($G516/INDEX($BB$5:$BG$12,MATCH($D516,$AR$5:$AR$12,0),3))^$J516)/((EXP(-$G516/INDEX($BB$5:$BG$12,MATCH($D516,$AR$5:$AR$12,0),1))*($G516/INDEX($BB$5:$BG$12,MATCH($D516,$AR$5:$AR$12,0),1))^$J516)+(EXP(-$G516/INDEX($BB$5:$BG$12,MATCH($D516,$AR$5:$AR$12,0),2))*($G516/INDEX($BB$5:$BG$12,MATCH($D516,$AR$5:$AR$12,0),2))^$J516)+(EXP(-$G516/INDEX($BB$5:$BG$12,MATCH($D516,$AR$5:$AR$12,0),3))*($G516/INDEX($BB$5:$BG$12,MATCH($D516,$AR$5:$AR$12,0),3))^$J516)+(EXP(-$G516/INDEX($BB$5:$BG$12,MATCH($D516,$AR$5:$AR$12,0),4))*($G516/INDEX($BB$5:$BG$12,MATCH($D516,$AR$5:$AR$12,0),4))^$J516)+(EXP(-$G516/INDEX($BB$5:$BG$12,MATCH($D516,$AR$5:$AR$12,0),5))*($G516/INDEX($BB$5:$BG$12,MATCH($D516,$AR$5:$AR$12,0),5))^$J516)+(EXP(-$G516/INDEX($BB$5:$BG$12,MATCH($D516,$AR$5:$AR$12,0),6))*($G516/INDEX($BB$5:$BG$12,MATCH($D516,$AR$5:$AR$12,0),6))^$J516)),0)</x:f>
        <x:v>0</x:v>
      </x:c>
      <x:c r="AH516" s="145" t="n">
        <x:f>IFERROR((EXP(-$G516/INDEX($BB$5:$BG$12,MATCH($D516,$AR$5:$AR$12,0),4))*($G516/INDEX($BB$5:$BG$12,MATCH($D516,$AR$5:$AR$12,0),4))^$J516)/((EXP(-$G516/INDEX($BB$5:$BG$12,MATCH($D516,$AR$5:$AR$12,0),1))*($G516/INDEX($BB$5:$BG$12,MATCH($D516,$AR$5:$AR$12,0),1))^$J516)+(EXP(-$G516/INDEX($BB$5:$BG$12,MATCH($D516,$AR$5:$AR$12,0),2))*($G516/INDEX($BB$5:$BG$12,MATCH($D516,$AR$5:$AR$12,0),2))^$J516)+(EXP(-$G516/INDEX($BB$5:$BG$12,MATCH($D516,$AR$5:$AR$12,0),3))*($G516/INDEX($BB$5:$BG$12,MATCH($D516,$AR$5:$AR$12,0),3))^$J516)+(EXP(-$G516/INDEX($BB$5:$BG$12,MATCH($D516,$AR$5:$AR$12,0),4))*($G516/INDEX($BB$5:$BG$12,MATCH($D516,$AR$5:$AR$12,0),4))^$J516)+(EXP(-$G516/INDEX($BB$5:$BG$12,MATCH($D516,$AR$5:$AR$12,0),5))*($G516/INDEX($BB$5:$BG$12,MATCH($D516,$AR$5:$AR$12,0),5))^$J516)+(EXP(-$G516/INDEX($BB$5:$BG$12,MATCH($D516,$AR$5:$AR$12,0),6))*($G516/INDEX($BB$5:$BG$12,MATCH($D516,$AR$5:$AR$12,0),6))^$J516)),0)</x:f>
        <x:v>0</x:v>
      </x:c>
      <x:c r="AI516" s="145" t="n">
        <x:f>IFERROR((EXP(-$G516/INDEX($BB$5:$BG$12,MATCH($D516,$AR$5:$AR$12,0),5))*($G516/INDEX($BB$5:$BG$12,MATCH($D516,$AR$5:$AR$12,0),5))^$J516)/((EXP(-$G516/INDEX($BB$5:$BG$12,MATCH($D516,$AR$5:$AR$12,0),1))*($G516/INDEX($BB$5:$BG$12,MATCH($D516,$AR$5:$AR$12,0),1))^$J516)+(EXP(-$G516/INDEX($BB$5:$BG$12,MATCH($D516,$AR$5:$AR$12,0),2))*($G516/INDEX($BB$5:$BG$12,MATCH($D516,$AR$5:$AR$12,0),2))^$J516)+(EXP(-$G516/INDEX($BB$5:$BG$12,MATCH($D516,$AR$5:$AR$12,0),3))*($G516/INDEX($BB$5:$BG$12,MATCH($D516,$AR$5:$AR$12,0),3))^$J516)+(EXP(-$G516/INDEX($BB$5:$BG$12,MATCH($D516,$AR$5:$AR$12,0),4))*($G516/INDEX($BB$5:$BG$12,MATCH($D516,$AR$5:$AR$12,0),4))^$J516)+(EXP(-$G516/INDEX($BB$5:$BG$12,MATCH($D516,$AR$5:$AR$12,0),5))*($G516/INDEX($BB$5:$BG$12,MATCH($D516,$AR$5:$AR$12,0),5))^$J516)+(EXP(-$G516/INDEX($BB$5:$BG$12,MATCH($D516,$AR$5:$AR$12,0),6))*($G516/INDEX($BB$5:$BG$12,MATCH($D516,$AR$5:$AR$12,0),6))^$J516)),0)</x:f>
        <x:v>0</x:v>
      </x:c>
      <x:c r="AJ516" s="145" t="n">
        <x:f>IFERROR((EXP(-$G516/INDEX($BB$5:$BG$12,MATCH($D516,$AR$5:$AR$12,0),6))*($G516/INDEX($BB$5:$BG$12,MATCH($D516,$AR$5:$AR$12,0),6))^$J516)/((EXP(-$G516/INDEX($BB$5:$BG$12,MATCH($D516,$AR$5:$AR$12,0),1))*($G516/INDEX($BB$5:$BG$12,MATCH($D516,$AR$5:$AR$12,0),1))^$J516)+(EXP(-$G516/INDEX($BB$5:$BG$12,MATCH($D516,$AR$5:$AR$12,0),2))*($G516/INDEX($BB$5:$BG$12,MATCH($D516,$AR$5:$AR$12,0),2))^$J516)+(EXP(-$G516/INDEX($BB$5:$BG$12,MATCH($D516,$AR$5:$AR$12,0),3))*($G516/INDEX($BB$5:$BG$12,MATCH($D516,$AR$5:$AR$12,0),3))^$J516)+(EXP(-$G516/INDEX($BB$5:$BG$12,MATCH($D516,$AR$5:$AR$12,0),4))*($G516/INDEX($BB$5:$BG$12,MATCH($D516,$AR$5:$AR$12,0),4))^$J516)+(EXP(-$G516/INDEX($BB$5:$BG$12,MATCH($D516,$AR$5:$AR$12,0),5))*($G516/INDEX($BB$5:$BG$12,MATCH($D516,$AR$5:$AR$12,0),5))^$J516)+(EXP(-$G516/INDEX($BB$5:$BG$12,MATCH($D516,$AR$5:$AR$12,0),6))*($G516/INDEX($BB$5:$BG$12,MATCH($D516,$AR$5:$AR$12,0),6))^$J516)),0)</x:f>
        <x:v>0</x:v>
      </x:c>
      <x:c r="BJ516"/>
      <x:c r="BK516"/>
      <x:c r="BL516"/>
      <x:c r="BM516"/>
      <x:c r="BN516"/>
      <x:c r="BO516"/>
      <x:c r="BP516"/>
      <x:c r="BQ516"/>
      <x:c r="BR516"/>
      <x:c r="BS516"/>
      <x:c r="BT516"/>
      <x:c r="BU516"/>
      <x:c r="BV516"/>
      <x:c r="BW516"/>
      <x:c r="BX516"/>
      <x:c r="BY516"/>
      <x:c r="BZ516"/>
    </x:row>
    <x:row r="517">
      <x:c r="A517" s="30" t="n">
        <x:f>'対象台データ'!A515</x:f>
        <x:v>46230</x:v>
      </x:c>
      <x:c r="B517" s="1004" t="str">
        <x:f>'対象台データ'!B515</x:f>
        <x:v>月</x:v>
      </x:c>
      <x:c r="C517" s="1004" t="str">
        <x:f>'対象台データ'!C515</x:f>
        <x:v>7/27</x:v>
      </x:c>
      <x:c r="D517" t="str">
        <x:f>'対象台データ'!D515</x:f>
        <x:v>カバネリ 海門決戦</x:v>
      </x:c>
      <x:c r="E517" s="1015" t="n">
        <x:f>IF($X517="A",MIN(100,MAX(0,55+(V517-55)*(1+0.4*SQRT(MIN(G517/8000,1))))),MIN(100,MAX(0,V517)))</x:f>
        <x:v>51.45271419745287</x:v>
      </x:c>
      <x:c r="F517" s="1017" t="n">
        <x:f>'対象台データ'!E515</x:f>
        <x:v>549</x:v>
      </x:c>
      <x:c r="G517" s="644" t="n">
        <x:f>'対象台データ'!F515</x:f>
        <x:v>5577</x:v>
      </x:c>
      <x:c r="H517" s="644" t="n">
        <x:f>'対象台データ'!G515</x:f>
        <x:v>-677</x:v>
      </x:c>
      <x:c r="I517" s="644" t="n">
        <x:f>'対象台データ'!H515</x:f>
        <x:v>0</x:v>
      </x:c>
      <x:c r="J517" s="644" t="n">
        <x:f>'対象台データ'!I515</x:f>
        <x:v>24</x:v>
      </x:c>
      <x:c r="K517" s="145" t="n">
        <x:f>'対象台データ'!K515</x:f>
        <x:v>0.959536190305421</x:v>
      </x:c>
      <x:c r="L517" s="28" t="n">
        <x:f>IF(G517&lt;=0,5,IF(G517&lt;1500,5+(G517-0)*(20-5)/(1500-0),IF(G517&lt;3000,20+(G517-1500)*(40-20)/(3000-1500),IF(G517&lt;4500,40+(G517-3000)*(58-40)/(4500-3000),IF(G517&lt;6000,58+(G517-4500)*(72-58)/(6000-4500),IF(G517&lt;7500,72+(G517-6000)*(84-72)/(7500-6000),IF(G517&lt;9000,84+(G517-7500)*(93-84)/(9000-7500),IF(G517&lt;11000,93+(G517-9000)*(100-93)/(11000-9000),100))))))))</x:f>
        <x:v>68.05199999999999</x:v>
      </x:c>
      <x:c r="M517" s="28" t="n">
        <x:v>1</x:v>
      </x:c>
      <x:c r="N517" s="28" t="n">
        <x:f>MIN(100,L517*M517)</x:f>
        <x:v>68.05199999999999</x:v>
      </x:c>
      <x:c r="O517" s="28" t="n">
        <x:f>IF(K517&lt;=0.8,0,IF(K517&lt;0.9,0+(K517-0.8)*(10-0)/(0.9-0.8),IF(K517&lt;1,10+(K517-0.9)*(35-10)/(1-0.9),IF(K517&lt;1.2,35+(K517-1)*(87-35)/(1.2-1),IF(K517&lt;1.3,87+(K517-1.2)*(96-87)/(1.3-1.2),IF(K517&lt;1.45,96+(K517-1.3)*(100-96)/(1.45-1.3),100))))))</x:f>
        <x:v>24.884047576355258</x:v>
      </x:c>
      <x:c r="P517" s="145" t="n">
        <x:f>MIN(1,SQRT(G517/8000))</x:f>
        <x:v>0.8349401176132334</x:v>
      </x:c>
      <x:c r="Q517" s="28" t="n">
        <x:f>35+(O517-35)*P517</x:f>
        <x:v>26.553785493632184</x:v>
      </x:c>
      <x:c r="R517" s="28" t="n">
        <x:f>IF(K517&lt;0.95,MIN(25,(0.95-K517)*250),0)</x:f>
        <x:v>0</x:v>
      </x:c>
      <x:c r="S517" s="28" t="n">
        <x:f>IF($X517="A",Y517*5+Z517*15+AA517*30+AB517*60+AC517*80+AD517*100,0)</x:f>
        <x:v>0</x:v>
      </x:c>
      <x:c r="T517" s="28" t="n">
        <x:f>IF($X517="A",AE517*5+AF517*15+AG517*30+AH517*60+AI517*80+AJ517*100,0)</x:f>
        <x:v>0</x:v>
      </x:c>
      <x:c r="U517" s="28" t="n">
        <x:f>IF($X517="A",S517*15%+T517*30%+Q517*55%,0)</x:f>
        <x:v>0</x:v>
      </x:c>
      <x:c r="V517" s="1019" t="n">
        <x:f>IF($X517="A",U517*80%+N517*20%,N517*IFERROR(INDEX($AT$5:$AT$60,MATCH($D517,$AR$5:$AR$60,0)),0.6)+Q517*IFERROR(INDEX($AU$5:$AU$60,MATCH($D517,$AR$5:$AR$60,0)),0.4)-R517)</x:f>
        <x:v>51.45271419745287</x:v>
      </x:c>
      <x:c r="W517" s="25" t="str">
        <x:f>IF(E517&gt;=90,"設定6級候補",IF(E517&gt;=75,"設定4以上強候補",IF(E517&gt;=60,"設定4以上を疑う","要観察")))</x:f>
        <x:v>要観察</x:v>
      </x:c>
      <x:c r="X517" s="1004" t="str">
        <x:f>IFERROR(INDEX($AS$5:$AS$60,MATCH($D517,$AR$5:$AR$60,0)),"AT")</x:f>
        <x:v>AT</x:v>
      </x:c>
      <x:c r="Y517" s="145" t="n">
        <x:f>IFERROR((EXP(-$G517/INDEX($AV$5:$BA$12,MATCH($D517,$AR$5:$AR$12,0),1))*($G517/INDEX($AV$5:$BA$12,MATCH($D517,$AR$5:$AR$12,0),1))^$I517)/((EXP(-$G517/INDEX($AV$5:$BA$12,MATCH($D517,$AR$5:$AR$12,0),1))*($G517/INDEX($AV$5:$BA$12,MATCH($D517,$AR$5:$AR$12,0),1))^$I517)+(EXP(-$G517/INDEX($AV$5:$BA$12,MATCH($D517,$AR$5:$AR$12,0),2))*($G517/INDEX($AV$5:$BA$12,MATCH($D517,$AR$5:$AR$12,0),2))^$I517)+(EXP(-$G517/INDEX($AV$5:$BA$12,MATCH($D517,$AR$5:$AR$12,0),3))*($G517/INDEX($AV$5:$BA$12,MATCH($D517,$AR$5:$AR$12,0),3))^$I517)+(EXP(-$G517/INDEX($AV$5:$BA$12,MATCH($D517,$AR$5:$AR$12,0),4))*($G517/INDEX($AV$5:$BA$12,MATCH($D517,$AR$5:$AR$12,0),4))^$I517)+(EXP(-$G517/INDEX($AV$5:$BA$12,MATCH($D517,$AR$5:$AR$12,0),5))*($G517/INDEX($AV$5:$BA$12,MATCH($D517,$AR$5:$AR$12,0),5))^$I517)+(EXP(-$G517/INDEX($AV$5:$BA$12,MATCH($D517,$AR$5:$AR$12,0),6))*($G517/INDEX($AV$5:$BA$12,MATCH($D517,$AR$5:$AR$12,0),6))^$I517)),0)</x:f>
        <x:v>0</x:v>
      </x:c>
      <x:c r="Z517" s="145" t="n">
        <x:f>IFERROR((EXP(-$G517/INDEX($AV$5:$BA$12,MATCH($D517,$AR$5:$AR$12,0),2))*($G517/INDEX($AV$5:$BA$12,MATCH($D517,$AR$5:$AR$12,0),2))^$I517)/((EXP(-$G517/INDEX($AV$5:$BA$12,MATCH($D517,$AR$5:$AR$12,0),1))*($G517/INDEX($AV$5:$BA$12,MATCH($D517,$AR$5:$AR$12,0),1))^$I517)+(EXP(-$G517/INDEX($AV$5:$BA$12,MATCH($D517,$AR$5:$AR$12,0),2))*($G517/INDEX($AV$5:$BA$12,MATCH($D517,$AR$5:$AR$12,0),2))^$I517)+(EXP(-$G517/INDEX($AV$5:$BA$12,MATCH($D517,$AR$5:$AR$12,0),3))*($G517/INDEX($AV$5:$BA$12,MATCH($D517,$AR$5:$AR$12,0),3))^$I517)+(EXP(-$G517/INDEX($AV$5:$BA$12,MATCH($D517,$AR$5:$AR$12,0),4))*($G517/INDEX($AV$5:$BA$12,MATCH($D517,$AR$5:$AR$12,0),4))^$I517)+(EXP(-$G517/INDEX($AV$5:$BA$12,MATCH($D517,$AR$5:$AR$12,0),5))*($G517/INDEX($AV$5:$BA$12,MATCH($D517,$AR$5:$AR$12,0),5))^$I517)+(EXP(-$G517/INDEX($AV$5:$BA$12,MATCH($D517,$AR$5:$AR$12,0),6))*($G517/INDEX($AV$5:$BA$12,MATCH($D517,$AR$5:$AR$12,0),6))^$I517)),0)</x:f>
        <x:v>0</x:v>
      </x:c>
      <x:c r="AA517" s="145" t="n">
        <x:f>IFERROR((EXP(-$G517/INDEX($AV$5:$BA$12,MATCH($D517,$AR$5:$AR$12,0),3))*($G517/INDEX($AV$5:$BA$12,MATCH($D517,$AR$5:$AR$12,0),3))^$I517)/((EXP(-$G517/INDEX($AV$5:$BA$12,MATCH($D517,$AR$5:$AR$12,0),1))*($G517/INDEX($AV$5:$BA$12,MATCH($D517,$AR$5:$AR$12,0),1))^$I517)+(EXP(-$G517/INDEX($AV$5:$BA$12,MATCH($D517,$AR$5:$AR$12,0),2))*($G517/INDEX($AV$5:$BA$12,MATCH($D517,$AR$5:$AR$12,0),2))^$I517)+(EXP(-$G517/INDEX($AV$5:$BA$12,MATCH($D517,$AR$5:$AR$12,0),3))*($G517/INDEX($AV$5:$BA$12,MATCH($D517,$AR$5:$AR$12,0),3))^$I517)+(EXP(-$G517/INDEX($AV$5:$BA$12,MATCH($D517,$AR$5:$AR$12,0),4))*($G517/INDEX($AV$5:$BA$12,MATCH($D517,$AR$5:$AR$12,0),4))^$I517)+(EXP(-$G517/INDEX($AV$5:$BA$12,MATCH($D517,$AR$5:$AR$12,0),5))*($G517/INDEX($AV$5:$BA$12,MATCH($D517,$AR$5:$AR$12,0),5))^$I517)+(EXP(-$G517/INDEX($AV$5:$BA$12,MATCH($D517,$AR$5:$AR$12,0),6))*($G517/INDEX($AV$5:$BA$12,MATCH($D517,$AR$5:$AR$12,0),6))^$I517)),0)</x:f>
        <x:v>0</x:v>
      </x:c>
      <x:c r="AB517" s="145" t="n">
        <x:f>IFERROR((EXP(-$G517/INDEX($AV$5:$BA$12,MATCH($D517,$AR$5:$AR$12,0),4))*($G517/INDEX($AV$5:$BA$12,MATCH($D517,$AR$5:$AR$12,0),4))^$I517)/((EXP(-$G517/INDEX($AV$5:$BA$12,MATCH($D517,$AR$5:$AR$12,0),1))*($G517/INDEX($AV$5:$BA$12,MATCH($D517,$AR$5:$AR$12,0),1))^$I517)+(EXP(-$G517/INDEX($AV$5:$BA$12,MATCH($D517,$AR$5:$AR$12,0),2))*($G517/INDEX($AV$5:$BA$12,MATCH($D517,$AR$5:$AR$12,0),2))^$I517)+(EXP(-$G517/INDEX($AV$5:$BA$12,MATCH($D517,$AR$5:$AR$12,0),3))*($G517/INDEX($AV$5:$BA$12,MATCH($D517,$AR$5:$AR$12,0),3))^$I517)+(EXP(-$G517/INDEX($AV$5:$BA$12,MATCH($D517,$AR$5:$AR$12,0),4))*($G517/INDEX($AV$5:$BA$12,MATCH($D517,$AR$5:$AR$12,0),4))^$I517)+(EXP(-$G517/INDEX($AV$5:$BA$12,MATCH($D517,$AR$5:$AR$12,0),5))*($G517/INDEX($AV$5:$BA$12,MATCH($D517,$AR$5:$AR$12,0),5))^$I517)+(EXP(-$G517/INDEX($AV$5:$BA$12,MATCH($D517,$AR$5:$AR$12,0),6))*($G517/INDEX($AV$5:$BA$12,MATCH($D517,$AR$5:$AR$12,0),6))^$I517)),0)</x:f>
        <x:v>0</x:v>
      </x:c>
      <x:c r="AC517" s="145" t="n">
        <x:f>IFERROR((EXP(-$G517/INDEX($AV$5:$BA$12,MATCH($D517,$AR$5:$AR$12,0),5))*($G517/INDEX($AV$5:$BA$12,MATCH($D517,$AR$5:$AR$12,0),5))^$I517)/((EXP(-$G517/INDEX($AV$5:$BA$12,MATCH($D517,$AR$5:$AR$12,0),1))*($G517/INDEX($AV$5:$BA$12,MATCH($D517,$AR$5:$AR$12,0),1))^$I517)+(EXP(-$G517/INDEX($AV$5:$BA$12,MATCH($D517,$AR$5:$AR$12,0),2))*($G517/INDEX($AV$5:$BA$12,MATCH($D517,$AR$5:$AR$12,0),2))^$I517)+(EXP(-$G517/INDEX($AV$5:$BA$12,MATCH($D517,$AR$5:$AR$12,0),3))*($G517/INDEX($AV$5:$BA$12,MATCH($D517,$AR$5:$AR$12,0),3))^$I517)+(EXP(-$G517/INDEX($AV$5:$BA$12,MATCH($D517,$AR$5:$AR$12,0),4))*($G517/INDEX($AV$5:$BA$12,MATCH($D517,$AR$5:$AR$12,0),4))^$I517)+(EXP(-$G517/INDEX($AV$5:$BA$12,MATCH($D517,$AR$5:$AR$12,0),5))*($G517/INDEX($AV$5:$BA$12,MATCH($D517,$AR$5:$AR$12,0),5))^$I517)+(EXP(-$G517/INDEX($AV$5:$BA$12,MATCH($D517,$AR$5:$AR$12,0),6))*($G517/INDEX($AV$5:$BA$12,MATCH($D517,$AR$5:$AR$12,0),6))^$I517)),0)</x:f>
        <x:v>0</x:v>
      </x:c>
      <x:c r="AD517" s="145" t="n">
        <x:f>IFERROR((EXP(-$G517/INDEX($AV$5:$BA$12,MATCH($D517,$AR$5:$AR$12,0),6))*($G517/INDEX($AV$5:$BA$12,MATCH($D517,$AR$5:$AR$12,0),6))^$I517)/((EXP(-$G517/INDEX($AV$5:$BA$12,MATCH($D517,$AR$5:$AR$12,0),1))*($G517/INDEX($AV$5:$BA$12,MATCH($D517,$AR$5:$AR$12,0),1))^$I517)+(EXP(-$G517/INDEX($AV$5:$BA$12,MATCH($D517,$AR$5:$AR$12,0),2))*($G517/INDEX($AV$5:$BA$12,MATCH($D517,$AR$5:$AR$12,0),2))^$I517)+(EXP(-$G517/INDEX($AV$5:$BA$12,MATCH($D517,$AR$5:$AR$12,0),3))*($G517/INDEX($AV$5:$BA$12,MATCH($D517,$AR$5:$AR$12,0),3))^$I517)+(EXP(-$G517/INDEX($AV$5:$BA$12,MATCH($D517,$AR$5:$AR$12,0),4))*($G517/INDEX($AV$5:$BA$12,MATCH($D517,$AR$5:$AR$12,0),4))^$I517)+(EXP(-$G517/INDEX($AV$5:$BA$12,MATCH($D517,$AR$5:$AR$12,0),5))*($G517/INDEX($AV$5:$BA$12,MATCH($D517,$AR$5:$AR$12,0),5))^$I517)+(EXP(-$G517/INDEX($AV$5:$BA$12,MATCH($D517,$AR$5:$AR$12,0),6))*($G517/INDEX($AV$5:$BA$12,MATCH($D517,$AR$5:$AR$12,0),6))^$I517)),0)</x:f>
        <x:v>0</x:v>
      </x:c>
      <x:c r="AE517" s="145" t="n">
        <x:f>IFERROR((EXP(-$G517/INDEX($BB$5:$BG$12,MATCH($D517,$AR$5:$AR$12,0),1))*($G517/INDEX($BB$5:$BG$12,MATCH($D517,$AR$5:$AR$12,0),1))^$J517)/((EXP(-$G517/INDEX($BB$5:$BG$12,MATCH($D517,$AR$5:$AR$12,0),1))*($G517/INDEX($BB$5:$BG$12,MATCH($D517,$AR$5:$AR$12,0),1))^$J517)+(EXP(-$G517/INDEX($BB$5:$BG$12,MATCH($D517,$AR$5:$AR$12,0),2))*($G517/INDEX($BB$5:$BG$12,MATCH($D517,$AR$5:$AR$12,0),2))^$J517)+(EXP(-$G517/INDEX($BB$5:$BG$12,MATCH($D517,$AR$5:$AR$12,0),3))*($G517/INDEX($BB$5:$BG$12,MATCH($D517,$AR$5:$AR$12,0),3))^$J517)+(EXP(-$G517/INDEX($BB$5:$BG$12,MATCH($D517,$AR$5:$AR$12,0),4))*($G517/INDEX($BB$5:$BG$12,MATCH($D517,$AR$5:$AR$12,0),4))^$J517)+(EXP(-$G517/INDEX($BB$5:$BG$12,MATCH($D517,$AR$5:$AR$12,0),5))*($G517/INDEX($BB$5:$BG$12,MATCH($D517,$AR$5:$AR$12,0),5))^$J517)+(EXP(-$G517/INDEX($BB$5:$BG$12,MATCH($D517,$AR$5:$AR$12,0),6))*($G517/INDEX($BB$5:$BG$12,MATCH($D517,$AR$5:$AR$12,0),6))^$J517)),0)</x:f>
        <x:v>0</x:v>
      </x:c>
      <x:c r="AF517" s="145" t="n">
        <x:f>IFERROR((EXP(-$G517/INDEX($BB$5:$BG$12,MATCH($D517,$AR$5:$AR$12,0),2))*($G517/INDEX($BB$5:$BG$12,MATCH($D517,$AR$5:$AR$12,0),2))^$J517)/((EXP(-$G517/INDEX($BB$5:$BG$12,MATCH($D517,$AR$5:$AR$12,0),1))*($G517/INDEX($BB$5:$BG$12,MATCH($D517,$AR$5:$AR$12,0),1))^$J517)+(EXP(-$G517/INDEX($BB$5:$BG$12,MATCH($D517,$AR$5:$AR$12,0),2))*($G517/INDEX($BB$5:$BG$12,MATCH($D517,$AR$5:$AR$12,0),2))^$J517)+(EXP(-$G517/INDEX($BB$5:$BG$12,MATCH($D517,$AR$5:$AR$12,0),3))*($G517/INDEX($BB$5:$BG$12,MATCH($D517,$AR$5:$AR$12,0),3))^$J517)+(EXP(-$G517/INDEX($BB$5:$BG$12,MATCH($D517,$AR$5:$AR$12,0),4))*($G517/INDEX($BB$5:$BG$12,MATCH($D517,$AR$5:$AR$12,0),4))^$J517)+(EXP(-$G517/INDEX($BB$5:$BG$12,MATCH($D517,$AR$5:$AR$12,0),5))*($G517/INDEX($BB$5:$BG$12,MATCH($D517,$AR$5:$AR$12,0),5))^$J517)+(EXP(-$G517/INDEX($BB$5:$BG$12,MATCH($D517,$AR$5:$AR$12,0),6))*($G517/INDEX($BB$5:$BG$12,MATCH($D517,$AR$5:$AR$12,0),6))^$J517)),0)</x:f>
        <x:v>0</x:v>
      </x:c>
      <x:c r="AG517" s="145" t="n">
        <x:f>IFERROR((EXP(-$G517/INDEX($BB$5:$BG$12,MATCH($D517,$AR$5:$AR$12,0),3))*($G517/INDEX($BB$5:$BG$12,MATCH($D517,$AR$5:$AR$12,0),3))^$J517)/((EXP(-$G517/INDEX($BB$5:$BG$12,MATCH($D517,$AR$5:$AR$12,0),1))*($G517/INDEX($BB$5:$BG$12,MATCH($D517,$AR$5:$AR$12,0),1))^$J517)+(EXP(-$G517/INDEX($BB$5:$BG$12,MATCH($D517,$AR$5:$AR$12,0),2))*($G517/INDEX($BB$5:$BG$12,MATCH($D517,$AR$5:$AR$12,0),2))^$J517)+(EXP(-$G517/INDEX($BB$5:$BG$12,MATCH($D517,$AR$5:$AR$12,0),3))*($G517/INDEX($BB$5:$BG$12,MATCH($D517,$AR$5:$AR$12,0),3))^$J517)+(EXP(-$G517/INDEX($BB$5:$BG$12,MATCH($D517,$AR$5:$AR$12,0),4))*($G517/INDEX($BB$5:$BG$12,MATCH($D517,$AR$5:$AR$12,0),4))^$J517)+(EXP(-$G517/INDEX($BB$5:$BG$12,MATCH($D517,$AR$5:$AR$12,0),5))*($G517/INDEX($BB$5:$BG$12,MATCH($D517,$AR$5:$AR$12,0),5))^$J517)+(EXP(-$G517/INDEX($BB$5:$BG$12,MATCH($D517,$AR$5:$AR$12,0),6))*($G517/INDEX($BB$5:$BG$12,MATCH($D517,$AR$5:$AR$12,0),6))^$J517)),0)</x:f>
        <x:v>0</x:v>
      </x:c>
      <x:c r="AH517" s="145" t="n">
        <x:f>IFERROR((EXP(-$G517/INDEX($BB$5:$BG$12,MATCH($D517,$AR$5:$AR$12,0),4))*($G517/INDEX($BB$5:$BG$12,MATCH($D517,$AR$5:$AR$12,0),4))^$J517)/((EXP(-$G517/INDEX($BB$5:$BG$12,MATCH($D517,$AR$5:$AR$12,0),1))*($G517/INDEX($BB$5:$BG$12,MATCH($D517,$AR$5:$AR$12,0),1))^$J517)+(EXP(-$G517/INDEX($BB$5:$BG$12,MATCH($D517,$AR$5:$AR$12,0),2))*($G517/INDEX($BB$5:$BG$12,MATCH($D517,$AR$5:$AR$12,0),2))^$J517)+(EXP(-$G517/INDEX($BB$5:$BG$12,MATCH($D517,$AR$5:$AR$12,0),3))*($G517/INDEX($BB$5:$BG$12,MATCH($D517,$AR$5:$AR$12,0),3))^$J517)+(EXP(-$G517/INDEX($BB$5:$BG$12,MATCH($D517,$AR$5:$AR$12,0),4))*($G517/INDEX($BB$5:$BG$12,MATCH($D517,$AR$5:$AR$12,0),4))^$J517)+(EXP(-$G517/INDEX($BB$5:$BG$12,MATCH($D517,$AR$5:$AR$12,0),5))*($G517/INDEX($BB$5:$BG$12,MATCH($D517,$AR$5:$AR$12,0),5))^$J517)+(EXP(-$G517/INDEX($BB$5:$BG$12,MATCH($D517,$AR$5:$AR$12,0),6))*($G517/INDEX($BB$5:$BG$12,MATCH($D517,$AR$5:$AR$12,0),6))^$J517)),0)</x:f>
        <x:v>0</x:v>
      </x:c>
      <x:c r="AI517" s="145" t="n">
        <x:f>IFERROR((EXP(-$G517/INDEX($BB$5:$BG$12,MATCH($D517,$AR$5:$AR$12,0),5))*($G517/INDEX($BB$5:$BG$12,MATCH($D517,$AR$5:$AR$12,0),5))^$J517)/((EXP(-$G517/INDEX($BB$5:$BG$12,MATCH($D517,$AR$5:$AR$12,0),1))*($G517/INDEX($BB$5:$BG$12,MATCH($D517,$AR$5:$AR$12,0),1))^$J517)+(EXP(-$G517/INDEX($BB$5:$BG$12,MATCH($D517,$AR$5:$AR$12,0),2))*($G517/INDEX($BB$5:$BG$12,MATCH($D517,$AR$5:$AR$12,0),2))^$J517)+(EXP(-$G517/INDEX($BB$5:$BG$12,MATCH($D517,$AR$5:$AR$12,0),3))*($G517/INDEX($BB$5:$BG$12,MATCH($D517,$AR$5:$AR$12,0),3))^$J517)+(EXP(-$G517/INDEX($BB$5:$BG$12,MATCH($D517,$AR$5:$AR$12,0),4))*($G517/INDEX($BB$5:$BG$12,MATCH($D517,$AR$5:$AR$12,0),4))^$J517)+(EXP(-$G517/INDEX($BB$5:$BG$12,MATCH($D517,$AR$5:$AR$12,0),5))*($G517/INDEX($BB$5:$BG$12,MATCH($D517,$AR$5:$AR$12,0),5))^$J517)+(EXP(-$G517/INDEX($BB$5:$BG$12,MATCH($D517,$AR$5:$AR$12,0),6))*($G517/INDEX($BB$5:$BG$12,MATCH($D517,$AR$5:$AR$12,0),6))^$J517)),0)</x:f>
        <x:v>0</x:v>
      </x:c>
      <x:c r="AJ517" s="145" t="n">
        <x:f>IFERROR((EXP(-$G517/INDEX($BB$5:$BG$12,MATCH($D517,$AR$5:$AR$12,0),6))*($G517/INDEX($BB$5:$BG$12,MATCH($D517,$AR$5:$AR$12,0),6))^$J517)/((EXP(-$G517/INDEX($BB$5:$BG$12,MATCH($D517,$AR$5:$AR$12,0),1))*($G517/INDEX($BB$5:$BG$12,MATCH($D517,$AR$5:$AR$12,0),1))^$J517)+(EXP(-$G517/INDEX($BB$5:$BG$12,MATCH($D517,$AR$5:$AR$12,0),2))*($G517/INDEX($BB$5:$BG$12,MATCH($D517,$AR$5:$AR$12,0),2))^$J517)+(EXP(-$G517/INDEX($BB$5:$BG$12,MATCH($D517,$AR$5:$AR$12,0),3))*($G517/INDEX($BB$5:$BG$12,MATCH($D517,$AR$5:$AR$12,0),3))^$J517)+(EXP(-$G517/INDEX($BB$5:$BG$12,MATCH($D517,$AR$5:$AR$12,0),4))*($G517/INDEX($BB$5:$BG$12,MATCH($D517,$AR$5:$AR$12,0),4))^$J517)+(EXP(-$G517/INDEX($BB$5:$BG$12,MATCH($D517,$AR$5:$AR$12,0),5))*($G517/INDEX($BB$5:$BG$12,MATCH($D517,$AR$5:$AR$12,0),5))^$J517)+(EXP(-$G517/INDEX($BB$5:$BG$12,MATCH($D517,$AR$5:$AR$12,0),6))*($G517/INDEX($BB$5:$BG$12,MATCH($D517,$AR$5:$AR$12,0),6))^$J517)),0)</x:f>
        <x:v>0</x:v>
      </x:c>
      <x:c r="BJ517"/>
      <x:c r="BK517"/>
      <x:c r="BL517"/>
      <x:c r="BM517"/>
      <x:c r="BN517"/>
      <x:c r="BO517"/>
      <x:c r="BP517"/>
      <x:c r="BQ517"/>
      <x:c r="BR517"/>
      <x:c r="BS517"/>
      <x:c r="BT517"/>
      <x:c r="BU517"/>
      <x:c r="BV517"/>
      <x:c r="BW517"/>
      <x:c r="BX517"/>
      <x:c r="BY517"/>
      <x:c r="BZ517"/>
    </x:row>
    <x:row r="518">
      <x:c r="A518" s="30" t="n">
        <x:f>'対象台データ'!A516</x:f>
        <x:v>46230</x:v>
      </x:c>
      <x:c r="B518" s="1004" t="str">
        <x:f>'対象台データ'!B516</x:f>
        <x:v>月</x:v>
      </x:c>
      <x:c r="C518" s="1004" t="str">
        <x:f>'対象台データ'!C516</x:f>
        <x:v>7/27</x:v>
      </x:c>
      <x:c r="D518" t="str">
        <x:f>'対象台データ'!D516</x:f>
        <x:v>カバネリ 海門決戦</x:v>
      </x:c>
      <x:c r="E518" s="1015" t="n">
        <x:f>IF($X518="A",MIN(100,MAX(0,55+(V518-55)*(1+0.4*SQRT(MIN(G518/8000,1))))),MIN(100,MAX(0,V518)))</x:f>
        <x:v>70.2863292002476</x:v>
      </x:c>
      <x:c r="F518" s="1017" t="n">
        <x:f>'対象台データ'!E516</x:f>
        <x:v>550</x:v>
      </x:c>
      <x:c r="G518" s="644" t="n">
        <x:f>'対象台データ'!F516</x:f>
        <x:v>5308</x:v>
      </x:c>
      <x:c r="H518" s="644" t="n">
        <x:f>'対象台データ'!G516</x:f>
        <x:v>3195</x:v>
      </x:c>
      <x:c r="I518" s="644" t="n">
        <x:f>'対象台データ'!H516</x:f>
        <x:v>0</x:v>
      </x:c>
      <x:c r="J518" s="644" t="n">
        <x:f>'対象台データ'!I516</x:f>
        <x:v>25</x:v>
      </x:c>
      <x:c r="K518" s="145" t="n">
        <x:f>'対象台データ'!K516</x:f>
        <x:v>1.200640542577242</x:v>
      </x:c>
      <x:c r="L518" s="28" t="n">
        <x:f>IF(G518&lt;=0,5,IF(G518&lt;1500,5+(G518-0)*(20-5)/(1500-0),IF(G518&lt;3000,20+(G518-1500)*(40-20)/(3000-1500),IF(G518&lt;4500,40+(G518-3000)*(58-40)/(4500-3000),IF(G518&lt;6000,58+(G518-4500)*(72-58)/(6000-4500),IF(G518&lt;7500,72+(G518-6000)*(84-72)/(7500-6000),IF(G518&lt;9000,84+(G518-7500)*(93-84)/(9000-7500),IF(G518&lt;11000,93+(G518-9000)*(100-93)/(11000-9000),100))))))))</x:f>
        <x:v>65.54133333333333</x:v>
      </x:c>
      <x:c r="M518" s="28" t="n">
        <x:v>1</x:v>
      </x:c>
      <x:c r="N518" s="28" t="n">
        <x:f>MIN(100,L518*M518)</x:f>
        <x:v>65.54133333333333</x:v>
      </x:c>
      <x:c r="O518" s="28" t="n">
        <x:f>IF(K518&lt;=0.8,0,IF(K518&lt;0.9,0+(K518-0.8)*(10-0)/(0.9-0.8),IF(K518&lt;1,10+(K518-0.9)*(35-10)/(1-0.9),IF(K518&lt;1.2,35+(K518-1)*(87-35)/(1.2-1),IF(K518&lt;1.3,87+(K518-1.2)*(96-87)/(1.3-1.2),IF(K518&lt;1.45,96+(K518-1.3)*(100-96)/(1.45-1.3),100))))))</x:f>
        <x:v>87.05764883195178</x:v>
      </x:c>
      <x:c r="P518" s="145" t="n">
        <x:f>MIN(1,SQRT(G518/8000))</x:f>
        <x:v>0.8145550932871268</x:v>
      </x:c>
      <x:c r="Q518" s="28" t="n">
        <x:f>35+(O518-35)*P518</x:f>
        <x:v>77.40382300061897</x:v>
      </x:c>
      <x:c r="R518" s="28" t="n">
        <x:f>IF(K518&lt;0.95,MIN(25,(0.95-K518)*250),0)</x:f>
        <x:v>0</x:v>
      </x:c>
      <x:c r="S518" s="28" t="n">
        <x:f>IF($X518="A",Y518*5+Z518*15+AA518*30+AB518*60+AC518*80+AD518*100,0)</x:f>
        <x:v>0</x:v>
      </x:c>
      <x:c r="T518" s="28" t="n">
        <x:f>IF($X518="A",AE518*5+AF518*15+AG518*30+AH518*60+AI518*80+AJ518*100,0)</x:f>
        <x:v>0</x:v>
      </x:c>
      <x:c r="U518" s="28" t="n">
        <x:f>IF($X518="A",S518*15%+T518*30%+Q518*55%,0)</x:f>
        <x:v>0</x:v>
      </x:c>
      <x:c r="V518" s="1019" t="n">
        <x:f>IF($X518="A",U518*80%+N518*20%,N518*IFERROR(INDEX($AT$5:$AT$60,MATCH($D518,$AR$5:$AR$60,0)),0.6)+Q518*IFERROR(INDEX($AU$5:$AU$60,MATCH($D518,$AR$5:$AR$60,0)),0.4)-R518)</x:f>
        <x:v>70.2863292002476</x:v>
      </x:c>
      <x:c r="W518" s="25" t="str">
        <x:f>IF(E518&gt;=90,"設定6級候補",IF(E518&gt;=75,"設定4以上強候補",IF(E518&gt;=60,"設定4以上を疑う","要観察")))</x:f>
        <x:v>設定4以上を疑う</x:v>
      </x:c>
      <x:c r="X518" s="1004" t="str">
        <x:f>IFERROR(INDEX($AS$5:$AS$60,MATCH($D518,$AR$5:$AR$60,0)),"AT")</x:f>
        <x:v>AT</x:v>
      </x:c>
      <x:c r="Y518" s="145" t="n">
        <x:f>IFERROR((EXP(-$G518/INDEX($AV$5:$BA$12,MATCH($D518,$AR$5:$AR$12,0),1))*($G518/INDEX($AV$5:$BA$12,MATCH($D518,$AR$5:$AR$12,0),1))^$I518)/((EXP(-$G518/INDEX($AV$5:$BA$12,MATCH($D518,$AR$5:$AR$12,0),1))*($G518/INDEX($AV$5:$BA$12,MATCH($D518,$AR$5:$AR$12,0),1))^$I518)+(EXP(-$G518/INDEX($AV$5:$BA$12,MATCH($D518,$AR$5:$AR$12,0),2))*($G518/INDEX($AV$5:$BA$12,MATCH($D518,$AR$5:$AR$12,0),2))^$I518)+(EXP(-$G518/INDEX($AV$5:$BA$12,MATCH($D518,$AR$5:$AR$12,0),3))*($G518/INDEX($AV$5:$BA$12,MATCH($D518,$AR$5:$AR$12,0),3))^$I518)+(EXP(-$G518/INDEX($AV$5:$BA$12,MATCH($D518,$AR$5:$AR$12,0),4))*($G518/INDEX($AV$5:$BA$12,MATCH($D518,$AR$5:$AR$12,0),4))^$I518)+(EXP(-$G518/INDEX($AV$5:$BA$12,MATCH($D518,$AR$5:$AR$12,0),5))*($G518/INDEX($AV$5:$BA$12,MATCH($D518,$AR$5:$AR$12,0),5))^$I518)+(EXP(-$G518/INDEX($AV$5:$BA$12,MATCH($D518,$AR$5:$AR$12,0),6))*($G518/INDEX($AV$5:$BA$12,MATCH($D518,$AR$5:$AR$12,0),6))^$I518)),0)</x:f>
        <x:v>0</x:v>
      </x:c>
      <x:c r="Z518" s="145" t="n">
        <x:f>IFERROR((EXP(-$G518/INDEX($AV$5:$BA$12,MATCH($D518,$AR$5:$AR$12,0),2))*($G518/INDEX($AV$5:$BA$12,MATCH($D518,$AR$5:$AR$12,0),2))^$I518)/((EXP(-$G518/INDEX($AV$5:$BA$12,MATCH($D518,$AR$5:$AR$12,0),1))*($G518/INDEX($AV$5:$BA$12,MATCH($D518,$AR$5:$AR$12,0),1))^$I518)+(EXP(-$G518/INDEX($AV$5:$BA$12,MATCH($D518,$AR$5:$AR$12,0),2))*($G518/INDEX($AV$5:$BA$12,MATCH($D518,$AR$5:$AR$12,0),2))^$I518)+(EXP(-$G518/INDEX($AV$5:$BA$12,MATCH($D518,$AR$5:$AR$12,0),3))*($G518/INDEX($AV$5:$BA$12,MATCH($D518,$AR$5:$AR$12,0),3))^$I518)+(EXP(-$G518/INDEX($AV$5:$BA$12,MATCH($D518,$AR$5:$AR$12,0),4))*($G518/INDEX($AV$5:$BA$12,MATCH($D518,$AR$5:$AR$12,0),4))^$I518)+(EXP(-$G518/INDEX($AV$5:$BA$12,MATCH($D518,$AR$5:$AR$12,0),5))*($G518/INDEX($AV$5:$BA$12,MATCH($D518,$AR$5:$AR$12,0),5))^$I518)+(EXP(-$G518/INDEX($AV$5:$BA$12,MATCH($D518,$AR$5:$AR$12,0),6))*($G518/INDEX($AV$5:$BA$12,MATCH($D518,$AR$5:$AR$12,0),6))^$I518)),0)</x:f>
        <x:v>0</x:v>
      </x:c>
      <x:c r="AA518" s="145" t="n">
        <x:f>IFERROR((EXP(-$G518/INDEX($AV$5:$BA$12,MATCH($D518,$AR$5:$AR$12,0),3))*($G518/INDEX($AV$5:$BA$12,MATCH($D518,$AR$5:$AR$12,0),3))^$I518)/((EXP(-$G518/INDEX($AV$5:$BA$12,MATCH($D518,$AR$5:$AR$12,0),1))*($G518/INDEX($AV$5:$BA$12,MATCH($D518,$AR$5:$AR$12,0),1))^$I518)+(EXP(-$G518/INDEX($AV$5:$BA$12,MATCH($D518,$AR$5:$AR$12,0),2))*($G518/INDEX($AV$5:$BA$12,MATCH($D518,$AR$5:$AR$12,0),2))^$I518)+(EXP(-$G518/INDEX($AV$5:$BA$12,MATCH($D518,$AR$5:$AR$12,0),3))*($G518/INDEX($AV$5:$BA$12,MATCH($D518,$AR$5:$AR$12,0),3))^$I518)+(EXP(-$G518/INDEX($AV$5:$BA$12,MATCH($D518,$AR$5:$AR$12,0),4))*($G518/INDEX($AV$5:$BA$12,MATCH($D518,$AR$5:$AR$12,0),4))^$I518)+(EXP(-$G518/INDEX($AV$5:$BA$12,MATCH($D518,$AR$5:$AR$12,0),5))*($G518/INDEX($AV$5:$BA$12,MATCH($D518,$AR$5:$AR$12,0),5))^$I518)+(EXP(-$G518/INDEX($AV$5:$BA$12,MATCH($D518,$AR$5:$AR$12,0),6))*($G518/INDEX($AV$5:$BA$12,MATCH($D518,$AR$5:$AR$12,0),6))^$I518)),0)</x:f>
        <x:v>0</x:v>
      </x:c>
      <x:c r="AB518" s="145" t="n">
        <x:f>IFERROR((EXP(-$G518/INDEX($AV$5:$BA$12,MATCH($D518,$AR$5:$AR$12,0),4))*($G518/INDEX($AV$5:$BA$12,MATCH($D518,$AR$5:$AR$12,0),4))^$I518)/((EXP(-$G518/INDEX($AV$5:$BA$12,MATCH($D518,$AR$5:$AR$12,0),1))*($G518/INDEX($AV$5:$BA$12,MATCH($D518,$AR$5:$AR$12,0),1))^$I518)+(EXP(-$G518/INDEX($AV$5:$BA$12,MATCH($D518,$AR$5:$AR$12,0),2))*($G518/INDEX($AV$5:$BA$12,MATCH($D518,$AR$5:$AR$12,0),2))^$I518)+(EXP(-$G518/INDEX($AV$5:$BA$12,MATCH($D518,$AR$5:$AR$12,0),3))*($G518/INDEX($AV$5:$BA$12,MATCH($D518,$AR$5:$AR$12,0),3))^$I518)+(EXP(-$G518/INDEX($AV$5:$BA$12,MATCH($D518,$AR$5:$AR$12,0),4))*($G518/INDEX($AV$5:$BA$12,MATCH($D518,$AR$5:$AR$12,0),4))^$I518)+(EXP(-$G518/INDEX($AV$5:$BA$12,MATCH($D518,$AR$5:$AR$12,0),5))*($G518/INDEX($AV$5:$BA$12,MATCH($D518,$AR$5:$AR$12,0),5))^$I518)+(EXP(-$G518/INDEX($AV$5:$BA$12,MATCH($D518,$AR$5:$AR$12,0),6))*($G518/INDEX($AV$5:$BA$12,MATCH($D518,$AR$5:$AR$12,0),6))^$I518)),0)</x:f>
        <x:v>0</x:v>
      </x:c>
      <x:c r="AC518" s="145" t="n">
        <x:f>IFERROR((EXP(-$G518/INDEX($AV$5:$BA$12,MATCH($D518,$AR$5:$AR$12,0),5))*($G518/INDEX($AV$5:$BA$12,MATCH($D518,$AR$5:$AR$12,0),5))^$I518)/((EXP(-$G518/INDEX($AV$5:$BA$12,MATCH($D518,$AR$5:$AR$12,0),1))*($G518/INDEX($AV$5:$BA$12,MATCH($D518,$AR$5:$AR$12,0),1))^$I518)+(EXP(-$G518/INDEX($AV$5:$BA$12,MATCH($D518,$AR$5:$AR$12,0),2))*($G518/INDEX($AV$5:$BA$12,MATCH($D518,$AR$5:$AR$12,0),2))^$I518)+(EXP(-$G518/INDEX($AV$5:$BA$12,MATCH($D518,$AR$5:$AR$12,0),3))*($G518/INDEX($AV$5:$BA$12,MATCH($D518,$AR$5:$AR$12,0),3))^$I518)+(EXP(-$G518/INDEX($AV$5:$BA$12,MATCH($D518,$AR$5:$AR$12,0),4))*($G518/INDEX($AV$5:$BA$12,MATCH($D518,$AR$5:$AR$12,0),4))^$I518)+(EXP(-$G518/INDEX($AV$5:$BA$12,MATCH($D518,$AR$5:$AR$12,0),5))*($G518/INDEX($AV$5:$BA$12,MATCH($D518,$AR$5:$AR$12,0),5))^$I518)+(EXP(-$G518/INDEX($AV$5:$BA$12,MATCH($D518,$AR$5:$AR$12,0),6))*($G518/INDEX($AV$5:$BA$12,MATCH($D518,$AR$5:$AR$12,0),6))^$I518)),0)</x:f>
        <x:v>0</x:v>
      </x:c>
      <x:c r="AD518" s="145" t="n">
        <x:f>IFERROR((EXP(-$G518/INDEX($AV$5:$BA$12,MATCH($D518,$AR$5:$AR$12,0),6))*($G518/INDEX($AV$5:$BA$12,MATCH($D518,$AR$5:$AR$12,0),6))^$I518)/((EXP(-$G518/INDEX($AV$5:$BA$12,MATCH($D518,$AR$5:$AR$12,0),1))*($G518/INDEX($AV$5:$BA$12,MATCH($D518,$AR$5:$AR$12,0),1))^$I518)+(EXP(-$G518/INDEX($AV$5:$BA$12,MATCH($D518,$AR$5:$AR$12,0),2))*($G518/INDEX($AV$5:$BA$12,MATCH($D518,$AR$5:$AR$12,0),2))^$I518)+(EXP(-$G518/INDEX($AV$5:$BA$12,MATCH($D518,$AR$5:$AR$12,0),3))*($G518/INDEX($AV$5:$BA$12,MATCH($D518,$AR$5:$AR$12,0),3))^$I518)+(EXP(-$G518/INDEX($AV$5:$BA$12,MATCH($D518,$AR$5:$AR$12,0),4))*($G518/INDEX($AV$5:$BA$12,MATCH($D518,$AR$5:$AR$12,0),4))^$I518)+(EXP(-$G518/INDEX($AV$5:$BA$12,MATCH($D518,$AR$5:$AR$12,0),5))*($G518/INDEX($AV$5:$BA$12,MATCH($D518,$AR$5:$AR$12,0),5))^$I518)+(EXP(-$G518/INDEX($AV$5:$BA$12,MATCH($D518,$AR$5:$AR$12,0),6))*($G518/INDEX($AV$5:$BA$12,MATCH($D518,$AR$5:$AR$12,0),6))^$I518)),0)</x:f>
        <x:v>0</x:v>
      </x:c>
      <x:c r="AE518" s="145" t="n">
        <x:f>IFERROR((EXP(-$G518/INDEX($BB$5:$BG$12,MATCH($D518,$AR$5:$AR$12,0),1))*($G518/INDEX($BB$5:$BG$12,MATCH($D518,$AR$5:$AR$12,0),1))^$J518)/((EXP(-$G518/INDEX($BB$5:$BG$12,MATCH($D518,$AR$5:$AR$12,0),1))*($G518/INDEX($BB$5:$BG$12,MATCH($D518,$AR$5:$AR$12,0),1))^$J518)+(EXP(-$G518/INDEX($BB$5:$BG$12,MATCH($D518,$AR$5:$AR$12,0),2))*($G518/INDEX($BB$5:$BG$12,MATCH($D518,$AR$5:$AR$12,0),2))^$J518)+(EXP(-$G518/INDEX($BB$5:$BG$12,MATCH($D518,$AR$5:$AR$12,0),3))*($G518/INDEX($BB$5:$BG$12,MATCH($D518,$AR$5:$AR$12,0),3))^$J518)+(EXP(-$G518/INDEX($BB$5:$BG$12,MATCH($D518,$AR$5:$AR$12,0),4))*($G518/INDEX($BB$5:$BG$12,MATCH($D518,$AR$5:$AR$12,0),4))^$J518)+(EXP(-$G518/INDEX($BB$5:$BG$12,MATCH($D518,$AR$5:$AR$12,0),5))*($G518/INDEX($BB$5:$BG$12,MATCH($D518,$AR$5:$AR$12,0),5))^$J518)+(EXP(-$G518/INDEX($BB$5:$BG$12,MATCH($D518,$AR$5:$AR$12,0),6))*($G518/INDEX($BB$5:$BG$12,MATCH($D518,$AR$5:$AR$12,0),6))^$J518)),0)</x:f>
        <x:v>0</x:v>
      </x:c>
      <x:c r="AF518" s="145" t="n">
        <x:f>IFERROR((EXP(-$G518/INDEX($BB$5:$BG$12,MATCH($D518,$AR$5:$AR$12,0),2))*($G518/INDEX($BB$5:$BG$12,MATCH($D518,$AR$5:$AR$12,0),2))^$J518)/((EXP(-$G518/INDEX($BB$5:$BG$12,MATCH($D518,$AR$5:$AR$12,0),1))*($G518/INDEX($BB$5:$BG$12,MATCH($D518,$AR$5:$AR$12,0),1))^$J518)+(EXP(-$G518/INDEX($BB$5:$BG$12,MATCH($D518,$AR$5:$AR$12,0),2))*($G518/INDEX($BB$5:$BG$12,MATCH($D518,$AR$5:$AR$12,0),2))^$J518)+(EXP(-$G518/INDEX($BB$5:$BG$12,MATCH($D518,$AR$5:$AR$12,0),3))*($G518/INDEX($BB$5:$BG$12,MATCH($D518,$AR$5:$AR$12,0),3))^$J518)+(EXP(-$G518/INDEX($BB$5:$BG$12,MATCH($D518,$AR$5:$AR$12,0),4))*($G518/INDEX($BB$5:$BG$12,MATCH($D518,$AR$5:$AR$12,0),4))^$J518)+(EXP(-$G518/INDEX($BB$5:$BG$12,MATCH($D518,$AR$5:$AR$12,0),5))*($G518/INDEX($BB$5:$BG$12,MATCH($D518,$AR$5:$AR$12,0),5))^$J518)+(EXP(-$G518/INDEX($BB$5:$BG$12,MATCH($D518,$AR$5:$AR$12,0),6))*($G518/INDEX($BB$5:$BG$12,MATCH($D518,$AR$5:$AR$12,0),6))^$J518)),0)</x:f>
        <x:v>0</x:v>
      </x:c>
      <x:c r="AG518" s="145" t="n">
        <x:f>IFERROR((EXP(-$G518/INDEX($BB$5:$BG$12,MATCH($D518,$AR$5:$AR$12,0),3))*($G518/INDEX($BB$5:$BG$12,MATCH($D518,$AR$5:$AR$12,0),3))^$J518)/((EXP(-$G518/INDEX($BB$5:$BG$12,MATCH($D518,$AR$5:$AR$12,0),1))*($G518/INDEX($BB$5:$BG$12,MATCH($D518,$AR$5:$AR$12,0),1))^$J518)+(EXP(-$G518/INDEX($BB$5:$BG$12,MATCH($D518,$AR$5:$AR$12,0),2))*($G518/INDEX($BB$5:$BG$12,MATCH($D518,$AR$5:$AR$12,0),2))^$J518)+(EXP(-$G518/INDEX($BB$5:$BG$12,MATCH($D518,$AR$5:$AR$12,0),3))*($G518/INDEX($BB$5:$BG$12,MATCH($D518,$AR$5:$AR$12,0),3))^$J518)+(EXP(-$G518/INDEX($BB$5:$BG$12,MATCH($D518,$AR$5:$AR$12,0),4))*($G518/INDEX($BB$5:$BG$12,MATCH($D518,$AR$5:$AR$12,0),4))^$J518)+(EXP(-$G518/INDEX($BB$5:$BG$12,MATCH($D518,$AR$5:$AR$12,0),5))*($G518/INDEX($BB$5:$BG$12,MATCH($D518,$AR$5:$AR$12,0),5))^$J518)+(EXP(-$G518/INDEX($BB$5:$BG$12,MATCH($D518,$AR$5:$AR$12,0),6))*($G518/INDEX($BB$5:$BG$12,MATCH($D518,$AR$5:$AR$12,0),6))^$J518)),0)</x:f>
        <x:v>0</x:v>
      </x:c>
      <x:c r="AH518" s="145" t="n">
        <x:f>IFERROR((EXP(-$G518/INDEX($BB$5:$BG$12,MATCH($D518,$AR$5:$AR$12,0),4))*($G518/INDEX($BB$5:$BG$12,MATCH($D518,$AR$5:$AR$12,0),4))^$J518)/((EXP(-$G518/INDEX($BB$5:$BG$12,MATCH($D518,$AR$5:$AR$12,0),1))*($G518/INDEX($BB$5:$BG$12,MATCH($D518,$AR$5:$AR$12,0),1))^$J518)+(EXP(-$G518/INDEX($BB$5:$BG$12,MATCH($D518,$AR$5:$AR$12,0),2))*($G518/INDEX($BB$5:$BG$12,MATCH($D518,$AR$5:$AR$12,0),2))^$J518)+(EXP(-$G518/INDEX($BB$5:$BG$12,MATCH($D518,$AR$5:$AR$12,0),3))*($G518/INDEX($BB$5:$BG$12,MATCH($D518,$AR$5:$AR$12,0),3))^$J518)+(EXP(-$G518/INDEX($BB$5:$BG$12,MATCH($D518,$AR$5:$AR$12,0),4))*($G518/INDEX($BB$5:$BG$12,MATCH($D518,$AR$5:$AR$12,0),4))^$J518)+(EXP(-$G518/INDEX($BB$5:$BG$12,MATCH($D518,$AR$5:$AR$12,0),5))*($G518/INDEX($BB$5:$BG$12,MATCH($D518,$AR$5:$AR$12,0),5))^$J518)+(EXP(-$G518/INDEX($BB$5:$BG$12,MATCH($D518,$AR$5:$AR$12,0),6))*($G518/INDEX($BB$5:$BG$12,MATCH($D518,$AR$5:$AR$12,0),6))^$J518)),0)</x:f>
        <x:v>0</x:v>
      </x:c>
      <x:c r="AI518" s="145" t="n">
        <x:f>IFERROR((EXP(-$G518/INDEX($BB$5:$BG$12,MATCH($D518,$AR$5:$AR$12,0),5))*($G518/INDEX($BB$5:$BG$12,MATCH($D518,$AR$5:$AR$12,0),5))^$J518)/((EXP(-$G518/INDEX($BB$5:$BG$12,MATCH($D518,$AR$5:$AR$12,0),1))*($G518/INDEX($BB$5:$BG$12,MATCH($D518,$AR$5:$AR$12,0),1))^$J518)+(EXP(-$G518/INDEX($BB$5:$BG$12,MATCH($D518,$AR$5:$AR$12,0),2))*($G518/INDEX($BB$5:$BG$12,MATCH($D518,$AR$5:$AR$12,0),2))^$J518)+(EXP(-$G518/INDEX($BB$5:$BG$12,MATCH($D518,$AR$5:$AR$12,0),3))*($G518/INDEX($BB$5:$BG$12,MATCH($D518,$AR$5:$AR$12,0),3))^$J518)+(EXP(-$G518/INDEX($BB$5:$BG$12,MATCH($D518,$AR$5:$AR$12,0),4))*($G518/INDEX($BB$5:$BG$12,MATCH($D518,$AR$5:$AR$12,0),4))^$J518)+(EXP(-$G518/INDEX($BB$5:$BG$12,MATCH($D518,$AR$5:$AR$12,0),5))*($G518/INDEX($BB$5:$BG$12,MATCH($D518,$AR$5:$AR$12,0),5))^$J518)+(EXP(-$G518/INDEX($BB$5:$BG$12,MATCH($D518,$AR$5:$AR$12,0),6))*($G518/INDEX($BB$5:$BG$12,MATCH($D518,$AR$5:$AR$12,0),6))^$J518)),0)</x:f>
        <x:v>0</x:v>
      </x:c>
      <x:c r="AJ518" s="145" t="n">
        <x:f>IFERROR((EXP(-$G518/INDEX($BB$5:$BG$12,MATCH($D518,$AR$5:$AR$12,0),6))*($G518/INDEX($BB$5:$BG$12,MATCH($D518,$AR$5:$AR$12,0),6))^$J518)/((EXP(-$G518/INDEX($BB$5:$BG$12,MATCH($D518,$AR$5:$AR$12,0),1))*($G518/INDEX($BB$5:$BG$12,MATCH($D518,$AR$5:$AR$12,0),1))^$J518)+(EXP(-$G518/INDEX($BB$5:$BG$12,MATCH($D518,$AR$5:$AR$12,0),2))*($G518/INDEX($BB$5:$BG$12,MATCH($D518,$AR$5:$AR$12,0),2))^$J518)+(EXP(-$G518/INDEX($BB$5:$BG$12,MATCH($D518,$AR$5:$AR$12,0),3))*($G518/INDEX($BB$5:$BG$12,MATCH($D518,$AR$5:$AR$12,0),3))^$J518)+(EXP(-$G518/INDEX($BB$5:$BG$12,MATCH($D518,$AR$5:$AR$12,0),4))*($G518/INDEX($BB$5:$BG$12,MATCH($D518,$AR$5:$AR$12,0),4))^$J518)+(EXP(-$G518/INDEX($BB$5:$BG$12,MATCH($D518,$AR$5:$AR$12,0),5))*($G518/INDEX($BB$5:$BG$12,MATCH($D518,$AR$5:$AR$12,0),5))^$J518)+(EXP(-$G518/INDEX($BB$5:$BG$12,MATCH($D518,$AR$5:$AR$12,0),6))*($G518/INDEX($BB$5:$BG$12,MATCH($D518,$AR$5:$AR$12,0),6))^$J518)),0)</x:f>
        <x:v>0</x:v>
      </x:c>
      <x:c r="BJ518"/>
      <x:c r="BK518"/>
      <x:c r="BL518"/>
      <x:c r="BM518"/>
      <x:c r="BN518"/>
      <x:c r="BO518"/>
      <x:c r="BP518"/>
      <x:c r="BQ518"/>
      <x:c r="BR518"/>
      <x:c r="BS518"/>
      <x:c r="BT518"/>
      <x:c r="BU518"/>
      <x:c r="BV518"/>
      <x:c r="BW518"/>
      <x:c r="BX518"/>
      <x:c r="BY518"/>
      <x:c r="BZ518"/>
    </x:row>
    <x:row r="519">
      <x:c r="A519" s="30" t="n">
        <x:f>'対象台データ'!A517</x:f>
        <x:v>46230</x:v>
      </x:c>
      <x:c r="B519" s="1004" t="str">
        <x:f>'対象台データ'!B517</x:f>
        <x:v>月</x:v>
      </x:c>
      <x:c r="C519" s="1004" t="str">
        <x:f>'対象台データ'!C517</x:f>
        <x:v>7/27</x:v>
      </x:c>
      <x:c r="D519" t="str">
        <x:f>'対象台データ'!D517</x:f>
        <x:v>カバネリ 海門決戦</x:v>
      </x:c>
      <x:c r="E519" s="1015" t="n">
        <x:f>IF($X519="A",MIN(100,MAX(0,55+(V519-55)*(1+0.4*SQRT(MIN(G519/8000,1))))),MIN(100,MAX(0,V519)))</x:f>
        <x:v>61.22970208865617</x:v>
      </x:c>
      <x:c r="F519" s="1017" t="n">
        <x:f>'対象台データ'!E517</x:f>
        <x:v>551</x:v>
      </x:c>
      <x:c r="G519" s="644" t="n">
        <x:f>'対象台データ'!F517</x:f>
        <x:v>3753</x:v>
      </x:c>
      <x:c r="H519" s="644" t="n">
        <x:f>'対象台データ'!G517</x:f>
        <x:v>10173</x:v>
      </x:c>
      <x:c r="I519" s="644" t="n">
        <x:f>'対象台データ'!H517</x:f>
        <x:v>0</x:v>
      </x:c>
      <x:c r="J519" s="644" t="n">
        <x:f>'対象台データ'!I517</x:f>
        <x:v>15</x:v>
      </x:c>
      <x:c r="K519" s="145" t="n">
        <x:f>'対象台データ'!K517</x:f>
        <x:v>1.9035438316013855</x:v>
      </x:c>
      <x:c r="L519" s="28" t="n">
        <x:f>IF(G519&lt;=0,5,IF(G519&lt;1500,5+(G519-0)*(20-5)/(1500-0),IF(G519&lt;3000,20+(G519-1500)*(40-20)/(3000-1500),IF(G519&lt;4500,40+(G519-3000)*(58-40)/(4500-3000),IF(G519&lt;6000,58+(G519-4500)*(72-58)/(6000-4500),IF(G519&lt;7500,72+(G519-6000)*(84-72)/(7500-6000),IF(G519&lt;9000,84+(G519-7500)*(93-84)/(9000-7500),IF(G519&lt;11000,93+(G519-9000)*(100-93)/(11000-9000),100))))))))</x:f>
        <x:v>49.036</x:v>
      </x:c>
      <x:c r="M519" s="28" t="n">
        <x:v>1</x:v>
      </x:c>
      <x:c r="N519" s="28" t="n">
        <x:f>MIN(100,L519*M519)</x:f>
        <x:v>49.036</x:v>
      </x:c>
      <x:c r="O519" s="28" t="n">
        <x:f>IF(K519&lt;=0.8,0,IF(K519&lt;0.9,0+(K519-0.8)*(10-0)/(0.9-0.8),IF(K519&lt;1,10+(K519-0.9)*(35-10)/(1-0.9),IF(K519&lt;1.2,35+(K519-1)*(87-35)/(1.2-1),IF(K519&lt;1.3,87+(K519-1.2)*(96-87)/(1.3-1.2),IF(K519&lt;1.45,96+(K519-1.3)*(100-96)/(1.45-1.3),100))))))</x:f>
        <x:v>100</x:v>
      </x:c>
      <x:c r="P519" s="145" t="n">
        <x:f>MIN(1,SQRT(G519/8000))</x:f>
        <x:v>0.6849270034098525</x:v>
      </x:c>
      <x:c r="Q519" s="28" t="n">
        <x:f>35+(O519-35)*P519</x:f>
        <x:v>79.52025522164041</x:v>
      </x:c>
      <x:c r="R519" s="28" t="n">
        <x:f>IF(K519&lt;0.95,MIN(25,(0.95-K519)*250),0)</x:f>
        <x:v>0</x:v>
      </x:c>
      <x:c r="S519" s="28" t="n">
        <x:f>IF($X519="A",Y519*5+Z519*15+AA519*30+AB519*60+AC519*80+AD519*100,0)</x:f>
        <x:v>0</x:v>
      </x:c>
      <x:c r="T519" s="28" t="n">
        <x:f>IF($X519="A",AE519*5+AF519*15+AG519*30+AH519*60+AI519*80+AJ519*100,0)</x:f>
        <x:v>0</x:v>
      </x:c>
      <x:c r="U519" s="28" t="n">
        <x:f>IF($X519="A",S519*15%+T519*30%+Q519*55%,0)</x:f>
        <x:v>0</x:v>
      </x:c>
      <x:c r="V519" s="1019" t="n">
        <x:f>IF($X519="A",U519*80%+N519*20%,N519*IFERROR(INDEX($AT$5:$AT$60,MATCH($D519,$AR$5:$AR$60,0)),0.6)+Q519*IFERROR(INDEX($AU$5:$AU$60,MATCH($D519,$AR$5:$AR$60,0)),0.4)-R519)</x:f>
        <x:v>61.22970208865617</x:v>
      </x:c>
      <x:c r="W519" s="25" t="str">
        <x:f>IF(E519&gt;=90,"設定6級候補",IF(E519&gt;=75,"設定4以上強候補",IF(E519&gt;=60,"設定4以上を疑う","要観察")))</x:f>
        <x:v>設定4以上を疑う</x:v>
      </x:c>
      <x:c r="X519" s="1004" t="str">
        <x:f>IFERROR(INDEX($AS$5:$AS$60,MATCH($D519,$AR$5:$AR$60,0)),"AT")</x:f>
        <x:v>AT</x:v>
      </x:c>
      <x:c r="Y519" s="145" t="n">
        <x:f>IFERROR((EXP(-$G519/INDEX($AV$5:$BA$12,MATCH($D519,$AR$5:$AR$12,0),1))*($G519/INDEX($AV$5:$BA$12,MATCH($D519,$AR$5:$AR$12,0),1))^$I519)/((EXP(-$G519/INDEX($AV$5:$BA$12,MATCH($D519,$AR$5:$AR$12,0),1))*($G519/INDEX($AV$5:$BA$12,MATCH($D519,$AR$5:$AR$12,0),1))^$I519)+(EXP(-$G519/INDEX($AV$5:$BA$12,MATCH($D519,$AR$5:$AR$12,0),2))*($G519/INDEX($AV$5:$BA$12,MATCH($D519,$AR$5:$AR$12,0),2))^$I519)+(EXP(-$G519/INDEX($AV$5:$BA$12,MATCH($D519,$AR$5:$AR$12,0),3))*($G519/INDEX($AV$5:$BA$12,MATCH($D519,$AR$5:$AR$12,0),3))^$I519)+(EXP(-$G519/INDEX($AV$5:$BA$12,MATCH($D519,$AR$5:$AR$12,0),4))*($G519/INDEX($AV$5:$BA$12,MATCH($D519,$AR$5:$AR$12,0),4))^$I519)+(EXP(-$G519/INDEX($AV$5:$BA$12,MATCH($D519,$AR$5:$AR$12,0),5))*($G519/INDEX($AV$5:$BA$12,MATCH($D519,$AR$5:$AR$12,0),5))^$I519)+(EXP(-$G519/INDEX($AV$5:$BA$12,MATCH($D519,$AR$5:$AR$12,0),6))*($G519/INDEX($AV$5:$BA$12,MATCH($D519,$AR$5:$AR$12,0),6))^$I519)),0)</x:f>
        <x:v>0</x:v>
      </x:c>
      <x:c r="Z519" s="145" t="n">
        <x:f>IFERROR((EXP(-$G519/INDEX($AV$5:$BA$12,MATCH($D519,$AR$5:$AR$12,0),2))*($G519/INDEX($AV$5:$BA$12,MATCH($D519,$AR$5:$AR$12,0),2))^$I519)/((EXP(-$G519/INDEX($AV$5:$BA$12,MATCH($D519,$AR$5:$AR$12,0),1))*($G519/INDEX($AV$5:$BA$12,MATCH($D519,$AR$5:$AR$12,0),1))^$I519)+(EXP(-$G519/INDEX($AV$5:$BA$12,MATCH($D519,$AR$5:$AR$12,0),2))*($G519/INDEX($AV$5:$BA$12,MATCH($D519,$AR$5:$AR$12,0),2))^$I519)+(EXP(-$G519/INDEX($AV$5:$BA$12,MATCH($D519,$AR$5:$AR$12,0),3))*($G519/INDEX($AV$5:$BA$12,MATCH($D519,$AR$5:$AR$12,0),3))^$I519)+(EXP(-$G519/INDEX($AV$5:$BA$12,MATCH($D519,$AR$5:$AR$12,0),4))*($G519/INDEX($AV$5:$BA$12,MATCH($D519,$AR$5:$AR$12,0),4))^$I519)+(EXP(-$G519/INDEX($AV$5:$BA$12,MATCH($D519,$AR$5:$AR$12,0),5))*($G519/INDEX($AV$5:$BA$12,MATCH($D519,$AR$5:$AR$12,0),5))^$I519)+(EXP(-$G519/INDEX($AV$5:$BA$12,MATCH($D519,$AR$5:$AR$12,0),6))*($G519/INDEX($AV$5:$BA$12,MATCH($D519,$AR$5:$AR$12,0),6))^$I519)),0)</x:f>
        <x:v>0</x:v>
      </x:c>
      <x:c r="AA519" s="145" t="n">
        <x:f>IFERROR((EXP(-$G519/INDEX($AV$5:$BA$12,MATCH($D519,$AR$5:$AR$12,0),3))*($G519/INDEX($AV$5:$BA$12,MATCH($D519,$AR$5:$AR$12,0),3))^$I519)/((EXP(-$G519/INDEX($AV$5:$BA$12,MATCH($D519,$AR$5:$AR$12,0),1))*($G519/INDEX($AV$5:$BA$12,MATCH($D519,$AR$5:$AR$12,0),1))^$I519)+(EXP(-$G519/INDEX($AV$5:$BA$12,MATCH($D519,$AR$5:$AR$12,0),2))*($G519/INDEX($AV$5:$BA$12,MATCH($D519,$AR$5:$AR$12,0),2))^$I519)+(EXP(-$G519/INDEX($AV$5:$BA$12,MATCH($D519,$AR$5:$AR$12,0),3))*($G519/INDEX($AV$5:$BA$12,MATCH($D519,$AR$5:$AR$12,0),3))^$I519)+(EXP(-$G519/INDEX($AV$5:$BA$12,MATCH($D519,$AR$5:$AR$12,0),4))*($G519/INDEX($AV$5:$BA$12,MATCH($D519,$AR$5:$AR$12,0),4))^$I519)+(EXP(-$G519/INDEX($AV$5:$BA$12,MATCH($D519,$AR$5:$AR$12,0),5))*($G519/INDEX($AV$5:$BA$12,MATCH($D519,$AR$5:$AR$12,0),5))^$I519)+(EXP(-$G519/INDEX($AV$5:$BA$12,MATCH($D519,$AR$5:$AR$12,0),6))*($G519/INDEX($AV$5:$BA$12,MATCH($D519,$AR$5:$AR$12,0),6))^$I519)),0)</x:f>
        <x:v>0</x:v>
      </x:c>
      <x:c r="AB519" s="145" t="n">
        <x:f>IFERROR((EXP(-$G519/INDEX($AV$5:$BA$12,MATCH($D519,$AR$5:$AR$12,0),4))*($G519/INDEX($AV$5:$BA$12,MATCH($D519,$AR$5:$AR$12,0),4))^$I519)/((EXP(-$G519/INDEX($AV$5:$BA$12,MATCH($D519,$AR$5:$AR$12,0),1))*($G519/INDEX($AV$5:$BA$12,MATCH($D519,$AR$5:$AR$12,0),1))^$I519)+(EXP(-$G519/INDEX($AV$5:$BA$12,MATCH($D519,$AR$5:$AR$12,0),2))*($G519/INDEX($AV$5:$BA$12,MATCH($D519,$AR$5:$AR$12,0),2))^$I519)+(EXP(-$G519/INDEX($AV$5:$BA$12,MATCH($D519,$AR$5:$AR$12,0),3))*($G519/INDEX($AV$5:$BA$12,MATCH($D519,$AR$5:$AR$12,0),3))^$I519)+(EXP(-$G519/INDEX($AV$5:$BA$12,MATCH($D519,$AR$5:$AR$12,0),4))*($G519/INDEX($AV$5:$BA$12,MATCH($D519,$AR$5:$AR$12,0),4))^$I519)+(EXP(-$G519/INDEX($AV$5:$BA$12,MATCH($D519,$AR$5:$AR$12,0),5))*($G519/INDEX($AV$5:$BA$12,MATCH($D519,$AR$5:$AR$12,0),5))^$I519)+(EXP(-$G519/INDEX($AV$5:$BA$12,MATCH($D519,$AR$5:$AR$12,0),6))*($G519/INDEX($AV$5:$BA$12,MATCH($D519,$AR$5:$AR$12,0),6))^$I519)),0)</x:f>
        <x:v>0</x:v>
      </x:c>
      <x:c r="AC519" s="145" t="n">
        <x:f>IFERROR((EXP(-$G519/INDEX($AV$5:$BA$12,MATCH($D519,$AR$5:$AR$12,0),5))*($G519/INDEX($AV$5:$BA$12,MATCH($D519,$AR$5:$AR$12,0),5))^$I519)/((EXP(-$G519/INDEX($AV$5:$BA$12,MATCH($D519,$AR$5:$AR$12,0),1))*($G519/INDEX($AV$5:$BA$12,MATCH($D519,$AR$5:$AR$12,0),1))^$I519)+(EXP(-$G519/INDEX($AV$5:$BA$12,MATCH($D519,$AR$5:$AR$12,0),2))*($G519/INDEX($AV$5:$BA$12,MATCH($D519,$AR$5:$AR$12,0),2))^$I519)+(EXP(-$G519/INDEX($AV$5:$BA$12,MATCH($D519,$AR$5:$AR$12,0),3))*($G519/INDEX($AV$5:$BA$12,MATCH($D519,$AR$5:$AR$12,0),3))^$I519)+(EXP(-$G519/INDEX($AV$5:$BA$12,MATCH($D519,$AR$5:$AR$12,0),4))*($G519/INDEX($AV$5:$BA$12,MATCH($D519,$AR$5:$AR$12,0),4))^$I519)+(EXP(-$G519/INDEX($AV$5:$BA$12,MATCH($D519,$AR$5:$AR$12,0),5))*($G519/INDEX($AV$5:$BA$12,MATCH($D519,$AR$5:$AR$12,0),5))^$I519)+(EXP(-$G519/INDEX($AV$5:$BA$12,MATCH($D519,$AR$5:$AR$12,0),6))*($G519/INDEX($AV$5:$BA$12,MATCH($D519,$AR$5:$AR$12,0),6))^$I519)),0)</x:f>
        <x:v>0</x:v>
      </x:c>
      <x:c r="AD519" s="145" t="n">
        <x:f>IFERROR((EXP(-$G519/INDEX($AV$5:$BA$12,MATCH($D519,$AR$5:$AR$12,0),6))*($G519/INDEX($AV$5:$BA$12,MATCH($D519,$AR$5:$AR$12,0),6))^$I519)/((EXP(-$G519/INDEX($AV$5:$BA$12,MATCH($D519,$AR$5:$AR$12,0),1))*($G519/INDEX($AV$5:$BA$12,MATCH($D519,$AR$5:$AR$12,0),1))^$I519)+(EXP(-$G519/INDEX($AV$5:$BA$12,MATCH($D519,$AR$5:$AR$12,0),2))*($G519/INDEX($AV$5:$BA$12,MATCH($D519,$AR$5:$AR$12,0),2))^$I519)+(EXP(-$G519/INDEX($AV$5:$BA$12,MATCH($D519,$AR$5:$AR$12,0),3))*($G519/INDEX($AV$5:$BA$12,MATCH($D519,$AR$5:$AR$12,0),3))^$I519)+(EXP(-$G519/INDEX($AV$5:$BA$12,MATCH($D519,$AR$5:$AR$12,0),4))*($G519/INDEX($AV$5:$BA$12,MATCH($D519,$AR$5:$AR$12,0),4))^$I519)+(EXP(-$G519/INDEX($AV$5:$BA$12,MATCH($D519,$AR$5:$AR$12,0),5))*($G519/INDEX($AV$5:$BA$12,MATCH($D519,$AR$5:$AR$12,0),5))^$I519)+(EXP(-$G519/INDEX($AV$5:$BA$12,MATCH($D519,$AR$5:$AR$12,0),6))*($G519/INDEX($AV$5:$BA$12,MATCH($D519,$AR$5:$AR$12,0),6))^$I519)),0)</x:f>
        <x:v>0</x:v>
      </x:c>
      <x:c r="AE519" s="145" t="n">
        <x:f>IFERROR((EXP(-$G519/INDEX($BB$5:$BG$12,MATCH($D519,$AR$5:$AR$12,0),1))*($G519/INDEX($BB$5:$BG$12,MATCH($D519,$AR$5:$AR$12,0),1))^$J519)/((EXP(-$G519/INDEX($BB$5:$BG$12,MATCH($D519,$AR$5:$AR$12,0),1))*($G519/INDEX($BB$5:$BG$12,MATCH($D519,$AR$5:$AR$12,0),1))^$J519)+(EXP(-$G519/INDEX($BB$5:$BG$12,MATCH($D519,$AR$5:$AR$12,0),2))*($G519/INDEX($BB$5:$BG$12,MATCH($D519,$AR$5:$AR$12,0),2))^$J519)+(EXP(-$G519/INDEX($BB$5:$BG$12,MATCH($D519,$AR$5:$AR$12,0),3))*($G519/INDEX($BB$5:$BG$12,MATCH($D519,$AR$5:$AR$12,0),3))^$J519)+(EXP(-$G519/INDEX($BB$5:$BG$12,MATCH($D519,$AR$5:$AR$12,0),4))*($G519/INDEX($BB$5:$BG$12,MATCH($D519,$AR$5:$AR$12,0),4))^$J519)+(EXP(-$G519/INDEX($BB$5:$BG$12,MATCH($D519,$AR$5:$AR$12,0),5))*($G519/INDEX($BB$5:$BG$12,MATCH($D519,$AR$5:$AR$12,0),5))^$J519)+(EXP(-$G519/INDEX($BB$5:$BG$12,MATCH($D519,$AR$5:$AR$12,0),6))*($G519/INDEX($BB$5:$BG$12,MATCH($D519,$AR$5:$AR$12,0),6))^$J519)),0)</x:f>
        <x:v>0</x:v>
      </x:c>
      <x:c r="AF519" s="145" t="n">
        <x:f>IFERROR((EXP(-$G519/INDEX($BB$5:$BG$12,MATCH($D519,$AR$5:$AR$12,0),2))*($G519/INDEX($BB$5:$BG$12,MATCH($D519,$AR$5:$AR$12,0),2))^$J519)/((EXP(-$G519/INDEX($BB$5:$BG$12,MATCH($D519,$AR$5:$AR$12,0),1))*($G519/INDEX($BB$5:$BG$12,MATCH($D519,$AR$5:$AR$12,0),1))^$J519)+(EXP(-$G519/INDEX($BB$5:$BG$12,MATCH($D519,$AR$5:$AR$12,0),2))*($G519/INDEX($BB$5:$BG$12,MATCH($D519,$AR$5:$AR$12,0),2))^$J519)+(EXP(-$G519/INDEX($BB$5:$BG$12,MATCH($D519,$AR$5:$AR$12,0),3))*($G519/INDEX($BB$5:$BG$12,MATCH($D519,$AR$5:$AR$12,0),3))^$J519)+(EXP(-$G519/INDEX($BB$5:$BG$12,MATCH($D519,$AR$5:$AR$12,0),4))*($G519/INDEX($BB$5:$BG$12,MATCH($D519,$AR$5:$AR$12,0),4))^$J519)+(EXP(-$G519/INDEX($BB$5:$BG$12,MATCH($D519,$AR$5:$AR$12,0),5))*($G519/INDEX($BB$5:$BG$12,MATCH($D519,$AR$5:$AR$12,0),5))^$J519)+(EXP(-$G519/INDEX($BB$5:$BG$12,MATCH($D519,$AR$5:$AR$12,0),6))*($G519/INDEX($BB$5:$BG$12,MATCH($D519,$AR$5:$AR$12,0),6))^$J519)),0)</x:f>
        <x:v>0</x:v>
      </x:c>
      <x:c r="AG519" s="145" t="n">
        <x:f>IFERROR((EXP(-$G519/INDEX($BB$5:$BG$12,MATCH($D519,$AR$5:$AR$12,0),3))*($G519/INDEX($BB$5:$BG$12,MATCH($D519,$AR$5:$AR$12,0),3))^$J519)/((EXP(-$G519/INDEX($BB$5:$BG$12,MATCH($D519,$AR$5:$AR$12,0),1))*($G519/INDEX($BB$5:$BG$12,MATCH($D519,$AR$5:$AR$12,0),1))^$J519)+(EXP(-$G519/INDEX($BB$5:$BG$12,MATCH($D519,$AR$5:$AR$12,0),2))*($G519/INDEX($BB$5:$BG$12,MATCH($D519,$AR$5:$AR$12,0),2))^$J519)+(EXP(-$G519/INDEX($BB$5:$BG$12,MATCH($D519,$AR$5:$AR$12,0),3))*($G519/INDEX($BB$5:$BG$12,MATCH($D519,$AR$5:$AR$12,0),3))^$J519)+(EXP(-$G519/INDEX($BB$5:$BG$12,MATCH($D519,$AR$5:$AR$12,0),4))*($G519/INDEX($BB$5:$BG$12,MATCH($D519,$AR$5:$AR$12,0),4))^$J519)+(EXP(-$G519/INDEX($BB$5:$BG$12,MATCH($D519,$AR$5:$AR$12,0),5))*($G519/INDEX($BB$5:$BG$12,MATCH($D519,$AR$5:$AR$12,0),5))^$J519)+(EXP(-$G519/INDEX($BB$5:$BG$12,MATCH($D519,$AR$5:$AR$12,0),6))*($G519/INDEX($BB$5:$BG$12,MATCH($D519,$AR$5:$AR$12,0),6))^$J519)),0)</x:f>
        <x:v>0</x:v>
      </x:c>
      <x:c r="AH519" s="145" t="n">
        <x:f>IFERROR((EXP(-$G519/INDEX($BB$5:$BG$12,MATCH($D519,$AR$5:$AR$12,0),4))*($G519/INDEX($BB$5:$BG$12,MATCH($D519,$AR$5:$AR$12,0),4))^$J519)/((EXP(-$G519/INDEX($BB$5:$BG$12,MATCH($D519,$AR$5:$AR$12,0),1))*($G519/INDEX($BB$5:$BG$12,MATCH($D519,$AR$5:$AR$12,0),1))^$J519)+(EXP(-$G519/INDEX($BB$5:$BG$12,MATCH($D519,$AR$5:$AR$12,0),2))*($G519/INDEX($BB$5:$BG$12,MATCH($D519,$AR$5:$AR$12,0),2))^$J519)+(EXP(-$G519/INDEX($BB$5:$BG$12,MATCH($D519,$AR$5:$AR$12,0),3))*($G519/INDEX($BB$5:$BG$12,MATCH($D519,$AR$5:$AR$12,0),3))^$J519)+(EXP(-$G519/INDEX($BB$5:$BG$12,MATCH($D519,$AR$5:$AR$12,0),4))*($G519/INDEX($BB$5:$BG$12,MATCH($D519,$AR$5:$AR$12,0),4))^$J519)+(EXP(-$G519/INDEX($BB$5:$BG$12,MATCH($D519,$AR$5:$AR$12,0),5))*($G519/INDEX($BB$5:$BG$12,MATCH($D519,$AR$5:$AR$12,0),5))^$J519)+(EXP(-$G519/INDEX($BB$5:$BG$12,MATCH($D519,$AR$5:$AR$12,0),6))*($G519/INDEX($BB$5:$BG$12,MATCH($D519,$AR$5:$AR$12,0),6))^$J519)),0)</x:f>
        <x:v>0</x:v>
      </x:c>
      <x:c r="AI519" s="145" t="n">
        <x:f>IFERROR((EXP(-$G519/INDEX($BB$5:$BG$12,MATCH($D519,$AR$5:$AR$12,0),5))*($G519/INDEX($BB$5:$BG$12,MATCH($D519,$AR$5:$AR$12,0),5))^$J519)/((EXP(-$G519/INDEX($BB$5:$BG$12,MATCH($D519,$AR$5:$AR$12,0),1))*($G519/INDEX($BB$5:$BG$12,MATCH($D519,$AR$5:$AR$12,0),1))^$J519)+(EXP(-$G519/INDEX($BB$5:$BG$12,MATCH($D519,$AR$5:$AR$12,0),2))*($G519/INDEX($BB$5:$BG$12,MATCH($D519,$AR$5:$AR$12,0),2))^$J519)+(EXP(-$G519/INDEX($BB$5:$BG$12,MATCH($D519,$AR$5:$AR$12,0),3))*($G519/INDEX($BB$5:$BG$12,MATCH($D519,$AR$5:$AR$12,0),3))^$J519)+(EXP(-$G519/INDEX($BB$5:$BG$12,MATCH($D519,$AR$5:$AR$12,0),4))*($G519/INDEX($BB$5:$BG$12,MATCH($D519,$AR$5:$AR$12,0),4))^$J519)+(EXP(-$G519/INDEX($BB$5:$BG$12,MATCH($D519,$AR$5:$AR$12,0),5))*($G519/INDEX($BB$5:$BG$12,MATCH($D519,$AR$5:$AR$12,0),5))^$J519)+(EXP(-$G519/INDEX($BB$5:$BG$12,MATCH($D519,$AR$5:$AR$12,0),6))*($G519/INDEX($BB$5:$BG$12,MATCH($D519,$AR$5:$AR$12,0),6))^$J519)),0)</x:f>
        <x:v>0</x:v>
      </x:c>
      <x:c r="AJ519" s="145" t="n">
        <x:f>IFERROR((EXP(-$G519/INDEX($BB$5:$BG$12,MATCH($D519,$AR$5:$AR$12,0),6))*($G519/INDEX($BB$5:$BG$12,MATCH($D519,$AR$5:$AR$12,0),6))^$J519)/((EXP(-$G519/INDEX($BB$5:$BG$12,MATCH($D519,$AR$5:$AR$12,0),1))*($G519/INDEX($BB$5:$BG$12,MATCH($D519,$AR$5:$AR$12,0),1))^$J519)+(EXP(-$G519/INDEX($BB$5:$BG$12,MATCH($D519,$AR$5:$AR$12,0),2))*($G519/INDEX($BB$5:$BG$12,MATCH($D519,$AR$5:$AR$12,0),2))^$J519)+(EXP(-$G519/INDEX($BB$5:$BG$12,MATCH($D519,$AR$5:$AR$12,0),3))*($G519/INDEX($BB$5:$BG$12,MATCH($D519,$AR$5:$AR$12,0),3))^$J519)+(EXP(-$G519/INDEX($BB$5:$BG$12,MATCH($D519,$AR$5:$AR$12,0),4))*($G519/INDEX($BB$5:$BG$12,MATCH($D519,$AR$5:$AR$12,0),4))^$J519)+(EXP(-$G519/INDEX($BB$5:$BG$12,MATCH($D519,$AR$5:$AR$12,0),5))*($G519/INDEX($BB$5:$BG$12,MATCH($D519,$AR$5:$AR$12,0),5))^$J519)+(EXP(-$G519/INDEX($BB$5:$BG$12,MATCH($D519,$AR$5:$AR$12,0),6))*($G519/INDEX($BB$5:$BG$12,MATCH($D519,$AR$5:$AR$12,0),6))^$J519)),0)</x:f>
        <x:v>0</x:v>
      </x:c>
      <x:c r="BJ519"/>
      <x:c r="BK519"/>
      <x:c r="BL519"/>
      <x:c r="BM519"/>
      <x:c r="BN519"/>
      <x:c r="BO519"/>
      <x:c r="BP519"/>
      <x:c r="BQ519"/>
      <x:c r="BR519"/>
      <x:c r="BS519"/>
      <x:c r="BT519"/>
      <x:c r="BU519"/>
      <x:c r="BV519"/>
      <x:c r="BW519"/>
      <x:c r="BX519"/>
      <x:c r="BY519"/>
      <x:c r="BZ519"/>
    </x:row>
    <x:row r="520">
      <x:c r="A520" s="30" t="n">
        <x:f>'対象台データ'!A518</x:f>
        <x:v>46230</x:v>
      </x:c>
      <x:c r="B520" s="1004" t="str">
        <x:f>'対象台データ'!B518</x:f>
        <x:v>月</x:v>
      </x:c>
      <x:c r="C520" s="1004" t="str">
        <x:f>'対象台データ'!C518</x:f>
        <x:v>7/27</x:v>
      </x:c>
      <x:c r="D520" t="str">
        <x:f>'対象台データ'!D518</x:f>
        <x:v>カバネリ 海門決戦</x:v>
      </x:c>
      <x:c r="E520" s="1015" t="n">
        <x:f>IF($X520="A",MIN(100,MAX(0,55+(V520-55)*(1+0.4*SQRT(MIN(G520/8000,1))))),MIN(100,MAX(0,V520)))</x:f>
        <x:v>61.09372081111167</x:v>
      </x:c>
      <x:c r="F520" s="1017" t="n">
        <x:f>'対象台データ'!E518</x:f>
        <x:v>552</x:v>
      </x:c>
      <x:c r="G520" s="644" t="n">
        <x:f>'対象台データ'!F518</x:f>
        <x:v>5123</x:v>
      </x:c>
      <x:c r="H520" s="644" t="n">
        <x:f>'対象台データ'!G518</x:f>
        <x:v>1626</x:v>
      </x:c>
      <x:c r="I520" s="644" t="n">
        <x:f>'対象台データ'!H518</x:f>
        <x:v>0</x:v>
      </x:c>
      <x:c r="J520" s="644" t="n">
        <x:f>'対象台データ'!I518</x:f>
        <x:v>19</x:v>
      </x:c>
      <x:c r="K520" s="145" t="n">
        <x:f>'対象台データ'!K518</x:f>
        <x:v>1.1057973843451103</x:v>
      </x:c>
      <x:c r="L520" s="28" t="n">
        <x:f>IF(G520&lt;=0,5,IF(G520&lt;1500,5+(G520-0)*(20-5)/(1500-0),IF(G520&lt;3000,20+(G520-1500)*(40-20)/(3000-1500),IF(G520&lt;4500,40+(G520-3000)*(58-40)/(4500-3000),IF(G520&lt;6000,58+(G520-4500)*(72-58)/(6000-4500),IF(G520&lt;7500,72+(G520-6000)*(84-72)/(7500-6000),IF(G520&lt;9000,84+(G520-7500)*(93-84)/(9000-7500),IF(G520&lt;11000,93+(G520-9000)*(100-93)/(11000-9000),100))))))))</x:f>
        <x:v>63.81466666666667</x:v>
      </x:c>
      <x:c r="M520" s="28" t="n">
        <x:v>1</x:v>
      </x:c>
      <x:c r="N520" s="28" t="n">
        <x:f>MIN(100,L520*M520)</x:f>
        <x:v>63.81466666666667</x:v>
      </x:c>
      <x:c r="O520" s="28" t="n">
        <x:f>IF(K520&lt;=0.8,0,IF(K520&lt;0.9,0+(K520-0.8)*(10-0)/(0.9-0.8),IF(K520&lt;1,10+(K520-0.9)*(35-10)/(1-0.9),IF(K520&lt;1.2,35+(K520-1)*(87-35)/(1.2-1),IF(K520&lt;1.3,87+(K520-1.2)*(96-87)/(1.3-1.2),IF(K520&lt;1.45,96+(K520-1.3)*(100-96)/(1.45-1.3),100))))))</x:f>
        <x:v>62.507319929728695</x:v>
      </x:c>
      <x:c r="P520" s="145" t="n">
        <x:f>MIN(1,SQRT(G520/8000))</x:f>
        <x:v>0.8002343406777792</x:v>
      </x:c>
      <x:c r="Q520" s="28" t="n">
        <x:f>35+(O520-35)*P520</x:f>
        <x:v>57.01230202777918</x:v>
      </x:c>
      <x:c r="R520" s="28" t="n">
        <x:f>IF(K520&lt;0.95,MIN(25,(0.95-K520)*250),0)</x:f>
        <x:v>0</x:v>
      </x:c>
      <x:c r="S520" s="28" t="n">
        <x:f>IF($X520="A",Y520*5+Z520*15+AA520*30+AB520*60+AC520*80+AD520*100,0)</x:f>
        <x:v>0</x:v>
      </x:c>
      <x:c r="T520" s="28" t="n">
        <x:f>IF($X520="A",AE520*5+AF520*15+AG520*30+AH520*60+AI520*80+AJ520*100,0)</x:f>
        <x:v>0</x:v>
      </x:c>
      <x:c r="U520" s="28" t="n">
        <x:f>IF($X520="A",S520*15%+T520*30%+Q520*55%,0)</x:f>
        <x:v>0</x:v>
      </x:c>
      <x:c r="V520" s="1019" t="n">
        <x:f>IF($X520="A",U520*80%+N520*20%,N520*IFERROR(INDEX($AT$5:$AT$60,MATCH($D520,$AR$5:$AR$60,0)),0.6)+Q520*IFERROR(INDEX($AU$5:$AU$60,MATCH($D520,$AR$5:$AR$60,0)),0.4)-R520)</x:f>
        <x:v>61.09372081111167</x:v>
      </x:c>
      <x:c r="W520" s="25" t="str">
        <x:f>IF(E520&gt;=90,"設定6級候補",IF(E520&gt;=75,"設定4以上強候補",IF(E520&gt;=60,"設定4以上を疑う","要観察")))</x:f>
        <x:v>設定4以上を疑う</x:v>
      </x:c>
      <x:c r="X520" s="1004" t="str">
        <x:f>IFERROR(INDEX($AS$5:$AS$60,MATCH($D520,$AR$5:$AR$60,0)),"AT")</x:f>
        <x:v>AT</x:v>
      </x:c>
      <x:c r="Y520" s="145" t="n">
        <x:f>IFERROR((EXP(-$G520/INDEX($AV$5:$BA$12,MATCH($D520,$AR$5:$AR$12,0),1))*($G520/INDEX($AV$5:$BA$12,MATCH($D520,$AR$5:$AR$12,0),1))^$I520)/((EXP(-$G520/INDEX($AV$5:$BA$12,MATCH($D520,$AR$5:$AR$12,0),1))*($G520/INDEX($AV$5:$BA$12,MATCH($D520,$AR$5:$AR$12,0),1))^$I520)+(EXP(-$G520/INDEX($AV$5:$BA$12,MATCH($D520,$AR$5:$AR$12,0),2))*($G520/INDEX($AV$5:$BA$12,MATCH($D520,$AR$5:$AR$12,0),2))^$I520)+(EXP(-$G520/INDEX($AV$5:$BA$12,MATCH($D520,$AR$5:$AR$12,0),3))*($G520/INDEX($AV$5:$BA$12,MATCH($D520,$AR$5:$AR$12,0),3))^$I520)+(EXP(-$G520/INDEX($AV$5:$BA$12,MATCH($D520,$AR$5:$AR$12,0),4))*($G520/INDEX($AV$5:$BA$12,MATCH($D520,$AR$5:$AR$12,0),4))^$I520)+(EXP(-$G520/INDEX($AV$5:$BA$12,MATCH($D520,$AR$5:$AR$12,0),5))*($G520/INDEX($AV$5:$BA$12,MATCH($D520,$AR$5:$AR$12,0),5))^$I520)+(EXP(-$G520/INDEX($AV$5:$BA$12,MATCH($D520,$AR$5:$AR$12,0),6))*($G520/INDEX($AV$5:$BA$12,MATCH($D520,$AR$5:$AR$12,0),6))^$I520)),0)</x:f>
        <x:v>0</x:v>
      </x:c>
      <x:c r="Z520" s="145" t="n">
        <x:f>IFERROR((EXP(-$G520/INDEX($AV$5:$BA$12,MATCH($D520,$AR$5:$AR$12,0),2))*($G520/INDEX($AV$5:$BA$12,MATCH($D520,$AR$5:$AR$12,0),2))^$I520)/((EXP(-$G520/INDEX($AV$5:$BA$12,MATCH($D520,$AR$5:$AR$12,0),1))*($G520/INDEX($AV$5:$BA$12,MATCH($D520,$AR$5:$AR$12,0),1))^$I520)+(EXP(-$G520/INDEX($AV$5:$BA$12,MATCH($D520,$AR$5:$AR$12,0),2))*($G520/INDEX($AV$5:$BA$12,MATCH($D520,$AR$5:$AR$12,0),2))^$I520)+(EXP(-$G520/INDEX($AV$5:$BA$12,MATCH($D520,$AR$5:$AR$12,0),3))*($G520/INDEX($AV$5:$BA$12,MATCH($D520,$AR$5:$AR$12,0),3))^$I520)+(EXP(-$G520/INDEX($AV$5:$BA$12,MATCH($D520,$AR$5:$AR$12,0),4))*($G520/INDEX($AV$5:$BA$12,MATCH($D520,$AR$5:$AR$12,0),4))^$I520)+(EXP(-$G520/INDEX($AV$5:$BA$12,MATCH($D520,$AR$5:$AR$12,0),5))*($G520/INDEX($AV$5:$BA$12,MATCH($D520,$AR$5:$AR$12,0),5))^$I520)+(EXP(-$G520/INDEX($AV$5:$BA$12,MATCH($D520,$AR$5:$AR$12,0),6))*($G520/INDEX($AV$5:$BA$12,MATCH($D520,$AR$5:$AR$12,0),6))^$I520)),0)</x:f>
        <x:v>0</x:v>
      </x:c>
      <x:c r="AA520" s="145" t="n">
        <x:f>IFERROR((EXP(-$G520/INDEX($AV$5:$BA$12,MATCH($D520,$AR$5:$AR$12,0),3))*($G520/INDEX($AV$5:$BA$12,MATCH($D520,$AR$5:$AR$12,0),3))^$I520)/((EXP(-$G520/INDEX($AV$5:$BA$12,MATCH($D520,$AR$5:$AR$12,0),1))*($G520/INDEX($AV$5:$BA$12,MATCH($D520,$AR$5:$AR$12,0),1))^$I520)+(EXP(-$G520/INDEX($AV$5:$BA$12,MATCH($D520,$AR$5:$AR$12,0),2))*($G520/INDEX($AV$5:$BA$12,MATCH($D520,$AR$5:$AR$12,0),2))^$I520)+(EXP(-$G520/INDEX($AV$5:$BA$12,MATCH($D520,$AR$5:$AR$12,0),3))*($G520/INDEX($AV$5:$BA$12,MATCH($D520,$AR$5:$AR$12,0),3))^$I520)+(EXP(-$G520/INDEX($AV$5:$BA$12,MATCH($D520,$AR$5:$AR$12,0),4))*($G520/INDEX($AV$5:$BA$12,MATCH($D520,$AR$5:$AR$12,0),4))^$I520)+(EXP(-$G520/INDEX($AV$5:$BA$12,MATCH($D520,$AR$5:$AR$12,0),5))*($G520/INDEX($AV$5:$BA$12,MATCH($D520,$AR$5:$AR$12,0),5))^$I520)+(EXP(-$G520/INDEX($AV$5:$BA$12,MATCH($D520,$AR$5:$AR$12,0),6))*($G520/INDEX($AV$5:$BA$12,MATCH($D520,$AR$5:$AR$12,0),6))^$I520)),0)</x:f>
        <x:v>0</x:v>
      </x:c>
      <x:c r="AB520" s="145" t="n">
        <x:f>IFERROR((EXP(-$G520/INDEX($AV$5:$BA$12,MATCH($D520,$AR$5:$AR$12,0),4))*($G520/INDEX($AV$5:$BA$12,MATCH($D520,$AR$5:$AR$12,0),4))^$I520)/((EXP(-$G520/INDEX($AV$5:$BA$12,MATCH($D520,$AR$5:$AR$12,0),1))*($G520/INDEX($AV$5:$BA$12,MATCH($D520,$AR$5:$AR$12,0),1))^$I520)+(EXP(-$G520/INDEX($AV$5:$BA$12,MATCH($D520,$AR$5:$AR$12,0),2))*($G520/INDEX($AV$5:$BA$12,MATCH($D520,$AR$5:$AR$12,0),2))^$I520)+(EXP(-$G520/INDEX($AV$5:$BA$12,MATCH($D520,$AR$5:$AR$12,0),3))*($G520/INDEX($AV$5:$BA$12,MATCH($D520,$AR$5:$AR$12,0),3))^$I520)+(EXP(-$G520/INDEX($AV$5:$BA$12,MATCH($D520,$AR$5:$AR$12,0),4))*($G520/INDEX($AV$5:$BA$12,MATCH($D520,$AR$5:$AR$12,0),4))^$I520)+(EXP(-$G520/INDEX($AV$5:$BA$12,MATCH($D520,$AR$5:$AR$12,0),5))*($G520/INDEX($AV$5:$BA$12,MATCH($D520,$AR$5:$AR$12,0),5))^$I520)+(EXP(-$G520/INDEX($AV$5:$BA$12,MATCH($D520,$AR$5:$AR$12,0),6))*($G520/INDEX($AV$5:$BA$12,MATCH($D520,$AR$5:$AR$12,0),6))^$I520)),0)</x:f>
        <x:v>0</x:v>
      </x:c>
      <x:c r="AC520" s="145" t="n">
        <x:f>IFERROR((EXP(-$G520/INDEX($AV$5:$BA$12,MATCH($D520,$AR$5:$AR$12,0),5))*($G520/INDEX($AV$5:$BA$12,MATCH($D520,$AR$5:$AR$12,0),5))^$I520)/((EXP(-$G520/INDEX($AV$5:$BA$12,MATCH($D520,$AR$5:$AR$12,0),1))*($G520/INDEX($AV$5:$BA$12,MATCH($D520,$AR$5:$AR$12,0),1))^$I520)+(EXP(-$G520/INDEX($AV$5:$BA$12,MATCH($D520,$AR$5:$AR$12,0),2))*($G520/INDEX($AV$5:$BA$12,MATCH($D520,$AR$5:$AR$12,0),2))^$I520)+(EXP(-$G520/INDEX($AV$5:$BA$12,MATCH($D520,$AR$5:$AR$12,0),3))*($G520/INDEX($AV$5:$BA$12,MATCH($D520,$AR$5:$AR$12,0),3))^$I520)+(EXP(-$G520/INDEX($AV$5:$BA$12,MATCH($D520,$AR$5:$AR$12,0),4))*($G520/INDEX($AV$5:$BA$12,MATCH($D520,$AR$5:$AR$12,0),4))^$I520)+(EXP(-$G520/INDEX($AV$5:$BA$12,MATCH($D520,$AR$5:$AR$12,0),5))*($G520/INDEX($AV$5:$BA$12,MATCH($D520,$AR$5:$AR$12,0),5))^$I520)+(EXP(-$G520/INDEX($AV$5:$BA$12,MATCH($D520,$AR$5:$AR$12,0),6))*($G520/INDEX($AV$5:$BA$12,MATCH($D520,$AR$5:$AR$12,0),6))^$I520)),0)</x:f>
        <x:v>0</x:v>
      </x:c>
      <x:c r="AD520" s="145" t="n">
        <x:f>IFERROR((EXP(-$G520/INDEX($AV$5:$BA$12,MATCH($D520,$AR$5:$AR$12,0),6))*($G520/INDEX($AV$5:$BA$12,MATCH($D520,$AR$5:$AR$12,0),6))^$I520)/((EXP(-$G520/INDEX($AV$5:$BA$12,MATCH($D520,$AR$5:$AR$12,0),1))*($G520/INDEX($AV$5:$BA$12,MATCH($D520,$AR$5:$AR$12,0),1))^$I520)+(EXP(-$G520/INDEX($AV$5:$BA$12,MATCH($D520,$AR$5:$AR$12,0),2))*($G520/INDEX($AV$5:$BA$12,MATCH($D520,$AR$5:$AR$12,0),2))^$I520)+(EXP(-$G520/INDEX($AV$5:$BA$12,MATCH($D520,$AR$5:$AR$12,0),3))*($G520/INDEX($AV$5:$BA$12,MATCH($D520,$AR$5:$AR$12,0),3))^$I520)+(EXP(-$G520/INDEX($AV$5:$BA$12,MATCH($D520,$AR$5:$AR$12,0),4))*($G520/INDEX($AV$5:$BA$12,MATCH($D520,$AR$5:$AR$12,0),4))^$I520)+(EXP(-$G520/INDEX($AV$5:$BA$12,MATCH($D520,$AR$5:$AR$12,0),5))*($G520/INDEX($AV$5:$BA$12,MATCH($D520,$AR$5:$AR$12,0),5))^$I520)+(EXP(-$G520/INDEX($AV$5:$BA$12,MATCH($D520,$AR$5:$AR$12,0),6))*($G520/INDEX($AV$5:$BA$12,MATCH($D520,$AR$5:$AR$12,0),6))^$I520)),0)</x:f>
        <x:v>0</x:v>
      </x:c>
      <x:c r="AE520" s="145" t="n">
        <x:f>IFERROR((EXP(-$G520/INDEX($BB$5:$BG$12,MATCH($D520,$AR$5:$AR$12,0),1))*($G520/INDEX($BB$5:$BG$12,MATCH($D520,$AR$5:$AR$12,0),1))^$J520)/((EXP(-$G520/INDEX($BB$5:$BG$12,MATCH($D520,$AR$5:$AR$12,0),1))*($G520/INDEX($BB$5:$BG$12,MATCH($D520,$AR$5:$AR$12,0),1))^$J520)+(EXP(-$G520/INDEX($BB$5:$BG$12,MATCH($D520,$AR$5:$AR$12,0),2))*($G520/INDEX($BB$5:$BG$12,MATCH($D520,$AR$5:$AR$12,0),2))^$J520)+(EXP(-$G520/INDEX($BB$5:$BG$12,MATCH($D520,$AR$5:$AR$12,0),3))*($G520/INDEX($BB$5:$BG$12,MATCH($D520,$AR$5:$AR$12,0),3))^$J520)+(EXP(-$G520/INDEX($BB$5:$BG$12,MATCH($D520,$AR$5:$AR$12,0),4))*($G520/INDEX($BB$5:$BG$12,MATCH($D520,$AR$5:$AR$12,0),4))^$J520)+(EXP(-$G520/INDEX($BB$5:$BG$12,MATCH($D520,$AR$5:$AR$12,0),5))*($G520/INDEX($BB$5:$BG$12,MATCH($D520,$AR$5:$AR$12,0),5))^$J520)+(EXP(-$G520/INDEX($BB$5:$BG$12,MATCH($D520,$AR$5:$AR$12,0),6))*($G520/INDEX($BB$5:$BG$12,MATCH($D520,$AR$5:$AR$12,0),6))^$J520)),0)</x:f>
        <x:v>0</x:v>
      </x:c>
      <x:c r="AF520" s="145" t="n">
        <x:f>IFERROR((EXP(-$G520/INDEX($BB$5:$BG$12,MATCH($D520,$AR$5:$AR$12,0),2))*($G520/INDEX($BB$5:$BG$12,MATCH($D520,$AR$5:$AR$12,0),2))^$J520)/((EXP(-$G520/INDEX($BB$5:$BG$12,MATCH($D520,$AR$5:$AR$12,0),1))*($G520/INDEX($BB$5:$BG$12,MATCH($D520,$AR$5:$AR$12,0),1))^$J520)+(EXP(-$G520/INDEX($BB$5:$BG$12,MATCH($D520,$AR$5:$AR$12,0),2))*($G520/INDEX($BB$5:$BG$12,MATCH($D520,$AR$5:$AR$12,0),2))^$J520)+(EXP(-$G520/INDEX($BB$5:$BG$12,MATCH($D520,$AR$5:$AR$12,0),3))*($G520/INDEX($BB$5:$BG$12,MATCH($D520,$AR$5:$AR$12,0),3))^$J520)+(EXP(-$G520/INDEX($BB$5:$BG$12,MATCH($D520,$AR$5:$AR$12,0),4))*($G520/INDEX($BB$5:$BG$12,MATCH($D520,$AR$5:$AR$12,0),4))^$J520)+(EXP(-$G520/INDEX($BB$5:$BG$12,MATCH($D520,$AR$5:$AR$12,0),5))*($G520/INDEX($BB$5:$BG$12,MATCH($D520,$AR$5:$AR$12,0),5))^$J520)+(EXP(-$G520/INDEX($BB$5:$BG$12,MATCH($D520,$AR$5:$AR$12,0),6))*($G520/INDEX($BB$5:$BG$12,MATCH($D520,$AR$5:$AR$12,0),6))^$J520)),0)</x:f>
        <x:v>0</x:v>
      </x:c>
      <x:c r="AG520" s="145" t="n">
        <x:f>IFERROR((EXP(-$G520/INDEX($BB$5:$BG$12,MATCH($D520,$AR$5:$AR$12,0),3))*($G520/INDEX($BB$5:$BG$12,MATCH($D520,$AR$5:$AR$12,0),3))^$J520)/((EXP(-$G520/INDEX($BB$5:$BG$12,MATCH($D520,$AR$5:$AR$12,0),1))*($G520/INDEX($BB$5:$BG$12,MATCH($D520,$AR$5:$AR$12,0),1))^$J520)+(EXP(-$G520/INDEX($BB$5:$BG$12,MATCH($D520,$AR$5:$AR$12,0),2))*($G520/INDEX($BB$5:$BG$12,MATCH($D520,$AR$5:$AR$12,0),2))^$J520)+(EXP(-$G520/INDEX($BB$5:$BG$12,MATCH($D520,$AR$5:$AR$12,0),3))*($G520/INDEX($BB$5:$BG$12,MATCH($D520,$AR$5:$AR$12,0),3))^$J520)+(EXP(-$G520/INDEX($BB$5:$BG$12,MATCH($D520,$AR$5:$AR$12,0),4))*($G520/INDEX($BB$5:$BG$12,MATCH($D520,$AR$5:$AR$12,0),4))^$J520)+(EXP(-$G520/INDEX($BB$5:$BG$12,MATCH($D520,$AR$5:$AR$12,0),5))*($G520/INDEX($BB$5:$BG$12,MATCH($D520,$AR$5:$AR$12,0),5))^$J520)+(EXP(-$G520/INDEX($BB$5:$BG$12,MATCH($D520,$AR$5:$AR$12,0),6))*($G520/INDEX($BB$5:$BG$12,MATCH($D520,$AR$5:$AR$12,0),6))^$J520)),0)</x:f>
        <x:v>0</x:v>
      </x:c>
      <x:c r="AH520" s="145" t="n">
        <x:f>IFERROR((EXP(-$G520/INDEX($BB$5:$BG$12,MATCH($D520,$AR$5:$AR$12,0),4))*($G520/INDEX($BB$5:$BG$12,MATCH($D520,$AR$5:$AR$12,0),4))^$J520)/((EXP(-$G520/INDEX($BB$5:$BG$12,MATCH($D520,$AR$5:$AR$12,0),1))*($G520/INDEX($BB$5:$BG$12,MATCH($D520,$AR$5:$AR$12,0),1))^$J520)+(EXP(-$G520/INDEX($BB$5:$BG$12,MATCH($D520,$AR$5:$AR$12,0),2))*($G520/INDEX($BB$5:$BG$12,MATCH($D520,$AR$5:$AR$12,0),2))^$J520)+(EXP(-$G520/INDEX($BB$5:$BG$12,MATCH($D520,$AR$5:$AR$12,0),3))*($G520/INDEX($BB$5:$BG$12,MATCH($D520,$AR$5:$AR$12,0),3))^$J520)+(EXP(-$G520/INDEX($BB$5:$BG$12,MATCH($D520,$AR$5:$AR$12,0),4))*($G520/INDEX($BB$5:$BG$12,MATCH($D520,$AR$5:$AR$12,0),4))^$J520)+(EXP(-$G520/INDEX($BB$5:$BG$12,MATCH($D520,$AR$5:$AR$12,0),5))*($G520/INDEX($BB$5:$BG$12,MATCH($D520,$AR$5:$AR$12,0),5))^$J520)+(EXP(-$G520/INDEX($BB$5:$BG$12,MATCH($D520,$AR$5:$AR$12,0),6))*($G520/INDEX($BB$5:$BG$12,MATCH($D520,$AR$5:$AR$12,0),6))^$J520)),0)</x:f>
        <x:v>0</x:v>
      </x:c>
      <x:c r="AI520" s="145" t="n">
        <x:f>IFERROR((EXP(-$G520/INDEX($BB$5:$BG$12,MATCH($D520,$AR$5:$AR$12,0),5))*($G520/INDEX($BB$5:$BG$12,MATCH($D520,$AR$5:$AR$12,0),5))^$J520)/((EXP(-$G520/INDEX($BB$5:$BG$12,MATCH($D520,$AR$5:$AR$12,0),1))*($G520/INDEX($BB$5:$BG$12,MATCH($D520,$AR$5:$AR$12,0),1))^$J520)+(EXP(-$G520/INDEX($BB$5:$BG$12,MATCH($D520,$AR$5:$AR$12,0),2))*($G520/INDEX($BB$5:$BG$12,MATCH($D520,$AR$5:$AR$12,0),2))^$J520)+(EXP(-$G520/INDEX($BB$5:$BG$12,MATCH($D520,$AR$5:$AR$12,0),3))*($G520/INDEX($BB$5:$BG$12,MATCH($D520,$AR$5:$AR$12,0),3))^$J520)+(EXP(-$G520/INDEX($BB$5:$BG$12,MATCH($D520,$AR$5:$AR$12,0),4))*($G520/INDEX($BB$5:$BG$12,MATCH($D520,$AR$5:$AR$12,0),4))^$J520)+(EXP(-$G520/INDEX($BB$5:$BG$12,MATCH($D520,$AR$5:$AR$12,0),5))*($G520/INDEX($BB$5:$BG$12,MATCH($D520,$AR$5:$AR$12,0),5))^$J520)+(EXP(-$G520/INDEX($BB$5:$BG$12,MATCH($D520,$AR$5:$AR$12,0),6))*($G520/INDEX($BB$5:$BG$12,MATCH($D520,$AR$5:$AR$12,0),6))^$J520)),0)</x:f>
        <x:v>0</x:v>
      </x:c>
      <x:c r="AJ520" s="145" t="n">
        <x:f>IFERROR((EXP(-$G520/INDEX($BB$5:$BG$12,MATCH($D520,$AR$5:$AR$12,0),6))*($G520/INDEX($BB$5:$BG$12,MATCH($D520,$AR$5:$AR$12,0),6))^$J520)/((EXP(-$G520/INDEX($BB$5:$BG$12,MATCH($D520,$AR$5:$AR$12,0),1))*($G520/INDEX($BB$5:$BG$12,MATCH($D520,$AR$5:$AR$12,0),1))^$J520)+(EXP(-$G520/INDEX($BB$5:$BG$12,MATCH($D520,$AR$5:$AR$12,0),2))*($G520/INDEX($BB$5:$BG$12,MATCH($D520,$AR$5:$AR$12,0),2))^$J520)+(EXP(-$G520/INDEX($BB$5:$BG$12,MATCH($D520,$AR$5:$AR$12,0),3))*($G520/INDEX($BB$5:$BG$12,MATCH($D520,$AR$5:$AR$12,0),3))^$J520)+(EXP(-$G520/INDEX($BB$5:$BG$12,MATCH($D520,$AR$5:$AR$12,0),4))*($G520/INDEX($BB$5:$BG$12,MATCH($D520,$AR$5:$AR$12,0),4))^$J520)+(EXP(-$G520/INDEX($BB$5:$BG$12,MATCH($D520,$AR$5:$AR$12,0),5))*($G520/INDEX($BB$5:$BG$12,MATCH($D520,$AR$5:$AR$12,0),5))^$J520)+(EXP(-$G520/INDEX($BB$5:$BG$12,MATCH($D520,$AR$5:$AR$12,0),6))*($G520/INDEX($BB$5:$BG$12,MATCH($D520,$AR$5:$AR$12,0),6))^$J520)),0)</x:f>
        <x:v>0</x:v>
      </x:c>
      <x:c r="BJ520"/>
      <x:c r="BK520"/>
      <x:c r="BL520"/>
      <x:c r="BM520"/>
      <x:c r="BN520"/>
      <x:c r="BO520"/>
      <x:c r="BP520"/>
      <x:c r="BQ520"/>
      <x:c r="BR520"/>
      <x:c r="BS520"/>
      <x:c r="BT520"/>
      <x:c r="BU520"/>
      <x:c r="BV520"/>
      <x:c r="BW520"/>
      <x:c r="BX520"/>
      <x:c r="BY520"/>
      <x:c r="BZ520"/>
    </x:row>
    <x:row r="521">
      <x:c r="A521" s="30" t="n">
        <x:f>'対象台データ'!A519</x:f>
        <x:v>46230</x:v>
      </x:c>
      <x:c r="B521" s="1004" t="str">
        <x:f>'対象台データ'!B519</x:f>
        <x:v>月</x:v>
      </x:c>
      <x:c r="C521" s="1004" t="str">
        <x:f>'対象台データ'!C519</x:f>
        <x:v>7/27</x:v>
      </x:c>
      <x:c r="D521" t="str">
        <x:f>'対象台データ'!D519</x:f>
        <x:v>カバネリ 海門決戦</x:v>
      </x:c>
      <x:c r="E521" s="1015" t="n">
        <x:f>IF($X521="A",MIN(100,MAX(0,55+(V521-55)*(1+0.4*SQRT(MIN(G521/8000,1))))),MIN(100,MAX(0,V521)))</x:f>
        <x:v>65.34533813449237</x:v>
      </x:c>
      <x:c r="F521" s="1017" t="n">
        <x:f>'対象台データ'!E519</x:f>
        <x:v>553</x:v>
      </x:c>
      <x:c r="G521" s="644" t="n">
        <x:f>'対象台データ'!F519</x:f>
        <x:v>4409</x:v>
      </x:c>
      <x:c r="H521" s="644" t="n">
        <x:f>'対象台データ'!G519</x:f>
        <x:v>3516</x:v>
      </x:c>
      <x:c r="I521" s="644" t="n">
        <x:f>'対象台データ'!H519</x:f>
        <x:v>0</x:v>
      </x:c>
      <x:c r="J521" s="644" t="n">
        <x:f>'対象台データ'!I519</x:f>
        <x:v>23</x:v>
      </x:c>
      <x:c r="K521" s="145" t="n">
        <x:f>'対象台データ'!K519</x:f>
        <x:v>1.2658199138126558</x:v>
      </x:c>
      <x:c r="L521" s="28" t="n">
        <x:f>IF(G521&lt;=0,5,IF(G521&lt;1500,5+(G521-0)*(20-5)/(1500-0),IF(G521&lt;3000,20+(G521-1500)*(40-20)/(3000-1500),IF(G521&lt;4500,40+(G521-3000)*(58-40)/(4500-3000),IF(G521&lt;6000,58+(G521-4500)*(72-58)/(6000-4500),IF(G521&lt;7500,72+(G521-6000)*(84-72)/(7500-6000),IF(G521&lt;9000,84+(G521-7500)*(93-84)/(9000-7500),IF(G521&lt;11000,93+(G521-9000)*(100-93)/(11000-9000),100))))))))</x:f>
        <x:v>56.908</x:v>
      </x:c>
      <x:c r="M521" s="28" t="n">
        <x:v>1</x:v>
      </x:c>
      <x:c r="N521" s="28" t="n">
        <x:f>MIN(100,L521*M521)</x:f>
        <x:v>56.908</x:v>
      </x:c>
      <x:c r="O521" s="28" t="n">
        <x:f>IF(K521&lt;=0.8,0,IF(K521&lt;0.9,0+(K521-0.8)*(10-0)/(0.9-0.8),IF(K521&lt;1,10+(K521-0.9)*(35-10)/(1-0.9),IF(K521&lt;1.2,35+(K521-1)*(87-35)/(1.2-1),IF(K521&lt;1.3,87+(K521-1.2)*(96-87)/(1.3-1.2),IF(K521&lt;1.45,96+(K521-1.3)*(100-96)/(1.45-1.3),100))))))</x:f>
        <x:v>92.92379224313902</x:v>
      </x:c>
      <x:c r="P521" s="145" t="n">
        <x:f>MIN(1,SQRT(G521/8000))</x:f>
        <x:v>0.7423779360945475</x:v>
      </x:c>
      <x:c r="Q521" s="28" t="n">
        <x:f>35+(O521-35)*P521</x:f>
        <x:v>78.00134533623091</x:v>
      </x:c>
      <x:c r="R521" s="28" t="n">
        <x:f>IF(K521&lt;0.95,MIN(25,(0.95-K521)*250),0)</x:f>
        <x:v>0</x:v>
      </x:c>
      <x:c r="S521" s="28" t="n">
        <x:f>IF($X521="A",Y521*5+Z521*15+AA521*30+AB521*60+AC521*80+AD521*100,0)</x:f>
        <x:v>0</x:v>
      </x:c>
      <x:c r="T521" s="28" t="n">
        <x:f>IF($X521="A",AE521*5+AF521*15+AG521*30+AH521*60+AI521*80+AJ521*100,0)</x:f>
        <x:v>0</x:v>
      </x:c>
      <x:c r="U521" s="28" t="n">
        <x:f>IF($X521="A",S521*15%+T521*30%+Q521*55%,0)</x:f>
        <x:v>0</x:v>
      </x:c>
      <x:c r="V521" s="1019" t="n">
        <x:f>IF($X521="A",U521*80%+N521*20%,N521*IFERROR(INDEX($AT$5:$AT$60,MATCH($D521,$AR$5:$AR$60,0)),0.6)+Q521*IFERROR(INDEX($AU$5:$AU$60,MATCH($D521,$AR$5:$AR$60,0)),0.4)-R521)</x:f>
        <x:v>65.34533813449237</x:v>
      </x:c>
      <x:c r="W521" s="25" t="str">
        <x:f>IF(E521&gt;=90,"設定6級候補",IF(E521&gt;=75,"設定4以上強候補",IF(E521&gt;=60,"設定4以上を疑う","要観察")))</x:f>
        <x:v>設定4以上を疑う</x:v>
      </x:c>
      <x:c r="X521" s="1004" t="str">
        <x:f>IFERROR(INDEX($AS$5:$AS$60,MATCH($D521,$AR$5:$AR$60,0)),"AT")</x:f>
        <x:v>AT</x:v>
      </x:c>
      <x:c r="Y521" s="145" t="n">
        <x:f>IFERROR((EXP(-$G521/INDEX($AV$5:$BA$12,MATCH($D521,$AR$5:$AR$12,0),1))*($G521/INDEX($AV$5:$BA$12,MATCH($D521,$AR$5:$AR$12,0),1))^$I521)/((EXP(-$G521/INDEX($AV$5:$BA$12,MATCH($D521,$AR$5:$AR$12,0),1))*($G521/INDEX($AV$5:$BA$12,MATCH($D521,$AR$5:$AR$12,0),1))^$I521)+(EXP(-$G521/INDEX($AV$5:$BA$12,MATCH($D521,$AR$5:$AR$12,0),2))*($G521/INDEX($AV$5:$BA$12,MATCH($D521,$AR$5:$AR$12,0),2))^$I521)+(EXP(-$G521/INDEX($AV$5:$BA$12,MATCH($D521,$AR$5:$AR$12,0),3))*($G521/INDEX($AV$5:$BA$12,MATCH($D521,$AR$5:$AR$12,0),3))^$I521)+(EXP(-$G521/INDEX($AV$5:$BA$12,MATCH($D521,$AR$5:$AR$12,0),4))*($G521/INDEX($AV$5:$BA$12,MATCH($D521,$AR$5:$AR$12,0),4))^$I521)+(EXP(-$G521/INDEX($AV$5:$BA$12,MATCH($D521,$AR$5:$AR$12,0),5))*($G521/INDEX($AV$5:$BA$12,MATCH($D521,$AR$5:$AR$12,0),5))^$I521)+(EXP(-$G521/INDEX($AV$5:$BA$12,MATCH($D521,$AR$5:$AR$12,0),6))*($G521/INDEX($AV$5:$BA$12,MATCH($D521,$AR$5:$AR$12,0),6))^$I521)),0)</x:f>
        <x:v>0</x:v>
      </x:c>
      <x:c r="Z521" s="145" t="n">
        <x:f>IFERROR((EXP(-$G521/INDEX($AV$5:$BA$12,MATCH($D521,$AR$5:$AR$12,0),2))*($G521/INDEX($AV$5:$BA$12,MATCH($D521,$AR$5:$AR$12,0),2))^$I521)/((EXP(-$G521/INDEX($AV$5:$BA$12,MATCH($D521,$AR$5:$AR$12,0),1))*($G521/INDEX($AV$5:$BA$12,MATCH($D521,$AR$5:$AR$12,0),1))^$I521)+(EXP(-$G521/INDEX($AV$5:$BA$12,MATCH($D521,$AR$5:$AR$12,0),2))*($G521/INDEX($AV$5:$BA$12,MATCH($D521,$AR$5:$AR$12,0),2))^$I521)+(EXP(-$G521/INDEX($AV$5:$BA$12,MATCH($D521,$AR$5:$AR$12,0),3))*($G521/INDEX($AV$5:$BA$12,MATCH($D521,$AR$5:$AR$12,0),3))^$I521)+(EXP(-$G521/INDEX($AV$5:$BA$12,MATCH($D521,$AR$5:$AR$12,0),4))*($G521/INDEX($AV$5:$BA$12,MATCH($D521,$AR$5:$AR$12,0),4))^$I521)+(EXP(-$G521/INDEX($AV$5:$BA$12,MATCH($D521,$AR$5:$AR$12,0),5))*($G521/INDEX($AV$5:$BA$12,MATCH($D521,$AR$5:$AR$12,0),5))^$I521)+(EXP(-$G521/INDEX($AV$5:$BA$12,MATCH($D521,$AR$5:$AR$12,0),6))*($G521/INDEX($AV$5:$BA$12,MATCH($D521,$AR$5:$AR$12,0),6))^$I521)),0)</x:f>
        <x:v>0</x:v>
      </x:c>
      <x:c r="AA521" s="145" t="n">
        <x:f>IFERROR((EXP(-$G521/INDEX($AV$5:$BA$12,MATCH($D521,$AR$5:$AR$12,0),3))*($G521/INDEX($AV$5:$BA$12,MATCH($D521,$AR$5:$AR$12,0),3))^$I521)/((EXP(-$G521/INDEX($AV$5:$BA$12,MATCH($D521,$AR$5:$AR$12,0),1))*($G521/INDEX($AV$5:$BA$12,MATCH($D521,$AR$5:$AR$12,0),1))^$I521)+(EXP(-$G521/INDEX($AV$5:$BA$12,MATCH($D521,$AR$5:$AR$12,0),2))*($G521/INDEX($AV$5:$BA$12,MATCH($D521,$AR$5:$AR$12,0),2))^$I521)+(EXP(-$G521/INDEX($AV$5:$BA$12,MATCH($D521,$AR$5:$AR$12,0),3))*($G521/INDEX($AV$5:$BA$12,MATCH($D521,$AR$5:$AR$12,0),3))^$I521)+(EXP(-$G521/INDEX($AV$5:$BA$12,MATCH($D521,$AR$5:$AR$12,0),4))*($G521/INDEX($AV$5:$BA$12,MATCH($D521,$AR$5:$AR$12,0),4))^$I521)+(EXP(-$G521/INDEX($AV$5:$BA$12,MATCH($D521,$AR$5:$AR$12,0),5))*($G521/INDEX($AV$5:$BA$12,MATCH($D521,$AR$5:$AR$12,0),5))^$I521)+(EXP(-$G521/INDEX($AV$5:$BA$12,MATCH($D521,$AR$5:$AR$12,0),6))*($G521/INDEX($AV$5:$BA$12,MATCH($D521,$AR$5:$AR$12,0),6))^$I521)),0)</x:f>
        <x:v>0</x:v>
      </x:c>
      <x:c r="AB521" s="145" t="n">
        <x:f>IFERROR((EXP(-$G521/INDEX($AV$5:$BA$12,MATCH($D521,$AR$5:$AR$12,0),4))*($G521/INDEX($AV$5:$BA$12,MATCH($D521,$AR$5:$AR$12,0),4))^$I521)/((EXP(-$G521/INDEX($AV$5:$BA$12,MATCH($D521,$AR$5:$AR$12,0),1))*($G521/INDEX($AV$5:$BA$12,MATCH($D521,$AR$5:$AR$12,0),1))^$I521)+(EXP(-$G521/INDEX($AV$5:$BA$12,MATCH($D521,$AR$5:$AR$12,0),2))*($G521/INDEX($AV$5:$BA$12,MATCH($D521,$AR$5:$AR$12,0),2))^$I521)+(EXP(-$G521/INDEX($AV$5:$BA$12,MATCH($D521,$AR$5:$AR$12,0),3))*($G521/INDEX($AV$5:$BA$12,MATCH($D521,$AR$5:$AR$12,0),3))^$I521)+(EXP(-$G521/INDEX($AV$5:$BA$12,MATCH($D521,$AR$5:$AR$12,0),4))*($G521/INDEX($AV$5:$BA$12,MATCH($D521,$AR$5:$AR$12,0),4))^$I521)+(EXP(-$G521/INDEX($AV$5:$BA$12,MATCH($D521,$AR$5:$AR$12,0),5))*($G521/INDEX($AV$5:$BA$12,MATCH($D521,$AR$5:$AR$12,0),5))^$I521)+(EXP(-$G521/INDEX($AV$5:$BA$12,MATCH($D521,$AR$5:$AR$12,0),6))*($G521/INDEX($AV$5:$BA$12,MATCH($D521,$AR$5:$AR$12,0),6))^$I521)),0)</x:f>
        <x:v>0</x:v>
      </x:c>
      <x:c r="AC521" s="145" t="n">
        <x:f>IFERROR((EXP(-$G521/INDEX($AV$5:$BA$12,MATCH($D521,$AR$5:$AR$12,0),5))*($G521/INDEX($AV$5:$BA$12,MATCH($D521,$AR$5:$AR$12,0),5))^$I521)/((EXP(-$G521/INDEX($AV$5:$BA$12,MATCH($D521,$AR$5:$AR$12,0),1))*($G521/INDEX($AV$5:$BA$12,MATCH($D521,$AR$5:$AR$12,0),1))^$I521)+(EXP(-$G521/INDEX($AV$5:$BA$12,MATCH($D521,$AR$5:$AR$12,0),2))*($G521/INDEX($AV$5:$BA$12,MATCH($D521,$AR$5:$AR$12,0),2))^$I521)+(EXP(-$G521/INDEX($AV$5:$BA$12,MATCH($D521,$AR$5:$AR$12,0),3))*($G521/INDEX($AV$5:$BA$12,MATCH($D521,$AR$5:$AR$12,0),3))^$I521)+(EXP(-$G521/INDEX($AV$5:$BA$12,MATCH($D521,$AR$5:$AR$12,0),4))*($G521/INDEX($AV$5:$BA$12,MATCH($D521,$AR$5:$AR$12,0),4))^$I521)+(EXP(-$G521/INDEX($AV$5:$BA$12,MATCH($D521,$AR$5:$AR$12,0),5))*($G521/INDEX($AV$5:$BA$12,MATCH($D521,$AR$5:$AR$12,0),5))^$I521)+(EXP(-$G521/INDEX($AV$5:$BA$12,MATCH($D521,$AR$5:$AR$12,0),6))*($G521/INDEX($AV$5:$BA$12,MATCH($D521,$AR$5:$AR$12,0),6))^$I521)),0)</x:f>
        <x:v>0</x:v>
      </x:c>
      <x:c r="AD521" s="145" t="n">
        <x:f>IFERROR((EXP(-$G521/INDEX($AV$5:$BA$12,MATCH($D521,$AR$5:$AR$12,0),6))*($G521/INDEX($AV$5:$BA$12,MATCH($D521,$AR$5:$AR$12,0),6))^$I521)/((EXP(-$G521/INDEX($AV$5:$BA$12,MATCH($D521,$AR$5:$AR$12,0),1))*($G521/INDEX($AV$5:$BA$12,MATCH($D521,$AR$5:$AR$12,0),1))^$I521)+(EXP(-$G521/INDEX($AV$5:$BA$12,MATCH($D521,$AR$5:$AR$12,0),2))*($G521/INDEX($AV$5:$BA$12,MATCH($D521,$AR$5:$AR$12,0),2))^$I521)+(EXP(-$G521/INDEX($AV$5:$BA$12,MATCH($D521,$AR$5:$AR$12,0),3))*($G521/INDEX($AV$5:$BA$12,MATCH($D521,$AR$5:$AR$12,0),3))^$I521)+(EXP(-$G521/INDEX($AV$5:$BA$12,MATCH($D521,$AR$5:$AR$12,0),4))*($G521/INDEX($AV$5:$BA$12,MATCH($D521,$AR$5:$AR$12,0),4))^$I521)+(EXP(-$G521/INDEX($AV$5:$BA$12,MATCH($D521,$AR$5:$AR$12,0),5))*($G521/INDEX($AV$5:$BA$12,MATCH($D521,$AR$5:$AR$12,0),5))^$I521)+(EXP(-$G521/INDEX($AV$5:$BA$12,MATCH($D521,$AR$5:$AR$12,0),6))*($G521/INDEX($AV$5:$BA$12,MATCH($D521,$AR$5:$AR$12,0),6))^$I521)),0)</x:f>
        <x:v>0</x:v>
      </x:c>
      <x:c r="AE521" s="145" t="n">
        <x:f>IFERROR((EXP(-$G521/INDEX($BB$5:$BG$12,MATCH($D521,$AR$5:$AR$12,0),1))*($G521/INDEX($BB$5:$BG$12,MATCH($D521,$AR$5:$AR$12,0),1))^$J521)/((EXP(-$G521/INDEX($BB$5:$BG$12,MATCH($D521,$AR$5:$AR$12,0),1))*($G521/INDEX($BB$5:$BG$12,MATCH($D521,$AR$5:$AR$12,0),1))^$J521)+(EXP(-$G521/INDEX($BB$5:$BG$12,MATCH($D521,$AR$5:$AR$12,0),2))*($G521/INDEX($BB$5:$BG$12,MATCH($D521,$AR$5:$AR$12,0),2))^$J521)+(EXP(-$G521/INDEX($BB$5:$BG$12,MATCH($D521,$AR$5:$AR$12,0),3))*($G521/INDEX($BB$5:$BG$12,MATCH($D521,$AR$5:$AR$12,0),3))^$J521)+(EXP(-$G521/INDEX($BB$5:$BG$12,MATCH($D521,$AR$5:$AR$12,0),4))*($G521/INDEX($BB$5:$BG$12,MATCH($D521,$AR$5:$AR$12,0),4))^$J521)+(EXP(-$G521/INDEX($BB$5:$BG$12,MATCH($D521,$AR$5:$AR$12,0),5))*($G521/INDEX($BB$5:$BG$12,MATCH($D521,$AR$5:$AR$12,0),5))^$J521)+(EXP(-$G521/INDEX($BB$5:$BG$12,MATCH($D521,$AR$5:$AR$12,0),6))*($G521/INDEX($BB$5:$BG$12,MATCH($D521,$AR$5:$AR$12,0),6))^$J521)),0)</x:f>
        <x:v>0</x:v>
      </x:c>
      <x:c r="AF521" s="145" t="n">
        <x:f>IFERROR((EXP(-$G521/INDEX($BB$5:$BG$12,MATCH($D521,$AR$5:$AR$12,0),2))*($G521/INDEX($BB$5:$BG$12,MATCH($D521,$AR$5:$AR$12,0),2))^$J521)/((EXP(-$G521/INDEX($BB$5:$BG$12,MATCH($D521,$AR$5:$AR$12,0),1))*($G521/INDEX($BB$5:$BG$12,MATCH($D521,$AR$5:$AR$12,0),1))^$J521)+(EXP(-$G521/INDEX($BB$5:$BG$12,MATCH($D521,$AR$5:$AR$12,0),2))*($G521/INDEX($BB$5:$BG$12,MATCH($D521,$AR$5:$AR$12,0),2))^$J521)+(EXP(-$G521/INDEX($BB$5:$BG$12,MATCH($D521,$AR$5:$AR$12,0),3))*($G521/INDEX($BB$5:$BG$12,MATCH($D521,$AR$5:$AR$12,0),3))^$J521)+(EXP(-$G521/INDEX($BB$5:$BG$12,MATCH($D521,$AR$5:$AR$12,0),4))*($G521/INDEX($BB$5:$BG$12,MATCH($D521,$AR$5:$AR$12,0),4))^$J521)+(EXP(-$G521/INDEX($BB$5:$BG$12,MATCH($D521,$AR$5:$AR$12,0),5))*($G521/INDEX($BB$5:$BG$12,MATCH($D521,$AR$5:$AR$12,0),5))^$J521)+(EXP(-$G521/INDEX($BB$5:$BG$12,MATCH($D521,$AR$5:$AR$12,0),6))*($G521/INDEX($BB$5:$BG$12,MATCH($D521,$AR$5:$AR$12,0),6))^$J521)),0)</x:f>
        <x:v>0</x:v>
      </x:c>
      <x:c r="AG521" s="145" t="n">
        <x:f>IFERROR((EXP(-$G521/INDEX($BB$5:$BG$12,MATCH($D521,$AR$5:$AR$12,0),3))*($G521/INDEX($BB$5:$BG$12,MATCH($D521,$AR$5:$AR$12,0),3))^$J521)/((EXP(-$G521/INDEX($BB$5:$BG$12,MATCH($D521,$AR$5:$AR$12,0),1))*($G521/INDEX($BB$5:$BG$12,MATCH($D521,$AR$5:$AR$12,0),1))^$J521)+(EXP(-$G521/INDEX($BB$5:$BG$12,MATCH($D521,$AR$5:$AR$12,0),2))*($G521/INDEX($BB$5:$BG$12,MATCH($D521,$AR$5:$AR$12,0),2))^$J521)+(EXP(-$G521/INDEX($BB$5:$BG$12,MATCH($D521,$AR$5:$AR$12,0),3))*($G521/INDEX($BB$5:$BG$12,MATCH($D521,$AR$5:$AR$12,0),3))^$J521)+(EXP(-$G521/INDEX($BB$5:$BG$12,MATCH($D521,$AR$5:$AR$12,0),4))*($G521/INDEX($BB$5:$BG$12,MATCH($D521,$AR$5:$AR$12,0),4))^$J521)+(EXP(-$G521/INDEX($BB$5:$BG$12,MATCH($D521,$AR$5:$AR$12,0),5))*($G521/INDEX($BB$5:$BG$12,MATCH($D521,$AR$5:$AR$12,0),5))^$J521)+(EXP(-$G521/INDEX($BB$5:$BG$12,MATCH($D521,$AR$5:$AR$12,0),6))*($G521/INDEX($BB$5:$BG$12,MATCH($D521,$AR$5:$AR$12,0),6))^$J521)),0)</x:f>
        <x:v>0</x:v>
      </x:c>
      <x:c r="AH521" s="145" t="n">
        <x:f>IFERROR((EXP(-$G521/INDEX($BB$5:$BG$12,MATCH($D521,$AR$5:$AR$12,0),4))*($G521/INDEX($BB$5:$BG$12,MATCH($D521,$AR$5:$AR$12,0),4))^$J521)/((EXP(-$G521/INDEX($BB$5:$BG$12,MATCH($D521,$AR$5:$AR$12,0),1))*($G521/INDEX($BB$5:$BG$12,MATCH($D521,$AR$5:$AR$12,0),1))^$J521)+(EXP(-$G521/INDEX($BB$5:$BG$12,MATCH($D521,$AR$5:$AR$12,0),2))*($G521/INDEX($BB$5:$BG$12,MATCH($D521,$AR$5:$AR$12,0),2))^$J521)+(EXP(-$G521/INDEX($BB$5:$BG$12,MATCH($D521,$AR$5:$AR$12,0),3))*($G521/INDEX($BB$5:$BG$12,MATCH($D521,$AR$5:$AR$12,0),3))^$J521)+(EXP(-$G521/INDEX($BB$5:$BG$12,MATCH($D521,$AR$5:$AR$12,0),4))*($G521/INDEX($BB$5:$BG$12,MATCH($D521,$AR$5:$AR$12,0),4))^$J521)+(EXP(-$G521/INDEX($BB$5:$BG$12,MATCH($D521,$AR$5:$AR$12,0),5))*($G521/INDEX($BB$5:$BG$12,MATCH($D521,$AR$5:$AR$12,0),5))^$J521)+(EXP(-$G521/INDEX($BB$5:$BG$12,MATCH($D521,$AR$5:$AR$12,0),6))*($G521/INDEX($BB$5:$BG$12,MATCH($D521,$AR$5:$AR$12,0),6))^$J521)),0)</x:f>
        <x:v>0</x:v>
      </x:c>
      <x:c r="AI521" s="145" t="n">
        <x:f>IFERROR((EXP(-$G521/INDEX($BB$5:$BG$12,MATCH($D521,$AR$5:$AR$12,0),5))*($G521/INDEX($BB$5:$BG$12,MATCH($D521,$AR$5:$AR$12,0),5))^$J521)/((EXP(-$G521/INDEX($BB$5:$BG$12,MATCH($D521,$AR$5:$AR$12,0),1))*($G521/INDEX($BB$5:$BG$12,MATCH($D521,$AR$5:$AR$12,0),1))^$J521)+(EXP(-$G521/INDEX($BB$5:$BG$12,MATCH($D521,$AR$5:$AR$12,0),2))*($G521/INDEX($BB$5:$BG$12,MATCH($D521,$AR$5:$AR$12,0),2))^$J521)+(EXP(-$G521/INDEX($BB$5:$BG$12,MATCH($D521,$AR$5:$AR$12,0),3))*($G521/INDEX($BB$5:$BG$12,MATCH($D521,$AR$5:$AR$12,0),3))^$J521)+(EXP(-$G521/INDEX($BB$5:$BG$12,MATCH($D521,$AR$5:$AR$12,0),4))*($G521/INDEX($BB$5:$BG$12,MATCH($D521,$AR$5:$AR$12,0),4))^$J521)+(EXP(-$G521/INDEX($BB$5:$BG$12,MATCH($D521,$AR$5:$AR$12,0),5))*($G521/INDEX($BB$5:$BG$12,MATCH($D521,$AR$5:$AR$12,0),5))^$J521)+(EXP(-$G521/INDEX($BB$5:$BG$12,MATCH($D521,$AR$5:$AR$12,0),6))*($G521/INDEX($BB$5:$BG$12,MATCH($D521,$AR$5:$AR$12,0),6))^$J521)),0)</x:f>
        <x:v>0</x:v>
      </x:c>
      <x:c r="AJ521" s="145" t="n">
        <x:f>IFERROR((EXP(-$G521/INDEX($BB$5:$BG$12,MATCH($D521,$AR$5:$AR$12,0),6))*($G521/INDEX($BB$5:$BG$12,MATCH($D521,$AR$5:$AR$12,0),6))^$J521)/((EXP(-$G521/INDEX($BB$5:$BG$12,MATCH($D521,$AR$5:$AR$12,0),1))*($G521/INDEX($BB$5:$BG$12,MATCH($D521,$AR$5:$AR$12,0),1))^$J521)+(EXP(-$G521/INDEX($BB$5:$BG$12,MATCH($D521,$AR$5:$AR$12,0),2))*($G521/INDEX($BB$5:$BG$12,MATCH($D521,$AR$5:$AR$12,0),2))^$J521)+(EXP(-$G521/INDEX($BB$5:$BG$12,MATCH($D521,$AR$5:$AR$12,0),3))*($G521/INDEX($BB$5:$BG$12,MATCH($D521,$AR$5:$AR$12,0),3))^$J521)+(EXP(-$G521/INDEX($BB$5:$BG$12,MATCH($D521,$AR$5:$AR$12,0),4))*($G521/INDEX($BB$5:$BG$12,MATCH($D521,$AR$5:$AR$12,0),4))^$J521)+(EXP(-$G521/INDEX($BB$5:$BG$12,MATCH($D521,$AR$5:$AR$12,0),5))*($G521/INDEX($BB$5:$BG$12,MATCH($D521,$AR$5:$AR$12,0),5))^$J521)+(EXP(-$G521/INDEX($BB$5:$BG$12,MATCH($D521,$AR$5:$AR$12,0),6))*($G521/INDEX($BB$5:$BG$12,MATCH($D521,$AR$5:$AR$12,0),6))^$J521)),0)</x:f>
        <x:v>0</x:v>
      </x:c>
      <x:c r="BJ521"/>
      <x:c r="BK521"/>
      <x:c r="BL521"/>
      <x:c r="BM521"/>
      <x:c r="BN521"/>
      <x:c r="BO521"/>
      <x:c r="BP521"/>
      <x:c r="BQ521"/>
      <x:c r="BR521"/>
      <x:c r="BS521"/>
      <x:c r="BT521"/>
      <x:c r="BU521"/>
      <x:c r="BV521"/>
      <x:c r="BW521"/>
      <x:c r="BX521"/>
      <x:c r="BY521"/>
      <x:c r="BZ521"/>
    </x:row>
    <x:row r="522">
      <x:c r="A522" s="30" t="n">
        <x:f>'対象台データ'!A520</x:f>
        <x:v>46230</x:v>
      </x:c>
      <x:c r="B522" s="1004" t="str">
        <x:f>'対象台データ'!B520</x:f>
        <x:v>月</x:v>
      </x:c>
      <x:c r="C522" s="1004" t="str">
        <x:f>'対象台データ'!C520</x:f>
        <x:v>7/27</x:v>
      </x:c>
      <x:c r="D522" t="str">
        <x:f>'対象台データ'!D520</x:f>
        <x:v>カバネリ 海門決戦</x:v>
      </x:c>
      <x:c r="E522" s="1015" t="n">
        <x:f>IF($X522="A",MIN(100,MAX(0,55+(V522-55)*(1+0.4*SQRT(MIN(G522/8000,1))))),MIN(100,MAX(0,V522)))</x:f>
        <x:v>0</x:v>
      </x:c>
      <x:c r="F522" s="1017" t="n">
        <x:f>'対象台データ'!E520</x:f>
        <x:v>554</x:v>
      </x:c>
      <x:c r="G522" s="644" t="n">
        <x:f>'対象台データ'!F520</x:f>
        <x:v>0</x:v>
      </x:c>
      <x:c r="H522" s="644" t="n">
        <x:f>'対象台データ'!G520</x:f>
        <x:v>0</x:v>
      </x:c>
      <x:c r="I522" s="644" t="n">
        <x:f>'対象台データ'!H520</x:f>
        <x:v>0</x:v>
      </x:c>
      <x:c r="J522" s="644" t="n">
        <x:f>'対象台データ'!I520</x:f>
        <x:v>0</x:v>
      </x:c>
      <x:c r="K522" s="145" t="n">
        <x:f>'対象台データ'!K520</x:f>
        <x:v>0</x:v>
      </x:c>
      <x:c r="L522" s="28" t="n">
        <x:f>IF(G522&lt;=0,5,IF(G522&lt;1500,5+(G522-0)*(20-5)/(1500-0),IF(G522&lt;3000,20+(G522-1500)*(40-20)/(3000-1500),IF(G522&lt;4500,40+(G522-3000)*(58-40)/(4500-3000),IF(G522&lt;6000,58+(G522-4500)*(72-58)/(6000-4500),IF(G522&lt;7500,72+(G522-6000)*(84-72)/(7500-6000),IF(G522&lt;9000,84+(G522-7500)*(93-84)/(9000-7500),IF(G522&lt;11000,93+(G522-9000)*(100-93)/(11000-9000),100))))))))</x:f>
        <x:v>5</x:v>
      </x:c>
      <x:c r="M522" s="28" t="n">
        <x:v>1</x:v>
      </x:c>
      <x:c r="N522" s="28" t="n">
        <x:f>MIN(100,L522*M522)</x:f>
        <x:v>5</x:v>
      </x:c>
      <x:c r="O522" s="28" t="n">
        <x:f>IF(K522&lt;=0.8,0,IF(K522&lt;0.9,0+(K522-0.8)*(10-0)/(0.9-0.8),IF(K522&lt;1,10+(K522-0.9)*(35-10)/(1-0.9),IF(K522&lt;1.2,35+(K522-1)*(87-35)/(1.2-1),IF(K522&lt;1.3,87+(K522-1.2)*(96-87)/(1.3-1.2),IF(K522&lt;1.45,96+(K522-1.3)*(100-96)/(1.45-1.3),100))))))</x:f>
        <x:v>0</x:v>
      </x:c>
      <x:c r="P522" s="145" t="n">
        <x:f>MIN(1,SQRT(G522/8000))</x:f>
        <x:v>0</x:v>
      </x:c>
      <x:c r="Q522" s="28" t="n">
        <x:f>35+(O522-35)*P522</x:f>
        <x:v>35</x:v>
      </x:c>
      <x:c r="R522" s="28" t="n">
        <x:f>IF(K522&lt;0.95,MIN(25,(0.95-K522)*250),0)</x:f>
        <x:v>25</x:v>
      </x:c>
      <x:c r="S522" s="28" t="n">
        <x:f>IF($X522="A",Y522*5+Z522*15+AA522*30+AB522*60+AC522*80+AD522*100,0)</x:f>
        <x:v>0</x:v>
      </x:c>
      <x:c r="T522" s="28" t="n">
        <x:f>IF($X522="A",AE522*5+AF522*15+AG522*30+AH522*60+AI522*80+AJ522*100,0)</x:f>
        <x:v>0</x:v>
      </x:c>
      <x:c r="U522" s="28" t="n">
        <x:f>IF($X522="A",S522*15%+T522*30%+Q522*55%,0)</x:f>
        <x:v>0</x:v>
      </x:c>
      <x:c r="V522" s="1019" t="n">
        <x:f>IF($X522="A",U522*80%+N522*20%,N522*IFERROR(INDEX($AT$5:$AT$60,MATCH($D522,$AR$5:$AR$60,0)),0.6)+Q522*IFERROR(INDEX($AU$5:$AU$60,MATCH($D522,$AR$5:$AR$60,0)),0.4)-R522)</x:f>
        <x:v>-8</x:v>
      </x:c>
      <x:c r="W522" s="25" t="str">
        <x:f>IF(E522&gt;=90,"設定6級候補",IF(E522&gt;=75,"設定4以上強候補",IF(E522&gt;=60,"設定4以上を疑う","要観察")))</x:f>
        <x:v>要観察</x:v>
      </x:c>
      <x:c r="X522" s="1004" t="str">
        <x:f>IFERROR(INDEX($AS$5:$AS$60,MATCH($D522,$AR$5:$AR$60,0)),"AT")</x:f>
        <x:v>AT</x:v>
      </x:c>
      <x:c r="Y522" s="145" t="n">
        <x:f>IFERROR((EXP(-$G522/INDEX($AV$5:$BA$12,MATCH($D522,$AR$5:$AR$12,0),1))*($G522/INDEX($AV$5:$BA$12,MATCH($D522,$AR$5:$AR$12,0),1))^$I522)/((EXP(-$G522/INDEX($AV$5:$BA$12,MATCH($D522,$AR$5:$AR$12,0),1))*($G522/INDEX($AV$5:$BA$12,MATCH($D522,$AR$5:$AR$12,0),1))^$I522)+(EXP(-$G522/INDEX($AV$5:$BA$12,MATCH($D522,$AR$5:$AR$12,0),2))*($G522/INDEX($AV$5:$BA$12,MATCH($D522,$AR$5:$AR$12,0),2))^$I522)+(EXP(-$G522/INDEX($AV$5:$BA$12,MATCH($D522,$AR$5:$AR$12,0),3))*($G522/INDEX($AV$5:$BA$12,MATCH($D522,$AR$5:$AR$12,0),3))^$I522)+(EXP(-$G522/INDEX($AV$5:$BA$12,MATCH($D522,$AR$5:$AR$12,0),4))*($G522/INDEX($AV$5:$BA$12,MATCH($D522,$AR$5:$AR$12,0),4))^$I522)+(EXP(-$G522/INDEX($AV$5:$BA$12,MATCH($D522,$AR$5:$AR$12,0),5))*($G522/INDEX($AV$5:$BA$12,MATCH($D522,$AR$5:$AR$12,0),5))^$I522)+(EXP(-$G522/INDEX($AV$5:$BA$12,MATCH($D522,$AR$5:$AR$12,0),6))*($G522/INDEX($AV$5:$BA$12,MATCH($D522,$AR$5:$AR$12,0),6))^$I522)),0)</x:f>
        <x:v>0</x:v>
      </x:c>
      <x:c r="Z522" s="145" t="n">
        <x:f>IFERROR((EXP(-$G522/INDEX($AV$5:$BA$12,MATCH($D522,$AR$5:$AR$12,0),2))*($G522/INDEX($AV$5:$BA$12,MATCH($D522,$AR$5:$AR$12,0),2))^$I522)/((EXP(-$G522/INDEX($AV$5:$BA$12,MATCH($D522,$AR$5:$AR$12,0),1))*($G522/INDEX($AV$5:$BA$12,MATCH($D522,$AR$5:$AR$12,0),1))^$I522)+(EXP(-$G522/INDEX($AV$5:$BA$12,MATCH($D522,$AR$5:$AR$12,0),2))*($G522/INDEX($AV$5:$BA$12,MATCH($D522,$AR$5:$AR$12,0),2))^$I522)+(EXP(-$G522/INDEX($AV$5:$BA$12,MATCH($D522,$AR$5:$AR$12,0),3))*($G522/INDEX($AV$5:$BA$12,MATCH($D522,$AR$5:$AR$12,0),3))^$I522)+(EXP(-$G522/INDEX($AV$5:$BA$12,MATCH($D522,$AR$5:$AR$12,0),4))*($G522/INDEX($AV$5:$BA$12,MATCH($D522,$AR$5:$AR$12,0),4))^$I522)+(EXP(-$G522/INDEX($AV$5:$BA$12,MATCH($D522,$AR$5:$AR$12,0),5))*($G522/INDEX($AV$5:$BA$12,MATCH($D522,$AR$5:$AR$12,0),5))^$I522)+(EXP(-$G522/INDEX($AV$5:$BA$12,MATCH($D522,$AR$5:$AR$12,0),6))*($G522/INDEX($AV$5:$BA$12,MATCH($D522,$AR$5:$AR$12,0),6))^$I522)),0)</x:f>
        <x:v>0</x:v>
      </x:c>
      <x:c r="AA522" s="145" t="n">
        <x:f>IFERROR((EXP(-$G522/INDEX($AV$5:$BA$12,MATCH($D522,$AR$5:$AR$12,0),3))*($G522/INDEX($AV$5:$BA$12,MATCH($D522,$AR$5:$AR$12,0),3))^$I522)/((EXP(-$G522/INDEX($AV$5:$BA$12,MATCH($D522,$AR$5:$AR$12,0),1))*($G522/INDEX($AV$5:$BA$12,MATCH($D522,$AR$5:$AR$12,0),1))^$I522)+(EXP(-$G522/INDEX($AV$5:$BA$12,MATCH($D522,$AR$5:$AR$12,0),2))*($G522/INDEX($AV$5:$BA$12,MATCH($D522,$AR$5:$AR$12,0),2))^$I522)+(EXP(-$G522/INDEX($AV$5:$BA$12,MATCH($D522,$AR$5:$AR$12,0),3))*($G522/INDEX($AV$5:$BA$12,MATCH($D522,$AR$5:$AR$12,0),3))^$I522)+(EXP(-$G522/INDEX($AV$5:$BA$12,MATCH($D522,$AR$5:$AR$12,0),4))*($G522/INDEX($AV$5:$BA$12,MATCH($D522,$AR$5:$AR$12,0),4))^$I522)+(EXP(-$G522/INDEX($AV$5:$BA$12,MATCH($D522,$AR$5:$AR$12,0),5))*($G522/INDEX($AV$5:$BA$12,MATCH($D522,$AR$5:$AR$12,0),5))^$I522)+(EXP(-$G522/INDEX($AV$5:$BA$12,MATCH($D522,$AR$5:$AR$12,0),6))*($G522/INDEX($AV$5:$BA$12,MATCH($D522,$AR$5:$AR$12,0),6))^$I522)),0)</x:f>
        <x:v>0</x:v>
      </x:c>
      <x:c r="AB522" s="145" t="n">
        <x:f>IFERROR((EXP(-$G522/INDEX($AV$5:$BA$12,MATCH($D522,$AR$5:$AR$12,0),4))*($G522/INDEX($AV$5:$BA$12,MATCH($D522,$AR$5:$AR$12,0),4))^$I522)/((EXP(-$G522/INDEX($AV$5:$BA$12,MATCH($D522,$AR$5:$AR$12,0),1))*($G522/INDEX($AV$5:$BA$12,MATCH($D522,$AR$5:$AR$12,0),1))^$I522)+(EXP(-$G522/INDEX($AV$5:$BA$12,MATCH($D522,$AR$5:$AR$12,0),2))*($G522/INDEX($AV$5:$BA$12,MATCH($D522,$AR$5:$AR$12,0),2))^$I522)+(EXP(-$G522/INDEX($AV$5:$BA$12,MATCH($D522,$AR$5:$AR$12,0),3))*($G522/INDEX($AV$5:$BA$12,MATCH($D522,$AR$5:$AR$12,0),3))^$I522)+(EXP(-$G522/INDEX($AV$5:$BA$12,MATCH($D522,$AR$5:$AR$12,0),4))*($G522/INDEX($AV$5:$BA$12,MATCH($D522,$AR$5:$AR$12,0),4))^$I522)+(EXP(-$G522/INDEX($AV$5:$BA$12,MATCH($D522,$AR$5:$AR$12,0),5))*($G522/INDEX($AV$5:$BA$12,MATCH($D522,$AR$5:$AR$12,0),5))^$I522)+(EXP(-$G522/INDEX($AV$5:$BA$12,MATCH($D522,$AR$5:$AR$12,0),6))*($G522/INDEX($AV$5:$BA$12,MATCH($D522,$AR$5:$AR$12,0),6))^$I522)),0)</x:f>
        <x:v>0</x:v>
      </x:c>
      <x:c r="AC522" s="145" t="n">
        <x:f>IFERROR((EXP(-$G522/INDEX($AV$5:$BA$12,MATCH($D522,$AR$5:$AR$12,0),5))*($G522/INDEX($AV$5:$BA$12,MATCH($D522,$AR$5:$AR$12,0),5))^$I522)/((EXP(-$G522/INDEX($AV$5:$BA$12,MATCH($D522,$AR$5:$AR$12,0),1))*($G522/INDEX($AV$5:$BA$12,MATCH($D522,$AR$5:$AR$12,0),1))^$I522)+(EXP(-$G522/INDEX($AV$5:$BA$12,MATCH($D522,$AR$5:$AR$12,0),2))*($G522/INDEX($AV$5:$BA$12,MATCH($D522,$AR$5:$AR$12,0),2))^$I522)+(EXP(-$G522/INDEX($AV$5:$BA$12,MATCH($D522,$AR$5:$AR$12,0),3))*($G522/INDEX($AV$5:$BA$12,MATCH($D522,$AR$5:$AR$12,0),3))^$I522)+(EXP(-$G522/INDEX($AV$5:$BA$12,MATCH($D522,$AR$5:$AR$12,0),4))*($G522/INDEX($AV$5:$BA$12,MATCH($D522,$AR$5:$AR$12,0),4))^$I522)+(EXP(-$G522/INDEX($AV$5:$BA$12,MATCH($D522,$AR$5:$AR$12,0),5))*($G522/INDEX($AV$5:$BA$12,MATCH($D522,$AR$5:$AR$12,0),5))^$I522)+(EXP(-$G522/INDEX($AV$5:$BA$12,MATCH($D522,$AR$5:$AR$12,0),6))*($G522/INDEX($AV$5:$BA$12,MATCH($D522,$AR$5:$AR$12,0),6))^$I522)),0)</x:f>
        <x:v>0</x:v>
      </x:c>
      <x:c r="AD522" s="145" t="n">
        <x:f>IFERROR((EXP(-$G522/INDEX($AV$5:$BA$12,MATCH($D522,$AR$5:$AR$12,0),6))*($G522/INDEX($AV$5:$BA$12,MATCH($D522,$AR$5:$AR$12,0),6))^$I522)/((EXP(-$G522/INDEX($AV$5:$BA$12,MATCH($D522,$AR$5:$AR$12,0),1))*($G522/INDEX($AV$5:$BA$12,MATCH($D522,$AR$5:$AR$12,0),1))^$I522)+(EXP(-$G522/INDEX($AV$5:$BA$12,MATCH($D522,$AR$5:$AR$12,0),2))*($G522/INDEX($AV$5:$BA$12,MATCH($D522,$AR$5:$AR$12,0),2))^$I522)+(EXP(-$G522/INDEX($AV$5:$BA$12,MATCH($D522,$AR$5:$AR$12,0),3))*($G522/INDEX($AV$5:$BA$12,MATCH($D522,$AR$5:$AR$12,0),3))^$I522)+(EXP(-$G522/INDEX($AV$5:$BA$12,MATCH($D522,$AR$5:$AR$12,0),4))*($G522/INDEX($AV$5:$BA$12,MATCH($D522,$AR$5:$AR$12,0),4))^$I522)+(EXP(-$G522/INDEX($AV$5:$BA$12,MATCH($D522,$AR$5:$AR$12,0),5))*($G522/INDEX($AV$5:$BA$12,MATCH($D522,$AR$5:$AR$12,0),5))^$I522)+(EXP(-$G522/INDEX($AV$5:$BA$12,MATCH($D522,$AR$5:$AR$12,0),6))*($G522/INDEX($AV$5:$BA$12,MATCH($D522,$AR$5:$AR$12,0),6))^$I522)),0)</x:f>
        <x:v>0</x:v>
      </x:c>
      <x:c r="AE522" s="145" t="n">
        <x:f>IFERROR((EXP(-$G522/INDEX($BB$5:$BG$12,MATCH($D522,$AR$5:$AR$12,0),1))*($G522/INDEX($BB$5:$BG$12,MATCH($D522,$AR$5:$AR$12,0),1))^$J522)/((EXP(-$G522/INDEX($BB$5:$BG$12,MATCH($D522,$AR$5:$AR$12,0),1))*($G522/INDEX($BB$5:$BG$12,MATCH($D522,$AR$5:$AR$12,0),1))^$J522)+(EXP(-$G522/INDEX($BB$5:$BG$12,MATCH($D522,$AR$5:$AR$12,0),2))*($G522/INDEX($BB$5:$BG$12,MATCH($D522,$AR$5:$AR$12,0),2))^$J522)+(EXP(-$G522/INDEX($BB$5:$BG$12,MATCH($D522,$AR$5:$AR$12,0),3))*($G522/INDEX($BB$5:$BG$12,MATCH($D522,$AR$5:$AR$12,0),3))^$J522)+(EXP(-$G522/INDEX($BB$5:$BG$12,MATCH($D522,$AR$5:$AR$12,0),4))*($G522/INDEX($BB$5:$BG$12,MATCH($D522,$AR$5:$AR$12,0),4))^$J522)+(EXP(-$G522/INDEX($BB$5:$BG$12,MATCH($D522,$AR$5:$AR$12,0),5))*($G522/INDEX($BB$5:$BG$12,MATCH($D522,$AR$5:$AR$12,0),5))^$J522)+(EXP(-$G522/INDEX($BB$5:$BG$12,MATCH($D522,$AR$5:$AR$12,0),6))*($G522/INDEX($BB$5:$BG$12,MATCH($D522,$AR$5:$AR$12,0),6))^$J522)),0)</x:f>
        <x:v>0</x:v>
      </x:c>
      <x:c r="AF522" s="145" t="n">
        <x:f>IFERROR((EXP(-$G522/INDEX($BB$5:$BG$12,MATCH($D522,$AR$5:$AR$12,0),2))*($G522/INDEX($BB$5:$BG$12,MATCH($D522,$AR$5:$AR$12,0),2))^$J522)/((EXP(-$G522/INDEX($BB$5:$BG$12,MATCH($D522,$AR$5:$AR$12,0),1))*($G522/INDEX($BB$5:$BG$12,MATCH($D522,$AR$5:$AR$12,0),1))^$J522)+(EXP(-$G522/INDEX($BB$5:$BG$12,MATCH($D522,$AR$5:$AR$12,0),2))*($G522/INDEX($BB$5:$BG$12,MATCH($D522,$AR$5:$AR$12,0),2))^$J522)+(EXP(-$G522/INDEX($BB$5:$BG$12,MATCH($D522,$AR$5:$AR$12,0),3))*($G522/INDEX($BB$5:$BG$12,MATCH($D522,$AR$5:$AR$12,0),3))^$J522)+(EXP(-$G522/INDEX($BB$5:$BG$12,MATCH($D522,$AR$5:$AR$12,0),4))*($G522/INDEX($BB$5:$BG$12,MATCH($D522,$AR$5:$AR$12,0),4))^$J522)+(EXP(-$G522/INDEX($BB$5:$BG$12,MATCH($D522,$AR$5:$AR$12,0),5))*($G522/INDEX($BB$5:$BG$12,MATCH($D522,$AR$5:$AR$12,0),5))^$J522)+(EXP(-$G522/INDEX($BB$5:$BG$12,MATCH($D522,$AR$5:$AR$12,0),6))*($G522/INDEX($BB$5:$BG$12,MATCH($D522,$AR$5:$AR$12,0),6))^$J522)),0)</x:f>
        <x:v>0</x:v>
      </x:c>
      <x:c r="AG522" s="145" t="n">
        <x:f>IFERROR((EXP(-$G522/INDEX($BB$5:$BG$12,MATCH($D522,$AR$5:$AR$12,0),3))*($G522/INDEX($BB$5:$BG$12,MATCH($D522,$AR$5:$AR$12,0),3))^$J522)/((EXP(-$G522/INDEX($BB$5:$BG$12,MATCH($D522,$AR$5:$AR$12,0),1))*($G522/INDEX($BB$5:$BG$12,MATCH($D522,$AR$5:$AR$12,0),1))^$J522)+(EXP(-$G522/INDEX($BB$5:$BG$12,MATCH($D522,$AR$5:$AR$12,0),2))*($G522/INDEX($BB$5:$BG$12,MATCH($D522,$AR$5:$AR$12,0),2))^$J522)+(EXP(-$G522/INDEX($BB$5:$BG$12,MATCH($D522,$AR$5:$AR$12,0),3))*($G522/INDEX($BB$5:$BG$12,MATCH($D522,$AR$5:$AR$12,0),3))^$J522)+(EXP(-$G522/INDEX($BB$5:$BG$12,MATCH($D522,$AR$5:$AR$12,0),4))*($G522/INDEX($BB$5:$BG$12,MATCH($D522,$AR$5:$AR$12,0),4))^$J522)+(EXP(-$G522/INDEX($BB$5:$BG$12,MATCH($D522,$AR$5:$AR$12,0),5))*($G522/INDEX($BB$5:$BG$12,MATCH($D522,$AR$5:$AR$12,0),5))^$J522)+(EXP(-$G522/INDEX($BB$5:$BG$12,MATCH($D522,$AR$5:$AR$12,0),6))*($G522/INDEX($BB$5:$BG$12,MATCH($D522,$AR$5:$AR$12,0),6))^$J522)),0)</x:f>
        <x:v>0</x:v>
      </x:c>
      <x:c r="AH522" s="145" t="n">
        <x:f>IFERROR((EXP(-$G522/INDEX($BB$5:$BG$12,MATCH($D522,$AR$5:$AR$12,0),4))*($G522/INDEX($BB$5:$BG$12,MATCH($D522,$AR$5:$AR$12,0),4))^$J522)/((EXP(-$G522/INDEX($BB$5:$BG$12,MATCH($D522,$AR$5:$AR$12,0),1))*($G522/INDEX($BB$5:$BG$12,MATCH($D522,$AR$5:$AR$12,0),1))^$J522)+(EXP(-$G522/INDEX($BB$5:$BG$12,MATCH($D522,$AR$5:$AR$12,0),2))*($G522/INDEX($BB$5:$BG$12,MATCH($D522,$AR$5:$AR$12,0),2))^$J522)+(EXP(-$G522/INDEX($BB$5:$BG$12,MATCH($D522,$AR$5:$AR$12,0),3))*($G522/INDEX($BB$5:$BG$12,MATCH($D522,$AR$5:$AR$12,0),3))^$J522)+(EXP(-$G522/INDEX($BB$5:$BG$12,MATCH($D522,$AR$5:$AR$12,0),4))*($G522/INDEX($BB$5:$BG$12,MATCH($D522,$AR$5:$AR$12,0),4))^$J522)+(EXP(-$G522/INDEX($BB$5:$BG$12,MATCH($D522,$AR$5:$AR$12,0),5))*($G522/INDEX($BB$5:$BG$12,MATCH($D522,$AR$5:$AR$12,0),5))^$J522)+(EXP(-$G522/INDEX($BB$5:$BG$12,MATCH($D522,$AR$5:$AR$12,0),6))*($G522/INDEX($BB$5:$BG$12,MATCH($D522,$AR$5:$AR$12,0),6))^$J522)),0)</x:f>
        <x:v>0</x:v>
      </x:c>
      <x:c r="AI522" s="145" t="n">
        <x:f>IFERROR((EXP(-$G522/INDEX($BB$5:$BG$12,MATCH($D522,$AR$5:$AR$12,0),5))*($G522/INDEX($BB$5:$BG$12,MATCH($D522,$AR$5:$AR$12,0),5))^$J522)/((EXP(-$G522/INDEX($BB$5:$BG$12,MATCH($D522,$AR$5:$AR$12,0),1))*($G522/INDEX($BB$5:$BG$12,MATCH($D522,$AR$5:$AR$12,0),1))^$J522)+(EXP(-$G522/INDEX($BB$5:$BG$12,MATCH($D522,$AR$5:$AR$12,0),2))*($G522/INDEX($BB$5:$BG$12,MATCH($D522,$AR$5:$AR$12,0),2))^$J522)+(EXP(-$G522/INDEX($BB$5:$BG$12,MATCH($D522,$AR$5:$AR$12,0),3))*($G522/INDEX($BB$5:$BG$12,MATCH($D522,$AR$5:$AR$12,0),3))^$J522)+(EXP(-$G522/INDEX($BB$5:$BG$12,MATCH($D522,$AR$5:$AR$12,0),4))*($G522/INDEX($BB$5:$BG$12,MATCH($D522,$AR$5:$AR$12,0),4))^$J522)+(EXP(-$G522/INDEX($BB$5:$BG$12,MATCH($D522,$AR$5:$AR$12,0),5))*($G522/INDEX($BB$5:$BG$12,MATCH($D522,$AR$5:$AR$12,0),5))^$J522)+(EXP(-$G522/INDEX($BB$5:$BG$12,MATCH($D522,$AR$5:$AR$12,0),6))*($G522/INDEX($BB$5:$BG$12,MATCH($D522,$AR$5:$AR$12,0),6))^$J522)),0)</x:f>
        <x:v>0</x:v>
      </x:c>
      <x:c r="AJ522" s="145" t="n">
        <x:f>IFERROR((EXP(-$G522/INDEX($BB$5:$BG$12,MATCH($D522,$AR$5:$AR$12,0),6))*($G522/INDEX($BB$5:$BG$12,MATCH($D522,$AR$5:$AR$12,0),6))^$J522)/((EXP(-$G522/INDEX($BB$5:$BG$12,MATCH($D522,$AR$5:$AR$12,0),1))*($G522/INDEX($BB$5:$BG$12,MATCH($D522,$AR$5:$AR$12,0),1))^$J522)+(EXP(-$G522/INDEX($BB$5:$BG$12,MATCH($D522,$AR$5:$AR$12,0),2))*($G522/INDEX($BB$5:$BG$12,MATCH($D522,$AR$5:$AR$12,0),2))^$J522)+(EXP(-$G522/INDEX($BB$5:$BG$12,MATCH($D522,$AR$5:$AR$12,0),3))*($G522/INDEX($BB$5:$BG$12,MATCH($D522,$AR$5:$AR$12,0),3))^$J522)+(EXP(-$G522/INDEX($BB$5:$BG$12,MATCH($D522,$AR$5:$AR$12,0),4))*($G522/INDEX($BB$5:$BG$12,MATCH($D522,$AR$5:$AR$12,0),4))^$J522)+(EXP(-$G522/INDEX($BB$5:$BG$12,MATCH($D522,$AR$5:$AR$12,0),5))*($G522/INDEX($BB$5:$BG$12,MATCH($D522,$AR$5:$AR$12,0),5))^$J522)+(EXP(-$G522/INDEX($BB$5:$BG$12,MATCH($D522,$AR$5:$AR$12,0),6))*($G522/INDEX($BB$5:$BG$12,MATCH($D522,$AR$5:$AR$12,0),6))^$J522)),0)</x:f>
        <x:v>0</x:v>
      </x:c>
      <x:c r="BJ522"/>
      <x:c r="BK522"/>
      <x:c r="BL522"/>
      <x:c r="BM522"/>
      <x:c r="BN522"/>
      <x:c r="BO522"/>
      <x:c r="BP522"/>
      <x:c r="BQ522"/>
      <x:c r="BR522"/>
      <x:c r="BS522"/>
      <x:c r="BT522"/>
      <x:c r="BU522"/>
      <x:c r="BV522"/>
      <x:c r="BW522"/>
      <x:c r="BX522"/>
      <x:c r="BY522"/>
      <x:c r="BZ522"/>
    </x:row>
    <x:row r="523">
      <x:c r="A523" s="30" t="n">
        <x:f>'対象台データ'!A521</x:f>
        <x:v>46230</x:v>
      </x:c>
      <x:c r="B523" s="1004" t="str">
        <x:f>'対象台データ'!B521</x:f>
        <x:v>月</x:v>
      </x:c>
      <x:c r="C523" s="1004" t="str">
        <x:f>'対象台データ'!C521</x:f>
        <x:v>7/27</x:v>
      </x:c>
      <x:c r="D523" t="str">
        <x:f>'対象台データ'!D521</x:f>
        <x:v>カバネリ 海門決戦</x:v>
      </x:c>
      <x:c r="E523" s="1015" t="n">
        <x:f>IF($X523="A",MIN(100,MAX(0,55+(V523-55)*(1+0.4*SQRT(MIN(G523/8000,1))))),MIN(100,MAX(0,V523)))</x:f>
        <x:v>62.82997120506289</x:v>
      </x:c>
      <x:c r="F523" s="1017" t="n">
        <x:f>'対象台データ'!E521</x:f>
        <x:v>555</x:v>
      </x:c>
      <x:c r="G523" s="644" t="n">
        <x:f>'対象台データ'!F521</x:f>
        <x:v>5385</x:v>
      </x:c>
      <x:c r="H523" s="644" t="n">
        <x:f>'対象台データ'!G521</x:f>
        <x:v>1718</x:v>
      </x:c>
      <x:c r="I523" s="644" t="n">
        <x:f>'対象台データ'!H521</x:f>
        <x:v>0</x:v>
      </x:c>
      <x:c r="J523" s="644" t="n">
        <x:f>'対象台データ'!I521</x:f>
        <x:v>21</x:v>
      </x:c>
      <x:c r="K523" s="145" t="n">
        <x:f>'対象台データ'!K521</x:f>
        <x:v>1.1063447848963168</x:v>
      </x:c>
      <x:c r="L523" s="28" t="n">
        <x:f>IF(G523&lt;=0,5,IF(G523&lt;1500,5+(G523-0)*(20-5)/(1500-0),IF(G523&lt;3000,20+(G523-1500)*(40-20)/(3000-1500),IF(G523&lt;4500,40+(G523-3000)*(58-40)/(4500-3000),IF(G523&lt;6000,58+(G523-4500)*(72-58)/(6000-4500),IF(G523&lt;7500,72+(G523-6000)*(84-72)/(7500-6000),IF(G523&lt;9000,84+(G523-7500)*(93-84)/(9000-7500),IF(G523&lt;11000,93+(G523-9000)*(100-93)/(11000-9000),100))))))))</x:f>
        <x:v>66.26</x:v>
      </x:c>
      <x:c r="M523" s="28" t="n">
        <x:v>1</x:v>
      </x:c>
      <x:c r="N523" s="28" t="n">
        <x:f>MIN(100,L523*M523)</x:f>
        <x:v>66.26</x:v>
      </x:c>
      <x:c r="O523" s="28" t="n">
        <x:f>IF(K523&lt;=0.8,0,IF(K523&lt;0.9,0+(K523-0.8)*(10-0)/(0.9-0.8),IF(K523&lt;1,10+(K523-0.9)*(35-10)/(1-0.9),IF(K523&lt;1.2,35+(K523-1)*(87-35)/(1.2-1),IF(K523&lt;1.3,87+(K523-1.2)*(96-87)/(1.3-1.2),IF(K523&lt;1.45,96+(K523-1.3)*(100-96)/(1.45-1.3),100))))))</x:f>
        <x:v>62.64964407304238</x:v>
      </x:c>
      <x:c r="P523" s="145" t="n">
        <x:f>MIN(1,SQRT(G523/8000))</x:f>
        <x:v>0.820441954071097</x:v>
      </x:c>
      <x:c r="Q523" s="28" t="n">
        <x:f>35+(O523-35)*P523</x:f>
        <x:v>57.68492801265722</x:v>
      </x:c>
      <x:c r="R523" s="28" t="n">
        <x:f>IF(K523&lt;0.95,MIN(25,(0.95-K523)*250),0)</x:f>
        <x:v>0</x:v>
      </x:c>
      <x:c r="S523" s="28" t="n">
        <x:f>IF($X523="A",Y523*5+Z523*15+AA523*30+AB523*60+AC523*80+AD523*100,0)</x:f>
        <x:v>0</x:v>
      </x:c>
      <x:c r="T523" s="28" t="n">
        <x:f>IF($X523="A",AE523*5+AF523*15+AG523*30+AH523*60+AI523*80+AJ523*100,0)</x:f>
        <x:v>0</x:v>
      </x:c>
      <x:c r="U523" s="28" t="n">
        <x:f>IF($X523="A",S523*15%+T523*30%+Q523*55%,0)</x:f>
        <x:v>0</x:v>
      </x:c>
      <x:c r="V523" s="1019" t="n">
        <x:f>IF($X523="A",U523*80%+N523*20%,N523*IFERROR(INDEX($AT$5:$AT$60,MATCH($D523,$AR$5:$AR$60,0)),0.6)+Q523*IFERROR(INDEX($AU$5:$AU$60,MATCH($D523,$AR$5:$AR$60,0)),0.4)-R523)</x:f>
        <x:v>62.82997120506289</x:v>
      </x:c>
      <x:c r="W523" s="25" t="str">
        <x:f>IF(E523&gt;=90,"設定6級候補",IF(E523&gt;=75,"設定4以上強候補",IF(E523&gt;=60,"設定4以上を疑う","要観察")))</x:f>
        <x:v>設定4以上を疑う</x:v>
      </x:c>
      <x:c r="X523" s="1004" t="str">
        <x:f>IFERROR(INDEX($AS$5:$AS$60,MATCH($D523,$AR$5:$AR$60,0)),"AT")</x:f>
        <x:v>AT</x:v>
      </x:c>
      <x:c r="Y523" s="145" t="n">
        <x:f>IFERROR((EXP(-$G523/INDEX($AV$5:$BA$12,MATCH($D523,$AR$5:$AR$12,0),1))*($G523/INDEX($AV$5:$BA$12,MATCH($D523,$AR$5:$AR$12,0),1))^$I523)/((EXP(-$G523/INDEX($AV$5:$BA$12,MATCH($D523,$AR$5:$AR$12,0),1))*($G523/INDEX($AV$5:$BA$12,MATCH($D523,$AR$5:$AR$12,0),1))^$I523)+(EXP(-$G523/INDEX($AV$5:$BA$12,MATCH($D523,$AR$5:$AR$12,0),2))*($G523/INDEX($AV$5:$BA$12,MATCH($D523,$AR$5:$AR$12,0),2))^$I523)+(EXP(-$G523/INDEX($AV$5:$BA$12,MATCH($D523,$AR$5:$AR$12,0),3))*($G523/INDEX($AV$5:$BA$12,MATCH($D523,$AR$5:$AR$12,0),3))^$I523)+(EXP(-$G523/INDEX($AV$5:$BA$12,MATCH($D523,$AR$5:$AR$12,0),4))*($G523/INDEX($AV$5:$BA$12,MATCH($D523,$AR$5:$AR$12,0),4))^$I523)+(EXP(-$G523/INDEX($AV$5:$BA$12,MATCH($D523,$AR$5:$AR$12,0),5))*($G523/INDEX($AV$5:$BA$12,MATCH($D523,$AR$5:$AR$12,0),5))^$I523)+(EXP(-$G523/INDEX($AV$5:$BA$12,MATCH($D523,$AR$5:$AR$12,0),6))*($G523/INDEX($AV$5:$BA$12,MATCH($D523,$AR$5:$AR$12,0),6))^$I523)),0)</x:f>
        <x:v>0</x:v>
      </x:c>
      <x:c r="Z523" s="145" t="n">
        <x:f>IFERROR((EXP(-$G523/INDEX($AV$5:$BA$12,MATCH($D523,$AR$5:$AR$12,0),2))*($G523/INDEX($AV$5:$BA$12,MATCH($D523,$AR$5:$AR$12,0),2))^$I523)/((EXP(-$G523/INDEX($AV$5:$BA$12,MATCH($D523,$AR$5:$AR$12,0),1))*($G523/INDEX($AV$5:$BA$12,MATCH($D523,$AR$5:$AR$12,0),1))^$I523)+(EXP(-$G523/INDEX($AV$5:$BA$12,MATCH($D523,$AR$5:$AR$12,0),2))*($G523/INDEX($AV$5:$BA$12,MATCH($D523,$AR$5:$AR$12,0),2))^$I523)+(EXP(-$G523/INDEX($AV$5:$BA$12,MATCH($D523,$AR$5:$AR$12,0),3))*($G523/INDEX($AV$5:$BA$12,MATCH($D523,$AR$5:$AR$12,0),3))^$I523)+(EXP(-$G523/INDEX($AV$5:$BA$12,MATCH($D523,$AR$5:$AR$12,0),4))*($G523/INDEX($AV$5:$BA$12,MATCH($D523,$AR$5:$AR$12,0),4))^$I523)+(EXP(-$G523/INDEX($AV$5:$BA$12,MATCH($D523,$AR$5:$AR$12,0),5))*($G523/INDEX($AV$5:$BA$12,MATCH($D523,$AR$5:$AR$12,0),5))^$I523)+(EXP(-$G523/INDEX($AV$5:$BA$12,MATCH($D523,$AR$5:$AR$12,0),6))*($G523/INDEX($AV$5:$BA$12,MATCH($D523,$AR$5:$AR$12,0),6))^$I523)),0)</x:f>
        <x:v>0</x:v>
      </x:c>
      <x:c r="AA523" s="145" t="n">
        <x:f>IFERROR((EXP(-$G523/INDEX($AV$5:$BA$12,MATCH($D523,$AR$5:$AR$12,0),3))*($G523/INDEX($AV$5:$BA$12,MATCH($D523,$AR$5:$AR$12,0),3))^$I523)/((EXP(-$G523/INDEX($AV$5:$BA$12,MATCH($D523,$AR$5:$AR$12,0),1))*($G523/INDEX($AV$5:$BA$12,MATCH($D523,$AR$5:$AR$12,0),1))^$I523)+(EXP(-$G523/INDEX($AV$5:$BA$12,MATCH($D523,$AR$5:$AR$12,0),2))*($G523/INDEX($AV$5:$BA$12,MATCH($D523,$AR$5:$AR$12,0),2))^$I523)+(EXP(-$G523/INDEX($AV$5:$BA$12,MATCH($D523,$AR$5:$AR$12,0),3))*($G523/INDEX($AV$5:$BA$12,MATCH($D523,$AR$5:$AR$12,0),3))^$I523)+(EXP(-$G523/INDEX($AV$5:$BA$12,MATCH($D523,$AR$5:$AR$12,0),4))*($G523/INDEX($AV$5:$BA$12,MATCH($D523,$AR$5:$AR$12,0),4))^$I523)+(EXP(-$G523/INDEX($AV$5:$BA$12,MATCH($D523,$AR$5:$AR$12,0),5))*($G523/INDEX($AV$5:$BA$12,MATCH($D523,$AR$5:$AR$12,0),5))^$I523)+(EXP(-$G523/INDEX($AV$5:$BA$12,MATCH($D523,$AR$5:$AR$12,0),6))*($G523/INDEX($AV$5:$BA$12,MATCH($D523,$AR$5:$AR$12,0),6))^$I523)),0)</x:f>
        <x:v>0</x:v>
      </x:c>
      <x:c r="AB523" s="145" t="n">
        <x:f>IFERROR((EXP(-$G523/INDEX($AV$5:$BA$12,MATCH($D523,$AR$5:$AR$12,0),4))*($G523/INDEX($AV$5:$BA$12,MATCH($D523,$AR$5:$AR$12,0),4))^$I523)/((EXP(-$G523/INDEX($AV$5:$BA$12,MATCH($D523,$AR$5:$AR$12,0),1))*($G523/INDEX($AV$5:$BA$12,MATCH($D523,$AR$5:$AR$12,0),1))^$I523)+(EXP(-$G523/INDEX($AV$5:$BA$12,MATCH($D523,$AR$5:$AR$12,0),2))*($G523/INDEX($AV$5:$BA$12,MATCH($D523,$AR$5:$AR$12,0),2))^$I523)+(EXP(-$G523/INDEX($AV$5:$BA$12,MATCH($D523,$AR$5:$AR$12,0),3))*($G523/INDEX($AV$5:$BA$12,MATCH($D523,$AR$5:$AR$12,0),3))^$I523)+(EXP(-$G523/INDEX($AV$5:$BA$12,MATCH($D523,$AR$5:$AR$12,0),4))*($G523/INDEX($AV$5:$BA$12,MATCH($D523,$AR$5:$AR$12,0),4))^$I523)+(EXP(-$G523/INDEX($AV$5:$BA$12,MATCH($D523,$AR$5:$AR$12,0),5))*($G523/INDEX($AV$5:$BA$12,MATCH($D523,$AR$5:$AR$12,0),5))^$I523)+(EXP(-$G523/INDEX($AV$5:$BA$12,MATCH($D523,$AR$5:$AR$12,0),6))*($G523/INDEX($AV$5:$BA$12,MATCH($D523,$AR$5:$AR$12,0),6))^$I523)),0)</x:f>
        <x:v>0</x:v>
      </x:c>
      <x:c r="AC523" s="145" t="n">
        <x:f>IFERROR((EXP(-$G523/INDEX($AV$5:$BA$12,MATCH($D523,$AR$5:$AR$12,0),5))*($G523/INDEX($AV$5:$BA$12,MATCH($D523,$AR$5:$AR$12,0),5))^$I523)/((EXP(-$G523/INDEX($AV$5:$BA$12,MATCH($D523,$AR$5:$AR$12,0),1))*($G523/INDEX($AV$5:$BA$12,MATCH($D523,$AR$5:$AR$12,0),1))^$I523)+(EXP(-$G523/INDEX($AV$5:$BA$12,MATCH($D523,$AR$5:$AR$12,0),2))*($G523/INDEX($AV$5:$BA$12,MATCH($D523,$AR$5:$AR$12,0),2))^$I523)+(EXP(-$G523/INDEX($AV$5:$BA$12,MATCH($D523,$AR$5:$AR$12,0),3))*($G523/INDEX($AV$5:$BA$12,MATCH($D523,$AR$5:$AR$12,0),3))^$I523)+(EXP(-$G523/INDEX($AV$5:$BA$12,MATCH($D523,$AR$5:$AR$12,0),4))*($G523/INDEX($AV$5:$BA$12,MATCH($D523,$AR$5:$AR$12,0),4))^$I523)+(EXP(-$G523/INDEX($AV$5:$BA$12,MATCH($D523,$AR$5:$AR$12,0),5))*($G523/INDEX($AV$5:$BA$12,MATCH($D523,$AR$5:$AR$12,0),5))^$I523)+(EXP(-$G523/INDEX($AV$5:$BA$12,MATCH($D523,$AR$5:$AR$12,0),6))*($G523/INDEX($AV$5:$BA$12,MATCH($D523,$AR$5:$AR$12,0),6))^$I523)),0)</x:f>
        <x:v>0</x:v>
      </x:c>
      <x:c r="AD523" s="145" t="n">
        <x:f>IFERROR((EXP(-$G523/INDEX($AV$5:$BA$12,MATCH($D523,$AR$5:$AR$12,0),6))*($G523/INDEX($AV$5:$BA$12,MATCH($D523,$AR$5:$AR$12,0),6))^$I523)/((EXP(-$G523/INDEX($AV$5:$BA$12,MATCH($D523,$AR$5:$AR$12,0),1))*($G523/INDEX($AV$5:$BA$12,MATCH($D523,$AR$5:$AR$12,0),1))^$I523)+(EXP(-$G523/INDEX($AV$5:$BA$12,MATCH($D523,$AR$5:$AR$12,0),2))*($G523/INDEX($AV$5:$BA$12,MATCH($D523,$AR$5:$AR$12,0),2))^$I523)+(EXP(-$G523/INDEX($AV$5:$BA$12,MATCH($D523,$AR$5:$AR$12,0),3))*($G523/INDEX($AV$5:$BA$12,MATCH($D523,$AR$5:$AR$12,0),3))^$I523)+(EXP(-$G523/INDEX($AV$5:$BA$12,MATCH($D523,$AR$5:$AR$12,0),4))*($G523/INDEX($AV$5:$BA$12,MATCH($D523,$AR$5:$AR$12,0),4))^$I523)+(EXP(-$G523/INDEX($AV$5:$BA$12,MATCH($D523,$AR$5:$AR$12,0),5))*($G523/INDEX($AV$5:$BA$12,MATCH($D523,$AR$5:$AR$12,0),5))^$I523)+(EXP(-$G523/INDEX($AV$5:$BA$12,MATCH($D523,$AR$5:$AR$12,0),6))*($G523/INDEX($AV$5:$BA$12,MATCH($D523,$AR$5:$AR$12,0),6))^$I523)),0)</x:f>
        <x:v>0</x:v>
      </x:c>
      <x:c r="AE523" s="145" t="n">
        <x:f>IFERROR((EXP(-$G523/INDEX($BB$5:$BG$12,MATCH($D523,$AR$5:$AR$12,0),1))*($G523/INDEX($BB$5:$BG$12,MATCH($D523,$AR$5:$AR$12,0),1))^$J523)/((EXP(-$G523/INDEX($BB$5:$BG$12,MATCH($D523,$AR$5:$AR$12,0),1))*($G523/INDEX($BB$5:$BG$12,MATCH($D523,$AR$5:$AR$12,0),1))^$J523)+(EXP(-$G523/INDEX($BB$5:$BG$12,MATCH($D523,$AR$5:$AR$12,0),2))*($G523/INDEX($BB$5:$BG$12,MATCH($D523,$AR$5:$AR$12,0),2))^$J523)+(EXP(-$G523/INDEX($BB$5:$BG$12,MATCH($D523,$AR$5:$AR$12,0),3))*($G523/INDEX($BB$5:$BG$12,MATCH($D523,$AR$5:$AR$12,0),3))^$J523)+(EXP(-$G523/INDEX($BB$5:$BG$12,MATCH($D523,$AR$5:$AR$12,0),4))*($G523/INDEX($BB$5:$BG$12,MATCH($D523,$AR$5:$AR$12,0),4))^$J523)+(EXP(-$G523/INDEX($BB$5:$BG$12,MATCH($D523,$AR$5:$AR$12,0),5))*($G523/INDEX($BB$5:$BG$12,MATCH($D523,$AR$5:$AR$12,0),5))^$J523)+(EXP(-$G523/INDEX($BB$5:$BG$12,MATCH($D523,$AR$5:$AR$12,0),6))*($G523/INDEX($BB$5:$BG$12,MATCH($D523,$AR$5:$AR$12,0),6))^$J523)),0)</x:f>
        <x:v>0</x:v>
      </x:c>
      <x:c r="AF523" s="145" t="n">
        <x:f>IFERROR((EXP(-$G523/INDEX($BB$5:$BG$12,MATCH($D523,$AR$5:$AR$12,0),2))*($G523/INDEX($BB$5:$BG$12,MATCH($D523,$AR$5:$AR$12,0),2))^$J523)/((EXP(-$G523/INDEX($BB$5:$BG$12,MATCH($D523,$AR$5:$AR$12,0),1))*($G523/INDEX($BB$5:$BG$12,MATCH($D523,$AR$5:$AR$12,0),1))^$J523)+(EXP(-$G523/INDEX($BB$5:$BG$12,MATCH($D523,$AR$5:$AR$12,0),2))*($G523/INDEX($BB$5:$BG$12,MATCH($D523,$AR$5:$AR$12,0),2))^$J523)+(EXP(-$G523/INDEX($BB$5:$BG$12,MATCH($D523,$AR$5:$AR$12,0),3))*($G523/INDEX($BB$5:$BG$12,MATCH($D523,$AR$5:$AR$12,0),3))^$J523)+(EXP(-$G523/INDEX($BB$5:$BG$12,MATCH($D523,$AR$5:$AR$12,0),4))*($G523/INDEX($BB$5:$BG$12,MATCH($D523,$AR$5:$AR$12,0),4))^$J523)+(EXP(-$G523/INDEX($BB$5:$BG$12,MATCH($D523,$AR$5:$AR$12,0),5))*($G523/INDEX($BB$5:$BG$12,MATCH($D523,$AR$5:$AR$12,0),5))^$J523)+(EXP(-$G523/INDEX($BB$5:$BG$12,MATCH($D523,$AR$5:$AR$12,0),6))*($G523/INDEX($BB$5:$BG$12,MATCH($D523,$AR$5:$AR$12,0),6))^$J523)),0)</x:f>
        <x:v>0</x:v>
      </x:c>
      <x:c r="AG523" s="145" t="n">
        <x:f>IFERROR((EXP(-$G523/INDEX($BB$5:$BG$12,MATCH($D523,$AR$5:$AR$12,0),3))*($G523/INDEX($BB$5:$BG$12,MATCH($D523,$AR$5:$AR$12,0),3))^$J523)/((EXP(-$G523/INDEX($BB$5:$BG$12,MATCH($D523,$AR$5:$AR$12,0),1))*($G523/INDEX($BB$5:$BG$12,MATCH($D523,$AR$5:$AR$12,0),1))^$J523)+(EXP(-$G523/INDEX($BB$5:$BG$12,MATCH($D523,$AR$5:$AR$12,0),2))*($G523/INDEX($BB$5:$BG$12,MATCH($D523,$AR$5:$AR$12,0),2))^$J523)+(EXP(-$G523/INDEX($BB$5:$BG$12,MATCH($D523,$AR$5:$AR$12,0),3))*($G523/INDEX($BB$5:$BG$12,MATCH($D523,$AR$5:$AR$12,0),3))^$J523)+(EXP(-$G523/INDEX($BB$5:$BG$12,MATCH($D523,$AR$5:$AR$12,0),4))*($G523/INDEX($BB$5:$BG$12,MATCH($D523,$AR$5:$AR$12,0),4))^$J523)+(EXP(-$G523/INDEX($BB$5:$BG$12,MATCH($D523,$AR$5:$AR$12,0),5))*($G523/INDEX($BB$5:$BG$12,MATCH($D523,$AR$5:$AR$12,0),5))^$J523)+(EXP(-$G523/INDEX($BB$5:$BG$12,MATCH($D523,$AR$5:$AR$12,0),6))*($G523/INDEX($BB$5:$BG$12,MATCH($D523,$AR$5:$AR$12,0),6))^$J523)),0)</x:f>
        <x:v>0</x:v>
      </x:c>
      <x:c r="AH523" s="145" t="n">
        <x:f>IFERROR((EXP(-$G523/INDEX($BB$5:$BG$12,MATCH($D523,$AR$5:$AR$12,0),4))*($G523/INDEX($BB$5:$BG$12,MATCH($D523,$AR$5:$AR$12,0),4))^$J523)/((EXP(-$G523/INDEX($BB$5:$BG$12,MATCH($D523,$AR$5:$AR$12,0),1))*($G523/INDEX($BB$5:$BG$12,MATCH($D523,$AR$5:$AR$12,0),1))^$J523)+(EXP(-$G523/INDEX($BB$5:$BG$12,MATCH($D523,$AR$5:$AR$12,0),2))*($G523/INDEX($BB$5:$BG$12,MATCH($D523,$AR$5:$AR$12,0),2))^$J523)+(EXP(-$G523/INDEX($BB$5:$BG$12,MATCH($D523,$AR$5:$AR$12,0),3))*($G523/INDEX($BB$5:$BG$12,MATCH($D523,$AR$5:$AR$12,0),3))^$J523)+(EXP(-$G523/INDEX($BB$5:$BG$12,MATCH($D523,$AR$5:$AR$12,0),4))*($G523/INDEX($BB$5:$BG$12,MATCH($D523,$AR$5:$AR$12,0),4))^$J523)+(EXP(-$G523/INDEX($BB$5:$BG$12,MATCH($D523,$AR$5:$AR$12,0),5))*($G523/INDEX($BB$5:$BG$12,MATCH($D523,$AR$5:$AR$12,0),5))^$J523)+(EXP(-$G523/INDEX($BB$5:$BG$12,MATCH($D523,$AR$5:$AR$12,0),6))*($G523/INDEX($BB$5:$BG$12,MATCH($D523,$AR$5:$AR$12,0),6))^$J523)),0)</x:f>
        <x:v>0</x:v>
      </x:c>
      <x:c r="AI523" s="145" t="n">
        <x:f>IFERROR((EXP(-$G523/INDEX($BB$5:$BG$12,MATCH($D523,$AR$5:$AR$12,0),5))*($G523/INDEX($BB$5:$BG$12,MATCH($D523,$AR$5:$AR$12,0),5))^$J523)/((EXP(-$G523/INDEX($BB$5:$BG$12,MATCH($D523,$AR$5:$AR$12,0),1))*($G523/INDEX($BB$5:$BG$12,MATCH($D523,$AR$5:$AR$12,0),1))^$J523)+(EXP(-$G523/INDEX($BB$5:$BG$12,MATCH($D523,$AR$5:$AR$12,0),2))*($G523/INDEX($BB$5:$BG$12,MATCH($D523,$AR$5:$AR$12,0),2))^$J523)+(EXP(-$G523/INDEX($BB$5:$BG$12,MATCH($D523,$AR$5:$AR$12,0),3))*($G523/INDEX($BB$5:$BG$12,MATCH($D523,$AR$5:$AR$12,0),3))^$J523)+(EXP(-$G523/INDEX($BB$5:$BG$12,MATCH($D523,$AR$5:$AR$12,0),4))*($G523/INDEX($BB$5:$BG$12,MATCH($D523,$AR$5:$AR$12,0),4))^$J523)+(EXP(-$G523/INDEX($BB$5:$BG$12,MATCH($D523,$AR$5:$AR$12,0),5))*($G523/INDEX($BB$5:$BG$12,MATCH($D523,$AR$5:$AR$12,0),5))^$J523)+(EXP(-$G523/INDEX($BB$5:$BG$12,MATCH($D523,$AR$5:$AR$12,0),6))*($G523/INDEX($BB$5:$BG$12,MATCH($D523,$AR$5:$AR$12,0),6))^$J523)),0)</x:f>
        <x:v>0</x:v>
      </x:c>
      <x:c r="AJ523" s="145" t="n">
        <x:f>IFERROR((EXP(-$G523/INDEX($BB$5:$BG$12,MATCH($D523,$AR$5:$AR$12,0),6))*($G523/INDEX($BB$5:$BG$12,MATCH($D523,$AR$5:$AR$12,0),6))^$J523)/((EXP(-$G523/INDEX($BB$5:$BG$12,MATCH($D523,$AR$5:$AR$12,0),1))*($G523/INDEX($BB$5:$BG$12,MATCH($D523,$AR$5:$AR$12,0),1))^$J523)+(EXP(-$G523/INDEX($BB$5:$BG$12,MATCH($D523,$AR$5:$AR$12,0),2))*($G523/INDEX($BB$5:$BG$12,MATCH($D523,$AR$5:$AR$12,0),2))^$J523)+(EXP(-$G523/INDEX($BB$5:$BG$12,MATCH($D523,$AR$5:$AR$12,0),3))*($G523/INDEX($BB$5:$BG$12,MATCH($D523,$AR$5:$AR$12,0),3))^$J523)+(EXP(-$G523/INDEX($BB$5:$BG$12,MATCH($D523,$AR$5:$AR$12,0),4))*($G523/INDEX($BB$5:$BG$12,MATCH($D523,$AR$5:$AR$12,0),4))^$J523)+(EXP(-$G523/INDEX($BB$5:$BG$12,MATCH($D523,$AR$5:$AR$12,0),5))*($G523/INDEX($BB$5:$BG$12,MATCH($D523,$AR$5:$AR$12,0),5))^$J523)+(EXP(-$G523/INDEX($BB$5:$BG$12,MATCH($D523,$AR$5:$AR$12,0),6))*($G523/INDEX($BB$5:$BG$12,MATCH($D523,$AR$5:$AR$12,0),6))^$J523)),0)</x:f>
        <x:v>0</x:v>
      </x:c>
      <x:c r="BJ523"/>
      <x:c r="BK523"/>
      <x:c r="BL523"/>
      <x:c r="BM523"/>
      <x:c r="BN523"/>
      <x:c r="BO523"/>
      <x:c r="BP523"/>
      <x:c r="BQ523"/>
      <x:c r="BR523"/>
      <x:c r="BS523"/>
      <x:c r="BT523"/>
      <x:c r="BU523"/>
      <x:c r="BV523"/>
      <x:c r="BW523"/>
      <x:c r="BX523"/>
      <x:c r="BY523"/>
      <x:c r="BZ523"/>
    </x:row>
    <x:row r="524">
      <x:c r="A524" s="30" t="n">
        <x:f>'対象台データ'!A522</x:f>
        <x:v>46230</x:v>
      </x:c>
      <x:c r="B524" s="1004" t="str">
        <x:f>'対象台データ'!B522</x:f>
        <x:v>月</x:v>
      </x:c>
      <x:c r="C524" s="1004" t="str">
        <x:f>'対象台データ'!C522</x:f>
        <x:v>7/27</x:v>
      </x:c>
      <x:c r="D524" t="str">
        <x:f>'対象台データ'!D522</x:f>
        <x:v>カバネリ 海門決戦</x:v>
      </x:c>
      <x:c r="E524" s="1015" t="n">
        <x:f>IF($X524="A",MIN(100,MAX(0,55+(V524-55)*(1+0.4*SQRT(MIN(G524/8000,1))))),MIN(100,MAX(0,V524)))</x:f>
        <x:v>54.41163637104888</x:v>
      </x:c>
      <x:c r="F524" s="1017" t="n">
        <x:f>'対象台データ'!E522</x:f>
        <x:v>556</x:v>
      </x:c>
      <x:c r="G524" s="644" t="n">
        <x:f>'対象台データ'!F522</x:f>
        <x:v>5670</x:v>
      </x:c>
      <x:c r="H524" s="644" t="n">
        <x:f>'対象台データ'!G522</x:f>
        <x:v>-190</x:v>
      </x:c>
      <x:c r="I524" s="644" t="n">
        <x:f>'対象台データ'!H522</x:f>
        <x:v>0</x:v>
      </x:c>
      <x:c r="J524" s="644" t="n">
        <x:f>'対象台データ'!I522</x:f>
        <x:v>22</x:v>
      </x:c>
      <x:c r="K524" s="145" t="n">
        <x:f>'対象台データ'!K522</x:f>
        <x:v>0.9888300999412111</x:v>
      </x:c>
      <x:c r="L524" s="28" t="n">
        <x:f>IF(G524&lt;=0,5,IF(G524&lt;1500,5+(G524-0)*(20-5)/(1500-0),IF(G524&lt;3000,20+(G524-1500)*(40-20)/(3000-1500),IF(G524&lt;4500,40+(G524-3000)*(58-40)/(4500-3000),IF(G524&lt;6000,58+(G524-4500)*(72-58)/(6000-4500),IF(G524&lt;7500,72+(G524-6000)*(84-72)/(7500-6000),IF(G524&lt;9000,84+(G524-7500)*(93-84)/(9000-7500),IF(G524&lt;11000,93+(G524-9000)*(100-93)/(11000-9000),100))))))))</x:f>
        <x:v>68.92</x:v>
      </x:c>
      <x:c r="M524" s="28" t="n">
        <x:v>1</x:v>
      </x:c>
      <x:c r="N524" s="28" t="n">
        <x:f>MIN(100,L524*M524)</x:f>
        <x:v>68.92</x:v>
      </x:c>
      <x:c r="O524" s="28" t="n">
        <x:f>IF(K524&lt;=0.8,0,IF(K524&lt;0.9,0+(K524-0.8)*(10-0)/(0.9-0.8),IF(K524&lt;1,10+(K524-0.9)*(35-10)/(1-0.9),IF(K524&lt;1.2,35+(K524-1)*(87-35)/(1.2-1),IF(K524&lt;1.3,87+(K524-1.2)*(96-87)/(1.3-1.2),IF(K524&lt;1.45,96+(K524-1.3)*(100-96)/(1.45-1.3),100))))))</x:f>
        <x:v>32.20752498530277</x:v>
      </x:c>
      <x:c r="P524" s="145" t="n">
        <x:f>MIN(1,SQRT(G524/8000))</x:f>
        <x:v>0.8418729120241368</x:v>
      </x:c>
      <x:c r="Q524" s="28" t="n">
        <x:f>35+(O524-35)*P524</x:f>
        <x:v>32.6490909276222</x:v>
      </x:c>
      <x:c r="R524" s="28" t="n">
        <x:f>IF(K524&lt;0.95,MIN(25,(0.95-K524)*250),0)</x:f>
        <x:v>0</x:v>
      </x:c>
      <x:c r="S524" s="28" t="n">
        <x:f>IF($X524="A",Y524*5+Z524*15+AA524*30+AB524*60+AC524*80+AD524*100,0)</x:f>
        <x:v>0</x:v>
      </x:c>
      <x:c r="T524" s="28" t="n">
        <x:f>IF($X524="A",AE524*5+AF524*15+AG524*30+AH524*60+AI524*80+AJ524*100,0)</x:f>
        <x:v>0</x:v>
      </x:c>
      <x:c r="U524" s="28" t="n">
        <x:f>IF($X524="A",S524*15%+T524*30%+Q524*55%,0)</x:f>
        <x:v>0</x:v>
      </x:c>
      <x:c r="V524" s="1019" t="n">
        <x:f>IF($X524="A",U524*80%+N524*20%,N524*IFERROR(INDEX($AT$5:$AT$60,MATCH($D524,$AR$5:$AR$60,0)),0.6)+Q524*IFERROR(INDEX($AU$5:$AU$60,MATCH($D524,$AR$5:$AR$60,0)),0.4)-R524)</x:f>
        <x:v>54.41163637104888</x:v>
      </x:c>
      <x:c r="W524" s="25" t="str">
        <x:f>IF(E524&gt;=90,"設定6級候補",IF(E524&gt;=75,"設定4以上強候補",IF(E524&gt;=60,"設定4以上を疑う","要観察")))</x:f>
        <x:v>要観察</x:v>
      </x:c>
      <x:c r="X524" s="1004" t="str">
        <x:f>IFERROR(INDEX($AS$5:$AS$60,MATCH($D524,$AR$5:$AR$60,0)),"AT")</x:f>
        <x:v>AT</x:v>
      </x:c>
      <x:c r="Y524" s="145" t="n">
        <x:f>IFERROR((EXP(-$G524/INDEX($AV$5:$BA$12,MATCH($D524,$AR$5:$AR$12,0),1))*($G524/INDEX($AV$5:$BA$12,MATCH($D524,$AR$5:$AR$12,0),1))^$I524)/((EXP(-$G524/INDEX($AV$5:$BA$12,MATCH($D524,$AR$5:$AR$12,0),1))*($G524/INDEX($AV$5:$BA$12,MATCH($D524,$AR$5:$AR$12,0),1))^$I524)+(EXP(-$G524/INDEX($AV$5:$BA$12,MATCH($D524,$AR$5:$AR$12,0),2))*($G524/INDEX($AV$5:$BA$12,MATCH($D524,$AR$5:$AR$12,0),2))^$I524)+(EXP(-$G524/INDEX($AV$5:$BA$12,MATCH($D524,$AR$5:$AR$12,0),3))*($G524/INDEX($AV$5:$BA$12,MATCH($D524,$AR$5:$AR$12,0),3))^$I524)+(EXP(-$G524/INDEX($AV$5:$BA$12,MATCH($D524,$AR$5:$AR$12,0),4))*($G524/INDEX($AV$5:$BA$12,MATCH($D524,$AR$5:$AR$12,0),4))^$I524)+(EXP(-$G524/INDEX($AV$5:$BA$12,MATCH($D524,$AR$5:$AR$12,0),5))*($G524/INDEX($AV$5:$BA$12,MATCH($D524,$AR$5:$AR$12,0),5))^$I524)+(EXP(-$G524/INDEX($AV$5:$BA$12,MATCH($D524,$AR$5:$AR$12,0),6))*($G524/INDEX($AV$5:$BA$12,MATCH($D524,$AR$5:$AR$12,0),6))^$I524)),0)</x:f>
        <x:v>0</x:v>
      </x:c>
      <x:c r="Z524" s="145" t="n">
        <x:f>IFERROR((EXP(-$G524/INDEX($AV$5:$BA$12,MATCH($D524,$AR$5:$AR$12,0),2))*($G524/INDEX($AV$5:$BA$12,MATCH($D524,$AR$5:$AR$12,0),2))^$I524)/((EXP(-$G524/INDEX($AV$5:$BA$12,MATCH($D524,$AR$5:$AR$12,0),1))*($G524/INDEX($AV$5:$BA$12,MATCH($D524,$AR$5:$AR$12,0),1))^$I524)+(EXP(-$G524/INDEX($AV$5:$BA$12,MATCH($D524,$AR$5:$AR$12,0),2))*($G524/INDEX($AV$5:$BA$12,MATCH($D524,$AR$5:$AR$12,0),2))^$I524)+(EXP(-$G524/INDEX($AV$5:$BA$12,MATCH($D524,$AR$5:$AR$12,0),3))*($G524/INDEX($AV$5:$BA$12,MATCH($D524,$AR$5:$AR$12,0),3))^$I524)+(EXP(-$G524/INDEX($AV$5:$BA$12,MATCH($D524,$AR$5:$AR$12,0),4))*($G524/INDEX($AV$5:$BA$12,MATCH($D524,$AR$5:$AR$12,0),4))^$I524)+(EXP(-$G524/INDEX($AV$5:$BA$12,MATCH($D524,$AR$5:$AR$12,0),5))*($G524/INDEX($AV$5:$BA$12,MATCH($D524,$AR$5:$AR$12,0),5))^$I524)+(EXP(-$G524/INDEX($AV$5:$BA$12,MATCH($D524,$AR$5:$AR$12,0),6))*($G524/INDEX($AV$5:$BA$12,MATCH($D524,$AR$5:$AR$12,0),6))^$I524)),0)</x:f>
        <x:v>0</x:v>
      </x:c>
      <x:c r="AA524" s="145" t="n">
        <x:f>IFERROR((EXP(-$G524/INDEX($AV$5:$BA$12,MATCH($D524,$AR$5:$AR$12,0),3))*($G524/INDEX($AV$5:$BA$12,MATCH($D524,$AR$5:$AR$12,0),3))^$I524)/((EXP(-$G524/INDEX($AV$5:$BA$12,MATCH($D524,$AR$5:$AR$12,0),1))*($G524/INDEX($AV$5:$BA$12,MATCH($D524,$AR$5:$AR$12,0),1))^$I524)+(EXP(-$G524/INDEX($AV$5:$BA$12,MATCH($D524,$AR$5:$AR$12,0),2))*($G524/INDEX($AV$5:$BA$12,MATCH($D524,$AR$5:$AR$12,0),2))^$I524)+(EXP(-$G524/INDEX($AV$5:$BA$12,MATCH($D524,$AR$5:$AR$12,0),3))*($G524/INDEX($AV$5:$BA$12,MATCH($D524,$AR$5:$AR$12,0),3))^$I524)+(EXP(-$G524/INDEX($AV$5:$BA$12,MATCH($D524,$AR$5:$AR$12,0),4))*($G524/INDEX($AV$5:$BA$12,MATCH($D524,$AR$5:$AR$12,0),4))^$I524)+(EXP(-$G524/INDEX($AV$5:$BA$12,MATCH($D524,$AR$5:$AR$12,0),5))*($G524/INDEX($AV$5:$BA$12,MATCH($D524,$AR$5:$AR$12,0),5))^$I524)+(EXP(-$G524/INDEX($AV$5:$BA$12,MATCH($D524,$AR$5:$AR$12,0),6))*($G524/INDEX($AV$5:$BA$12,MATCH($D524,$AR$5:$AR$12,0),6))^$I524)),0)</x:f>
        <x:v>0</x:v>
      </x:c>
      <x:c r="AB524" s="145" t="n">
        <x:f>IFERROR((EXP(-$G524/INDEX($AV$5:$BA$12,MATCH($D524,$AR$5:$AR$12,0),4))*($G524/INDEX($AV$5:$BA$12,MATCH($D524,$AR$5:$AR$12,0),4))^$I524)/((EXP(-$G524/INDEX($AV$5:$BA$12,MATCH($D524,$AR$5:$AR$12,0),1))*($G524/INDEX($AV$5:$BA$12,MATCH($D524,$AR$5:$AR$12,0),1))^$I524)+(EXP(-$G524/INDEX($AV$5:$BA$12,MATCH($D524,$AR$5:$AR$12,0),2))*($G524/INDEX($AV$5:$BA$12,MATCH($D524,$AR$5:$AR$12,0),2))^$I524)+(EXP(-$G524/INDEX($AV$5:$BA$12,MATCH($D524,$AR$5:$AR$12,0),3))*($G524/INDEX($AV$5:$BA$12,MATCH($D524,$AR$5:$AR$12,0),3))^$I524)+(EXP(-$G524/INDEX($AV$5:$BA$12,MATCH($D524,$AR$5:$AR$12,0),4))*($G524/INDEX($AV$5:$BA$12,MATCH($D524,$AR$5:$AR$12,0),4))^$I524)+(EXP(-$G524/INDEX($AV$5:$BA$12,MATCH($D524,$AR$5:$AR$12,0),5))*($G524/INDEX($AV$5:$BA$12,MATCH($D524,$AR$5:$AR$12,0),5))^$I524)+(EXP(-$G524/INDEX($AV$5:$BA$12,MATCH($D524,$AR$5:$AR$12,0),6))*($G524/INDEX($AV$5:$BA$12,MATCH($D524,$AR$5:$AR$12,0),6))^$I524)),0)</x:f>
        <x:v>0</x:v>
      </x:c>
      <x:c r="AC524" s="145" t="n">
        <x:f>IFERROR((EXP(-$G524/INDEX($AV$5:$BA$12,MATCH($D524,$AR$5:$AR$12,0),5))*($G524/INDEX($AV$5:$BA$12,MATCH($D524,$AR$5:$AR$12,0),5))^$I524)/((EXP(-$G524/INDEX($AV$5:$BA$12,MATCH($D524,$AR$5:$AR$12,0),1))*($G524/INDEX($AV$5:$BA$12,MATCH($D524,$AR$5:$AR$12,0),1))^$I524)+(EXP(-$G524/INDEX($AV$5:$BA$12,MATCH($D524,$AR$5:$AR$12,0),2))*($G524/INDEX($AV$5:$BA$12,MATCH($D524,$AR$5:$AR$12,0),2))^$I524)+(EXP(-$G524/INDEX($AV$5:$BA$12,MATCH($D524,$AR$5:$AR$12,0),3))*($G524/INDEX($AV$5:$BA$12,MATCH($D524,$AR$5:$AR$12,0),3))^$I524)+(EXP(-$G524/INDEX($AV$5:$BA$12,MATCH($D524,$AR$5:$AR$12,0),4))*($G524/INDEX($AV$5:$BA$12,MATCH($D524,$AR$5:$AR$12,0),4))^$I524)+(EXP(-$G524/INDEX($AV$5:$BA$12,MATCH($D524,$AR$5:$AR$12,0),5))*($G524/INDEX($AV$5:$BA$12,MATCH($D524,$AR$5:$AR$12,0),5))^$I524)+(EXP(-$G524/INDEX($AV$5:$BA$12,MATCH($D524,$AR$5:$AR$12,0),6))*($G524/INDEX($AV$5:$BA$12,MATCH($D524,$AR$5:$AR$12,0),6))^$I524)),0)</x:f>
        <x:v>0</x:v>
      </x:c>
      <x:c r="AD524" s="145" t="n">
        <x:f>IFERROR((EXP(-$G524/INDEX($AV$5:$BA$12,MATCH($D524,$AR$5:$AR$12,0),6))*($G524/INDEX($AV$5:$BA$12,MATCH($D524,$AR$5:$AR$12,0),6))^$I524)/((EXP(-$G524/INDEX($AV$5:$BA$12,MATCH($D524,$AR$5:$AR$12,0),1))*($G524/INDEX($AV$5:$BA$12,MATCH($D524,$AR$5:$AR$12,0),1))^$I524)+(EXP(-$G524/INDEX($AV$5:$BA$12,MATCH($D524,$AR$5:$AR$12,0),2))*($G524/INDEX($AV$5:$BA$12,MATCH($D524,$AR$5:$AR$12,0),2))^$I524)+(EXP(-$G524/INDEX($AV$5:$BA$12,MATCH($D524,$AR$5:$AR$12,0),3))*($G524/INDEX($AV$5:$BA$12,MATCH($D524,$AR$5:$AR$12,0),3))^$I524)+(EXP(-$G524/INDEX($AV$5:$BA$12,MATCH($D524,$AR$5:$AR$12,0),4))*($G524/INDEX($AV$5:$BA$12,MATCH($D524,$AR$5:$AR$12,0),4))^$I524)+(EXP(-$G524/INDEX($AV$5:$BA$12,MATCH($D524,$AR$5:$AR$12,0),5))*($G524/INDEX($AV$5:$BA$12,MATCH($D524,$AR$5:$AR$12,0),5))^$I524)+(EXP(-$G524/INDEX($AV$5:$BA$12,MATCH($D524,$AR$5:$AR$12,0),6))*($G524/INDEX($AV$5:$BA$12,MATCH($D524,$AR$5:$AR$12,0),6))^$I524)),0)</x:f>
        <x:v>0</x:v>
      </x:c>
      <x:c r="AE524" s="145" t="n">
        <x:f>IFERROR((EXP(-$G524/INDEX($BB$5:$BG$12,MATCH($D524,$AR$5:$AR$12,0),1))*($G524/INDEX($BB$5:$BG$12,MATCH($D524,$AR$5:$AR$12,0),1))^$J524)/((EXP(-$G524/INDEX($BB$5:$BG$12,MATCH($D524,$AR$5:$AR$12,0),1))*($G524/INDEX($BB$5:$BG$12,MATCH($D524,$AR$5:$AR$12,0),1))^$J524)+(EXP(-$G524/INDEX($BB$5:$BG$12,MATCH($D524,$AR$5:$AR$12,0),2))*($G524/INDEX($BB$5:$BG$12,MATCH($D524,$AR$5:$AR$12,0),2))^$J524)+(EXP(-$G524/INDEX($BB$5:$BG$12,MATCH($D524,$AR$5:$AR$12,0),3))*($G524/INDEX($BB$5:$BG$12,MATCH($D524,$AR$5:$AR$12,0),3))^$J524)+(EXP(-$G524/INDEX($BB$5:$BG$12,MATCH($D524,$AR$5:$AR$12,0),4))*($G524/INDEX($BB$5:$BG$12,MATCH($D524,$AR$5:$AR$12,0),4))^$J524)+(EXP(-$G524/INDEX($BB$5:$BG$12,MATCH($D524,$AR$5:$AR$12,0),5))*($G524/INDEX($BB$5:$BG$12,MATCH($D524,$AR$5:$AR$12,0),5))^$J524)+(EXP(-$G524/INDEX($BB$5:$BG$12,MATCH($D524,$AR$5:$AR$12,0),6))*($G524/INDEX($BB$5:$BG$12,MATCH($D524,$AR$5:$AR$12,0),6))^$J524)),0)</x:f>
        <x:v>0</x:v>
      </x:c>
      <x:c r="AF524" s="145" t="n">
        <x:f>IFERROR((EXP(-$G524/INDEX($BB$5:$BG$12,MATCH($D524,$AR$5:$AR$12,0),2))*($G524/INDEX($BB$5:$BG$12,MATCH($D524,$AR$5:$AR$12,0),2))^$J524)/((EXP(-$G524/INDEX($BB$5:$BG$12,MATCH($D524,$AR$5:$AR$12,0),1))*($G524/INDEX($BB$5:$BG$12,MATCH($D524,$AR$5:$AR$12,0),1))^$J524)+(EXP(-$G524/INDEX($BB$5:$BG$12,MATCH($D524,$AR$5:$AR$12,0),2))*($G524/INDEX($BB$5:$BG$12,MATCH($D524,$AR$5:$AR$12,0),2))^$J524)+(EXP(-$G524/INDEX($BB$5:$BG$12,MATCH($D524,$AR$5:$AR$12,0),3))*($G524/INDEX($BB$5:$BG$12,MATCH($D524,$AR$5:$AR$12,0),3))^$J524)+(EXP(-$G524/INDEX($BB$5:$BG$12,MATCH($D524,$AR$5:$AR$12,0),4))*($G524/INDEX($BB$5:$BG$12,MATCH($D524,$AR$5:$AR$12,0),4))^$J524)+(EXP(-$G524/INDEX($BB$5:$BG$12,MATCH($D524,$AR$5:$AR$12,0),5))*($G524/INDEX($BB$5:$BG$12,MATCH($D524,$AR$5:$AR$12,0),5))^$J524)+(EXP(-$G524/INDEX($BB$5:$BG$12,MATCH($D524,$AR$5:$AR$12,0),6))*($G524/INDEX($BB$5:$BG$12,MATCH($D524,$AR$5:$AR$12,0),6))^$J524)),0)</x:f>
        <x:v>0</x:v>
      </x:c>
      <x:c r="AG524" s="145" t="n">
        <x:f>IFERROR((EXP(-$G524/INDEX($BB$5:$BG$12,MATCH($D524,$AR$5:$AR$12,0),3))*($G524/INDEX($BB$5:$BG$12,MATCH($D524,$AR$5:$AR$12,0),3))^$J524)/((EXP(-$G524/INDEX($BB$5:$BG$12,MATCH($D524,$AR$5:$AR$12,0),1))*($G524/INDEX($BB$5:$BG$12,MATCH($D524,$AR$5:$AR$12,0),1))^$J524)+(EXP(-$G524/INDEX($BB$5:$BG$12,MATCH($D524,$AR$5:$AR$12,0),2))*($G524/INDEX($BB$5:$BG$12,MATCH($D524,$AR$5:$AR$12,0),2))^$J524)+(EXP(-$G524/INDEX($BB$5:$BG$12,MATCH($D524,$AR$5:$AR$12,0),3))*($G524/INDEX($BB$5:$BG$12,MATCH($D524,$AR$5:$AR$12,0),3))^$J524)+(EXP(-$G524/INDEX($BB$5:$BG$12,MATCH($D524,$AR$5:$AR$12,0),4))*($G524/INDEX($BB$5:$BG$12,MATCH($D524,$AR$5:$AR$12,0),4))^$J524)+(EXP(-$G524/INDEX($BB$5:$BG$12,MATCH($D524,$AR$5:$AR$12,0),5))*($G524/INDEX($BB$5:$BG$12,MATCH($D524,$AR$5:$AR$12,0),5))^$J524)+(EXP(-$G524/INDEX($BB$5:$BG$12,MATCH($D524,$AR$5:$AR$12,0),6))*($G524/INDEX($BB$5:$BG$12,MATCH($D524,$AR$5:$AR$12,0),6))^$J524)),0)</x:f>
        <x:v>0</x:v>
      </x:c>
      <x:c r="AH524" s="145" t="n">
        <x:f>IFERROR((EXP(-$G524/INDEX($BB$5:$BG$12,MATCH($D524,$AR$5:$AR$12,0),4))*($G524/INDEX($BB$5:$BG$12,MATCH($D524,$AR$5:$AR$12,0),4))^$J524)/((EXP(-$G524/INDEX($BB$5:$BG$12,MATCH($D524,$AR$5:$AR$12,0),1))*($G524/INDEX($BB$5:$BG$12,MATCH($D524,$AR$5:$AR$12,0),1))^$J524)+(EXP(-$G524/INDEX($BB$5:$BG$12,MATCH($D524,$AR$5:$AR$12,0),2))*($G524/INDEX($BB$5:$BG$12,MATCH($D524,$AR$5:$AR$12,0),2))^$J524)+(EXP(-$G524/INDEX($BB$5:$BG$12,MATCH($D524,$AR$5:$AR$12,0),3))*($G524/INDEX($BB$5:$BG$12,MATCH($D524,$AR$5:$AR$12,0),3))^$J524)+(EXP(-$G524/INDEX($BB$5:$BG$12,MATCH($D524,$AR$5:$AR$12,0),4))*($G524/INDEX($BB$5:$BG$12,MATCH($D524,$AR$5:$AR$12,0),4))^$J524)+(EXP(-$G524/INDEX($BB$5:$BG$12,MATCH($D524,$AR$5:$AR$12,0),5))*($G524/INDEX($BB$5:$BG$12,MATCH($D524,$AR$5:$AR$12,0),5))^$J524)+(EXP(-$G524/INDEX($BB$5:$BG$12,MATCH($D524,$AR$5:$AR$12,0),6))*($G524/INDEX($BB$5:$BG$12,MATCH($D524,$AR$5:$AR$12,0),6))^$J524)),0)</x:f>
        <x:v>0</x:v>
      </x:c>
      <x:c r="AI524" s="145" t="n">
        <x:f>IFERROR((EXP(-$G524/INDEX($BB$5:$BG$12,MATCH($D524,$AR$5:$AR$12,0),5))*($G524/INDEX($BB$5:$BG$12,MATCH($D524,$AR$5:$AR$12,0),5))^$J524)/((EXP(-$G524/INDEX($BB$5:$BG$12,MATCH($D524,$AR$5:$AR$12,0),1))*($G524/INDEX($BB$5:$BG$12,MATCH($D524,$AR$5:$AR$12,0),1))^$J524)+(EXP(-$G524/INDEX($BB$5:$BG$12,MATCH($D524,$AR$5:$AR$12,0),2))*($G524/INDEX($BB$5:$BG$12,MATCH($D524,$AR$5:$AR$12,0),2))^$J524)+(EXP(-$G524/INDEX($BB$5:$BG$12,MATCH($D524,$AR$5:$AR$12,0),3))*($G524/INDEX($BB$5:$BG$12,MATCH($D524,$AR$5:$AR$12,0),3))^$J524)+(EXP(-$G524/INDEX($BB$5:$BG$12,MATCH($D524,$AR$5:$AR$12,0),4))*($G524/INDEX($BB$5:$BG$12,MATCH($D524,$AR$5:$AR$12,0),4))^$J524)+(EXP(-$G524/INDEX($BB$5:$BG$12,MATCH($D524,$AR$5:$AR$12,0),5))*($G524/INDEX($BB$5:$BG$12,MATCH($D524,$AR$5:$AR$12,0),5))^$J524)+(EXP(-$G524/INDEX($BB$5:$BG$12,MATCH($D524,$AR$5:$AR$12,0),6))*($G524/INDEX($BB$5:$BG$12,MATCH($D524,$AR$5:$AR$12,0),6))^$J524)),0)</x:f>
        <x:v>0</x:v>
      </x:c>
      <x:c r="AJ524" s="145" t="n">
        <x:f>IFERROR((EXP(-$G524/INDEX($BB$5:$BG$12,MATCH($D524,$AR$5:$AR$12,0),6))*($G524/INDEX($BB$5:$BG$12,MATCH($D524,$AR$5:$AR$12,0),6))^$J524)/((EXP(-$G524/INDEX($BB$5:$BG$12,MATCH($D524,$AR$5:$AR$12,0),1))*($G524/INDEX($BB$5:$BG$12,MATCH($D524,$AR$5:$AR$12,0),1))^$J524)+(EXP(-$G524/INDEX($BB$5:$BG$12,MATCH($D524,$AR$5:$AR$12,0),2))*($G524/INDEX($BB$5:$BG$12,MATCH($D524,$AR$5:$AR$12,0),2))^$J524)+(EXP(-$G524/INDEX($BB$5:$BG$12,MATCH($D524,$AR$5:$AR$12,0),3))*($G524/INDEX($BB$5:$BG$12,MATCH($D524,$AR$5:$AR$12,0),3))^$J524)+(EXP(-$G524/INDEX($BB$5:$BG$12,MATCH($D524,$AR$5:$AR$12,0),4))*($G524/INDEX($BB$5:$BG$12,MATCH($D524,$AR$5:$AR$12,0),4))^$J524)+(EXP(-$G524/INDEX($BB$5:$BG$12,MATCH($D524,$AR$5:$AR$12,0),5))*($G524/INDEX($BB$5:$BG$12,MATCH($D524,$AR$5:$AR$12,0),5))^$J524)+(EXP(-$G524/INDEX($BB$5:$BG$12,MATCH($D524,$AR$5:$AR$12,0),6))*($G524/INDEX($BB$5:$BG$12,MATCH($D524,$AR$5:$AR$12,0),6))^$J524)),0)</x:f>
        <x:v>0</x:v>
      </x:c>
      <x:c r="BJ524"/>
      <x:c r="BK524"/>
      <x:c r="BL524"/>
      <x:c r="BM524"/>
      <x:c r="BN524"/>
      <x:c r="BO524"/>
      <x:c r="BP524"/>
      <x:c r="BQ524"/>
      <x:c r="BR524"/>
      <x:c r="BS524"/>
      <x:c r="BT524"/>
      <x:c r="BU524"/>
      <x:c r="BV524"/>
      <x:c r="BW524"/>
      <x:c r="BX524"/>
      <x:c r="BY524"/>
      <x:c r="BZ524"/>
    </x:row>
    <x:row r="525">
      <x:c r="A525" s="30" t="n">
        <x:f>'対象台データ'!A523</x:f>
        <x:v>46230</x:v>
      </x:c>
      <x:c r="B525" s="1004" t="str">
        <x:f>'対象台データ'!B523</x:f>
        <x:v>月</x:v>
      </x:c>
      <x:c r="C525" s="1004" t="str">
        <x:f>'対象台データ'!C523</x:f>
        <x:v>7/27</x:v>
      </x:c>
      <x:c r="D525" t="str">
        <x:f>'対象台データ'!D523</x:f>
        <x:v>カバネリ 海門決戦</x:v>
      </x:c>
      <x:c r="E525" s="1015" t="n">
        <x:f>IF($X525="A",MIN(100,MAX(0,55+(V525-55)*(1+0.4*SQRT(MIN(G525/8000,1))))),MIN(100,MAX(0,V525)))</x:f>
        <x:v>55.74026498184953</x:v>
      </x:c>
      <x:c r="F525" s="1017" t="n">
        <x:f>'対象台データ'!E523</x:f>
        <x:v>557</x:v>
      </x:c>
      <x:c r="G525" s="644" t="n">
        <x:f>'対象台データ'!F523</x:f>
        <x:v>5949</x:v>
      </x:c>
      <x:c r="H525" s="644" t="n">
        <x:f>'対象台データ'!G523</x:f>
        <x:v>-243</x:v>
      </x:c>
      <x:c r="I525" s="644" t="n">
        <x:f>'対象台データ'!H523</x:f>
        <x:v>0</x:v>
      </x:c>
      <x:c r="J525" s="644" t="n">
        <x:f>'対象台データ'!I523</x:f>
        <x:v>29</x:v>
      </x:c>
      <x:c r="K525" s="145" t="n">
        <x:f>'対象台データ'!K523</x:f>
        <x:v>0.9863842662632375</x:v>
      </x:c>
      <x:c r="L525" s="28" t="n">
        <x:f>IF(G525&lt;=0,5,IF(G525&lt;1500,5+(G525-0)*(20-5)/(1500-0),IF(G525&lt;3000,20+(G525-1500)*(40-20)/(3000-1500),IF(G525&lt;4500,40+(G525-3000)*(58-40)/(4500-3000),IF(G525&lt;6000,58+(G525-4500)*(72-58)/(6000-4500),IF(G525&lt;7500,72+(G525-6000)*(84-72)/(7500-6000),IF(G525&lt;9000,84+(G525-7500)*(93-84)/(9000-7500),IF(G525&lt;11000,93+(G525-9000)*(100-93)/(11000-9000),100))))))))</x:f>
        <x:v>71.524</x:v>
      </x:c>
      <x:c r="M525" s="28" t="n">
        <x:v>1</x:v>
      </x:c>
      <x:c r="N525" s="28" t="n">
        <x:f>MIN(100,L525*M525)</x:f>
        <x:v>71.524</x:v>
      </x:c>
      <x:c r="O525" s="28" t="n">
        <x:f>IF(K525&lt;=0.8,0,IF(K525&lt;0.9,0+(K525-0.8)*(10-0)/(0.9-0.8),IF(K525&lt;1,10+(K525-0.9)*(35-10)/(1-0.9),IF(K525&lt;1.2,35+(K525-1)*(87-35)/(1.2-1),IF(K525&lt;1.3,87+(K525-1.2)*(96-87)/(1.3-1.2),IF(K525&lt;1.45,96+(K525-1.3)*(100-96)/(1.45-1.3),100))))))</x:f>
        <x:v>31.596066565809373</x:v>
      </x:c>
      <x:c r="P525" s="145" t="n">
        <x:f>MIN(1,SQRT(G525/8000))</x:f>
        <x:v>0.8623369411082886</x:v>
      </x:c>
      <x:c r="Q525" s="28" t="n">
        <x:f>35+(O525-35)*P525</x:f>
        <x:v>32.06466245462382</x:v>
      </x:c>
      <x:c r="R525" s="28" t="n">
        <x:f>IF(K525&lt;0.95,MIN(25,(0.95-K525)*250),0)</x:f>
        <x:v>0</x:v>
      </x:c>
      <x:c r="S525" s="28" t="n">
        <x:f>IF($X525="A",Y525*5+Z525*15+AA525*30+AB525*60+AC525*80+AD525*100,0)</x:f>
        <x:v>0</x:v>
      </x:c>
      <x:c r="T525" s="28" t="n">
        <x:f>IF($X525="A",AE525*5+AF525*15+AG525*30+AH525*60+AI525*80+AJ525*100,0)</x:f>
        <x:v>0</x:v>
      </x:c>
      <x:c r="U525" s="28" t="n">
        <x:f>IF($X525="A",S525*15%+T525*30%+Q525*55%,0)</x:f>
        <x:v>0</x:v>
      </x:c>
      <x:c r="V525" s="1019" t="n">
        <x:f>IF($X525="A",U525*80%+N525*20%,N525*IFERROR(INDEX($AT$5:$AT$60,MATCH($D525,$AR$5:$AR$60,0)),0.6)+Q525*IFERROR(INDEX($AU$5:$AU$60,MATCH($D525,$AR$5:$AR$60,0)),0.4)-R525)</x:f>
        <x:v>55.74026498184953</x:v>
      </x:c>
      <x:c r="W525" s="25" t="str">
        <x:f>IF(E525&gt;=90,"設定6級候補",IF(E525&gt;=75,"設定4以上強候補",IF(E525&gt;=60,"設定4以上を疑う","要観察")))</x:f>
        <x:v>要観察</x:v>
      </x:c>
      <x:c r="X525" s="1004" t="str">
        <x:f>IFERROR(INDEX($AS$5:$AS$60,MATCH($D525,$AR$5:$AR$60,0)),"AT")</x:f>
        <x:v>AT</x:v>
      </x:c>
      <x:c r="Y525" s="145" t="n">
        <x:f>IFERROR((EXP(-$G525/INDEX($AV$5:$BA$12,MATCH($D525,$AR$5:$AR$12,0),1))*($G525/INDEX($AV$5:$BA$12,MATCH($D525,$AR$5:$AR$12,0),1))^$I525)/((EXP(-$G525/INDEX($AV$5:$BA$12,MATCH($D525,$AR$5:$AR$12,0),1))*($G525/INDEX($AV$5:$BA$12,MATCH($D525,$AR$5:$AR$12,0),1))^$I525)+(EXP(-$G525/INDEX($AV$5:$BA$12,MATCH($D525,$AR$5:$AR$12,0),2))*($G525/INDEX($AV$5:$BA$12,MATCH($D525,$AR$5:$AR$12,0),2))^$I525)+(EXP(-$G525/INDEX($AV$5:$BA$12,MATCH($D525,$AR$5:$AR$12,0),3))*($G525/INDEX($AV$5:$BA$12,MATCH($D525,$AR$5:$AR$12,0),3))^$I525)+(EXP(-$G525/INDEX($AV$5:$BA$12,MATCH($D525,$AR$5:$AR$12,0),4))*($G525/INDEX($AV$5:$BA$12,MATCH($D525,$AR$5:$AR$12,0),4))^$I525)+(EXP(-$G525/INDEX($AV$5:$BA$12,MATCH($D525,$AR$5:$AR$12,0),5))*($G525/INDEX($AV$5:$BA$12,MATCH($D525,$AR$5:$AR$12,0),5))^$I525)+(EXP(-$G525/INDEX($AV$5:$BA$12,MATCH($D525,$AR$5:$AR$12,0),6))*($G525/INDEX($AV$5:$BA$12,MATCH($D525,$AR$5:$AR$12,0),6))^$I525)),0)</x:f>
        <x:v>0</x:v>
      </x:c>
      <x:c r="Z525" s="145" t="n">
        <x:f>IFERROR((EXP(-$G525/INDEX($AV$5:$BA$12,MATCH($D525,$AR$5:$AR$12,0),2))*($G525/INDEX($AV$5:$BA$12,MATCH($D525,$AR$5:$AR$12,0),2))^$I525)/((EXP(-$G525/INDEX($AV$5:$BA$12,MATCH($D525,$AR$5:$AR$12,0),1))*($G525/INDEX($AV$5:$BA$12,MATCH($D525,$AR$5:$AR$12,0),1))^$I525)+(EXP(-$G525/INDEX($AV$5:$BA$12,MATCH($D525,$AR$5:$AR$12,0),2))*($G525/INDEX($AV$5:$BA$12,MATCH($D525,$AR$5:$AR$12,0),2))^$I525)+(EXP(-$G525/INDEX($AV$5:$BA$12,MATCH($D525,$AR$5:$AR$12,0),3))*($G525/INDEX($AV$5:$BA$12,MATCH($D525,$AR$5:$AR$12,0),3))^$I525)+(EXP(-$G525/INDEX($AV$5:$BA$12,MATCH($D525,$AR$5:$AR$12,0),4))*($G525/INDEX($AV$5:$BA$12,MATCH($D525,$AR$5:$AR$12,0),4))^$I525)+(EXP(-$G525/INDEX($AV$5:$BA$12,MATCH($D525,$AR$5:$AR$12,0),5))*($G525/INDEX($AV$5:$BA$12,MATCH($D525,$AR$5:$AR$12,0),5))^$I525)+(EXP(-$G525/INDEX($AV$5:$BA$12,MATCH($D525,$AR$5:$AR$12,0),6))*($G525/INDEX($AV$5:$BA$12,MATCH($D525,$AR$5:$AR$12,0),6))^$I525)),0)</x:f>
        <x:v>0</x:v>
      </x:c>
      <x:c r="AA525" s="145" t="n">
        <x:f>IFERROR((EXP(-$G525/INDEX($AV$5:$BA$12,MATCH($D525,$AR$5:$AR$12,0),3))*($G525/INDEX($AV$5:$BA$12,MATCH($D525,$AR$5:$AR$12,0),3))^$I525)/((EXP(-$G525/INDEX($AV$5:$BA$12,MATCH($D525,$AR$5:$AR$12,0),1))*($G525/INDEX($AV$5:$BA$12,MATCH($D525,$AR$5:$AR$12,0),1))^$I525)+(EXP(-$G525/INDEX($AV$5:$BA$12,MATCH($D525,$AR$5:$AR$12,0),2))*($G525/INDEX($AV$5:$BA$12,MATCH($D525,$AR$5:$AR$12,0),2))^$I525)+(EXP(-$G525/INDEX($AV$5:$BA$12,MATCH($D525,$AR$5:$AR$12,0),3))*($G525/INDEX($AV$5:$BA$12,MATCH($D525,$AR$5:$AR$12,0),3))^$I525)+(EXP(-$G525/INDEX($AV$5:$BA$12,MATCH($D525,$AR$5:$AR$12,0),4))*($G525/INDEX($AV$5:$BA$12,MATCH($D525,$AR$5:$AR$12,0),4))^$I525)+(EXP(-$G525/INDEX($AV$5:$BA$12,MATCH($D525,$AR$5:$AR$12,0),5))*($G525/INDEX($AV$5:$BA$12,MATCH($D525,$AR$5:$AR$12,0),5))^$I525)+(EXP(-$G525/INDEX($AV$5:$BA$12,MATCH($D525,$AR$5:$AR$12,0),6))*($G525/INDEX($AV$5:$BA$12,MATCH($D525,$AR$5:$AR$12,0),6))^$I525)),0)</x:f>
        <x:v>0</x:v>
      </x:c>
      <x:c r="AB525" s="145" t="n">
        <x:f>IFERROR((EXP(-$G525/INDEX($AV$5:$BA$12,MATCH($D525,$AR$5:$AR$12,0),4))*($G525/INDEX($AV$5:$BA$12,MATCH($D525,$AR$5:$AR$12,0),4))^$I525)/((EXP(-$G525/INDEX($AV$5:$BA$12,MATCH($D525,$AR$5:$AR$12,0),1))*($G525/INDEX($AV$5:$BA$12,MATCH($D525,$AR$5:$AR$12,0),1))^$I525)+(EXP(-$G525/INDEX($AV$5:$BA$12,MATCH($D525,$AR$5:$AR$12,0),2))*($G525/INDEX($AV$5:$BA$12,MATCH($D525,$AR$5:$AR$12,0),2))^$I525)+(EXP(-$G525/INDEX($AV$5:$BA$12,MATCH($D525,$AR$5:$AR$12,0),3))*($G525/INDEX($AV$5:$BA$12,MATCH($D525,$AR$5:$AR$12,0),3))^$I525)+(EXP(-$G525/INDEX($AV$5:$BA$12,MATCH($D525,$AR$5:$AR$12,0),4))*($G525/INDEX($AV$5:$BA$12,MATCH($D525,$AR$5:$AR$12,0),4))^$I525)+(EXP(-$G525/INDEX($AV$5:$BA$12,MATCH($D525,$AR$5:$AR$12,0),5))*($G525/INDEX($AV$5:$BA$12,MATCH($D525,$AR$5:$AR$12,0),5))^$I525)+(EXP(-$G525/INDEX($AV$5:$BA$12,MATCH($D525,$AR$5:$AR$12,0),6))*($G525/INDEX($AV$5:$BA$12,MATCH($D525,$AR$5:$AR$12,0),6))^$I525)),0)</x:f>
        <x:v>0</x:v>
      </x:c>
      <x:c r="AC525" s="145" t="n">
        <x:f>IFERROR((EXP(-$G525/INDEX($AV$5:$BA$12,MATCH($D525,$AR$5:$AR$12,0),5))*($G525/INDEX($AV$5:$BA$12,MATCH($D525,$AR$5:$AR$12,0),5))^$I525)/((EXP(-$G525/INDEX($AV$5:$BA$12,MATCH($D525,$AR$5:$AR$12,0),1))*($G525/INDEX($AV$5:$BA$12,MATCH($D525,$AR$5:$AR$12,0),1))^$I525)+(EXP(-$G525/INDEX($AV$5:$BA$12,MATCH($D525,$AR$5:$AR$12,0),2))*($G525/INDEX($AV$5:$BA$12,MATCH($D525,$AR$5:$AR$12,0),2))^$I525)+(EXP(-$G525/INDEX($AV$5:$BA$12,MATCH($D525,$AR$5:$AR$12,0),3))*($G525/INDEX($AV$5:$BA$12,MATCH($D525,$AR$5:$AR$12,0),3))^$I525)+(EXP(-$G525/INDEX($AV$5:$BA$12,MATCH($D525,$AR$5:$AR$12,0),4))*($G525/INDEX($AV$5:$BA$12,MATCH($D525,$AR$5:$AR$12,0),4))^$I525)+(EXP(-$G525/INDEX($AV$5:$BA$12,MATCH($D525,$AR$5:$AR$12,0),5))*($G525/INDEX($AV$5:$BA$12,MATCH($D525,$AR$5:$AR$12,0),5))^$I525)+(EXP(-$G525/INDEX($AV$5:$BA$12,MATCH($D525,$AR$5:$AR$12,0),6))*($G525/INDEX($AV$5:$BA$12,MATCH($D525,$AR$5:$AR$12,0),6))^$I525)),0)</x:f>
        <x:v>0</x:v>
      </x:c>
      <x:c r="AD525" s="145" t="n">
        <x:f>IFERROR((EXP(-$G525/INDEX($AV$5:$BA$12,MATCH($D525,$AR$5:$AR$12,0),6))*($G525/INDEX($AV$5:$BA$12,MATCH($D525,$AR$5:$AR$12,0),6))^$I525)/((EXP(-$G525/INDEX($AV$5:$BA$12,MATCH($D525,$AR$5:$AR$12,0),1))*($G525/INDEX($AV$5:$BA$12,MATCH($D525,$AR$5:$AR$12,0),1))^$I525)+(EXP(-$G525/INDEX($AV$5:$BA$12,MATCH($D525,$AR$5:$AR$12,0),2))*($G525/INDEX($AV$5:$BA$12,MATCH($D525,$AR$5:$AR$12,0),2))^$I525)+(EXP(-$G525/INDEX($AV$5:$BA$12,MATCH($D525,$AR$5:$AR$12,0),3))*($G525/INDEX($AV$5:$BA$12,MATCH($D525,$AR$5:$AR$12,0),3))^$I525)+(EXP(-$G525/INDEX($AV$5:$BA$12,MATCH($D525,$AR$5:$AR$12,0),4))*($G525/INDEX($AV$5:$BA$12,MATCH($D525,$AR$5:$AR$12,0),4))^$I525)+(EXP(-$G525/INDEX($AV$5:$BA$12,MATCH($D525,$AR$5:$AR$12,0),5))*($G525/INDEX($AV$5:$BA$12,MATCH($D525,$AR$5:$AR$12,0),5))^$I525)+(EXP(-$G525/INDEX($AV$5:$BA$12,MATCH($D525,$AR$5:$AR$12,0),6))*($G525/INDEX($AV$5:$BA$12,MATCH($D525,$AR$5:$AR$12,0),6))^$I525)),0)</x:f>
        <x:v>0</x:v>
      </x:c>
      <x:c r="AE525" s="145" t="n">
        <x:f>IFERROR((EXP(-$G525/INDEX($BB$5:$BG$12,MATCH($D525,$AR$5:$AR$12,0),1))*($G525/INDEX($BB$5:$BG$12,MATCH($D525,$AR$5:$AR$12,0),1))^$J525)/((EXP(-$G525/INDEX($BB$5:$BG$12,MATCH($D525,$AR$5:$AR$12,0),1))*($G525/INDEX($BB$5:$BG$12,MATCH($D525,$AR$5:$AR$12,0),1))^$J525)+(EXP(-$G525/INDEX($BB$5:$BG$12,MATCH($D525,$AR$5:$AR$12,0),2))*($G525/INDEX($BB$5:$BG$12,MATCH($D525,$AR$5:$AR$12,0),2))^$J525)+(EXP(-$G525/INDEX($BB$5:$BG$12,MATCH($D525,$AR$5:$AR$12,0),3))*($G525/INDEX($BB$5:$BG$12,MATCH($D525,$AR$5:$AR$12,0),3))^$J525)+(EXP(-$G525/INDEX($BB$5:$BG$12,MATCH($D525,$AR$5:$AR$12,0),4))*($G525/INDEX($BB$5:$BG$12,MATCH($D525,$AR$5:$AR$12,0),4))^$J525)+(EXP(-$G525/INDEX($BB$5:$BG$12,MATCH($D525,$AR$5:$AR$12,0),5))*($G525/INDEX($BB$5:$BG$12,MATCH($D525,$AR$5:$AR$12,0),5))^$J525)+(EXP(-$G525/INDEX($BB$5:$BG$12,MATCH($D525,$AR$5:$AR$12,0),6))*($G525/INDEX($BB$5:$BG$12,MATCH($D525,$AR$5:$AR$12,0),6))^$J525)),0)</x:f>
        <x:v>0</x:v>
      </x:c>
      <x:c r="AF525" s="145" t="n">
        <x:f>IFERROR((EXP(-$G525/INDEX($BB$5:$BG$12,MATCH($D525,$AR$5:$AR$12,0),2))*($G525/INDEX($BB$5:$BG$12,MATCH($D525,$AR$5:$AR$12,0),2))^$J525)/((EXP(-$G525/INDEX($BB$5:$BG$12,MATCH($D525,$AR$5:$AR$12,0),1))*($G525/INDEX($BB$5:$BG$12,MATCH($D525,$AR$5:$AR$12,0),1))^$J525)+(EXP(-$G525/INDEX($BB$5:$BG$12,MATCH($D525,$AR$5:$AR$12,0),2))*($G525/INDEX($BB$5:$BG$12,MATCH($D525,$AR$5:$AR$12,0),2))^$J525)+(EXP(-$G525/INDEX($BB$5:$BG$12,MATCH($D525,$AR$5:$AR$12,0),3))*($G525/INDEX($BB$5:$BG$12,MATCH($D525,$AR$5:$AR$12,0),3))^$J525)+(EXP(-$G525/INDEX($BB$5:$BG$12,MATCH($D525,$AR$5:$AR$12,0),4))*($G525/INDEX($BB$5:$BG$12,MATCH($D525,$AR$5:$AR$12,0),4))^$J525)+(EXP(-$G525/INDEX($BB$5:$BG$12,MATCH($D525,$AR$5:$AR$12,0),5))*($G525/INDEX($BB$5:$BG$12,MATCH($D525,$AR$5:$AR$12,0),5))^$J525)+(EXP(-$G525/INDEX($BB$5:$BG$12,MATCH($D525,$AR$5:$AR$12,0),6))*($G525/INDEX($BB$5:$BG$12,MATCH($D525,$AR$5:$AR$12,0),6))^$J525)),0)</x:f>
        <x:v>0</x:v>
      </x:c>
      <x:c r="AG525" s="145" t="n">
        <x:f>IFERROR((EXP(-$G525/INDEX($BB$5:$BG$12,MATCH($D525,$AR$5:$AR$12,0),3))*($G525/INDEX($BB$5:$BG$12,MATCH($D525,$AR$5:$AR$12,0),3))^$J525)/((EXP(-$G525/INDEX($BB$5:$BG$12,MATCH($D525,$AR$5:$AR$12,0),1))*($G525/INDEX($BB$5:$BG$12,MATCH($D525,$AR$5:$AR$12,0),1))^$J525)+(EXP(-$G525/INDEX($BB$5:$BG$12,MATCH($D525,$AR$5:$AR$12,0),2))*($G525/INDEX($BB$5:$BG$12,MATCH($D525,$AR$5:$AR$12,0),2))^$J525)+(EXP(-$G525/INDEX($BB$5:$BG$12,MATCH($D525,$AR$5:$AR$12,0),3))*($G525/INDEX($BB$5:$BG$12,MATCH($D525,$AR$5:$AR$12,0),3))^$J525)+(EXP(-$G525/INDEX($BB$5:$BG$12,MATCH($D525,$AR$5:$AR$12,0),4))*($G525/INDEX($BB$5:$BG$12,MATCH($D525,$AR$5:$AR$12,0),4))^$J525)+(EXP(-$G525/INDEX($BB$5:$BG$12,MATCH($D525,$AR$5:$AR$12,0),5))*($G525/INDEX($BB$5:$BG$12,MATCH($D525,$AR$5:$AR$12,0),5))^$J525)+(EXP(-$G525/INDEX($BB$5:$BG$12,MATCH($D525,$AR$5:$AR$12,0),6))*($G525/INDEX($BB$5:$BG$12,MATCH($D525,$AR$5:$AR$12,0),6))^$J525)),0)</x:f>
        <x:v>0</x:v>
      </x:c>
      <x:c r="AH525" s="145" t="n">
        <x:f>IFERROR((EXP(-$G525/INDEX($BB$5:$BG$12,MATCH($D525,$AR$5:$AR$12,0),4))*($G525/INDEX($BB$5:$BG$12,MATCH($D525,$AR$5:$AR$12,0),4))^$J525)/((EXP(-$G525/INDEX($BB$5:$BG$12,MATCH($D525,$AR$5:$AR$12,0),1))*($G525/INDEX($BB$5:$BG$12,MATCH($D525,$AR$5:$AR$12,0),1))^$J525)+(EXP(-$G525/INDEX($BB$5:$BG$12,MATCH($D525,$AR$5:$AR$12,0),2))*($G525/INDEX($BB$5:$BG$12,MATCH($D525,$AR$5:$AR$12,0),2))^$J525)+(EXP(-$G525/INDEX($BB$5:$BG$12,MATCH($D525,$AR$5:$AR$12,0),3))*($G525/INDEX($BB$5:$BG$12,MATCH($D525,$AR$5:$AR$12,0),3))^$J525)+(EXP(-$G525/INDEX($BB$5:$BG$12,MATCH($D525,$AR$5:$AR$12,0),4))*($G525/INDEX($BB$5:$BG$12,MATCH($D525,$AR$5:$AR$12,0),4))^$J525)+(EXP(-$G525/INDEX($BB$5:$BG$12,MATCH($D525,$AR$5:$AR$12,0),5))*($G525/INDEX($BB$5:$BG$12,MATCH($D525,$AR$5:$AR$12,0),5))^$J525)+(EXP(-$G525/INDEX($BB$5:$BG$12,MATCH($D525,$AR$5:$AR$12,0),6))*($G525/INDEX($BB$5:$BG$12,MATCH($D525,$AR$5:$AR$12,0),6))^$J525)),0)</x:f>
        <x:v>0</x:v>
      </x:c>
      <x:c r="AI525" s="145" t="n">
        <x:f>IFERROR((EXP(-$G525/INDEX($BB$5:$BG$12,MATCH($D525,$AR$5:$AR$12,0),5))*($G525/INDEX($BB$5:$BG$12,MATCH($D525,$AR$5:$AR$12,0),5))^$J525)/((EXP(-$G525/INDEX($BB$5:$BG$12,MATCH($D525,$AR$5:$AR$12,0),1))*($G525/INDEX($BB$5:$BG$12,MATCH($D525,$AR$5:$AR$12,0),1))^$J525)+(EXP(-$G525/INDEX($BB$5:$BG$12,MATCH($D525,$AR$5:$AR$12,0),2))*($G525/INDEX($BB$5:$BG$12,MATCH($D525,$AR$5:$AR$12,0),2))^$J525)+(EXP(-$G525/INDEX($BB$5:$BG$12,MATCH($D525,$AR$5:$AR$12,0),3))*($G525/INDEX($BB$5:$BG$12,MATCH($D525,$AR$5:$AR$12,0),3))^$J525)+(EXP(-$G525/INDEX($BB$5:$BG$12,MATCH($D525,$AR$5:$AR$12,0),4))*($G525/INDEX($BB$5:$BG$12,MATCH($D525,$AR$5:$AR$12,0),4))^$J525)+(EXP(-$G525/INDEX($BB$5:$BG$12,MATCH($D525,$AR$5:$AR$12,0),5))*($G525/INDEX($BB$5:$BG$12,MATCH($D525,$AR$5:$AR$12,0),5))^$J525)+(EXP(-$G525/INDEX($BB$5:$BG$12,MATCH($D525,$AR$5:$AR$12,0),6))*($G525/INDEX($BB$5:$BG$12,MATCH($D525,$AR$5:$AR$12,0),6))^$J525)),0)</x:f>
        <x:v>0</x:v>
      </x:c>
      <x:c r="AJ525" s="145" t="n">
        <x:f>IFERROR((EXP(-$G525/INDEX($BB$5:$BG$12,MATCH($D525,$AR$5:$AR$12,0),6))*($G525/INDEX($BB$5:$BG$12,MATCH($D525,$AR$5:$AR$12,0),6))^$J525)/((EXP(-$G525/INDEX($BB$5:$BG$12,MATCH($D525,$AR$5:$AR$12,0),1))*($G525/INDEX($BB$5:$BG$12,MATCH($D525,$AR$5:$AR$12,0),1))^$J525)+(EXP(-$G525/INDEX($BB$5:$BG$12,MATCH($D525,$AR$5:$AR$12,0),2))*($G525/INDEX($BB$5:$BG$12,MATCH($D525,$AR$5:$AR$12,0),2))^$J525)+(EXP(-$G525/INDEX($BB$5:$BG$12,MATCH($D525,$AR$5:$AR$12,0),3))*($G525/INDEX($BB$5:$BG$12,MATCH($D525,$AR$5:$AR$12,0),3))^$J525)+(EXP(-$G525/INDEX($BB$5:$BG$12,MATCH($D525,$AR$5:$AR$12,0),4))*($G525/INDEX($BB$5:$BG$12,MATCH($D525,$AR$5:$AR$12,0),4))^$J525)+(EXP(-$G525/INDEX($BB$5:$BG$12,MATCH($D525,$AR$5:$AR$12,0),5))*($G525/INDEX($BB$5:$BG$12,MATCH($D525,$AR$5:$AR$12,0),5))^$J525)+(EXP(-$G525/INDEX($BB$5:$BG$12,MATCH($D525,$AR$5:$AR$12,0),6))*($G525/INDEX($BB$5:$BG$12,MATCH($D525,$AR$5:$AR$12,0),6))^$J525)),0)</x:f>
        <x:v>0</x:v>
      </x:c>
      <x:c r="BJ525"/>
      <x:c r="BK525"/>
      <x:c r="BL525"/>
      <x:c r="BM525"/>
      <x:c r="BN525"/>
      <x:c r="BO525"/>
      <x:c r="BP525"/>
      <x:c r="BQ525"/>
      <x:c r="BR525"/>
      <x:c r="BS525"/>
      <x:c r="BT525"/>
      <x:c r="BU525"/>
      <x:c r="BV525"/>
      <x:c r="BW525"/>
      <x:c r="BX525"/>
      <x:c r="BY525"/>
      <x:c r="BZ525"/>
    </x:row>
    <x:row r="526">
      <x:c r="A526" s="30" t="n">
        <x:f>'対象台データ'!A524</x:f>
        <x:v>46230</x:v>
      </x:c>
      <x:c r="B526" s="1004" t="str">
        <x:f>'対象台データ'!B524</x:f>
        <x:v>月</x:v>
      </x:c>
      <x:c r="C526" s="1004" t="str">
        <x:f>'対象台データ'!C524</x:f>
        <x:v>7/27</x:v>
      </x:c>
      <x:c r="D526" t="str">
        <x:f>'対象台データ'!D524</x:f>
        <x:v>カバネリ 海門決戦</x:v>
      </x:c>
      <x:c r="E526" s="1015" t="n">
        <x:f>IF($X526="A",MIN(100,MAX(0,55+(V526-55)*(1+0.4*SQRT(MIN(G526/8000,1))))),MIN(100,MAX(0,V526)))</x:f>
        <x:v>66.09114070548674</x:v>
      </x:c>
      <x:c r="F526" s="1017" t="n">
        <x:f>'対象台データ'!E524</x:f>
        <x:v>558</x:v>
      </x:c>
      <x:c r="G526" s="644" t="n">
        <x:f>'対象台データ'!F524</x:f>
        <x:v>4819</x:v>
      </x:c>
      <x:c r="H526" s="644" t="n">
        <x:f>'対象台データ'!G524</x:f>
        <x:v>2777</x:v>
      </x:c>
      <x:c r="I526" s="644" t="n">
        <x:f>'対象台データ'!H524</x:f>
        <x:v>0</x:v>
      </x:c>
      <x:c r="J526" s="644" t="n">
        <x:f>'対象台データ'!I524</x:f>
        <x:v>27</x:v>
      </x:c>
      <x:c r="K526" s="145" t="n">
        <x:f>'対象台データ'!K524</x:f>
        <x:v>1.1920868783288372</x:v>
      </x:c>
      <x:c r="L526" s="28" t="n">
        <x:f>IF(G526&lt;=0,5,IF(G526&lt;1500,5+(G526-0)*(20-5)/(1500-0),IF(G526&lt;3000,20+(G526-1500)*(40-20)/(3000-1500),IF(G526&lt;4500,40+(G526-3000)*(58-40)/(4500-3000),IF(G526&lt;6000,58+(G526-4500)*(72-58)/(6000-4500),IF(G526&lt;7500,72+(G526-6000)*(84-72)/(7500-6000),IF(G526&lt;9000,84+(G526-7500)*(93-84)/(9000-7500),IF(G526&lt;11000,93+(G526-9000)*(100-93)/(11000-9000),100))))))))</x:f>
        <x:v>60.977333333333334</x:v>
      </x:c>
      <x:c r="M526" s="28" t="n">
        <x:v>1</x:v>
      </x:c>
      <x:c r="N526" s="28" t="n">
        <x:f>MIN(100,L526*M526)</x:f>
        <x:v>60.977333333333334</x:v>
      </x:c>
      <x:c r="O526" s="28" t="n">
        <x:f>IF(K526&lt;=0.8,0,IF(K526&lt;0.9,0+(K526-0.8)*(10-0)/(0.9-0.8),IF(K526&lt;1,10+(K526-0.9)*(35-10)/(1-0.9),IF(K526&lt;1.2,35+(K526-1)*(87-35)/(1.2-1),IF(K526&lt;1.3,87+(K526-1.2)*(96-87)/(1.3-1.2),IF(K526&lt;1.45,96+(K526-1.3)*(100-96)/(1.45-1.3),100))))))</x:f>
        <x:v>84.94258836549767</x:v>
      </x:c>
      <x:c r="P526" s="145" t="n">
        <x:f>MIN(1,SQRT(G526/8000))</x:f>
        <x:v>0.7761282110579412</x:v>
      </x:c>
      <x:c r="Q526" s="28" t="n">
        <x:f>35+(O526-35)*P526</x:f>
        <x:v>73.76185176371686</x:v>
      </x:c>
      <x:c r="R526" s="28" t="n">
        <x:f>IF(K526&lt;0.95,MIN(25,(0.95-K526)*250),0)</x:f>
        <x:v>0</x:v>
      </x:c>
      <x:c r="S526" s="28" t="n">
        <x:f>IF($X526="A",Y526*5+Z526*15+AA526*30+AB526*60+AC526*80+AD526*100,0)</x:f>
        <x:v>0</x:v>
      </x:c>
      <x:c r="T526" s="28" t="n">
        <x:f>IF($X526="A",AE526*5+AF526*15+AG526*30+AH526*60+AI526*80+AJ526*100,0)</x:f>
        <x:v>0</x:v>
      </x:c>
      <x:c r="U526" s="28" t="n">
        <x:f>IF($X526="A",S526*15%+T526*30%+Q526*55%,0)</x:f>
        <x:v>0</x:v>
      </x:c>
      <x:c r="V526" s="1019" t="n">
        <x:f>IF($X526="A",U526*80%+N526*20%,N526*IFERROR(INDEX($AT$5:$AT$60,MATCH($D526,$AR$5:$AR$60,0)),0.6)+Q526*IFERROR(INDEX($AU$5:$AU$60,MATCH($D526,$AR$5:$AR$60,0)),0.4)-R526)</x:f>
        <x:v>66.09114070548674</x:v>
      </x:c>
      <x:c r="W526" s="25" t="str">
        <x:f>IF(E526&gt;=90,"設定6級候補",IF(E526&gt;=75,"設定4以上強候補",IF(E526&gt;=60,"設定4以上を疑う","要観察")))</x:f>
        <x:v>設定4以上を疑う</x:v>
      </x:c>
      <x:c r="X526" s="1004" t="str">
        <x:f>IFERROR(INDEX($AS$5:$AS$60,MATCH($D526,$AR$5:$AR$60,0)),"AT")</x:f>
        <x:v>AT</x:v>
      </x:c>
      <x:c r="Y526" s="145" t="n">
        <x:f>IFERROR((EXP(-$G526/INDEX($AV$5:$BA$12,MATCH($D526,$AR$5:$AR$12,0),1))*($G526/INDEX($AV$5:$BA$12,MATCH($D526,$AR$5:$AR$12,0),1))^$I526)/((EXP(-$G526/INDEX($AV$5:$BA$12,MATCH($D526,$AR$5:$AR$12,0),1))*($G526/INDEX($AV$5:$BA$12,MATCH($D526,$AR$5:$AR$12,0),1))^$I526)+(EXP(-$G526/INDEX($AV$5:$BA$12,MATCH($D526,$AR$5:$AR$12,0),2))*($G526/INDEX($AV$5:$BA$12,MATCH($D526,$AR$5:$AR$12,0),2))^$I526)+(EXP(-$G526/INDEX($AV$5:$BA$12,MATCH($D526,$AR$5:$AR$12,0),3))*($G526/INDEX($AV$5:$BA$12,MATCH($D526,$AR$5:$AR$12,0),3))^$I526)+(EXP(-$G526/INDEX($AV$5:$BA$12,MATCH($D526,$AR$5:$AR$12,0),4))*($G526/INDEX($AV$5:$BA$12,MATCH($D526,$AR$5:$AR$12,0),4))^$I526)+(EXP(-$G526/INDEX($AV$5:$BA$12,MATCH($D526,$AR$5:$AR$12,0),5))*($G526/INDEX($AV$5:$BA$12,MATCH($D526,$AR$5:$AR$12,0),5))^$I526)+(EXP(-$G526/INDEX($AV$5:$BA$12,MATCH($D526,$AR$5:$AR$12,0),6))*($G526/INDEX($AV$5:$BA$12,MATCH($D526,$AR$5:$AR$12,0),6))^$I526)),0)</x:f>
        <x:v>0</x:v>
      </x:c>
      <x:c r="Z526" s="145" t="n">
        <x:f>IFERROR((EXP(-$G526/INDEX($AV$5:$BA$12,MATCH($D526,$AR$5:$AR$12,0),2))*($G526/INDEX($AV$5:$BA$12,MATCH($D526,$AR$5:$AR$12,0),2))^$I526)/((EXP(-$G526/INDEX($AV$5:$BA$12,MATCH($D526,$AR$5:$AR$12,0),1))*($G526/INDEX($AV$5:$BA$12,MATCH($D526,$AR$5:$AR$12,0),1))^$I526)+(EXP(-$G526/INDEX($AV$5:$BA$12,MATCH($D526,$AR$5:$AR$12,0),2))*($G526/INDEX($AV$5:$BA$12,MATCH($D526,$AR$5:$AR$12,0),2))^$I526)+(EXP(-$G526/INDEX($AV$5:$BA$12,MATCH($D526,$AR$5:$AR$12,0),3))*($G526/INDEX($AV$5:$BA$12,MATCH($D526,$AR$5:$AR$12,0),3))^$I526)+(EXP(-$G526/INDEX($AV$5:$BA$12,MATCH($D526,$AR$5:$AR$12,0),4))*($G526/INDEX($AV$5:$BA$12,MATCH($D526,$AR$5:$AR$12,0),4))^$I526)+(EXP(-$G526/INDEX($AV$5:$BA$12,MATCH($D526,$AR$5:$AR$12,0),5))*($G526/INDEX($AV$5:$BA$12,MATCH($D526,$AR$5:$AR$12,0),5))^$I526)+(EXP(-$G526/INDEX($AV$5:$BA$12,MATCH($D526,$AR$5:$AR$12,0),6))*($G526/INDEX($AV$5:$BA$12,MATCH($D526,$AR$5:$AR$12,0),6))^$I526)),0)</x:f>
        <x:v>0</x:v>
      </x:c>
      <x:c r="AA526" s="145" t="n">
        <x:f>IFERROR((EXP(-$G526/INDEX($AV$5:$BA$12,MATCH($D526,$AR$5:$AR$12,0),3))*($G526/INDEX($AV$5:$BA$12,MATCH($D526,$AR$5:$AR$12,0),3))^$I526)/((EXP(-$G526/INDEX($AV$5:$BA$12,MATCH($D526,$AR$5:$AR$12,0),1))*($G526/INDEX($AV$5:$BA$12,MATCH($D526,$AR$5:$AR$12,0),1))^$I526)+(EXP(-$G526/INDEX($AV$5:$BA$12,MATCH($D526,$AR$5:$AR$12,0),2))*($G526/INDEX($AV$5:$BA$12,MATCH($D526,$AR$5:$AR$12,0),2))^$I526)+(EXP(-$G526/INDEX($AV$5:$BA$12,MATCH($D526,$AR$5:$AR$12,0),3))*($G526/INDEX($AV$5:$BA$12,MATCH($D526,$AR$5:$AR$12,0),3))^$I526)+(EXP(-$G526/INDEX($AV$5:$BA$12,MATCH($D526,$AR$5:$AR$12,0),4))*($G526/INDEX($AV$5:$BA$12,MATCH($D526,$AR$5:$AR$12,0),4))^$I526)+(EXP(-$G526/INDEX($AV$5:$BA$12,MATCH($D526,$AR$5:$AR$12,0),5))*($G526/INDEX($AV$5:$BA$12,MATCH($D526,$AR$5:$AR$12,0),5))^$I526)+(EXP(-$G526/INDEX($AV$5:$BA$12,MATCH($D526,$AR$5:$AR$12,0),6))*($G526/INDEX($AV$5:$BA$12,MATCH($D526,$AR$5:$AR$12,0),6))^$I526)),0)</x:f>
        <x:v>0</x:v>
      </x:c>
      <x:c r="AB526" s="145" t="n">
        <x:f>IFERROR((EXP(-$G526/INDEX($AV$5:$BA$12,MATCH($D526,$AR$5:$AR$12,0),4))*($G526/INDEX($AV$5:$BA$12,MATCH($D526,$AR$5:$AR$12,0),4))^$I526)/((EXP(-$G526/INDEX($AV$5:$BA$12,MATCH($D526,$AR$5:$AR$12,0),1))*($G526/INDEX($AV$5:$BA$12,MATCH($D526,$AR$5:$AR$12,0),1))^$I526)+(EXP(-$G526/INDEX($AV$5:$BA$12,MATCH($D526,$AR$5:$AR$12,0),2))*($G526/INDEX($AV$5:$BA$12,MATCH($D526,$AR$5:$AR$12,0),2))^$I526)+(EXP(-$G526/INDEX($AV$5:$BA$12,MATCH($D526,$AR$5:$AR$12,0),3))*($G526/INDEX($AV$5:$BA$12,MATCH($D526,$AR$5:$AR$12,0),3))^$I526)+(EXP(-$G526/INDEX($AV$5:$BA$12,MATCH($D526,$AR$5:$AR$12,0),4))*($G526/INDEX($AV$5:$BA$12,MATCH($D526,$AR$5:$AR$12,0),4))^$I526)+(EXP(-$G526/INDEX($AV$5:$BA$12,MATCH($D526,$AR$5:$AR$12,0),5))*($G526/INDEX($AV$5:$BA$12,MATCH($D526,$AR$5:$AR$12,0),5))^$I526)+(EXP(-$G526/INDEX($AV$5:$BA$12,MATCH($D526,$AR$5:$AR$12,0),6))*($G526/INDEX($AV$5:$BA$12,MATCH($D526,$AR$5:$AR$12,0),6))^$I526)),0)</x:f>
        <x:v>0</x:v>
      </x:c>
      <x:c r="AC526" s="145" t="n">
        <x:f>IFERROR((EXP(-$G526/INDEX($AV$5:$BA$12,MATCH($D526,$AR$5:$AR$12,0),5))*($G526/INDEX($AV$5:$BA$12,MATCH($D526,$AR$5:$AR$12,0),5))^$I526)/((EXP(-$G526/INDEX($AV$5:$BA$12,MATCH($D526,$AR$5:$AR$12,0),1))*($G526/INDEX($AV$5:$BA$12,MATCH($D526,$AR$5:$AR$12,0),1))^$I526)+(EXP(-$G526/INDEX($AV$5:$BA$12,MATCH($D526,$AR$5:$AR$12,0),2))*($G526/INDEX($AV$5:$BA$12,MATCH($D526,$AR$5:$AR$12,0),2))^$I526)+(EXP(-$G526/INDEX($AV$5:$BA$12,MATCH($D526,$AR$5:$AR$12,0),3))*($G526/INDEX($AV$5:$BA$12,MATCH($D526,$AR$5:$AR$12,0),3))^$I526)+(EXP(-$G526/INDEX($AV$5:$BA$12,MATCH($D526,$AR$5:$AR$12,0),4))*($G526/INDEX($AV$5:$BA$12,MATCH($D526,$AR$5:$AR$12,0),4))^$I526)+(EXP(-$G526/INDEX($AV$5:$BA$12,MATCH($D526,$AR$5:$AR$12,0),5))*($G526/INDEX($AV$5:$BA$12,MATCH($D526,$AR$5:$AR$12,0),5))^$I526)+(EXP(-$G526/INDEX($AV$5:$BA$12,MATCH($D526,$AR$5:$AR$12,0),6))*($G526/INDEX($AV$5:$BA$12,MATCH($D526,$AR$5:$AR$12,0),6))^$I526)),0)</x:f>
        <x:v>0</x:v>
      </x:c>
      <x:c r="AD526" s="145" t="n">
        <x:f>IFERROR((EXP(-$G526/INDEX($AV$5:$BA$12,MATCH($D526,$AR$5:$AR$12,0),6))*($G526/INDEX($AV$5:$BA$12,MATCH($D526,$AR$5:$AR$12,0),6))^$I526)/((EXP(-$G526/INDEX($AV$5:$BA$12,MATCH($D526,$AR$5:$AR$12,0),1))*($G526/INDEX($AV$5:$BA$12,MATCH($D526,$AR$5:$AR$12,0),1))^$I526)+(EXP(-$G526/INDEX($AV$5:$BA$12,MATCH($D526,$AR$5:$AR$12,0),2))*($G526/INDEX($AV$5:$BA$12,MATCH($D526,$AR$5:$AR$12,0),2))^$I526)+(EXP(-$G526/INDEX($AV$5:$BA$12,MATCH($D526,$AR$5:$AR$12,0),3))*($G526/INDEX($AV$5:$BA$12,MATCH($D526,$AR$5:$AR$12,0),3))^$I526)+(EXP(-$G526/INDEX($AV$5:$BA$12,MATCH($D526,$AR$5:$AR$12,0),4))*($G526/INDEX($AV$5:$BA$12,MATCH($D526,$AR$5:$AR$12,0),4))^$I526)+(EXP(-$G526/INDEX($AV$5:$BA$12,MATCH($D526,$AR$5:$AR$12,0),5))*($G526/INDEX($AV$5:$BA$12,MATCH($D526,$AR$5:$AR$12,0),5))^$I526)+(EXP(-$G526/INDEX($AV$5:$BA$12,MATCH($D526,$AR$5:$AR$12,0),6))*($G526/INDEX($AV$5:$BA$12,MATCH($D526,$AR$5:$AR$12,0),6))^$I526)),0)</x:f>
        <x:v>0</x:v>
      </x:c>
      <x:c r="AE526" s="145" t="n">
        <x:f>IFERROR((EXP(-$G526/INDEX($BB$5:$BG$12,MATCH($D526,$AR$5:$AR$12,0),1))*($G526/INDEX($BB$5:$BG$12,MATCH($D526,$AR$5:$AR$12,0),1))^$J526)/((EXP(-$G526/INDEX($BB$5:$BG$12,MATCH($D526,$AR$5:$AR$12,0),1))*($G526/INDEX($BB$5:$BG$12,MATCH($D526,$AR$5:$AR$12,0),1))^$J526)+(EXP(-$G526/INDEX($BB$5:$BG$12,MATCH($D526,$AR$5:$AR$12,0),2))*($G526/INDEX($BB$5:$BG$12,MATCH($D526,$AR$5:$AR$12,0),2))^$J526)+(EXP(-$G526/INDEX($BB$5:$BG$12,MATCH($D526,$AR$5:$AR$12,0),3))*($G526/INDEX($BB$5:$BG$12,MATCH($D526,$AR$5:$AR$12,0),3))^$J526)+(EXP(-$G526/INDEX($BB$5:$BG$12,MATCH($D526,$AR$5:$AR$12,0),4))*($G526/INDEX($BB$5:$BG$12,MATCH($D526,$AR$5:$AR$12,0),4))^$J526)+(EXP(-$G526/INDEX($BB$5:$BG$12,MATCH($D526,$AR$5:$AR$12,0),5))*($G526/INDEX($BB$5:$BG$12,MATCH($D526,$AR$5:$AR$12,0),5))^$J526)+(EXP(-$G526/INDEX($BB$5:$BG$12,MATCH($D526,$AR$5:$AR$12,0),6))*($G526/INDEX($BB$5:$BG$12,MATCH($D526,$AR$5:$AR$12,0),6))^$J526)),0)</x:f>
        <x:v>0</x:v>
      </x:c>
      <x:c r="AF526" s="145" t="n">
        <x:f>IFERROR((EXP(-$G526/INDEX($BB$5:$BG$12,MATCH($D526,$AR$5:$AR$12,0),2))*($G526/INDEX($BB$5:$BG$12,MATCH($D526,$AR$5:$AR$12,0),2))^$J526)/((EXP(-$G526/INDEX($BB$5:$BG$12,MATCH($D526,$AR$5:$AR$12,0),1))*($G526/INDEX($BB$5:$BG$12,MATCH($D526,$AR$5:$AR$12,0),1))^$J526)+(EXP(-$G526/INDEX($BB$5:$BG$12,MATCH($D526,$AR$5:$AR$12,0),2))*($G526/INDEX($BB$5:$BG$12,MATCH($D526,$AR$5:$AR$12,0),2))^$J526)+(EXP(-$G526/INDEX($BB$5:$BG$12,MATCH($D526,$AR$5:$AR$12,0),3))*($G526/INDEX($BB$5:$BG$12,MATCH($D526,$AR$5:$AR$12,0),3))^$J526)+(EXP(-$G526/INDEX($BB$5:$BG$12,MATCH($D526,$AR$5:$AR$12,0),4))*($G526/INDEX($BB$5:$BG$12,MATCH($D526,$AR$5:$AR$12,0),4))^$J526)+(EXP(-$G526/INDEX($BB$5:$BG$12,MATCH($D526,$AR$5:$AR$12,0),5))*($G526/INDEX($BB$5:$BG$12,MATCH($D526,$AR$5:$AR$12,0),5))^$J526)+(EXP(-$G526/INDEX($BB$5:$BG$12,MATCH($D526,$AR$5:$AR$12,0),6))*($G526/INDEX($BB$5:$BG$12,MATCH($D526,$AR$5:$AR$12,0),6))^$J526)),0)</x:f>
        <x:v>0</x:v>
      </x:c>
      <x:c r="AG526" s="145" t="n">
        <x:f>IFERROR((EXP(-$G526/INDEX($BB$5:$BG$12,MATCH($D526,$AR$5:$AR$12,0),3))*($G526/INDEX($BB$5:$BG$12,MATCH($D526,$AR$5:$AR$12,0),3))^$J526)/((EXP(-$G526/INDEX($BB$5:$BG$12,MATCH($D526,$AR$5:$AR$12,0),1))*($G526/INDEX($BB$5:$BG$12,MATCH($D526,$AR$5:$AR$12,0),1))^$J526)+(EXP(-$G526/INDEX($BB$5:$BG$12,MATCH($D526,$AR$5:$AR$12,0),2))*($G526/INDEX($BB$5:$BG$12,MATCH($D526,$AR$5:$AR$12,0),2))^$J526)+(EXP(-$G526/INDEX($BB$5:$BG$12,MATCH($D526,$AR$5:$AR$12,0),3))*($G526/INDEX($BB$5:$BG$12,MATCH($D526,$AR$5:$AR$12,0),3))^$J526)+(EXP(-$G526/INDEX($BB$5:$BG$12,MATCH($D526,$AR$5:$AR$12,0),4))*($G526/INDEX($BB$5:$BG$12,MATCH($D526,$AR$5:$AR$12,0),4))^$J526)+(EXP(-$G526/INDEX($BB$5:$BG$12,MATCH($D526,$AR$5:$AR$12,0),5))*($G526/INDEX($BB$5:$BG$12,MATCH($D526,$AR$5:$AR$12,0),5))^$J526)+(EXP(-$G526/INDEX($BB$5:$BG$12,MATCH($D526,$AR$5:$AR$12,0),6))*($G526/INDEX($BB$5:$BG$12,MATCH($D526,$AR$5:$AR$12,0),6))^$J526)),0)</x:f>
        <x:v>0</x:v>
      </x:c>
      <x:c r="AH526" s="145" t="n">
        <x:f>IFERROR((EXP(-$G526/INDEX($BB$5:$BG$12,MATCH($D526,$AR$5:$AR$12,0),4))*($G526/INDEX($BB$5:$BG$12,MATCH($D526,$AR$5:$AR$12,0),4))^$J526)/((EXP(-$G526/INDEX($BB$5:$BG$12,MATCH($D526,$AR$5:$AR$12,0),1))*($G526/INDEX($BB$5:$BG$12,MATCH($D526,$AR$5:$AR$12,0),1))^$J526)+(EXP(-$G526/INDEX($BB$5:$BG$12,MATCH($D526,$AR$5:$AR$12,0),2))*($G526/INDEX($BB$5:$BG$12,MATCH($D526,$AR$5:$AR$12,0),2))^$J526)+(EXP(-$G526/INDEX($BB$5:$BG$12,MATCH($D526,$AR$5:$AR$12,0),3))*($G526/INDEX($BB$5:$BG$12,MATCH($D526,$AR$5:$AR$12,0),3))^$J526)+(EXP(-$G526/INDEX($BB$5:$BG$12,MATCH($D526,$AR$5:$AR$12,0),4))*($G526/INDEX($BB$5:$BG$12,MATCH($D526,$AR$5:$AR$12,0),4))^$J526)+(EXP(-$G526/INDEX($BB$5:$BG$12,MATCH($D526,$AR$5:$AR$12,0),5))*($G526/INDEX($BB$5:$BG$12,MATCH($D526,$AR$5:$AR$12,0),5))^$J526)+(EXP(-$G526/INDEX($BB$5:$BG$12,MATCH($D526,$AR$5:$AR$12,0),6))*($G526/INDEX($BB$5:$BG$12,MATCH($D526,$AR$5:$AR$12,0),6))^$J526)),0)</x:f>
        <x:v>0</x:v>
      </x:c>
      <x:c r="AI526" s="145" t="n">
        <x:f>IFERROR((EXP(-$G526/INDEX($BB$5:$BG$12,MATCH($D526,$AR$5:$AR$12,0),5))*($G526/INDEX($BB$5:$BG$12,MATCH($D526,$AR$5:$AR$12,0),5))^$J526)/((EXP(-$G526/INDEX($BB$5:$BG$12,MATCH($D526,$AR$5:$AR$12,0),1))*($G526/INDEX($BB$5:$BG$12,MATCH($D526,$AR$5:$AR$12,0),1))^$J526)+(EXP(-$G526/INDEX($BB$5:$BG$12,MATCH($D526,$AR$5:$AR$12,0),2))*($G526/INDEX($BB$5:$BG$12,MATCH($D526,$AR$5:$AR$12,0),2))^$J526)+(EXP(-$G526/INDEX($BB$5:$BG$12,MATCH($D526,$AR$5:$AR$12,0),3))*($G526/INDEX($BB$5:$BG$12,MATCH($D526,$AR$5:$AR$12,0),3))^$J526)+(EXP(-$G526/INDEX($BB$5:$BG$12,MATCH($D526,$AR$5:$AR$12,0),4))*($G526/INDEX($BB$5:$BG$12,MATCH($D526,$AR$5:$AR$12,0),4))^$J526)+(EXP(-$G526/INDEX($BB$5:$BG$12,MATCH($D526,$AR$5:$AR$12,0),5))*($G526/INDEX($BB$5:$BG$12,MATCH($D526,$AR$5:$AR$12,0),5))^$J526)+(EXP(-$G526/INDEX($BB$5:$BG$12,MATCH($D526,$AR$5:$AR$12,0),6))*($G526/INDEX($BB$5:$BG$12,MATCH($D526,$AR$5:$AR$12,0),6))^$J526)),0)</x:f>
        <x:v>0</x:v>
      </x:c>
      <x:c r="AJ526" s="145" t="n">
        <x:f>IFERROR((EXP(-$G526/INDEX($BB$5:$BG$12,MATCH($D526,$AR$5:$AR$12,0),6))*($G526/INDEX($BB$5:$BG$12,MATCH($D526,$AR$5:$AR$12,0),6))^$J526)/((EXP(-$G526/INDEX($BB$5:$BG$12,MATCH($D526,$AR$5:$AR$12,0),1))*($G526/INDEX($BB$5:$BG$12,MATCH($D526,$AR$5:$AR$12,0),1))^$J526)+(EXP(-$G526/INDEX($BB$5:$BG$12,MATCH($D526,$AR$5:$AR$12,0),2))*($G526/INDEX($BB$5:$BG$12,MATCH($D526,$AR$5:$AR$12,0),2))^$J526)+(EXP(-$G526/INDEX($BB$5:$BG$12,MATCH($D526,$AR$5:$AR$12,0),3))*($G526/INDEX($BB$5:$BG$12,MATCH($D526,$AR$5:$AR$12,0),3))^$J526)+(EXP(-$G526/INDEX($BB$5:$BG$12,MATCH($D526,$AR$5:$AR$12,0),4))*($G526/INDEX($BB$5:$BG$12,MATCH($D526,$AR$5:$AR$12,0),4))^$J526)+(EXP(-$G526/INDEX($BB$5:$BG$12,MATCH($D526,$AR$5:$AR$12,0),5))*($G526/INDEX($BB$5:$BG$12,MATCH($D526,$AR$5:$AR$12,0),5))^$J526)+(EXP(-$G526/INDEX($BB$5:$BG$12,MATCH($D526,$AR$5:$AR$12,0),6))*($G526/INDEX($BB$5:$BG$12,MATCH($D526,$AR$5:$AR$12,0),6))^$J526)),0)</x:f>
        <x:v>0</x:v>
      </x:c>
      <x:c r="BJ526"/>
      <x:c r="BK526"/>
      <x:c r="BL526"/>
      <x:c r="BM526"/>
      <x:c r="BN526"/>
      <x:c r="BO526"/>
      <x:c r="BP526"/>
      <x:c r="BQ526"/>
      <x:c r="BR526"/>
      <x:c r="BS526"/>
      <x:c r="BT526"/>
      <x:c r="BU526"/>
      <x:c r="BV526"/>
      <x:c r="BW526"/>
      <x:c r="BX526"/>
      <x:c r="BY526"/>
      <x:c r="BZ526"/>
    </x:row>
    <x:row r="527">
      <x:c r="A527" s="30" t="n">
        <x:f>'対象台データ'!A525</x:f>
        <x:v>46230</x:v>
      </x:c>
      <x:c r="B527" s="1004" t="str">
        <x:f>'対象台データ'!B525</x:f>
        <x:v>月</x:v>
      </x:c>
      <x:c r="C527" s="1004" t="str">
        <x:f>'対象台データ'!C525</x:f>
        <x:v>7/27</x:v>
      </x:c>
      <x:c r="D527" t="str">
        <x:f>'対象台データ'!D525</x:f>
        <x:v>東京喰種</x:v>
      </x:c>
      <x:c r="E527" s="1015" t="n">
        <x:f>IF($X527="A",MIN(100,MAX(0,55+(V527-55)*(1+0.4*SQRT(MIN(G527/8000,1))))),MIN(100,MAX(0,V527)))</x:f>
        <x:v>69.02517698312222</x:v>
      </x:c>
      <x:c r="F527" s="1017" t="n">
        <x:f>'対象台データ'!E525</x:f>
        <x:v>451</x:v>
      </x:c>
      <x:c r="G527" s="644" t="n">
        <x:f>'対象台データ'!F525</x:f>
        <x:v>5060</x:v>
      </x:c>
      <x:c r="H527" s="644" t="n">
        <x:f>'対象台データ'!G525</x:f>
        <x:v>3326</x:v>
      </x:c>
      <x:c r="I527" s="644" t="n">
        <x:f>'対象台データ'!H525</x:f>
        <x:v>0</x:v>
      </x:c>
      <x:c r="J527" s="644" t="n">
        <x:f>'対象台データ'!I525</x:f>
        <x:v>28</x:v>
      </x:c>
      <x:c r="K527" s="145" t="n">
        <x:f>'対象台データ'!K525</x:f>
        <x:v>1.2191040843214755</x:v>
      </x:c>
      <x:c r="L527" s="28" t="n">
        <x:f>IF(G527&lt;=0,5,IF(G527&lt;1500,5+(G527-0)*(20-5)/(1500-0),IF(G527&lt;3000,20+(G527-1500)*(40-20)/(3000-1500),IF(G527&lt;4500,40+(G527-3000)*(58-40)/(4500-3000),IF(G527&lt;6000,58+(G527-4500)*(72-58)/(6000-4500),IF(G527&lt;7500,72+(G527-6000)*(84-72)/(7500-6000),IF(G527&lt;9000,84+(G527-7500)*(93-84)/(9000-7500),IF(G527&lt;11000,93+(G527-9000)*(100-93)/(11000-9000),100))))))))</x:f>
        <x:v>63.22666666666667</x:v>
      </x:c>
      <x:c r="M527" s="28" t="n">
        <x:v>1</x:v>
      </x:c>
      <x:c r="N527" s="28" t="n">
        <x:f>MIN(100,L527*M527)</x:f>
        <x:v>63.22666666666667</x:v>
      </x:c>
      <x:c r="O527" s="28" t="n">
        <x:f>IF(K527&lt;=0.8,0,IF(K527&lt;0.9,0+(K527-0.8)*(10-0)/(0.9-0.8),IF(K527&lt;1,10+(K527-0.9)*(35-10)/(1-0.9),IF(K527&lt;1.2,35+(K527-1)*(87-35)/(1.2-1),IF(K527&lt;1.3,87+(K527-1.2)*(96-87)/(1.3-1.2),IF(K527&lt;1.45,96+(K527-1.3)*(100-96)/(1.45-1.3),100))))))</x:f>
        <x:v>88.7193675889328</x:v>
      </x:c>
      <x:c r="P527" s="145" t="n">
        <x:f>MIN(1,SQRT(G527/8000))</x:f>
        <x:v>0.7952986860293433</x:v>
      </x:c>
      <x:c r="Q527" s="28" t="n">
        <x:f>35+(O527-35)*P527</x:f>
        <x:v>77.72294245780554</x:v>
      </x:c>
      <x:c r="R527" s="28" t="n">
        <x:f>IF(K527&lt;0.95,MIN(25,(0.95-K527)*250),0)</x:f>
        <x:v>0</x:v>
      </x:c>
      <x:c r="S527" s="28" t="n">
        <x:f>IF($X527="A",Y527*5+Z527*15+AA527*30+AB527*60+AC527*80+AD527*100,0)</x:f>
        <x:v>0</x:v>
      </x:c>
      <x:c r="T527" s="28" t="n">
        <x:f>IF($X527="A",AE527*5+AF527*15+AG527*30+AH527*60+AI527*80+AJ527*100,0)</x:f>
        <x:v>0</x:v>
      </x:c>
      <x:c r="U527" s="28" t="n">
        <x:f>IF($X527="A",S527*15%+T527*30%+Q527*55%,0)</x:f>
        <x:v>0</x:v>
      </x:c>
      <x:c r="V527" s="1019" t="n">
        <x:f>IF($X527="A",U527*80%+N527*20%,N527*IFERROR(INDEX($AT$5:$AT$60,MATCH($D527,$AR$5:$AR$60,0)),0.6)+Q527*IFERROR(INDEX($AU$5:$AU$60,MATCH($D527,$AR$5:$AR$60,0)),0.4)-R527)</x:f>
        <x:v>69.02517698312222</x:v>
      </x:c>
      <x:c r="W527" s="25" t="str">
        <x:f>IF(E527&gt;=90,"設定6級候補",IF(E527&gt;=75,"設定4以上強候補",IF(E527&gt;=60,"設定4以上を疑う","要観察")))</x:f>
        <x:v>設定4以上を疑う</x:v>
      </x:c>
      <x:c r="X527" s="1004" t="str">
        <x:f>IFERROR(INDEX($AS$5:$AS$60,MATCH($D527,$AR$5:$AR$60,0)),"AT")</x:f>
        <x:v>AT</x:v>
      </x:c>
      <x:c r="Y527" s="145" t="n">
        <x:f>IFERROR((EXP(-$G527/INDEX($AV$5:$BA$12,MATCH($D527,$AR$5:$AR$12,0),1))*($G527/INDEX($AV$5:$BA$12,MATCH($D527,$AR$5:$AR$12,0),1))^$I527)/((EXP(-$G527/INDEX($AV$5:$BA$12,MATCH($D527,$AR$5:$AR$12,0),1))*($G527/INDEX($AV$5:$BA$12,MATCH($D527,$AR$5:$AR$12,0),1))^$I527)+(EXP(-$G527/INDEX($AV$5:$BA$12,MATCH($D527,$AR$5:$AR$12,0),2))*($G527/INDEX($AV$5:$BA$12,MATCH($D527,$AR$5:$AR$12,0),2))^$I527)+(EXP(-$G527/INDEX($AV$5:$BA$12,MATCH($D527,$AR$5:$AR$12,0),3))*($G527/INDEX($AV$5:$BA$12,MATCH($D527,$AR$5:$AR$12,0),3))^$I527)+(EXP(-$G527/INDEX($AV$5:$BA$12,MATCH($D527,$AR$5:$AR$12,0),4))*($G527/INDEX($AV$5:$BA$12,MATCH($D527,$AR$5:$AR$12,0),4))^$I527)+(EXP(-$G527/INDEX($AV$5:$BA$12,MATCH($D527,$AR$5:$AR$12,0),5))*($G527/INDEX($AV$5:$BA$12,MATCH($D527,$AR$5:$AR$12,0),5))^$I527)+(EXP(-$G527/INDEX($AV$5:$BA$12,MATCH($D527,$AR$5:$AR$12,0),6))*($G527/INDEX($AV$5:$BA$12,MATCH($D527,$AR$5:$AR$12,0),6))^$I527)),0)</x:f>
        <x:v>0</x:v>
      </x:c>
      <x:c r="Z527" s="145" t="n">
        <x:f>IFERROR((EXP(-$G527/INDEX($AV$5:$BA$12,MATCH($D527,$AR$5:$AR$12,0),2))*($G527/INDEX($AV$5:$BA$12,MATCH($D527,$AR$5:$AR$12,0),2))^$I527)/((EXP(-$G527/INDEX($AV$5:$BA$12,MATCH($D527,$AR$5:$AR$12,0),1))*($G527/INDEX($AV$5:$BA$12,MATCH($D527,$AR$5:$AR$12,0),1))^$I527)+(EXP(-$G527/INDEX($AV$5:$BA$12,MATCH($D527,$AR$5:$AR$12,0),2))*($G527/INDEX($AV$5:$BA$12,MATCH($D527,$AR$5:$AR$12,0),2))^$I527)+(EXP(-$G527/INDEX($AV$5:$BA$12,MATCH($D527,$AR$5:$AR$12,0),3))*($G527/INDEX($AV$5:$BA$12,MATCH($D527,$AR$5:$AR$12,0),3))^$I527)+(EXP(-$G527/INDEX($AV$5:$BA$12,MATCH($D527,$AR$5:$AR$12,0),4))*($G527/INDEX($AV$5:$BA$12,MATCH($D527,$AR$5:$AR$12,0),4))^$I527)+(EXP(-$G527/INDEX($AV$5:$BA$12,MATCH($D527,$AR$5:$AR$12,0),5))*($G527/INDEX($AV$5:$BA$12,MATCH($D527,$AR$5:$AR$12,0),5))^$I527)+(EXP(-$G527/INDEX($AV$5:$BA$12,MATCH($D527,$AR$5:$AR$12,0),6))*($G527/INDEX($AV$5:$BA$12,MATCH($D527,$AR$5:$AR$12,0),6))^$I527)),0)</x:f>
        <x:v>0</x:v>
      </x:c>
      <x:c r="AA527" s="145" t="n">
        <x:f>IFERROR((EXP(-$G527/INDEX($AV$5:$BA$12,MATCH($D527,$AR$5:$AR$12,0),3))*($G527/INDEX($AV$5:$BA$12,MATCH($D527,$AR$5:$AR$12,0),3))^$I527)/((EXP(-$G527/INDEX($AV$5:$BA$12,MATCH($D527,$AR$5:$AR$12,0),1))*($G527/INDEX($AV$5:$BA$12,MATCH($D527,$AR$5:$AR$12,0),1))^$I527)+(EXP(-$G527/INDEX($AV$5:$BA$12,MATCH($D527,$AR$5:$AR$12,0),2))*($G527/INDEX($AV$5:$BA$12,MATCH($D527,$AR$5:$AR$12,0),2))^$I527)+(EXP(-$G527/INDEX($AV$5:$BA$12,MATCH($D527,$AR$5:$AR$12,0),3))*($G527/INDEX($AV$5:$BA$12,MATCH($D527,$AR$5:$AR$12,0),3))^$I527)+(EXP(-$G527/INDEX($AV$5:$BA$12,MATCH($D527,$AR$5:$AR$12,0),4))*($G527/INDEX($AV$5:$BA$12,MATCH($D527,$AR$5:$AR$12,0),4))^$I527)+(EXP(-$G527/INDEX($AV$5:$BA$12,MATCH($D527,$AR$5:$AR$12,0),5))*($G527/INDEX($AV$5:$BA$12,MATCH($D527,$AR$5:$AR$12,0),5))^$I527)+(EXP(-$G527/INDEX($AV$5:$BA$12,MATCH($D527,$AR$5:$AR$12,0),6))*($G527/INDEX($AV$5:$BA$12,MATCH($D527,$AR$5:$AR$12,0),6))^$I527)),0)</x:f>
        <x:v>0</x:v>
      </x:c>
      <x:c r="AB527" s="145" t="n">
        <x:f>IFERROR((EXP(-$G527/INDEX($AV$5:$BA$12,MATCH($D527,$AR$5:$AR$12,0),4))*($G527/INDEX($AV$5:$BA$12,MATCH($D527,$AR$5:$AR$12,0),4))^$I527)/((EXP(-$G527/INDEX($AV$5:$BA$12,MATCH($D527,$AR$5:$AR$12,0),1))*($G527/INDEX($AV$5:$BA$12,MATCH($D527,$AR$5:$AR$12,0),1))^$I527)+(EXP(-$G527/INDEX($AV$5:$BA$12,MATCH($D527,$AR$5:$AR$12,0),2))*($G527/INDEX($AV$5:$BA$12,MATCH($D527,$AR$5:$AR$12,0),2))^$I527)+(EXP(-$G527/INDEX($AV$5:$BA$12,MATCH($D527,$AR$5:$AR$12,0),3))*($G527/INDEX($AV$5:$BA$12,MATCH($D527,$AR$5:$AR$12,0),3))^$I527)+(EXP(-$G527/INDEX($AV$5:$BA$12,MATCH($D527,$AR$5:$AR$12,0),4))*($G527/INDEX($AV$5:$BA$12,MATCH($D527,$AR$5:$AR$12,0),4))^$I527)+(EXP(-$G527/INDEX($AV$5:$BA$12,MATCH($D527,$AR$5:$AR$12,0),5))*($G527/INDEX($AV$5:$BA$12,MATCH($D527,$AR$5:$AR$12,0),5))^$I527)+(EXP(-$G527/INDEX($AV$5:$BA$12,MATCH($D527,$AR$5:$AR$12,0),6))*($G527/INDEX($AV$5:$BA$12,MATCH($D527,$AR$5:$AR$12,0),6))^$I527)),0)</x:f>
        <x:v>0</x:v>
      </x:c>
      <x:c r="AC527" s="145" t="n">
        <x:f>IFERROR((EXP(-$G527/INDEX($AV$5:$BA$12,MATCH($D527,$AR$5:$AR$12,0),5))*($G527/INDEX($AV$5:$BA$12,MATCH($D527,$AR$5:$AR$12,0),5))^$I527)/((EXP(-$G527/INDEX($AV$5:$BA$12,MATCH($D527,$AR$5:$AR$12,0),1))*($G527/INDEX($AV$5:$BA$12,MATCH($D527,$AR$5:$AR$12,0),1))^$I527)+(EXP(-$G527/INDEX($AV$5:$BA$12,MATCH($D527,$AR$5:$AR$12,0),2))*($G527/INDEX($AV$5:$BA$12,MATCH($D527,$AR$5:$AR$12,0),2))^$I527)+(EXP(-$G527/INDEX($AV$5:$BA$12,MATCH($D527,$AR$5:$AR$12,0),3))*($G527/INDEX($AV$5:$BA$12,MATCH($D527,$AR$5:$AR$12,0),3))^$I527)+(EXP(-$G527/INDEX($AV$5:$BA$12,MATCH($D527,$AR$5:$AR$12,0),4))*($G527/INDEX($AV$5:$BA$12,MATCH($D527,$AR$5:$AR$12,0),4))^$I527)+(EXP(-$G527/INDEX($AV$5:$BA$12,MATCH($D527,$AR$5:$AR$12,0),5))*($G527/INDEX($AV$5:$BA$12,MATCH($D527,$AR$5:$AR$12,0),5))^$I527)+(EXP(-$G527/INDEX($AV$5:$BA$12,MATCH($D527,$AR$5:$AR$12,0),6))*($G527/INDEX($AV$5:$BA$12,MATCH($D527,$AR$5:$AR$12,0),6))^$I527)),0)</x:f>
        <x:v>0</x:v>
      </x:c>
      <x:c r="AD527" s="145" t="n">
        <x:f>IFERROR((EXP(-$G527/INDEX($AV$5:$BA$12,MATCH($D527,$AR$5:$AR$12,0),6))*($G527/INDEX($AV$5:$BA$12,MATCH($D527,$AR$5:$AR$12,0),6))^$I527)/((EXP(-$G527/INDEX($AV$5:$BA$12,MATCH($D527,$AR$5:$AR$12,0),1))*($G527/INDEX($AV$5:$BA$12,MATCH($D527,$AR$5:$AR$12,0),1))^$I527)+(EXP(-$G527/INDEX($AV$5:$BA$12,MATCH($D527,$AR$5:$AR$12,0),2))*($G527/INDEX($AV$5:$BA$12,MATCH($D527,$AR$5:$AR$12,0),2))^$I527)+(EXP(-$G527/INDEX($AV$5:$BA$12,MATCH($D527,$AR$5:$AR$12,0),3))*($G527/INDEX($AV$5:$BA$12,MATCH($D527,$AR$5:$AR$12,0),3))^$I527)+(EXP(-$G527/INDEX($AV$5:$BA$12,MATCH($D527,$AR$5:$AR$12,0),4))*($G527/INDEX($AV$5:$BA$12,MATCH($D527,$AR$5:$AR$12,0),4))^$I527)+(EXP(-$G527/INDEX($AV$5:$BA$12,MATCH($D527,$AR$5:$AR$12,0),5))*($G527/INDEX($AV$5:$BA$12,MATCH($D527,$AR$5:$AR$12,0),5))^$I527)+(EXP(-$G527/INDEX($AV$5:$BA$12,MATCH($D527,$AR$5:$AR$12,0),6))*($G527/INDEX($AV$5:$BA$12,MATCH($D527,$AR$5:$AR$12,0),6))^$I527)),0)</x:f>
        <x:v>0</x:v>
      </x:c>
      <x:c r="AE527" s="145" t="n">
        <x:f>IFERROR((EXP(-$G527/INDEX($BB$5:$BG$12,MATCH($D527,$AR$5:$AR$12,0),1))*($G527/INDEX($BB$5:$BG$12,MATCH($D527,$AR$5:$AR$12,0),1))^$J527)/((EXP(-$G527/INDEX($BB$5:$BG$12,MATCH($D527,$AR$5:$AR$12,0),1))*($G527/INDEX($BB$5:$BG$12,MATCH($D527,$AR$5:$AR$12,0),1))^$J527)+(EXP(-$G527/INDEX($BB$5:$BG$12,MATCH($D527,$AR$5:$AR$12,0),2))*($G527/INDEX($BB$5:$BG$12,MATCH($D527,$AR$5:$AR$12,0),2))^$J527)+(EXP(-$G527/INDEX($BB$5:$BG$12,MATCH($D527,$AR$5:$AR$12,0),3))*($G527/INDEX($BB$5:$BG$12,MATCH($D527,$AR$5:$AR$12,0),3))^$J527)+(EXP(-$G527/INDEX($BB$5:$BG$12,MATCH($D527,$AR$5:$AR$12,0),4))*($G527/INDEX($BB$5:$BG$12,MATCH($D527,$AR$5:$AR$12,0),4))^$J527)+(EXP(-$G527/INDEX($BB$5:$BG$12,MATCH($D527,$AR$5:$AR$12,0),5))*($G527/INDEX($BB$5:$BG$12,MATCH($D527,$AR$5:$AR$12,0),5))^$J527)+(EXP(-$G527/INDEX($BB$5:$BG$12,MATCH($D527,$AR$5:$AR$12,0),6))*($G527/INDEX($BB$5:$BG$12,MATCH($D527,$AR$5:$AR$12,0),6))^$J527)),0)</x:f>
        <x:v>0</x:v>
      </x:c>
      <x:c r="AF527" s="145" t="n">
        <x:f>IFERROR((EXP(-$G527/INDEX($BB$5:$BG$12,MATCH($D527,$AR$5:$AR$12,0),2))*($G527/INDEX($BB$5:$BG$12,MATCH($D527,$AR$5:$AR$12,0),2))^$J527)/((EXP(-$G527/INDEX($BB$5:$BG$12,MATCH($D527,$AR$5:$AR$12,0),1))*($G527/INDEX($BB$5:$BG$12,MATCH($D527,$AR$5:$AR$12,0),1))^$J527)+(EXP(-$G527/INDEX($BB$5:$BG$12,MATCH($D527,$AR$5:$AR$12,0),2))*($G527/INDEX($BB$5:$BG$12,MATCH($D527,$AR$5:$AR$12,0),2))^$J527)+(EXP(-$G527/INDEX($BB$5:$BG$12,MATCH($D527,$AR$5:$AR$12,0),3))*($G527/INDEX($BB$5:$BG$12,MATCH($D527,$AR$5:$AR$12,0),3))^$J527)+(EXP(-$G527/INDEX($BB$5:$BG$12,MATCH($D527,$AR$5:$AR$12,0),4))*($G527/INDEX($BB$5:$BG$12,MATCH($D527,$AR$5:$AR$12,0),4))^$J527)+(EXP(-$G527/INDEX($BB$5:$BG$12,MATCH($D527,$AR$5:$AR$12,0),5))*($G527/INDEX($BB$5:$BG$12,MATCH($D527,$AR$5:$AR$12,0),5))^$J527)+(EXP(-$G527/INDEX($BB$5:$BG$12,MATCH($D527,$AR$5:$AR$12,0),6))*($G527/INDEX($BB$5:$BG$12,MATCH($D527,$AR$5:$AR$12,0),6))^$J527)),0)</x:f>
        <x:v>0</x:v>
      </x:c>
      <x:c r="AG527" s="145" t="n">
        <x:f>IFERROR((EXP(-$G527/INDEX($BB$5:$BG$12,MATCH($D527,$AR$5:$AR$12,0),3))*($G527/INDEX($BB$5:$BG$12,MATCH($D527,$AR$5:$AR$12,0),3))^$J527)/((EXP(-$G527/INDEX($BB$5:$BG$12,MATCH($D527,$AR$5:$AR$12,0),1))*($G527/INDEX($BB$5:$BG$12,MATCH($D527,$AR$5:$AR$12,0),1))^$J527)+(EXP(-$G527/INDEX($BB$5:$BG$12,MATCH($D527,$AR$5:$AR$12,0),2))*($G527/INDEX($BB$5:$BG$12,MATCH($D527,$AR$5:$AR$12,0),2))^$J527)+(EXP(-$G527/INDEX($BB$5:$BG$12,MATCH($D527,$AR$5:$AR$12,0),3))*($G527/INDEX($BB$5:$BG$12,MATCH($D527,$AR$5:$AR$12,0),3))^$J527)+(EXP(-$G527/INDEX($BB$5:$BG$12,MATCH($D527,$AR$5:$AR$12,0),4))*($G527/INDEX($BB$5:$BG$12,MATCH($D527,$AR$5:$AR$12,0),4))^$J527)+(EXP(-$G527/INDEX($BB$5:$BG$12,MATCH($D527,$AR$5:$AR$12,0),5))*($G527/INDEX($BB$5:$BG$12,MATCH($D527,$AR$5:$AR$12,0),5))^$J527)+(EXP(-$G527/INDEX($BB$5:$BG$12,MATCH($D527,$AR$5:$AR$12,0),6))*($G527/INDEX($BB$5:$BG$12,MATCH($D527,$AR$5:$AR$12,0),6))^$J527)),0)</x:f>
        <x:v>0</x:v>
      </x:c>
      <x:c r="AH527" s="145" t="n">
        <x:f>IFERROR((EXP(-$G527/INDEX($BB$5:$BG$12,MATCH($D527,$AR$5:$AR$12,0),4))*($G527/INDEX($BB$5:$BG$12,MATCH($D527,$AR$5:$AR$12,0),4))^$J527)/((EXP(-$G527/INDEX($BB$5:$BG$12,MATCH($D527,$AR$5:$AR$12,0),1))*($G527/INDEX($BB$5:$BG$12,MATCH($D527,$AR$5:$AR$12,0),1))^$J527)+(EXP(-$G527/INDEX($BB$5:$BG$12,MATCH($D527,$AR$5:$AR$12,0),2))*($G527/INDEX($BB$5:$BG$12,MATCH($D527,$AR$5:$AR$12,0),2))^$J527)+(EXP(-$G527/INDEX($BB$5:$BG$12,MATCH($D527,$AR$5:$AR$12,0),3))*($G527/INDEX($BB$5:$BG$12,MATCH($D527,$AR$5:$AR$12,0),3))^$J527)+(EXP(-$G527/INDEX($BB$5:$BG$12,MATCH($D527,$AR$5:$AR$12,0),4))*($G527/INDEX($BB$5:$BG$12,MATCH($D527,$AR$5:$AR$12,0),4))^$J527)+(EXP(-$G527/INDEX($BB$5:$BG$12,MATCH($D527,$AR$5:$AR$12,0),5))*($G527/INDEX($BB$5:$BG$12,MATCH($D527,$AR$5:$AR$12,0),5))^$J527)+(EXP(-$G527/INDEX($BB$5:$BG$12,MATCH($D527,$AR$5:$AR$12,0),6))*($G527/INDEX($BB$5:$BG$12,MATCH($D527,$AR$5:$AR$12,0),6))^$J527)),0)</x:f>
        <x:v>0</x:v>
      </x:c>
      <x:c r="AI527" s="145" t="n">
        <x:f>IFERROR((EXP(-$G527/INDEX($BB$5:$BG$12,MATCH($D527,$AR$5:$AR$12,0),5))*($G527/INDEX($BB$5:$BG$12,MATCH($D527,$AR$5:$AR$12,0),5))^$J527)/((EXP(-$G527/INDEX($BB$5:$BG$12,MATCH($D527,$AR$5:$AR$12,0),1))*($G527/INDEX($BB$5:$BG$12,MATCH($D527,$AR$5:$AR$12,0),1))^$J527)+(EXP(-$G527/INDEX($BB$5:$BG$12,MATCH($D527,$AR$5:$AR$12,0),2))*($G527/INDEX($BB$5:$BG$12,MATCH($D527,$AR$5:$AR$12,0),2))^$J527)+(EXP(-$G527/INDEX($BB$5:$BG$12,MATCH($D527,$AR$5:$AR$12,0),3))*($G527/INDEX($BB$5:$BG$12,MATCH($D527,$AR$5:$AR$12,0),3))^$J527)+(EXP(-$G527/INDEX($BB$5:$BG$12,MATCH($D527,$AR$5:$AR$12,0),4))*($G527/INDEX($BB$5:$BG$12,MATCH($D527,$AR$5:$AR$12,0),4))^$J527)+(EXP(-$G527/INDEX($BB$5:$BG$12,MATCH($D527,$AR$5:$AR$12,0),5))*($G527/INDEX($BB$5:$BG$12,MATCH($D527,$AR$5:$AR$12,0),5))^$J527)+(EXP(-$G527/INDEX($BB$5:$BG$12,MATCH($D527,$AR$5:$AR$12,0),6))*($G527/INDEX($BB$5:$BG$12,MATCH($D527,$AR$5:$AR$12,0),6))^$J527)),0)</x:f>
        <x:v>0</x:v>
      </x:c>
      <x:c r="AJ527" s="145" t="n">
        <x:f>IFERROR((EXP(-$G527/INDEX($BB$5:$BG$12,MATCH($D527,$AR$5:$AR$12,0),6))*($G527/INDEX($BB$5:$BG$12,MATCH($D527,$AR$5:$AR$12,0),6))^$J527)/((EXP(-$G527/INDEX($BB$5:$BG$12,MATCH($D527,$AR$5:$AR$12,0),1))*($G527/INDEX($BB$5:$BG$12,MATCH($D527,$AR$5:$AR$12,0),1))^$J527)+(EXP(-$G527/INDEX($BB$5:$BG$12,MATCH($D527,$AR$5:$AR$12,0),2))*($G527/INDEX($BB$5:$BG$12,MATCH($D527,$AR$5:$AR$12,0),2))^$J527)+(EXP(-$G527/INDEX($BB$5:$BG$12,MATCH($D527,$AR$5:$AR$12,0),3))*($G527/INDEX($BB$5:$BG$12,MATCH($D527,$AR$5:$AR$12,0),3))^$J527)+(EXP(-$G527/INDEX($BB$5:$BG$12,MATCH($D527,$AR$5:$AR$12,0),4))*($G527/INDEX($BB$5:$BG$12,MATCH($D527,$AR$5:$AR$12,0),4))^$J527)+(EXP(-$G527/INDEX($BB$5:$BG$12,MATCH($D527,$AR$5:$AR$12,0),5))*($G527/INDEX($BB$5:$BG$12,MATCH($D527,$AR$5:$AR$12,0),5))^$J527)+(EXP(-$G527/INDEX($BB$5:$BG$12,MATCH($D527,$AR$5:$AR$12,0),6))*($G527/INDEX($BB$5:$BG$12,MATCH($D527,$AR$5:$AR$12,0),6))^$J527)),0)</x:f>
        <x:v>0</x:v>
      </x:c>
      <x:c r="BJ527"/>
      <x:c r="BK527"/>
      <x:c r="BL527"/>
      <x:c r="BM527"/>
      <x:c r="BN527"/>
      <x:c r="BO527"/>
      <x:c r="BP527"/>
      <x:c r="BQ527"/>
      <x:c r="BR527"/>
      <x:c r="BS527"/>
      <x:c r="BT527"/>
      <x:c r="BU527"/>
      <x:c r="BV527"/>
      <x:c r="BW527"/>
      <x:c r="BX527"/>
      <x:c r="BY527"/>
      <x:c r="BZ527"/>
    </x:row>
    <x:row r="528">
      <x:c r="A528" s="30" t="n">
        <x:f>'対象台データ'!A526</x:f>
        <x:v>46230</x:v>
      </x:c>
      <x:c r="B528" s="1004" t="str">
        <x:f>'対象台データ'!B526</x:f>
        <x:v>月</x:v>
      </x:c>
      <x:c r="C528" s="1004" t="str">
        <x:f>'対象台データ'!C526</x:f>
        <x:v>7/27</x:v>
      </x:c>
      <x:c r="D528" t="str">
        <x:f>'対象台データ'!D526</x:f>
        <x:v>東京喰種</x:v>
      </x:c>
      <x:c r="E528" s="1015" t="n">
        <x:f>IF($X528="A",MIN(100,MAX(0,55+(V528-55)*(1+0.4*SQRT(MIN(G528/8000,1))))),MIN(100,MAX(0,V528)))</x:f>
        <x:v>55.2273816784343</x:v>
      </x:c>
      <x:c r="F528" s="1017" t="n">
        <x:f>'対象台データ'!E526</x:f>
        <x:v>452</x:v>
      </x:c>
      <x:c r="G528" s="644" t="n">
        <x:f>'対象台データ'!F526</x:f>
        <x:v>5811</x:v>
      </x:c>
      <x:c r="H528" s="644" t="n">
        <x:f>'対象台データ'!G526</x:f>
        <x:v>-187</x:v>
      </x:c>
      <x:c r="I528" s="644" t="n">
        <x:f>'対象台データ'!H526</x:f>
        <x:v>0</x:v>
      </x:c>
      <x:c r="J528" s="644" t="n">
        <x:f>'対象台データ'!I526</x:f>
        <x:v>31</x:v>
      </x:c>
      <x:c r="K528" s="145" t="n">
        <x:f>'対象台データ'!K526</x:f>
        <x:v>0.9892732174611369</x:v>
      </x:c>
      <x:c r="L528" s="28" t="n">
        <x:f>IF(G528&lt;=0,5,IF(G528&lt;1500,5+(G528-0)*(20-5)/(1500-0),IF(G528&lt;3000,20+(G528-1500)*(40-20)/(3000-1500),IF(G528&lt;4500,40+(G528-3000)*(58-40)/(4500-3000),IF(G528&lt;6000,58+(G528-4500)*(72-58)/(6000-4500),IF(G528&lt;7500,72+(G528-6000)*(84-72)/(7500-6000),IF(G528&lt;9000,84+(G528-7500)*(93-84)/(9000-7500),IF(G528&lt;11000,93+(G528-9000)*(100-93)/(11000-9000),100))))))))</x:f>
        <x:v>70.236</x:v>
      </x:c>
      <x:c r="M528" s="28" t="n">
        <x:v>1</x:v>
      </x:c>
      <x:c r="N528" s="28" t="n">
        <x:f>MIN(100,L528*M528)</x:f>
        <x:v>70.236</x:v>
      </x:c>
      <x:c r="O528" s="28" t="n">
        <x:f>IF(K528&lt;=0.8,0,IF(K528&lt;0.9,0+(K528-0.8)*(10-0)/(0.9-0.8),IF(K528&lt;1,10+(K528-0.9)*(35-10)/(1-0.9),IF(K528&lt;1.2,35+(K528-1)*(87-35)/(1.2-1),IF(K528&lt;1.3,87+(K528-1.2)*(96-87)/(1.3-1.2),IF(K528&lt;1.45,96+(K528-1.3)*(100-96)/(1.45-1.3),100))))))</x:f>
        <x:v>32.318304365284234</x:v>
      </x:c>
      <x:c r="P528" s="145" t="n">
        <x:f>MIN(1,SQRT(G528/8000))</x:f>
        <x:v>0.852276363628606</x:v>
      </x:c>
      <x:c r="Q528" s="28" t="n">
        <x:f>35+(O528-35)*P528</x:f>
        <x:v>32.71445419608574</x:v>
      </x:c>
      <x:c r="R528" s="28" t="n">
        <x:f>IF(K528&lt;0.95,MIN(25,(0.95-K528)*250),0)</x:f>
        <x:v>0</x:v>
      </x:c>
      <x:c r="S528" s="28" t="n">
        <x:f>IF($X528="A",Y528*5+Z528*15+AA528*30+AB528*60+AC528*80+AD528*100,0)</x:f>
        <x:v>0</x:v>
      </x:c>
      <x:c r="T528" s="28" t="n">
        <x:f>IF($X528="A",AE528*5+AF528*15+AG528*30+AH528*60+AI528*80+AJ528*100,0)</x:f>
        <x:v>0</x:v>
      </x:c>
      <x:c r="U528" s="28" t="n">
        <x:f>IF($X528="A",S528*15%+T528*30%+Q528*55%,0)</x:f>
        <x:v>0</x:v>
      </x:c>
      <x:c r="V528" s="1019" t="n">
        <x:f>IF($X528="A",U528*80%+N528*20%,N528*IFERROR(INDEX($AT$5:$AT$60,MATCH($D528,$AR$5:$AR$60,0)),0.6)+Q528*IFERROR(INDEX($AU$5:$AU$60,MATCH($D528,$AR$5:$AR$60,0)),0.4)-R528)</x:f>
        <x:v>55.2273816784343</x:v>
      </x:c>
      <x:c r="W528" s="25" t="str">
        <x:f>IF(E528&gt;=90,"設定6級候補",IF(E528&gt;=75,"設定4以上強候補",IF(E528&gt;=60,"設定4以上を疑う","要観察")))</x:f>
        <x:v>要観察</x:v>
      </x:c>
      <x:c r="X528" s="1004" t="str">
        <x:f>IFERROR(INDEX($AS$5:$AS$60,MATCH($D528,$AR$5:$AR$60,0)),"AT")</x:f>
        <x:v>AT</x:v>
      </x:c>
      <x:c r="Y528" s="145" t="n">
        <x:f>IFERROR((EXP(-$G528/INDEX($AV$5:$BA$12,MATCH($D528,$AR$5:$AR$12,0),1))*($G528/INDEX($AV$5:$BA$12,MATCH($D528,$AR$5:$AR$12,0),1))^$I528)/((EXP(-$G528/INDEX($AV$5:$BA$12,MATCH($D528,$AR$5:$AR$12,0),1))*($G528/INDEX($AV$5:$BA$12,MATCH($D528,$AR$5:$AR$12,0),1))^$I528)+(EXP(-$G528/INDEX($AV$5:$BA$12,MATCH($D528,$AR$5:$AR$12,0),2))*($G528/INDEX($AV$5:$BA$12,MATCH($D528,$AR$5:$AR$12,0),2))^$I528)+(EXP(-$G528/INDEX($AV$5:$BA$12,MATCH($D528,$AR$5:$AR$12,0),3))*($G528/INDEX($AV$5:$BA$12,MATCH($D528,$AR$5:$AR$12,0),3))^$I528)+(EXP(-$G528/INDEX($AV$5:$BA$12,MATCH($D528,$AR$5:$AR$12,0),4))*($G528/INDEX($AV$5:$BA$12,MATCH($D528,$AR$5:$AR$12,0),4))^$I528)+(EXP(-$G528/INDEX($AV$5:$BA$12,MATCH($D528,$AR$5:$AR$12,0),5))*($G528/INDEX($AV$5:$BA$12,MATCH($D528,$AR$5:$AR$12,0),5))^$I528)+(EXP(-$G528/INDEX($AV$5:$BA$12,MATCH($D528,$AR$5:$AR$12,0),6))*($G528/INDEX($AV$5:$BA$12,MATCH($D528,$AR$5:$AR$12,0),6))^$I528)),0)</x:f>
        <x:v>0</x:v>
      </x:c>
      <x:c r="Z528" s="145" t="n">
        <x:f>IFERROR((EXP(-$G528/INDEX($AV$5:$BA$12,MATCH($D528,$AR$5:$AR$12,0),2))*($G528/INDEX($AV$5:$BA$12,MATCH($D528,$AR$5:$AR$12,0),2))^$I528)/((EXP(-$G528/INDEX($AV$5:$BA$12,MATCH($D528,$AR$5:$AR$12,0),1))*($G528/INDEX($AV$5:$BA$12,MATCH($D528,$AR$5:$AR$12,0),1))^$I528)+(EXP(-$G528/INDEX($AV$5:$BA$12,MATCH($D528,$AR$5:$AR$12,0),2))*($G528/INDEX($AV$5:$BA$12,MATCH($D528,$AR$5:$AR$12,0),2))^$I528)+(EXP(-$G528/INDEX($AV$5:$BA$12,MATCH($D528,$AR$5:$AR$12,0),3))*($G528/INDEX($AV$5:$BA$12,MATCH($D528,$AR$5:$AR$12,0),3))^$I528)+(EXP(-$G528/INDEX($AV$5:$BA$12,MATCH($D528,$AR$5:$AR$12,0),4))*($G528/INDEX($AV$5:$BA$12,MATCH($D528,$AR$5:$AR$12,0),4))^$I528)+(EXP(-$G528/INDEX($AV$5:$BA$12,MATCH($D528,$AR$5:$AR$12,0),5))*($G528/INDEX($AV$5:$BA$12,MATCH($D528,$AR$5:$AR$12,0),5))^$I528)+(EXP(-$G528/INDEX($AV$5:$BA$12,MATCH($D528,$AR$5:$AR$12,0),6))*($G528/INDEX($AV$5:$BA$12,MATCH($D528,$AR$5:$AR$12,0),6))^$I528)),0)</x:f>
        <x:v>0</x:v>
      </x:c>
      <x:c r="AA528" s="145" t="n">
        <x:f>IFERROR((EXP(-$G528/INDEX($AV$5:$BA$12,MATCH($D528,$AR$5:$AR$12,0),3))*($G528/INDEX($AV$5:$BA$12,MATCH($D528,$AR$5:$AR$12,0),3))^$I528)/((EXP(-$G528/INDEX($AV$5:$BA$12,MATCH($D528,$AR$5:$AR$12,0),1))*($G528/INDEX($AV$5:$BA$12,MATCH($D528,$AR$5:$AR$12,0),1))^$I528)+(EXP(-$G528/INDEX($AV$5:$BA$12,MATCH($D528,$AR$5:$AR$12,0),2))*($G528/INDEX($AV$5:$BA$12,MATCH($D528,$AR$5:$AR$12,0),2))^$I528)+(EXP(-$G528/INDEX($AV$5:$BA$12,MATCH($D528,$AR$5:$AR$12,0),3))*($G528/INDEX($AV$5:$BA$12,MATCH($D528,$AR$5:$AR$12,0),3))^$I528)+(EXP(-$G528/INDEX($AV$5:$BA$12,MATCH($D528,$AR$5:$AR$12,0),4))*($G528/INDEX($AV$5:$BA$12,MATCH($D528,$AR$5:$AR$12,0),4))^$I528)+(EXP(-$G528/INDEX($AV$5:$BA$12,MATCH($D528,$AR$5:$AR$12,0),5))*($G528/INDEX($AV$5:$BA$12,MATCH($D528,$AR$5:$AR$12,0),5))^$I528)+(EXP(-$G528/INDEX($AV$5:$BA$12,MATCH($D528,$AR$5:$AR$12,0),6))*($G528/INDEX($AV$5:$BA$12,MATCH($D528,$AR$5:$AR$12,0),6))^$I528)),0)</x:f>
        <x:v>0</x:v>
      </x:c>
      <x:c r="AB528" s="145" t="n">
        <x:f>IFERROR((EXP(-$G528/INDEX($AV$5:$BA$12,MATCH($D528,$AR$5:$AR$12,0),4))*($G528/INDEX($AV$5:$BA$12,MATCH($D528,$AR$5:$AR$12,0),4))^$I528)/((EXP(-$G528/INDEX($AV$5:$BA$12,MATCH($D528,$AR$5:$AR$12,0),1))*($G528/INDEX($AV$5:$BA$12,MATCH($D528,$AR$5:$AR$12,0),1))^$I528)+(EXP(-$G528/INDEX($AV$5:$BA$12,MATCH($D528,$AR$5:$AR$12,0),2))*($G528/INDEX($AV$5:$BA$12,MATCH($D528,$AR$5:$AR$12,0),2))^$I528)+(EXP(-$G528/INDEX($AV$5:$BA$12,MATCH($D528,$AR$5:$AR$12,0),3))*($G528/INDEX($AV$5:$BA$12,MATCH($D528,$AR$5:$AR$12,0),3))^$I528)+(EXP(-$G528/INDEX($AV$5:$BA$12,MATCH($D528,$AR$5:$AR$12,0),4))*($G528/INDEX($AV$5:$BA$12,MATCH($D528,$AR$5:$AR$12,0),4))^$I528)+(EXP(-$G528/INDEX($AV$5:$BA$12,MATCH($D528,$AR$5:$AR$12,0),5))*($G528/INDEX($AV$5:$BA$12,MATCH($D528,$AR$5:$AR$12,0),5))^$I528)+(EXP(-$G528/INDEX($AV$5:$BA$12,MATCH($D528,$AR$5:$AR$12,0),6))*($G528/INDEX($AV$5:$BA$12,MATCH($D528,$AR$5:$AR$12,0),6))^$I528)),0)</x:f>
        <x:v>0</x:v>
      </x:c>
      <x:c r="AC528" s="145" t="n">
        <x:f>IFERROR((EXP(-$G528/INDEX($AV$5:$BA$12,MATCH($D528,$AR$5:$AR$12,0),5))*($G528/INDEX($AV$5:$BA$12,MATCH($D528,$AR$5:$AR$12,0),5))^$I528)/((EXP(-$G528/INDEX($AV$5:$BA$12,MATCH($D528,$AR$5:$AR$12,0),1))*($G528/INDEX($AV$5:$BA$12,MATCH($D528,$AR$5:$AR$12,0),1))^$I528)+(EXP(-$G528/INDEX($AV$5:$BA$12,MATCH($D528,$AR$5:$AR$12,0),2))*($G528/INDEX($AV$5:$BA$12,MATCH($D528,$AR$5:$AR$12,0),2))^$I528)+(EXP(-$G528/INDEX($AV$5:$BA$12,MATCH($D528,$AR$5:$AR$12,0),3))*($G528/INDEX($AV$5:$BA$12,MATCH($D528,$AR$5:$AR$12,0),3))^$I528)+(EXP(-$G528/INDEX($AV$5:$BA$12,MATCH($D528,$AR$5:$AR$12,0),4))*($G528/INDEX($AV$5:$BA$12,MATCH($D528,$AR$5:$AR$12,0),4))^$I528)+(EXP(-$G528/INDEX($AV$5:$BA$12,MATCH($D528,$AR$5:$AR$12,0),5))*($G528/INDEX($AV$5:$BA$12,MATCH($D528,$AR$5:$AR$12,0),5))^$I528)+(EXP(-$G528/INDEX($AV$5:$BA$12,MATCH($D528,$AR$5:$AR$12,0),6))*($G528/INDEX($AV$5:$BA$12,MATCH($D528,$AR$5:$AR$12,0),6))^$I528)),0)</x:f>
        <x:v>0</x:v>
      </x:c>
      <x:c r="AD528" s="145" t="n">
        <x:f>IFERROR((EXP(-$G528/INDEX($AV$5:$BA$12,MATCH($D528,$AR$5:$AR$12,0),6))*($G528/INDEX($AV$5:$BA$12,MATCH($D528,$AR$5:$AR$12,0),6))^$I528)/((EXP(-$G528/INDEX($AV$5:$BA$12,MATCH($D528,$AR$5:$AR$12,0),1))*($G528/INDEX($AV$5:$BA$12,MATCH($D528,$AR$5:$AR$12,0),1))^$I528)+(EXP(-$G528/INDEX($AV$5:$BA$12,MATCH($D528,$AR$5:$AR$12,0),2))*($G528/INDEX($AV$5:$BA$12,MATCH($D528,$AR$5:$AR$12,0),2))^$I528)+(EXP(-$G528/INDEX($AV$5:$BA$12,MATCH($D528,$AR$5:$AR$12,0),3))*($G528/INDEX($AV$5:$BA$12,MATCH($D528,$AR$5:$AR$12,0),3))^$I528)+(EXP(-$G528/INDEX($AV$5:$BA$12,MATCH($D528,$AR$5:$AR$12,0),4))*($G528/INDEX($AV$5:$BA$12,MATCH($D528,$AR$5:$AR$12,0),4))^$I528)+(EXP(-$G528/INDEX($AV$5:$BA$12,MATCH($D528,$AR$5:$AR$12,0),5))*($G528/INDEX($AV$5:$BA$12,MATCH($D528,$AR$5:$AR$12,0),5))^$I528)+(EXP(-$G528/INDEX($AV$5:$BA$12,MATCH($D528,$AR$5:$AR$12,0),6))*($G528/INDEX($AV$5:$BA$12,MATCH($D528,$AR$5:$AR$12,0),6))^$I528)),0)</x:f>
        <x:v>0</x:v>
      </x:c>
      <x:c r="AE528" s="145" t="n">
        <x:f>IFERROR((EXP(-$G528/INDEX($BB$5:$BG$12,MATCH($D528,$AR$5:$AR$12,0),1))*($G528/INDEX($BB$5:$BG$12,MATCH($D528,$AR$5:$AR$12,0),1))^$J528)/((EXP(-$G528/INDEX($BB$5:$BG$12,MATCH($D528,$AR$5:$AR$12,0),1))*($G528/INDEX($BB$5:$BG$12,MATCH($D528,$AR$5:$AR$12,0),1))^$J528)+(EXP(-$G528/INDEX($BB$5:$BG$12,MATCH($D528,$AR$5:$AR$12,0),2))*($G528/INDEX($BB$5:$BG$12,MATCH($D528,$AR$5:$AR$12,0),2))^$J528)+(EXP(-$G528/INDEX($BB$5:$BG$12,MATCH($D528,$AR$5:$AR$12,0),3))*($G528/INDEX($BB$5:$BG$12,MATCH($D528,$AR$5:$AR$12,0),3))^$J528)+(EXP(-$G528/INDEX($BB$5:$BG$12,MATCH($D528,$AR$5:$AR$12,0),4))*($G528/INDEX($BB$5:$BG$12,MATCH($D528,$AR$5:$AR$12,0),4))^$J528)+(EXP(-$G528/INDEX($BB$5:$BG$12,MATCH($D528,$AR$5:$AR$12,0),5))*($G528/INDEX($BB$5:$BG$12,MATCH($D528,$AR$5:$AR$12,0),5))^$J528)+(EXP(-$G528/INDEX($BB$5:$BG$12,MATCH($D528,$AR$5:$AR$12,0),6))*($G528/INDEX($BB$5:$BG$12,MATCH($D528,$AR$5:$AR$12,0),6))^$J528)),0)</x:f>
        <x:v>0</x:v>
      </x:c>
      <x:c r="AF528" s="145" t="n">
        <x:f>IFERROR((EXP(-$G528/INDEX($BB$5:$BG$12,MATCH($D528,$AR$5:$AR$12,0),2))*($G528/INDEX($BB$5:$BG$12,MATCH($D528,$AR$5:$AR$12,0),2))^$J528)/((EXP(-$G528/INDEX($BB$5:$BG$12,MATCH($D528,$AR$5:$AR$12,0),1))*($G528/INDEX($BB$5:$BG$12,MATCH($D528,$AR$5:$AR$12,0),1))^$J528)+(EXP(-$G528/INDEX($BB$5:$BG$12,MATCH($D528,$AR$5:$AR$12,0),2))*($G528/INDEX($BB$5:$BG$12,MATCH($D528,$AR$5:$AR$12,0),2))^$J528)+(EXP(-$G528/INDEX($BB$5:$BG$12,MATCH($D528,$AR$5:$AR$12,0),3))*($G528/INDEX($BB$5:$BG$12,MATCH($D528,$AR$5:$AR$12,0),3))^$J528)+(EXP(-$G528/INDEX($BB$5:$BG$12,MATCH($D528,$AR$5:$AR$12,0),4))*($G528/INDEX($BB$5:$BG$12,MATCH($D528,$AR$5:$AR$12,0),4))^$J528)+(EXP(-$G528/INDEX($BB$5:$BG$12,MATCH($D528,$AR$5:$AR$12,0),5))*($G528/INDEX($BB$5:$BG$12,MATCH($D528,$AR$5:$AR$12,0),5))^$J528)+(EXP(-$G528/INDEX($BB$5:$BG$12,MATCH($D528,$AR$5:$AR$12,0),6))*($G528/INDEX($BB$5:$BG$12,MATCH($D528,$AR$5:$AR$12,0),6))^$J528)),0)</x:f>
        <x:v>0</x:v>
      </x:c>
      <x:c r="AG528" s="145" t="n">
        <x:f>IFERROR((EXP(-$G528/INDEX($BB$5:$BG$12,MATCH($D528,$AR$5:$AR$12,0),3))*($G528/INDEX($BB$5:$BG$12,MATCH($D528,$AR$5:$AR$12,0),3))^$J528)/((EXP(-$G528/INDEX($BB$5:$BG$12,MATCH($D528,$AR$5:$AR$12,0),1))*($G528/INDEX($BB$5:$BG$12,MATCH($D528,$AR$5:$AR$12,0),1))^$J528)+(EXP(-$G528/INDEX($BB$5:$BG$12,MATCH($D528,$AR$5:$AR$12,0),2))*($G528/INDEX($BB$5:$BG$12,MATCH($D528,$AR$5:$AR$12,0),2))^$J528)+(EXP(-$G528/INDEX($BB$5:$BG$12,MATCH($D528,$AR$5:$AR$12,0),3))*($G528/INDEX($BB$5:$BG$12,MATCH($D528,$AR$5:$AR$12,0),3))^$J528)+(EXP(-$G528/INDEX($BB$5:$BG$12,MATCH($D528,$AR$5:$AR$12,0),4))*($G528/INDEX($BB$5:$BG$12,MATCH($D528,$AR$5:$AR$12,0),4))^$J528)+(EXP(-$G528/INDEX($BB$5:$BG$12,MATCH($D528,$AR$5:$AR$12,0),5))*($G528/INDEX($BB$5:$BG$12,MATCH($D528,$AR$5:$AR$12,0),5))^$J528)+(EXP(-$G528/INDEX($BB$5:$BG$12,MATCH($D528,$AR$5:$AR$12,0),6))*($G528/INDEX($BB$5:$BG$12,MATCH($D528,$AR$5:$AR$12,0),6))^$J528)),0)</x:f>
        <x:v>0</x:v>
      </x:c>
      <x:c r="AH528" s="145" t="n">
        <x:f>IFERROR((EXP(-$G528/INDEX($BB$5:$BG$12,MATCH($D528,$AR$5:$AR$12,0),4))*($G528/INDEX($BB$5:$BG$12,MATCH($D528,$AR$5:$AR$12,0),4))^$J528)/((EXP(-$G528/INDEX($BB$5:$BG$12,MATCH($D528,$AR$5:$AR$12,0),1))*($G528/INDEX($BB$5:$BG$12,MATCH($D528,$AR$5:$AR$12,0),1))^$J528)+(EXP(-$G528/INDEX($BB$5:$BG$12,MATCH($D528,$AR$5:$AR$12,0),2))*($G528/INDEX($BB$5:$BG$12,MATCH($D528,$AR$5:$AR$12,0),2))^$J528)+(EXP(-$G528/INDEX($BB$5:$BG$12,MATCH($D528,$AR$5:$AR$12,0),3))*($G528/INDEX($BB$5:$BG$12,MATCH($D528,$AR$5:$AR$12,0),3))^$J528)+(EXP(-$G528/INDEX($BB$5:$BG$12,MATCH($D528,$AR$5:$AR$12,0),4))*($G528/INDEX($BB$5:$BG$12,MATCH($D528,$AR$5:$AR$12,0),4))^$J528)+(EXP(-$G528/INDEX($BB$5:$BG$12,MATCH($D528,$AR$5:$AR$12,0),5))*($G528/INDEX($BB$5:$BG$12,MATCH($D528,$AR$5:$AR$12,0),5))^$J528)+(EXP(-$G528/INDEX($BB$5:$BG$12,MATCH($D528,$AR$5:$AR$12,0),6))*($G528/INDEX($BB$5:$BG$12,MATCH($D528,$AR$5:$AR$12,0),6))^$J528)),0)</x:f>
        <x:v>0</x:v>
      </x:c>
      <x:c r="AI528" s="145" t="n">
        <x:f>IFERROR((EXP(-$G528/INDEX($BB$5:$BG$12,MATCH($D528,$AR$5:$AR$12,0),5))*($G528/INDEX($BB$5:$BG$12,MATCH($D528,$AR$5:$AR$12,0),5))^$J528)/((EXP(-$G528/INDEX($BB$5:$BG$12,MATCH($D528,$AR$5:$AR$12,0),1))*($G528/INDEX($BB$5:$BG$12,MATCH($D528,$AR$5:$AR$12,0),1))^$J528)+(EXP(-$G528/INDEX($BB$5:$BG$12,MATCH($D528,$AR$5:$AR$12,0),2))*($G528/INDEX($BB$5:$BG$12,MATCH($D528,$AR$5:$AR$12,0),2))^$J528)+(EXP(-$G528/INDEX($BB$5:$BG$12,MATCH($D528,$AR$5:$AR$12,0),3))*($G528/INDEX($BB$5:$BG$12,MATCH($D528,$AR$5:$AR$12,0),3))^$J528)+(EXP(-$G528/INDEX($BB$5:$BG$12,MATCH($D528,$AR$5:$AR$12,0),4))*($G528/INDEX($BB$5:$BG$12,MATCH($D528,$AR$5:$AR$12,0),4))^$J528)+(EXP(-$G528/INDEX($BB$5:$BG$12,MATCH($D528,$AR$5:$AR$12,0),5))*($G528/INDEX($BB$5:$BG$12,MATCH($D528,$AR$5:$AR$12,0),5))^$J528)+(EXP(-$G528/INDEX($BB$5:$BG$12,MATCH($D528,$AR$5:$AR$12,0),6))*($G528/INDEX($BB$5:$BG$12,MATCH($D528,$AR$5:$AR$12,0),6))^$J528)),0)</x:f>
        <x:v>0</x:v>
      </x:c>
      <x:c r="AJ528" s="145" t="n">
        <x:f>IFERROR((EXP(-$G528/INDEX($BB$5:$BG$12,MATCH($D528,$AR$5:$AR$12,0),6))*($G528/INDEX($BB$5:$BG$12,MATCH($D528,$AR$5:$AR$12,0),6))^$J528)/((EXP(-$G528/INDEX($BB$5:$BG$12,MATCH($D528,$AR$5:$AR$12,0),1))*($G528/INDEX($BB$5:$BG$12,MATCH($D528,$AR$5:$AR$12,0),1))^$J528)+(EXP(-$G528/INDEX($BB$5:$BG$12,MATCH($D528,$AR$5:$AR$12,0),2))*($G528/INDEX($BB$5:$BG$12,MATCH($D528,$AR$5:$AR$12,0),2))^$J528)+(EXP(-$G528/INDEX($BB$5:$BG$12,MATCH($D528,$AR$5:$AR$12,0),3))*($G528/INDEX($BB$5:$BG$12,MATCH($D528,$AR$5:$AR$12,0),3))^$J528)+(EXP(-$G528/INDEX($BB$5:$BG$12,MATCH($D528,$AR$5:$AR$12,0),4))*($G528/INDEX($BB$5:$BG$12,MATCH($D528,$AR$5:$AR$12,0),4))^$J528)+(EXP(-$G528/INDEX($BB$5:$BG$12,MATCH($D528,$AR$5:$AR$12,0),5))*($G528/INDEX($BB$5:$BG$12,MATCH($D528,$AR$5:$AR$12,0),5))^$J528)+(EXP(-$G528/INDEX($BB$5:$BG$12,MATCH($D528,$AR$5:$AR$12,0),6))*($G528/INDEX($BB$5:$BG$12,MATCH($D528,$AR$5:$AR$12,0),6))^$J528)),0)</x:f>
        <x:v>0</x:v>
      </x:c>
      <x:c r="BJ528"/>
      <x:c r="BK528"/>
      <x:c r="BL528"/>
      <x:c r="BM528"/>
      <x:c r="BN528"/>
      <x:c r="BO528"/>
      <x:c r="BP528"/>
      <x:c r="BQ528"/>
      <x:c r="BR528"/>
      <x:c r="BS528"/>
      <x:c r="BT528"/>
      <x:c r="BU528"/>
      <x:c r="BV528"/>
      <x:c r="BW528"/>
      <x:c r="BX528"/>
      <x:c r="BY528"/>
      <x:c r="BZ528"/>
    </x:row>
    <x:row r="529">
      <x:c r="A529" s="30" t="n">
        <x:f>'対象台データ'!A527</x:f>
        <x:v>46230</x:v>
      </x:c>
      <x:c r="B529" s="1004" t="str">
        <x:f>'対象台データ'!B527</x:f>
        <x:v>月</x:v>
      </x:c>
      <x:c r="C529" s="1004" t="str">
        <x:f>'対象台データ'!C527</x:f>
        <x:v>7/27</x:v>
      </x:c>
      <x:c r="D529" t="str">
        <x:f>'対象台データ'!D527</x:f>
        <x:v>東京喰種</x:v>
      </x:c>
      <x:c r="E529" s="1015" t="n">
        <x:f>IF($X529="A",MIN(100,MAX(0,55+(V529-55)*(1+0.4*SQRT(MIN(G529/8000,1))))),MIN(100,MAX(0,V529)))</x:f>
        <x:v>72.36142804337692</x:v>
      </x:c>
      <x:c r="F529" s="1017" t="n">
        <x:f>'対象台データ'!E527</x:f>
        <x:v>453</x:v>
      </x:c>
      <x:c r="G529" s="644" t="n">
        <x:f>'対象台データ'!F527</x:f>
        <x:v>5027</x:v>
      </x:c>
      <x:c r="H529" s="644" t="n">
        <x:f>'対象台データ'!G527</x:f>
        <x:v>7269</x:v>
      </x:c>
      <x:c r="I529" s="644" t="n">
        <x:f>'対象台データ'!H527</x:f>
        <x:v>0</x:v>
      </x:c>
      <x:c r="J529" s="644" t="n">
        <x:f>'対象台データ'!I527</x:f>
        <x:v>27</x:v>
      </x:c>
      <x:c r="K529" s="145" t="n">
        <x:f>'対象台データ'!K527</x:f>
        <x:v>1.4819972150387906</x:v>
      </x:c>
      <x:c r="L529" s="28" t="n">
        <x:f>IF(G529&lt;=0,5,IF(G529&lt;1500,5+(G529-0)*(20-5)/(1500-0),IF(G529&lt;3000,20+(G529-1500)*(40-20)/(3000-1500),IF(G529&lt;4500,40+(G529-3000)*(58-40)/(4500-3000),IF(G529&lt;6000,58+(G529-4500)*(72-58)/(6000-4500),IF(G529&lt;7500,72+(G529-6000)*(84-72)/(7500-6000),IF(G529&lt;9000,84+(G529-7500)*(93-84)/(9000-7500),IF(G529&lt;11000,93+(G529-9000)*(100-93)/(11000-9000),100))))))))</x:f>
        <x:v>62.91866666666667</x:v>
      </x:c>
      <x:c r="M529" s="28" t="n">
        <x:v>1</x:v>
      </x:c>
      <x:c r="N529" s="28" t="n">
        <x:f>MIN(100,L529*M529)</x:f>
        <x:v>62.91866666666667</x:v>
      </x:c>
      <x:c r="O529" s="28" t="n">
        <x:f>IF(K529&lt;=0.8,0,IF(K529&lt;0.9,0+(K529-0.8)*(10-0)/(0.9-0.8),IF(K529&lt;1,10+(K529-0.9)*(35-10)/(1-0.9),IF(K529&lt;1.2,35+(K529-1)*(87-35)/(1.2-1),IF(K529&lt;1.3,87+(K529-1.2)*(96-87)/(1.3-1.2),IF(K529&lt;1.45,96+(K529-1.3)*(100-96)/(1.45-1.3),100))))))</x:f>
        <x:v>100</x:v>
      </x:c>
      <x:c r="P529" s="145" t="n">
        <x:f>MIN(1,SQRT(G529/8000))</x:f>
        <x:v>0.7927010785914196</x:v>
      </x:c>
      <x:c r="Q529" s="28" t="n">
        <x:f>35+(O529-35)*P529</x:f>
        <x:v>86.52557010844228</x:v>
      </x:c>
      <x:c r="R529" s="28" t="n">
        <x:f>IF(K529&lt;0.95,MIN(25,(0.95-K529)*250),0)</x:f>
        <x:v>0</x:v>
      </x:c>
      <x:c r="S529" s="28" t="n">
        <x:f>IF($X529="A",Y529*5+Z529*15+AA529*30+AB529*60+AC529*80+AD529*100,0)</x:f>
        <x:v>0</x:v>
      </x:c>
      <x:c r="T529" s="28" t="n">
        <x:f>IF($X529="A",AE529*5+AF529*15+AG529*30+AH529*60+AI529*80+AJ529*100,0)</x:f>
        <x:v>0</x:v>
      </x:c>
      <x:c r="U529" s="28" t="n">
        <x:f>IF($X529="A",S529*15%+T529*30%+Q529*55%,0)</x:f>
        <x:v>0</x:v>
      </x:c>
      <x:c r="V529" s="1019" t="n">
        <x:f>IF($X529="A",U529*80%+N529*20%,N529*IFERROR(INDEX($AT$5:$AT$60,MATCH($D529,$AR$5:$AR$60,0)),0.6)+Q529*IFERROR(INDEX($AU$5:$AU$60,MATCH($D529,$AR$5:$AR$60,0)),0.4)-R529)</x:f>
        <x:v>72.36142804337692</x:v>
      </x:c>
      <x:c r="W529" s="25" t="str">
        <x:f>IF(E529&gt;=90,"設定6級候補",IF(E529&gt;=75,"設定4以上強候補",IF(E529&gt;=60,"設定4以上を疑う","要観察")))</x:f>
        <x:v>設定4以上を疑う</x:v>
      </x:c>
      <x:c r="X529" s="1004" t="str">
        <x:f>IFERROR(INDEX($AS$5:$AS$60,MATCH($D529,$AR$5:$AR$60,0)),"AT")</x:f>
        <x:v>AT</x:v>
      </x:c>
      <x:c r="Y529" s="145" t="n">
        <x:f>IFERROR((EXP(-$G529/INDEX($AV$5:$BA$12,MATCH($D529,$AR$5:$AR$12,0),1))*($G529/INDEX($AV$5:$BA$12,MATCH($D529,$AR$5:$AR$12,0),1))^$I529)/((EXP(-$G529/INDEX($AV$5:$BA$12,MATCH($D529,$AR$5:$AR$12,0),1))*($G529/INDEX($AV$5:$BA$12,MATCH($D529,$AR$5:$AR$12,0),1))^$I529)+(EXP(-$G529/INDEX($AV$5:$BA$12,MATCH($D529,$AR$5:$AR$12,0),2))*($G529/INDEX($AV$5:$BA$12,MATCH($D529,$AR$5:$AR$12,0),2))^$I529)+(EXP(-$G529/INDEX($AV$5:$BA$12,MATCH($D529,$AR$5:$AR$12,0),3))*($G529/INDEX($AV$5:$BA$12,MATCH($D529,$AR$5:$AR$12,0),3))^$I529)+(EXP(-$G529/INDEX($AV$5:$BA$12,MATCH($D529,$AR$5:$AR$12,0),4))*($G529/INDEX($AV$5:$BA$12,MATCH($D529,$AR$5:$AR$12,0),4))^$I529)+(EXP(-$G529/INDEX($AV$5:$BA$12,MATCH($D529,$AR$5:$AR$12,0),5))*($G529/INDEX($AV$5:$BA$12,MATCH($D529,$AR$5:$AR$12,0),5))^$I529)+(EXP(-$G529/INDEX($AV$5:$BA$12,MATCH($D529,$AR$5:$AR$12,0),6))*($G529/INDEX($AV$5:$BA$12,MATCH($D529,$AR$5:$AR$12,0),6))^$I529)),0)</x:f>
        <x:v>0</x:v>
      </x:c>
      <x:c r="Z529" s="145" t="n">
        <x:f>IFERROR((EXP(-$G529/INDEX($AV$5:$BA$12,MATCH($D529,$AR$5:$AR$12,0),2))*($G529/INDEX($AV$5:$BA$12,MATCH($D529,$AR$5:$AR$12,0),2))^$I529)/((EXP(-$G529/INDEX($AV$5:$BA$12,MATCH($D529,$AR$5:$AR$12,0),1))*($G529/INDEX($AV$5:$BA$12,MATCH($D529,$AR$5:$AR$12,0),1))^$I529)+(EXP(-$G529/INDEX($AV$5:$BA$12,MATCH($D529,$AR$5:$AR$12,0),2))*($G529/INDEX($AV$5:$BA$12,MATCH($D529,$AR$5:$AR$12,0),2))^$I529)+(EXP(-$G529/INDEX($AV$5:$BA$12,MATCH($D529,$AR$5:$AR$12,0),3))*($G529/INDEX($AV$5:$BA$12,MATCH($D529,$AR$5:$AR$12,0),3))^$I529)+(EXP(-$G529/INDEX($AV$5:$BA$12,MATCH($D529,$AR$5:$AR$12,0),4))*($G529/INDEX($AV$5:$BA$12,MATCH($D529,$AR$5:$AR$12,0),4))^$I529)+(EXP(-$G529/INDEX($AV$5:$BA$12,MATCH($D529,$AR$5:$AR$12,0),5))*($G529/INDEX($AV$5:$BA$12,MATCH($D529,$AR$5:$AR$12,0),5))^$I529)+(EXP(-$G529/INDEX($AV$5:$BA$12,MATCH($D529,$AR$5:$AR$12,0),6))*($G529/INDEX($AV$5:$BA$12,MATCH($D529,$AR$5:$AR$12,0),6))^$I529)),0)</x:f>
        <x:v>0</x:v>
      </x:c>
      <x:c r="AA529" s="145" t="n">
        <x:f>IFERROR((EXP(-$G529/INDEX($AV$5:$BA$12,MATCH($D529,$AR$5:$AR$12,0),3))*($G529/INDEX($AV$5:$BA$12,MATCH($D529,$AR$5:$AR$12,0),3))^$I529)/((EXP(-$G529/INDEX($AV$5:$BA$12,MATCH($D529,$AR$5:$AR$12,0),1))*($G529/INDEX($AV$5:$BA$12,MATCH($D529,$AR$5:$AR$12,0),1))^$I529)+(EXP(-$G529/INDEX($AV$5:$BA$12,MATCH($D529,$AR$5:$AR$12,0),2))*($G529/INDEX($AV$5:$BA$12,MATCH($D529,$AR$5:$AR$12,0),2))^$I529)+(EXP(-$G529/INDEX($AV$5:$BA$12,MATCH($D529,$AR$5:$AR$12,0),3))*($G529/INDEX($AV$5:$BA$12,MATCH($D529,$AR$5:$AR$12,0),3))^$I529)+(EXP(-$G529/INDEX($AV$5:$BA$12,MATCH($D529,$AR$5:$AR$12,0),4))*($G529/INDEX($AV$5:$BA$12,MATCH($D529,$AR$5:$AR$12,0),4))^$I529)+(EXP(-$G529/INDEX($AV$5:$BA$12,MATCH($D529,$AR$5:$AR$12,0),5))*($G529/INDEX($AV$5:$BA$12,MATCH($D529,$AR$5:$AR$12,0),5))^$I529)+(EXP(-$G529/INDEX($AV$5:$BA$12,MATCH($D529,$AR$5:$AR$12,0),6))*($G529/INDEX($AV$5:$BA$12,MATCH($D529,$AR$5:$AR$12,0),6))^$I529)),0)</x:f>
        <x:v>0</x:v>
      </x:c>
      <x:c r="AB529" s="145" t="n">
        <x:f>IFERROR((EXP(-$G529/INDEX($AV$5:$BA$12,MATCH($D529,$AR$5:$AR$12,0),4))*($G529/INDEX($AV$5:$BA$12,MATCH($D529,$AR$5:$AR$12,0),4))^$I529)/((EXP(-$G529/INDEX($AV$5:$BA$12,MATCH($D529,$AR$5:$AR$12,0),1))*($G529/INDEX($AV$5:$BA$12,MATCH($D529,$AR$5:$AR$12,0),1))^$I529)+(EXP(-$G529/INDEX($AV$5:$BA$12,MATCH($D529,$AR$5:$AR$12,0),2))*($G529/INDEX($AV$5:$BA$12,MATCH($D529,$AR$5:$AR$12,0),2))^$I529)+(EXP(-$G529/INDEX($AV$5:$BA$12,MATCH($D529,$AR$5:$AR$12,0),3))*($G529/INDEX($AV$5:$BA$12,MATCH($D529,$AR$5:$AR$12,0),3))^$I529)+(EXP(-$G529/INDEX($AV$5:$BA$12,MATCH($D529,$AR$5:$AR$12,0),4))*($G529/INDEX($AV$5:$BA$12,MATCH($D529,$AR$5:$AR$12,0),4))^$I529)+(EXP(-$G529/INDEX($AV$5:$BA$12,MATCH($D529,$AR$5:$AR$12,0),5))*($G529/INDEX($AV$5:$BA$12,MATCH($D529,$AR$5:$AR$12,0),5))^$I529)+(EXP(-$G529/INDEX($AV$5:$BA$12,MATCH($D529,$AR$5:$AR$12,0),6))*($G529/INDEX($AV$5:$BA$12,MATCH($D529,$AR$5:$AR$12,0),6))^$I529)),0)</x:f>
        <x:v>0</x:v>
      </x:c>
      <x:c r="AC529" s="145" t="n">
        <x:f>IFERROR((EXP(-$G529/INDEX($AV$5:$BA$12,MATCH($D529,$AR$5:$AR$12,0),5))*($G529/INDEX($AV$5:$BA$12,MATCH($D529,$AR$5:$AR$12,0),5))^$I529)/((EXP(-$G529/INDEX($AV$5:$BA$12,MATCH($D529,$AR$5:$AR$12,0),1))*($G529/INDEX($AV$5:$BA$12,MATCH($D529,$AR$5:$AR$12,0),1))^$I529)+(EXP(-$G529/INDEX($AV$5:$BA$12,MATCH($D529,$AR$5:$AR$12,0),2))*($G529/INDEX($AV$5:$BA$12,MATCH($D529,$AR$5:$AR$12,0),2))^$I529)+(EXP(-$G529/INDEX($AV$5:$BA$12,MATCH($D529,$AR$5:$AR$12,0),3))*($G529/INDEX($AV$5:$BA$12,MATCH($D529,$AR$5:$AR$12,0),3))^$I529)+(EXP(-$G529/INDEX($AV$5:$BA$12,MATCH($D529,$AR$5:$AR$12,0),4))*($G529/INDEX($AV$5:$BA$12,MATCH($D529,$AR$5:$AR$12,0),4))^$I529)+(EXP(-$G529/INDEX($AV$5:$BA$12,MATCH($D529,$AR$5:$AR$12,0),5))*($G529/INDEX($AV$5:$BA$12,MATCH($D529,$AR$5:$AR$12,0),5))^$I529)+(EXP(-$G529/INDEX($AV$5:$BA$12,MATCH($D529,$AR$5:$AR$12,0),6))*($G529/INDEX($AV$5:$BA$12,MATCH($D529,$AR$5:$AR$12,0),6))^$I529)),0)</x:f>
        <x:v>0</x:v>
      </x:c>
      <x:c r="AD529" s="145" t="n">
        <x:f>IFERROR((EXP(-$G529/INDEX($AV$5:$BA$12,MATCH($D529,$AR$5:$AR$12,0),6))*($G529/INDEX($AV$5:$BA$12,MATCH($D529,$AR$5:$AR$12,0),6))^$I529)/((EXP(-$G529/INDEX($AV$5:$BA$12,MATCH($D529,$AR$5:$AR$12,0),1))*($G529/INDEX($AV$5:$BA$12,MATCH($D529,$AR$5:$AR$12,0),1))^$I529)+(EXP(-$G529/INDEX($AV$5:$BA$12,MATCH($D529,$AR$5:$AR$12,0),2))*($G529/INDEX($AV$5:$BA$12,MATCH($D529,$AR$5:$AR$12,0),2))^$I529)+(EXP(-$G529/INDEX($AV$5:$BA$12,MATCH($D529,$AR$5:$AR$12,0),3))*($G529/INDEX($AV$5:$BA$12,MATCH($D529,$AR$5:$AR$12,0),3))^$I529)+(EXP(-$G529/INDEX($AV$5:$BA$12,MATCH($D529,$AR$5:$AR$12,0),4))*($G529/INDEX($AV$5:$BA$12,MATCH($D529,$AR$5:$AR$12,0),4))^$I529)+(EXP(-$G529/INDEX($AV$5:$BA$12,MATCH($D529,$AR$5:$AR$12,0),5))*($G529/INDEX($AV$5:$BA$12,MATCH($D529,$AR$5:$AR$12,0),5))^$I529)+(EXP(-$G529/INDEX($AV$5:$BA$12,MATCH($D529,$AR$5:$AR$12,0),6))*($G529/INDEX($AV$5:$BA$12,MATCH($D529,$AR$5:$AR$12,0),6))^$I529)),0)</x:f>
        <x:v>0</x:v>
      </x:c>
      <x:c r="AE529" s="145" t="n">
        <x:f>IFERROR((EXP(-$G529/INDEX($BB$5:$BG$12,MATCH($D529,$AR$5:$AR$12,0),1))*($G529/INDEX($BB$5:$BG$12,MATCH($D529,$AR$5:$AR$12,0),1))^$J529)/((EXP(-$G529/INDEX($BB$5:$BG$12,MATCH($D529,$AR$5:$AR$12,0),1))*($G529/INDEX($BB$5:$BG$12,MATCH($D529,$AR$5:$AR$12,0),1))^$J529)+(EXP(-$G529/INDEX($BB$5:$BG$12,MATCH($D529,$AR$5:$AR$12,0),2))*($G529/INDEX($BB$5:$BG$12,MATCH($D529,$AR$5:$AR$12,0),2))^$J529)+(EXP(-$G529/INDEX($BB$5:$BG$12,MATCH($D529,$AR$5:$AR$12,0),3))*($G529/INDEX($BB$5:$BG$12,MATCH($D529,$AR$5:$AR$12,0),3))^$J529)+(EXP(-$G529/INDEX($BB$5:$BG$12,MATCH($D529,$AR$5:$AR$12,0),4))*($G529/INDEX($BB$5:$BG$12,MATCH($D529,$AR$5:$AR$12,0),4))^$J529)+(EXP(-$G529/INDEX($BB$5:$BG$12,MATCH($D529,$AR$5:$AR$12,0),5))*($G529/INDEX($BB$5:$BG$12,MATCH($D529,$AR$5:$AR$12,0),5))^$J529)+(EXP(-$G529/INDEX($BB$5:$BG$12,MATCH($D529,$AR$5:$AR$12,0),6))*($G529/INDEX($BB$5:$BG$12,MATCH($D529,$AR$5:$AR$12,0),6))^$J529)),0)</x:f>
        <x:v>0</x:v>
      </x:c>
      <x:c r="AF529" s="145" t="n">
        <x:f>IFERROR((EXP(-$G529/INDEX($BB$5:$BG$12,MATCH($D529,$AR$5:$AR$12,0),2))*($G529/INDEX($BB$5:$BG$12,MATCH($D529,$AR$5:$AR$12,0),2))^$J529)/((EXP(-$G529/INDEX($BB$5:$BG$12,MATCH($D529,$AR$5:$AR$12,0),1))*($G529/INDEX($BB$5:$BG$12,MATCH($D529,$AR$5:$AR$12,0),1))^$J529)+(EXP(-$G529/INDEX($BB$5:$BG$12,MATCH($D529,$AR$5:$AR$12,0),2))*($G529/INDEX($BB$5:$BG$12,MATCH($D529,$AR$5:$AR$12,0),2))^$J529)+(EXP(-$G529/INDEX($BB$5:$BG$12,MATCH($D529,$AR$5:$AR$12,0),3))*($G529/INDEX($BB$5:$BG$12,MATCH($D529,$AR$5:$AR$12,0),3))^$J529)+(EXP(-$G529/INDEX($BB$5:$BG$12,MATCH($D529,$AR$5:$AR$12,0),4))*($G529/INDEX($BB$5:$BG$12,MATCH($D529,$AR$5:$AR$12,0),4))^$J529)+(EXP(-$G529/INDEX($BB$5:$BG$12,MATCH($D529,$AR$5:$AR$12,0),5))*($G529/INDEX($BB$5:$BG$12,MATCH($D529,$AR$5:$AR$12,0),5))^$J529)+(EXP(-$G529/INDEX($BB$5:$BG$12,MATCH($D529,$AR$5:$AR$12,0),6))*($G529/INDEX($BB$5:$BG$12,MATCH($D529,$AR$5:$AR$12,0),6))^$J529)),0)</x:f>
        <x:v>0</x:v>
      </x:c>
      <x:c r="AG529" s="145" t="n">
        <x:f>IFERROR((EXP(-$G529/INDEX($BB$5:$BG$12,MATCH($D529,$AR$5:$AR$12,0),3))*($G529/INDEX($BB$5:$BG$12,MATCH($D529,$AR$5:$AR$12,0),3))^$J529)/((EXP(-$G529/INDEX($BB$5:$BG$12,MATCH($D529,$AR$5:$AR$12,0),1))*($G529/INDEX($BB$5:$BG$12,MATCH($D529,$AR$5:$AR$12,0),1))^$J529)+(EXP(-$G529/INDEX($BB$5:$BG$12,MATCH($D529,$AR$5:$AR$12,0),2))*($G529/INDEX($BB$5:$BG$12,MATCH($D529,$AR$5:$AR$12,0),2))^$J529)+(EXP(-$G529/INDEX($BB$5:$BG$12,MATCH($D529,$AR$5:$AR$12,0),3))*($G529/INDEX($BB$5:$BG$12,MATCH($D529,$AR$5:$AR$12,0),3))^$J529)+(EXP(-$G529/INDEX($BB$5:$BG$12,MATCH($D529,$AR$5:$AR$12,0),4))*($G529/INDEX($BB$5:$BG$12,MATCH($D529,$AR$5:$AR$12,0),4))^$J529)+(EXP(-$G529/INDEX($BB$5:$BG$12,MATCH($D529,$AR$5:$AR$12,0),5))*($G529/INDEX($BB$5:$BG$12,MATCH($D529,$AR$5:$AR$12,0),5))^$J529)+(EXP(-$G529/INDEX($BB$5:$BG$12,MATCH($D529,$AR$5:$AR$12,0),6))*($G529/INDEX($BB$5:$BG$12,MATCH($D529,$AR$5:$AR$12,0),6))^$J529)),0)</x:f>
        <x:v>0</x:v>
      </x:c>
      <x:c r="AH529" s="145" t="n">
        <x:f>IFERROR((EXP(-$G529/INDEX($BB$5:$BG$12,MATCH($D529,$AR$5:$AR$12,0),4))*($G529/INDEX($BB$5:$BG$12,MATCH($D529,$AR$5:$AR$12,0),4))^$J529)/((EXP(-$G529/INDEX($BB$5:$BG$12,MATCH($D529,$AR$5:$AR$12,0),1))*($G529/INDEX($BB$5:$BG$12,MATCH($D529,$AR$5:$AR$12,0),1))^$J529)+(EXP(-$G529/INDEX($BB$5:$BG$12,MATCH($D529,$AR$5:$AR$12,0),2))*($G529/INDEX($BB$5:$BG$12,MATCH($D529,$AR$5:$AR$12,0),2))^$J529)+(EXP(-$G529/INDEX($BB$5:$BG$12,MATCH($D529,$AR$5:$AR$12,0),3))*($G529/INDEX($BB$5:$BG$12,MATCH($D529,$AR$5:$AR$12,0),3))^$J529)+(EXP(-$G529/INDEX($BB$5:$BG$12,MATCH($D529,$AR$5:$AR$12,0),4))*($G529/INDEX($BB$5:$BG$12,MATCH($D529,$AR$5:$AR$12,0),4))^$J529)+(EXP(-$G529/INDEX($BB$5:$BG$12,MATCH($D529,$AR$5:$AR$12,0),5))*($G529/INDEX($BB$5:$BG$12,MATCH($D529,$AR$5:$AR$12,0),5))^$J529)+(EXP(-$G529/INDEX($BB$5:$BG$12,MATCH($D529,$AR$5:$AR$12,0),6))*($G529/INDEX($BB$5:$BG$12,MATCH($D529,$AR$5:$AR$12,0),6))^$J529)),0)</x:f>
        <x:v>0</x:v>
      </x:c>
      <x:c r="AI529" s="145" t="n">
        <x:f>IFERROR((EXP(-$G529/INDEX($BB$5:$BG$12,MATCH($D529,$AR$5:$AR$12,0),5))*($G529/INDEX($BB$5:$BG$12,MATCH($D529,$AR$5:$AR$12,0),5))^$J529)/((EXP(-$G529/INDEX($BB$5:$BG$12,MATCH($D529,$AR$5:$AR$12,0),1))*($G529/INDEX($BB$5:$BG$12,MATCH($D529,$AR$5:$AR$12,0),1))^$J529)+(EXP(-$G529/INDEX($BB$5:$BG$12,MATCH($D529,$AR$5:$AR$12,0),2))*($G529/INDEX($BB$5:$BG$12,MATCH($D529,$AR$5:$AR$12,0),2))^$J529)+(EXP(-$G529/INDEX($BB$5:$BG$12,MATCH($D529,$AR$5:$AR$12,0),3))*($G529/INDEX($BB$5:$BG$12,MATCH($D529,$AR$5:$AR$12,0),3))^$J529)+(EXP(-$G529/INDEX($BB$5:$BG$12,MATCH($D529,$AR$5:$AR$12,0),4))*($G529/INDEX($BB$5:$BG$12,MATCH($D529,$AR$5:$AR$12,0),4))^$J529)+(EXP(-$G529/INDEX($BB$5:$BG$12,MATCH($D529,$AR$5:$AR$12,0),5))*($G529/INDEX($BB$5:$BG$12,MATCH($D529,$AR$5:$AR$12,0),5))^$J529)+(EXP(-$G529/INDEX($BB$5:$BG$12,MATCH($D529,$AR$5:$AR$12,0),6))*($G529/INDEX($BB$5:$BG$12,MATCH($D529,$AR$5:$AR$12,0),6))^$J529)),0)</x:f>
        <x:v>0</x:v>
      </x:c>
      <x:c r="AJ529" s="145" t="n">
        <x:f>IFERROR((EXP(-$G529/INDEX($BB$5:$BG$12,MATCH($D529,$AR$5:$AR$12,0),6))*($G529/INDEX($BB$5:$BG$12,MATCH($D529,$AR$5:$AR$12,0),6))^$J529)/((EXP(-$G529/INDEX($BB$5:$BG$12,MATCH($D529,$AR$5:$AR$12,0),1))*($G529/INDEX($BB$5:$BG$12,MATCH($D529,$AR$5:$AR$12,0),1))^$J529)+(EXP(-$G529/INDEX($BB$5:$BG$12,MATCH($D529,$AR$5:$AR$12,0),2))*($G529/INDEX($BB$5:$BG$12,MATCH($D529,$AR$5:$AR$12,0),2))^$J529)+(EXP(-$G529/INDEX($BB$5:$BG$12,MATCH($D529,$AR$5:$AR$12,0),3))*($G529/INDEX($BB$5:$BG$12,MATCH($D529,$AR$5:$AR$12,0),3))^$J529)+(EXP(-$G529/INDEX($BB$5:$BG$12,MATCH($D529,$AR$5:$AR$12,0),4))*($G529/INDEX($BB$5:$BG$12,MATCH($D529,$AR$5:$AR$12,0),4))^$J529)+(EXP(-$G529/INDEX($BB$5:$BG$12,MATCH($D529,$AR$5:$AR$12,0),5))*($G529/INDEX($BB$5:$BG$12,MATCH($D529,$AR$5:$AR$12,0),5))^$J529)+(EXP(-$G529/INDEX($BB$5:$BG$12,MATCH($D529,$AR$5:$AR$12,0),6))*($G529/INDEX($BB$5:$BG$12,MATCH($D529,$AR$5:$AR$12,0),6))^$J529)),0)</x:f>
        <x:v>0</x:v>
      </x:c>
      <x:c r="BJ529"/>
      <x:c r="BK529"/>
      <x:c r="BL529"/>
      <x:c r="BM529"/>
      <x:c r="BN529"/>
      <x:c r="BO529"/>
      <x:c r="BP529"/>
      <x:c r="BQ529"/>
      <x:c r="BR529"/>
      <x:c r="BS529"/>
      <x:c r="BT529"/>
      <x:c r="BU529"/>
      <x:c r="BV529"/>
      <x:c r="BW529"/>
      <x:c r="BX529"/>
      <x:c r="BY529"/>
      <x:c r="BZ529"/>
    </x:row>
    <x:row r="530">
      <x:c r="A530" s="30" t="n">
        <x:f>'対象台データ'!A528</x:f>
        <x:v>46230</x:v>
      </x:c>
      <x:c r="B530" s="1004" t="str">
        <x:f>'対象台データ'!B528</x:f>
        <x:v>月</x:v>
      </x:c>
      <x:c r="C530" s="1004" t="str">
        <x:f>'対象台データ'!C528</x:f>
        <x:v>7/27</x:v>
      </x:c>
      <x:c r="D530" t="str">
        <x:f>'対象台データ'!D528</x:f>
        <x:v>東京喰種</x:v>
      </x:c>
      <x:c r="E530" s="1015" t="n">
        <x:f>IF($X530="A",MIN(100,MAX(0,55+(V530-55)*(1+0.4*SQRT(MIN(G530/8000,1))))),MIN(100,MAX(0,V530)))</x:f>
        <x:v>63.36371931087315</x:v>
      </x:c>
      <x:c r="F530" s="1017" t="n">
        <x:f>'対象台データ'!E528</x:f>
        <x:v>454</x:v>
      </x:c>
      <x:c r="G530" s="644" t="n">
        <x:f>'対象台データ'!F528</x:f>
        <x:v>4920</x:v>
      </x:c>
      <x:c r="H530" s="644" t="n">
        <x:f>'対象台データ'!G528</x:f>
        <x:v>2210</x:v>
      </x:c>
      <x:c r="I530" s="644" t="n">
        <x:f>'対象台データ'!H528</x:f>
        <x:v>0</x:v>
      </x:c>
      <x:c r="J530" s="644" t="n">
        <x:f>'対象台データ'!I528</x:f>
        <x:v>22</x:v>
      </x:c>
      <x:c r="K530" s="145" t="n">
        <x:f>'対象台データ'!K528</x:f>
        <x:v>1.149728997289973</x:v>
      </x:c>
      <x:c r="L530" s="28" t="n">
        <x:f>IF(G530&lt;=0,5,IF(G530&lt;1500,5+(G530-0)*(20-5)/(1500-0),IF(G530&lt;3000,20+(G530-1500)*(40-20)/(3000-1500),IF(G530&lt;4500,40+(G530-3000)*(58-40)/(4500-3000),IF(G530&lt;6000,58+(G530-4500)*(72-58)/(6000-4500),IF(G530&lt;7500,72+(G530-6000)*(84-72)/(7500-6000),IF(G530&lt;9000,84+(G530-7500)*(93-84)/(9000-7500),IF(G530&lt;11000,93+(G530-9000)*(100-93)/(11000-9000),100))))))))</x:f>
        <x:v>61.92</x:v>
      </x:c>
      <x:c r="M530" s="28" t="n">
        <x:v>1</x:v>
      </x:c>
      <x:c r="N530" s="28" t="n">
        <x:f>MIN(100,L530*M530)</x:f>
        <x:v>61.92</x:v>
      </x:c>
      <x:c r="O530" s="28" t="n">
        <x:f>IF(K530&lt;=0.8,0,IF(K530&lt;0.9,0+(K530-0.8)*(10-0)/(0.9-0.8),IF(K530&lt;1,10+(K530-0.9)*(35-10)/(1-0.9),IF(K530&lt;1.2,35+(K530-1)*(87-35)/(1.2-1),IF(K530&lt;1.3,87+(K530-1.2)*(96-87)/(1.3-1.2),IF(K530&lt;1.45,96+(K530-1.3)*(100-96)/(1.45-1.3),100))))))</x:f>
        <x:v>73.92953929539297</x:v>
      </x:c>
      <x:c r="P530" s="145" t="n">
        <x:f>MIN(1,SQRT(G530/8000))</x:f>
        <x:v>0.7842193570679061</x:v>
      </x:c>
      <x:c r="Q530" s="28" t="n">
        <x:f>35+(O530-35)*P530</x:f>
        <x:v>65.52929827718286</x:v>
      </x:c>
      <x:c r="R530" s="28" t="n">
        <x:f>IF(K530&lt;0.95,MIN(25,(0.95-K530)*250),0)</x:f>
        <x:v>0</x:v>
      </x:c>
      <x:c r="S530" s="28" t="n">
        <x:f>IF($X530="A",Y530*5+Z530*15+AA530*30+AB530*60+AC530*80+AD530*100,0)</x:f>
        <x:v>0</x:v>
      </x:c>
      <x:c r="T530" s="28" t="n">
        <x:f>IF($X530="A",AE530*5+AF530*15+AG530*30+AH530*60+AI530*80+AJ530*100,0)</x:f>
        <x:v>0</x:v>
      </x:c>
      <x:c r="U530" s="28" t="n">
        <x:f>IF($X530="A",S530*15%+T530*30%+Q530*55%,0)</x:f>
        <x:v>0</x:v>
      </x:c>
      <x:c r="V530" s="1019" t="n">
        <x:f>IF($X530="A",U530*80%+N530*20%,N530*IFERROR(INDEX($AT$5:$AT$60,MATCH($D530,$AR$5:$AR$60,0)),0.6)+Q530*IFERROR(INDEX($AU$5:$AU$60,MATCH($D530,$AR$5:$AR$60,0)),0.4)-R530)</x:f>
        <x:v>63.36371931087315</x:v>
      </x:c>
      <x:c r="W530" s="25" t="str">
        <x:f>IF(E530&gt;=90,"設定6級候補",IF(E530&gt;=75,"設定4以上強候補",IF(E530&gt;=60,"設定4以上を疑う","要観察")))</x:f>
        <x:v>設定4以上を疑う</x:v>
      </x:c>
      <x:c r="X530" s="1004" t="str">
        <x:f>IFERROR(INDEX($AS$5:$AS$60,MATCH($D530,$AR$5:$AR$60,0)),"AT")</x:f>
        <x:v>AT</x:v>
      </x:c>
      <x:c r="Y530" s="145" t="n">
        <x:f>IFERROR((EXP(-$G530/INDEX($AV$5:$BA$12,MATCH($D530,$AR$5:$AR$12,0),1))*($G530/INDEX($AV$5:$BA$12,MATCH($D530,$AR$5:$AR$12,0),1))^$I530)/((EXP(-$G530/INDEX($AV$5:$BA$12,MATCH($D530,$AR$5:$AR$12,0),1))*($G530/INDEX($AV$5:$BA$12,MATCH($D530,$AR$5:$AR$12,0),1))^$I530)+(EXP(-$G530/INDEX($AV$5:$BA$12,MATCH($D530,$AR$5:$AR$12,0),2))*($G530/INDEX($AV$5:$BA$12,MATCH($D530,$AR$5:$AR$12,0),2))^$I530)+(EXP(-$G530/INDEX($AV$5:$BA$12,MATCH($D530,$AR$5:$AR$12,0),3))*($G530/INDEX($AV$5:$BA$12,MATCH($D530,$AR$5:$AR$12,0),3))^$I530)+(EXP(-$G530/INDEX($AV$5:$BA$12,MATCH($D530,$AR$5:$AR$12,0),4))*($G530/INDEX($AV$5:$BA$12,MATCH($D530,$AR$5:$AR$12,0),4))^$I530)+(EXP(-$G530/INDEX($AV$5:$BA$12,MATCH($D530,$AR$5:$AR$12,0),5))*($G530/INDEX($AV$5:$BA$12,MATCH($D530,$AR$5:$AR$12,0),5))^$I530)+(EXP(-$G530/INDEX($AV$5:$BA$12,MATCH($D530,$AR$5:$AR$12,0),6))*($G530/INDEX($AV$5:$BA$12,MATCH($D530,$AR$5:$AR$12,0),6))^$I530)),0)</x:f>
        <x:v>0</x:v>
      </x:c>
      <x:c r="Z530" s="145" t="n">
        <x:f>IFERROR((EXP(-$G530/INDEX($AV$5:$BA$12,MATCH($D530,$AR$5:$AR$12,0),2))*($G530/INDEX($AV$5:$BA$12,MATCH($D530,$AR$5:$AR$12,0),2))^$I530)/((EXP(-$G530/INDEX($AV$5:$BA$12,MATCH($D530,$AR$5:$AR$12,0),1))*($G530/INDEX($AV$5:$BA$12,MATCH($D530,$AR$5:$AR$12,0),1))^$I530)+(EXP(-$G530/INDEX($AV$5:$BA$12,MATCH($D530,$AR$5:$AR$12,0),2))*($G530/INDEX($AV$5:$BA$12,MATCH($D530,$AR$5:$AR$12,0),2))^$I530)+(EXP(-$G530/INDEX($AV$5:$BA$12,MATCH($D530,$AR$5:$AR$12,0),3))*($G530/INDEX($AV$5:$BA$12,MATCH($D530,$AR$5:$AR$12,0),3))^$I530)+(EXP(-$G530/INDEX($AV$5:$BA$12,MATCH($D530,$AR$5:$AR$12,0),4))*($G530/INDEX($AV$5:$BA$12,MATCH($D530,$AR$5:$AR$12,0),4))^$I530)+(EXP(-$G530/INDEX($AV$5:$BA$12,MATCH($D530,$AR$5:$AR$12,0),5))*($G530/INDEX($AV$5:$BA$12,MATCH($D530,$AR$5:$AR$12,0),5))^$I530)+(EXP(-$G530/INDEX($AV$5:$BA$12,MATCH($D530,$AR$5:$AR$12,0),6))*($G530/INDEX($AV$5:$BA$12,MATCH($D530,$AR$5:$AR$12,0),6))^$I530)),0)</x:f>
        <x:v>0</x:v>
      </x:c>
      <x:c r="AA530" s="145" t="n">
        <x:f>IFERROR((EXP(-$G530/INDEX($AV$5:$BA$12,MATCH($D530,$AR$5:$AR$12,0),3))*($G530/INDEX($AV$5:$BA$12,MATCH($D530,$AR$5:$AR$12,0),3))^$I530)/((EXP(-$G530/INDEX($AV$5:$BA$12,MATCH($D530,$AR$5:$AR$12,0),1))*($G530/INDEX($AV$5:$BA$12,MATCH($D530,$AR$5:$AR$12,0),1))^$I530)+(EXP(-$G530/INDEX($AV$5:$BA$12,MATCH($D530,$AR$5:$AR$12,0),2))*($G530/INDEX($AV$5:$BA$12,MATCH($D530,$AR$5:$AR$12,0),2))^$I530)+(EXP(-$G530/INDEX($AV$5:$BA$12,MATCH($D530,$AR$5:$AR$12,0),3))*($G530/INDEX($AV$5:$BA$12,MATCH($D530,$AR$5:$AR$12,0),3))^$I530)+(EXP(-$G530/INDEX($AV$5:$BA$12,MATCH($D530,$AR$5:$AR$12,0),4))*($G530/INDEX($AV$5:$BA$12,MATCH($D530,$AR$5:$AR$12,0),4))^$I530)+(EXP(-$G530/INDEX($AV$5:$BA$12,MATCH($D530,$AR$5:$AR$12,0),5))*($G530/INDEX($AV$5:$BA$12,MATCH($D530,$AR$5:$AR$12,0),5))^$I530)+(EXP(-$G530/INDEX($AV$5:$BA$12,MATCH($D530,$AR$5:$AR$12,0),6))*($G530/INDEX($AV$5:$BA$12,MATCH($D530,$AR$5:$AR$12,0),6))^$I530)),0)</x:f>
        <x:v>0</x:v>
      </x:c>
      <x:c r="AB530" s="145" t="n">
        <x:f>IFERROR((EXP(-$G530/INDEX($AV$5:$BA$12,MATCH($D530,$AR$5:$AR$12,0),4))*($G530/INDEX($AV$5:$BA$12,MATCH($D530,$AR$5:$AR$12,0),4))^$I530)/((EXP(-$G530/INDEX($AV$5:$BA$12,MATCH($D530,$AR$5:$AR$12,0),1))*($G530/INDEX($AV$5:$BA$12,MATCH($D530,$AR$5:$AR$12,0),1))^$I530)+(EXP(-$G530/INDEX($AV$5:$BA$12,MATCH($D530,$AR$5:$AR$12,0),2))*($G530/INDEX($AV$5:$BA$12,MATCH($D530,$AR$5:$AR$12,0),2))^$I530)+(EXP(-$G530/INDEX($AV$5:$BA$12,MATCH($D530,$AR$5:$AR$12,0),3))*($G530/INDEX($AV$5:$BA$12,MATCH($D530,$AR$5:$AR$12,0),3))^$I530)+(EXP(-$G530/INDEX($AV$5:$BA$12,MATCH($D530,$AR$5:$AR$12,0),4))*($G530/INDEX($AV$5:$BA$12,MATCH($D530,$AR$5:$AR$12,0),4))^$I530)+(EXP(-$G530/INDEX($AV$5:$BA$12,MATCH($D530,$AR$5:$AR$12,0),5))*($G530/INDEX($AV$5:$BA$12,MATCH($D530,$AR$5:$AR$12,0),5))^$I530)+(EXP(-$G530/INDEX($AV$5:$BA$12,MATCH($D530,$AR$5:$AR$12,0),6))*($G530/INDEX($AV$5:$BA$12,MATCH($D530,$AR$5:$AR$12,0),6))^$I530)),0)</x:f>
        <x:v>0</x:v>
      </x:c>
      <x:c r="AC530" s="145" t="n">
        <x:f>IFERROR((EXP(-$G530/INDEX($AV$5:$BA$12,MATCH($D530,$AR$5:$AR$12,0),5))*($G530/INDEX($AV$5:$BA$12,MATCH($D530,$AR$5:$AR$12,0),5))^$I530)/((EXP(-$G530/INDEX($AV$5:$BA$12,MATCH($D530,$AR$5:$AR$12,0),1))*($G530/INDEX($AV$5:$BA$12,MATCH($D530,$AR$5:$AR$12,0),1))^$I530)+(EXP(-$G530/INDEX($AV$5:$BA$12,MATCH($D530,$AR$5:$AR$12,0),2))*($G530/INDEX($AV$5:$BA$12,MATCH($D530,$AR$5:$AR$12,0),2))^$I530)+(EXP(-$G530/INDEX($AV$5:$BA$12,MATCH($D530,$AR$5:$AR$12,0),3))*($G530/INDEX($AV$5:$BA$12,MATCH($D530,$AR$5:$AR$12,0),3))^$I530)+(EXP(-$G530/INDEX($AV$5:$BA$12,MATCH($D530,$AR$5:$AR$12,0),4))*($G530/INDEX($AV$5:$BA$12,MATCH($D530,$AR$5:$AR$12,0),4))^$I530)+(EXP(-$G530/INDEX($AV$5:$BA$12,MATCH($D530,$AR$5:$AR$12,0),5))*($G530/INDEX($AV$5:$BA$12,MATCH($D530,$AR$5:$AR$12,0),5))^$I530)+(EXP(-$G530/INDEX($AV$5:$BA$12,MATCH($D530,$AR$5:$AR$12,0),6))*($G530/INDEX($AV$5:$BA$12,MATCH($D530,$AR$5:$AR$12,0),6))^$I530)),0)</x:f>
        <x:v>0</x:v>
      </x:c>
      <x:c r="AD530" s="145" t="n">
        <x:f>IFERROR((EXP(-$G530/INDEX($AV$5:$BA$12,MATCH($D530,$AR$5:$AR$12,0),6))*($G530/INDEX($AV$5:$BA$12,MATCH($D530,$AR$5:$AR$12,0),6))^$I530)/((EXP(-$G530/INDEX($AV$5:$BA$12,MATCH($D530,$AR$5:$AR$12,0),1))*($G530/INDEX($AV$5:$BA$12,MATCH($D530,$AR$5:$AR$12,0),1))^$I530)+(EXP(-$G530/INDEX($AV$5:$BA$12,MATCH($D530,$AR$5:$AR$12,0),2))*($G530/INDEX($AV$5:$BA$12,MATCH($D530,$AR$5:$AR$12,0),2))^$I530)+(EXP(-$G530/INDEX($AV$5:$BA$12,MATCH($D530,$AR$5:$AR$12,0),3))*($G530/INDEX($AV$5:$BA$12,MATCH($D530,$AR$5:$AR$12,0),3))^$I530)+(EXP(-$G530/INDEX($AV$5:$BA$12,MATCH($D530,$AR$5:$AR$12,0),4))*($G530/INDEX($AV$5:$BA$12,MATCH($D530,$AR$5:$AR$12,0),4))^$I530)+(EXP(-$G530/INDEX($AV$5:$BA$12,MATCH($D530,$AR$5:$AR$12,0),5))*($G530/INDEX($AV$5:$BA$12,MATCH($D530,$AR$5:$AR$12,0),5))^$I530)+(EXP(-$G530/INDEX($AV$5:$BA$12,MATCH($D530,$AR$5:$AR$12,0),6))*($G530/INDEX($AV$5:$BA$12,MATCH($D530,$AR$5:$AR$12,0),6))^$I530)),0)</x:f>
        <x:v>0</x:v>
      </x:c>
      <x:c r="AE530" s="145" t="n">
        <x:f>IFERROR((EXP(-$G530/INDEX($BB$5:$BG$12,MATCH($D530,$AR$5:$AR$12,0),1))*($G530/INDEX($BB$5:$BG$12,MATCH($D530,$AR$5:$AR$12,0),1))^$J530)/((EXP(-$G530/INDEX($BB$5:$BG$12,MATCH($D530,$AR$5:$AR$12,0),1))*($G530/INDEX($BB$5:$BG$12,MATCH($D530,$AR$5:$AR$12,0),1))^$J530)+(EXP(-$G530/INDEX($BB$5:$BG$12,MATCH($D530,$AR$5:$AR$12,0),2))*($G530/INDEX($BB$5:$BG$12,MATCH($D530,$AR$5:$AR$12,0),2))^$J530)+(EXP(-$G530/INDEX($BB$5:$BG$12,MATCH($D530,$AR$5:$AR$12,0),3))*($G530/INDEX($BB$5:$BG$12,MATCH($D530,$AR$5:$AR$12,0),3))^$J530)+(EXP(-$G530/INDEX($BB$5:$BG$12,MATCH($D530,$AR$5:$AR$12,0),4))*($G530/INDEX($BB$5:$BG$12,MATCH($D530,$AR$5:$AR$12,0),4))^$J530)+(EXP(-$G530/INDEX($BB$5:$BG$12,MATCH($D530,$AR$5:$AR$12,0),5))*($G530/INDEX($BB$5:$BG$12,MATCH($D530,$AR$5:$AR$12,0),5))^$J530)+(EXP(-$G530/INDEX($BB$5:$BG$12,MATCH($D530,$AR$5:$AR$12,0),6))*($G530/INDEX($BB$5:$BG$12,MATCH($D530,$AR$5:$AR$12,0),6))^$J530)),0)</x:f>
        <x:v>0</x:v>
      </x:c>
      <x:c r="AF530" s="145" t="n">
        <x:f>IFERROR((EXP(-$G530/INDEX($BB$5:$BG$12,MATCH($D530,$AR$5:$AR$12,0),2))*($G530/INDEX($BB$5:$BG$12,MATCH($D530,$AR$5:$AR$12,0),2))^$J530)/((EXP(-$G530/INDEX($BB$5:$BG$12,MATCH($D530,$AR$5:$AR$12,0),1))*($G530/INDEX($BB$5:$BG$12,MATCH($D530,$AR$5:$AR$12,0),1))^$J530)+(EXP(-$G530/INDEX($BB$5:$BG$12,MATCH($D530,$AR$5:$AR$12,0),2))*($G530/INDEX($BB$5:$BG$12,MATCH($D530,$AR$5:$AR$12,0),2))^$J530)+(EXP(-$G530/INDEX($BB$5:$BG$12,MATCH($D530,$AR$5:$AR$12,0),3))*($G530/INDEX($BB$5:$BG$12,MATCH($D530,$AR$5:$AR$12,0),3))^$J530)+(EXP(-$G530/INDEX($BB$5:$BG$12,MATCH($D530,$AR$5:$AR$12,0),4))*($G530/INDEX($BB$5:$BG$12,MATCH($D530,$AR$5:$AR$12,0),4))^$J530)+(EXP(-$G530/INDEX($BB$5:$BG$12,MATCH($D530,$AR$5:$AR$12,0),5))*($G530/INDEX($BB$5:$BG$12,MATCH($D530,$AR$5:$AR$12,0),5))^$J530)+(EXP(-$G530/INDEX($BB$5:$BG$12,MATCH($D530,$AR$5:$AR$12,0),6))*($G530/INDEX($BB$5:$BG$12,MATCH($D530,$AR$5:$AR$12,0),6))^$J530)),0)</x:f>
        <x:v>0</x:v>
      </x:c>
      <x:c r="AG530" s="145" t="n">
        <x:f>IFERROR((EXP(-$G530/INDEX($BB$5:$BG$12,MATCH($D530,$AR$5:$AR$12,0),3))*($G530/INDEX($BB$5:$BG$12,MATCH($D530,$AR$5:$AR$12,0),3))^$J530)/((EXP(-$G530/INDEX($BB$5:$BG$12,MATCH($D530,$AR$5:$AR$12,0),1))*($G530/INDEX($BB$5:$BG$12,MATCH($D530,$AR$5:$AR$12,0),1))^$J530)+(EXP(-$G530/INDEX($BB$5:$BG$12,MATCH($D530,$AR$5:$AR$12,0),2))*($G530/INDEX($BB$5:$BG$12,MATCH($D530,$AR$5:$AR$12,0),2))^$J530)+(EXP(-$G530/INDEX($BB$5:$BG$12,MATCH($D530,$AR$5:$AR$12,0),3))*($G530/INDEX($BB$5:$BG$12,MATCH($D530,$AR$5:$AR$12,0),3))^$J530)+(EXP(-$G530/INDEX($BB$5:$BG$12,MATCH($D530,$AR$5:$AR$12,0),4))*($G530/INDEX($BB$5:$BG$12,MATCH($D530,$AR$5:$AR$12,0),4))^$J530)+(EXP(-$G530/INDEX($BB$5:$BG$12,MATCH($D530,$AR$5:$AR$12,0),5))*($G530/INDEX($BB$5:$BG$12,MATCH($D530,$AR$5:$AR$12,0),5))^$J530)+(EXP(-$G530/INDEX($BB$5:$BG$12,MATCH($D530,$AR$5:$AR$12,0),6))*($G530/INDEX($BB$5:$BG$12,MATCH($D530,$AR$5:$AR$12,0),6))^$J530)),0)</x:f>
        <x:v>0</x:v>
      </x:c>
      <x:c r="AH530" s="145" t="n">
        <x:f>IFERROR((EXP(-$G530/INDEX($BB$5:$BG$12,MATCH($D530,$AR$5:$AR$12,0),4))*($G530/INDEX($BB$5:$BG$12,MATCH($D530,$AR$5:$AR$12,0),4))^$J530)/((EXP(-$G530/INDEX($BB$5:$BG$12,MATCH($D530,$AR$5:$AR$12,0),1))*($G530/INDEX($BB$5:$BG$12,MATCH($D530,$AR$5:$AR$12,0),1))^$J530)+(EXP(-$G530/INDEX($BB$5:$BG$12,MATCH($D530,$AR$5:$AR$12,0),2))*($G530/INDEX($BB$5:$BG$12,MATCH($D530,$AR$5:$AR$12,0),2))^$J530)+(EXP(-$G530/INDEX($BB$5:$BG$12,MATCH($D530,$AR$5:$AR$12,0),3))*($G530/INDEX($BB$5:$BG$12,MATCH($D530,$AR$5:$AR$12,0),3))^$J530)+(EXP(-$G530/INDEX($BB$5:$BG$12,MATCH($D530,$AR$5:$AR$12,0),4))*($G530/INDEX($BB$5:$BG$12,MATCH($D530,$AR$5:$AR$12,0),4))^$J530)+(EXP(-$G530/INDEX($BB$5:$BG$12,MATCH($D530,$AR$5:$AR$12,0),5))*($G530/INDEX($BB$5:$BG$12,MATCH($D530,$AR$5:$AR$12,0),5))^$J530)+(EXP(-$G530/INDEX($BB$5:$BG$12,MATCH($D530,$AR$5:$AR$12,0),6))*($G530/INDEX($BB$5:$BG$12,MATCH($D530,$AR$5:$AR$12,0),6))^$J530)),0)</x:f>
        <x:v>0</x:v>
      </x:c>
      <x:c r="AI530" s="145" t="n">
        <x:f>IFERROR((EXP(-$G530/INDEX($BB$5:$BG$12,MATCH($D530,$AR$5:$AR$12,0),5))*($G530/INDEX($BB$5:$BG$12,MATCH($D530,$AR$5:$AR$12,0),5))^$J530)/((EXP(-$G530/INDEX($BB$5:$BG$12,MATCH($D530,$AR$5:$AR$12,0),1))*($G530/INDEX($BB$5:$BG$12,MATCH($D530,$AR$5:$AR$12,0),1))^$J530)+(EXP(-$G530/INDEX($BB$5:$BG$12,MATCH($D530,$AR$5:$AR$12,0),2))*($G530/INDEX($BB$5:$BG$12,MATCH($D530,$AR$5:$AR$12,0),2))^$J530)+(EXP(-$G530/INDEX($BB$5:$BG$12,MATCH($D530,$AR$5:$AR$12,0),3))*($G530/INDEX($BB$5:$BG$12,MATCH($D530,$AR$5:$AR$12,0),3))^$J530)+(EXP(-$G530/INDEX($BB$5:$BG$12,MATCH($D530,$AR$5:$AR$12,0),4))*($G530/INDEX($BB$5:$BG$12,MATCH($D530,$AR$5:$AR$12,0),4))^$J530)+(EXP(-$G530/INDEX($BB$5:$BG$12,MATCH($D530,$AR$5:$AR$12,0),5))*($G530/INDEX($BB$5:$BG$12,MATCH($D530,$AR$5:$AR$12,0),5))^$J530)+(EXP(-$G530/INDEX($BB$5:$BG$12,MATCH($D530,$AR$5:$AR$12,0),6))*($G530/INDEX($BB$5:$BG$12,MATCH($D530,$AR$5:$AR$12,0),6))^$J530)),0)</x:f>
        <x:v>0</x:v>
      </x:c>
      <x:c r="AJ530" s="145" t="n">
        <x:f>IFERROR((EXP(-$G530/INDEX($BB$5:$BG$12,MATCH($D530,$AR$5:$AR$12,0),6))*($G530/INDEX($BB$5:$BG$12,MATCH($D530,$AR$5:$AR$12,0),6))^$J530)/((EXP(-$G530/INDEX($BB$5:$BG$12,MATCH($D530,$AR$5:$AR$12,0),1))*($G530/INDEX($BB$5:$BG$12,MATCH($D530,$AR$5:$AR$12,0),1))^$J530)+(EXP(-$G530/INDEX($BB$5:$BG$12,MATCH($D530,$AR$5:$AR$12,0),2))*($G530/INDEX($BB$5:$BG$12,MATCH($D530,$AR$5:$AR$12,0),2))^$J530)+(EXP(-$G530/INDEX($BB$5:$BG$12,MATCH($D530,$AR$5:$AR$12,0),3))*($G530/INDEX($BB$5:$BG$12,MATCH($D530,$AR$5:$AR$12,0),3))^$J530)+(EXP(-$G530/INDEX($BB$5:$BG$12,MATCH($D530,$AR$5:$AR$12,0),4))*($G530/INDEX($BB$5:$BG$12,MATCH($D530,$AR$5:$AR$12,0),4))^$J530)+(EXP(-$G530/INDEX($BB$5:$BG$12,MATCH($D530,$AR$5:$AR$12,0),5))*($G530/INDEX($BB$5:$BG$12,MATCH($D530,$AR$5:$AR$12,0),5))^$J530)+(EXP(-$G530/INDEX($BB$5:$BG$12,MATCH($D530,$AR$5:$AR$12,0),6))*($G530/INDEX($BB$5:$BG$12,MATCH($D530,$AR$5:$AR$12,0),6))^$J530)),0)</x:f>
        <x:v>0</x:v>
      </x:c>
      <x:c r="BJ530"/>
      <x:c r="BK530"/>
      <x:c r="BL530"/>
      <x:c r="BM530"/>
      <x:c r="BN530"/>
      <x:c r="BO530"/>
      <x:c r="BP530"/>
      <x:c r="BQ530"/>
      <x:c r="BR530"/>
      <x:c r="BS530"/>
      <x:c r="BT530"/>
      <x:c r="BU530"/>
      <x:c r="BV530"/>
      <x:c r="BW530"/>
      <x:c r="BX530"/>
      <x:c r="BY530"/>
      <x:c r="BZ530"/>
    </x:row>
    <x:row r="531">
      <x:c r="A531" s="30" t="n">
        <x:f>'対象台データ'!A529</x:f>
        <x:v>46230</x:v>
      </x:c>
      <x:c r="B531" s="1004" t="str">
        <x:f>'対象台データ'!B529</x:f>
        <x:v>月</x:v>
      </x:c>
      <x:c r="C531" s="1004" t="str">
        <x:f>'対象台データ'!C529</x:f>
        <x:v>7/27</x:v>
      </x:c>
      <x:c r="D531" t="str">
        <x:f>'対象台データ'!D529</x:f>
        <x:v>東京喰種</x:v>
      </x:c>
      <x:c r="E531" s="1015" t="n">
        <x:f>IF($X531="A",MIN(100,MAX(0,55+(V531-55)*(1+0.4*SQRT(MIN(G531/8000,1))))),MIN(100,MAX(0,V531)))</x:f>
        <x:v>76.33570082553251</x:v>
      </x:c>
      <x:c r="F531" s="1017" t="n">
        <x:f>'対象台データ'!E529</x:f>
        <x:v>455</x:v>
      </x:c>
      <x:c r="G531" s="644" t="n">
        <x:f>'対象台データ'!F529</x:f>
        <x:v>5743</x:v>
      </x:c>
      <x:c r="H531" s="644" t="n">
        <x:f>'対象台データ'!G529</x:f>
        <x:v>5113</x:v>
      </x:c>
      <x:c r="I531" s="644" t="n">
        <x:f>'対象台データ'!H529</x:f>
        <x:v>0</x:v>
      </x:c>
      <x:c r="J531" s="644" t="n">
        <x:f>'対象台データ'!I529</x:f>
        <x:v>28</x:v>
      </x:c>
      <x:c r="K531" s="145" t="n">
        <x:f>'対象台データ'!K529</x:f>
        <x:v>1.2967670787625516</x:v>
      </x:c>
      <x:c r="L531" s="28" t="n">
        <x:f>IF(G531&lt;=0,5,IF(G531&lt;1500,5+(G531-0)*(20-5)/(1500-0),IF(G531&lt;3000,20+(G531-1500)*(40-20)/(3000-1500),IF(G531&lt;4500,40+(G531-3000)*(58-40)/(4500-3000),IF(G531&lt;6000,58+(G531-4500)*(72-58)/(6000-4500),IF(G531&lt;7500,72+(G531-6000)*(84-72)/(7500-6000),IF(G531&lt;9000,84+(G531-7500)*(93-84)/(9000-7500),IF(G531&lt;11000,93+(G531-9000)*(100-93)/(11000-9000),100))))))))</x:f>
        <x:v>69.60133333333333</x:v>
      </x:c>
      <x:c r="M531" s="28" t="n">
        <x:v>1</x:v>
      </x:c>
      <x:c r="N531" s="28" t="n">
        <x:f>MIN(100,L531*M531)</x:f>
        <x:v>69.60133333333333</x:v>
      </x:c>
      <x:c r="O531" s="28" t="n">
        <x:f>IF(K531&lt;=0.8,0,IF(K531&lt;0.9,0+(K531-0.8)*(10-0)/(0.9-0.8),IF(K531&lt;1,10+(K531-0.9)*(35-10)/(1-0.9),IF(K531&lt;1.2,35+(K531-1)*(87-35)/(1.2-1),IF(K531&lt;1.3,87+(K531-1.2)*(96-87)/(1.3-1.2),IF(K531&lt;1.45,96+(K531-1.3)*(100-96)/(1.45-1.3),100))))))</x:f>
        <x:v>95.70903708862964</x:v>
      </x:c>
      <x:c r="P531" s="145" t="n">
        <x:f>MIN(1,SQRT(G531/8000))</x:f>
        <x:v>0.8472750438907073</x:v>
      </x:c>
      <x:c r="Q531" s="28" t="n">
        <x:f>35+(O531-35)*P531</x:f>
        <x:v>86.43725206383127</x:v>
      </x:c>
      <x:c r="R531" s="28" t="n">
        <x:f>IF(K531&lt;0.95,MIN(25,(0.95-K531)*250),0)</x:f>
        <x:v>0</x:v>
      </x:c>
      <x:c r="S531" s="28" t="n">
        <x:f>IF($X531="A",Y531*5+Z531*15+AA531*30+AB531*60+AC531*80+AD531*100,0)</x:f>
        <x:v>0</x:v>
      </x:c>
      <x:c r="T531" s="28" t="n">
        <x:f>IF($X531="A",AE531*5+AF531*15+AG531*30+AH531*60+AI531*80+AJ531*100,0)</x:f>
        <x:v>0</x:v>
      </x:c>
      <x:c r="U531" s="28" t="n">
        <x:f>IF($X531="A",S531*15%+T531*30%+Q531*55%,0)</x:f>
        <x:v>0</x:v>
      </x:c>
      <x:c r="V531" s="1019" t="n">
        <x:f>IF($X531="A",U531*80%+N531*20%,N531*IFERROR(INDEX($AT$5:$AT$60,MATCH($D531,$AR$5:$AR$60,0)),0.6)+Q531*IFERROR(INDEX($AU$5:$AU$60,MATCH($D531,$AR$5:$AR$60,0)),0.4)-R531)</x:f>
        <x:v>76.33570082553251</x:v>
      </x:c>
      <x:c r="W531" s="25" t="str">
        <x:f>IF(E531&gt;=90,"設定6級候補",IF(E531&gt;=75,"設定4以上強候補",IF(E531&gt;=60,"設定4以上を疑う","要観察")))</x:f>
        <x:v>設定4以上強候補</x:v>
      </x:c>
      <x:c r="X531" s="1004" t="str">
        <x:f>IFERROR(INDEX($AS$5:$AS$60,MATCH($D531,$AR$5:$AR$60,0)),"AT")</x:f>
        <x:v>AT</x:v>
      </x:c>
      <x:c r="Y531" s="145" t="n">
        <x:f>IFERROR((EXP(-$G531/INDEX($AV$5:$BA$12,MATCH($D531,$AR$5:$AR$12,0),1))*($G531/INDEX($AV$5:$BA$12,MATCH($D531,$AR$5:$AR$12,0),1))^$I531)/((EXP(-$G531/INDEX($AV$5:$BA$12,MATCH($D531,$AR$5:$AR$12,0),1))*($G531/INDEX($AV$5:$BA$12,MATCH($D531,$AR$5:$AR$12,0),1))^$I531)+(EXP(-$G531/INDEX($AV$5:$BA$12,MATCH($D531,$AR$5:$AR$12,0),2))*($G531/INDEX($AV$5:$BA$12,MATCH($D531,$AR$5:$AR$12,0),2))^$I531)+(EXP(-$G531/INDEX($AV$5:$BA$12,MATCH($D531,$AR$5:$AR$12,0),3))*($G531/INDEX($AV$5:$BA$12,MATCH($D531,$AR$5:$AR$12,0),3))^$I531)+(EXP(-$G531/INDEX($AV$5:$BA$12,MATCH($D531,$AR$5:$AR$12,0),4))*($G531/INDEX($AV$5:$BA$12,MATCH($D531,$AR$5:$AR$12,0),4))^$I531)+(EXP(-$G531/INDEX($AV$5:$BA$12,MATCH($D531,$AR$5:$AR$12,0),5))*($G531/INDEX($AV$5:$BA$12,MATCH($D531,$AR$5:$AR$12,0),5))^$I531)+(EXP(-$G531/INDEX($AV$5:$BA$12,MATCH($D531,$AR$5:$AR$12,0),6))*($G531/INDEX($AV$5:$BA$12,MATCH($D531,$AR$5:$AR$12,0),6))^$I531)),0)</x:f>
        <x:v>0</x:v>
      </x:c>
      <x:c r="Z531" s="145" t="n">
        <x:f>IFERROR((EXP(-$G531/INDEX($AV$5:$BA$12,MATCH($D531,$AR$5:$AR$12,0),2))*($G531/INDEX($AV$5:$BA$12,MATCH($D531,$AR$5:$AR$12,0),2))^$I531)/((EXP(-$G531/INDEX($AV$5:$BA$12,MATCH($D531,$AR$5:$AR$12,0),1))*($G531/INDEX($AV$5:$BA$12,MATCH($D531,$AR$5:$AR$12,0),1))^$I531)+(EXP(-$G531/INDEX($AV$5:$BA$12,MATCH($D531,$AR$5:$AR$12,0),2))*($G531/INDEX($AV$5:$BA$12,MATCH($D531,$AR$5:$AR$12,0),2))^$I531)+(EXP(-$G531/INDEX($AV$5:$BA$12,MATCH($D531,$AR$5:$AR$12,0),3))*($G531/INDEX($AV$5:$BA$12,MATCH($D531,$AR$5:$AR$12,0),3))^$I531)+(EXP(-$G531/INDEX($AV$5:$BA$12,MATCH($D531,$AR$5:$AR$12,0),4))*($G531/INDEX($AV$5:$BA$12,MATCH($D531,$AR$5:$AR$12,0),4))^$I531)+(EXP(-$G531/INDEX($AV$5:$BA$12,MATCH($D531,$AR$5:$AR$12,0),5))*($G531/INDEX($AV$5:$BA$12,MATCH($D531,$AR$5:$AR$12,0),5))^$I531)+(EXP(-$G531/INDEX($AV$5:$BA$12,MATCH($D531,$AR$5:$AR$12,0),6))*($G531/INDEX($AV$5:$BA$12,MATCH($D531,$AR$5:$AR$12,0),6))^$I531)),0)</x:f>
        <x:v>0</x:v>
      </x:c>
      <x:c r="AA531" s="145" t="n">
        <x:f>IFERROR((EXP(-$G531/INDEX($AV$5:$BA$12,MATCH($D531,$AR$5:$AR$12,0),3))*($G531/INDEX($AV$5:$BA$12,MATCH($D531,$AR$5:$AR$12,0),3))^$I531)/((EXP(-$G531/INDEX($AV$5:$BA$12,MATCH($D531,$AR$5:$AR$12,0),1))*($G531/INDEX($AV$5:$BA$12,MATCH($D531,$AR$5:$AR$12,0),1))^$I531)+(EXP(-$G531/INDEX($AV$5:$BA$12,MATCH($D531,$AR$5:$AR$12,0),2))*($G531/INDEX($AV$5:$BA$12,MATCH($D531,$AR$5:$AR$12,0),2))^$I531)+(EXP(-$G531/INDEX($AV$5:$BA$12,MATCH($D531,$AR$5:$AR$12,0),3))*($G531/INDEX($AV$5:$BA$12,MATCH($D531,$AR$5:$AR$12,0),3))^$I531)+(EXP(-$G531/INDEX($AV$5:$BA$12,MATCH($D531,$AR$5:$AR$12,0),4))*($G531/INDEX($AV$5:$BA$12,MATCH($D531,$AR$5:$AR$12,0),4))^$I531)+(EXP(-$G531/INDEX($AV$5:$BA$12,MATCH($D531,$AR$5:$AR$12,0),5))*($G531/INDEX($AV$5:$BA$12,MATCH($D531,$AR$5:$AR$12,0),5))^$I531)+(EXP(-$G531/INDEX($AV$5:$BA$12,MATCH($D531,$AR$5:$AR$12,0),6))*($G531/INDEX($AV$5:$BA$12,MATCH($D531,$AR$5:$AR$12,0),6))^$I531)),0)</x:f>
        <x:v>0</x:v>
      </x:c>
      <x:c r="AB531" s="145" t="n">
        <x:f>IFERROR((EXP(-$G531/INDEX($AV$5:$BA$12,MATCH($D531,$AR$5:$AR$12,0),4))*($G531/INDEX($AV$5:$BA$12,MATCH($D531,$AR$5:$AR$12,0),4))^$I531)/((EXP(-$G531/INDEX($AV$5:$BA$12,MATCH($D531,$AR$5:$AR$12,0),1))*($G531/INDEX($AV$5:$BA$12,MATCH($D531,$AR$5:$AR$12,0),1))^$I531)+(EXP(-$G531/INDEX($AV$5:$BA$12,MATCH($D531,$AR$5:$AR$12,0),2))*($G531/INDEX($AV$5:$BA$12,MATCH($D531,$AR$5:$AR$12,0),2))^$I531)+(EXP(-$G531/INDEX($AV$5:$BA$12,MATCH($D531,$AR$5:$AR$12,0),3))*($G531/INDEX($AV$5:$BA$12,MATCH($D531,$AR$5:$AR$12,0),3))^$I531)+(EXP(-$G531/INDEX($AV$5:$BA$12,MATCH($D531,$AR$5:$AR$12,0),4))*($G531/INDEX($AV$5:$BA$12,MATCH($D531,$AR$5:$AR$12,0),4))^$I531)+(EXP(-$G531/INDEX($AV$5:$BA$12,MATCH($D531,$AR$5:$AR$12,0),5))*($G531/INDEX($AV$5:$BA$12,MATCH($D531,$AR$5:$AR$12,0),5))^$I531)+(EXP(-$G531/INDEX($AV$5:$BA$12,MATCH($D531,$AR$5:$AR$12,0),6))*($G531/INDEX($AV$5:$BA$12,MATCH($D531,$AR$5:$AR$12,0),6))^$I531)),0)</x:f>
        <x:v>0</x:v>
      </x:c>
      <x:c r="AC531" s="145" t="n">
        <x:f>IFERROR((EXP(-$G531/INDEX($AV$5:$BA$12,MATCH($D531,$AR$5:$AR$12,0),5))*($G531/INDEX($AV$5:$BA$12,MATCH($D531,$AR$5:$AR$12,0),5))^$I531)/((EXP(-$G531/INDEX($AV$5:$BA$12,MATCH($D531,$AR$5:$AR$12,0),1))*($G531/INDEX($AV$5:$BA$12,MATCH($D531,$AR$5:$AR$12,0),1))^$I531)+(EXP(-$G531/INDEX($AV$5:$BA$12,MATCH($D531,$AR$5:$AR$12,0),2))*($G531/INDEX($AV$5:$BA$12,MATCH($D531,$AR$5:$AR$12,0),2))^$I531)+(EXP(-$G531/INDEX($AV$5:$BA$12,MATCH($D531,$AR$5:$AR$12,0),3))*($G531/INDEX($AV$5:$BA$12,MATCH($D531,$AR$5:$AR$12,0),3))^$I531)+(EXP(-$G531/INDEX($AV$5:$BA$12,MATCH($D531,$AR$5:$AR$12,0),4))*($G531/INDEX($AV$5:$BA$12,MATCH($D531,$AR$5:$AR$12,0),4))^$I531)+(EXP(-$G531/INDEX($AV$5:$BA$12,MATCH($D531,$AR$5:$AR$12,0),5))*($G531/INDEX($AV$5:$BA$12,MATCH($D531,$AR$5:$AR$12,0),5))^$I531)+(EXP(-$G531/INDEX($AV$5:$BA$12,MATCH($D531,$AR$5:$AR$12,0),6))*($G531/INDEX($AV$5:$BA$12,MATCH($D531,$AR$5:$AR$12,0),6))^$I531)),0)</x:f>
        <x:v>0</x:v>
      </x:c>
      <x:c r="AD531" s="145" t="n">
        <x:f>IFERROR((EXP(-$G531/INDEX($AV$5:$BA$12,MATCH($D531,$AR$5:$AR$12,0),6))*($G531/INDEX($AV$5:$BA$12,MATCH($D531,$AR$5:$AR$12,0),6))^$I531)/((EXP(-$G531/INDEX($AV$5:$BA$12,MATCH($D531,$AR$5:$AR$12,0),1))*($G531/INDEX($AV$5:$BA$12,MATCH($D531,$AR$5:$AR$12,0),1))^$I531)+(EXP(-$G531/INDEX($AV$5:$BA$12,MATCH($D531,$AR$5:$AR$12,0),2))*($G531/INDEX($AV$5:$BA$12,MATCH($D531,$AR$5:$AR$12,0),2))^$I531)+(EXP(-$G531/INDEX($AV$5:$BA$12,MATCH($D531,$AR$5:$AR$12,0),3))*($G531/INDEX($AV$5:$BA$12,MATCH($D531,$AR$5:$AR$12,0),3))^$I531)+(EXP(-$G531/INDEX($AV$5:$BA$12,MATCH($D531,$AR$5:$AR$12,0),4))*($G531/INDEX($AV$5:$BA$12,MATCH($D531,$AR$5:$AR$12,0),4))^$I531)+(EXP(-$G531/INDEX($AV$5:$BA$12,MATCH($D531,$AR$5:$AR$12,0),5))*($G531/INDEX($AV$5:$BA$12,MATCH($D531,$AR$5:$AR$12,0),5))^$I531)+(EXP(-$G531/INDEX($AV$5:$BA$12,MATCH($D531,$AR$5:$AR$12,0),6))*($G531/INDEX($AV$5:$BA$12,MATCH($D531,$AR$5:$AR$12,0),6))^$I531)),0)</x:f>
        <x:v>0</x:v>
      </x:c>
      <x:c r="AE531" s="145" t="n">
        <x:f>IFERROR((EXP(-$G531/INDEX($BB$5:$BG$12,MATCH($D531,$AR$5:$AR$12,0),1))*($G531/INDEX($BB$5:$BG$12,MATCH($D531,$AR$5:$AR$12,0),1))^$J531)/((EXP(-$G531/INDEX($BB$5:$BG$12,MATCH($D531,$AR$5:$AR$12,0),1))*($G531/INDEX($BB$5:$BG$12,MATCH($D531,$AR$5:$AR$12,0),1))^$J531)+(EXP(-$G531/INDEX($BB$5:$BG$12,MATCH($D531,$AR$5:$AR$12,0),2))*($G531/INDEX($BB$5:$BG$12,MATCH($D531,$AR$5:$AR$12,0),2))^$J531)+(EXP(-$G531/INDEX($BB$5:$BG$12,MATCH($D531,$AR$5:$AR$12,0),3))*($G531/INDEX($BB$5:$BG$12,MATCH($D531,$AR$5:$AR$12,0),3))^$J531)+(EXP(-$G531/INDEX($BB$5:$BG$12,MATCH($D531,$AR$5:$AR$12,0),4))*($G531/INDEX($BB$5:$BG$12,MATCH($D531,$AR$5:$AR$12,0),4))^$J531)+(EXP(-$G531/INDEX($BB$5:$BG$12,MATCH($D531,$AR$5:$AR$12,0),5))*($G531/INDEX($BB$5:$BG$12,MATCH($D531,$AR$5:$AR$12,0),5))^$J531)+(EXP(-$G531/INDEX($BB$5:$BG$12,MATCH($D531,$AR$5:$AR$12,0),6))*($G531/INDEX($BB$5:$BG$12,MATCH($D531,$AR$5:$AR$12,0),6))^$J531)),0)</x:f>
        <x:v>0</x:v>
      </x:c>
      <x:c r="AF531" s="145" t="n">
        <x:f>IFERROR((EXP(-$G531/INDEX($BB$5:$BG$12,MATCH($D531,$AR$5:$AR$12,0),2))*($G531/INDEX($BB$5:$BG$12,MATCH($D531,$AR$5:$AR$12,0),2))^$J531)/((EXP(-$G531/INDEX($BB$5:$BG$12,MATCH($D531,$AR$5:$AR$12,0),1))*($G531/INDEX($BB$5:$BG$12,MATCH($D531,$AR$5:$AR$12,0),1))^$J531)+(EXP(-$G531/INDEX($BB$5:$BG$12,MATCH($D531,$AR$5:$AR$12,0),2))*($G531/INDEX($BB$5:$BG$12,MATCH($D531,$AR$5:$AR$12,0),2))^$J531)+(EXP(-$G531/INDEX($BB$5:$BG$12,MATCH($D531,$AR$5:$AR$12,0),3))*($G531/INDEX($BB$5:$BG$12,MATCH($D531,$AR$5:$AR$12,0),3))^$J531)+(EXP(-$G531/INDEX($BB$5:$BG$12,MATCH($D531,$AR$5:$AR$12,0),4))*($G531/INDEX($BB$5:$BG$12,MATCH($D531,$AR$5:$AR$12,0),4))^$J531)+(EXP(-$G531/INDEX($BB$5:$BG$12,MATCH($D531,$AR$5:$AR$12,0),5))*($G531/INDEX($BB$5:$BG$12,MATCH($D531,$AR$5:$AR$12,0),5))^$J531)+(EXP(-$G531/INDEX($BB$5:$BG$12,MATCH($D531,$AR$5:$AR$12,0),6))*($G531/INDEX($BB$5:$BG$12,MATCH($D531,$AR$5:$AR$12,0),6))^$J531)),0)</x:f>
        <x:v>0</x:v>
      </x:c>
      <x:c r="AG531" s="145" t="n">
        <x:f>IFERROR((EXP(-$G531/INDEX($BB$5:$BG$12,MATCH($D531,$AR$5:$AR$12,0),3))*($G531/INDEX($BB$5:$BG$12,MATCH($D531,$AR$5:$AR$12,0),3))^$J531)/((EXP(-$G531/INDEX($BB$5:$BG$12,MATCH($D531,$AR$5:$AR$12,0),1))*($G531/INDEX($BB$5:$BG$12,MATCH($D531,$AR$5:$AR$12,0),1))^$J531)+(EXP(-$G531/INDEX($BB$5:$BG$12,MATCH($D531,$AR$5:$AR$12,0),2))*($G531/INDEX($BB$5:$BG$12,MATCH($D531,$AR$5:$AR$12,0),2))^$J531)+(EXP(-$G531/INDEX($BB$5:$BG$12,MATCH($D531,$AR$5:$AR$12,0),3))*($G531/INDEX($BB$5:$BG$12,MATCH($D531,$AR$5:$AR$12,0),3))^$J531)+(EXP(-$G531/INDEX($BB$5:$BG$12,MATCH($D531,$AR$5:$AR$12,0),4))*($G531/INDEX($BB$5:$BG$12,MATCH($D531,$AR$5:$AR$12,0),4))^$J531)+(EXP(-$G531/INDEX($BB$5:$BG$12,MATCH($D531,$AR$5:$AR$12,0),5))*($G531/INDEX($BB$5:$BG$12,MATCH($D531,$AR$5:$AR$12,0),5))^$J531)+(EXP(-$G531/INDEX($BB$5:$BG$12,MATCH($D531,$AR$5:$AR$12,0),6))*($G531/INDEX($BB$5:$BG$12,MATCH($D531,$AR$5:$AR$12,0),6))^$J531)),0)</x:f>
        <x:v>0</x:v>
      </x:c>
      <x:c r="AH531" s="145" t="n">
        <x:f>IFERROR((EXP(-$G531/INDEX($BB$5:$BG$12,MATCH($D531,$AR$5:$AR$12,0),4))*($G531/INDEX($BB$5:$BG$12,MATCH($D531,$AR$5:$AR$12,0),4))^$J531)/((EXP(-$G531/INDEX($BB$5:$BG$12,MATCH($D531,$AR$5:$AR$12,0),1))*($G531/INDEX($BB$5:$BG$12,MATCH($D531,$AR$5:$AR$12,0),1))^$J531)+(EXP(-$G531/INDEX($BB$5:$BG$12,MATCH($D531,$AR$5:$AR$12,0),2))*($G531/INDEX($BB$5:$BG$12,MATCH($D531,$AR$5:$AR$12,0),2))^$J531)+(EXP(-$G531/INDEX($BB$5:$BG$12,MATCH($D531,$AR$5:$AR$12,0),3))*($G531/INDEX($BB$5:$BG$12,MATCH($D531,$AR$5:$AR$12,0),3))^$J531)+(EXP(-$G531/INDEX($BB$5:$BG$12,MATCH($D531,$AR$5:$AR$12,0),4))*($G531/INDEX($BB$5:$BG$12,MATCH($D531,$AR$5:$AR$12,0),4))^$J531)+(EXP(-$G531/INDEX($BB$5:$BG$12,MATCH($D531,$AR$5:$AR$12,0),5))*($G531/INDEX($BB$5:$BG$12,MATCH($D531,$AR$5:$AR$12,0),5))^$J531)+(EXP(-$G531/INDEX($BB$5:$BG$12,MATCH($D531,$AR$5:$AR$12,0),6))*($G531/INDEX($BB$5:$BG$12,MATCH($D531,$AR$5:$AR$12,0),6))^$J531)),0)</x:f>
        <x:v>0</x:v>
      </x:c>
      <x:c r="AI531" s="145" t="n">
        <x:f>IFERROR((EXP(-$G531/INDEX($BB$5:$BG$12,MATCH($D531,$AR$5:$AR$12,0),5))*($G531/INDEX($BB$5:$BG$12,MATCH($D531,$AR$5:$AR$12,0),5))^$J531)/((EXP(-$G531/INDEX($BB$5:$BG$12,MATCH($D531,$AR$5:$AR$12,0),1))*($G531/INDEX($BB$5:$BG$12,MATCH($D531,$AR$5:$AR$12,0),1))^$J531)+(EXP(-$G531/INDEX($BB$5:$BG$12,MATCH($D531,$AR$5:$AR$12,0),2))*($G531/INDEX($BB$5:$BG$12,MATCH($D531,$AR$5:$AR$12,0),2))^$J531)+(EXP(-$G531/INDEX($BB$5:$BG$12,MATCH($D531,$AR$5:$AR$12,0),3))*($G531/INDEX($BB$5:$BG$12,MATCH($D531,$AR$5:$AR$12,0),3))^$J531)+(EXP(-$G531/INDEX($BB$5:$BG$12,MATCH($D531,$AR$5:$AR$12,0),4))*($G531/INDEX($BB$5:$BG$12,MATCH($D531,$AR$5:$AR$12,0),4))^$J531)+(EXP(-$G531/INDEX($BB$5:$BG$12,MATCH($D531,$AR$5:$AR$12,0),5))*($G531/INDEX($BB$5:$BG$12,MATCH($D531,$AR$5:$AR$12,0),5))^$J531)+(EXP(-$G531/INDEX($BB$5:$BG$12,MATCH($D531,$AR$5:$AR$12,0),6))*($G531/INDEX($BB$5:$BG$12,MATCH($D531,$AR$5:$AR$12,0),6))^$J531)),0)</x:f>
        <x:v>0</x:v>
      </x:c>
      <x:c r="AJ531" s="145" t="n">
        <x:f>IFERROR((EXP(-$G531/INDEX($BB$5:$BG$12,MATCH($D531,$AR$5:$AR$12,0),6))*($G531/INDEX($BB$5:$BG$12,MATCH($D531,$AR$5:$AR$12,0),6))^$J531)/((EXP(-$G531/INDEX($BB$5:$BG$12,MATCH($D531,$AR$5:$AR$12,0),1))*($G531/INDEX($BB$5:$BG$12,MATCH($D531,$AR$5:$AR$12,0),1))^$J531)+(EXP(-$G531/INDEX($BB$5:$BG$12,MATCH($D531,$AR$5:$AR$12,0),2))*($G531/INDEX($BB$5:$BG$12,MATCH($D531,$AR$5:$AR$12,0),2))^$J531)+(EXP(-$G531/INDEX($BB$5:$BG$12,MATCH($D531,$AR$5:$AR$12,0),3))*($G531/INDEX($BB$5:$BG$12,MATCH($D531,$AR$5:$AR$12,0),3))^$J531)+(EXP(-$G531/INDEX($BB$5:$BG$12,MATCH($D531,$AR$5:$AR$12,0),4))*($G531/INDEX($BB$5:$BG$12,MATCH($D531,$AR$5:$AR$12,0),4))^$J531)+(EXP(-$G531/INDEX($BB$5:$BG$12,MATCH($D531,$AR$5:$AR$12,0),5))*($G531/INDEX($BB$5:$BG$12,MATCH($D531,$AR$5:$AR$12,0),5))^$J531)+(EXP(-$G531/INDEX($BB$5:$BG$12,MATCH($D531,$AR$5:$AR$12,0),6))*($G531/INDEX($BB$5:$BG$12,MATCH($D531,$AR$5:$AR$12,0),6))^$J531)),0)</x:f>
        <x:v>0</x:v>
      </x:c>
      <x:c r="BJ531"/>
      <x:c r="BK531"/>
      <x:c r="BL531"/>
      <x:c r="BM531"/>
      <x:c r="BN531"/>
      <x:c r="BO531"/>
      <x:c r="BP531"/>
      <x:c r="BQ531"/>
      <x:c r="BR531"/>
      <x:c r="BS531"/>
      <x:c r="BT531"/>
      <x:c r="BU531"/>
      <x:c r="BV531"/>
      <x:c r="BW531"/>
      <x:c r="BX531"/>
      <x:c r="BY531"/>
      <x:c r="BZ531"/>
    </x:row>
    <x:row r="532">
      <x:c r="A532" s="30" t="n">
        <x:f>'対象台データ'!A530</x:f>
        <x:v>46230</x:v>
      </x:c>
      <x:c r="B532" s="1004" t="str">
        <x:f>'対象台データ'!B530</x:f>
        <x:v>月</x:v>
      </x:c>
      <x:c r="C532" s="1004" t="str">
        <x:f>'対象台データ'!C530</x:f>
        <x:v>7/27</x:v>
      </x:c>
      <x:c r="D532" t="str">
        <x:f>'対象台データ'!D530</x:f>
        <x:v>東京喰種</x:v>
      </x:c>
      <x:c r="E532" s="1015" t="n">
        <x:f>IF($X532="A",MIN(100,MAX(0,55+(V532-55)*(1+0.4*SQRT(MIN(G532/8000,1))))),MIN(100,MAX(0,V532)))</x:f>
        <x:v>68.70286385256811</x:v>
      </x:c>
      <x:c r="F532" s="1017" t="n">
        <x:f>'対象台データ'!E530</x:f>
        <x:v>456</x:v>
      </x:c>
      <x:c r="G532" s="644" t="n">
        <x:f>'対象台データ'!F530</x:f>
        <x:v>4577</x:v>
      </x:c>
      <x:c r="H532" s="644" t="n">
        <x:f>'対象台データ'!G530</x:f>
        <x:v>5848</x:v>
      </x:c>
      <x:c r="I532" s="644" t="n">
        <x:f>'対象台データ'!H530</x:f>
        <x:v>0</x:v>
      </x:c>
      <x:c r="J532" s="644" t="n">
        <x:f>'対象台データ'!I530</x:f>
        <x:v>20</x:v>
      </x:c>
      <x:c r="K532" s="145" t="n">
        <x:f>'対象台データ'!K530</x:f>
        <x:v>1.4258976039618383</x:v>
      </x:c>
      <x:c r="L532" s="28" t="n">
        <x:f>IF(G532&lt;=0,5,IF(G532&lt;1500,5+(G532-0)*(20-5)/(1500-0),IF(G532&lt;3000,20+(G532-1500)*(40-20)/(3000-1500),IF(G532&lt;4500,40+(G532-3000)*(58-40)/(4500-3000),IF(G532&lt;6000,58+(G532-4500)*(72-58)/(6000-4500),IF(G532&lt;7500,72+(G532-6000)*(84-72)/(7500-6000),IF(G532&lt;9000,84+(G532-7500)*(93-84)/(9000-7500),IF(G532&lt;11000,93+(G532-9000)*(100-93)/(11000-9000),100))))))))</x:f>
        <x:v>58.718666666666664</x:v>
      </x:c>
      <x:c r="M532" s="28" t="n">
        <x:v>1</x:v>
      </x:c>
      <x:c r="N532" s="28" t="n">
        <x:f>MIN(100,L532*M532)</x:f>
        <x:v>58.718666666666664</x:v>
      </x:c>
      <x:c r="O532" s="28" t="n">
        <x:f>IF(K532&lt;=0.8,0,IF(K532&lt;0.9,0+(K532-0.8)*(10-0)/(0.9-0.8),IF(K532&lt;1,10+(K532-0.9)*(35-10)/(1-0.9),IF(K532&lt;1.2,35+(K532-1)*(87-35)/(1.2-1),IF(K532&lt;1.3,87+(K532-1.2)*(96-87)/(1.3-1.2),IF(K532&lt;1.45,96+(K532-1.3)*(100-96)/(1.45-1.3),100))))))</x:f>
        <x:v>99.35726943898236</x:v>
      </x:c>
      <x:c r="P532" s="145" t="n">
        <x:f>MIN(1,SQRT(G532/8000))</x:f>
        <x:v>0.7563894499528665</x:v>
      </x:c>
      <x:c r="Q532" s="28" t="n">
        <x:f>35+(O532-35)*P532</x:f>
        <x:v>83.67915963142029</x:v>
      </x:c>
      <x:c r="R532" s="28" t="n">
        <x:f>IF(K532&lt;0.95,MIN(25,(0.95-K532)*250),0)</x:f>
        <x:v>0</x:v>
      </x:c>
      <x:c r="S532" s="28" t="n">
        <x:f>IF($X532="A",Y532*5+Z532*15+AA532*30+AB532*60+AC532*80+AD532*100,0)</x:f>
        <x:v>0</x:v>
      </x:c>
      <x:c r="T532" s="28" t="n">
        <x:f>IF($X532="A",AE532*5+AF532*15+AG532*30+AH532*60+AI532*80+AJ532*100,0)</x:f>
        <x:v>0</x:v>
      </x:c>
      <x:c r="U532" s="28" t="n">
        <x:f>IF($X532="A",S532*15%+T532*30%+Q532*55%,0)</x:f>
        <x:v>0</x:v>
      </x:c>
      <x:c r="V532" s="1019" t="n">
        <x:f>IF($X532="A",U532*80%+N532*20%,N532*IFERROR(INDEX($AT$5:$AT$60,MATCH($D532,$AR$5:$AR$60,0)),0.6)+Q532*IFERROR(INDEX($AU$5:$AU$60,MATCH($D532,$AR$5:$AR$60,0)),0.4)-R532)</x:f>
        <x:v>68.70286385256811</x:v>
      </x:c>
      <x:c r="W532" s="25" t="str">
        <x:f>IF(E532&gt;=90,"設定6級候補",IF(E532&gt;=75,"設定4以上強候補",IF(E532&gt;=60,"設定4以上を疑う","要観察")))</x:f>
        <x:v>設定4以上を疑う</x:v>
      </x:c>
      <x:c r="X532" s="1004" t="str">
        <x:f>IFERROR(INDEX($AS$5:$AS$60,MATCH($D532,$AR$5:$AR$60,0)),"AT")</x:f>
        <x:v>AT</x:v>
      </x:c>
      <x:c r="Y532" s="145" t="n">
        <x:f>IFERROR((EXP(-$G532/INDEX($AV$5:$BA$12,MATCH($D532,$AR$5:$AR$12,0),1))*($G532/INDEX($AV$5:$BA$12,MATCH($D532,$AR$5:$AR$12,0),1))^$I532)/((EXP(-$G532/INDEX($AV$5:$BA$12,MATCH($D532,$AR$5:$AR$12,0),1))*($G532/INDEX($AV$5:$BA$12,MATCH($D532,$AR$5:$AR$12,0),1))^$I532)+(EXP(-$G532/INDEX($AV$5:$BA$12,MATCH($D532,$AR$5:$AR$12,0),2))*($G532/INDEX($AV$5:$BA$12,MATCH($D532,$AR$5:$AR$12,0),2))^$I532)+(EXP(-$G532/INDEX($AV$5:$BA$12,MATCH($D532,$AR$5:$AR$12,0),3))*($G532/INDEX($AV$5:$BA$12,MATCH($D532,$AR$5:$AR$12,0),3))^$I532)+(EXP(-$G532/INDEX($AV$5:$BA$12,MATCH($D532,$AR$5:$AR$12,0),4))*($G532/INDEX($AV$5:$BA$12,MATCH($D532,$AR$5:$AR$12,0),4))^$I532)+(EXP(-$G532/INDEX($AV$5:$BA$12,MATCH($D532,$AR$5:$AR$12,0),5))*($G532/INDEX($AV$5:$BA$12,MATCH($D532,$AR$5:$AR$12,0),5))^$I532)+(EXP(-$G532/INDEX($AV$5:$BA$12,MATCH($D532,$AR$5:$AR$12,0),6))*($G532/INDEX($AV$5:$BA$12,MATCH($D532,$AR$5:$AR$12,0),6))^$I532)),0)</x:f>
        <x:v>0</x:v>
      </x:c>
      <x:c r="Z532" s="145" t="n">
        <x:f>IFERROR((EXP(-$G532/INDEX($AV$5:$BA$12,MATCH($D532,$AR$5:$AR$12,0),2))*($G532/INDEX($AV$5:$BA$12,MATCH($D532,$AR$5:$AR$12,0),2))^$I532)/((EXP(-$G532/INDEX($AV$5:$BA$12,MATCH($D532,$AR$5:$AR$12,0),1))*($G532/INDEX($AV$5:$BA$12,MATCH($D532,$AR$5:$AR$12,0),1))^$I532)+(EXP(-$G532/INDEX($AV$5:$BA$12,MATCH($D532,$AR$5:$AR$12,0),2))*($G532/INDEX($AV$5:$BA$12,MATCH($D532,$AR$5:$AR$12,0),2))^$I532)+(EXP(-$G532/INDEX($AV$5:$BA$12,MATCH($D532,$AR$5:$AR$12,0),3))*($G532/INDEX($AV$5:$BA$12,MATCH($D532,$AR$5:$AR$12,0),3))^$I532)+(EXP(-$G532/INDEX($AV$5:$BA$12,MATCH($D532,$AR$5:$AR$12,0),4))*($G532/INDEX($AV$5:$BA$12,MATCH($D532,$AR$5:$AR$12,0),4))^$I532)+(EXP(-$G532/INDEX($AV$5:$BA$12,MATCH($D532,$AR$5:$AR$12,0),5))*($G532/INDEX($AV$5:$BA$12,MATCH($D532,$AR$5:$AR$12,0),5))^$I532)+(EXP(-$G532/INDEX($AV$5:$BA$12,MATCH($D532,$AR$5:$AR$12,0),6))*($G532/INDEX($AV$5:$BA$12,MATCH($D532,$AR$5:$AR$12,0),6))^$I532)),0)</x:f>
        <x:v>0</x:v>
      </x:c>
      <x:c r="AA532" s="145" t="n">
        <x:f>IFERROR((EXP(-$G532/INDEX($AV$5:$BA$12,MATCH($D532,$AR$5:$AR$12,0),3))*($G532/INDEX($AV$5:$BA$12,MATCH($D532,$AR$5:$AR$12,0),3))^$I532)/((EXP(-$G532/INDEX($AV$5:$BA$12,MATCH($D532,$AR$5:$AR$12,0),1))*($G532/INDEX($AV$5:$BA$12,MATCH($D532,$AR$5:$AR$12,0),1))^$I532)+(EXP(-$G532/INDEX($AV$5:$BA$12,MATCH($D532,$AR$5:$AR$12,0),2))*($G532/INDEX($AV$5:$BA$12,MATCH($D532,$AR$5:$AR$12,0),2))^$I532)+(EXP(-$G532/INDEX($AV$5:$BA$12,MATCH($D532,$AR$5:$AR$12,0),3))*($G532/INDEX($AV$5:$BA$12,MATCH($D532,$AR$5:$AR$12,0),3))^$I532)+(EXP(-$G532/INDEX($AV$5:$BA$12,MATCH($D532,$AR$5:$AR$12,0),4))*($G532/INDEX($AV$5:$BA$12,MATCH($D532,$AR$5:$AR$12,0),4))^$I532)+(EXP(-$G532/INDEX($AV$5:$BA$12,MATCH($D532,$AR$5:$AR$12,0),5))*($G532/INDEX($AV$5:$BA$12,MATCH($D532,$AR$5:$AR$12,0),5))^$I532)+(EXP(-$G532/INDEX($AV$5:$BA$12,MATCH($D532,$AR$5:$AR$12,0),6))*($G532/INDEX($AV$5:$BA$12,MATCH($D532,$AR$5:$AR$12,0),6))^$I532)),0)</x:f>
        <x:v>0</x:v>
      </x:c>
      <x:c r="AB532" s="145" t="n">
        <x:f>IFERROR((EXP(-$G532/INDEX($AV$5:$BA$12,MATCH($D532,$AR$5:$AR$12,0),4))*($G532/INDEX($AV$5:$BA$12,MATCH($D532,$AR$5:$AR$12,0),4))^$I532)/((EXP(-$G532/INDEX($AV$5:$BA$12,MATCH($D532,$AR$5:$AR$12,0),1))*($G532/INDEX($AV$5:$BA$12,MATCH($D532,$AR$5:$AR$12,0),1))^$I532)+(EXP(-$G532/INDEX($AV$5:$BA$12,MATCH($D532,$AR$5:$AR$12,0),2))*($G532/INDEX($AV$5:$BA$12,MATCH($D532,$AR$5:$AR$12,0),2))^$I532)+(EXP(-$G532/INDEX($AV$5:$BA$12,MATCH($D532,$AR$5:$AR$12,0),3))*($G532/INDEX($AV$5:$BA$12,MATCH($D532,$AR$5:$AR$12,0),3))^$I532)+(EXP(-$G532/INDEX($AV$5:$BA$12,MATCH($D532,$AR$5:$AR$12,0),4))*($G532/INDEX($AV$5:$BA$12,MATCH($D532,$AR$5:$AR$12,0),4))^$I532)+(EXP(-$G532/INDEX($AV$5:$BA$12,MATCH($D532,$AR$5:$AR$12,0),5))*($G532/INDEX($AV$5:$BA$12,MATCH($D532,$AR$5:$AR$12,0),5))^$I532)+(EXP(-$G532/INDEX($AV$5:$BA$12,MATCH($D532,$AR$5:$AR$12,0),6))*($G532/INDEX($AV$5:$BA$12,MATCH($D532,$AR$5:$AR$12,0),6))^$I532)),0)</x:f>
        <x:v>0</x:v>
      </x:c>
      <x:c r="AC532" s="145" t="n">
        <x:f>IFERROR((EXP(-$G532/INDEX($AV$5:$BA$12,MATCH($D532,$AR$5:$AR$12,0),5))*($G532/INDEX($AV$5:$BA$12,MATCH($D532,$AR$5:$AR$12,0),5))^$I532)/((EXP(-$G532/INDEX($AV$5:$BA$12,MATCH($D532,$AR$5:$AR$12,0),1))*($G532/INDEX($AV$5:$BA$12,MATCH($D532,$AR$5:$AR$12,0),1))^$I532)+(EXP(-$G532/INDEX($AV$5:$BA$12,MATCH($D532,$AR$5:$AR$12,0),2))*($G532/INDEX($AV$5:$BA$12,MATCH($D532,$AR$5:$AR$12,0),2))^$I532)+(EXP(-$G532/INDEX($AV$5:$BA$12,MATCH($D532,$AR$5:$AR$12,0),3))*($G532/INDEX($AV$5:$BA$12,MATCH($D532,$AR$5:$AR$12,0),3))^$I532)+(EXP(-$G532/INDEX($AV$5:$BA$12,MATCH($D532,$AR$5:$AR$12,0),4))*($G532/INDEX($AV$5:$BA$12,MATCH($D532,$AR$5:$AR$12,0),4))^$I532)+(EXP(-$G532/INDEX($AV$5:$BA$12,MATCH($D532,$AR$5:$AR$12,0),5))*($G532/INDEX($AV$5:$BA$12,MATCH($D532,$AR$5:$AR$12,0),5))^$I532)+(EXP(-$G532/INDEX($AV$5:$BA$12,MATCH($D532,$AR$5:$AR$12,0),6))*($G532/INDEX($AV$5:$BA$12,MATCH($D532,$AR$5:$AR$12,0),6))^$I532)),0)</x:f>
        <x:v>0</x:v>
      </x:c>
      <x:c r="AD532" s="145" t="n">
        <x:f>IFERROR((EXP(-$G532/INDEX($AV$5:$BA$12,MATCH($D532,$AR$5:$AR$12,0),6))*($G532/INDEX($AV$5:$BA$12,MATCH($D532,$AR$5:$AR$12,0),6))^$I532)/((EXP(-$G532/INDEX($AV$5:$BA$12,MATCH($D532,$AR$5:$AR$12,0),1))*($G532/INDEX($AV$5:$BA$12,MATCH($D532,$AR$5:$AR$12,0),1))^$I532)+(EXP(-$G532/INDEX($AV$5:$BA$12,MATCH($D532,$AR$5:$AR$12,0),2))*($G532/INDEX($AV$5:$BA$12,MATCH($D532,$AR$5:$AR$12,0),2))^$I532)+(EXP(-$G532/INDEX($AV$5:$BA$12,MATCH($D532,$AR$5:$AR$12,0),3))*($G532/INDEX($AV$5:$BA$12,MATCH($D532,$AR$5:$AR$12,0),3))^$I532)+(EXP(-$G532/INDEX($AV$5:$BA$12,MATCH($D532,$AR$5:$AR$12,0),4))*($G532/INDEX($AV$5:$BA$12,MATCH($D532,$AR$5:$AR$12,0),4))^$I532)+(EXP(-$G532/INDEX($AV$5:$BA$12,MATCH($D532,$AR$5:$AR$12,0),5))*($G532/INDEX($AV$5:$BA$12,MATCH($D532,$AR$5:$AR$12,0),5))^$I532)+(EXP(-$G532/INDEX($AV$5:$BA$12,MATCH($D532,$AR$5:$AR$12,0),6))*($G532/INDEX($AV$5:$BA$12,MATCH($D532,$AR$5:$AR$12,0),6))^$I532)),0)</x:f>
        <x:v>0</x:v>
      </x:c>
      <x:c r="AE532" s="145" t="n">
        <x:f>IFERROR((EXP(-$G532/INDEX($BB$5:$BG$12,MATCH($D532,$AR$5:$AR$12,0),1))*($G532/INDEX($BB$5:$BG$12,MATCH($D532,$AR$5:$AR$12,0),1))^$J532)/((EXP(-$G532/INDEX($BB$5:$BG$12,MATCH($D532,$AR$5:$AR$12,0),1))*($G532/INDEX($BB$5:$BG$12,MATCH($D532,$AR$5:$AR$12,0),1))^$J532)+(EXP(-$G532/INDEX($BB$5:$BG$12,MATCH($D532,$AR$5:$AR$12,0),2))*($G532/INDEX($BB$5:$BG$12,MATCH($D532,$AR$5:$AR$12,0),2))^$J532)+(EXP(-$G532/INDEX($BB$5:$BG$12,MATCH($D532,$AR$5:$AR$12,0),3))*($G532/INDEX($BB$5:$BG$12,MATCH($D532,$AR$5:$AR$12,0),3))^$J532)+(EXP(-$G532/INDEX($BB$5:$BG$12,MATCH($D532,$AR$5:$AR$12,0),4))*($G532/INDEX($BB$5:$BG$12,MATCH($D532,$AR$5:$AR$12,0),4))^$J532)+(EXP(-$G532/INDEX($BB$5:$BG$12,MATCH($D532,$AR$5:$AR$12,0),5))*($G532/INDEX($BB$5:$BG$12,MATCH($D532,$AR$5:$AR$12,0),5))^$J532)+(EXP(-$G532/INDEX($BB$5:$BG$12,MATCH($D532,$AR$5:$AR$12,0),6))*($G532/INDEX($BB$5:$BG$12,MATCH($D532,$AR$5:$AR$12,0),6))^$J532)),0)</x:f>
        <x:v>0</x:v>
      </x:c>
      <x:c r="AF532" s="145" t="n">
        <x:f>IFERROR((EXP(-$G532/INDEX($BB$5:$BG$12,MATCH($D532,$AR$5:$AR$12,0),2))*($G532/INDEX($BB$5:$BG$12,MATCH($D532,$AR$5:$AR$12,0),2))^$J532)/((EXP(-$G532/INDEX($BB$5:$BG$12,MATCH($D532,$AR$5:$AR$12,0),1))*($G532/INDEX($BB$5:$BG$12,MATCH($D532,$AR$5:$AR$12,0),1))^$J532)+(EXP(-$G532/INDEX($BB$5:$BG$12,MATCH($D532,$AR$5:$AR$12,0),2))*($G532/INDEX($BB$5:$BG$12,MATCH($D532,$AR$5:$AR$12,0),2))^$J532)+(EXP(-$G532/INDEX($BB$5:$BG$12,MATCH($D532,$AR$5:$AR$12,0),3))*($G532/INDEX($BB$5:$BG$12,MATCH($D532,$AR$5:$AR$12,0),3))^$J532)+(EXP(-$G532/INDEX($BB$5:$BG$12,MATCH($D532,$AR$5:$AR$12,0),4))*($G532/INDEX($BB$5:$BG$12,MATCH($D532,$AR$5:$AR$12,0),4))^$J532)+(EXP(-$G532/INDEX($BB$5:$BG$12,MATCH($D532,$AR$5:$AR$12,0),5))*($G532/INDEX($BB$5:$BG$12,MATCH($D532,$AR$5:$AR$12,0),5))^$J532)+(EXP(-$G532/INDEX($BB$5:$BG$12,MATCH($D532,$AR$5:$AR$12,0),6))*($G532/INDEX($BB$5:$BG$12,MATCH($D532,$AR$5:$AR$12,0),6))^$J532)),0)</x:f>
        <x:v>0</x:v>
      </x:c>
      <x:c r="AG532" s="145" t="n">
        <x:f>IFERROR((EXP(-$G532/INDEX($BB$5:$BG$12,MATCH($D532,$AR$5:$AR$12,0),3))*($G532/INDEX($BB$5:$BG$12,MATCH($D532,$AR$5:$AR$12,0),3))^$J532)/((EXP(-$G532/INDEX($BB$5:$BG$12,MATCH($D532,$AR$5:$AR$12,0),1))*($G532/INDEX($BB$5:$BG$12,MATCH($D532,$AR$5:$AR$12,0),1))^$J532)+(EXP(-$G532/INDEX($BB$5:$BG$12,MATCH($D532,$AR$5:$AR$12,0),2))*($G532/INDEX($BB$5:$BG$12,MATCH($D532,$AR$5:$AR$12,0),2))^$J532)+(EXP(-$G532/INDEX($BB$5:$BG$12,MATCH($D532,$AR$5:$AR$12,0),3))*($G532/INDEX($BB$5:$BG$12,MATCH($D532,$AR$5:$AR$12,0),3))^$J532)+(EXP(-$G532/INDEX($BB$5:$BG$12,MATCH($D532,$AR$5:$AR$12,0),4))*($G532/INDEX($BB$5:$BG$12,MATCH($D532,$AR$5:$AR$12,0),4))^$J532)+(EXP(-$G532/INDEX($BB$5:$BG$12,MATCH($D532,$AR$5:$AR$12,0),5))*($G532/INDEX($BB$5:$BG$12,MATCH($D532,$AR$5:$AR$12,0),5))^$J532)+(EXP(-$G532/INDEX($BB$5:$BG$12,MATCH($D532,$AR$5:$AR$12,0),6))*($G532/INDEX($BB$5:$BG$12,MATCH($D532,$AR$5:$AR$12,0),6))^$J532)),0)</x:f>
        <x:v>0</x:v>
      </x:c>
      <x:c r="AH532" s="145" t="n">
        <x:f>IFERROR((EXP(-$G532/INDEX($BB$5:$BG$12,MATCH($D532,$AR$5:$AR$12,0),4))*($G532/INDEX($BB$5:$BG$12,MATCH($D532,$AR$5:$AR$12,0),4))^$J532)/((EXP(-$G532/INDEX($BB$5:$BG$12,MATCH($D532,$AR$5:$AR$12,0),1))*($G532/INDEX($BB$5:$BG$12,MATCH($D532,$AR$5:$AR$12,0),1))^$J532)+(EXP(-$G532/INDEX($BB$5:$BG$12,MATCH($D532,$AR$5:$AR$12,0),2))*($G532/INDEX($BB$5:$BG$12,MATCH($D532,$AR$5:$AR$12,0),2))^$J532)+(EXP(-$G532/INDEX($BB$5:$BG$12,MATCH($D532,$AR$5:$AR$12,0),3))*($G532/INDEX($BB$5:$BG$12,MATCH($D532,$AR$5:$AR$12,0),3))^$J532)+(EXP(-$G532/INDEX($BB$5:$BG$12,MATCH($D532,$AR$5:$AR$12,0),4))*($G532/INDEX($BB$5:$BG$12,MATCH($D532,$AR$5:$AR$12,0),4))^$J532)+(EXP(-$G532/INDEX($BB$5:$BG$12,MATCH($D532,$AR$5:$AR$12,0),5))*($G532/INDEX($BB$5:$BG$12,MATCH($D532,$AR$5:$AR$12,0),5))^$J532)+(EXP(-$G532/INDEX($BB$5:$BG$12,MATCH($D532,$AR$5:$AR$12,0),6))*($G532/INDEX($BB$5:$BG$12,MATCH($D532,$AR$5:$AR$12,0),6))^$J532)),0)</x:f>
        <x:v>0</x:v>
      </x:c>
      <x:c r="AI532" s="145" t="n">
        <x:f>IFERROR((EXP(-$G532/INDEX($BB$5:$BG$12,MATCH($D532,$AR$5:$AR$12,0),5))*($G532/INDEX($BB$5:$BG$12,MATCH($D532,$AR$5:$AR$12,0),5))^$J532)/((EXP(-$G532/INDEX($BB$5:$BG$12,MATCH($D532,$AR$5:$AR$12,0),1))*($G532/INDEX($BB$5:$BG$12,MATCH($D532,$AR$5:$AR$12,0),1))^$J532)+(EXP(-$G532/INDEX($BB$5:$BG$12,MATCH($D532,$AR$5:$AR$12,0),2))*($G532/INDEX($BB$5:$BG$12,MATCH($D532,$AR$5:$AR$12,0),2))^$J532)+(EXP(-$G532/INDEX($BB$5:$BG$12,MATCH($D532,$AR$5:$AR$12,0),3))*($G532/INDEX($BB$5:$BG$12,MATCH($D532,$AR$5:$AR$12,0),3))^$J532)+(EXP(-$G532/INDEX($BB$5:$BG$12,MATCH($D532,$AR$5:$AR$12,0),4))*($G532/INDEX($BB$5:$BG$12,MATCH($D532,$AR$5:$AR$12,0),4))^$J532)+(EXP(-$G532/INDEX($BB$5:$BG$12,MATCH($D532,$AR$5:$AR$12,0),5))*($G532/INDEX($BB$5:$BG$12,MATCH($D532,$AR$5:$AR$12,0),5))^$J532)+(EXP(-$G532/INDEX($BB$5:$BG$12,MATCH($D532,$AR$5:$AR$12,0),6))*($G532/INDEX($BB$5:$BG$12,MATCH($D532,$AR$5:$AR$12,0),6))^$J532)),0)</x:f>
        <x:v>0</x:v>
      </x:c>
      <x:c r="AJ532" s="145" t="n">
        <x:f>IFERROR((EXP(-$G532/INDEX($BB$5:$BG$12,MATCH($D532,$AR$5:$AR$12,0),6))*($G532/INDEX($BB$5:$BG$12,MATCH($D532,$AR$5:$AR$12,0),6))^$J532)/((EXP(-$G532/INDEX($BB$5:$BG$12,MATCH($D532,$AR$5:$AR$12,0),1))*($G532/INDEX($BB$5:$BG$12,MATCH($D532,$AR$5:$AR$12,0),1))^$J532)+(EXP(-$G532/INDEX($BB$5:$BG$12,MATCH($D532,$AR$5:$AR$12,0),2))*($G532/INDEX($BB$5:$BG$12,MATCH($D532,$AR$5:$AR$12,0),2))^$J532)+(EXP(-$G532/INDEX($BB$5:$BG$12,MATCH($D532,$AR$5:$AR$12,0),3))*($G532/INDEX($BB$5:$BG$12,MATCH($D532,$AR$5:$AR$12,0),3))^$J532)+(EXP(-$G532/INDEX($BB$5:$BG$12,MATCH($D532,$AR$5:$AR$12,0),4))*($G532/INDEX($BB$5:$BG$12,MATCH($D532,$AR$5:$AR$12,0),4))^$J532)+(EXP(-$G532/INDEX($BB$5:$BG$12,MATCH($D532,$AR$5:$AR$12,0),5))*($G532/INDEX($BB$5:$BG$12,MATCH($D532,$AR$5:$AR$12,0),5))^$J532)+(EXP(-$G532/INDEX($BB$5:$BG$12,MATCH($D532,$AR$5:$AR$12,0),6))*($G532/INDEX($BB$5:$BG$12,MATCH($D532,$AR$5:$AR$12,0),6))^$J532)),0)</x:f>
        <x:v>0</x:v>
      </x:c>
      <x:c r="BJ532"/>
      <x:c r="BK532"/>
      <x:c r="BL532"/>
      <x:c r="BM532"/>
      <x:c r="BN532"/>
      <x:c r="BO532"/>
      <x:c r="BP532"/>
      <x:c r="BQ532"/>
      <x:c r="BR532"/>
      <x:c r="BS532"/>
      <x:c r="BT532"/>
      <x:c r="BU532"/>
      <x:c r="BV532"/>
      <x:c r="BW532"/>
      <x:c r="BX532"/>
      <x:c r="BY532"/>
      <x:c r="BZ532"/>
    </x:row>
    <x:row r="533">
      <x:c r="A533" s="30" t="n">
        <x:f>'対象台データ'!A531</x:f>
        <x:v>46230</x:v>
      </x:c>
      <x:c r="B533" s="1004" t="str">
        <x:f>'対象台データ'!B531</x:f>
        <x:v>月</x:v>
      </x:c>
      <x:c r="C533" s="1004" t="str">
        <x:f>'対象台データ'!C531</x:f>
        <x:v>7/27</x:v>
      </x:c>
      <x:c r="D533" t="str">
        <x:f>'対象台データ'!D531</x:f>
        <x:v>東京喰種</x:v>
      </x:c>
      <x:c r="E533" s="1015" t="n">
        <x:f>IF($X533="A",MIN(100,MAX(0,55+(V533-55)*(1+0.4*SQRT(MIN(G533/8000,1))))),MIN(100,MAX(0,V533)))</x:f>
        <x:v>65.19394951627899</x:v>
      </x:c>
      <x:c r="F533" s="1017" t="n">
        <x:f>'対象台データ'!E531</x:f>
        <x:v>457</x:v>
      </x:c>
      <x:c r="G533" s="644" t="n">
        <x:f>'対象台データ'!F531</x:f>
        <x:v>5388</x:v>
      </x:c>
      <x:c r="H533" s="644" t="n">
        <x:f>'対象台データ'!G531</x:f>
        <x:v>2163</x:v>
      </x:c>
      <x:c r="I533" s="644" t="n">
        <x:f>'対象台データ'!H531</x:f>
        <x:v>0</x:v>
      </x:c>
      <x:c r="J533" s="644" t="n">
        <x:f>'対象台データ'!I531</x:f>
        <x:v>24</x:v>
      </x:c>
      <x:c r="K533" s="145" t="n">
        <x:f>'対象台データ'!K531</x:f>
        <x:v>1.1338158871566444</x:v>
      </x:c>
      <x:c r="L533" s="28" t="n">
        <x:f>IF(G533&lt;=0,5,IF(G533&lt;1500,5+(G533-0)*(20-5)/(1500-0),IF(G533&lt;3000,20+(G533-1500)*(40-20)/(3000-1500),IF(G533&lt;4500,40+(G533-3000)*(58-40)/(4500-3000),IF(G533&lt;6000,58+(G533-4500)*(72-58)/(6000-4500),IF(G533&lt;7500,72+(G533-6000)*(84-72)/(7500-6000),IF(G533&lt;9000,84+(G533-7500)*(93-84)/(9000-7500),IF(G533&lt;11000,93+(G533-9000)*(100-93)/(11000-9000),100))))))))</x:f>
        <x:v>66.288</x:v>
      </x:c>
      <x:c r="M533" s="28" t="n">
        <x:v>1</x:v>
      </x:c>
      <x:c r="N533" s="28" t="n">
        <x:f>MIN(100,L533*M533)</x:f>
        <x:v>66.288</x:v>
      </x:c>
      <x:c r="O533" s="28" t="n">
        <x:f>IF(K533&lt;=0.8,0,IF(K533&lt;0.9,0+(K533-0.8)*(10-0)/(0.9-0.8),IF(K533&lt;1,10+(K533-0.9)*(35-10)/(1-0.9),IF(K533&lt;1.2,35+(K533-1)*(87-35)/(1.2-1),IF(K533&lt;1.3,87+(K533-1.2)*(96-87)/(1.3-1.2),IF(K533&lt;1.45,96+(K533-1.3)*(100-96)/(1.45-1.3),100))))))</x:f>
        <x:v>69.79213066072755</x:v>
      </x:c>
      <x:c r="P533" s="145" t="n">
        <x:f>MIN(1,SQRT(G533/8000))</x:f>
        <x:v>0.8206704576137732</x:v>
      </x:c>
      <x:c r="Q533" s="28" t="n">
        <x:f>35+(O533-35)*P533</x:f>
        <x:v>63.55287379069747</x:v>
      </x:c>
      <x:c r="R533" s="28" t="n">
        <x:f>IF(K533&lt;0.95,MIN(25,(0.95-K533)*250),0)</x:f>
        <x:v>0</x:v>
      </x:c>
      <x:c r="S533" s="28" t="n">
        <x:f>IF($X533="A",Y533*5+Z533*15+AA533*30+AB533*60+AC533*80+AD533*100,0)</x:f>
        <x:v>0</x:v>
      </x:c>
      <x:c r="T533" s="28" t="n">
        <x:f>IF($X533="A",AE533*5+AF533*15+AG533*30+AH533*60+AI533*80+AJ533*100,0)</x:f>
        <x:v>0</x:v>
      </x:c>
      <x:c r="U533" s="28" t="n">
        <x:f>IF($X533="A",S533*15%+T533*30%+Q533*55%,0)</x:f>
        <x:v>0</x:v>
      </x:c>
      <x:c r="V533" s="1019" t="n">
        <x:f>IF($X533="A",U533*80%+N533*20%,N533*IFERROR(INDEX($AT$5:$AT$60,MATCH($D533,$AR$5:$AR$60,0)),0.6)+Q533*IFERROR(INDEX($AU$5:$AU$60,MATCH($D533,$AR$5:$AR$60,0)),0.4)-R533)</x:f>
        <x:v>65.19394951627899</x:v>
      </x:c>
      <x:c r="W533" s="25" t="str">
        <x:f>IF(E533&gt;=90,"設定6級候補",IF(E533&gt;=75,"設定4以上強候補",IF(E533&gt;=60,"設定4以上を疑う","要観察")))</x:f>
        <x:v>設定4以上を疑う</x:v>
      </x:c>
      <x:c r="X533" s="1004" t="str">
        <x:f>IFERROR(INDEX($AS$5:$AS$60,MATCH($D533,$AR$5:$AR$60,0)),"AT")</x:f>
        <x:v>AT</x:v>
      </x:c>
      <x:c r="Y533" s="145" t="n">
        <x:f>IFERROR((EXP(-$G533/INDEX($AV$5:$BA$12,MATCH($D533,$AR$5:$AR$12,0),1))*($G533/INDEX($AV$5:$BA$12,MATCH($D533,$AR$5:$AR$12,0),1))^$I533)/((EXP(-$G533/INDEX($AV$5:$BA$12,MATCH($D533,$AR$5:$AR$12,0),1))*($G533/INDEX($AV$5:$BA$12,MATCH($D533,$AR$5:$AR$12,0),1))^$I533)+(EXP(-$G533/INDEX($AV$5:$BA$12,MATCH($D533,$AR$5:$AR$12,0),2))*($G533/INDEX($AV$5:$BA$12,MATCH($D533,$AR$5:$AR$12,0),2))^$I533)+(EXP(-$G533/INDEX($AV$5:$BA$12,MATCH($D533,$AR$5:$AR$12,0),3))*($G533/INDEX($AV$5:$BA$12,MATCH($D533,$AR$5:$AR$12,0),3))^$I533)+(EXP(-$G533/INDEX($AV$5:$BA$12,MATCH($D533,$AR$5:$AR$12,0),4))*($G533/INDEX($AV$5:$BA$12,MATCH($D533,$AR$5:$AR$12,0),4))^$I533)+(EXP(-$G533/INDEX($AV$5:$BA$12,MATCH($D533,$AR$5:$AR$12,0),5))*($G533/INDEX($AV$5:$BA$12,MATCH($D533,$AR$5:$AR$12,0),5))^$I533)+(EXP(-$G533/INDEX($AV$5:$BA$12,MATCH($D533,$AR$5:$AR$12,0),6))*($G533/INDEX($AV$5:$BA$12,MATCH($D533,$AR$5:$AR$12,0),6))^$I533)),0)</x:f>
        <x:v>0</x:v>
      </x:c>
      <x:c r="Z533" s="145" t="n">
        <x:f>IFERROR((EXP(-$G533/INDEX($AV$5:$BA$12,MATCH($D533,$AR$5:$AR$12,0),2))*($G533/INDEX($AV$5:$BA$12,MATCH($D533,$AR$5:$AR$12,0),2))^$I533)/((EXP(-$G533/INDEX($AV$5:$BA$12,MATCH($D533,$AR$5:$AR$12,0),1))*($G533/INDEX($AV$5:$BA$12,MATCH($D533,$AR$5:$AR$12,0),1))^$I533)+(EXP(-$G533/INDEX($AV$5:$BA$12,MATCH($D533,$AR$5:$AR$12,0),2))*($G533/INDEX($AV$5:$BA$12,MATCH($D533,$AR$5:$AR$12,0),2))^$I533)+(EXP(-$G533/INDEX($AV$5:$BA$12,MATCH($D533,$AR$5:$AR$12,0),3))*($G533/INDEX($AV$5:$BA$12,MATCH($D533,$AR$5:$AR$12,0),3))^$I533)+(EXP(-$G533/INDEX($AV$5:$BA$12,MATCH($D533,$AR$5:$AR$12,0),4))*($G533/INDEX($AV$5:$BA$12,MATCH($D533,$AR$5:$AR$12,0),4))^$I533)+(EXP(-$G533/INDEX($AV$5:$BA$12,MATCH($D533,$AR$5:$AR$12,0),5))*($G533/INDEX($AV$5:$BA$12,MATCH($D533,$AR$5:$AR$12,0),5))^$I533)+(EXP(-$G533/INDEX($AV$5:$BA$12,MATCH($D533,$AR$5:$AR$12,0),6))*($G533/INDEX($AV$5:$BA$12,MATCH($D533,$AR$5:$AR$12,0),6))^$I533)),0)</x:f>
        <x:v>0</x:v>
      </x:c>
      <x:c r="AA533" s="145" t="n">
        <x:f>IFERROR((EXP(-$G533/INDEX($AV$5:$BA$12,MATCH($D533,$AR$5:$AR$12,0),3))*($G533/INDEX($AV$5:$BA$12,MATCH($D533,$AR$5:$AR$12,0),3))^$I533)/((EXP(-$G533/INDEX($AV$5:$BA$12,MATCH($D533,$AR$5:$AR$12,0),1))*($G533/INDEX($AV$5:$BA$12,MATCH($D533,$AR$5:$AR$12,0),1))^$I533)+(EXP(-$G533/INDEX($AV$5:$BA$12,MATCH($D533,$AR$5:$AR$12,0),2))*($G533/INDEX($AV$5:$BA$12,MATCH($D533,$AR$5:$AR$12,0),2))^$I533)+(EXP(-$G533/INDEX($AV$5:$BA$12,MATCH($D533,$AR$5:$AR$12,0),3))*($G533/INDEX($AV$5:$BA$12,MATCH($D533,$AR$5:$AR$12,0),3))^$I533)+(EXP(-$G533/INDEX($AV$5:$BA$12,MATCH($D533,$AR$5:$AR$12,0),4))*($G533/INDEX($AV$5:$BA$12,MATCH($D533,$AR$5:$AR$12,0),4))^$I533)+(EXP(-$G533/INDEX($AV$5:$BA$12,MATCH($D533,$AR$5:$AR$12,0),5))*($G533/INDEX($AV$5:$BA$12,MATCH($D533,$AR$5:$AR$12,0),5))^$I533)+(EXP(-$G533/INDEX($AV$5:$BA$12,MATCH($D533,$AR$5:$AR$12,0),6))*($G533/INDEX($AV$5:$BA$12,MATCH($D533,$AR$5:$AR$12,0),6))^$I533)),0)</x:f>
        <x:v>0</x:v>
      </x:c>
      <x:c r="AB533" s="145" t="n">
        <x:f>IFERROR((EXP(-$G533/INDEX($AV$5:$BA$12,MATCH($D533,$AR$5:$AR$12,0),4))*($G533/INDEX($AV$5:$BA$12,MATCH($D533,$AR$5:$AR$12,0),4))^$I533)/((EXP(-$G533/INDEX($AV$5:$BA$12,MATCH($D533,$AR$5:$AR$12,0),1))*($G533/INDEX($AV$5:$BA$12,MATCH($D533,$AR$5:$AR$12,0),1))^$I533)+(EXP(-$G533/INDEX($AV$5:$BA$12,MATCH($D533,$AR$5:$AR$12,0),2))*($G533/INDEX($AV$5:$BA$12,MATCH($D533,$AR$5:$AR$12,0),2))^$I533)+(EXP(-$G533/INDEX($AV$5:$BA$12,MATCH($D533,$AR$5:$AR$12,0),3))*($G533/INDEX($AV$5:$BA$12,MATCH($D533,$AR$5:$AR$12,0),3))^$I533)+(EXP(-$G533/INDEX($AV$5:$BA$12,MATCH($D533,$AR$5:$AR$12,0),4))*($G533/INDEX($AV$5:$BA$12,MATCH($D533,$AR$5:$AR$12,0),4))^$I533)+(EXP(-$G533/INDEX($AV$5:$BA$12,MATCH($D533,$AR$5:$AR$12,0),5))*($G533/INDEX($AV$5:$BA$12,MATCH($D533,$AR$5:$AR$12,0),5))^$I533)+(EXP(-$G533/INDEX($AV$5:$BA$12,MATCH($D533,$AR$5:$AR$12,0),6))*($G533/INDEX($AV$5:$BA$12,MATCH($D533,$AR$5:$AR$12,0),6))^$I533)),0)</x:f>
        <x:v>0</x:v>
      </x:c>
      <x:c r="AC533" s="145" t="n">
        <x:f>IFERROR((EXP(-$G533/INDEX($AV$5:$BA$12,MATCH($D533,$AR$5:$AR$12,0),5))*($G533/INDEX($AV$5:$BA$12,MATCH($D533,$AR$5:$AR$12,0),5))^$I533)/((EXP(-$G533/INDEX($AV$5:$BA$12,MATCH($D533,$AR$5:$AR$12,0),1))*($G533/INDEX($AV$5:$BA$12,MATCH($D533,$AR$5:$AR$12,0),1))^$I533)+(EXP(-$G533/INDEX($AV$5:$BA$12,MATCH($D533,$AR$5:$AR$12,0),2))*($G533/INDEX($AV$5:$BA$12,MATCH($D533,$AR$5:$AR$12,0),2))^$I533)+(EXP(-$G533/INDEX($AV$5:$BA$12,MATCH($D533,$AR$5:$AR$12,0),3))*($G533/INDEX($AV$5:$BA$12,MATCH($D533,$AR$5:$AR$12,0),3))^$I533)+(EXP(-$G533/INDEX($AV$5:$BA$12,MATCH($D533,$AR$5:$AR$12,0),4))*($G533/INDEX($AV$5:$BA$12,MATCH($D533,$AR$5:$AR$12,0),4))^$I533)+(EXP(-$G533/INDEX($AV$5:$BA$12,MATCH($D533,$AR$5:$AR$12,0),5))*($G533/INDEX($AV$5:$BA$12,MATCH($D533,$AR$5:$AR$12,0),5))^$I533)+(EXP(-$G533/INDEX($AV$5:$BA$12,MATCH($D533,$AR$5:$AR$12,0),6))*($G533/INDEX($AV$5:$BA$12,MATCH($D533,$AR$5:$AR$12,0),6))^$I533)),0)</x:f>
        <x:v>0</x:v>
      </x:c>
      <x:c r="AD533" s="145" t="n">
        <x:f>IFERROR((EXP(-$G533/INDEX($AV$5:$BA$12,MATCH($D533,$AR$5:$AR$12,0),6))*($G533/INDEX($AV$5:$BA$12,MATCH($D533,$AR$5:$AR$12,0),6))^$I533)/((EXP(-$G533/INDEX($AV$5:$BA$12,MATCH($D533,$AR$5:$AR$12,0),1))*($G533/INDEX($AV$5:$BA$12,MATCH($D533,$AR$5:$AR$12,0),1))^$I533)+(EXP(-$G533/INDEX($AV$5:$BA$12,MATCH($D533,$AR$5:$AR$12,0),2))*($G533/INDEX($AV$5:$BA$12,MATCH($D533,$AR$5:$AR$12,0),2))^$I533)+(EXP(-$G533/INDEX($AV$5:$BA$12,MATCH($D533,$AR$5:$AR$12,0),3))*($G533/INDEX($AV$5:$BA$12,MATCH($D533,$AR$5:$AR$12,0),3))^$I533)+(EXP(-$G533/INDEX($AV$5:$BA$12,MATCH($D533,$AR$5:$AR$12,0),4))*($G533/INDEX($AV$5:$BA$12,MATCH($D533,$AR$5:$AR$12,0),4))^$I533)+(EXP(-$G533/INDEX($AV$5:$BA$12,MATCH($D533,$AR$5:$AR$12,0),5))*($G533/INDEX($AV$5:$BA$12,MATCH($D533,$AR$5:$AR$12,0),5))^$I533)+(EXP(-$G533/INDEX($AV$5:$BA$12,MATCH($D533,$AR$5:$AR$12,0),6))*($G533/INDEX($AV$5:$BA$12,MATCH($D533,$AR$5:$AR$12,0),6))^$I533)),0)</x:f>
        <x:v>0</x:v>
      </x:c>
      <x:c r="AE533" s="145" t="n">
        <x:f>IFERROR((EXP(-$G533/INDEX($BB$5:$BG$12,MATCH($D533,$AR$5:$AR$12,0),1))*($G533/INDEX($BB$5:$BG$12,MATCH($D533,$AR$5:$AR$12,0),1))^$J533)/((EXP(-$G533/INDEX($BB$5:$BG$12,MATCH($D533,$AR$5:$AR$12,0),1))*($G533/INDEX($BB$5:$BG$12,MATCH($D533,$AR$5:$AR$12,0),1))^$J533)+(EXP(-$G533/INDEX($BB$5:$BG$12,MATCH($D533,$AR$5:$AR$12,0),2))*($G533/INDEX($BB$5:$BG$12,MATCH($D533,$AR$5:$AR$12,0),2))^$J533)+(EXP(-$G533/INDEX($BB$5:$BG$12,MATCH($D533,$AR$5:$AR$12,0),3))*($G533/INDEX($BB$5:$BG$12,MATCH($D533,$AR$5:$AR$12,0),3))^$J533)+(EXP(-$G533/INDEX($BB$5:$BG$12,MATCH($D533,$AR$5:$AR$12,0),4))*($G533/INDEX($BB$5:$BG$12,MATCH($D533,$AR$5:$AR$12,0),4))^$J533)+(EXP(-$G533/INDEX($BB$5:$BG$12,MATCH($D533,$AR$5:$AR$12,0),5))*($G533/INDEX($BB$5:$BG$12,MATCH($D533,$AR$5:$AR$12,0),5))^$J533)+(EXP(-$G533/INDEX($BB$5:$BG$12,MATCH($D533,$AR$5:$AR$12,0),6))*($G533/INDEX($BB$5:$BG$12,MATCH($D533,$AR$5:$AR$12,0),6))^$J533)),0)</x:f>
        <x:v>0</x:v>
      </x:c>
      <x:c r="AF533" s="145" t="n">
        <x:f>IFERROR((EXP(-$G533/INDEX($BB$5:$BG$12,MATCH($D533,$AR$5:$AR$12,0),2))*($G533/INDEX($BB$5:$BG$12,MATCH($D533,$AR$5:$AR$12,0),2))^$J533)/((EXP(-$G533/INDEX($BB$5:$BG$12,MATCH($D533,$AR$5:$AR$12,0),1))*($G533/INDEX($BB$5:$BG$12,MATCH($D533,$AR$5:$AR$12,0),1))^$J533)+(EXP(-$G533/INDEX($BB$5:$BG$12,MATCH($D533,$AR$5:$AR$12,0),2))*($G533/INDEX($BB$5:$BG$12,MATCH($D533,$AR$5:$AR$12,0),2))^$J533)+(EXP(-$G533/INDEX($BB$5:$BG$12,MATCH($D533,$AR$5:$AR$12,0),3))*($G533/INDEX($BB$5:$BG$12,MATCH($D533,$AR$5:$AR$12,0),3))^$J533)+(EXP(-$G533/INDEX($BB$5:$BG$12,MATCH($D533,$AR$5:$AR$12,0),4))*($G533/INDEX($BB$5:$BG$12,MATCH($D533,$AR$5:$AR$12,0),4))^$J533)+(EXP(-$G533/INDEX($BB$5:$BG$12,MATCH($D533,$AR$5:$AR$12,0),5))*($G533/INDEX($BB$5:$BG$12,MATCH($D533,$AR$5:$AR$12,0),5))^$J533)+(EXP(-$G533/INDEX($BB$5:$BG$12,MATCH($D533,$AR$5:$AR$12,0),6))*($G533/INDEX($BB$5:$BG$12,MATCH($D533,$AR$5:$AR$12,0),6))^$J533)),0)</x:f>
        <x:v>0</x:v>
      </x:c>
      <x:c r="AG533" s="145" t="n">
        <x:f>IFERROR((EXP(-$G533/INDEX($BB$5:$BG$12,MATCH($D533,$AR$5:$AR$12,0),3))*($G533/INDEX($BB$5:$BG$12,MATCH($D533,$AR$5:$AR$12,0),3))^$J533)/((EXP(-$G533/INDEX($BB$5:$BG$12,MATCH($D533,$AR$5:$AR$12,0),1))*($G533/INDEX($BB$5:$BG$12,MATCH($D533,$AR$5:$AR$12,0),1))^$J533)+(EXP(-$G533/INDEX($BB$5:$BG$12,MATCH($D533,$AR$5:$AR$12,0),2))*($G533/INDEX($BB$5:$BG$12,MATCH($D533,$AR$5:$AR$12,0),2))^$J533)+(EXP(-$G533/INDEX($BB$5:$BG$12,MATCH($D533,$AR$5:$AR$12,0),3))*($G533/INDEX($BB$5:$BG$12,MATCH($D533,$AR$5:$AR$12,0),3))^$J533)+(EXP(-$G533/INDEX($BB$5:$BG$12,MATCH($D533,$AR$5:$AR$12,0),4))*($G533/INDEX($BB$5:$BG$12,MATCH($D533,$AR$5:$AR$12,0),4))^$J533)+(EXP(-$G533/INDEX($BB$5:$BG$12,MATCH($D533,$AR$5:$AR$12,0),5))*($G533/INDEX($BB$5:$BG$12,MATCH($D533,$AR$5:$AR$12,0),5))^$J533)+(EXP(-$G533/INDEX($BB$5:$BG$12,MATCH($D533,$AR$5:$AR$12,0),6))*($G533/INDEX($BB$5:$BG$12,MATCH($D533,$AR$5:$AR$12,0),6))^$J533)),0)</x:f>
        <x:v>0</x:v>
      </x:c>
      <x:c r="AH533" s="145" t="n">
        <x:f>IFERROR((EXP(-$G533/INDEX($BB$5:$BG$12,MATCH($D533,$AR$5:$AR$12,0),4))*($G533/INDEX($BB$5:$BG$12,MATCH($D533,$AR$5:$AR$12,0),4))^$J533)/((EXP(-$G533/INDEX($BB$5:$BG$12,MATCH($D533,$AR$5:$AR$12,0),1))*($G533/INDEX($BB$5:$BG$12,MATCH($D533,$AR$5:$AR$12,0),1))^$J533)+(EXP(-$G533/INDEX($BB$5:$BG$12,MATCH($D533,$AR$5:$AR$12,0),2))*($G533/INDEX($BB$5:$BG$12,MATCH($D533,$AR$5:$AR$12,0),2))^$J533)+(EXP(-$G533/INDEX($BB$5:$BG$12,MATCH($D533,$AR$5:$AR$12,0),3))*($G533/INDEX($BB$5:$BG$12,MATCH($D533,$AR$5:$AR$12,0),3))^$J533)+(EXP(-$G533/INDEX($BB$5:$BG$12,MATCH($D533,$AR$5:$AR$12,0),4))*($G533/INDEX($BB$5:$BG$12,MATCH($D533,$AR$5:$AR$12,0),4))^$J533)+(EXP(-$G533/INDEX($BB$5:$BG$12,MATCH($D533,$AR$5:$AR$12,0),5))*($G533/INDEX($BB$5:$BG$12,MATCH($D533,$AR$5:$AR$12,0),5))^$J533)+(EXP(-$G533/INDEX($BB$5:$BG$12,MATCH($D533,$AR$5:$AR$12,0),6))*($G533/INDEX($BB$5:$BG$12,MATCH($D533,$AR$5:$AR$12,0),6))^$J533)),0)</x:f>
        <x:v>0</x:v>
      </x:c>
      <x:c r="AI533" s="145" t="n">
        <x:f>IFERROR((EXP(-$G533/INDEX($BB$5:$BG$12,MATCH($D533,$AR$5:$AR$12,0),5))*($G533/INDEX($BB$5:$BG$12,MATCH($D533,$AR$5:$AR$12,0),5))^$J533)/((EXP(-$G533/INDEX($BB$5:$BG$12,MATCH($D533,$AR$5:$AR$12,0),1))*($G533/INDEX($BB$5:$BG$12,MATCH($D533,$AR$5:$AR$12,0),1))^$J533)+(EXP(-$G533/INDEX($BB$5:$BG$12,MATCH($D533,$AR$5:$AR$12,0),2))*($G533/INDEX($BB$5:$BG$12,MATCH($D533,$AR$5:$AR$12,0),2))^$J533)+(EXP(-$G533/INDEX($BB$5:$BG$12,MATCH($D533,$AR$5:$AR$12,0),3))*($G533/INDEX($BB$5:$BG$12,MATCH($D533,$AR$5:$AR$12,0),3))^$J533)+(EXP(-$G533/INDEX($BB$5:$BG$12,MATCH($D533,$AR$5:$AR$12,0),4))*($G533/INDEX($BB$5:$BG$12,MATCH($D533,$AR$5:$AR$12,0),4))^$J533)+(EXP(-$G533/INDEX($BB$5:$BG$12,MATCH($D533,$AR$5:$AR$12,0),5))*($G533/INDEX($BB$5:$BG$12,MATCH($D533,$AR$5:$AR$12,0),5))^$J533)+(EXP(-$G533/INDEX($BB$5:$BG$12,MATCH($D533,$AR$5:$AR$12,0),6))*($G533/INDEX($BB$5:$BG$12,MATCH($D533,$AR$5:$AR$12,0),6))^$J533)),0)</x:f>
        <x:v>0</x:v>
      </x:c>
      <x:c r="AJ533" s="145" t="n">
        <x:f>IFERROR((EXP(-$G533/INDEX($BB$5:$BG$12,MATCH($D533,$AR$5:$AR$12,0),6))*($G533/INDEX($BB$5:$BG$12,MATCH($D533,$AR$5:$AR$12,0),6))^$J533)/((EXP(-$G533/INDEX($BB$5:$BG$12,MATCH($D533,$AR$5:$AR$12,0),1))*($G533/INDEX($BB$5:$BG$12,MATCH($D533,$AR$5:$AR$12,0),1))^$J533)+(EXP(-$G533/INDEX($BB$5:$BG$12,MATCH($D533,$AR$5:$AR$12,0),2))*($G533/INDEX($BB$5:$BG$12,MATCH($D533,$AR$5:$AR$12,0),2))^$J533)+(EXP(-$G533/INDEX($BB$5:$BG$12,MATCH($D533,$AR$5:$AR$12,0),3))*($G533/INDEX($BB$5:$BG$12,MATCH($D533,$AR$5:$AR$12,0),3))^$J533)+(EXP(-$G533/INDEX($BB$5:$BG$12,MATCH($D533,$AR$5:$AR$12,0),4))*($G533/INDEX($BB$5:$BG$12,MATCH($D533,$AR$5:$AR$12,0),4))^$J533)+(EXP(-$G533/INDEX($BB$5:$BG$12,MATCH($D533,$AR$5:$AR$12,0),5))*($G533/INDEX($BB$5:$BG$12,MATCH($D533,$AR$5:$AR$12,0),5))^$J533)+(EXP(-$G533/INDEX($BB$5:$BG$12,MATCH($D533,$AR$5:$AR$12,0),6))*($G533/INDEX($BB$5:$BG$12,MATCH($D533,$AR$5:$AR$12,0),6))^$J533)),0)</x:f>
        <x:v>0</x:v>
      </x:c>
      <x:c r="BJ533"/>
      <x:c r="BK533"/>
      <x:c r="BL533"/>
      <x:c r="BM533"/>
      <x:c r="BN533"/>
      <x:c r="BO533"/>
      <x:c r="BP533"/>
      <x:c r="BQ533"/>
      <x:c r="BR533"/>
      <x:c r="BS533"/>
      <x:c r="BT533"/>
      <x:c r="BU533"/>
      <x:c r="BV533"/>
      <x:c r="BW533"/>
      <x:c r="BX533"/>
      <x:c r="BY533"/>
      <x:c r="BZ533"/>
    </x:row>
    <x:row r="534">
      <x:c r="A534" s="30" t="n">
        <x:f>'対象台データ'!A532</x:f>
        <x:v>46230</x:v>
      </x:c>
      <x:c r="B534" s="1004" t="str">
        <x:f>'対象台データ'!B532</x:f>
        <x:v>月</x:v>
      </x:c>
      <x:c r="C534" s="1004" t="str">
        <x:f>'対象台データ'!C532</x:f>
        <x:v>7/27</x:v>
      </x:c>
      <x:c r="D534" t="str">
        <x:f>'対象台データ'!D532</x:f>
        <x:v>東京喰種</x:v>
      </x:c>
      <x:c r="E534" s="1015" t="n">
        <x:f>IF($X534="A",MIN(100,MAX(0,55+(V534-55)*(1+0.4*SQRT(MIN(G534/8000,1))))),MIN(100,MAX(0,V534)))</x:f>
        <x:v>59.7228379035362</x:v>
      </x:c>
      <x:c r="F534" s="1017" t="n">
        <x:f>'対象台データ'!E532</x:f>
        <x:v>458</x:v>
      </x:c>
      <x:c r="G534" s="644" t="n">
        <x:f>'対象台データ'!F532</x:f>
        <x:v>3596</x:v>
      </x:c>
      <x:c r="H534" s="644" t="n">
        <x:f>'対象台データ'!G532</x:f>
        <x:v>10505</x:v>
      </x:c>
      <x:c r="I534" s="644" t="n">
        <x:f>'対象台データ'!H532</x:f>
        <x:v>0</x:v>
      </x:c>
      <x:c r="J534" s="644" t="n">
        <x:f>'対象台データ'!I532</x:f>
        <x:v>21</x:v>
      </x:c>
      <x:c r="K534" s="145" t="n">
        <x:f>'対象台データ'!K532</x:f>
        <x:v>1.9737671486837227</x:v>
      </x:c>
      <x:c r="L534" s="28" t="n">
        <x:f>IF(G534&lt;=0,5,IF(G534&lt;1500,5+(G534-0)*(20-5)/(1500-0),IF(G534&lt;3000,20+(G534-1500)*(40-20)/(3000-1500),IF(G534&lt;4500,40+(G534-3000)*(58-40)/(4500-3000),IF(G534&lt;6000,58+(G534-4500)*(72-58)/(6000-4500),IF(G534&lt;7500,72+(G534-6000)*(84-72)/(7500-6000),IF(G534&lt;9000,84+(G534-7500)*(93-84)/(9000-7500),IF(G534&lt;11000,93+(G534-9000)*(100-93)/(11000-9000),100))))))))</x:f>
        <x:v>47.152</x:v>
      </x:c>
      <x:c r="M534" s="28" t="n">
        <x:v>1</x:v>
      </x:c>
      <x:c r="N534" s="28" t="n">
        <x:f>MIN(100,L534*M534)</x:f>
        <x:v>47.152</x:v>
      </x:c>
      <x:c r="O534" s="28" t="n">
        <x:f>IF(K534&lt;=0.8,0,IF(K534&lt;0.9,0+(K534-0.8)*(10-0)/(0.9-0.8),IF(K534&lt;1,10+(K534-0.9)*(35-10)/(1-0.9),IF(K534&lt;1.2,35+(K534-1)*(87-35)/(1.2-1),IF(K534&lt;1.3,87+(K534-1.2)*(96-87)/(1.3-1.2),IF(K534&lt;1.45,96+(K534-1.3)*(100-96)/(1.45-1.3),100))))))</x:f>
        <x:v>100</x:v>
      </x:c>
      <x:c r="P534" s="145" t="n">
        <x:f>MIN(1,SQRT(G534/8000))</x:f>
        <x:v>0.6704476116744693</x:v>
      </x:c>
      <x:c r="Q534" s="28" t="n">
        <x:f>35+(O534-35)*P534</x:f>
        <x:v>78.57909475884051</x:v>
      </x:c>
      <x:c r="R534" s="28" t="n">
        <x:f>IF(K534&lt;0.95,MIN(25,(0.95-K534)*250),0)</x:f>
        <x:v>0</x:v>
      </x:c>
      <x:c r="S534" s="28" t="n">
        <x:f>IF($X534="A",Y534*5+Z534*15+AA534*30+AB534*60+AC534*80+AD534*100,0)</x:f>
        <x:v>0</x:v>
      </x:c>
      <x:c r="T534" s="28" t="n">
        <x:f>IF($X534="A",AE534*5+AF534*15+AG534*30+AH534*60+AI534*80+AJ534*100,0)</x:f>
        <x:v>0</x:v>
      </x:c>
      <x:c r="U534" s="28" t="n">
        <x:f>IF($X534="A",S534*15%+T534*30%+Q534*55%,0)</x:f>
        <x:v>0</x:v>
      </x:c>
      <x:c r="V534" s="1019" t="n">
        <x:f>IF($X534="A",U534*80%+N534*20%,N534*IFERROR(INDEX($AT$5:$AT$60,MATCH($D534,$AR$5:$AR$60,0)),0.6)+Q534*IFERROR(INDEX($AU$5:$AU$60,MATCH($D534,$AR$5:$AR$60,0)),0.4)-R534)</x:f>
        <x:v>59.7228379035362</x:v>
      </x:c>
      <x:c r="W534" s="25" t="str">
        <x:f>IF(E534&gt;=90,"設定6級候補",IF(E534&gt;=75,"設定4以上強候補",IF(E534&gt;=60,"設定4以上を疑う","要観察")))</x:f>
        <x:v>要観察</x:v>
      </x:c>
      <x:c r="X534" s="1004" t="str">
        <x:f>IFERROR(INDEX($AS$5:$AS$60,MATCH($D534,$AR$5:$AR$60,0)),"AT")</x:f>
        <x:v>AT</x:v>
      </x:c>
      <x:c r="Y534" s="145" t="n">
        <x:f>IFERROR((EXP(-$G534/INDEX($AV$5:$BA$12,MATCH($D534,$AR$5:$AR$12,0),1))*($G534/INDEX($AV$5:$BA$12,MATCH($D534,$AR$5:$AR$12,0),1))^$I534)/((EXP(-$G534/INDEX($AV$5:$BA$12,MATCH($D534,$AR$5:$AR$12,0),1))*($G534/INDEX($AV$5:$BA$12,MATCH($D534,$AR$5:$AR$12,0),1))^$I534)+(EXP(-$G534/INDEX($AV$5:$BA$12,MATCH($D534,$AR$5:$AR$12,0),2))*($G534/INDEX($AV$5:$BA$12,MATCH($D534,$AR$5:$AR$12,0),2))^$I534)+(EXP(-$G534/INDEX($AV$5:$BA$12,MATCH($D534,$AR$5:$AR$12,0),3))*($G534/INDEX($AV$5:$BA$12,MATCH($D534,$AR$5:$AR$12,0),3))^$I534)+(EXP(-$G534/INDEX($AV$5:$BA$12,MATCH($D534,$AR$5:$AR$12,0),4))*($G534/INDEX($AV$5:$BA$12,MATCH($D534,$AR$5:$AR$12,0),4))^$I534)+(EXP(-$G534/INDEX($AV$5:$BA$12,MATCH($D534,$AR$5:$AR$12,0),5))*($G534/INDEX($AV$5:$BA$12,MATCH($D534,$AR$5:$AR$12,0),5))^$I534)+(EXP(-$G534/INDEX($AV$5:$BA$12,MATCH($D534,$AR$5:$AR$12,0),6))*($G534/INDEX($AV$5:$BA$12,MATCH($D534,$AR$5:$AR$12,0),6))^$I534)),0)</x:f>
        <x:v>0</x:v>
      </x:c>
      <x:c r="Z534" s="145" t="n">
        <x:f>IFERROR((EXP(-$G534/INDEX($AV$5:$BA$12,MATCH($D534,$AR$5:$AR$12,0),2))*($G534/INDEX($AV$5:$BA$12,MATCH($D534,$AR$5:$AR$12,0),2))^$I534)/((EXP(-$G534/INDEX($AV$5:$BA$12,MATCH($D534,$AR$5:$AR$12,0),1))*($G534/INDEX($AV$5:$BA$12,MATCH($D534,$AR$5:$AR$12,0),1))^$I534)+(EXP(-$G534/INDEX($AV$5:$BA$12,MATCH($D534,$AR$5:$AR$12,0),2))*($G534/INDEX($AV$5:$BA$12,MATCH($D534,$AR$5:$AR$12,0),2))^$I534)+(EXP(-$G534/INDEX($AV$5:$BA$12,MATCH($D534,$AR$5:$AR$12,0),3))*($G534/INDEX($AV$5:$BA$12,MATCH($D534,$AR$5:$AR$12,0),3))^$I534)+(EXP(-$G534/INDEX($AV$5:$BA$12,MATCH($D534,$AR$5:$AR$12,0),4))*($G534/INDEX($AV$5:$BA$12,MATCH($D534,$AR$5:$AR$12,0),4))^$I534)+(EXP(-$G534/INDEX($AV$5:$BA$12,MATCH($D534,$AR$5:$AR$12,0),5))*($G534/INDEX($AV$5:$BA$12,MATCH($D534,$AR$5:$AR$12,0),5))^$I534)+(EXP(-$G534/INDEX($AV$5:$BA$12,MATCH($D534,$AR$5:$AR$12,0),6))*($G534/INDEX($AV$5:$BA$12,MATCH($D534,$AR$5:$AR$12,0),6))^$I534)),0)</x:f>
        <x:v>0</x:v>
      </x:c>
      <x:c r="AA534" s="145" t="n">
        <x:f>IFERROR((EXP(-$G534/INDEX($AV$5:$BA$12,MATCH($D534,$AR$5:$AR$12,0),3))*($G534/INDEX($AV$5:$BA$12,MATCH($D534,$AR$5:$AR$12,0),3))^$I534)/((EXP(-$G534/INDEX($AV$5:$BA$12,MATCH($D534,$AR$5:$AR$12,0),1))*($G534/INDEX($AV$5:$BA$12,MATCH($D534,$AR$5:$AR$12,0),1))^$I534)+(EXP(-$G534/INDEX($AV$5:$BA$12,MATCH($D534,$AR$5:$AR$12,0),2))*($G534/INDEX($AV$5:$BA$12,MATCH($D534,$AR$5:$AR$12,0),2))^$I534)+(EXP(-$G534/INDEX($AV$5:$BA$12,MATCH($D534,$AR$5:$AR$12,0),3))*($G534/INDEX($AV$5:$BA$12,MATCH($D534,$AR$5:$AR$12,0),3))^$I534)+(EXP(-$G534/INDEX($AV$5:$BA$12,MATCH($D534,$AR$5:$AR$12,0),4))*($G534/INDEX($AV$5:$BA$12,MATCH($D534,$AR$5:$AR$12,0),4))^$I534)+(EXP(-$G534/INDEX($AV$5:$BA$12,MATCH($D534,$AR$5:$AR$12,0),5))*($G534/INDEX($AV$5:$BA$12,MATCH($D534,$AR$5:$AR$12,0),5))^$I534)+(EXP(-$G534/INDEX($AV$5:$BA$12,MATCH($D534,$AR$5:$AR$12,0),6))*($G534/INDEX($AV$5:$BA$12,MATCH($D534,$AR$5:$AR$12,0),6))^$I534)),0)</x:f>
        <x:v>0</x:v>
      </x:c>
      <x:c r="AB534" s="145" t="n">
        <x:f>IFERROR((EXP(-$G534/INDEX($AV$5:$BA$12,MATCH($D534,$AR$5:$AR$12,0),4))*($G534/INDEX($AV$5:$BA$12,MATCH($D534,$AR$5:$AR$12,0),4))^$I534)/((EXP(-$G534/INDEX($AV$5:$BA$12,MATCH($D534,$AR$5:$AR$12,0),1))*($G534/INDEX($AV$5:$BA$12,MATCH($D534,$AR$5:$AR$12,0),1))^$I534)+(EXP(-$G534/INDEX($AV$5:$BA$12,MATCH($D534,$AR$5:$AR$12,0),2))*($G534/INDEX($AV$5:$BA$12,MATCH($D534,$AR$5:$AR$12,0),2))^$I534)+(EXP(-$G534/INDEX($AV$5:$BA$12,MATCH($D534,$AR$5:$AR$12,0),3))*($G534/INDEX($AV$5:$BA$12,MATCH($D534,$AR$5:$AR$12,0),3))^$I534)+(EXP(-$G534/INDEX($AV$5:$BA$12,MATCH($D534,$AR$5:$AR$12,0),4))*($G534/INDEX($AV$5:$BA$12,MATCH($D534,$AR$5:$AR$12,0),4))^$I534)+(EXP(-$G534/INDEX($AV$5:$BA$12,MATCH($D534,$AR$5:$AR$12,0),5))*($G534/INDEX($AV$5:$BA$12,MATCH($D534,$AR$5:$AR$12,0),5))^$I534)+(EXP(-$G534/INDEX($AV$5:$BA$12,MATCH($D534,$AR$5:$AR$12,0),6))*($G534/INDEX($AV$5:$BA$12,MATCH($D534,$AR$5:$AR$12,0),6))^$I534)),0)</x:f>
        <x:v>0</x:v>
      </x:c>
      <x:c r="AC534" s="145" t="n">
        <x:f>IFERROR((EXP(-$G534/INDEX($AV$5:$BA$12,MATCH($D534,$AR$5:$AR$12,0),5))*($G534/INDEX($AV$5:$BA$12,MATCH($D534,$AR$5:$AR$12,0),5))^$I534)/((EXP(-$G534/INDEX($AV$5:$BA$12,MATCH($D534,$AR$5:$AR$12,0),1))*($G534/INDEX($AV$5:$BA$12,MATCH($D534,$AR$5:$AR$12,0),1))^$I534)+(EXP(-$G534/INDEX($AV$5:$BA$12,MATCH($D534,$AR$5:$AR$12,0),2))*($G534/INDEX($AV$5:$BA$12,MATCH($D534,$AR$5:$AR$12,0),2))^$I534)+(EXP(-$G534/INDEX($AV$5:$BA$12,MATCH($D534,$AR$5:$AR$12,0),3))*($G534/INDEX($AV$5:$BA$12,MATCH($D534,$AR$5:$AR$12,0),3))^$I534)+(EXP(-$G534/INDEX($AV$5:$BA$12,MATCH($D534,$AR$5:$AR$12,0),4))*($G534/INDEX($AV$5:$BA$12,MATCH($D534,$AR$5:$AR$12,0),4))^$I534)+(EXP(-$G534/INDEX($AV$5:$BA$12,MATCH($D534,$AR$5:$AR$12,0),5))*($G534/INDEX($AV$5:$BA$12,MATCH($D534,$AR$5:$AR$12,0),5))^$I534)+(EXP(-$G534/INDEX($AV$5:$BA$12,MATCH($D534,$AR$5:$AR$12,0),6))*($G534/INDEX($AV$5:$BA$12,MATCH($D534,$AR$5:$AR$12,0),6))^$I534)),0)</x:f>
        <x:v>0</x:v>
      </x:c>
      <x:c r="AD534" s="145" t="n">
        <x:f>IFERROR((EXP(-$G534/INDEX($AV$5:$BA$12,MATCH($D534,$AR$5:$AR$12,0),6))*($G534/INDEX($AV$5:$BA$12,MATCH($D534,$AR$5:$AR$12,0),6))^$I534)/((EXP(-$G534/INDEX($AV$5:$BA$12,MATCH($D534,$AR$5:$AR$12,0),1))*($G534/INDEX($AV$5:$BA$12,MATCH($D534,$AR$5:$AR$12,0),1))^$I534)+(EXP(-$G534/INDEX($AV$5:$BA$12,MATCH($D534,$AR$5:$AR$12,0),2))*($G534/INDEX($AV$5:$BA$12,MATCH($D534,$AR$5:$AR$12,0),2))^$I534)+(EXP(-$G534/INDEX($AV$5:$BA$12,MATCH($D534,$AR$5:$AR$12,0),3))*($G534/INDEX($AV$5:$BA$12,MATCH($D534,$AR$5:$AR$12,0),3))^$I534)+(EXP(-$G534/INDEX($AV$5:$BA$12,MATCH($D534,$AR$5:$AR$12,0),4))*($G534/INDEX($AV$5:$BA$12,MATCH($D534,$AR$5:$AR$12,0),4))^$I534)+(EXP(-$G534/INDEX($AV$5:$BA$12,MATCH($D534,$AR$5:$AR$12,0),5))*($G534/INDEX($AV$5:$BA$12,MATCH($D534,$AR$5:$AR$12,0),5))^$I534)+(EXP(-$G534/INDEX($AV$5:$BA$12,MATCH($D534,$AR$5:$AR$12,0),6))*($G534/INDEX($AV$5:$BA$12,MATCH($D534,$AR$5:$AR$12,0),6))^$I534)),0)</x:f>
        <x:v>0</x:v>
      </x:c>
      <x:c r="AE534" s="145" t="n">
        <x:f>IFERROR((EXP(-$G534/INDEX($BB$5:$BG$12,MATCH($D534,$AR$5:$AR$12,0),1))*($G534/INDEX($BB$5:$BG$12,MATCH($D534,$AR$5:$AR$12,0),1))^$J534)/((EXP(-$G534/INDEX($BB$5:$BG$12,MATCH($D534,$AR$5:$AR$12,0),1))*($G534/INDEX($BB$5:$BG$12,MATCH($D534,$AR$5:$AR$12,0),1))^$J534)+(EXP(-$G534/INDEX($BB$5:$BG$12,MATCH($D534,$AR$5:$AR$12,0),2))*($G534/INDEX($BB$5:$BG$12,MATCH($D534,$AR$5:$AR$12,0),2))^$J534)+(EXP(-$G534/INDEX($BB$5:$BG$12,MATCH($D534,$AR$5:$AR$12,0),3))*($G534/INDEX($BB$5:$BG$12,MATCH($D534,$AR$5:$AR$12,0),3))^$J534)+(EXP(-$G534/INDEX($BB$5:$BG$12,MATCH($D534,$AR$5:$AR$12,0),4))*($G534/INDEX($BB$5:$BG$12,MATCH($D534,$AR$5:$AR$12,0),4))^$J534)+(EXP(-$G534/INDEX($BB$5:$BG$12,MATCH($D534,$AR$5:$AR$12,0),5))*($G534/INDEX($BB$5:$BG$12,MATCH($D534,$AR$5:$AR$12,0),5))^$J534)+(EXP(-$G534/INDEX($BB$5:$BG$12,MATCH($D534,$AR$5:$AR$12,0),6))*($G534/INDEX($BB$5:$BG$12,MATCH($D534,$AR$5:$AR$12,0),6))^$J534)),0)</x:f>
        <x:v>0</x:v>
      </x:c>
      <x:c r="AF534" s="145" t="n">
        <x:f>IFERROR((EXP(-$G534/INDEX($BB$5:$BG$12,MATCH($D534,$AR$5:$AR$12,0),2))*($G534/INDEX($BB$5:$BG$12,MATCH($D534,$AR$5:$AR$12,0),2))^$J534)/((EXP(-$G534/INDEX($BB$5:$BG$12,MATCH($D534,$AR$5:$AR$12,0),1))*($G534/INDEX($BB$5:$BG$12,MATCH($D534,$AR$5:$AR$12,0),1))^$J534)+(EXP(-$G534/INDEX($BB$5:$BG$12,MATCH($D534,$AR$5:$AR$12,0),2))*($G534/INDEX($BB$5:$BG$12,MATCH($D534,$AR$5:$AR$12,0),2))^$J534)+(EXP(-$G534/INDEX($BB$5:$BG$12,MATCH($D534,$AR$5:$AR$12,0),3))*($G534/INDEX($BB$5:$BG$12,MATCH($D534,$AR$5:$AR$12,0),3))^$J534)+(EXP(-$G534/INDEX($BB$5:$BG$12,MATCH($D534,$AR$5:$AR$12,0),4))*($G534/INDEX($BB$5:$BG$12,MATCH($D534,$AR$5:$AR$12,0),4))^$J534)+(EXP(-$G534/INDEX($BB$5:$BG$12,MATCH($D534,$AR$5:$AR$12,0),5))*($G534/INDEX($BB$5:$BG$12,MATCH($D534,$AR$5:$AR$12,0),5))^$J534)+(EXP(-$G534/INDEX($BB$5:$BG$12,MATCH($D534,$AR$5:$AR$12,0),6))*($G534/INDEX($BB$5:$BG$12,MATCH($D534,$AR$5:$AR$12,0),6))^$J534)),0)</x:f>
        <x:v>0</x:v>
      </x:c>
      <x:c r="AG534" s="145" t="n">
        <x:f>IFERROR((EXP(-$G534/INDEX($BB$5:$BG$12,MATCH($D534,$AR$5:$AR$12,0),3))*($G534/INDEX($BB$5:$BG$12,MATCH($D534,$AR$5:$AR$12,0),3))^$J534)/((EXP(-$G534/INDEX($BB$5:$BG$12,MATCH($D534,$AR$5:$AR$12,0),1))*($G534/INDEX($BB$5:$BG$12,MATCH($D534,$AR$5:$AR$12,0),1))^$J534)+(EXP(-$G534/INDEX($BB$5:$BG$12,MATCH($D534,$AR$5:$AR$12,0),2))*($G534/INDEX($BB$5:$BG$12,MATCH($D534,$AR$5:$AR$12,0),2))^$J534)+(EXP(-$G534/INDEX($BB$5:$BG$12,MATCH($D534,$AR$5:$AR$12,0),3))*($G534/INDEX($BB$5:$BG$12,MATCH($D534,$AR$5:$AR$12,0),3))^$J534)+(EXP(-$G534/INDEX($BB$5:$BG$12,MATCH($D534,$AR$5:$AR$12,0),4))*($G534/INDEX($BB$5:$BG$12,MATCH($D534,$AR$5:$AR$12,0),4))^$J534)+(EXP(-$G534/INDEX($BB$5:$BG$12,MATCH($D534,$AR$5:$AR$12,0),5))*($G534/INDEX($BB$5:$BG$12,MATCH($D534,$AR$5:$AR$12,0),5))^$J534)+(EXP(-$G534/INDEX($BB$5:$BG$12,MATCH($D534,$AR$5:$AR$12,0),6))*($G534/INDEX($BB$5:$BG$12,MATCH($D534,$AR$5:$AR$12,0),6))^$J534)),0)</x:f>
        <x:v>0</x:v>
      </x:c>
      <x:c r="AH534" s="145" t="n">
        <x:f>IFERROR((EXP(-$G534/INDEX($BB$5:$BG$12,MATCH($D534,$AR$5:$AR$12,0),4))*($G534/INDEX($BB$5:$BG$12,MATCH($D534,$AR$5:$AR$12,0),4))^$J534)/((EXP(-$G534/INDEX($BB$5:$BG$12,MATCH($D534,$AR$5:$AR$12,0),1))*($G534/INDEX($BB$5:$BG$12,MATCH($D534,$AR$5:$AR$12,0),1))^$J534)+(EXP(-$G534/INDEX($BB$5:$BG$12,MATCH($D534,$AR$5:$AR$12,0),2))*($G534/INDEX($BB$5:$BG$12,MATCH($D534,$AR$5:$AR$12,0),2))^$J534)+(EXP(-$G534/INDEX($BB$5:$BG$12,MATCH($D534,$AR$5:$AR$12,0),3))*($G534/INDEX($BB$5:$BG$12,MATCH($D534,$AR$5:$AR$12,0),3))^$J534)+(EXP(-$G534/INDEX($BB$5:$BG$12,MATCH($D534,$AR$5:$AR$12,0),4))*($G534/INDEX($BB$5:$BG$12,MATCH($D534,$AR$5:$AR$12,0),4))^$J534)+(EXP(-$G534/INDEX($BB$5:$BG$12,MATCH($D534,$AR$5:$AR$12,0),5))*($G534/INDEX($BB$5:$BG$12,MATCH($D534,$AR$5:$AR$12,0),5))^$J534)+(EXP(-$G534/INDEX($BB$5:$BG$12,MATCH($D534,$AR$5:$AR$12,0),6))*($G534/INDEX($BB$5:$BG$12,MATCH($D534,$AR$5:$AR$12,0),6))^$J534)),0)</x:f>
        <x:v>0</x:v>
      </x:c>
      <x:c r="AI534" s="145" t="n">
        <x:f>IFERROR((EXP(-$G534/INDEX($BB$5:$BG$12,MATCH($D534,$AR$5:$AR$12,0),5))*($G534/INDEX($BB$5:$BG$12,MATCH($D534,$AR$5:$AR$12,0),5))^$J534)/((EXP(-$G534/INDEX($BB$5:$BG$12,MATCH($D534,$AR$5:$AR$12,0),1))*($G534/INDEX($BB$5:$BG$12,MATCH($D534,$AR$5:$AR$12,0),1))^$J534)+(EXP(-$G534/INDEX($BB$5:$BG$12,MATCH($D534,$AR$5:$AR$12,0),2))*($G534/INDEX($BB$5:$BG$12,MATCH($D534,$AR$5:$AR$12,0),2))^$J534)+(EXP(-$G534/INDEX($BB$5:$BG$12,MATCH($D534,$AR$5:$AR$12,0),3))*($G534/INDEX($BB$5:$BG$12,MATCH($D534,$AR$5:$AR$12,0),3))^$J534)+(EXP(-$G534/INDEX($BB$5:$BG$12,MATCH($D534,$AR$5:$AR$12,0),4))*($G534/INDEX($BB$5:$BG$12,MATCH($D534,$AR$5:$AR$12,0),4))^$J534)+(EXP(-$G534/INDEX($BB$5:$BG$12,MATCH($D534,$AR$5:$AR$12,0),5))*($G534/INDEX($BB$5:$BG$12,MATCH($D534,$AR$5:$AR$12,0),5))^$J534)+(EXP(-$G534/INDEX($BB$5:$BG$12,MATCH($D534,$AR$5:$AR$12,0),6))*($G534/INDEX($BB$5:$BG$12,MATCH($D534,$AR$5:$AR$12,0),6))^$J534)),0)</x:f>
        <x:v>0</x:v>
      </x:c>
      <x:c r="AJ534" s="145" t="n">
        <x:f>IFERROR((EXP(-$G534/INDEX($BB$5:$BG$12,MATCH($D534,$AR$5:$AR$12,0),6))*($G534/INDEX($BB$5:$BG$12,MATCH($D534,$AR$5:$AR$12,0),6))^$J534)/((EXP(-$G534/INDEX($BB$5:$BG$12,MATCH($D534,$AR$5:$AR$12,0),1))*($G534/INDEX($BB$5:$BG$12,MATCH($D534,$AR$5:$AR$12,0),1))^$J534)+(EXP(-$G534/INDEX($BB$5:$BG$12,MATCH($D534,$AR$5:$AR$12,0),2))*($G534/INDEX($BB$5:$BG$12,MATCH($D534,$AR$5:$AR$12,0),2))^$J534)+(EXP(-$G534/INDEX($BB$5:$BG$12,MATCH($D534,$AR$5:$AR$12,0),3))*($G534/INDEX($BB$5:$BG$12,MATCH($D534,$AR$5:$AR$12,0),3))^$J534)+(EXP(-$G534/INDEX($BB$5:$BG$12,MATCH($D534,$AR$5:$AR$12,0),4))*($G534/INDEX($BB$5:$BG$12,MATCH($D534,$AR$5:$AR$12,0),4))^$J534)+(EXP(-$G534/INDEX($BB$5:$BG$12,MATCH($D534,$AR$5:$AR$12,0),5))*($G534/INDEX($BB$5:$BG$12,MATCH($D534,$AR$5:$AR$12,0),5))^$J534)+(EXP(-$G534/INDEX($BB$5:$BG$12,MATCH($D534,$AR$5:$AR$12,0),6))*($G534/INDEX($BB$5:$BG$12,MATCH($D534,$AR$5:$AR$12,0),6))^$J534)),0)</x:f>
        <x:v>0</x:v>
      </x:c>
      <x:c r="BJ534"/>
      <x:c r="BK534"/>
      <x:c r="BL534"/>
      <x:c r="BM534"/>
      <x:c r="BN534"/>
      <x:c r="BO534"/>
      <x:c r="BP534"/>
      <x:c r="BQ534"/>
      <x:c r="BR534"/>
      <x:c r="BS534"/>
      <x:c r="BT534"/>
      <x:c r="BU534"/>
      <x:c r="BV534"/>
      <x:c r="BW534"/>
      <x:c r="BX534"/>
      <x:c r="BY534"/>
      <x:c r="BZ534"/>
    </x:row>
    <x:row r="535">
      <x:c r="A535" s="30" t="n">
        <x:f>'対象台データ'!A533</x:f>
        <x:v>46230</x:v>
      </x:c>
      <x:c r="B535" s="1004" t="str">
        <x:f>'対象台データ'!B533</x:f>
        <x:v>月</x:v>
      </x:c>
      <x:c r="C535" s="1004" t="str">
        <x:f>'対象台データ'!C533</x:f>
        <x:v>7/27</x:v>
      </x:c>
      <x:c r="D535" t="str">
        <x:f>'対象台データ'!D533</x:f>
        <x:v>東京喰種</x:v>
      </x:c>
      <x:c r="E535" s="1015" t="n">
        <x:f>IF($X535="A",MIN(100,MAX(0,55+(V535-55)*(1+0.4*SQRT(MIN(G535/8000,1))))),MIN(100,MAX(0,V535)))</x:f>
        <x:v>66.54255068372521</x:v>
      </x:c>
      <x:c r="F535" s="1017" t="n">
        <x:f>'対象台データ'!E533</x:f>
        <x:v>459</x:v>
      </x:c>
      <x:c r="G535" s="644" t="n">
        <x:f>'対象台データ'!F533</x:f>
        <x:v>4357</x:v>
      </x:c>
      <x:c r="H535" s="644" t="n">
        <x:f>'対象台データ'!G533</x:f>
        <x:v>5192</x:v>
      </x:c>
      <x:c r="I535" s="644" t="n">
        <x:f>'対象台データ'!H533</x:f>
        <x:v>0</x:v>
      </x:c>
      <x:c r="J535" s="644" t="n">
        <x:f>'対象台データ'!I533</x:f>
        <x:v>21</x:v>
      </x:c>
      <x:c r="K535" s="145" t="n">
        <x:f>'対象台データ'!K533</x:f>
        <x:v>1.397215209241833</x:v>
      </x:c>
      <x:c r="L535" s="28" t="n">
        <x:f>IF(G535&lt;=0,5,IF(G535&lt;1500,5+(G535-0)*(20-5)/(1500-0),IF(G535&lt;3000,20+(G535-1500)*(40-20)/(3000-1500),IF(G535&lt;4500,40+(G535-3000)*(58-40)/(4500-3000),IF(G535&lt;6000,58+(G535-4500)*(72-58)/(6000-4500),IF(G535&lt;7500,72+(G535-6000)*(84-72)/(7500-6000),IF(G535&lt;9000,84+(G535-7500)*(93-84)/(9000-7500),IF(G535&lt;11000,93+(G535-9000)*(100-93)/(11000-9000),100))))))))</x:f>
        <x:v>56.284</x:v>
      </x:c>
      <x:c r="M535" s="28" t="n">
        <x:v>1</x:v>
      </x:c>
      <x:c r="N535" s="28" t="n">
        <x:f>MIN(100,L535*M535)</x:f>
        <x:v>56.284</x:v>
      </x:c>
      <x:c r="O535" s="28" t="n">
        <x:f>IF(K535&lt;=0.8,0,IF(K535&lt;0.9,0+(K535-0.8)*(10-0)/(0.9-0.8),IF(K535&lt;1,10+(K535-0.9)*(35-10)/(1-0.9),IF(K535&lt;1.2,35+(K535-1)*(87-35)/(1.2-1),IF(K535&lt;1.3,87+(K535-1.2)*(96-87)/(1.3-1.2),IF(K535&lt;1.45,96+(K535-1.3)*(100-96)/(1.45-1.3),100))))))</x:f>
        <x:v>98.59240557978221</x:v>
      </x:c>
      <x:c r="P535" s="145" t="n">
        <x:f>MIN(1,SQRT(G535/8000))</x:f>
        <x:v>0.7379871272590058</x:v>
      </x:c>
      <x:c r="Q535" s="28" t="n">
        <x:f>35+(O535-35)*P535</x:f>
        <x:v>81.93037670931304</x:v>
      </x:c>
      <x:c r="R535" s="28" t="n">
        <x:f>IF(K535&lt;0.95,MIN(25,(0.95-K535)*250),0)</x:f>
        <x:v>0</x:v>
      </x:c>
      <x:c r="S535" s="28" t="n">
        <x:f>IF($X535="A",Y535*5+Z535*15+AA535*30+AB535*60+AC535*80+AD535*100,0)</x:f>
        <x:v>0</x:v>
      </x:c>
      <x:c r="T535" s="28" t="n">
        <x:f>IF($X535="A",AE535*5+AF535*15+AG535*30+AH535*60+AI535*80+AJ535*100,0)</x:f>
        <x:v>0</x:v>
      </x:c>
      <x:c r="U535" s="28" t="n">
        <x:f>IF($X535="A",S535*15%+T535*30%+Q535*55%,0)</x:f>
        <x:v>0</x:v>
      </x:c>
      <x:c r="V535" s="1019" t="n">
        <x:f>IF($X535="A",U535*80%+N535*20%,N535*IFERROR(INDEX($AT$5:$AT$60,MATCH($D535,$AR$5:$AR$60,0)),0.6)+Q535*IFERROR(INDEX($AU$5:$AU$60,MATCH($D535,$AR$5:$AR$60,0)),0.4)-R535)</x:f>
        <x:v>66.54255068372521</x:v>
      </x:c>
      <x:c r="W535" s="25" t="str">
        <x:f>IF(E535&gt;=90,"設定6級候補",IF(E535&gt;=75,"設定4以上強候補",IF(E535&gt;=60,"設定4以上を疑う","要観察")))</x:f>
        <x:v>設定4以上を疑う</x:v>
      </x:c>
      <x:c r="X535" s="1004" t="str">
        <x:f>IFERROR(INDEX($AS$5:$AS$60,MATCH($D535,$AR$5:$AR$60,0)),"AT")</x:f>
        <x:v>AT</x:v>
      </x:c>
      <x:c r="Y535" s="145" t="n">
        <x:f>IFERROR((EXP(-$G535/INDEX($AV$5:$BA$12,MATCH($D535,$AR$5:$AR$12,0),1))*($G535/INDEX($AV$5:$BA$12,MATCH($D535,$AR$5:$AR$12,0),1))^$I535)/((EXP(-$G535/INDEX($AV$5:$BA$12,MATCH($D535,$AR$5:$AR$12,0),1))*($G535/INDEX($AV$5:$BA$12,MATCH($D535,$AR$5:$AR$12,0),1))^$I535)+(EXP(-$G535/INDEX($AV$5:$BA$12,MATCH($D535,$AR$5:$AR$12,0),2))*($G535/INDEX($AV$5:$BA$12,MATCH($D535,$AR$5:$AR$12,0),2))^$I535)+(EXP(-$G535/INDEX($AV$5:$BA$12,MATCH($D535,$AR$5:$AR$12,0),3))*($G535/INDEX($AV$5:$BA$12,MATCH($D535,$AR$5:$AR$12,0),3))^$I535)+(EXP(-$G535/INDEX($AV$5:$BA$12,MATCH($D535,$AR$5:$AR$12,0),4))*($G535/INDEX($AV$5:$BA$12,MATCH($D535,$AR$5:$AR$12,0),4))^$I535)+(EXP(-$G535/INDEX($AV$5:$BA$12,MATCH($D535,$AR$5:$AR$12,0),5))*($G535/INDEX($AV$5:$BA$12,MATCH($D535,$AR$5:$AR$12,0),5))^$I535)+(EXP(-$G535/INDEX($AV$5:$BA$12,MATCH($D535,$AR$5:$AR$12,0),6))*($G535/INDEX($AV$5:$BA$12,MATCH($D535,$AR$5:$AR$12,0),6))^$I535)),0)</x:f>
        <x:v>0</x:v>
      </x:c>
      <x:c r="Z535" s="145" t="n">
        <x:f>IFERROR((EXP(-$G535/INDEX($AV$5:$BA$12,MATCH($D535,$AR$5:$AR$12,0),2))*($G535/INDEX($AV$5:$BA$12,MATCH($D535,$AR$5:$AR$12,0),2))^$I535)/((EXP(-$G535/INDEX($AV$5:$BA$12,MATCH($D535,$AR$5:$AR$12,0),1))*($G535/INDEX($AV$5:$BA$12,MATCH($D535,$AR$5:$AR$12,0),1))^$I535)+(EXP(-$G535/INDEX($AV$5:$BA$12,MATCH($D535,$AR$5:$AR$12,0),2))*($G535/INDEX($AV$5:$BA$12,MATCH($D535,$AR$5:$AR$12,0),2))^$I535)+(EXP(-$G535/INDEX($AV$5:$BA$12,MATCH($D535,$AR$5:$AR$12,0),3))*($G535/INDEX($AV$5:$BA$12,MATCH($D535,$AR$5:$AR$12,0),3))^$I535)+(EXP(-$G535/INDEX($AV$5:$BA$12,MATCH($D535,$AR$5:$AR$12,0),4))*($G535/INDEX($AV$5:$BA$12,MATCH($D535,$AR$5:$AR$12,0),4))^$I535)+(EXP(-$G535/INDEX($AV$5:$BA$12,MATCH($D535,$AR$5:$AR$12,0),5))*($G535/INDEX($AV$5:$BA$12,MATCH($D535,$AR$5:$AR$12,0),5))^$I535)+(EXP(-$G535/INDEX($AV$5:$BA$12,MATCH($D535,$AR$5:$AR$12,0),6))*($G535/INDEX($AV$5:$BA$12,MATCH($D535,$AR$5:$AR$12,0),6))^$I535)),0)</x:f>
        <x:v>0</x:v>
      </x:c>
      <x:c r="AA535" s="145" t="n">
        <x:f>IFERROR((EXP(-$G535/INDEX($AV$5:$BA$12,MATCH($D535,$AR$5:$AR$12,0),3))*($G535/INDEX($AV$5:$BA$12,MATCH($D535,$AR$5:$AR$12,0),3))^$I535)/((EXP(-$G535/INDEX($AV$5:$BA$12,MATCH($D535,$AR$5:$AR$12,0),1))*($G535/INDEX($AV$5:$BA$12,MATCH($D535,$AR$5:$AR$12,0),1))^$I535)+(EXP(-$G535/INDEX($AV$5:$BA$12,MATCH($D535,$AR$5:$AR$12,0),2))*($G535/INDEX($AV$5:$BA$12,MATCH($D535,$AR$5:$AR$12,0),2))^$I535)+(EXP(-$G535/INDEX($AV$5:$BA$12,MATCH($D535,$AR$5:$AR$12,0),3))*($G535/INDEX($AV$5:$BA$12,MATCH($D535,$AR$5:$AR$12,0),3))^$I535)+(EXP(-$G535/INDEX($AV$5:$BA$12,MATCH($D535,$AR$5:$AR$12,0),4))*($G535/INDEX($AV$5:$BA$12,MATCH($D535,$AR$5:$AR$12,0),4))^$I535)+(EXP(-$G535/INDEX($AV$5:$BA$12,MATCH($D535,$AR$5:$AR$12,0),5))*($G535/INDEX($AV$5:$BA$12,MATCH($D535,$AR$5:$AR$12,0),5))^$I535)+(EXP(-$G535/INDEX($AV$5:$BA$12,MATCH($D535,$AR$5:$AR$12,0),6))*($G535/INDEX($AV$5:$BA$12,MATCH($D535,$AR$5:$AR$12,0),6))^$I535)),0)</x:f>
        <x:v>0</x:v>
      </x:c>
      <x:c r="AB535" s="145" t="n">
        <x:f>IFERROR((EXP(-$G535/INDEX($AV$5:$BA$12,MATCH($D535,$AR$5:$AR$12,0),4))*($G535/INDEX($AV$5:$BA$12,MATCH($D535,$AR$5:$AR$12,0),4))^$I535)/((EXP(-$G535/INDEX($AV$5:$BA$12,MATCH($D535,$AR$5:$AR$12,0),1))*($G535/INDEX($AV$5:$BA$12,MATCH($D535,$AR$5:$AR$12,0),1))^$I535)+(EXP(-$G535/INDEX($AV$5:$BA$12,MATCH($D535,$AR$5:$AR$12,0),2))*($G535/INDEX($AV$5:$BA$12,MATCH($D535,$AR$5:$AR$12,0),2))^$I535)+(EXP(-$G535/INDEX($AV$5:$BA$12,MATCH($D535,$AR$5:$AR$12,0),3))*($G535/INDEX($AV$5:$BA$12,MATCH($D535,$AR$5:$AR$12,0),3))^$I535)+(EXP(-$G535/INDEX($AV$5:$BA$12,MATCH($D535,$AR$5:$AR$12,0),4))*($G535/INDEX($AV$5:$BA$12,MATCH($D535,$AR$5:$AR$12,0),4))^$I535)+(EXP(-$G535/INDEX($AV$5:$BA$12,MATCH($D535,$AR$5:$AR$12,0),5))*($G535/INDEX($AV$5:$BA$12,MATCH($D535,$AR$5:$AR$12,0),5))^$I535)+(EXP(-$G535/INDEX($AV$5:$BA$12,MATCH($D535,$AR$5:$AR$12,0),6))*($G535/INDEX($AV$5:$BA$12,MATCH($D535,$AR$5:$AR$12,0),6))^$I535)),0)</x:f>
        <x:v>0</x:v>
      </x:c>
      <x:c r="AC535" s="145" t="n">
        <x:f>IFERROR((EXP(-$G535/INDEX($AV$5:$BA$12,MATCH($D535,$AR$5:$AR$12,0),5))*($G535/INDEX($AV$5:$BA$12,MATCH($D535,$AR$5:$AR$12,0),5))^$I535)/((EXP(-$G535/INDEX($AV$5:$BA$12,MATCH($D535,$AR$5:$AR$12,0),1))*($G535/INDEX($AV$5:$BA$12,MATCH($D535,$AR$5:$AR$12,0),1))^$I535)+(EXP(-$G535/INDEX($AV$5:$BA$12,MATCH($D535,$AR$5:$AR$12,0),2))*($G535/INDEX($AV$5:$BA$12,MATCH($D535,$AR$5:$AR$12,0),2))^$I535)+(EXP(-$G535/INDEX($AV$5:$BA$12,MATCH($D535,$AR$5:$AR$12,0),3))*($G535/INDEX($AV$5:$BA$12,MATCH($D535,$AR$5:$AR$12,0),3))^$I535)+(EXP(-$G535/INDEX($AV$5:$BA$12,MATCH($D535,$AR$5:$AR$12,0),4))*($G535/INDEX($AV$5:$BA$12,MATCH($D535,$AR$5:$AR$12,0),4))^$I535)+(EXP(-$G535/INDEX($AV$5:$BA$12,MATCH($D535,$AR$5:$AR$12,0),5))*($G535/INDEX($AV$5:$BA$12,MATCH($D535,$AR$5:$AR$12,0),5))^$I535)+(EXP(-$G535/INDEX($AV$5:$BA$12,MATCH($D535,$AR$5:$AR$12,0),6))*($G535/INDEX($AV$5:$BA$12,MATCH($D535,$AR$5:$AR$12,0),6))^$I535)),0)</x:f>
        <x:v>0</x:v>
      </x:c>
      <x:c r="AD535" s="145" t="n">
        <x:f>IFERROR((EXP(-$G535/INDEX($AV$5:$BA$12,MATCH($D535,$AR$5:$AR$12,0),6))*($G535/INDEX($AV$5:$BA$12,MATCH($D535,$AR$5:$AR$12,0),6))^$I535)/((EXP(-$G535/INDEX($AV$5:$BA$12,MATCH($D535,$AR$5:$AR$12,0),1))*($G535/INDEX($AV$5:$BA$12,MATCH($D535,$AR$5:$AR$12,0),1))^$I535)+(EXP(-$G535/INDEX($AV$5:$BA$12,MATCH($D535,$AR$5:$AR$12,0),2))*($G535/INDEX($AV$5:$BA$12,MATCH($D535,$AR$5:$AR$12,0),2))^$I535)+(EXP(-$G535/INDEX($AV$5:$BA$12,MATCH($D535,$AR$5:$AR$12,0),3))*($G535/INDEX($AV$5:$BA$12,MATCH($D535,$AR$5:$AR$12,0),3))^$I535)+(EXP(-$G535/INDEX($AV$5:$BA$12,MATCH($D535,$AR$5:$AR$12,0),4))*($G535/INDEX($AV$5:$BA$12,MATCH($D535,$AR$5:$AR$12,0),4))^$I535)+(EXP(-$G535/INDEX($AV$5:$BA$12,MATCH($D535,$AR$5:$AR$12,0),5))*($G535/INDEX($AV$5:$BA$12,MATCH($D535,$AR$5:$AR$12,0),5))^$I535)+(EXP(-$G535/INDEX($AV$5:$BA$12,MATCH($D535,$AR$5:$AR$12,0),6))*($G535/INDEX($AV$5:$BA$12,MATCH($D535,$AR$5:$AR$12,0),6))^$I535)),0)</x:f>
        <x:v>0</x:v>
      </x:c>
      <x:c r="AE535" s="145" t="n">
        <x:f>IFERROR((EXP(-$G535/INDEX($BB$5:$BG$12,MATCH($D535,$AR$5:$AR$12,0),1))*($G535/INDEX($BB$5:$BG$12,MATCH($D535,$AR$5:$AR$12,0),1))^$J535)/((EXP(-$G535/INDEX($BB$5:$BG$12,MATCH($D535,$AR$5:$AR$12,0),1))*($G535/INDEX($BB$5:$BG$12,MATCH($D535,$AR$5:$AR$12,0),1))^$J535)+(EXP(-$G535/INDEX($BB$5:$BG$12,MATCH($D535,$AR$5:$AR$12,0),2))*($G535/INDEX($BB$5:$BG$12,MATCH($D535,$AR$5:$AR$12,0),2))^$J535)+(EXP(-$G535/INDEX($BB$5:$BG$12,MATCH($D535,$AR$5:$AR$12,0),3))*($G535/INDEX($BB$5:$BG$12,MATCH($D535,$AR$5:$AR$12,0),3))^$J535)+(EXP(-$G535/INDEX($BB$5:$BG$12,MATCH($D535,$AR$5:$AR$12,0),4))*($G535/INDEX($BB$5:$BG$12,MATCH($D535,$AR$5:$AR$12,0),4))^$J535)+(EXP(-$G535/INDEX($BB$5:$BG$12,MATCH($D535,$AR$5:$AR$12,0),5))*($G535/INDEX($BB$5:$BG$12,MATCH($D535,$AR$5:$AR$12,0),5))^$J535)+(EXP(-$G535/INDEX($BB$5:$BG$12,MATCH($D535,$AR$5:$AR$12,0),6))*($G535/INDEX($BB$5:$BG$12,MATCH($D535,$AR$5:$AR$12,0),6))^$J535)),0)</x:f>
        <x:v>0</x:v>
      </x:c>
      <x:c r="AF535" s="145" t="n">
        <x:f>IFERROR((EXP(-$G535/INDEX($BB$5:$BG$12,MATCH($D535,$AR$5:$AR$12,0),2))*($G535/INDEX($BB$5:$BG$12,MATCH($D535,$AR$5:$AR$12,0),2))^$J535)/((EXP(-$G535/INDEX($BB$5:$BG$12,MATCH($D535,$AR$5:$AR$12,0),1))*($G535/INDEX($BB$5:$BG$12,MATCH($D535,$AR$5:$AR$12,0),1))^$J535)+(EXP(-$G535/INDEX($BB$5:$BG$12,MATCH($D535,$AR$5:$AR$12,0),2))*($G535/INDEX($BB$5:$BG$12,MATCH($D535,$AR$5:$AR$12,0),2))^$J535)+(EXP(-$G535/INDEX($BB$5:$BG$12,MATCH($D535,$AR$5:$AR$12,0),3))*($G535/INDEX($BB$5:$BG$12,MATCH($D535,$AR$5:$AR$12,0),3))^$J535)+(EXP(-$G535/INDEX($BB$5:$BG$12,MATCH($D535,$AR$5:$AR$12,0),4))*($G535/INDEX($BB$5:$BG$12,MATCH($D535,$AR$5:$AR$12,0),4))^$J535)+(EXP(-$G535/INDEX($BB$5:$BG$12,MATCH($D535,$AR$5:$AR$12,0),5))*($G535/INDEX($BB$5:$BG$12,MATCH($D535,$AR$5:$AR$12,0),5))^$J535)+(EXP(-$G535/INDEX($BB$5:$BG$12,MATCH($D535,$AR$5:$AR$12,0),6))*($G535/INDEX($BB$5:$BG$12,MATCH($D535,$AR$5:$AR$12,0),6))^$J535)),0)</x:f>
        <x:v>0</x:v>
      </x:c>
      <x:c r="AG535" s="145" t="n">
        <x:f>IFERROR((EXP(-$G535/INDEX($BB$5:$BG$12,MATCH($D535,$AR$5:$AR$12,0),3))*($G535/INDEX($BB$5:$BG$12,MATCH($D535,$AR$5:$AR$12,0),3))^$J535)/((EXP(-$G535/INDEX($BB$5:$BG$12,MATCH($D535,$AR$5:$AR$12,0),1))*($G535/INDEX($BB$5:$BG$12,MATCH($D535,$AR$5:$AR$12,0),1))^$J535)+(EXP(-$G535/INDEX($BB$5:$BG$12,MATCH($D535,$AR$5:$AR$12,0),2))*($G535/INDEX($BB$5:$BG$12,MATCH($D535,$AR$5:$AR$12,0),2))^$J535)+(EXP(-$G535/INDEX($BB$5:$BG$12,MATCH($D535,$AR$5:$AR$12,0),3))*($G535/INDEX($BB$5:$BG$12,MATCH($D535,$AR$5:$AR$12,0),3))^$J535)+(EXP(-$G535/INDEX($BB$5:$BG$12,MATCH($D535,$AR$5:$AR$12,0),4))*($G535/INDEX($BB$5:$BG$12,MATCH($D535,$AR$5:$AR$12,0),4))^$J535)+(EXP(-$G535/INDEX($BB$5:$BG$12,MATCH($D535,$AR$5:$AR$12,0),5))*($G535/INDEX($BB$5:$BG$12,MATCH($D535,$AR$5:$AR$12,0),5))^$J535)+(EXP(-$G535/INDEX($BB$5:$BG$12,MATCH($D535,$AR$5:$AR$12,0),6))*($G535/INDEX($BB$5:$BG$12,MATCH($D535,$AR$5:$AR$12,0),6))^$J535)),0)</x:f>
        <x:v>0</x:v>
      </x:c>
      <x:c r="AH535" s="145" t="n">
        <x:f>IFERROR((EXP(-$G535/INDEX($BB$5:$BG$12,MATCH($D535,$AR$5:$AR$12,0),4))*($G535/INDEX($BB$5:$BG$12,MATCH($D535,$AR$5:$AR$12,0),4))^$J535)/((EXP(-$G535/INDEX($BB$5:$BG$12,MATCH($D535,$AR$5:$AR$12,0),1))*($G535/INDEX($BB$5:$BG$12,MATCH($D535,$AR$5:$AR$12,0),1))^$J535)+(EXP(-$G535/INDEX($BB$5:$BG$12,MATCH($D535,$AR$5:$AR$12,0),2))*($G535/INDEX($BB$5:$BG$12,MATCH($D535,$AR$5:$AR$12,0),2))^$J535)+(EXP(-$G535/INDEX($BB$5:$BG$12,MATCH($D535,$AR$5:$AR$12,0),3))*($G535/INDEX($BB$5:$BG$12,MATCH($D535,$AR$5:$AR$12,0),3))^$J535)+(EXP(-$G535/INDEX($BB$5:$BG$12,MATCH($D535,$AR$5:$AR$12,0),4))*($G535/INDEX($BB$5:$BG$12,MATCH($D535,$AR$5:$AR$12,0),4))^$J535)+(EXP(-$G535/INDEX($BB$5:$BG$12,MATCH($D535,$AR$5:$AR$12,0),5))*($G535/INDEX($BB$5:$BG$12,MATCH($D535,$AR$5:$AR$12,0),5))^$J535)+(EXP(-$G535/INDEX($BB$5:$BG$12,MATCH($D535,$AR$5:$AR$12,0),6))*($G535/INDEX($BB$5:$BG$12,MATCH($D535,$AR$5:$AR$12,0),6))^$J535)),0)</x:f>
        <x:v>0</x:v>
      </x:c>
      <x:c r="AI535" s="145" t="n">
        <x:f>IFERROR((EXP(-$G535/INDEX($BB$5:$BG$12,MATCH($D535,$AR$5:$AR$12,0),5))*($G535/INDEX($BB$5:$BG$12,MATCH($D535,$AR$5:$AR$12,0),5))^$J535)/((EXP(-$G535/INDEX($BB$5:$BG$12,MATCH($D535,$AR$5:$AR$12,0),1))*($G535/INDEX($BB$5:$BG$12,MATCH($D535,$AR$5:$AR$12,0),1))^$J535)+(EXP(-$G535/INDEX($BB$5:$BG$12,MATCH($D535,$AR$5:$AR$12,0),2))*($G535/INDEX($BB$5:$BG$12,MATCH($D535,$AR$5:$AR$12,0),2))^$J535)+(EXP(-$G535/INDEX($BB$5:$BG$12,MATCH($D535,$AR$5:$AR$12,0),3))*($G535/INDEX($BB$5:$BG$12,MATCH($D535,$AR$5:$AR$12,0),3))^$J535)+(EXP(-$G535/INDEX($BB$5:$BG$12,MATCH($D535,$AR$5:$AR$12,0),4))*($G535/INDEX($BB$5:$BG$12,MATCH($D535,$AR$5:$AR$12,0),4))^$J535)+(EXP(-$G535/INDEX($BB$5:$BG$12,MATCH($D535,$AR$5:$AR$12,0),5))*($G535/INDEX($BB$5:$BG$12,MATCH($D535,$AR$5:$AR$12,0),5))^$J535)+(EXP(-$G535/INDEX($BB$5:$BG$12,MATCH($D535,$AR$5:$AR$12,0),6))*($G535/INDEX($BB$5:$BG$12,MATCH($D535,$AR$5:$AR$12,0),6))^$J535)),0)</x:f>
        <x:v>0</x:v>
      </x:c>
      <x:c r="AJ535" s="145" t="n">
        <x:f>IFERROR((EXP(-$G535/INDEX($BB$5:$BG$12,MATCH($D535,$AR$5:$AR$12,0),6))*($G535/INDEX($BB$5:$BG$12,MATCH($D535,$AR$5:$AR$12,0),6))^$J535)/((EXP(-$G535/INDEX($BB$5:$BG$12,MATCH($D535,$AR$5:$AR$12,0),1))*($G535/INDEX($BB$5:$BG$12,MATCH($D535,$AR$5:$AR$12,0),1))^$J535)+(EXP(-$G535/INDEX($BB$5:$BG$12,MATCH($D535,$AR$5:$AR$12,0),2))*($G535/INDEX($BB$5:$BG$12,MATCH($D535,$AR$5:$AR$12,0),2))^$J535)+(EXP(-$G535/INDEX($BB$5:$BG$12,MATCH($D535,$AR$5:$AR$12,0),3))*($G535/INDEX($BB$5:$BG$12,MATCH($D535,$AR$5:$AR$12,0),3))^$J535)+(EXP(-$G535/INDEX($BB$5:$BG$12,MATCH($D535,$AR$5:$AR$12,0),4))*($G535/INDEX($BB$5:$BG$12,MATCH($D535,$AR$5:$AR$12,0),4))^$J535)+(EXP(-$G535/INDEX($BB$5:$BG$12,MATCH($D535,$AR$5:$AR$12,0),5))*($G535/INDEX($BB$5:$BG$12,MATCH($D535,$AR$5:$AR$12,0),5))^$J535)+(EXP(-$G535/INDEX($BB$5:$BG$12,MATCH($D535,$AR$5:$AR$12,0),6))*($G535/INDEX($BB$5:$BG$12,MATCH($D535,$AR$5:$AR$12,0),6))^$J535)),0)</x:f>
        <x:v>0</x:v>
      </x:c>
      <x:c r="BJ535"/>
      <x:c r="BK535"/>
      <x:c r="BL535"/>
      <x:c r="BM535"/>
      <x:c r="BN535"/>
      <x:c r="BO535"/>
      <x:c r="BP535"/>
      <x:c r="BQ535"/>
      <x:c r="BR535"/>
      <x:c r="BS535"/>
      <x:c r="BT535"/>
      <x:c r="BU535"/>
      <x:c r="BV535"/>
      <x:c r="BW535"/>
      <x:c r="BX535"/>
      <x:c r="BY535"/>
      <x:c r="BZ535"/>
    </x:row>
    <x:row r="536">
      <x:c r="A536" s="30" t="n">
        <x:f>'対象台データ'!A534</x:f>
        <x:v>46230</x:v>
      </x:c>
      <x:c r="B536" s="1004" t="str">
        <x:f>'対象台データ'!B534</x:f>
        <x:v>月</x:v>
      </x:c>
      <x:c r="C536" s="1004" t="str">
        <x:f>'対象台データ'!C534</x:f>
        <x:v>7/27</x:v>
      </x:c>
      <x:c r="D536" t="str">
        <x:f>'対象台データ'!D534</x:f>
        <x:v>東京喰種</x:v>
      </x:c>
      <x:c r="E536" s="1015" t="n">
        <x:f>IF($X536="A",MIN(100,MAX(0,55+(V536-55)*(1+0.4*SQRT(MIN(G536/8000,1))))),MIN(100,MAX(0,V536)))</x:f>
        <x:v>69.3604101372519</x:v>
      </x:c>
      <x:c r="F536" s="1017" t="n">
        <x:f>'対象台データ'!E534</x:f>
        <x:v>460</x:v>
      </x:c>
      <x:c r="G536" s="644" t="n">
        <x:f>'対象台データ'!F534</x:f>
        <x:v>5660</x:v>
      </x:c>
      <x:c r="H536" s="644" t="n">
        <x:f>'対象台データ'!G534</x:f>
        <x:v>2730</x:v>
      </x:c>
      <x:c r="I536" s="644" t="n">
        <x:f>'対象台データ'!H534</x:f>
        <x:v>0</x:v>
      </x:c>
      <x:c r="J536" s="644" t="n">
        <x:f>'対象台データ'!I534</x:f>
        <x:v>23</x:v>
      </x:c>
      <x:c r="K536" s="145" t="n">
        <x:f>'対象台データ'!K534</x:f>
        <x:v>1.1607773851590106</x:v>
      </x:c>
      <x:c r="L536" s="28" t="n">
        <x:f>IF(G536&lt;=0,5,IF(G536&lt;1500,5+(G536-0)*(20-5)/(1500-0),IF(G536&lt;3000,20+(G536-1500)*(40-20)/(3000-1500),IF(G536&lt;4500,40+(G536-3000)*(58-40)/(4500-3000),IF(G536&lt;6000,58+(G536-4500)*(72-58)/(6000-4500),IF(G536&lt;7500,72+(G536-6000)*(84-72)/(7500-6000),IF(G536&lt;9000,84+(G536-7500)*(93-84)/(9000-7500),IF(G536&lt;11000,93+(G536-9000)*(100-93)/(11000-9000),100))))))))</x:f>
        <x:v>68.82666666666667</x:v>
      </x:c>
      <x:c r="M536" s="28" t="n">
        <x:v>1</x:v>
      </x:c>
      <x:c r="N536" s="28" t="n">
        <x:f>MIN(100,L536*M536)</x:f>
        <x:v>68.82666666666667</x:v>
      </x:c>
      <x:c r="O536" s="28" t="n">
        <x:f>IF(K536&lt;=0.8,0,IF(K536&lt;0.9,0+(K536-0.8)*(10-0)/(0.9-0.8),IF(K536&lt;1,10+(K536-0.9)*(35-10)/(1-0.9),IF(K536&lt;1.2,35+(K536-1)*(87-35)/(1.2-1),IF(K536&lt;1.3,87+(K536-1.2)*(96-87)/(1.3-1.2),IF(K536&lt;1.45,96+(K536-1.3)*(100-96)/(1.45-1.3),100))))))</x:f>
        <x:v>76.80212014134278</x:v>
      </x:c>
      <x:c r="P536" s="145" t="n">
        <x:f>MIN(1,SQRT(G536/8000))</x:f>
        <x:v>0.8411301920630361</x:v>
      </x:c>
      <x:c r="Q536" s="28" t="n">
        <x:f>35+(O536-35)*P536</x:f>
        <x:v>70.16102534312977</x:v>
      </x:c>
      <x:c r="R536" s="28" t="n">
        <x:f>IF(K536&lt;0.95,MIN(25,(0.95-K536)*250),0)</x:f>
        <x:v>0</x:v>
      </x:c>
      <x:c r="S536" s="28" t="n">
        <x:f>IF($X536="A",Y536*5+Z536*15+AA536*30+AB536*60+AC536*80+AD536*100,0)</x:f>
        <x:v>0</x:v>
      </x:c>
      <x:c r="T536" s="28" t="n">
        <x:f>IF($X536="A",AE536*5+AF536*15+AG536*30+AH536*60+AI536*80+AJ536*100,0)</x:f>
        <x:v>0</x:v>
      </x:c>
      <x:c r="U536" s="28" t="n">
        <x:f>IF($X536="A",S536*15%+T536*30%+Q536*55%,0)</x:f>
        <x:v>0</x:v>
      </x:c>
      <x:c r="V536" s="1019" t="n">
        <x:f>IF($X536="A",U536*80%+N536*20%,N536*IFERROR(INDEX($AT$5:$AT$60,MATCH($D536,$AR$5:$AR$60,0)),0.6)+Q536*IFERROR(INDEX($AU$5:$AU$60,MATCH($D536,$AR$5:$AR$60,0)),0.4)-R536)</x:f>
        <x:v>69.3604101372519</x:v>
      </x:c>
      <x:c r="W536" s="25" t="str">
        <x:f>IF(E536&gt;=90,"設定6級候補",IF(E536&gt;=75,"設定4以上強候補",IF(E536&gt;=60,"設定4以上を疑う","要観察")))</x:f>
        <x:v>設定4以上を疑う</x:v>
      </x:c>
      <x:c r="X536" s="1004" t="str">
        <x:f>IFERROR(INDEX($AS$5:$AS$60,MATCH($D536,$AR$5:$AR$60,0)),"AT")</x:f>
        <x:v>AT</x:v>
      </x:c>
      <x:c r="Y536" s="145" t="n">
        <x:f>IFERROR((EXP(-$G536/INDEX($AV$5:$BA$12,MATCH($D536,$AR$5:$AR$12,0),1))*($G536/INDEX($AV$5:$BA$12,MATCH($D536,$AR$5:$AR$12,0),1))^$I536)/((EXP(-$G536/INDEX($AV$5:$BA$12,MATCH($D536,$AR$5:$AR$12,0),1))*($G536/INDEX($AV$5:$BA$12,MATCH($D536,$AR$5:$AR$12,0),1))^$I536)+(EXP(-$G536/INDEX($AV$5:$BA$12,MATCH($D536,$AR$5:$AR$12,0),2))*($G536/INDEX($AV$5:$BA$12,MATCH($D536,$AR$5:$AR$12,0),2))^$I536)+(EXP(-$G536/INDEX($AV$5:$BA$12,MATCH($D536,$AR$5:$AR$12,0),3))*($G536/INDEX($AV$5:$BA$12,MATCH($D536,$AR$5:$AR$12,0),3))^$I536)+(EXP(-$G536/INDEX($AV$5:$BA$12,MATCH($D536,$AR$5:$AR$12,0),4))*($G536/INDEX($AV$5:$BA$12,MATCH($D536,$AR$5:$AR$12,0),4))^$I536)+(EXP(-$G536/INDEX($AV$5:$BA$12,MATCH($D536,$AR$5:$AR$12,0),5))*($G536/INDEX($AV$5:$BA$12,MATCH($D536,$AR$5:$AR$12,0),5))^$I536)+(EXP(-$G536/INDEX($AV$5:$BA$12,MATCH($D536,$AR$5:$AR$12,0),6))*($G536/INDEX($AV$5:$BA$12,MATCH($D536,$AR$5:$AR$12,0),6))^$I536)),0)</x:f>
        <x:v>0</x:v>
      </x:c>
      <x:c r="Z536" s="145" t="n">
        <x:f>IFERROR((EXP(-$G536/INDEX($AV$5:$BA$12,MATCH($D536,$AR$5:$AR$12,0),2))*($G536/INDEX($AV$5:$BA$12,MATCH($D536,$AR$5:$AR$12,0),2))^$I536)/((EXP(-$G536/INDEX($AV$5:$BA$12,MATCH($D536,$AR$5:$AR$12,0),1))*($G536/INDEX($AV$5:$BA$12,MATCH($D536,$AR$5:$AR$12,0),1))^$I536)+(EXP(-$G536/INDEX($AV$5:$BA$12,MATCH($D536,$AR$5:$AR$12,0),2))*($G536/INDEX($AV$5:$BA$12,MATCH($D536,$AR$5:$AR$12,0),2))^$I536)+(EXP(-$G536/INDEX($AV$5:$BA$12,MATCH($D536,$AR$5:$AR$12,0),3))*($G536/INDEX($AV$5:$BA$12,MATCH($D536,$AR$5:$AR$12,0),3))^$I536)+(EXP(-$G536/INDEX($AV$5:$BA$12,MATCH($D536,$AR$5:$AR$12,0),4))*($G536/INDEX($AV$5:$BA$12,MATCH($D536,$AR$5:$AR$12,0),4))^$I536)+(EXP(-$G536/INDEX($AV$5:$BA$12,MATCH($D536,$AR$5:$AR$12,0),5))*($G536/INDEX($AV$5:$BA$12,MATCH($D536,$AR$5:$AR$12,0),5))^$I536)+(EXP(-$G536/INDEX($AV$5:$BA$12,MATCH($D536,$AR$5:$AR$12,0),6))*($G536/INDEX($AV$5:$BA$12,MATCH($D536,$AR$5:$AR$12,0),6))^$I536)),0)</x:f>
        <x:v>0</x:v>
      </x:c>
      <x:c r="AA536" s="145" t="n">
        <x:f>IFERROR((EXP(-$G536/INDEX($AV$5:$BA$12,MATCH($D536,$AR$5:$AR$12,0),3))*($G536/INDEX($AV$5:$BA$12,MATCH($D536,$AR$5:$AR$12,0),3))^$I536)/((EXP(-$G536/INDEX($AV$5:$BA$12,MATCH($D536,$AR$5:$AR$12,0),1))*($G536/INDEX($AV$5:$BA$12,MATCH($D536,$AR$5:$AR$12,0),1))^$I536)+(EXP(-$G536/INDEX($AV$5:$BA$12,MATCH($D536,$AR$5:$AR$12,0),2))*($G536/INDEX($AV$5:$BA$12,MATCH($D536,$AR$5:$AR$12,0),2))^$I536)+(EXP(-$G536/INDEX($AV$5:$BA$12,MATCH($D536,$AR$5:$AR$12,0),3))*($G536/INDEX($AV$5:$BA$12,MATCH($D536,$AR$5:$AR$12,0),3))^$I536)+(EXP(-$G536/INDEX($AV$5:$BA$12,MATCH($D536,$AR$5:$AR$12,0),4))*($G536/INDEX($AV$5:$BA$12,MATCH($D536,$AR$5:$AR$12,0),4))^$I536)+(EXP(-$G536/INDEX($AV$5:$BA$12,MATCH($D536,$AR$5:$AR$12,0),5))*($G536/INDEX($AV$5:$BA$12,MATCH($D536,$AR$5:$AR$12,0),5))^$I536)+(EXP(-$G536/INDEX($AV$5:$BA$12,MATCH($D536,$AR$5:$AR$12,0),6))*($G536/INDEX($AV$5:$BA$12,MATCH($D536,$AR$5:$AR$12,0),6))^$I536)),0)</x:f>
        <x:v>0</x:v>
      </x:c>
      <x:c r="AB536" s="145" t="n">
        <x:f>IFERROR((EXP(-$G536/INDEX($AV$5:$BA$12,MATCH($D536,$AR$5:$AR$12,0),4))*($G536/INDEX($AV$5:$BA$12,MATCH($D536,$AR$5:$AR$12,0),4))^$I536)/((EXP(-$G536/INDEX($AV$5:$BA$12,MATCH($D536,$AR$5:$AR$12,0),1))*($G536/INDEX($AV$5:$BA$12,MATCH($D536,$AR$5:$AR$12,0),1))^$I536)+(EXP(-$G536/INDEX($AV$5:$BA$12,MATCH($D536,$AR$5:$AR$12,0),2))*($G536/INDEX($AV$5:$BA$12,MATCH($D536,$AR$5:$AR$12,0),2))^$I536)+(EXP(-$G536/INDEX($AV$5:$BA$12,MATCH($D536,$AR$5:$AR$12,0),3))*($G536/INDEX($AV$5:$BA$12,MATCH($D536,$AR$5:$AR$12,0),3))^$I536)+(EXP(-$G536/INDEX($AV$5:$BA$12,MATCH($D536,$AR$5:$AR$12,0),4))*($G536/INDEX($AV$5:$BA$12,MATCH($D536,$AR$5:$AR$12,0),4))^$I536)+(EXP(-$G536/INDEX($AV$5:$BA$12,MATCH($D536,$AR$5:$AR$12,0),5))*($G536/INDEX($AV$5:$BA$12,MATCH($D536,$AR$5:$AR$12,0),5))^$I536)+(EXP(-$G536/INDEX($AV$5:$BA$12,MATCH($D536,$AR$5:$AR$12,0),6))*($G536/INDEX($AV$5:$BA$12,MATCH($D536,$AR$5:$AR$12,0),6))^$I536)),0)</x:f>
        <x:v>0</x:v>
      </x:c>
      <x:c r="AC536" s="145" t="n">
        <x:f>IFERROR((EXP(-$G536/INDEX($AV$5:$BA$12,MATCH($D536,$AR$5:$AR$12,0),5))*($G536/INDEX($AV$5:$BA$12,MATCH($D536,$AR$5:$AR$12,0),5))^$I536)/((EXP(-$G536/INDEX($AV$5:$BA$12,MATCH($D536,$AR$5:$AR$12,0),1))*($G536/INDEX($AV$5:$BA$12,MATCH($D536,$AR$5:$AR$12,0),1))^$I536)+(EXP(-$G536/INDEX($AV$5:$BA$12,MATCH($D536,$AR$5:$AR$12,0),2))*($G536/INDEX($AV$5:$BA$12,MATCH($D536,$AR$5:$AR$12,0),2))^$I536)+(EXP(-$G536/INDEX($AV$5:$BA$12,MATCH($D536,$AR$5:$AR$12,0),3))*($G536/INDEX($AV$5:$BA$12,MATCH($D536,$AR$5:$AR$12,0),3))^$I536)+(EXP(-$G536/INDEX($AV$5:$BA$12,MATCH($D536,$AR$5:$AR$12,0),4))*($G536/INDEX($AV$5:$BA$12,MATCH($D536,$AR$5:$AR$12,0),4))^$I536)+(EXP(-$G536/INDEX($AV$5:$BA$12,MATCH($D536,$AR$5:$AR$12,0),5))*($G536/INDEX($AV$5:$BA$12,MATCH($D536,$AR$5:$AR$12,0),5))^$I536)+(EXP(-$G536/INDEX($AV$5:$BA$12,MATCH($D536,$AR$5:$AR$12,0),6))*($G536/INDEX($AV$5:$BA$12,MATCH($D536,$AR$5:$AR$12,0),6))^$I536)),0)</x:f>
        <x:v>0</x:v>
      </x:c>
      <x:c r="AD536" s="145" t="n">
        <x:f>IFERROR((EXP(-$G536/INDEX($AV$5:$BA$12,MATCH($D536,$AR$5:$AR$12,0),6))*($G536/INDEX($AV$5:$BA$12,MATCH($D536,$AR$5:$AR$12,0),6))^$I536)/((EXP(-$G536/INDEX($AV$5:$BA$12,MATCH($D536,$AR$5:$AR$12,0),1))*($G536/INDEX($AV$5:$BA$12,MATCH($D536,$AR$5:$AR$12,0),1))^$I536)+(EXP(-$G536/INDEX($AV$5:$BA$12,MATCH($D536,$AR$5:$AR$12,0),2))*($G536/INDEX($AV$5:$BA$12,MATCH($D536,$AR$5:$AR$12,0),2))^$I536)+(EXP(-$G536/INDEX($AV$5:$BA$12,MATCH($D536,$AR$5:$AR$12,0),3))*($G536/INDEX($AV$5:$BA$12,MATCH($D536,$AR$5:$AR$12,0),3))^$I536)+(EXP(-$G536/INDEX($AV$5:$BA$12,MATCH($D536,$AR$5:$AR$12,0),4))*($G536/INDEX($AV$5:$BA$12,MATCH($D536,$AR$5:$AR$12,0),4))^$I536)+(EXP(-$G536/INDEX($AV$5:$BA$12,MATCH($D536,$AR$5:$AR$12,0),5))*($G536/INDEX($AV$5:$BA$12,MATCH($D536,$AR$5:$AR$12,0),5))^$I536)+(EXP(-$G536/INDEX($AV$5:$BA$12,MATCH($D536,$AR$5:$AR$12,0),6))*($G536/INDEX($AV$5:$BA$12,MATCH($D536,$AR$5:$AR$12,0),6))^$I536)),0)</x:f>
        <x:v>0</x:v>
      </x:c>
      <x:c r="AE536" s="145" t="n">
        <x:f>IFERROR((EXP(-$G536/INDEX($BB$5:$BG$12,MATCH($D536,$AR$5:$AR$12,0),1))*($G536/INDEX($BB$5:$BG$12,MATCH($D536,$AR$5:$AR$12,0),1))^$J536)/((EXP(-$G536/INDEX($BB$5:$BG$12,MATCH($D536,$AR$5:$AR$12,0),1))*($G536/INDEX($BB$5:$BG$12,MATCH($D536,$AR$5:$AR$12,0),1))^$J536)+(EXP(-$G536/INDEX($BB$5:$BG$12,MATCH($D536,$AR$5:$AR$12,0),2))*($G536/INDEX($BB$5:$BG$12,MATCH($D536,$AR$5:$AR$12,0),2))^$J536)+(EXP(-$G536/INDEX($BB$5:$BG$12,MATCH($D536,$AR$5:$AR$12,0),3))*($G536/INDEX($BB$5:$BG$12,MATCH($D536,$AR$5:$AR$12,0),3))^$J536)+(EXP(-$G536/INDEX($BB$5:$BG$12,MATCH($D536,$AR$5:$AR$12,0),4))*($G536/INDEX($BB$5:$BG$12,MATCH($D536,$AR$5:$AR$12,0),4))^$J536)+(EXP(-$G536/INDEX($BB$5:$BG$12,MATCH($D536,$AR$5:$AR$12,0),5))*($G536/INDEX($BB$5:$BG$12,MATCH($D536,$AR$5:$AR$12,0),5))^$J536)+(EXP(-$G536/INDEX($BB$5:$BG$12,MATCH($D536,$AR$5:$AR$12,0),6))*($G536/INDEX($BB$5:$BG$12,MATCH($D536,$AR$5:$AR$12,0),6))^$J536)),0)</x:f>
        <x:v>0</x:v>
      </x:c>
      <x:c r="AF536" s="145" t="n">
        <x:f>IFERROR((EXP(-$G536/INDEX($BB$5:$BG$12,MATCH($D536,$AR$5:$AR$12,0),2))*($G536/INDEX($BB$5:$BG$12,MATCH($D536,$AR$5:$AR$12,0),2))^$J536)/((EXP(-$G536/INDEX($BB$5:$BG$12,MATCH($D536,$AR$5:$AR$12,0),1))*($G536/INDEX($BB$5:$BG$12,MATCH($D536,$AR$5:$AR$12,0),1))^$J536)+(EXP(-$G536/INDEX($BB$5:$BG$12,MATCH($D536,$AR$5:$AR$12,0),2))*($G536/INDEX($BB$5:$BG$12,MATCH($D536,$AR$5:$AR$12,0),2))^$J536)+(EXP(-$G536/INDEX($BB$5:$BG$12,MATCH($D536,$AR$5:$AR$12,0),3))*($G536/INDEX($BB$5:$BG$12,MATCH($D536,$AR$5:$AR$12,0),3))^$J536)+(EXP(-$G536/INDEX($BB$5:$BG$12,MATCH($D536,$AR$5:$AR$12,0),4))*($G536/INDEX($BB$5:$BG$12,MATCH($D536,$AR$5:$AR$12,0),4))^$J536)+(EXP(-$G536/INDEX($BB$5:$BG$12,MATCH($D536,$AR$5:$AR$12,0),5))*($G536/INDEX($BB$5:$BG$12,MATCH($D536,$AR$5:$AR$12,0),5))^$J536)+(EXP(-$G536/INDEX($BB$5:$BG$12,MATCH($D536,$AR$5:$AR$12,0),6))*($G536/INDEX($BB$5:$BG$12,MATCH($D536,$AR$5:$AR$12,0),6))^$J536)),0)</x:f>
        <x:v>0</x:v>
      </x:c>
      <x:c r="AG536" s="145" t="n">
        <x:f>IFERROR((EXP(-$G536/INDEX($BB$5:$BG$12,MATCH($D536,$AR$5:$AR$12,0),3))*($G536/INDEX($BB$5:$BG$12,MATCH($D536,$AR$5:$AR$12,0),3))^$J536)/((EXP(-$G536/INDEX($BB$5:$BG$12,MATCH($D536,$AR$5:$AR$12,0),1))*($G536/INDEX($BB$5:$BG$12,MATCH($D536,$AR$5:$AR$12,0),1))^$J536)+(EXP(-$G536/INDEX($BB$5:$BG$12,MATCH($D536,$AR$5:$AR$12,0),2))*($G536/INDEX($BB$5:$BG$12,MATCH($D536,$AR$5:$AR$12,0),2))^$J536)+(EXP(-$G536/INDEX($BB$5:$BG$12,MATCH($D536,$AR$5:$AR$12,0),3))*($G536/INDEX($BB$5:$BG$12,MATCH($D536,$AR$5:$AR$12,0),3))^$J536)+(EXP(-$G536/INDEX($BB$5:$BG$12,MATCH($D536,$AR$5:$AR$12,0),4))*($G536/INDEX($BB$5:$BG$12,MATCH($D536,$AR$5:$AR$12,0),4))^$J536)+(EXP(-$G536/INDEX($BB$5:$BG$12,MATCH($D536,$AR$5:$AR$12,0),5))*($G536/INDEX($BB$5:$BG$12,MATCH($D536,$AR$5:$AR$12,0),5))^$J536)+(EXP(-$G536/INDEX($BB$5:$BG$12,MATCH($D536,$AR$5:$AR$12,0),6))*($G536/INDEX($BB$5:$BG$12,MATCH($D536,$AR$5:$AR$12,0),6))^$J536)),0)</x:f>
        <x:v>0</x:v>
      </x:c>
      <x:c r="AH536" s="145" t="n">
        <x:f>IFERROR((EXP(-$G536/INDEX($BB$5:$BG$12,MATCH($D536,$AR$5:$AR$12,0),4))*($G536/INDEX($BB$5:$BG$12,MATCH($D536,$AR$5:$AR$12,0),4))^$J536)/((EXP(-$G536/INDEX($BB$5:$BG$12,MATCH($D536,$AR$5:$AR$12,0),1))*($G536/INDEX($BB$5:$BG$12,MATCH($D536,$AR$5:$AR$12,0),1))^$J536)+(EXP(-$G536/INDEX($BB$5:$BG$12,MATCH($D536,$AR$5:$AR$12,0),2))*($G536/INDEX($BB$5:$BG$12,MATCH($D536,$AR$5:$AR$12,0),2))^$J536)+(EXP(-$G536/INDEX($BB$5:$BG$12,MATCH($D536,$AR$5:$AR$12,0),3))*($G536/INDEX($BB$5:$BG$12,MATCH($D536,$AR$5:$AR$12,0),3))^$J536)+(EXP(-$G536/INDEX($BB$5:$BG$12,MATCH($D536,$AR$5:$AR$12,0),4))*($G536/INDEX($BB$5:$BG$12,MATCH($D536,$AR$5:$AR$12,0),4))^$J536)+(EXP(-$G536/INDEX($BB$5:$BG$12,MATCH($D536,$AR$5:$AR$12,0),5))*($G536/INDEX($BB$5:$BG$12,MATCH($D536,$AR$5:$AR$12,0),5))^$J536)+(EXP(-$G536/INDEX($BB$5:$BG$12,MATCH($D536,$AR$5:$AR$12,0),6))*($G536/INDEX($BB$5:$BG$12,MATCH($D536,$AR$5:$AR$12,0),6))^$J536)),0)</x:f>
        <x:v>0</x:v>
      </x:c>
      <x:c r="AI536" s="145" t="n">
        <x:f>IFERROR((EXP(-$G536/INDEX($BB$5:$BG$12,MATCH($D536,$AR$5:$AR$12,0),5))*($G536/INDEX($BB$5:$BG$12,MATCH($D536,$AR$5:$AR$12,0),5))^$J536)/((EXP(-$G536/INDEX($BB$5:$BG$12,MATCH($D536,$AR$5:$AR$12,0),1))*($G536/INDEX($BB$5:$BG$12,MATCH($D536,$AR$5:$AR$12,0),1))^$J536)+(EXP(-$G536/INDEX($BB$5:$BG$12,MATCH($D536,$AR$5:$AR$12,0),2))*($G536/INDEX($BB$5:$BG$12,MATCH($D536,$AR$5:$AR$12,0),2))^$J536)+(EXP(-$G536/INDEX($BB$5:$BG$12,MATCH($D536,$AR$5:$AR$12,0),3))*($G536/INDEX($BB$5:$BG$12,MATCH($D536,$AR$5:$AR$12,0),3))^$J536)+(EXP(-$G536/INDEX($BB$5:$BG$12,MATCH($D536,$AR$5:$AR$12,0),4))*($G536/INDEX($BB$5:$BG$12,MATCH($D536,$AR$5:$AR$12,0),4))^$J536)+(EXP(-$G536/INDEX($BB$5:$BG$12,MATCH($D536,$AR$5:$AR$12,0),5))*($G536/INDEX($BB$5:$BG$12,MATCH($D536,$AR$5:$AR$12,0),5))^$J536)+(EXP(-$G536/INDEX($BB$5:$BG$12,MATCH($D536,$AR$5:$AR$12,0),6))*($G536/INDEX($BB$5:$BG$12,MATCH($D536,$AR$5:$AR$12,0),6))^$J536)),0)</x:f>
        <x:v>0</x:v>
      </x:c>
      <x:c r="AJ536" s="145" t="n">
        <x:f>IFERROR((EXP(-$G536/INDEX($BB$5:$BG$12,MATCH($D536,$AR$5:$AR$12,0),6))*($G536/INDEX($BB$5:$BG$12,MATCH($D536,$AR$5:$AR$12,0),6))^$J536)/((EXP(-$G536/INDEX($BB$5:$BG$12,MATCH($D536,$AR$5:$AR$12,0),1))*($G536/INDEX($BB$5:$BG$12,MATCH($D536,$AR$5:$AR$12,0),1))^$J536)+(EXP(-$G536/INDEX($BB$5:$BG$12,MATCH($D536,$AR$5:$AR$12,0),2))*($G536/INDEX($BB$5:$BG$12,MATCH($D536,$AR$5:$AR$12,0),2))^$J536)+(EXP(-$G536/INDEX($BB$5:$BG$12,MATCH($D536,$AR$5:$AR$12,0),3))*($G536/INDEX($BB$5:$BG$12,MATCH($D536,$AR$5:$AR$12,0),3))^$J536)+(EXP(-$G536/INDEX($BB$5:$BG$12,MATCH($D536,$AR$5:$AR$12,0),4))*($G536/INDEX($BB$5:$BG$12,MATCH($D536,$AR$5:$AR$12,0),4))^$J536)+(EXP(-$G536/INDEX($BB$5:$BG$12,MATCH($D536,$AR$5:$AR$12,0),5))*($G536/INDEX($BB$5:$BG$12,MATCH($D536,$AR$5:$AR$12,0),5))^$J536)+(EXP(-$G536/INDEX($BB$5:$BG$12,MATCH($D536,$AR$5:$AR$12,0),6))*($G536/INDEX($BB$5:$BG$12,MATCH($D536,$AR$5:$AR$12,0),6))^$J536)),0)</x:f>
        <x:v>0</x:v>
      </x:c>
      <x:c r="BJ536"/>
      <x:c r="BK536"/>
      <x:c r="BL536"/>
      <x:c r="BM536"/>
      <x:c r="BN536"/>
      <x:c r="BO536"/>
      <x:c r="BP536"/>
      <x:c r="BQ536"/>
      <x:c r="BR536"/>
      <x:c r="BS536"/>
      <x:c r="BT536"/>
      <x:c r="BU536"/>
      <x:c r="BV536"/>
      <x:c r="BW536"/>
      <x:c r="BX536"/>
      <x:c r="BY536"/>
      <x:c r="BZ536"/>
    </x:row>
    <x:row r="537">
      <x:c r="A537" s="30" t="n">
        <x:f>'対象台データ'!A535</x:f>
        <x:v>46230</x:v>
      </x:c>
      <x:c r="B537" s="1004" t="str">
        <x:f>'対象台データ'!B535</x:f>
        <x:v>月</x:v>
      </x:c>
      <x:c r="C537" s="1004" t="str">
        <x:f>'対象台データ'!C535</x:f>
        <x:v>7/27</x:v>
      </x:c>
      <x:c r="D537" t="str">
        <x:f>'対象台データ'!D535</x:f>
        <x:v>東京喰種</x:v>
      </x:c>
      <x:c r="E537" s="1015" t="n">
        <x:f>IF($X537="A",MIN(100,MAX(0,55+(V537-55)*(1+0.4*SQRT(MIN(G537/8000,1))))),MIN(100,MAX(0,V537)))</x:f>
        <x:v>71.59188546194814</x:v>
      </x:c>
      <x:c r="F537" s="1017" t="n">
        <x:f>'対象台データ'!E535</x:f>
        <x:v>461</x:v>
      </x:c>
      <x:c r="G537" s="644" t="n">
        <x:f>'対象台データ'!F535</x:f>
        <x:v>5312</x:v>
      </x:c>
      <x:c r="H537" s="644" t="n">
        <x:f>'対象台データ'!G535</x:f>
        <x:v>3891</x:v>
      </x:c>
      <x:c r="I537" s="644" t="n">
        <x:f>'対象台データ'!H535</x:f>
        <x:v>0</x:v>
      </x:c>
      <x:c r="J537" s="644" t="n">
        <x:f>'対象台データ'!I535</x:f>
        <x:v>25</x:v>
      </x:c>
      <x:c r="K537" s="145" t="n">
        <x:f>'対象台データ'!K535</x:f>
        <x:v>1.244164156626506</x:v>
      </x:c>
      <x:c r="L537" s="28" t="n">
        <x:f>IF(G537&lt;=0,5,IF(G537&lt;1500,5+(G537-0)*(20-5)/(1500-0),IF(G537&lt;3000,20+(G537-1500)*(40-20)/(3000-1500),IF(G537&lt;4500,40+(G537-3000)*(58-40)/(4500-3000),IF(G537&lt;6000,58+(G537-4500)*(72-58)/(6000-4500),IF(G537&lt;7500,72+(G537-6000)*(84-72)/(7500-6000),IF(G537&lt;9000,84+(G537-7500)*(93-84)/(9000-7500),IF(G537&lt;11000,93+(G537-9000)*(100-93)/(11000-9000),100))))))))</x:f>
        <x:v>65.57866666666666</x:v>
      </x:c>
      <x:c r="M537" s="28" t="n">
        <x:v>1</x:v>
      </x:c>
      <x:c r="N537" s="28" t="n">
        <x:f>MIN(100,L537*M537)</x:f>
        <x:v>65.57866666666666</x:v>
      </x:c>
      <x:c r="O537" s="28" t="n">
        <x:f>IF(K537&lt;=0.8,0,IF(K537&lt;0.9,0+(K537-0.8)*(10-0)/(0.9-0.8),IF(K537&lt;1,10+(K537-0.9)*(35-10)/(1-0.9),IF(K537&lt;1.2,35+(K537-1)*(87-35)/(1.2-1),IF(K537&lt;1.3,87+(K537-1.2)*(96-87)/(1.3-1.2),IF(K537&lt;1.45,96+(K537-1.3)*(100-96)/(1.45-1.3),100))))))</x:f>
        <x:v>90.97477409638554</x:v>
      </x:c>
      <x:c r="P537" s="145" t="n">
        <x:f>MIN(1,SQRT(G537/8000))</x:f>
        <x:v>0.8148619514985346</x:v>
      </x:c>
      <x:c r="Q537" s="28" t="n">
        <x:f>35+(O537-35)*P537</x:f>
        <x:v>80.61171365487036</x:v>
      </x:c>
      <x:c r="R537" s="28" t="n">
        <x:f>IF(K537&lt;0.95,MIN(25,(0.95-K537)*250),0)</x:f>
        <x:v>0</x:v>
      </x:c>
      <x:c r="S537" s="28" t="n">
        <x:f>IF($X537="A",Y537*5+Z537*15+AA537*30+AB537*60+AC537*80+AD537*100,0)</x:f>
        <x:v>0</x:v>
      </x:c>
      <x:c r="T537" s="28" t="n">
        <x:f>IF($X537="A",AE537*5+AF537*15+AG537*30+AH537*60+AI537*80+AJ537*100,0)</x:f>
        <x:v>0</x:v>
      </x:c>
      <x:c r="U537" s="28" t="n">
        <x:f>IF($X537="A",S537*15%+T537*30%+Q537*55%,0)</x:f>
        <x:v>0</x:v>
      </x:c>
      <x:c r="V537" s="1019" t="n">
        <x:f>IF($X537="A",U537*80%+N537*20%,N537*IFERROR(INDEX($AT$5:$AT$60,MATCH($D537,$AR$5:$AR$60,0)),0.6)+Q537*IFERROR(INDEX($AU$5:$AU$60,MATCH($D537,$AR$5:$AR$60,0)),0.4)-R537)</x:f>
        <x:v>71.59188546194814</x:v>
      </x:c>
      <x:c r="W537" s="25" t="str">
        <x:f>IF(E537&gt;=90,"設定6級候補",IF(E537&gt;=75,"設定4以上強候補",IF(E537&gt;=60,"設定4以上を疑う","要観察")))</x:f>
        <x:v>設定4以上を疑う</x:v>
      </x:c>
      <x:c r="X537" s="1004" t="str">
        <x:f>IFERROR(INDEX($AS$5:$AS$60,MATCH($D537,$AR$5:$AR$60,0)),"AT")</x:f>
        <x:v>AT</x:v>
      </x:c>
      <x:c r="Y537" s="145" t="n">
        <x:f>IFERROR((EXP(-$G537/INDEX($AV$5:$BA$12,MATCH($D537,$AR$5:$AR$12,0),1))*($G537/INDEX($AV$5:$BA$12,MATCH($D537,$AR$5:$AR$12,0),1))^$I537)/((EXP(-$G537/INDEX($AV$5:$BA$12,MATCH($D537,$AR$5:$AR$12,0),1))*($G537/INDEX($AV$5:$BA$12,MATCH($D537,$AR$5:$AR$12,0),1))^$I537)+(EXP(-$G537/INDEX($AV$5:$BA$12,MATCH($D537,$AR$5:$AR$12,0),2))*($G537/INDEX($AV$5:$BA$12,MATCH($D537,$AR$5:$AR$12,0),2))^$I537)+(EXP(-$G537/INDEX($AV$5:$BA$12,MATCH($D537,$AR$5:$AR$12,0),3))*($G537/INDEX($AV$5:$BA$12,MATCH($D537,$AR$5:$AR$12,0),3))^$I537)+(EXP(-$G537/INDEX($AV$5:$BA$12,MATCH($D537,$AR$5:$AR$12,0),4))*($G537/INDEX($AV$5:$BA$12,MATCH($D537,$AR$5:$AR$12,0),4))^$I537)+(EXP(-$G537/INDEX($AV$5:$BA$12,MATCH($D537,$AR$5:$AR$12,0),5))*($G537/INDEX($AV$5:$BA$12,MATCH($D537,$AR$5:$AR$12,0),5))^$I537)+(EXP(-$G537/INDEX($AV$5:$BA$12,MATCH($D537,$AR$5:$AR$12,0),6))*($G537/INDEX($AV$5:$BA$12,MATCH($D537,$AR$5:$AR$12,0),6))^$I537)),0)</x:f>
        <x:v>0</x:v>
      </x:c>
      <x:c r="Z537" s="145" t="n">
        <x:f>IFERROR((EXP(-$G537/INDEX($AV$5:$BA$12,MATCH($D537,$AR$5:$AR$12,0),2))*($G537/INDEX($AV$5:$BA$12,MATCH($D537,$AR$5:$AR$12,0),2))^$I537)/((EXP(-$G537/INDEX($AV$5:$BA$12,MATCH($D537,$AR$5:$AR$12,0),1))*($G537/INDEX($AV$5:$BA$12,MATCH($D537,$AR$5:$AR$12,0),1))^$I537)+(EXP(-$G537/INDEX($AV$5:$BA$12,MATCH($D537,$AR$5:$AR$12,0),2))*($G537/INDEX($AV$5:$BA$12,MATCH($D537,$AR$5:$AR$12,0),2))^$I537)+(EXP(-$G537/INDEX($AV$5:$BA$12,MATCH($D537,$AR$5:$AR$12,0),3))*($G537/INDEX($AV$5:$BA$12,MATCH($D537,$AR$5:$AR$12,0),3))^$I537)+(EXP(-$G537/INDEX($AV$5:$BA$12,MATCH($D537,$AR$5:$AR$12,0),4))*($G537/INDEX($AV$5:$BA$12,MATCH($D537,$AR$5:$AR$12,0),4))^$I537)+(EXP(-$G537/INDEX($AV$5:$BA$12,MATCH($D537,$AR$5:$AR$12,0),5))*($G537/INDEX($AV$5:$BA$12,MATCH($D537,$AR$5:$AR$12,0),5))^$I537)+(EXP(-$G537/INDEX($AV$5:$BA$12,MATCH($D537,$AR$5:$AR$12,0),6))*($G537/INDEX($AV$5:$BA$12,MATCH($D537,$AR$5:$AR$12,0),6))^$I537)),0)</x:f>
        <x:v>0</x:v>
      </x:c>
      <x:c r="AA537" s="145" t="n">
        <x:f>IFERROR((EXP(-$G537/INDEX($AV$5:$BA$12,MATCH($D537,$AR$5:$AR$12,0),3))*($G537/INDEX($AV$5:$BA$12,MATCH($D537,$AR$5:$AR$12,0),3))^$I537)/((EXP(-$G537/INDEX($AV$5:$BA$12,MATCH($D537,$AR$5:$AR$12,0),1))*($G537/INDEX($AV$5:$BA$12,MATCH($D537,$AR$5:$AR$12,0),1))^$I537)+(EXP(-$G537/INDEX($AV$5:$BA$12,MATCH($D537,$AR$5:$AR$12,0),2))*($G537/INDEX($AV$5:$BA$12,MATCH($D537,$AR$5:$AR$12,0),2))^$I537)+(EXP(-$G537/INDEX($AV$5:$BA$12,MATCH($D537,$AR$5:$AR$12,0),3))*($G537/INDEX($AV$5:$BA$12,MATCH($D537,$AR$5:$AR$12,0),3))^$I537)+(EXP(-$G537/INDEX($AV$5:$BA$12,MATCH($D537,$AR$5:$AR$12,0),4))*($G537/INDEX($AV$5:$BA$12,MATCH($D537,$AR$5:$AR$12,0),4))^$I537)+(EXP(-$G537/INDEX($AV$5:$BA$12,MATCH($D537,$AR$5:$AR$12,0),5))*($G537/INDEX($AV$5:$BA$12,MATCH($D537,$AR$5:$AR$12,0),5))^$I537)+(EXP(-$G537/INDEX($AV$5:$BA$12,MATCH($D537,$AR$5:$AR$12,0),6))*($G537/INDEX($AV$5:$BA$12,MATCH($D537,$AR$5:$AR$12,0),6))^$I537)),0)</x:f>
        <x:v>0</x:v>
      </x:c>
      <x:c r="AB537" s="145" t="n">
        <x:f>IFERROR((EXP(-$G537/INDEX($AV$5:$BA$12,MATCH($D537,$AR$5:$AR$12,0),4))*($G537/INDEX($AV$5:$BA$12,MATCH($D537,$AR$5:$AR$12,0),4))^$I537)/((EXP(-$G537/INDEX($AV$5:$BA$12,MATCH($D537,$AR$5:$AR$12,0),1))*($G537/INDEX($AV$5:$BA$12,MATCH($D537,$AR$5:$AR$12,0),1))^$I537)+(EXP(-$G537/INDEX($AV$5:$BA$12,MATCH($D537,$AR$5:$AR$12,0),2))*($G537/INDEX($AV$5:$BA$12,MATCH($D537,$AR$5:$AR$12,0),2))^$I537)+(EXP(-$G537/INDEX($AV$5:$BA$12,MATCH($D537,$AR$5:$AR$12,0),3))*($G537/INDEX($AV$5:$BA$12,MATCH($D537,$AR$5:$AR$12,0),3))^$I537)+(EXP(-$G537/INDEX($AV$5:$BA$12,MATCH($D537,$AR$5:$AR$12,0),4))*($G537/INDEX($AV$5:$BA$12,MATCH($D537,$AR$5:$AR$12,0),4))^$I537)+(EXP(-$G537/INDEX($AV$5:$BA$12,MATCH($D537,$AR$5:$AR$12,0),5))*($G537/INDEX($AV$5:$BA$12,MATCH($D537,$AR$5:$AR$12,0),5))^$I537)+(EXP(-$G537/INDEX($AV$5:$BA$12,MATCH($D537,$AR$5:$AR$12,0),6))*($G537/INDEX($AV$5:$BA$12,MATCH($D537,$AR$5:$AR$12,0),6))^$I537)),0)</x:f>
        <x:v>0</x:v>
      </x:c>
      <x:c r="AC537" s="145" t="n">
        <x:f>IFERROR((EXP(-$G537/INDEX($AV$5:$BA$12,MATCH($D537,$AR$5:$AR$12,0),5))*($G537/INDEX($AV$5:$BA$12,MATCH($D537,$AR$5:$AR$12,0),5))^$I537)/((EXP(-$G537/INDEX($AV$5:$BA$12,MATCH($D537,$AR$5:$AR$12,0),1))*($G537/INDEX($AV$5:$BA$12,MATCH($D537,$AR$5:$AR$12,0),1))^$I537)+(EXP(-$G537/INDEX($AV$5:$BA$12,MATCH($D537,$AR$5:$AR$12,0),2))*($G537/INDEX($AV$5:$BA$12,MATCH($D537,$AR$5:$AR$12,0),2))^$I537)+(EXP(-$G537/INDEX($AV$5:$BA$12,MATCH($D537,$AR$5:$AR$12,0),3))*($G537/INDEX($AV$5:$BA$12,MATCH($D537,$AR$5:$AR$12,0),3))^$I537)+(EXP(-$G537/INDEX($AV$5:$BA$12,MATCH($D537,$AR$5:$AR$12,0),4))*($G537/INDEX($AV$5:$BA$12,MATCH($D537,$AR$5:$AR$12,0),4))^$I537)+(EXP(-$G537/INDEX($AV$5:$BA$12,MATCH($D537,$AR$5:$AR$12,0),5))*($G537/INDEX($AV$5:$BA$12,MATCH($D537,$AR$5:$AR$12,0),5))^$I537)+(EXP(-$G537/INDEX($AV$5:$BA$12,MATCH($D537,$AR$5:$AR$12,0),6))*($G537/INDEX($AV$5:$BA$12,MATCH($D537,$AR$5:$AR$12,0),6))^$I537)),0)</x:f>
        <x:v>0</x:v>
      </x:c>
      <x:c r="AD537" s="145" t="n">
        <x:f>IFERROR((EXP(-$G537/INDEX($AV$5:$BA$12,MATCH($D537,$AR$5:$AR$12,0),6))*($G537/INDEX($AV$5:$BA$12,MATCH($D537,$AR$5:$AR$12,0),6))^$I537)/((EXP(-$G537/INDEX($AV$5:$BA$12,MATCH($D537,$AR$5:$AR$12,0),1))*($G537/INDEX($AV$5:$BA$12,MATCH($D537,$AR$5:$AR$12,0),1))^$I537)+(EXP(-$G537/INDEX($AV$5:$BA$12,MATCH($D537,$AR$5:$AR$12,0),2))*($G537/INDEX($AV$5:$BA$12,MATCH($D537,$AR$5:$AR$12,0),2))^$I537)+(EXP(-$G537/INDEX($AV$5:$BA$12,MATCH($D537,$AR$5:$AR$12,0),3))*($G537/INDEX($AV$5:$BA$12,MATCH($D537,$AR$5:$AR$12,0),3))^$I537)+(EXP(-$G537/INDEX($AV$5:$BA$12,MATCH($D537,$AR$5:$AR$12,0),4))*($G537/INDEX($AV$5:$BA$12,MATCH($D537,$AR$5:$AR$12,0),4))^$I537)+(EXP(-$G537/INDEX($AV$5:$BA$12,MATCH($D537,$AR$5:$AR$12,0),5))*($G537/INDEX($AV$5:$BA$12,MATCH($D537,$AR$5:$AR$12,0),5))^$I537)+(EXP(-$G537/INDEX($AV$5:$BA$12,MATCH($D537,$AR$5:$AR$12,0),6))*($G537/INDEX($AV$5:$BA$12,MATCH($D537,$AR$5:$AR$12,0),6))^$I537)),0)</x:f>
        <x:v>0</x:v>
      </x:c>
      <x:c r="AE537" s="145" t="n">
        <x:f>IFERROR((EXP(-$G537/INDEX($BB$5:$BG$12,MATCH($D537,$AR$5:$AR$12,0),1))*($G537/INDEX($BB$5:$BG$12,MATCH($D537,$AR$5:$AR$12,0),1))^$J537)/((EXP(-$G537/INDEX($BB$5:$BG$12,MATCH($D537,$AR$5:$AR$12,0),1))*($G537/INDEX($BB$5:$BG$12,MATCH($D537,$AR$5:$AR$12,0),1))^$J537)+(EXP(-$G537/INDEX($BB$5:$BG$12,MATCH($D537,$AR$5:$AR$12,0),2))*($G537/INDEX($BB$5:$BG$12,MATCH($D537,$AR$5:$AR$12,0),2))^$J537)+(EXP(-$G537/INDEX($BB$5:$BG$12,MATCH($D537,$AR$5:$AR$12,0),3))*($G537/INDEX($BB$5:$BG$12,MATCH($D537,$AR$5:$AR$12,0),3))^$J537)+(EXP(-$G537/INDEX($BB$5:$BG$12,MATCH($D537,$AR$5:$AR$12,0),4))*($G537/INDEX($BB$5:$BG$12,MATCH($D537,$AR$5:$AR$12,0),4))^$J537)+(EXP(-$G537/INDEX($BB$5:$BG$12,MATCH($D537,$AR$5:$AR$12,0),5))*($G537/INDEX($BB$5:$BG$12,MATCH($D537,$AR$5:$AR$12,0),5))^$J537)+(EXP(-$G537/INDEX($BB$5:$BG$12,MATCH($D537,$AR$5:$AR$12,0),6))*($G537/INDEX($BB$5:$BG$12,MATCH($D537,$AR$5:$AR$12,0),6))^$J537)),0)</x:f>
        <x:v>0</x:v>
      </x:c>
      <x:c r="AF537" s="145" t="n">
        <x:f>IFERROR((EXP(-$G537/INDEX($BB$5:$BG$12,MATCH($D537,$AR$5:$AR$12,0),2))*($G537/INDEX($BB$5:$BG$12,MATCH($D537,$AR$5:$AR$12,0),2))^$J537)/((EXP(-$G537/INDEX($BB$5:$BG$12,MATCH($D537,$AR$5:$AR$12,0),1))*($G537/INDEX($BB$5:$BG$12,MATCH($D537,$AR$5:$AR$12,0),1))^$J537)+(EXP(-$G537/INDEX($BB$5:$BG$12,MATCH($D537,$AR$5:$AR$12,0),2))*($G537/INDEX($BB$5:$BG$12,MATCH($D537,$AR$5:$AR$12,0),2))^$J537)+(EXP(-$G537/INDEX($BB$5:$BG$12,MATCH($D537,$AR$5:$AR$12,0),3))*($G537/INDEX($BB$5:$BG$12,MATCH($D537,$AR$5:$AR$12,0),3))^$J537)+(EXP(-$G537/INDEX($BB$5:$BG$12,MATCH($D537,$AR$5:$AR$12,0),4))*($G537/INDEX($BB$5:$BG$12,MATCH($D537,$AR$5:$AR$12,0),4))^$J537)+(EXP(-$G537/INDEX($BB$5:$BG$12,MATCH($D537,$AR$5:$AR$12,0),5))*($G537/INDEX($BB$5:$BG$12,MATCH($D537,$AR$5:$AR$12,0),5))^$J537)+(EXP(-$G537/INDEX($BB$5:$BG$12,MATCH($D537,$AR$5:$AR$12,0),6))*($G537/INDEX($BB$5:$BG$12,MATCH($D537,$AR$5:$AR$12,0),6))^$J537)),0)</x:f>
        <x:v>0</x:v>
      </x:c>
      <x:c r="AG537" s="145" t="n">
        <x:f>IFERROR((EXP(-$G537/INDEX($BB$5:$BG$12,MATCH($D537,$AR$5:$AR$12,0),3))*($G537/INDEX($BB$5:$BG$12,MATCH($D537,$AR$5:$AR$12,0),3))^$J537)/((EXP(-$G537/INDEX($BB$5:$BG$12,MATCH($D537,$AR$5:$AR$12,0),1))*($G537/INDEX($BB$5:$BG$12,MATCH($D537,$AR$5:$AR$12,0),1))^$J537)+(EXP(-$G537/INDEX($BB$5:$BG$12,MATCH($D537,$AR$5:$AR$12,0),2))*($G537/INDEX($BB$5:$BG$12,MATCH($D537,$AR$5:$AR$12,0),2))^$J537)+(EXP(-$G537/INDEX($BB$5:$BG$12,MATCH($D537,$AR$5:$AR$12,0),3))*($G537/INDEX($BB$5:$BG$12,MATCH($D537,$AR$5:$AR$12,0),3))^$J537)+(EXP(-$G537/INDEX($BB$5:$BG$12,MATCH($D537,$AR$5:$AR$12,0),4))*($G537/INDEX($BB$5:$BG$12,MATCH($D537,$AR$5:$AR$12,0),4))^$J537)+(EXP(-$G537/INDEX($BB$5:$BG$12,MATCH($D537,$AR$5:$AR$12,0),5))*($G537/INDEX($BB$5:$BG$12,MATCH($D537,$AR$5:$AR$12,0),5))^$J537)+(EXP(-$G537/INDEX($BB$5:$BG$12,MATCH($D537,$AR$5:$AR$12,0),6))*($G537/INDEX($BB$5:$BG$12,MATCH($D537,$AR$5:$AR$12,0),6))^$J537)),0)</x:f>
        <x:v>0</x:v>
      </x:c>
      <x:c r="AH537" s="145" t="n">
        <x:f>IFERROR((EXP(-$G537/INDEX($BB$5:$BG$12,MATCH($D537,$AR$5:$AR$12,0),4))*($G537/INDEX($BB$5:$BG$12,MATCH($D537,$AR$5:$AR$12,0),4))^$J537)/((EXP(-$G537/INDEX($BB$5:$BG$12,MATCH($D537,$AR$5:$AR$12,0),1))*($G537/INDEX($BB$5:$BG$12,MATCH($D537,$AR$5:$AR$12,0),1))^$J537)+(EXP(-$G537/INDEX($BB$5:$BG$12,MATCH($D537,$AR$5:$AR$12,0),2))*($G537/INDEX($BB$5:$BG$12,MATCH($D537,$AR$5:$AR$12,0),2))^$J537)+(EXP(-$G537/INDEX($BB$5:$BG$12,MATCH($D537,$AR$5:$AR$12,0),3))*($G537/INDEX($BB$5:$BG$12,MATCH($D537,$AR$5:$AR$12,0),3))^$J537)+(EXP(-$G537/INDEX($BB$5:$BG$12,MATCH($D537,$AR$5:$AR$12,0),4))*($G537/INDEX($BB$5:$BG$12,MATCH($D537,$AR$5:$AR$12,0),4))^$J537)+(EXP(-$G537/INDEX($BB$5:$BG$12,MATCH($D537,$AR$5:$AR$12,0),5))*($G537/INDEX($BB$5:$BG$12,MATCH($D537,$AR$5:$AR$12,0),5))^$J537)+(EXP(-$G537/INDEX($BB$5:$BG$12,MATCH($D537,$AR$5:$AR$12,0),6))*($G537/INDEX($BB$5:$BG$12,MATCH($D537,$AR$5:$AR$12,0),6))^$J537)),0)</x:f>
        <x:v>0</x:v>
      </x:c>
      <x:c r="AI537" s="145" t="n">
        <x:f>IFERROR((EXP(-$G537/INDEX($BB$5:$BG$12,MATCH($D537,$AR$5:$AR$12,0),5))*($G537/INDEX($BB$5:$BG$12,MATCH($D537,$AR$5:$AR$12,0),5))^$J537)/((EXP(-$G537/INDEX($BB$5:$BG$12,MATCH($D537,$AR$5:$AR$12,0),1))*($G537/INDEX($BB$5:$BG$12,MATCH($D537,$AR$5:$AR$12,0),1))^$J537)+(EXP(-$G537/INDEX($BB$5:$BG$12,MATCH($D537,$AR$5:$AR$12,0),2))*($G537/INDEX($BB$5:$BG$12,MATCH($D537,$AR$5:$AR$12,0),2))^$J537)+(EXP(-$G537/INDEX($BB$5:$BG$12,MATCH($D537,$AR$5:$AR$12,0),3))*($G537/INDEX($BB$5:$BG$12,MATCH($D537,$AR$5:$AR$12,0),3))^$J537)+(EXP(-$G537/INDEX($BB$5:$BG$12,MATCH($D537,$AR$5:$AR$12,0),4))*($G537/INDEX($BB$5:$BG$12,MATCH($D537,$AR$5:$AR$12,0),4))^$J537)+(EXP(-$G537/INDEX($BB$5:$BG$12,MATCH($D537,$AR$5:$AR$12,0),5))*($G537/INDEX($BB$5:$BG$12,MATCH($D537,$AR$5:$AR$12,0),5))^$J537)+(EXP(-$G537/INDEX($BB$5:$BG$12,MATCH($D537,$AR$5:$AR$12,0),6))*($G537/INDEX($BB$5:$BG$12,MATCH($D537,$AR$5:$AR$12,0),6))^$J537)),0)</x:f>
        <x:v>0</x:v>
      </x:c>
      <x:c r="AJ537" s="145" t="n">
        <x:f>IFERROR((EXP(-$G537/INDEX($BB$5:$BG$12,MATCH($D537,$AR$5:$AR$12,0),6))*($G537/INDEX($BB$5:$BG$12,MATCH($D537,$AR$5:$AR$12,0),6))^$J537)/((EXP(-$G537/INDEX($BB$5:$BG$12,MATCH($D537,$AR$5:$AR$12,0),1))*($G537/INDEX($BB$5:$BG$12,MATCH($D537,$AR$5:$AR$12,0),1))^$J537)+(EXP(-$G537/INDEX($BB$5:$BG$12,MATCH($D537,$AR$5:$AR$12,0),2))*($G537/INDEX($BB$5:$BG$12,MATCH($D537,$AR$5:$AR$12,0),2))^$J537)+(EXP(-$G537/INDEX($BB$5:$BG$12,MATCH($D537,$AR$5:$AR$12,0),3))*($G537/INDEX($BB$5:$BG$12,MATCH($D537,$AR$5:$AR$12,0),3))^$J537)+(EXP(-$G537/INDEX($BB$5:$BG$12,MATCH($D537,$AR$5:$AR$12,0),4))*($G537/INDEX($BB$5:$BG$12,MATCH($D537,$AR$5:$AR$12,0),4))^$J537)+(EXP(-$G537/INDEX($BB$5:$BG$12,MATCH($D537,$AR$5:$AR$12,0),5))*($G537/INDEX($BB$5:$BG$12,MATCH($D537,$AR$5:$AR$12,0),5))^$J537)+(EXP(-$G537/INDEX($BB$5:$BG$12,MATCH($D537,$AR$5:$AR$12,0),6))*($G537/INDEX($BB$5:$BG$12,MATCH($D537,$AR$5:$AR$12,0),6))^$J537)),0)</x:f>
        <x:v>0</x:v>
      </x:c>
      <x:c r="BJ537"/>
      <x:c r="BK537"/>
      <x:c r="BL537"/>
      <x:c r="BM537"/>
      <x:c r="BN537"/>
      <x:c r="BO537"/>
      <x:c r="BP537"/>
      <x:c r="BQ537"/>
      <x:c r="BR537"/>
      <x:c r="BS537"/>
      <x:c r="BT537"/>
      <x:c r="BU537"/>
      <x:c r="BV537"/>
      <x:c r="BW537"/>
      <x:c r="BX537"/>
      <x:c r="BY537"/>
      <x:c r="BZ537"/>
    </x:row>
    <x:row r="538">
      <x:c r="A538" s="30" t="n">
        <x:f>'対象台データ'!A536</x:f>
        <x:v>46230</x:v>
      </x:c>
      <x:c r="B538" s="1004" t="str">
        <x:f>'対象台データ'!B536</x:f>
        <x:v>月</x:v>
      </x:c>
      <x:c r="C538" s="1004" t="str">
        <x:f>'対象台データ'!C536</x:f>
        <x:v>7/27</x:v>
      </x:c>
      <x:c r="D538" t="str">
        <x:f>'対象台データ'!D536</x:f>
        <x:v>東京喰種</x:v>
      </x:c>
      <x:c r="E538" s="1015" t="n">
        <x:f>IF($X538="A",MIN(100,MAX(0,55+(V538-55)*(1+0.4*SQRT(MIN(G538/8000,1))))),MIN(100,MAX(0,V538)))</x:f>
        <x:v>69.0290140397664</x:v>
      </x:c>
      <x:c r="F538" s="1017" t="n">
        <x:f>'対象台データ'!E536</x:f>
        <x:v>462</x:v>
      </x:c>
      <x:c r="G538" s="644" t="n">
        <x:f>'対象台データ'!F536</x:f>
        <x:v>4594</x:v>
      </x:c>
      <x:c r="H538" s="644" t="n">
        <x:f>'対象台データ'!G536</x:f>
        <x:v>9745</x:v>
      </x:c>
      <x:c r="I538" s="644" t="n">
        <x:f>'対象台データ'!H536</x:f>
        <x:v>0</x:v>
      </x:c>
      <x:c r="J538" s="644" t="n">
        <x:f>'対象台データ'!I536</x:f>
        <x:v>26</x:v>
      </x:c>
      <x:c r="K538" s="145" t="n">
        <x:f>'対象台データ'!K536</x:f>
        <x:v>1.7070817007691192</x:v>
      </x:c>
      <x:c r="L538" s="28" t="n">
        <x:f>IF(G538&lt;=0,5,IF(G538&lt;1500,5+(G538-0)*(20-5)/(1500-0),IF(G538&lt;3000,20+(G538-1500)*(40-20)/(3000-1500),IF(G538&lt;4500,40+(G538-3000)*(58-40)/(4500-3000),IF(G538&lt;6000,58+(G538-4500)*(72-58)/(6000-4500),IF(G538&lt;7500,72+(G538-6000)*(84-72)/(7500-6000),IF(G538&lt;9000,84+(G538-7500)*(93-84)/(9000-7500),IF(G538&lt;11000,93+(G538-9000)*(100-93)/(11000-9000),100))))))))</x:f>
        <x:v>58.87733333333333</x:v>
      </x:c>
      <x:c r="M538" s="28" t="n">
        <x:v>1</x:v>
      </x:c>
      <x:c r="N538" s="28" t="n">
        <x:f>MIN(100,L538*M538)</x:f>
        <x:v>58.87733333333333</x:v>
      </x:c>
      <x:c r="O538" s="28" t="n">
        <x:f>IF(K538&lt;=0.8,0,IF(K538&lt;0.9,0+(K538-0.8)*(10-0)/(0.9-0.8),IF(K538&lt;1,10+(K538-0.9)*(35-10)/(1-0.9),IF(K538&lt;1.2,35+(K538-1)*(87-35)/(1.2-1),IF(K538&lt;1.3,87+(K538-1.2)*(96-87)/(1.3-1.2),IF(K538&lt;1.45,96+(K538-1.3)*(100-96)/(1.45-1.3),100))))))</x:f>
        <x:v>100</x:v>
      </x:c>
      <x:c r="P538" s="145" t="n">
        <x:f>MIN(1,SQRT(G538/8000))</x:f>
        <x:v>0.757792847683323</x:v>
      </x:c>
      <x:c r="Q538" s="28" t="n">
        <x:f>35+(O538-35)*P538</x:f>
        <x:v>84.256535099416</x:v>
      </x:c>
      <x:c r="R538" s="28" t="n">
        <x:f>IF(K538&lt;0.95,MIN(25,(0.95-K538)*250),0)</x:f>
        <x:v>0</x:v>
      </x:c>
      <x:c r="S538" s="28" t="n">
        <x:f>IF($X538="A",Y538*5+Z538*15+AA538*30+AB538*60+AC538*80+AD538*100,0)</x:f>
        <x:v>0</x:v>
      </x:c>
      <x:c r="T538" s="28" t="n">
        <x:f>IF($X538="A",AE538*5+AF538*15+AG538*30+AH538*60+AI538*80+AJ538*100,0)</x:f>
        <x:v>0</x:v>
      </x:c>
      <x:c r="U538" s="28" t="n">
        <x:f>IF($X538="A",S538*15%+T538*30%+Q538*55%,0)</x:f>
        <x:v>0</x:v>
      </x:c>
      <x:c r="V538" s="1019" t="n">
        <x:f>IF($X538="A",U538*80%+N538*20%,N538*IFERROR(INDEX($AT$5:$AT$60,MATCH($D538,$AR$5:$AR$60,0)),0.6)+Q538*IFERROR(INDEX($AU$5:$AU$60,MATCH($D538,$AR$5:$AR$60,0)),0.4)-R538)</x:f>
        <x:v>69.0290140397664</x:v>
      </x:c>
      <x:c r="W538" s="25" t="str">
        <x:f>IF(E538&gt;=90,"設定6級候補",IF(E538&gt;=75,"設定4以上強候補",IF(E538&gt;=60,"設定4以上を疑う","要観察")))</x:f>
        <x:v>設定4以上を疑う</x:v>
      </x:c>
      <x:c r="X538" s="1004" t="str">
        <x:f>IFERROR(INDEX($AS$5:$AS$60,MATCH($D538,$AR$5:$AR$60,0)),"AT")</x:f>
        <x:v>AT</x:v>
      </x:c>
      <x:c r="Y538" s="145" t="n">
        <x:f>IFERROR((EXP(-$G538/INDEX($AV$5:$BA$12,MATCH($D538,$AR$5:$AR$12,0),1))*($G538/INDEX($AV$5:$BA$12,MATCH($D538,$AR$5:$AR$12,0),1))^$I538)/((EXP(-$G538/INDEX($AV$5:$BA$12,MATCH($D538,$AR$5:$AR$12,0),1))*($G538/INDEX($AV$5:$BA$12,MATCH($D538,$AR$5:$AR$12,0),1))^$I538)+(EXP(-$G538/INDEX($AV$5:$BA$12,MATCH($D538,$AR$5:$AR$12,0),2))*($G538/INDEX($AV$5:$BA$12,MATCH($D538,$AR$5:$AR$12,0),2))^$I538)+(EXP(-$G538/INDEX($AV$5:$BA$12,MATCH($D538,$AR$5:$AR$12,0),3))*($G538/INDEX($AV$5:$BA$12,MATCH($D538,$AR$5:$AR$12,0),3))^$I538)+(EXP(-$G538/INDEX($AV$5:$BA$12,MATCH($D538,$AR$5:$AR$12,0),4))*($G538/INDEX($AV$5:$BA$12,MATCH($D538,$AR$5:$AR$12,0),4))^$I538)+(EXP(-$G538/INDEX($AV$5:$BA$12,MATCH($D538,$AR$5:$AR$12,0),5))*($G538/INDEX($AV$5:$BA$12,MATCH($D538,$AR$5:$AR$12,0),5))^$I538)+(EXP(-$G538/INDEX($AV$5:$BA$12,MATCH($D538,$AR$5:$AR$12,0),6))*($G538/INDEX($AV$5:$BA$12,MATCH($D538,$AR$5:$AR$12,0),6))^$I538)),0)</x:f>
        <x:v>0</x:v>
      </x:c>
      <x:c r="Z538" s="145" t="n">
        <x:f>IFERROR((EXP(-$G538/INDEX($AV$5:$BA$12,MATCH($D538,$AR$5:$AR$12,0),2))*($G538/INDEX($AV$5:$BA$12,MATCH($D538,$AR$5:$AR$12,0),2))^$I538)/((EXP(-$G538/INDEX($AV$5:$BA$12,MATCH($D538,$AR$5:$AR$12,0),1))*($G538/INDEX($AV$5:$BA$12,MATCH($D538,$AR$5:$AR$12,0),1))^$I538)+(EXP(-$G538/INDEX($AV$5:$BA$12,MATCH($D538,$AR$5:$AR$12,0),2))*($G538/INDEX($AV$5:$BA$12,MATCH($D538,$AR$5:$AR$12,0),2))^$I538)+(EXP(-$G538/INDEX($AV$5:$BA$12,MATCH($D538,$AR$5:$AR$12,0),3))*($G538/INDEX($AV$5:$BA$12,MATCH($D538,$AR$5:$AR$12,0),3))^$I538)+(EXP(-$G538/INDEX($AV$5:$BA$12,MATCH($D538,$AR$5:$AR$12,0),4))*($G538/INDEX($AV$5:$BA$12,MATCH($D538,$AR$5:$AR$12,0),4))^$I538)+(EXP(-$G538/INDEX($AV$5:$BA$12,MATCH($D538,$AR$5:$AR$12,0),5))*($G538/INDEX($AV$5:$BA$12,MATCH($D538,$AR$5:$AR$12,0),5))^$I538)+(EXP(-$G538/INDEX($AV$5:$BA$12,MATCH($D538,$AR$5:$AR$12,0),6))*($G538/INDEX($AV$5:$BA$12,MATCH($D538,$AR$5:$AR$12,0),6))^$I538)),0)</x:f>
        <x:v>0</x:v>
      </x:c>
      <x:c r="AA538" s="145" t="n">
        <x:f>IFERROR((EXP(-$G538/INDEX($AV$5:$BA$12,MATCH($D538,$AR$5:$AR$12,0),3))*($G538/INDEX($AV$5:$BA$12,MATCH($D538,$AR$5:$AR$12,0),3))^$I538)/((EXP(-$G538/INDEX($AV$5:$BA$12,MATCH($D538,$AR$5:$AR$12,0),1))*($G538/INDEX($AV$5:$BA$12,MATCH($D538,$AR$5:$AR$12,0),1))^$I538)+(EXP(-$G538/INDEX($AV$5:$BA$12,MATCH($D538,$AR$5:$AR$12,0),2))*($G538/INDEX($AV$5:$BA$12,MATCH($D538,$AR$5:$AR$12,0),2))^$I538)+(EXP(-$G538/INDEX($AV$5:$BA$12,MATCH($D538,$AR$5:$AR$12,0),3))*($G538/INDEX($AV$5:$BA$12,MATCH($D538,$AR$5:$AR$12,0),3))^$I538)+(EXP(-$G538/INDEX($AV$5:$BA$12,MATCH($D538,$AR$5:$AR$12,0),4))*($G538/INDEX($AV$5:$BA$12,MATCH($D538,$AR$5:$AR$12,0),4))^$I538)+(EXP(-$G538/INDEX($AV$5:$BA$12,MATCH($D538,$AR$5:$AR$12,0),5))*($G538/INDEX($AV$5:$BA$12,MATCH($D538,$AR$5:$AR$12,0),5))^$I538)+(EXP(-$G538/INDEX($AV$5:$BA$12,MATCH($D538,$AR$5:$AR$12,0),6))*($G538/INDEX($AV$5:$BA$12,MATCH($D538,$AR$5:$AR$12,0),6))^$I538)),0)</x:f>
        <x:v>0</x:v>
      </x:c>
      <x:c r="AB538" s="145" t="n">
        <x:f>IFERROR((EXP(-$G538/INDEX($AV$5:$BA$12,MATCH($D538,$AR$5:$AR$12,0),4))*($G538/INDEX($AV$5:$BA$12,MATCH($D538,$AR$5:$AR$12,0),4))^$I538)/((EXP(-$G538/INDEX($AV$5:$BA$12,MATCH($D538,$AR$5:$AR$12,0),1))*($G538/INDEX($AV$5:$BA$12,MATCH($D538,$AR$5:$AR$12,0),1))^$I538)+(EXP(-$G538/INDEX($AV$5:$BA$12,MATCH($D538,$AR$5:$AR$12,0),2))*($G538/INDEX($AV$5:$BA$12,MATCH($D538,$AR$5:$AR$12,0),2))^$I538)+(EXP(-$G538/INDEX($AV$5:$BA$12,MATCH($D538,$AR$5:$AR$12,0),3))*($G538/INDEX($AV$5:$BA$12,MATCH($D538,$AR$5:$AR$12,0),3))^$I538)+(EXP(-$G538/INDEX($AV$5:$BA$12,MATCH($D538,$AR$5:$AR$12,0),4))*($G538/INDEX($AV$5:$BA$12,MATCH($D538,$AR$5:$AR$12,0),4))^$I538)+(EXP(-$G538/INDEX($AV$5:$BA$12,MATCH($D538,$AR$5:$AR$12,0),5))*($G538/INDEX($AV$5:$BA$12,MATCH($D538,$AR$5:$AR$12,0),5))^$I538)+(EXP(-$G538/INDEX($AV$5:$BA$12,MATCH($D538,$AR$5:$AR$12,0),6))*($G538/INDEX($AV$5:$BA$12,MATCH($D538,$AR$5:$AR$12,0),6))^$I538)),0)</x:f>
        <x:v>0</x:v>
      </x:c>
      <x:c r="AC538" s="145" t="n">
        <x:f>IFERROR((EXP(-$G538/INDEX($AV$5:$BA$12,MATCH($D538,$AR$5:$AR$12,0),5))*($G538/INDEX($AV$5:$BA$12,MATCH($D538,$AR$5:$AR$12,0),5))^$I538)/((EXP(-$G538/INDEX($AV$5:$BA$12,MATCH($D538,$AR$5:$AR$12,0),1))*($G538/INDEX($AV$5:$BA$12,MATCH($D538,$AR$5:$AR$12,0),1))^$I538)+(EXP(-$G538/INDEX($AV$5:$BA$12,MATCH($D538,$AR$5:$AR$12,0),2))*($G538/INDEX($AV$5:$BA$12,MATCH($D538,$AR$5:$AR$12,0),2))^$I538)+(EXP(-$G538/INDEX($AV$5:$BA$12,MATCH($D538,$AR$5:$AR$12,0),3))*($G538/INDEX($AV$5:$BA$12,MATCH($D538,$AR$5:$AR$12,0),3))^$I538)+(EXP(-$G538/INDEX($AV$5:$BA$12,MATCH($D538,$AR$5:$AR$12,0),4))*($G538/INDEX($AV$5:$BA$12,MATCH($D538,$AR$5:$AR$12,0),4))^$I538)+(EXP(-$G538/INDEX($AV$5:$BA$12,MATCH($D538,$AR$5:$AR$12,0),5))*($G538/INDEX($AV$5:$BA$12,MATCH($D538,$AR$5:$AR$12,0),5))^$I538)+(EXP(-$G538/INDEX($AV$5:$BA$12,MATCH($D538,$AR$5:$AR$12,0),6))*($G538/INDEX($AV$5:$BA$12,MATCH($D538,$AR$5:$AR$12,0),6))^$I538)),0)</x:f>
        <x:v>0</x:v>
      </x:c>
      <x:c r="AD538" s="145" t="n">
        <x:f>IFERROR((EXP(-$G538/INDEX($AV$5:$BA$12,MATCH($D538,$AR$5:$AR$12,0),6))*($G538/INDEX($AV$5:$BA$12,MATCH($D538,$AR$5:$AR$12,0),6))^$I538)/((EXP(-$G538/INDEX($AV$5:$BA$12,MATCH($D538,$AR$5:$AR$12,0),1))*($G538/INDEX($AV$5:$BA$12,MATCH($D538,$AR$5:$AR$12,0),1))^$I538)+(EXP(-$G538/INDEX($AV$5:$BA$12,MATCH($D538,$AR$5:$AR$12,0),2))*($G538/INDEX($AV$5:$BA$12,MATCH($D538,$AR$5:$AR$12,0),2))^$I538)+(EXP(-$G538/INDEX($AV$5:$BA$12,MATCH($D538,$AR$5:$AR$12,0),3))*($G538/INDEX($AV$5:$BA$12,MATCH($D538,$AR$5:$AR$12,0),3))^$I538)+(EXP(-$G538/INDEX($AV$5:$BA$12,MATCH($D538,$AR$5:$AR$12,0),4))*($G538/INDEX($AV$5:$BA$12,MATCH($D538,$AR$5:$AR$12,0),4))^$I538)+(EXP(-$G538/INDEX($AV$5:$BA$12,MATCH($D538,$AR$5:$AR$12,0),5))*($G538/INDEX($AV$5:$BA$12,MATCH($D538,$AR$5:$AR$12,0),5))^$I538)+(EXP(-$G538/INDEX($AV$5:$BA$12,MATCH($D538,$AR$5:$AR$12,0),6))*($G538/INDEX($AV$5:$BA$12,MATCH($D538,$AR$5:$AR$12,0),6))^$I538)),0)</x:f>
        <x:v>0</x:v>
      </x:c>
      <x:c r="AE538" s="145" t="n">
        <x:f>IFERROR((EXP(-$G538/INDEX($BB$5:$BG$12,MATCH($D538,$AR$5:$AR$12,0),1))*($G538/INDEX($BB$5:$BG$12,MATCH($D538,$AR$5:$AR$12,0),1))^$J538)/((EXP(-$G538/INDEX($BB$5:$BG$12,MATCH($D538,$AR$5:$AR$12,0),1))*($G538/INDEX($BB$5:$BG$12,MATCH($D538,$AR$5:$AR$12,0),1))^$J538)+(EXP(-$G538/INDEX($BB$5:$BG$12,MATCH($D538,$AR$5:$AR$12,0),2))*($G538/INDEX($BB$5:$BG$12,MATCH($D538,$AR$5:$AR$12,0),2))^$J538)+(EXP(-$G538/INDEX($BB$5:$BG$12,MATCH($D538,$AR$5:$AR$12,0),3))*($G538/INDEX($BB$5:$BG$12,MATCH($D538,$AR$5:$AR$12,0),3))^$J538)+(EXP(-$G538/INDEX($BB$5:$BG$12,MATCH($D538,$AR$5:$AR$12,0),4))*($G538/INDEX($BB$5:$BG$12,MATCH($D538,$AR$5:$AR$12,0),4))^$J538)+(EXP(-$G538/INDEX($BB$5:$BG$12,MATCH($D538,$AR$5:$AR$12,0),5))*($G538/INDEX($BB$5:$BG$12,MATCH($D538,$AR$5:$AR$12,0),5))^$J538)+(EXP(-$G538/INDEX($BB$5:$BG$12,MATCH($D538,$AR$5:$AR$12,0),6))*($G538/INDEX($BB$5:$BG$12,MATCH($D538,$AR$5:$AR$12,0),6))^$J538)),0)</x:f>
        <x:v>0</x:v>
      </x:c>
      <x:c r="AF538" s="145" t="n">
        <x:f>IFERROR((EXP(-$G538/INDEX($BB$5:$BG$12,MATCH($D538,$AR$5:$AR$12,0),2))*($G538/INDEX($BB$5:$BG$12,MATCH($D538,$AR$5:$AR$12,0),2))^$J538)/((EXP(-$G538/INDEX($BB$5:$BG$12,MATCH($D538,$AR$5:$AR$12,0),1))*($G538/INDEX($BB$5:$BG$12,MATCH($D538,$AR$5:$AR$12,0),1))^$J538)+(EXP(-$G538/INDEX($BB$5:$BG$12,MATCH($D538,$AR$5:$AR$12,0),2))*($G538/INDEX($BB$5:$BG$12,MATCH($D538,$AR$5:$AR$12,0),2))^$J538)+(EXP(-$G538/INDEX($BB$5:$BG$12,MATCH($D538,$AR$5:$AR$12,0),3))*($G538/INDEX($BB$5:$BG$12,MATCH($D538,$AR$5:$AR$12,0),3))^$J538)+(EXP(-$G538/INDEX($BB$5:$BG$12,MATCH($D538,$AR$5:$AR$12,0),4))*($G538/INDEX($BB$5:$BG$12,MATCH($D538,$AR$5:$AR$12,0),4))^$J538)+(EXP(-$G538/INDEX($BB$5:$BG$12,MATCH($D538,$AR$5:$AR$12,0),5))*($G538/INDEX($BB$5:$BG$12,MATCH($D538,$AR$5:$AR$12,0),5))^$J538)+(EXP(-$G538/INDEX($BB$5:$BG$12,MATCH($D538,$AR$5:$AR$12,0),6))*($G538/INDEX($BB$5:$BG$12,MATCH($D538,$AR$5:$AR$12,0),6))^$J538)),0)</x:f>
        <x:v>0</x:v>
      </x:c>
      <x:c r="AG538" s="145" t="n">
        <x:f>IFERROR((EXP(-$G538/INDEX($BB$5:$BG$12,MATCH($D538,$AR$5:$AR$12,0),3))*($G538/INDEX($BB$5:$BG$12,MATCH($D538,$AR$5:$AR$12,0),3))^$J538)/((EXP(-$G538/INDEX($BB$5:$BG$12,MATCH($D538,$AR$5:$AR$12,0),1))*($G538/INDEX($BB$5:$BG$12,MATCH($D538,$AR$5:$AR$12,0),1))^$J538)+(EXP(-$G538/INDEX($BB$5:$BG$12,MATCH($D538,$AR$5:$AR$12,0),2))*($G538/INDEX($BB$5:$BG$12,MATCH($D538,$AR$5:$AR$12,0),2))^$J538)+(EXP(-$G538/INDEX($BB$5:$BG$12,MATCH($D538,$AR$5:$AR$12,0),3))*($G538/INDEX($BB$5:$BG$12,MATCH($D538,$AR$5:$AR$12,0),3))^$J538)+(EXP(-$G538/INDEX($BB$5:$BG$12,MATCH($D538,$AR$5:$AR$12,0),4))*($G538/INDEX($BB$5:$BG$12,MATCH($D538,$AR$5:$AR$12,0),4))^$J538)+(EXP(-$G538/INDEX($BB$5:$BG$12,MATCH($D538,$AR$5:$AR$12,0),5))*($G538/INDEX($BB$5:$BG$12,MATCH($D538,$AR$5:$AR$12,0),5))^$J538)+(EXP(-$G538/INDEX($BB$5:$BG$12,MATCH($D538,$AR$5:$AR$12,0),6))*($G538/INDEX($BB$5:$BG$12,MATCH($D538,$AR$5:$AR$12,0),6))^$J538)),0)</x:f>
        <x:v>0</x:v>
      </x:c>
      <x:c r="AH538" s="145" t="n">
        <x:f>IFERROR((EXP(-$G538/INDEX($BB$5:$BG$12,MATCH($D538,$AR$5:$AR$12,0),4))*($G538/INDEX($BB$5:$BG$12,MATCH($D538,$AR$5:$AR$12,0),4))^$J538)/((EXP(-$G538/INDEX($BB$5:$BG$12,MATCH($D538,$AR$5:$AR$12,0),1))*($G538/INDEX($BB$5:$BG$12,MATCH($D538,$AR$5:$AR$12,0),1))^$J538)+(EXP(-$G538/INDEX($BB$5:$BG$12,MATCH($D538,$AR$5:$AR$12,0),2))*($G538/INDEX($BB$5:$BG$12,MATCH($D538,$AR$5:$AR$12,0),2))^$J538)+(EXP(-$G538/INDEX($BB$5:$BG$12,MATCH($D538,$AR$5:$AR$12,0),3))*($G538/INDEX($BB$5:$BG$12,MATCH($D538,$AR$5:$AR$12,0),3))^$J538)+(EXP(-$G538/INDEX($BB$5:$BG$12,MATCH($D538,$AR$5:$AR$12,0),4))*($G538/INDEX($BB$5:$BG$12,MATCH($D538,$AR$5:$AR$12,0),4))^$J538)+(EXP(-$G538/INDEX($BB$5:$BG$12,MATCH($D538,$AR$5:$AR$12,0),5))*($G538/INDEX($BB$5:$BG$12,MATCH($D538,$AR$5:$AR$12,0),5))^$J538)+(EXP(-$G538/INDEX($BB$5:$BG$12,MATCH($D538,$AR$5:$AR$12,0),6))*($G538/INDEX($BB$5:$BG$12,MATCH($D538,$AR$5:$AR$12,0),6))^$J538)),0)</x:f>
        <x:v>0</x:v>
      </x:c>
      <x:c r="AI538" s="145" t="n">
        <x:f>IFERROR((EXP(-$G538/INDEX($BB$5:$BG$12,MATCH($D538,$AR$5:$AR$12,0),5))*($G538/INDEX($BB$5:$BG$12,MATCH($D538,$AR$5:$AR$12,0),5))^$J538)/((EXP(-$G538/INDEX($BB$5:$BG$12,MATCH($D538,$AR$5:$AR$12,0),1))*($G538/INDEX($BB$5:$BG$12,MATCH($D538,$AR$5:$AR$12,0),1))^$J538)+(EXP(-$G538/INDEX($BB$5:$BG$12,MATCH($D538,$AR$5:$AR$12,0),2))*($G538/INDEX($BB$5:$BG$12,MATCH($D538,$AR$5:$AR$12,0),2))^$J538)+(EXP(-$G538/INDEX($BB$5:$BG$12,MATCH($D538,$AR$5:$AR$12,0),3))*($G538/INDEX($BB$5:$BG$12,MATCH($D538,$AR$5:$AR$12,0),3))^$J538)+(EXP(-$G538/INDEX($BB$5:$BG$12,MATCH($D538,$AR$5:$AR$12,0),4))*($G538/INDEX($BB$5:$BG$12,MATCH($D538,$AR$5:$AR$12,0),4))^$J538)+(EXP(-$G538/INDEX($BB$5:$BG$12,MATCH($D538,$AR$5:$AR$12,0),5))*($G538/INDEX($BB$5:$BG$12,MATCH($D538,$AR$5:$AR$12,0),5))^$J538)+(EXP(-$G538/INDEX($BB$5:$BG$12,MATCH($D538,$AR$5:$AR$12,0),6))*($G538/INDEX($BB$5:$BG$12,MATCH($D538,$AR$5:$AR$12,0),6))^$J538)),0)</x:f>
        <x:v>0</x:v>
      </x:c>
      <x:c r="AJ538" s="145" t="n">
        <x:f>IFERROR((EXP(-$G538/INDEX($BB$5:$BG$12,MATCH($D538,$AR$5:$AR$12,0),6))*($G538/INDEX($BB$5:$BG$12,MATCH($D538,$AR$5:$AR$12,0),6))^$J538)/((EXP(-$G538/INDEX($BB$5:$BG$12,MATCH($D538,$AR$5:$AR$12,0),1))*($G538/INDEX($BB$5:$BG$12,MATCH($D538,$AR$5:$AR$12,0),1))^$J538)+(EXP(-$G538/INDEX($BB$5:$BG$12,MATCH($D538,$AR$5:$AR$12,0),2))*($G538/INDEX($BB$5:$BG$12,MATCH($D538,$AR$5:$AR$12,0),2))^$J538)+(EXP(-$G538/INDEX($BB$5:$BG$12,MATCH($D538,$AR$5:$AR$12,0),3))*($G538/INDEX($BB$5:$BG$12,MATCH($D538,$AR$5:$AR$12,0),3))^$J538)+(EXP(-$G538/INDEX($BB$5:$BG$12,MATCH($D538,$AR$5:$AR$12,0),4))*($G538/INDEX($BB$5:$BG$12,MATCH($D538,$AR$5:$AR$12,0),4))^$J538)+(EXP(-$G538/INDEX($BB$5:$BG$12,MATCH($D538,$AR$5:$AR$12,0),5))*($G538/INDEX($BB$5:$BG$12,MATCH($D538,$AR$5:$AR$12,0),5))^$J538)+(EXP(-$G538/INDEX($BB$5:$BG$12,MATCH($D538,$AR$5:$AR$12,0),6))*($G538/INDEX($BB$5:$BG$12,MATCH($D538,$AR$5:$AR$12,0),6))^$J538)),0)</x:f>
        <x:v>0</x:v>
      </x:c>
      <x:c r="BJ538"/>
      <x:c r="BK538"/>
      <x:c r="BL538"/>
      <x:c r="BM538"/>
      <x:c r="BN538"/>
      <x:c r="BO538"/>
      <x:c r="BP538"/>
      <x:c r="BQ538"/>
      <x:c r="BR538"/>
      <x:c r="BS538"/>
      <x:c r="BT538"/>
      <x:c r="BU538"/>
      <x:c r="BV538"/>
      <x:c r="BW538"/>
      <x:c r="BX538"/>
      <x:c r="BY538"/>
      <x:c r="BZ538"/>
    </x:row>
    <x:row r="539">
      <x:c r="A539" s="30" t="n">
        <x:f>'対象台データ'!A537</x:f>
        <x:v>46230</x:v>
      </x:c>
      <x:c r="B539" s="1004" t="str">
        <x:f>'対象台データ'!B537</x:f>
        <x:v>月</x:v>
      </x:c>
      <x:c r="C539" s="1004" t="str">
        <x:f>'対象台データ'!C537</x:f>
        <x:v>7/27</x:v>
      </x:c>
      <x:c r="D539" t="str">
        <x:f>'対象台データ'!D537</x:f>
        <x:v>東京喰種</x:v>
      </x:c>
      <x:c r="E539" s="1015" t="n">
        <x:f>IF($X539="A",MIN(100,MAX(0,55+(V539-55)*(1+0.4*SQRT(MIN(G539/8000,1))))),MIN(100,MAX(0,V539)))</x:f>
        <x:v>26.87303775834918</x:v>
      </x:c>
      <x:c r="F539" s="1017" t="n">
        <x:f>'対象台データ'!E537</x:f>
        <x:v>463</x:v>
      </x:c>
      <x:c r="G539" s="644" t="n">
        <x:f>'対象台データ'!F537</x:f>
        <x:v>6498</x:v>
      </x:c>
      <x:c r="H539" s="644" t="n">
        <x:f>'対象台データ'!G537</x:f>
        <x:v>-2713</x:v>
      </x:c>
      <x:c r="I539" s="644" t="n">
        <x:f>'対象台データ'!H537</x:f>
        <x:v>0</x:v>
      </x:c>
      <x:c r="J539" s="644" t="n">
        <x:f>'対象台データ'!I537</x:f>
        <x:v>31</x:v>
      </x:c>
      <x:c r="K539" s="145" t="n">
        <x:f>'対象台データ'!K537</x:f>
        <x:v>0.8608289730173386</x:v>
      </x:c>
      <x:c r="L539" s="28" t="n">
        <x:f>IF(G539&lt;=0,5,IF(G539&lt;1500,5+(G539-0)*(20-5)/(1500-0),IF(G539&lt;3000,20+(G539-1500)*(40-20)/(3000-1500),IF(G539&lt;4500,40+(G539-3000)*(58-40)/(4500-3000),IF(G539&lt;6000,58+(G539-4500)*(72-58)/(6000-4500),IF(G539&lt;7500,72+(G539-6000)*(84-72)/(7500-6000),IF(G539&lt;9000,84+(G539-7500)*(93-84)/(9000-7500),IF(G539&lt;11000,93+(G539-9000)*(100-93)/(11000-9000),100))))))))</x:f>
        <x:v>75.984</x:v>
      </x:c>
      <x:c r="M539" s="28" t="n">
        <x:v>1</x:v>
      </x:c>
      <x:c r="N539" s="28" t="n">
        <x:f>MIN(100,L539*M539)</x:f>
        <x:v>75.984</x:v>
      </x:c>
      <x:c r="O539" s="28" t="n">
        <x:f>IF(K539&lt;=0.8,0,IF(K539&lt;0.9,0+(K539-0.8)*(10-0)/(0.9-0.8),IF(K539&lt;1,10+(K539-0.9)*(35-10)/(1-0.9),IF(K539&lt;1.2,35+(K539-1)*(87-35)/(1.2-1),IF(K539&lt;1.3,87+(K539-1.2)*(96-87)/(1.3-1.2),IF(K539&lt;1.45,96+(K539-1.3)*(100-96)/(1.45-1.3),100))))))</x:f>
        <x:v>6.08289730173386</x:v>
      </x:c>
      <x:c r="P539" s="145" t="n">
        <x:f>MIN(1,SQRT(G539/8000))</x:f>
        <x:v>0.9012491331479882</x:v>
      </x:c>
      <x:c r="Q539" s="28" t="n">
        <x:f>35+(O539-35)*P539</x:f>
        <x:v>8.938486260036292</x:v>
      </x:c>
      <x:c r="R539" s="28" t="n">
        <x:f>IF(K539&lt;0.95,MIN(25,(0.95-K539)*250),0)</x:f>
        <x:v>22.292756745665333</x:v>
      </x:c>
      <x:c r="S539" s="28" t="n">
        <x:f>IF($X539="A",Y539*5+Z539*15+AA539*30+AB539*60+AC539*80+AD539*100,0)</x:f>
        <x:v>0</x:v>
      </x:c>
      <x:c r="T539" s="28" t="n">
        <x:f>IF($X539="A",AE539*5+AF539*15+AG539*30+AH539*60+AI539*80+AJ539*100,0)</x:f>
        <x:v>0</x:v>
      </x:c>
      <x:c r="U539" s="28" t="n">
        <x:f>IF($X539="A",S539*15%+T539*30%+Q539*55%,0)</x:f>
        <x:v>0</x:v>
      </x:c>
      <x:c r="V539" s="1019" t="n">
        <x:f>IF($X539="A",U539*80%+N539*20%,N539*IFERROR(INDEX($AT$5:$AT$60,MATCH($D539,$AR$5:$AR$60,0)),0.6)+Q539*IFERROR(INDEX($AU$5:$AU$60,MATCH($D539,$AR$5:$AR$60,0)),0.4)-R539)</x:f>
        <x:v>26.87303775834918</x:v>
      </x:c>
      <x:c r="W539" s="25" t="str">
        <x:f>IF(E539&gt;=90,"設定6級候補",IF(E539&gt;=75,"設定4以上強候補",IF(E539&gt;=60,"設定4以上を疑う","要観察")))</x:f>
        <x:v>要観察</x:v>
      </x:c>
      <x:c r="X539" s="1004" t="str">
        <x:f>IFERROR(INDEX($AS$5:$AS$60,MATCH($D539,$AR$5:$AR$60,0)),"AT")</x:f>
        <x:v>AT</x:v>
      </x:c>
      <x:c r="Y539" s="145" t="n">
        <x:f>IFERROR((EXP(-$G539/INDEX($AV$5:$BA$12,MATCH($D539,$AR$5:$AR$12,0),1))*($G539/INDEX($AV$5:$BA$12,MATCH($D539,$AR$5:$AR$12,0),1))^$I539)/((EXP(-$G539/INDEX($AV$5:$BA$12,MATCH($D539,$AR$5:$AR$12,0),1))*($G539/INDEX($AV$5:$BA$12,MATCH($D539,$AR$5:$AR$12,0),1))^$I539)+(EXP(-$G539/INDEX($AV$5:$BA$12,MATCH($D539,$AR$5:$AR$12,0),2))*($G539/INDEX($AV$5:$BA$12,MATCH($D539,$AR$5:$AR$12,0),2))^$I539)+(EXP(-$G539/INDEX($AV$5:$BA$12,MATCH($D539,$AR$5:$AR$12,0),3))*($G539/INDEX($AV$5:$BA$12,MATCH($D539,$AR$5:$AR$12,0),3))^$I539)+(EXP(-$G539/INDEX($AV$5:$BA$12,MATCH($D539,$AR$5:$AR$12,0),4))*($G539/INDEX($AV$5:$BA$12,MATCH($D539,$AR$5:$AR$12,0),4))^$I539)+(EXP(-$G539/INDEX($AV$5:$BA$12,MATCH($D539,$AR$5:$AR$12,0),5))*($G539/INDEX($AV$5:$BA$12,MATCH($D539,$AR$5:$AR$12,0),5))^$I539)+(EXP(-$G539/INDEX($AV$5:$BA$12,MATCH($D539,$AR$5:$AR$12,0),6))*($G539/INDEX($AV$5:$BA$12,MATCH($D539,$AR$5:$AR$12,0),6))^$I539)),0)</x:f>
        <x:v>0</x:v>
      </x:c>
      <x:c r="Z539" s="145" t="n">
        <x:f>IFERROR((EXP(-$G539/INDEX($AV$5:$BA$12,MATCH($D539,$AR$5:$AR$12,0),2))*($G539/INDEX($AV$5:$BA$12,MATCH($D539,$AR$5:$AR$12,0),2))^$I539)/((EXP(-$G539/INDEX($AV$5:$BA$12,MATCH($D539,$AR$5:$AR$12,0),1))*($G539/INDEX($AV$5:$BA$12,MATCH($D539,$AR$5:$AR$12,0),1))^$I539)+(EXP(-$G539/INDEX($AV$5:$BA$12,MATCH($D539,$AR$5:$AR$12,0),2))*($G539/INDEX($AV$5:$BA$12,MATCH($D539,$AR$5:$AR$12,0),2))^$I539)+(EXP(-$G539/INDEX($AV$5:$BA$12,MATCH($D539,$AR$5:$AR$12,0),3))*($G539/INDEX($AV$5:$BA$12,MATCH($D539,$AR$5:$AR$12,0),3))^$I539)+(EXP(-$G539/INDEX($AV$5:$BA$12,MATCH($D539,$AR$5:$AR$12,0),4))*($G539/INDEX($AV$5:$BA$12,MATCH($D539,$AR$5:$AR$12,0),4))^$I539)+(EXP(-$G539/INDEX($AV$5:$BA$12,MATCH($D539,$AR$5:$AR$12,0),5))*($G539/INDEX($AV$5:$BA$12,MATCH($D539,$AR$5:$AR$12,0),5))^$I539)+(EXP(-$G539/INDEX($AV$5:$BA$12,MATCH($D539,$AR$5:$AR$12,0),6))*($G539/INDEX($AV$5:$BA$12,MATCH($D539,$AR$5:$AR$12,0),6))^$I539)),0)</x:f>
        <x:v>0</x:v>
      </x:c>
      <x:c r="AA539" s="145" t="n">
        <x:f>IFERROR((EXP(-$G539/INDEX($AV$5:$BA$12,MATCH($D539,$AR$5:$AR$12,0),3))*($G539/INDEX($AV$5:$BA$12,MATCH($D539,$AR$5:$AR$12,0),3))^$I539)/((EXP(-$G539/INDEX($AV$5:$BA$12,MATCH($D539,$AR$5:$AR$12,0),1))*($G539/INDEX($AV$5:$BA$12,MATCH($D539,$AR$5:$AR$12,0),1))^$I539)+(EXP(-$G539/INDEX($AV$5:$BA$12,MATCH($D539,$AR$5:$AR$12,0),2))*($G539/INDEX($AV$5:$BA$12,MATCH($D539,$AR$5:$AR$12,0),2))^$I539)+(EXP(-$G539/INDEX($AV$5:$BA$12,MATCH($D539,$AR$5:$AR$12,0),3))*($G539/INDEX($AV$5:$BA$12,MATCH($D539,$AR$5:$AR$12,0),3))^$I539)+(EXP(-$G539/INDEX($AV$5:$BA$12,MATCH($D539,$AR$5:$AR$12,0),4))*($G539/INDEX($AV$5:$BA$12,MATCH($D539,$AR$5:$AR$12,0),4))^$I539)+(EXP(-$G539/INDEX($AV$5:$BA$12,MATCH($D539,$AR$5:$AR$12,0),5))*($G539/INDEX($AV$5:$BA$12,MATCH($D539,$AR$5:$AR$12,0),5))^$I539)+(EXP(-$G539/INDEX($AV$5:$BA$12,MATCH($D539,$AR$5:$AR$12,0),6))*($G539/INDEX($AV$5:$BA$12,MATCH($D539,$AR$5:$AR$12,0),6))^$I539)),0)</x:f>
        <x:v>0</x:v>
      </x:c>
      <x:c r="AB539" s="145" t="n">
        <x:f>IFERROR((EXP(-$G539/INDEX($AV$5:$BA$12,MATCH($D539,$AR$5:$AR$12,0),4))*($G539/INDEX($AV$5:$BA$12,MATCH($D539,$AR$5:$AR$12,0),4))^$I539)/((EXP(-$G539/INDEX($AV$5:$BA$12,MATCH($D539,$AR$5:$AR$12,0),1))*($G539/INDEX($AV$5:$BA$12,MATCH($D539,$AR$5:$AR$12,0),1))^$I539)+(EXP(-$G539/INDEX($AV$5:$BA$12,MATCH($D539,$AR$5:$AR$12,0),2))*($G539/INDEX($AV$5:$BA$12,MATCH($D539,$AR$5:$AR$12,0),2))^$I539)+(EXP(-$G539/INDEX($AV$5:$BA$12,MATCH($D539,$AR$5:$AR$12,0),3))*($G539/INDEX($AV$5:$BA$12,MATCH($D539,$AR$5:$AR$12,0),3))^$I539)+(EXP(-$G539/INDEX($AV$5:$BA$12,MATCH($D539,$AR$5:$AR$12,0),4))*($G539/INDEX($AV$5:$BA$12,MATCH($D539,$AR$5:$AR$12,0),4))^$I539)+(EXP(-$G539/INDEX($AV$5:$BA$12,MATCH($D539,$AR$5:$AR$12,0),5))*($G539/INDEX($AV$5:$BA$12,MATCH($D539,$AR$5:$AR$12,0),5))^$I539)+(EXP(-$G539/INDEX($AV$5:$BA$12,MATCH($D539,$AR$5:$AR$12,0),6))*($G539/INDEX($AV$5:$BA$12,MATCH($D539,$AR$5:$AR$12,0),6))^$I539)),0)</x:f>
        <x:v>0</x:v>
      </x:c>
      <x:c r="AC539" s="145" t="n">
        <x:f>IFERROR((EXP(-$G539/INDEX($AV$5:$BA$12,MATCH($D539,$AR$5:$AR$12,0),5))*($G539/INDEX($AV$5:$BA$12,MATCH($D539,$AR$5:$AR$12,0),5))^$I539)/((EXP(-$G539/INDEX($AV$5:$BA$12,MATCH($D539,$AR$5:$AR$12,0),1))*($G539/INDEX($AV$5:$BA$12,MATCH($D539,$AR$5:$AR$12,0),1))^$I539)+(EXP(-$G539/INDEX($AV$5:$BA$12,MATCH($D539,$AR$5:$AR$12,0),2))*($G539/INDEX($AV$5:$BA$12,MATCH($D539,$AR$5:$AR$12,0),2))^$I539)+(EXP(-$G539/INDEX($AV$5:$BA$12,MATCH($D539,$AR$5:$AR$12,0),3))*($G539/INDEX($AV$5:$BA$12,MATCH($D539,$AR$5:$AR$12,0),3))^$I539)+(EXP(-$G539/INDEX($AV$5:$BA$12,MATCH($D539,$AR$5:$AR$12,0),4))*($G539/INDEX($AV$5:$BA$12,MATCH($D539,$AR$5:$AR$12,0),4))^$I539)+(EXP(-$G539/INDEX($AV$5:$BA$12,MATCH($D539,$AR$5:$AR$12,0),5))*($G539/INDEX($AV$5:$BA$12,MATCH($D539,$AR$5:$AR$12,0),5))^$I539)+(EXP(-$G539/INDEX($AV$5:$BA$12,MATCH($D539,$AR$5:$AR$12,0),6))*($G539/INDEX($AV$5:$BA$12,MATCH($D539,$AR$5:$AR$12,0),6))^$I539)),0)</x:f>
        <x:v>0</x:v>
      </x:c>
      <x:c r="AD539" s="145" t="n">
        <x:f>IFERROR((EXP(-$G539/INDEX($AV$5:$BA$12,MATCH($D539,$AR$5:$AR$12,0),6))*($G539/INDEX($AV$5:$BA$12,MATCH($D539,$AR$5:$AR$12,0),6))^$I539)/((EXP(-$G539/INDEX($AV$5:$BA$12,MATCH($D539,$AR$5:$AR$12,0),1))*($G539/INDEX($AV$5:$BA$12,MATCH($D539,$AR$5:$AR$12,0),1))^$I539)+(EXP(-$G539/INDEX($AV$5:$BA$12,MATCH($D539,$AR$5:$AR$12,0),2))*($G539/INDEX($AV$5:$BA$12,MATCH($D539,$AR$5:$AR$12,0),2))^$I539)+(EXP(-$G539/INDEX($AV$5:$BA$12,MATCH($D539,$AR$5:$AR$12,0),3))*($G539/INDEX($AV$5:$BA$12,MATCH($D539,$AR$5:$AR$12,0),3))^$I539)+(EXP(-$G539/INDEX($AV$5:$BA$12,MATCH($D539,$AR$5:$AR$12,0),4))*($G539/INDEX($AV$5:$BA$12,MATCH($D539,$AR$5:$AR$12,0),4))^$I539)+(EXP(-$G539/INDEX($AV$5:$BA$12,MATCH($D539,$AR$5:$AR$12,0),5))*($G539/INDEX($AV$5:$BA$12,MATCH($D539,$AR$5:$AR$12,0),5))^$I539)+(EXP(-$G539/INDEX($AV$5:$BA$12,MATCH($D539,$AR$5:$AR$12,0),6))*($G539/INDEX($AV$5:$BA$12,MATCH($D539,$AR$5:$AR$12,0),6))^$I539)),0)</x:f>
        <x:v>0</x:v>
      </x:c>
      <x:c r="AE539" s="145" t="n">
        <x:f>IFERROR((EXP(-$G539/INDEX($BB$5:$BG$12,MATCH($D539,$AR$5:$AR$12,0),1))*($G539/INDEX($BB$5:$BG$12,MATCH($D539,$AR$5:$AR$12,0),1))^$J539)/((EXP(-$G539/INDEX($BB$5:$BG$12,MATCH($D539,$AR$5:$AR$12,0),1))*($G539/INDEX($BB$5:$BG$12,MATCH($D539,$AR$5:$AR$12,0),1))^$J539)+(EXP(-$G539/INDEX($BB$5:$BG$12,MATCH($D539,$AR$5:$AR$12,0),2))*($G539/INDEX($BB$5:$BG$12,MATCH($D539,$AR$5:$AR$12,0),2))^$J539)+(EXP(-$G539/INDEX($BB$5:$BG$12,MATCH($D539,$AR$5:$AR$12,0),3))*($G539/INDEX($BB$5:$BG$12,MATCH($D539,$AR$5:$AR$12,0),3))^$J539)+(EXP(-$G539/INDEX($BB$5:$BG$12,MATCH($D539,$AR$5:$AR$12,0),4))*($G539/INDEX($BB$5:$BG$12,MATCH($D539,$AR$5:$AR$12,0),4))^$J539)+(EXP(-$G539/INDEX($BB$5:$BG$12,MATCH($D539,$AR$5:$AR$12,0),5))*($G539/INDEX($BB$5:$BG$12,MATCH($D539,$AR$5:$AR$12,0),5))^$J539)+(EXP(-$G539/INDEX($BB$5:$BG$12,MATCH($D539,$AR$5:$AR$12,0),6))*($G539/INDEX($BB$5:$BG$12,MATCH($D539,$AR$5:$AR$12,0),6))^$J539)),0)</x:f>
        <x:v>0</x:v>
      </x:c>
      <x:c r="AF539" s="145" t="n">
        <x:f>IFERROR((EXP(-$G539/INDEX($BB$5:$BG$12,MATCH($D539,$AR$5:$AR$12,0),2))*($G539/INDEX($BB$5:$BG$12,MATCH($D539,$AR$5:$AR$12,0),2))^$J539)/((EXP(-$G539/INDEX($BB$5:$BG$12,MATCH($D539,$AR$5:$AR$12,0),1))*($G539/INDEX($BB$5:$BG$12,MATCH($D539,$AR$5:$AR$12,0),1))^$J539)+(EXP(-$G539/INDEX($BB$5:$BG$12,MATCH($D539,$AR$5:$AR$12,0),2))*($G539/INDEX($BB$5:$BG$12,MATCH($D539,$AR$5:$AR$12,0),2))^$J539)+(EXP(-$G539/INDEX($BB$5:$BG$12,MATCH($D539,$AR$5:$AR$12,0),3))*($G539/INDEX($BB$5:$BG$12,MATCH($D539,$AR$5:$AR$12,0),3))^$J539)+(EXP(-$G539/INDEX($BB$5:$BG$12,MATCH($D539,$AR$5:$AR$12,0),4))*($G539/INDEX($BB$5:$BG$12,MATCH($D539,$AR$5:$AR$12,0),4))^$J539)+(EXP(-$G539/INDEX($BB$5:$BG$12,MATCH($D539,$AR$5:$AR$12,0),5))*($G539/INDEX($BB$5:$BG$12,MATCH($D539,$AR$5:$AR$12,0),5))^$J539)+(EXP(-$G539/INDEX($BB$5:$BG$12,MATCH($D539,$AR$5:$AR$12,0),6))*($G539/INDEX($BB$5:$BG$12,MATCH($D539,$AR$5:$AR$12,0),6))^$J539)),0)</x:f>
        <x:v>0</x:v>
      </x:c>
      <x:c r="AG539" s="145" t="n">
        <x:f>IFERROR((EXP(-$G539/INDEX($BB$5:$BG$12,MATCH($D539,$AR$5:$AR$12,0),3))*($G539/INDEX($BB$5:$BG$12,MATCH($D539,$AR$5:$AR$12,0),3))^$J539)/((EXP(-$G539/INDEX($BB$5:$BG$12,MATCH($D539,$AR$5:$AR$12,0),1))*($G539/INDEX($BB$5:$BG$12,MATCH($D539,$AR$5:$AR$12,0),1))^$J539)+(EXP(-$G539/INDEX($BB$5:$BG$12,MATCH($D539,$AR$5:$AR$12,0),2))*($G539/INDEX($BB$5:$BG$12,MATCH($D539,$AR$5:$AR$12,0),2))^$J539)+(EXP(-$G539/INDEX($BB$5:$BG$12,MATCH($D539,$AR$5:$AR$12,0),3))*($G539/INDEX($BB$5:$BG$12,MATCH($D539,$AR$5:$AR$12,0),3))^$J539)+(EXP(-$G539/INDEX($BB$5:$BG$12,MATCH($D539,$AR$5:$AR$12,0),4))*($G539/INDEX($BB$5:$BG$12,MATCH($D539,$AR$5:$AR$12,0),4))^$J539)+(EXP(-$G539/INDEX($BB$5:$BG$12,MATCH($D539,$AR$5:$AR$12,0),5))*($G539/INDEX($BB$5:$BG$12,MATCH($D539,$AR$5:$AR$12,0),5))^$J539)+(EXP(-$G539/INDEX($BB$5:$BG$12,MATCH($D539,$AR$5:$AR$12,0),6))*($G539/INDEX($BB$5:$BG$12,MATCH($D539,$AR$5:$AR$12,0),6))^$J539)),0)</x:f>
        <x:v>0</x:v>
      </x:c>
      <x:c r="AH539" s="145" t="n">
        <x:f>IFERROR((EXP(-$G539/INDEX($BB$5:$BG$12,MATCH($D539,$AR$5:$AR$12,0),4))*($G539/INDEX($BB$5:$BG$12,MATCH($D539,$AR$5:$AR$12,0),4))^$J539)/((EXP(-$G539/INDEX($BB$5:$BG$12,MATCH($D539,$AR$5:$AR$12,0),1))*($G539/INDEX($BB$5:$BG$12,MATCH($D539,$AR$5:$AR$12,0),1))^$J539)+(EXP(-$G539/INDEX($BB$5:$BG$12,MATCH($D539,$AR$5:$AR$12,0),2))*($G539/INDEX($BB$5:$BG$12,MATCH($D539,$AR$5:$AR$12,0),2))^$J539)+(EXP(-$G539/INDEX($BB$5:$BG$12,MATCH($D539,$AR$5:$AR$12,0),3))*($G539/INDEX($BB$5:$BG$12,MATCH($D539,$AR$5:$AR$12,0),3))^$J539)+(EXP(-$G539/INDEX($BB$5:$BG$12,MATCH($D539,$AR$5:$AR$12,0),4))*($G539/INDEX($BB$5:$BG$12,MATCH($D539,$AR$5:$AR$12,0),4))^$J539)+(EXP(-$G539/INDEX($BB$5:$BG$12,MATCH($D539,$AR$5:$AR$12,0),5))*($G539/INDEX($BB$5:$BG$12,MATCH($D539,$AR$5:$AR$12,0),5))^$J539)+(EXP(-$G539/INDEX($BB$5:$BG$12,MATCH($D539,$AR$5:$AR$12,0),6))*($G539/INDEX($BB$5:$BG$12,MATCH($D539,$AR$5:$AR$12,0),6))^$J539)),0)</x:f>
        <x:v>0</x:v>
      </x:c>
      <x:c r="AI539" s="145" t="n">
        <x:f>IFERROR((EXP(-$G539/INDEX($BB$5:$BG$12,MATCH($D539,$AR$5:$AR$12,0),5))*($G539/INDEX($BB$5:$BG$12,MATCH($D539,$AR$5:$AR$12,0),5))^$J539)/((EXP(-$G539/INDEX($BB$5:$BG$12,MATCH($D539,$AR$5:$AR$12,0),1))*($G539/INDEX($BB$5:$BG$12,MATCH($D539,$AR$5:$AR$12,0),1))^$J539)+(EXP(-$G539/INDEX($BB$5:$BG$12,MATCH($D539,$AR$5:$AR$12,0),2))*($G539/INDEX($BB$5:$BG$12,MATCH($D539,$AR$5:$AR$12,0),2))^$J539)+(EXP(-$G539/INDEX($BB$5:$BG$12,MATCH($D539,$AR$5:$AR$12,0),3))*($G539/INDEX($BB$5:$BG$12,MATCH($D539,$AR$5:$AR$12,0),3))^$J539)+(EXP(-$G539/INDEX($BB$5:$BG$12,MATCH($D539,$AR$5:$AR$12,0),4))*($G539/INDEX($BB$5:$BG$12,MATCH($D539,$AR$5:$AR$12,0),4))^$J539)+(EXP(-$G539/INDEX($BB$5:$BG$12,MATCH($D539,$AR$5:$AR$12,0),5))*($G539/INDEX($BB$5:$BG$12,MATCH($D539,$AR$5:$AR$12,0),5))^$J539)+(EXP(-$G539/INDEX($BB$5:$BG$12,MATCH($D539,$AR$5:$AR$12,0),6))*($G539/INDEX($BB$5:$BG$12,MATCH($D539,$AR$5:$AR$12,0),6))^$J539)),0)</x:f>
        <x:v>0</x:v>
      </x:c>
      <x:c r="AJ539" s="145" t="n">
        <x:f>IFERROR((EXP(-$G539/INDEX($BB$5:$BG$12,MATCH($D539,$AR$5:$AR$12,0),6))*($G539/INDEX($BB$5:$BG$12,MATCH($D539,$AR$5:$AR$12,0),6))^$J539)/((EXP(-$G539/INDEX($BB$5:$BG$12,MATCH($D539,$AR$5:$AR$12,0),1))*($G539/INDEX($BB$5:$BG$12,MATCH($D539,$AR$5:$AR$12,0),1))^$J539)+(EXP(-$G539/INDEX($BB$5:$BG$12,MATCH($D539,$AR$5:$AR$12,0),2))*($G539/INDEX($BB$5:$BG$12,MATCH($D539,$AR$5:$AR$12,0),2))^$J539)+(EXP(-$G539/INDEX($BB$5:$BG$12,MATCH($D539,$AR$5:$AR$12,0),3))*($G539/INDEX($BB$5:$BG$12,MATCH($D539,$AR$5:$AR$12,0),3))^$J539)+(EXP(-$G539/INDEX($BB$5:$BG$12,MATCH($D539,$AR$5:$AR$12,0),4))*($G539/INDEX($BB$5:$BG$12,MATCH($D539,$AR$5:$AR$12,0),4))^$J539)+(EXP(-$G539/INDEX($BB$5:$BG$12,MATCH($D539,$AR$5:$AR$12,0),5))*($G539/INDEX($BB$5:$BG$12,MATCH($D539,$AR$5:$AR$12,0),5))^$J539)+(EXP(-$G539/INDEX($BB$5:$BG$12,MATCH($D539,$AR$5:$AR$12,0),6))*($G539/INDEX($BB$5:$BG$12,MATCH($D539,$AR$5:$AR$12,0),6))^$J539)),0)</x:f>
        <x:v>0</x:v>
      </x:c>
      <x:c r="BJ539"/>
      <x:c r="BK539"/>
      <x:c r="BL539"/>
      <x:c r="BM539"/>
      <x:c r="BN539"/>
      <x:c r="BO539"/>
      <x:c r="BP539"/>
      <x:c r="BQ539"/>
      <x:c r="BR539"/>
      <x:c r="BS539"/>
      <x:c r="BT539"/>
      <x:c r="BU539"/>
      <x:c r="BV539"/>
      <x:c r="BW539"/>
      <x:c r="BX539"/>
      <x:c r="BY539"/>
      <x:c r="BZ539"/>
    </x:row>
    <x:row r="540">
      <x:c r="A540" s="30" t="n">
        <x:f>'対象台データ'!A538</x:f>
        <x:v>46230</x:v>
      </x:c>
      <x:c r="B540" s="1004" t="str">
        <x:f>'対象台データ'!B538</x:f>
        <x:v>月</x:v>
      </x:c>
      <x:c r="C540" s="1004" t="str">
        <x:f>'対象台データ'!C538</x:f>
        <x:v>7/27</x:v>
      </x:c>
      <x:c r="D540" t="str">
        <x:f>'対象台データ'!D538</x:f>
        <x:v>東京喰種</x:v>
      </x:c>
      <x:c r="E540" s="1015" t="n">
        <x:f>IF($X540="A",MIN(100,MAX(0,55+(V540-55)*(1+0.4*SQRT(MIN(G540/8000,1))))),MIN(100,MAX(0,V540)))</x:f>
        <x:v>67.54030597415448</x:v>
      </x:c>
      <x:c r="F540" s="1017" t="n">
        <x:f>'対象台データ'!E538</x:f>
        <x:v>464</x:v>
      </x:c>
      <x:c r="G540" s="644" t="n">
        <x:f>'対象台データ'!F538</x:f>
        <x:v>4549</x:v>
      </x:c>
      <x:c r="H540" s="644" t="n">
        <x:f>'対象台データ'!G538</x:f>
        <x:v>4207</x:v>
      </x:c>
      <x:c r="I540" s="644" t="n">
        <x:f>'対象台データ'!H538</x:f>
        <x:v>0</x:v>
      </x:c>
      <x:c r="J540" s="644" t="n">
        <x:f>'対象台データ'!I538</x:f>
        <x:v>25</x:v>
      </x:c>
      <x:c r="K540" s="145" t="n">
        <x:f>'対象台データ'!K538</x:f>
        <x:v>1.3082728804865538</x:v>
      </x:c>
      <x:c r="L540" s="28" t="n">
        <x:f>IF(G540&lt;=0,5,IF(G540&lt;1500,5+(G540-0)*(20-5)/(1500-0),IF(G540&lt;3000,20+(G540-1500)*(40-20)/(3000-1500),IF(G540&lt;4500,40+(G540-3000)*(58-40)/(4500-3000),IF(G540&lt;6000,58+(G540-4500)*(72-58)/(6000-4500),IF(G540&lt;7500,72+(G540-6000)*(84-72)/(7500-6000),IF(G540&lt;9000,84+(G540-7500)*(93-84)/(9000-7500),IF(G540&lt;11000,93+(G540-9000)*(100-93)/(11000-9000),100))))))))</x:f>
        <x:v>58.45733333333333</x:v>
      </x:c>
      <x:c r="M540" s="28" t="n">
        <x:v>1</x:v>
      </x:c>
      <x:c r="N540" s="28" t="n">
        <x:f>MIN(100,L540*M540)</x:f>
        <x:v>58.45733333333333</x:v>
      </x:c>
      <x:c r="O540" s="28" t="n">
        <x:f>IF(K540&lt;=0.8,0,IF(K540&lt;0.9,0+(K540-0.8)*(10-0)/(0.9-0.8),IF(K540&lt;1,10+(K540-0.9)*(35-10)/(1-0.9),IF(K540&lt;1.2,35+(K540-1)*(87-35)/(1.2-1),IF(K540&lt;1.3,87+(K540-1.2)*(96-87)/(1.3-1.2),IF(K540&lt;1.45,96+(K540-1.3)*(100-96)/(1.45-1.3),100))))))</x:f>
        <x:v>96.2206101463081</x:v>
      </x:c>
      <x:c r="P540" s="145" t="n">
        <x:f>MIN(1,SQRT(G540/8000))</x:f>
        <x:v>0.7540722777028738</x:v>
      </x:c>
      <x:c r="Q540" s="28" t="n">
        <x:f>35+(O540-35)*P540</x:f>
        <x:v>81.16476493538622</x:v>
      </x:c>
      <x:c r="R540" s="28" t="n">
        <x:f>IF(K540&lt;0.95,MIN(25,(0.95-K540)*250),0)</x:f>
        <x:v>0</x:v>
      </x:c>
      <x:c r="S540" s="28" t="n">
        <x:f>IF($X540="A",Y540*5+Z540*15+AA540*30+AB540*60+AC540*80+AD540*100,0)</x:f>
        <x:v>0</x:v>
      </x:c>
      <x:c r="T540" s="28" t="n">
        <x:f>IF($X540="A",AE540*5+AF540*15+AG540*30+AH540*60+AI540*80+AJ540*100,0)</x:f>
        <x:v>0</x:v>
      </x:c>
      <x:c r="U540" s="28" t="n">
        <x:f>IF($X540="A",S540*15%+T540*30%+Q540*55%,0)</x:f>
        <x:v>0</x:v>
      </x:c>
      <x:c r="V540" s="1019" t="n">
        <x:f>IF($X540="A",U540*80%+N540*20%,N540*IFERROR(INDEX($AT$5:$AT$60,MATCH($D540,$AR$5:$AR$60,0)),0.6)+Q540*IFERROR(INDEX($AU$5:$AU$60,MATCH($D540,$AR$5:$AR$60,0)),0.4)-R540)</x:f>
        <x:v>67.54030597415448</x:v>
      </x:c>
      <x:c r="W540" s="25" t="str">
        <x:f>IF(E540&gt;=90,"設定6級候補",IF(E540&gt;=75,"設定4以上強候補",IF(E540&gt;=60,"設定4以上を疑う","要観察")))</x:f>
        <x:v>設定4以上を疑う</x:v>
      </x:c>
      <x:c r="X540" s="1004" t="str">
        <x:f>IFERROR(INDEX($AS$5:$AS$60,MATCH($D540,$AR$5:$AR$60,0)),"AT")</x:f>
        <x:v>AT</x:v>
      </x:c>
      <x:c r="Y540" s="145" t="n">
        <x:f>IFERROR((EXP(-$G540/INDEX($AV$5:$BA$12,MATCH($D540,$AR$5:$AR$12,0),1))*($G540/INDEX($AV$5:$BA$12,MATCH($D540,$AR$5:$AR$12,0),1))^$I540)/((EXP(-$G540/INDEX($AV$5:$BA$12,MATCH($D540,$AR$5:$AR$12,0),1))*($G540/INDEX($AV$5:$BA$12,MATCH($D540,$AR$5:$AR$12,0),1))^$I540)+(EXP(-$G540/INDEX($AV$5:$BA$12,MATCH($D540,$AR$5:$AR$12,0),2))*($G540/INDEX($AV$5:$BA$12,MATCH($D540,$AR$5:$AR$12,0),2))^$I540)+(EXP(-$G540/INDEX($AV$5:$BA$12,MATCH($D540,$AR$5:$AR$12,0),3))*($G540/INDEX($AV$5:$BA$12,MATCH($D540,$AR$5:$AR$12,0),3))^$I540)+(EXP(-$G540/INDEX($AV$5:$BA$12,MATCH($D540,$AR$5:$AR$12,0),4))*($G540/INDEX($AV$5:$BA$12,MATCH($D540,$AR$5:$AR$12,0),4))^$I540)+(EXP(-$G540/INDEX($AV$5:$BA$12,MATCH($D540,$AR$5:$AR$12,0),5))*($G540/INDEX($AV$5:$BA$12,MATCH($D540,$AR$5:$AR$12,0),5))^$I540)+(EXP(-$G540/INDEX($AV$5:$BA$12,MATCH($D540,$AR$5:$AR$12,0),6))*($G540/INDEX($AV$5:$BA$12,MATCH($D540,$AR$5:$AR$12,0),6))^$I540)),0)</x:f>
        <x:v>0</x:v>
      </x:c>
      <x:c r="Z540" s="145" t="n">
        <x:f>IFERROR((EXP(-$G540/INDEX($AV$5:$BA$12,MATCH($D540,$AR$5:$AR$12,0),2))*($G540/INDEX($AV$5:$BA$12,MATCH($D540,$AR$5:$AR$12,0),2))^$I540)/((EXP(-$G540/INDEX($AV$5:$BA$12,MATCH($D540,$AR$5:$AR$12,0),1))*($G540/INDEX($AV$5:$BA$12,MATCH($D540,$AR$5:$AR$12,0),1))^$I540)+(EXP(-$G540/INDEX($AV$5:$BA$12,MATCH($D540,$AR$5:$AR$12,0),2))*($G540/INDEX($AV$5:$BA$12,MATCH($D540,$AR$5:$AR$12,0),2))^$I540)+(EXP(-$G540/INDEX($AV$5:$BA$12,MATCH($D540,$AR$5:$AR$12,0),3))*($G540/INDEX($AV$5:$BA$12,MATCH($D540,$AR$5:$AR$12,0),3))^$I540)+(EXP(-$G540/INDEX($AV$5:$BA$12,MATCH($D540,$AR$5:$AR$12,0),4))*($G540/INDEX($AV$5:$BA$12,MATCH($D540,$AR$5:$AR$12,0),4))^$I540)+(EXP(-$G540/INDEX($AV$5:$BA$12,MATCH($D540,$AR$5:$AR$12,0),5))*($G540/INDEX($AV$5:$BA$12,MATCH($D540,$AR$5:$AR$12,0),5))^$I540)+(EXP(-$G540/INDEX($AV$5:$BA$12,MATCH($D540,$AR$5:$AR$12,0),6))*($G540/INDEX($AV$5:$BA$12,MATCH($D540,$AR$5:$AR$12,0),6))^$I540)),0)</x:f>
        <x:v>0</x:v>
      </x:c>
      <x:c r="AA540" s="145" t="n">
        <x:f>IFERROR((EXP(-$G540/INDEX($AV$5:$BA$12,MATCH($D540,$AR$5:$AR$12,0),3))*($G540/INDEX($AV$5:$BA$12,MATCH($D540,$AR$5:$AR$12,0),3))^$I540)/((EXP(-$G540/INDEX($AV$5:$BA$12,MATCH($D540,$AR$5:$AR$12,0),1))*($G540/INDEX($AV$5:$BA$12,MATCH($D540,$AR$5:$AR$12,0),1))^$I540)+(EXP(-$G540/INDEX($AV$5:$BA$12,MATCH($D540,$AR$5:$AR$12,0),2))*($G540/INDEX($AV$5:$BA$12,MATCH($D540,$AR$5:$AR$12,0),2))^$I540)+(EXP(-$G540/INDEX($AV$5:$BA$12,MATCH($D540,$AR$5:$AR$12,0),3))*($G540/INDEX($AV$5:$BA$12,MATCH($D540,$AR$5:$AR$12,0),3))^$I540)+(EXP(-$G540/INDEX($AV$5:$BA$12,MATCH($D540,$AR$5:$AR$12,0),4))*($G540/INDEX($AV$5:$BA$12,MATCH($D540,$AR$5:$AR$12,0),4))^$I540)+(EXP(-$G540/INDEX($AV$5:$BA$12,MATCH($D540,$AR$5:$AR$12,0),5))*($G540/INDEX($AV$5:$BA$12,MATCH($D540,$AR$5:$AR$12,0),5))^$I540)+(EXP(-$G540/INDEX($AV$5:$BA$12,MATCH($D540,$AR$5:$AR$12,0),6))*($G540/INDEX($AV$5:$BA$12,MATCH($D540,$AR$5:$AR$12,0),6))^$I540)),0)</x:f>
        <x:v>0</x:v>
      </x:c>
      <x:c r="AB540" s="145" t="n">
        <x:f>IFERROR((EXP(-$G540/INDEX($AV$5:$BA$12,MATCH($D540,$AR$5:$AR$12,0),4))*($G540/INDEX($AV$5:$BA$12,MATCH($D540,$AR$5:$AR$12,0),4))^$I540)/((EXP(-$G540/INDEX($AV$5:$BA$12,MATCH($D540,$AR$5:$AR$12,0),1))*($G540/INDEX($AV$5:$BA$12,MATCH($D540,$AR$5:$AR$12,0),1))^$I540)+(EXP(-$G540/INDEX($AV$5:$BA$12,MATCH($D540,$AR$5:$AR$12,0),2))*($G540/INDEX($AV$5:$BA$12,MATCH($D540,$AR$5:$AR$12,0),2))^$I540)+(EXP(-$G540/INDEX($AV$5:$BA$12,MATCH($D540,$AR$5:$AR$12,0),3))*($G540/INDEX($AV$5:$BA$12,MATCH($D540,$AR$5:$AR$12,0),3))^$I540)+(EXP(-$G540/INDEX($AV$5:$BA$12,MATCH($D540,$AR$5:$AR$12,0),4))*($G540/INDEX($AV$5:$BA$12,MATCH($D540,$AR$5:$AR$12,0),4))^$I540)+(EXP(-$G540/INDEX($AV$5:$BA$12,MATCH($D540,$AR$5:$AR$12,0),5))*($G540/INDEX($AV$5:$BA$12,MATCH($D540,$AR$5:$AR$12,0),5))^$I540)+(EXP(-$G540/INDEX($AV$5:$BA$12,MATCH($D540,$AR$5:$AR$12,0),6))*($G540/INDEX($AV$5:$BA$12,MATCH($D540,$AR$5:$AR$12,0),6))^$I540)),0)</x:f>
        <x:v>0</x:v>
      </x:c>
      <x:c r="AC540" s="145" t="n">
        <x:f>IFERROR((EXP(-$G540/INDEX($AV$5:$BA$12,MATCH($D540,$AR$5:$AR$12,0),5))*($G540/INDEX($AV$5:$BA$12,MATCH($D540,$AR$5:$AR$12,0),5))^$I540)/((EXP(-$G540/INDEX($AV$5:$BA$12,MATCH($D540,$AR$5:$AR$12,0),1))*($G540/INDEX($AV$5:$BA$12,MATCH($D540,$AR$5:$AR$12,0),1))^$I540)+(EXP(-$G540/INDEX($AV$5:$BA$12,MATCH($D540,$AR$5:$AR$12,0),2))*($G540/INDEX($AV$5:$BA$12,MATCH($D540,$AR$5:$AR$12,0),2))^$I540)+(EXP(-$G540/INDEX($AV$5:$BA$12,MATCH($D540,$AR$5:$AR$12,0),3))*($G540/INDEX($AV$5:$BA$12,MATCH($D540,$AR$5:$AR$12,0),3))^$I540)+(EXP(-$G540/INDEX($AV$5:$BA$12,MATCH($D540,$AR$5:$AR$12,0),4))*($G540/INDEX($AV$5:$BA$12,MATCH($D540,$AR$5:$AR$12,0),4))^$I540)+(EXP(-$G540/INDEX($AV$5:$BA$12,MATCH($D540,$AR$5:$AR$12,0),5))*($G540/INDEX($AV$5:$BA$12,MATCH($D540,$AR$5:$AR$12,0),5))^$I540)+(EXP(-$G540/INDEX($AV$5:$BA$12,MATCH($D540,$AR$5:$AR$12,0),6))*($G540/INDEX($AV$5:$BA$12,MATCH($D540,$AR$5:$AR$12,0),6))^$I540)),0)</x:f>
        <x:v>0</x:v>
      </x:c>
      <x:c r="AD540" s="145" t="n">
        <x:f>IFERROR((EXP(-$G540/INDEX($AV$5:$BA$12,MATCH($D540,$AR$5:$AR$12,0),6))*($G540/INDEX($AV$5:$BA$12,MATCH($D540,$AR$5:$AR$12,0),6))^$I540)/((EXP(-$G540/INDEX($AV$5:$BA$12,MATCH($D540,$AR$5:$AR$12,0),1))*($G540/INDEX($AV$5:$BA$12,MATCH($D540,$AR$5:$AR$12,0),1))^$I540)+(EXP(-$G540/INDEX($AV$5:$BA$12,MATCH($D540,$AR$5:$AR$12,0),2))*($G540/INDEX($AV$5:$BA$12,MATCH($D540,$AR$5:$AR$12,0),2))^$I540)+(EXP(-$G540/INDEX($AV$5:$BA$12,MATCH($D540,$AR$5:$AR$12,0),3))*($G540/INDEX($AV$5:$BA$12,MATCH($D540,$AR$5:$AR$12,0),3))^$I540)+(EXP(-$G540/INDEX($AV$5:$BA$12,MATCH($D540,$AR$5:$AR$12,0),4))*($G540/INDEX($AV$5:$BA$12,MATCH($D540,$AR$5:$AR$12,0),4))^$I540)+(EXP(-$G540/INDEX($AV$5:$BA$12,MATCH($D540,$AR$5:$AR$12,0),5))*($G540/INDEX($AV$5:$BA$12,MATCH($D540,$AR$5:$AR$12,0),5))^$I540)+(EXP(-$G540/INDEX($AV$5:$BA$12,MATCH($D540,$AR$5:$AR$12,0),6))*($G540/INDEX($AV$5:$BA$12,MATCH($D540,$AR$5:$AR$12,0),6))^$I540)),0)</x:f>
        <x:v>0</x:v>
      </x:c>
      <x:c r="AE540" s="145" t="n">
        <x:f>IFERROR((EXP(-$G540/INDEX($BB$5:$BG$12,MATCH($D540,$AR$5:$AR$12,0),1))*($G540/INDEX($BB$5:$BG$12,MATCH($D540,$AR$5:$AR$12,0),1))^$J540)/((EXP(-$G540/INDEX($BB$5:$BG$12,MATCH($D540,$AR$5:$AR$12,0),1))*($G540/INDEX($BB$5:$BG$12,MATCH($D540,$AR$5:$AR$12,0),1))^$J540)+(EXP(-$G540/INDEX($BB$5:$BG$12,MATCH($D540,$AR$5:$AR$12,0),2))*($G540/INDEX($BB$5:$BG$12,MATCH($D540,$AR$5:$AR$12,0),2))^$J540)+(EXP(-$G540/INDEX($BB$5:$BG$12,MATCH($D540,$AR$5:$AR$12,0),3))*($G540/INDEX($BB$5:$BG$12,MATCH($D540,$AR$5:$AR$12,0),3))^$J540)+(EXP(-$G540/INDEX($BB$5:$BG$12,MATCH($D540,$AR$5:$AR$12,0),4))*($G540/INDEX($BB$5:$BG$12,MATCH($D540,$AR$5:$AR$12,0),4))^$J540)+(EXP(-$G540/INDEX($BB$5:$BG$12,MATCH($D540,$AR$5:$AR$12,0),5))*($G540/INDEX($BB$5:$BG$12,MATCH($D540,$AR$5:$AR$12,0),5))^$J540)+(EXP(-$G540/INDEX($BB$5:$BG$12,MATCH($D540,$AR$5:$AR$12,0),6))*($G540/INDEX($BB$5:$BG$12,MATCH($D540,$AR$5:$AR$12,0),6))^$J540)),0)</x:f>
        <x:v>0</x:v>
      </x:c>
      <x:c r="AF540" s="145" t="n">
        <x:f>IFERROR((EXP(-$G540/INDEX($BB$5:$BG$12,MATCH($D540,$AR$5:$AR$12,0),2))*($G540/INDEX($BB$5:$BG$12,MATCH($D540,$AR$5:$AR$12,0),2))^$J540)/((EXP(-$G540/INDEX($BB$5:$BG$12,MATCH($D540,$AR$5:$AR$12,0),1))*($G540/INDEX($BB$5:$BG$12,MATCH($D540,$AR$5:$AR$12,0),1))^$J540)+(EXP(-$G540/INDEX($BB$5:$BG$12,MATCH($D540,$AR$5:$AR$12,0),2))*($G540/INDEX($BB$5:$BG$12,MATCH($D540,$AR$5:$AR$12,0),2))^$J540)+(EXP(-$G540/INDEX($BB$5:$BG$12,MATCH($D540,$AR$5:$AR$12,0),3))*($G540/INDEX($BB$5:$BG$12,MATCH($D540,$AR$5:$AR$12,0),3))^$J540)+(EXP(-$G540/INDEX($BB$5:$BG$12,MATCH($D540,$AR$5:$AR$12,0),4))*($G540/INDEX($BB$5:$BG$12,MATCH($D540,$AR$5:$AR$12,0),4))^$J540)+(EXP(-$G540/INDEX($BB$5:$BG$12,MATCH($D540,$AR$5:$AR$12,0),5))*($G540/INDEX($BB$5:$BG$12,MATCH($D540,$AR$5:$AR$12,0),5))^$J540)+(EXP(-$G540/INDEX($BB$5:$BG$12,MATCH($D540,$AR$5:$AR$12,0),6))*($G540/INDEX($BB$5:$BG$12,MATCH($D540,$AR$5:$AR$12,0),6))^$J540)),0)</x:f>
        <x:v>0</x:v>
      </x:c>
      <x:c r="AG540" s="145" t="n">
        <x:f>IFERROR((EXP(-$G540/INDEX($BB$5:$BG$12,MATCH($D540,$AR$5:$AR$12,0),3))*($G540/INDEX($BB$5:$BG$12,MATCH($D540,$AR$5:$AR$12,0),3))^$J540)/((EXP(-$G540/INDEX($BB$5:$BG$12,MATCH($D540,$AR$5:$AR$12,0),1))*($G540/INDEX($BB$5:$BG$12,MATCH($D540,$AR$5:$AR$12,0),1))^$J540)+(EXP(-$G540/INDEX($BB$5:$BG$12,MATCH($D540,$AR$5:$AR$12,0),2))*($G540/INDEX($BB$5:$BG$12,MATCH($D540,$AR$5:$AR$12,0),2))^$J540)+(EXP(-$G540/INDEX($BB$5:$BG$12,MATCH($D540,$AR$5:$AR$12,0),3))*($G540/INDEX($BB$5:$BG$12,MATCH($D540,$AR$5:$AR$12,0),3))^$J540)+(EXP(-$G540/INDEX($BB$5:$BG$12,MATCH($D540,$AR$5:$AR$12,0),4))*($G540/INDEX($BB$5:$BG$12,MATCH($D540,$AR$5:$AR$12,0),4))^$J540)+(EXP(-$G540/INDEX($BB$5:$BG$12,MATCH($D540,$AR$5:$AR$12,0),5))*($G540/INDEX($BB$5:$BG$12,MATCH($D540,$AR$5:$AR$12,0),5))^$J540)+(EXP(-$G540/INDEX($BB$5:$BG$12,MATCH($D540,$AR$5:$AR$12,0),6))*($G540/INDEX($BB$5:$BG$12,MATCH($D540,$AR$5:$AR$12,0),6))^$J540)),0)</x:f>
        <x:v>0</x:v>
      </x:c>
      <x:c r="AH540" s="145" t="n">
        <x:f>IFERROR((EXP(-$G540/INDEX($BB$5:$BG$12,MATCH($D540,$AR$5:$AR$12,0),4))*($G540/INDEX($BB$5:$BG$12,MATCH($D540,$AR$5:$AR$12,0),4))^$J540)/((EXP(-$G540/INDEX($BB$5:$BG$12,MATCH($D540,$AR$5:$AR$12,0),1))*($G540/INDEX($BB$5:$BG$12,MATCH($D540,$AR$5:$AR$12,0),1))^$J540)+(EXP(-$G540/INDEX($BB$5:$BG$12,MATCH($D540,$AR$5:$AR$12,0),2))*($G540/INDEX($BB$5:$BG$12,MATCH($D540,$AR$5:$AR$12,0),2))^$J540)+(EXP(-$G540/INDEX($BB$5:$BG$12,MATCH($D540,$AR$5:$AR$12,0),3))*($G540/INDEX($BB$5:$BG$12,MATCH($D540,$AR$5:$AR$12,0),3))^$J540)+(EXP(-$G540/INDEX($BB$5:$BG$12,MATCH($D540,$AR$5:$AR$12,0),4))*($G540/INDEX($BB$5:$BG$12,MATCH($D540,$AR$5:$AR$12,0),4))^$J540)+(EXP(-$G540/INDEX($BB$5:$BG$12,MATCH($D540,$AR$5:$AR$12,0),5))*($G540/INDEX($BB$5:$BG$12,MATCH($D540,$AR$5:$AR$12,0),5))^$J540)+(EXP(-$G540/INDEX($BB$5:$BG$12,MATCH($D540,$AR$5:$AR$12,0),6))*($G540/INDEX($BB$5:$BG$12,MATCH($D540,$AR$5:$AR$12,0),6))^$J540)),0)</x:f>
        <x:v>0</x:v>
      </x:c>
      <x:c r="AI540" s="145" t="n">
        <x:f>IFERROR((EXP(-$G540/INDEX($BB$5:$BG$12,MATCH($D540,$AR$5:$AR$12,0),5))*($G540/INDEX($BB$5:$BG$12,MATCH($D540,$AR$5:$AR$12,0),5))^$J540)/((EXP(-$G540/INDEX($BB$5:$BG$12,MATCH($D540,$AR$5:$AR$12,0),1))*($G540/INDEX($BB$5:$BG$12,MATCH($D540,$AR$5:$AR$12,0),1))^$J540)+(EXP(-$G540/INDEX($BB$5:$BG$12,MATCH($D540,$AR$5:$AR$12,0),2))*($G540/INDEX($BB$5:$BG$12,MATCH($D540,$AR$5:$AR$12,0),2))^$J540)+(EXP(-$G540/INDEX($BB$5:$BG$12,MATCH($D540,$AR$5:$AR$12,0),3))*($G540/INDEX($BB$5:$BG$12,MATCH($D540,$AR$5:$AR$12,0),3))^$J540)+(EXP(-$G540/INDEX($BB$5:$BG$12,MATCH($D540,$AR$5:$AR$12,0),4))*($G540/INDEX($BB$5:$BG$12,MATCH($D540,$AR$5:$AR$12,0),4))^$J540)+(EXP(-$G540/INDEX($BB$5:$BG$12,MATCH($D540,$AR$5:$AR$12,0),5))*($G540/INDEX($BB$5:$BG$12,MATCH($D540,$AR$5:$AR$12,0),5))^$J540)+(EXP(-$G540/INDEX($BB$5:$BG$12,MATCH($D540,$AR$5:$AR$12,0),6))*($G540/INDEX($BB$5:$BG$12,MATCH($D540,$AR$5:$AR$12,0),6))^$J540)),0)</x:f>
        <x:v>0</x:v>
      </x:c>
      <x:c r="AJ540" s="145" t="n">
        <x:f>IFERROR((EXP(-$G540/INDEX($BB$5:$BG$12,MATCH($D540,$AR$5:$AR$12,0),6))*($G540/INDEX($BB$5:$BG$12,MATCH($D540,$AR$5:$AR$12,0),6))^$J540)/((EXP(-$G540/INDEX($BB$5:$BG$12,MATCH($D540,$AR$5:$AR$12,0),1))*($G540/INDEX($BB$5:$BG$12,MATCH($D540,$AR$5:$AR$12,0),1))^$J540)+(EXP(-$G540/INDEX($BB$5:$BG$12,MATCH($D540,$AR$5:$AR$12,0),2))*($G540/INDEX($BB$5:$BG$12,MATCH($D540,$AR$5:$AR$12,0),2))^$J540)+(EXP(-$G540/INDEX($BB$5:$BG$12,MATCH($D540,$AR$5:$AR$12,0),3))*($G540/INDEX($BB$5:$BG$12,MATCH($D540,$AR$5:$AR$12,0),3))^$J540)+(EXP(-$G540/INDEX($BB$5:$BG$12,MATCH($D540,$AR$5:$AR$12,0),4))*($G540/INDEX($BB$5:$BG$12,MATCH($D540,$AR$5:$AR$12,0),4))^$J540)+(EXP(-$G540/INDEX($BB$5:$BG$12,MATCH($D540,$AR$5:$AR$12,0),5))*($G540/INDEX($BB$5:$BG$12,MATCH($D540,$AR$5:$AR$12,0),5))^$J540)+(EXP(-$G540/INDEX($BB$5:$BG$12,MATCH($D540,$AR$5:$AR$12,0),6))*($G540/INDEX($BB$5:$BG$12,MATCH($D540,$AR$5:$AR$12,0),6))^$J540)),0)</x:f>
        <x:v>0</x:v>
      </x:c>
      <x:c r="BJ540"/>
      <x:c r="BK540"/>
      <x:c r="BL540"/>
      <x:c r="BM540"/>
      <x:c r="BN540"/>
      <x:c r="BO540"/>
      <x:c r="BP540"/>
      <x:c r="BQ540"/>
      <x:c r="BR540"/>
      <x:c r="BS540"/>
      <x:c r="BT540"/>
      <x:c r="BU540"/>
      <x:c r="BV540"/>
      <x:c r="BW540"/>
      <x:c r="BX540"/>
      <x:c r="BY540"/>
      <x:c r="BZ540"/>
    </x:row>
    <x:row r="541">
      <x:c r="A541" s="30" t="n">
        <x:f>'対象台データ'!A539</x:f>
        <x:v>46230</x:v>
      </x:c>
      <x:c r="B541" s="1004" t="str">
        <x:f>'対象台データ'!B539</x:f>
        <x:v>月</x:v>
      </x:c>
      <x:c r="C541" s="1004" t="str">
        <x:f>'対象台データ'!C539</x:f>
        <x:v>7/27</x:v>
      </x:c>
      <x:c r="D541" t="str">
        <x:f>'対象台データ'!D539</x:f>
        <x:v>東京喰種</x:v>
      </x:c>
      <x:c r="E541" s="1015" t="n">
        <x:f>IF($X541="A",MIN(100,MAX(0,55+(V541-55)*(1+0.4*SQRT(MIN(G541/8000,1))))),MIN(100,MAX(0,V541)))</x:f>
        <x:v>54.42873453841284</x:v>
      </x:c>
      <x:c r="F541" s="1017" t="n">
        <x:f>'対象台データ'!E539</x:f>
        <x:v>465</x:v>
      </x:c>
      <x:c r="G541" s="644" t="n">
        <x:f>'対象台データ'!F539</x:f>
        <x:v>5693</x:v>
      </x:c>
      <x:c r="H541" s="644" t="n">
        <x:f>'対象台データ'!G539</x:f>
        <x:v>-213</x:v>
      </x:c>
      <x:c r="I541" s="644" t="n">
        <x:f>'対象台データ'!H539</x:f>
        <x:v>0</x:v>
      </x:c>
      <x:c r="J541" s="644" t="n">
        <x:f>'対象台データ'!I539</x:f>
        <x:v>24</x:v>
      </x:c>
      <x:c r="K541" s="145" t="n">
        <x:f>'対象台データ'!K539</x:f>
        <x:v>0.987528543825751</x:v>
      </x:c>
      <x:c r="L541" s="28" t="n">
        <x:f>IF(G541&lt;=0,5,IF(G541&lt;1500,5+(G541-0)*(20-5)/(1500-0),IF(G541&lt;3000,20+(G541-1500)*(40-20)/(3000-1500),IF(G541&lt;4500,40+(G541-3000)*(58-40)/(4500-3000),IF(G541&lt;6000,58+(G541-4500)*(72-58)/(6000-4500),IF(G541&lt;7500,72+(G541-6000)*(84-72)/(7500-6000),IF(G541&lt;9000,84+(G541-7500)*(93-84)/(9000-7500),IF(G541&lt;11000,93+(G541-9000)*(100-93)/(11000-9000),100))))))))</x:f>
        <x:v>69.13466666666666</x:v>
      </x:c>
      <x:c r="M541" s="28" t="n">
        <x:v>1</x:v>
      </x:c>
      <x:c r="N541" s="28" t="n">
        <x:f>MIN(100,L541*M541)</x:f>
        <x:v>69.13466666666666</x:v>
      </x:c>
      <x:c r="O541" s="28" t="n">
        <x:f>IF(K541&lt;=0.8,0,IF(K541&lt;0.9,0+(K541-0.8)*(10-0)/(0.9-0.8),IF(K541&lt;1,10+(K541-0.9)*(35-10)/(1-0.9),IF(K541&lt;1.2,35+(K541-1)*(87-35)/(1.2-1),IF(K541&lt;1.3,87+(K541-1.2)*(96-87)/(1.3-1.2),IF(K541&lt;1.45,96+(K541-1.3)*(100-96)/(1.45-1.3),100))))))</x:f>
        <x:v>31.882135956437736</x:v>
      </x:c>
      <x:c r="P541" s="145" t="n">
        <x:f>MIN(1,SQRT(G541/8000))</x:f>
        <x:v>0.8435786863120712</x:v>
      </x:c>
      <x:c r="Q541" s="28" t="n">
        <x:f>35+(O541-35)*P541</x:f>
        <x:v>32.3698363460321</x:v>
      </x:c>
      <x:c r="R541" s="28" t="n">
        <x:f>IF(K541&lt;0.95,MIN(25,(0.95-K541)*250),0)</x:f>
        <x:v>0</x:v>
      </x:c>
      <x:c r="S541" s="28" t="n">
        <x:f>IF($X541="A",Y541*5+Z541*15+AA541*30+AB541*60+AC541*80+AD541*100,0)</x:f>
        <x:v>0</x:v>
      </x:c>
      <x:c r="T541" s="28" t="n">
        <x:f>IF($X541="A",AE541*5+AF541*15+AG541*30+AH541*60+AI541*80+AJ541*100,0)</x:f>
        <x:v>0</x:v>
      </x:c>
      <x:c r="U541" s="28" t="n">
        <x:f>IF($X541="A",S541*15%+T541*30%+Q541*55%,0)</x:f>
        <x:v>0</x:v>
      </x:c>
      <x:c r="V541" s="1019" t="n">
        <x:f>IF($X541="A",U541*80%+N541*20%,N541*IFERROR(INDEX($AT$5:$AT$60,MATCH($D541,$AR$5:$AR$60,0)),0.6)+Q541*IFERROR(INDEX($AU$5:$AU$60,MATCH($D541,$AR$5:$AR$60,0)),0.4)-R541)</x:f>
        <x:v>54.42873453841284</x:v>
      </x:c>
      <x:c r="W541" s="25" t="str">
        <x:f>IF(E541&gt;=90,"設定6級候補",IF(E541&gt;=75,"設定4以上強候補",IF(E541&gt;=60,"設定4以上を疑う","要観察")))</x:f>
        <x:v>要観察</x:v>
      </x:c>
      <x:c r="X541" s="1004" t="str">
        <x:f>IFERROR(INDEX($AS$5:$AS$60,MATCH($D541,$AR$5:$AR$60,0)),"AT")</x:f>
        <x:v>AT</x:v>
      </x:c>
      <x:c r="Y541" s="145" t="n">
        <x:f>IFERROR((EXP(-$G541/INDEX($AV$5:$BA$12,MATCH($D541,$AR$5:$AR$12,0),1))*($G541/INDEX($AV$5:$BA$12,MATCH($D541,$AR$5:$AR$12,0),1))^$I541)/((EXP(-$G541/INDEX($AV$5:$BA$12,MATCH($D541,$AR$5:$AR$12,0),1))*($G541/INDEX($AV$5:$BA$12,MATCH($D541,$AR$5:$AR$12,0),1))^$I541)+(EXP(-$G541/INDEX($AV$5:$BA$12,MATCH($D541,$AR$5:$AR$12,0),2))*($G541/INDEX($AV$5:$BA$12,MATCH($D541,$AR$5:$AR$12,0),2))^$I541)+(EXP(-$G541/INDEX($AV$5:$BA$12,MATCH($D541,$AR$5:$AR$12,0),3))*($G541/INDEX($AV$5:$BA$12,MATCH($D541,$AR$5:$AR$12,0),3))^$I541)+(EXP(-$G541/INDEX($AV$5:$BA$12,MATCH($D541,$AR$5:$AR$12,0),4))*($G541/INDEX($AV$5:$BA$12,MATCH($D541,$AR$5:$AR$12,0),4))^$I541)+(EXP(-$G541/INDEX($AV$5:$BA$12,MATCH($D541,$AR$5:$AR$12,0),5))*($G541/INDEX($AV$5:$BA$12,MATCH($D541,$AR$5:$AR$12,0),5))^$I541)+(EXP(-$G541/INDEX($AV$5:$BA$12,MATCH($D541,$AR$5:$AR$12,0),6))*($G541/INDEX($AV$5:$BA$12,MATCH($D541,$AR$5:$AR$12,0),6))^$I541)),0)</x:f>
        <x:v>0</x:v>
      </x:c>
      <x:c r="Z541" s="145" t="n">
        <x:f>IFERROR((EXP(-$G541/INDEX($AV$5:$BA$12,MATCH($D541,$AR$5:$AR$12,0),2))*($G541/INDEX($AV$5:$BA$12,MATCH($D541,$AR$5:$AR$12,0),2))^$I541)/((EXP(-$G541/INDEX($AV$5:$BA$12,MATCH($D541,$AR$5:$AR$12,0),1))*($G541/INDEX($AV$5:$BA$12,MATCH($D541,$AR$5:$AR$12,0),1))^$I541)+(EXP(-$G541/INDEX($AV$5:$BA$12,MATCH($D541,$AR$5:$AR$12,0),2))*($G541/INDEX($AV$5:$BA$12,MATCH($D541,$AR$5:$AR$12,0),2))^$I541)+(EXP(-$G541/INDEX($AV$5:$BA$12,MATCH($D541,$AR$5:$AR$12,0),3))*($G541/INDEX($AV$5:$BA$12,MATCH($D541,$AR$5:$AR$12,0),3))^$I541)+(EXP(-$G541/INDEX($AV$5:$BA$12,MATCH($D541,$AR$5:$AR$12,0),4))*($G541/INDEX($AV$5:$BA$12,MATCH($D541,$AR$5:$AR$12,0),4))^$I541)+(EXP(-$G541/INDEX($AV$5:$BA$12,MATCH($D541,$AR$5:$AR$12,0),5))*($G541/INDEX($AV$5:$BA$12,MATCH($D541,$AR$5:$AR$12,0),5))^$I541)+(EXP(-$G541/INDEX($AV$5:$BA$12,MATCH($D541,$AR$5:$AR$12,0),6))*($G541/INDEX($AV$5:$BA$12,MATCH($D541,$AR$5:$AR$12,0),6))^$I541)),0)</x:f>
        <x:v>0</x:v>
      </x:c>
      <x:c r="AA541" s="145" t="n">
        <x:f>IFERROR((EXP(-$G541/INDEX($AV$5:$BA$12,MATCH($D541,$AR$5:$AR$12,0),3))*($G541/INDEX($AV$5:$BA$12,MATCH($D541,$AR$5:$AR$12,0),3))^$I541)/((EXP(-$G541/INDEX($AV$5:$BA$12,MATCH($D541,$AR$5:$AR$12,0),1))*($G541/INDEX($AV$5:$BA$12,MATCH($D541,$AR$5:$AR$12,0),1))^$I541)+(EXP(-$G541/INDEX($AV$5:$BA$12,MATCH($D541,$AR$5:$AR$12,0),2))*($G541/INDEX($AV$5:$BA$12,MATCH($D541,$AR$5:$AR$12,0),2))^$I541)+(EXP(-$G541/INDEX($AV$5:$BA$12,MATCH($D541,$AR$5:$AR$12,0),3))*($G541/INDEX($AV$5:$BA$12,MATCH($D541,$AR$5:$AR$12,0),3))^$I541)+(EXP(-$G541/INDEX($AV$5:$BA$12,MATCH($D541,$AR$5:$AR$12,0),4))*($G541/INDEX($AV$5:$BA$12,MATCH($D541,$AR$5:$AR$12,0),4))^$I541)+(EXP(-$G541/INDEX($AV$5:$BA$12,MATCH($D541,$AR$5:$AR$12,0),5))*($G541/INDEX($AV$5:$BA$12,MATCH($D541,$AR$5:$AR$12,0),5))^$I541)+(EXP(-$G541/INDEX($AV$5:$BA$12,MATCH($D541,$AR$5:$AR$12,0),6))*($G541/INDEX($AV$5:$BA$12,MATCH($D541,$AR$5:$AR$12,0),6))^$I541)),0)</x:f>
        <x:v>0</x:v>
      </x:c>
      <x:c r="AB541" s="145" t="n">
        <x:f>IFERROR((EXP(-$G541/INDEX($AV$5:$BA$12,MATCH($D541,$AR$5:$AR$12,0),4))*($G541/INDEX($AV$5:$BA$12,MATCH($D541,$AR$5:$AR$12,0),4))^$I541)/((EXP(-$G541/INDEX($AV$5:$BA$12,MATCH($D541,$AR$5:$AR$12,0),1))*($G541/INDEX($AV$5:$BA$12,MATCH($D541,$AR$5:$AR$12,0),1))^$I541)+(EXP(-$G541/INDEX($AV$5:$BA$12,MATCH($D541,$AR$5:$AR$12,0),2))*($G541/INDEX($AV$5:$BA$12,MATCH($D541,$AR$5:$AR$12,0),2))^$I541)+(EXP(-$G541/INDEX($AV$5:$BA$12,MATCH($D541,$AR$5:$AR$12,0),3))*($G541/INDEX($AV$5:$BA$12,MATCH($D541,$AR$5:$AR$12,0),3))^$I541)+(EXP(-$G541/INDEX($AV$5:$BA$12,MATCH($D541,$AR$5:$AR$12,0),4))*($G541/INDEX($AV$5:$BA$12,MATCH($D541,$AR$5:$AR$12,0),4))^$I541)+(EXP(-$G541/INDEX($AV$5:$BA$12,MATCH($D541,$AR$5:$AR$12,0),5))*($G541/INDEX($AV$5:$BA$12,MATCH($D541,$AR$5:$AR$12,0),5))^$I541)+(EXP(-$G541/INDEX($AV$5:$BA$12,MATCH($D541,$AR$5:$AR$12,0),6))*($G541/INDEX($AV$5:$BA$12,MATCH($D541,$AR$5:$AR$12,0),6))^$I541)),0)</x:f>
        <x:v>0</x:v>
      </x:c>
      <x:c r="AC541" s="145" t="n">
        <x:f>IFERROR((EXP(-$G541/INDEX($AV$5:$BA$12,MATCH($D541,$AR$5:$AR$12,0),5))*($G541/INDEX($AV$5:$BA$12,MATCH($D541,$AR$5:$AR$12,0),5))^$I541)/((EXP(-$G541/INDEX($AV$5:$BA$12,MATCH($D541,$AR$5:$AR$12,0),1))*($G541/INDEX($AV$5:$BA$12,MATCH($D541,$AR$5:$AR$12,0),1))^$I541)+(EXP(-$G541/INDEX($AV$5:$BA$12,MATCH($D541,$AR$5:$AR$12,0),2))*($G541/INDEX($AV$5:$BA$12,MATCH($D541,$AR$5:$AR$12,0),2))^$I541)+(EXP(-$G541/INDEX($AV$5:$BA$12,MATCH($D541,$AR$5:$AR$12,0),3))*($G541/INDEX($AV$5:$BA$12,MATCH($D541,$AR$5:$AR$12,0),3))^$I541)+(EXP(-$G541/INDEX($AV$5:$BA$12,MATCH($D541,$AR$5:$AR$12,0),4))*($G541/INDEX($AV$5:$BA$12,MATCH($D541,$AR$5:$AR$12,0),4))^$I541)+(EXP(-$G541/INDEX($AV$5:$BA$12,MATCH($D541,$AR$5:$AR$12,0),5))*($G541/INDEX($AV$5:$BA$12,MATCH($D541,$AR$5:$AR$12,0),5))^$I541)+(EXP(-$G541/INDEX($AV$5:$BA$12,MATCH($D541,$AR$5:$AR$12,0),6))*($G541/INDEX($AV$5:$BA$12,MATCH($D541,$AR$5:$AR$12,0),6))^$I541)),0)</x:f>
        <x:v>0</x:v>
      </x:c>
      <x:c r="AD541" s="145" t="n">
        <x:f>IFERROR((EXP(-$G541/INDEX($AV$5:$BA$12,MATCH($D541,$AR$5:$AR$12,0),6))*($G541/INDEX($AV$5:$BA$12,MATCH($D541,$AR$5:$AR$12,0),6))^$I541)/((EXP(-$G541/INDEX($AV$5:$BA$12,MATCH($D541,$AR$5:$AR$12,0),1))*($G541/INDEX($AV$5:$BA$12,MATCH($D541,$AR$5:$AR$12,0),1))^$I541)+(EXP(-$G541/INDEX($AV$5:$BA$12,MATCH($D541,$AR$5:$AR$12,0),2))*($G541/INDEX($AV$5:$BA$12,MATCH($D541,$AR$5:$AR$12,0),2))^$I541)+(EXP(-$G541/INDEX($AV$5:$BA$12,MATCH($D541,$AR$5:$AR$12,0),3))*($G541/INDEX($AV$5:$BA$12,MATCH($D541,$AR$5:$AR$12,0),3))^$I541)+(EXP(-$G541/INDEX($AV$5:$BA$12,MATCH($D541,$AR$5:$AR$12,0),4))*($G541/INDEX($AV$5:$BA$12,MATCH($D541,$AR$5:$AR$12,0),4))^$I541)+(EXP(-$G541/INDEX($AV$5:$BA$12,MATCH($D541,$AR$5:$AR$12,0),5))*($G541/INDEX($AV$5:$BA$12,MATCH($D541,$AR$5:$AR$12,0),5))^$I541)+(EXP(-$G541/INDEX($AV$5:$BA$12,MATCH($D541,$AR$5:$AR$12,0),6))*($G541/INDEX($AV$5:$BA$12,MATCH($D541,$AR$5:$AR$12,0),6))^$I541)),0)</x:f>
        <x:v>0</x:v>
      </x:c>
      <x:c r="AE541" s="145" t="n">
        <x:f>IFERROR((EXP(-$G541/INDEX($BB$5:$BG$12,MATCH($D541,$AR$5:$AR$12,0),1))*($G541/INDEX($BB$5:$BG$12,MATCH($D541,$AR$5:$AR$12,0),1))^$J541)/((EXP(-$G541/INDEX($BB$5:$BG$12,MATCH($D541,$AR$5:$AR$12,0),1))*($G541/INDEX($BB$5:$BG$12,MATCH($D541,$AR$5:$AR$12,0),1))^$J541)+(EXP(-$G541/INDEX($BB$5:$BG$12,MATCH($D541,$AR$5:$AR$12,0),2))*($G541/INDEX($BB$5:$BG$12,MATCH($D541,$AR$5:$AR$12,0),2))^$J541)+(EXP(-$G541/INDEX($BB$5:$BG$12,MATCH($D541,$AR$5:$AR$12,0),3))*($G541/INDEX($BB$5:$BG$12,MATCH($D541,$AR$5:$AR$12,0),3))^$J541)+(EXP(-$G541/INDEX($BB$5:$BG$12,MATCH($D541,$AR$5:$AR$12,0),4))*($G541/INDEX($BB$5:$BG$12,MATCH($D541,$AR$5:$AR$12,0),4))^$J541)+(EXP(-$G541/INDEX($BB$5:$BG$12,MATCH($D541,$AR$5:$AR$12,0),5))*($G541/INDEX($BB$5:$BG$12,MATCH($D541,$AR$5:$AR$12,0),5))^$J541)+(EXP(-$G541/INDEX($BB$5:$BG$12,MATCH($D541,$AR$5:$AR$12,0),6))*($G541/INDEX($BB$5:$BG$12,MATCH($D541,$AR$5:$AR$12,0),6))^$J541)),0)</x:f>
        <x:v>0</x:v>
      </x:c>
      <x:c r="AF541" s="145" t="n">
        <x:f>IFERROR((EXP(-$G541/INDEX($BB$5:$BG$12,MATCH($D541,$AR$5:$AR$12,0),2))*($G541/INDEX($BB$5:$BG$12,MATCH($D541,$AR$5:$AR$12,0),2))^$J541)/((EXP(-$G541/INDEX($BB$5:$BG$12,MATCH($D541,$AR$5:$AR$12,0),1))*($G541/INDEX($BB$5:$BG$12,MATCH($D541,$AR$5:$AR$12,0),1))^$J541)+(EXP(-$G541/INDEX($BB$5:$BG$12,MATCH($D541,$AR$5:$AR$12,0),2))*($G541/INDEX($BB$5:$BG$12,MATCH($D541,$AR$5:$AR$12,0),2))^$J541)+(EXP(-$G541/INDEX($BB$5:$BG$12,MATCH($D541,$AR$5:$AR$12,0),3))*($G541/INDEX($BB$5:$BG$12,MATCH($D541,$AR$5:$AR$12,0),3))^$J541)+(EXP(-$G541/INDEX($BB$5:$BG$12,MATCH($D541,$AR$5:$AR$12,0),4))*($G541/INDEX($BB$5:$BG$12,MATCH($D541,$AR$5:$AR$12,0),4))^$J541)+(EXP(-$G541/INDEX($BB$5:$BG$12,MATCH($D541,$AR$5:$AR$12,0),5))*($G541/INDEX($BB$5:$BG$12,MATCH($D541,$AR$5:$AR$12,0),5))^$J541)+(EXP(-$G541/INDEX($BB$5:$BG$12,MATCH($D541,$AR$5:$AR$12,0),6))*($G541/INDEX($BB$5:$BG$12,MATCH($D541,$AR$5:$AR$12,0),6))^$J541)),0)</x:f>
        <x:v>0</x:v>
      </x:c>
      <x:c r="AG541" s="145" t="n">
        <x:f>IFERROR((EXP(-$G541/INDEX($BB$5:$BG$12,MATCH($D541,$AR$5:$AR$12,0),3))*($G541/INDEX($BB$5:$BG$12,MATCH($D541,$AR$5:$AR$12,0),3))^$J541)/((EXP(-$G541/INDEX($BB$5:$BG$12,MATCH($D541,$AR$5:$AR$12,0),1))*($G541/INDEX($BB$5:$BG$12,MATCH($D541,$AR$5:$AR$12,0),1))^$J541)+(EXP(-$G541/INDEX($BB$5:$BG$12,MATCH($D541,$AR$5:$AR$12,0),2))*($G541/INDEX($BB$5:$BG$12,MATCH($D541,$AR$5:$AR$12,0),2))^$J541)+(EXP(-$G541/INDEX($BB$5:$BG$12,MATCH($D541,$AR$5:$AR$12,0),3))*($G541/INDEX($BB$5:$BG$12,MATCH($D541,$AR$5:$AR$12,0),3))^$J541)+(EXP(-$G541/INDEX($BB$5:$BG$12,MATCH($D541,$AR$5:$AR$12,0),4))*($G541/INDEX($BB$5:$BG$12,MATCH($D541,$AR$5:$AR$12,0),4))^$J541)+(EXP(-$G541/INDEX($BB$5:$BG$12,MATCH($D541,$AR$5:$AR$12,0),5))*($G541/INDEX($BB$5:$BG$12,MATCH($D541,$AR$5:$AR$12,0),5))^$J541)+(EXP(-$G541/INDEX($BB$5:$BG$12,MATCH($D541,$AR$5:$AR$12,0),6))*($G541/INDEX($BB$5:$BG$12,MATCH($D541,$AR$5:$AR$12,0),6))^$J541)),0)</x:f>
        <x:v>0</x:v>
      </x:c>
      <x:c r="AH541" s="145" t="n">
        <x:f>IFERROR((EXP(-$G541/INDEX($BB$5:$BG$12,MATCH($D541,$AR$5:$AR$12,0),4))*($G541/INDEX($BB$5:$BG$12,MATCH($D541,$AR$5:$AR$12,0),4))^$J541)/((EXP(-$G541/INDEX($BB$5:$BG$12,MATCH($D541,$AR$5:$AR$12,0),1))*($G541/INDEX($BB$5:$BG$12,MATCH($D541,$AR$5:$AR$12,0),1))^$J541)+(EXP(-$G541/INDEX($BB$5:$BG$12,MATCH($D541,$AR$5:$AR$12,0),2))*($G541/INDEX($BB$5:$BG$12,MATCH($D541,$AR$5:$AR$12,0),2))^$J541)+(EXP(-$G541/INDEX($BB$5:$BG$12,MATCH($D541,$AR$5:$AR$12,0),3))*($G541/INDEX($BB$5:$BG$12,MATCH($D541,$AR$5:$AR$12,0),3))^$J541)+(EXP(-$G541/INDEX($BB$5:$BG$12,MATCH($D541,$AR$5:$AR$12,0),4))*($G541/INDEX($BB$5:$BG$12,MATCH($D541,$AR$5:$AR$12,0),4))^$J541)+(EXP(-$G541/INDEX($BB$5:$BG$12,MATCH($D541,$AR$5:$AR$12,0),5))*($G541/INDEX($BB$5:$BG$12,MATCH($D541,$AR$5:$AR$12,0),5))^$J541)+(EXP(-$G541/INDEX($BB$5:$BG$12,MATCH($D541,$AR$5:$AR$12,0),6))*($G541/INDEX($BB$5:$BG$12,MATCH($D541,$AR$5:$AR$12,0),6))^$J541)),0)</x:f>
        <x:v>0</x:v>
      </x:c>
      <x:c r="AI541" s="145" t="n">
        <x:f>IFERROR((EXP(-$G541/INDEX($BB$5:$BG$12,MATCH($D541,$AR$5:$AR$12,0),5))*($G541/INDEX($BB$5:$BG$12,MATCH($D541,$AR$5:$AR$12,0),5))^$J541)/((EXP(-$G541/INDEX($BB$5:$BG$12,MATCH($D541,$AR$5:$AR$12,0),1))*($G541/INDEX($BB$5:$BG$12,MATCH($D541,$AR$5:$AR$12,0),1))^$J541)+(EXP(-$G541/INDEX($BB$5:$BG$12,MATCH($D541,$AR$5:$AR$12,0),2))*($G541/INDEX($BB$5:$BG$12,MATCH($D541,$AR$5:$AR$12,0),2))^$J541)+(EXP(-$G541/INDEX($BB$5:$BG$12,MATCH($D541,$AR$5:$AR$12,0),3))*($G541/INDEX($BB$5:$BG$12,MATCH($D541,$AR$5:$AR$12,0),3))^$J541)+(EXP(-$G541/INDEX($BB$5:$BG$12,MATCH($D541,$AR$5:$AR$12,0),4))*($G541/INDEX($BB$5:$BG$12,MATCH($D541,$AR$5:$AR$12,0),4))^$J541)+(EXP(-$G541/INDEX($BB$5:$BG$12,MATCH($D541,$AR$5:$AR$12,0),5))*($G541/INDEX($BB$5:$BG$12,MATCH($D541,$AR$5:$AR$12,0),5))^$J541)+(EXP(-$G541/INDEX($BB$5:$BG$12,MATCH($D541,$AR$5:$AR$12,0),6))*($G541/INDEX($BB$5:$BG$12,MATCH($D541,$AR$5:$AR$12,0),6))^$J541)),0)</x:f>
        <x:v>0</x:v>
      </x:c>
      <x:c r="AJ541" s="145" t="n">
        <x:f>IFERROR((EXP(-$G541/INDEX($BB$5:$BG$12,MATCH($D541,$AR$5:$AR$12,0),6))*($G541/INDEX($BB$5:$BG$12,MATCH($D541,$AR$5:$AR$12,0),6))^$J541)/((EXP(-$G541/INDEX($BB$5:$BG$12,MATCH($D541,$AR$5:$AR$12,0),1))*($G541/INDEX($BB$5:$BG$12,MATCH($D541,$AR$5:$AR$12,0),1))^$J541)+(EXP(-$G541/INDEX($BB$5:$BG$12,MATCH($D541,$AR$5:$AR$12,0),2))*($G541/INDEX($BB$5:$BG$12,MATCH($D541,$AR$5:$AR$12,0),2))^$J541)+(EXP(-$G541/INDEX($BB$5:$BG$12,MATCH($D541,$AR$5:$AR$12,0),3))*($G541/INDEX($BB$5:$BG$12,MATCH($D541,$AR$5:$AR$12,0),3))^$J541)+(EXP(-$G541/INDEX($BB$5:$BG$12,MATCH($D541,$AR$5:$AR$12,0),4))*($G541/INDEX($BB$5:$BG$12,MATCH($D541,$AR$5:$AR$12,0),4))^$J541)+(EXP(-$G541/INDEX($BB$5:$BG$12,MATCH($D541,$AR$5:$AR$12,0),5))*($G541/INDEX($BB$5:$BG$12,MATCH($D541,$AR$5:$AR$12,0),5))^$J541)+(EXP(-$G541/INDEX($BB$5:$BG$12,MATCH($D541,$AR$5:$AR$12,0),6))*($G541/INDEX($BB$5:$BG$12,MATCH($D541,$AR$5:$AR$12,0),6))^$J541)),0)</x:f>
        <x:v>0</x:v>
      </x:c>
      <x:c r="BJ541"/>
      <x:c r="BK541"/>
      <x:c r="BL541"/>
      <x:c r="BM541"/>
      <x:c r="BN541"/>
      <x:c r="BO541"/>
      <x:c r="BP541"/>
      <x:c r="BQ541"/>
      <x:c r="BR541"/>
      <x:c r="BS541"/>
      <x:c r="BT541"/>
      <x:c r="BU541"/>
      <x:c r="BV541"/>
      <x:c r="BW541"/>
      <x:c r="BX541"/>
      <x:c r="BY541"/>
      <x:c r="BZ541"/>
    </x:row>
    <x:row r="542">
      <x:c r="A542" s="30" t="n">
        <x:f>'対象台データ'!A540</x:f>
        <x:v>46230</x:v>
      </x:c>
      <x:c r="B542" s="1004" t="str">
        <x:f>'対象台データ'!B540</x:f>
        <x:v>月</x:v>
      </x:c>
      <x:c r="C542" s="1004" t="str">
        <x:f>'対象台データ'!C540</x:f>
        <x:v>7/27</x:v>
      </x:c>
      <x:c r="D542" t="str">
        <x:f>'対象台データ'!D540</x:f>
        <x:v>東京喰種</x:v>
      </x:c>
      <x:c r="E542" s="1015" t="n">
        <x:f>IF($X542="A",MIN(100,MAX(0,55+(V542-55)*(1+0.4*SQRT(MIN(G542/8000,1))))),MIN(100,MAX(0,V542)))</x:f>
        <x:v>25.714443140329045</x:v>
      </x:c>
      <x:c r="F542" s="1017" t="n">
        <x:f>'対象台データ'!E540</x:f>
        <x:v>466</x:v>
      </x:c>
      <x:c r="G542" s="644" t="n">
        <x:f>'対象台データ'!F540</x:f>
        <x:v>7109</x:v>
      </x:c>
      <x:c r="H542" s="644" t="n">
        <x:f>'対象台データ'!G540</x:f>
        <x:v>-3480</x:v>
      </x:c>
      <x:c r="I542" s="644" t="n">
        <x:f>'対象台データ'!H540</x:f>
        <x:v>0</x:v>
      </x:c>
      <x:c r="J542" s="644" t="n">
        <x:f>'対象台データ'!I540</x:f>
        <x:v>32</x:v>
      </x:c>
      <x:c r="K542" s="145" t="n">
        <x:f>'対象台データ'!K540</x:f>
        <x:v>0.8368265578843719</x:v>
      </x:c>
      <x:c r="L542" s="28" t="n">
        <x:f>IF(G542&lt;=0,5,IF(G542&lt;1500,5+(G542-0)*(20-5)/(1500-0),IF(G542&lt;3000,20+(G542-1500)*(40-20)/(3000-1500),IF(G542&lt;4500,40+(G542-3000)*(58-40)/(4500-3000),IF(G542&lt;6000,58+(G542-4500)*(72-58)/(6000-4500),IF(G542&lt;7500,72+(G542-6000)*(84-72)/(7500-6000),IF(G542&lt;9000,84+(G542-7500)*(93-84)/(9000-7500),IF(G542&lt;11000,93+(G542-9000)*(100-93)/(11000-9000),100))))))))</x:f>
        <x:v>80.872</x:v>
      </x:c>
      <x:c r="M542" s="28" t="n">
        <x:v>1</x:v>
      </x:c>
      <x:c r="N542" s="28" t="n">
        <x:f>MIN(100,L542*M542)</x:f>
        <x:v>80.872</x:v>
      </x:c>
      <x:c r="O542" s="28" t="n">
        <x:f>IF(K542&lt;=0.8,0,IF(K542&lt;0.9,0+(K542-0.8)*(10-0)/(0.9-0.8),IF(K542&lt;1,10+(K542-0.9)*(35-10)/(1-0.9),IF(K542&lt;1.2,35+(K542-1)*(87-35)/(1.2-1),IF(K542&lt;1.3,87+(K542-1.2)*(96-87)/(1.3-1.2),IF(K542&lt;1.45,96+(K542-1.3)*(100-96)/(1.45-1.3),100))))))</x:f>
        <x:v>3.6826557884371844</x:v>
      </x:c>
      <x:c r="P542" s="145" t="n">
        <x:f>MIN(1,SQRT(G542/8000))</x:f>
        <x:v>0.9426690829766298</x:v>
      </x:c>
      <x:c r="Q542" s="28" t="n">
        <x:f>35+(O542-35)*P542</x:f>
        <x:v>5.478107850822617</x:v>
      </x:c>
      <x:c r="R542" s="28" t="n">
        <x:f>IF(K542&lt;0.95,MIN(25,(0.95-K542)*250),0)</x:f>
        <x:v>25</x:v>
      </x:c>
      <x:c r="S542" s="28" t="n">
        <x:f>IF($X542="A",Y542*5+Z542*15+AA542*30+AB542*60+AC542*80+AD542*100,0)</x:f>
        <x:v>0</x:v>
      </x:c>
      <x:c r="T542" s="28" t="n">
        <x:f>IF($X542="A",AE542*5+AF542*15+AG542*30+AH542*60+AI542*80+AJ542*100,0)</x:f>
        <x:v>0</x:v>
      </x:c>
      <x:c r="U542" s="28" t="n">
        <x:f>IF($X542="A",S542*15%+T542*30%+Q542*55%,0)</x:f>
        <x:v>0</x:v>
      </x:c>
      <x:c r="V542" s="1019" t="n">
        <x:f>IF($X542="A",U542*80%+N542*20%,N542*IFERROR(INDEX($AT$5:$AT$60,MATCH($D542,$AR$5:$AR$60,0)),0.6)+Q542*IFERROR(INDEX($AU$5:$AU$60,MATCH($D542,$AR$5:$AR$60,0)),0.4)-R542)</x:f>
        <x:v>25.714443140329045</x:v>
      </x:c>
      <x:c r="W542" s="25" t="str">
        <x:f>IF(E542&gt;=90,"設定6級候補",IF(E542&gt;=75,"設定4以上強候補",IF(E542&gt;=60,"設定4以上を疑う","要観察")))</x:f>
        <x:v>要観察</x:v>
      </x:c>
      <x:c r="X542" s="1004" t="str">
        <x:f>IFERROR(INDEX($AS$5:$AS$60,MATCH($D542,$AR$5:$AR$60,0)),"AT")</x:f>
        <x:v>AT</x:v>
      </x:c>
      <x:c r="Y542" s="145" t="n">
        <x:f>IFERROR((EXP(-$G542/INDEX($AV$5:$BA$12,MATCH($D542,$AR$5:$AR$12,0),1))*($G542/INDEX($AV$5:$BA$12,MATCH($D542,$AR$5:$AR$12,0),1))^$I542)/((EXP(-$G542/INDEX($AV$5:$BA$12,MATCH($D542,$AR$5:$AR$12,0),1))*($G542/INDEX($AV$5:$BA$12,MATCH($D542,$AR$5:$AR$12,0),1))^$I542)+(EXP(-$G542/INDEX($AV$5:$BA$12,MATCH($D542,$AR$5:$AR$12,0),2))*($G542/INDEX($AV$5:$BA$12,MATCH($D542,$AR$5:$AR$12,0),2))^$I542)+(EXP(-$G542/INDEX($AV$5:$BA$12,MATCH($D542,$AR$5:$AR$12,0),3))*($G542/INDEX($AV$5:$BA$12,MATCH($D542,$AR$5:$AR$12,0),3))^$I542)+(EXP(-$G542/INDEX($AV$5:$BA$12,MATCH($D542,$AR$5:$AR$12,0),4))*($G542/INDEX($AV$5:$BA$12,MATCH($D542,$AR$5:$AR$12,0),4))^$I542)+(EXP(-$G542/INDEX($AV$5:$BA$12,MATCH($D542,$AR$5:$AR$12,0),5))*($G542/INDEX($AV$5:$BA$12,MATCH($D542,$AR$5:$AR$12,0),5))^$I542)+(EXP(-$G542/INDEX($AV$5:$BA$12,MATCH($D542,$AR$5:$AR$12,0),6))*($G542/INDEX($AV$5:$BA$12,MATCH($D542,$AR$5:$AR$12,0),6))^$I542)),0)</x:f>
        <x:v>0</x:v>
      </x:c>
      <x:c r="Z542" s="145" t="n">
        <x:f>IFERROR((EXP(-$G542/INDEX($AV$5:$BA$12,MATCH($D542,$AR$5:$AR$12,0),2))*($G542/INDEX($AV$5:$BA$12,MATCH($D542,$AR$5:$AR$12,0),2))^$I542)/((EXP(-$G542/INDEX($AV$5:$BA$12,MATCH($D542,$AR$5:$AR$12,0),1))*($G542/INDEX($AV$5:$BA$12,MATCH($D542,$AR$5:$AR$12,0),1))^$I542)+(EXP(-$G542/INDEX($AV$5:$BA$12,MATCH($D542,$AR$5:$AR$12,0),2))*($G542/INDEX($AV$5:$BA$12,MATCH($D542,$AR$5:$AR$12,0),2))^$I542)+(EXP(-$G542/INDEX($AV$5:$BA$12,MATCH($D542,$AR$5:$AR$12,0),3))*($G542/INDEX($AV$5:$BA$12,MATCH($D542,$AR$5:$AR$12,0),3))^$I542)+(EXP(-$G542/INDEX($AV$5:$BA$12,MATCH($D542,$AR$5:$AR$12,0),4))*($G542/INDEX($AV$5:$BA$12,MATCH($D542,$AR$5:$AR$12,0),4))^$I542)+(EXP(-$G542/INDEX($AV$5:$BA$12,MATCH($D542,$AR$5:$AR$12,0),5))*($G542/INDEX($AV$5:$BA$12,MATCH($D542,$AR$5:$AR$12,0),5))^$I542)+(EXP(-$G542/INDEX($AV$5:$BA$12,MATCH($D542,$AR$5:$AR$12,0),6))*($G542/INDEX($AV$5:$BA$12,MATCH($D542,$AR$5:$AR$12,0),6))^$I542)),0)</x:f>
        <x:v>0</x:v>
      </x:c>
      <x:c r="AA542" s="145" t="n">
        <x:f>IFERROR((EXP(-$G542/INDEX($AV$5:$BA$12,MATCH($D542,$AR$5:$AR$12,0),3))*($G542/INDEX($AV$5:$BA$12,MATCH($D542,$AR$5:$AR$12,0),3))^$I542)/((EXP(-$G542/INDEX($AV$5:$BA$12,MATCH($D542,$AR$5:$AR$12,0),1))*($G542/INDEX($AV$5:$BA$12,MATCH($D542,$AR$5:$AR$12,0),1))^$I542)+(EXP(-$G542/INDEX($AV$5:$BA$12,MATCH($D542,$AR$5:$AR$12,0),2))*($G542/INDEX($AV$5:$BA$12,MATCH($D542,$AR$5:$AR$12,0),2))^$I542)+(EXP(-$G542/INDEX($AV$5:$BA$12,MATCH($D542,$AR$5:$AR$12,0),3))*($G542/INDEX($AV$5:$BA$12,MATCH($D542,$AR$5:$AR$12,0),3))^$I542)+(EXP(-$G542/INDEX($AV$5:$BA$12,MATCH($D542,$AR$5:$AR$12,0),4))*($G542/INDEX($AV$5:$BA$12,MATCH($D542,$AR$5:$AR$12,0),4))^$I542)+(EXP(-$G542/INDEX($AV$5:$BA$12,MATCH($D542,$AR$5:$AR$12,0),5))*($G542/INDEX($AV$5:$BA$12,MATCH($D542,$AR$5:$AR$12,0),5))^$I542)+(EXP(-$G542/INDEX($AV$5:$BA$12,MATCH($D542,$AR$5:$AR$12,0),6))*($G542/INDEX($AV$5:$BA$12,MATCH($D542,$AR$5:$AR$12,0),6))^$I542)),0)</x:f>
        <x:v>0</x:v>
      </x:c>
      <x:c r="AB542" s="145" t="n">
        <x:f>IFERROR((EXP(-$G542/INDEX($AV$5:$BA$12,MATCH($D542,$AR$5:$AR$12,0),4))*($G542/INDEX($AV$5:$BA$12,MATCH($D542,$AR$5:$AR$12,0),4))^$I542)/((EXP(-$G542/INDEX($AV$5:$BA$12,MATCH($D542,$AR$5:$AR$12,0),1))*($G542/INDEX($AV$5:$BA$12,MATCH($D542,$AR$5:$AR$12,0),1))^$I542)+(EXP(-$G542/INDEX($AV$5:$BA$12,MATCH($D542,$AR$5:$AR$12,0),2))*($G542/INDEX($AV$5:$BA$12,MATCH($D542,$AR$5:$AR$12,0),2))^$I542)+(EXP(-$G542/INDEX($AV$5:$BA$12,MATCH($D542,$AR$5:$AR$12,0),3))*($G542/INDEX($AV$5:$BA$12,MATCH($D542,$AR$5:$AR$12,0),3))^$I542)+(EXP(-$G542/INDEX($AV$5:$BA$12,MATCH($D542,$AR$5:$AR$12,0),4))*($G542/INDEX($AV$5:$BA$12,MATCH($D542,$AR$5:$AR$12,0),4))^$I542)+(EXP(-$G542/INDEX($AV$5:$BA$12,MATCH($D542,$AR$5:$AR$12,0),5))*($G542/INDEX($AV$5:$BA$12,MATCH($D542,$AR$5:$AR$12,0),5))^$I542)+(EXP(-$G542/INDEX($AV$5:$BA$12,MATCH($D542,$AR$5:$AR$12,0),6))*($G542/INDEX($AV$5:$BA$12,MATCH($D542,$AR$5:$AR$12,0),6))^$I542)),0)</x:f>
        <x:v>0</x:v>
      </x:c>
      <x:c r="AC542" s="145" t="n">
        <x:f>IFERROR((EXP(-$G542/INDEX($AV$5:$BA$12,MATCH($D542,$AR$5:$AR$12,0),5))*($G542/INDEX($AV$5:$BA$12,MATCH($D542,$AR$5:$AR$12,0),5))^$I542)/((EXP(-$G542/INDEX($AV$5:$BA$12,MATCH($D542,$AR$5:$AR$12,0),1))*($G542/INDEX($AV$5:$BA$12,MATCH($D542,$AR$5:$AR$12,0),1))^$I542)+(EXP(-$G542/INDEX($AV$5:$BA$12,MATCH($D542,$AR$5:$AR$12,0),2))*($G542/INDEX($AV$5:$BA$12,MATCH($D542,$AR$5:$AR$12,0),2))^$I542)+(EXP(-$G542/INDEX($AV$5:$BA$12,MATCH($D542,$AR$5:$AR$12,0),3))*($G542/INDEX($AV$5:$BA$12,MATCH($D542,$AR$5:$AR$12,0),3))^$I542)+(EXP(-$G542/INDEX($AV$5:$BA$12,MATCH($D542,$AR$5:$AR$12,0),4))*($G542/INDEX($AV$5:$BA$12,MATCH($D542,$AR$5:$AR$12,0),4))^$I542)+(EXP(-$G542/INDEX($AV$5:$BA$12,MATCH($D542,$AR$5:$AR$12,0),5))*($G542/INDEX($AV$5:$BA$12,MATCH($D542,$AR$5:$AR$12,0),5))^$I542)+(EXP(-$G542/INDEX($AV$5:$BA$12,MATCH($D542,$AR$5:$AR$12,0),6))*($G542/INDEX($AV$5:$BA$12,MATCH($D542,$AR$5:$AR$12,0),6))^$I542)),0)</x:f>
        <x:v>0</x:v>
      </x:c>
      <x:c r="AD542" s="145" t="n">
        <x:f>IFERROR((EXP(-$G542/INDEX($AV$5:$BA$12,MATCH($D542,$AR$5:$AR$12,0),6))*($G542/INDEX($AV$5:$BA$12,MATCH($D542,$AR$5:$AR$12,0),6))^$I542)/((EXP(-$G542/INDEX($AV$5:$BA$12,MATCH($D542,$AR$5:$AR$12,0),1))*($G542/INDEX($AV$5:$BA$12,MATCH($D542,$AR$5:$AR$12,0),1))^$I542)+(EXP(-$G542/INDEX($AV$5:$BA$12,MATCH($D542,$AR$5:$AR$12,0),2))*($G542/INDEX($AV$5:$BA$12,MATCH($D542,$AR$5:$AR$12,0),2))^$I542)+(EXP(-$G542/INDEX($AV$5:$BA$12,MATCH($D542,$AR$5:$AR$12,0),3))*($G542/INDEX($AV$5:$BA$12,MATCH($D542,$AR$5:$AR$12,0),3))^$I542)+(EXP(-$G542/INDEX($AV$5:$BA$12,MATCH($D542,$AR$5:$AR$12,0),4))*($G542/INDEX($AV$5:$BA$12,MATCH($D542,$AR$5:$AR$12,0),4))^$I542)+(EXP(-$G542/INDEX($AV$5:$BA$12,MATCH($D542,$AR$5:$AR$12,0),5))*($G542/INDEX($AV$5:$BA$12,MATCH($D542,$AR$5:$AR$12,0),5))^$I542)+(EXP(-$G542/INDEX($AV$5:$BA$12,MATCH($D542,$AR$5:$AR$12,0),6))*($G542/INDEX($AV$5:$BA$12,MATCH($D542,$AR$5:$AR$12,0),6))^$I542)),0)</x:f>
        <x:v>0</x:v>
      </x:c>
      <x:c r="AE542" s="145" t="n">
        <x:f>IFERROR((EXP(-$G542/INDEX($BB$5:$BG$12,MATCH($D542,$AR$5:$AR$12,0),1))*($G542/INDEX($BB$5:$BG$12,MATCH($D542,$AR$5:$AR$12,0),1))^$J542)/((EXP(-$G542/INDEX($BB$5:$BG$12,MATCH($D542,$AR$5:$AR$12,0),1))*($G542/INDEX($BB$5:$BG$12,MATCH($D542,$AR$5:$AR$12,0),1))^$J542)+(EXP(-$G542/INDEX($BB$5:$BG$12,MATCH($D542,$AR$5:$AR$12,0),2))*($G542/INDEX($BB$5:$BG$12,MATCH($D542,$AR$5:$AR$12,0),2))^$J542)+(EXP(-$G542/INDEX($BB$5:$BG$12,MATCH($D542,$AR$5:$AR$12,0),3))*($G542/INDEX($BB$5:$BG$12,MATCH($D542,$AR$5:$AR$12,0),3))^$J542)+(EXP(-$G542/INDEX($BB$5:$BG$12,MATCH($D542,$AR$5:$AR$12,0),4))*($G542/INDEX($BB$5:$BG$12,MATCH($D542,$AR$5:$AR$12,0),4))^$J542)+(EXP(-$G542/INDEX($BB$5:$BG$12,MATCH($D542,$AR$5:$AR$12,0),5))*($G542/INDEX($BB$5:$BG$12,MATCH($D542,$AR$5:$AR$12,0),5))^$J542)+(EXP(-$G542/INDEX($BB$5:$BG$12,MATCH($D542,$AR$5:$AR$12,0),6))*($G542/INDEX($BB$5:$BG$12,MATCH($D542,$AR$5:$AR$12,0),6))^$J542)),0)</x:f>
        <x:v>0</x:v>
      </x:c>
      <x:c r="AF542" s="145" t="n">
        <x:f>IFERROR((EXP(-$G542/INDEX($BB$5:$BG$12,MATCH($D542,$AR$5:$AR$12,0),2))*($G542/INDEX($BB$5:$BG$12,MATCH($D542,$AR$5:$AR$12,0),2))^$J542)/((EXP(-$G542/INDEX($BB$5:$BG$12,MATCH($D542,$AR$5:$AR$12,0),1))*($G542/INDEX($BB$5:$BG$12,MATCH($D542,$AR$5:$AR$12,0),1))^$J542)+(EXP(-$G542/INDEX($BB$5:$BG$12,MATCH($D542,$AR$5:$AR$12,0),2))*($G542/INDEX($BB$5:$BG$12,MATCH($D542,$AR$5:$AR$12,0),2))^$J542)+(EXP(-$G542/INDEX($BB$5:$BG$12,MATCH($D542,$AR$5:$AR$12,0),3))*($G542/INDEX($BB$5:$BG$12,MATCH($D542,$AR$5:$AR$12,0),3))^$J542)+(EXP(-$G542/INDEX($BB$5:$BG$12,MATCH($D542,$AR$5:$AR$12,0),4))*($G542/INDEX($BB$5:$BG$12,MATCH($D542,$AR$5:$AR$12,0),4))^$J542)+(EXP(-$G542/INDEX($BB$5:$BG$12,MATCH($D542,$AR$5:$AR$12,0),5))*($G542/INDEX($BB$5:$BG$12,MATCH($D542,$AR$5:$AR$12,0),5))^$J542)+(EXP(-$G542/INDEX($BB$5:$BG$12,MATCH($D542,$AR$5:$AR$12,0),6))*($G542/INDEX($BB$5:$BG$12,MATCH($D542,$AR$5:$AR$12,0),6))^$J542)),0)</x:f>
        <x:v>0</x:v>
      </x:c>
      <x:c r="AG542" s="145" t="n">
        <x:f>IFERROR((EXP(-$G542/INDEX($BB$5:$BG$12,MATCH($D542,$AR$5:$AR$12,0),3))*($G542/INDEX($BB$5:$BG$12,MATCH($D542,$AR$5:$AR$12,0),3))^$J542)/((EXP(-$G542/INDEX($BB$5:$BG$12,MATCH($D542,$AR$5:$AR$12,0),1))*($G542/INDEX($BB$5:$BG$12,MATCH($D542,$AR$5:$AR$12,0),1))^$J542)+(EXP(-$G542/INDEX($BB$5:$BG$12,MATCH($D542,$AR$5:$AR$12,0),2))*($G542/INDEX($BB$5:$BG$12,MATCH($D542,$AR$5:$AR$12,0),2))^$J542)+(EXP(-$G542/INDEX($BB$5:$BG$12,MATCH($D542,$AR$5:$AR$12,0),3))*($G542/INDEX($BB$5:$BG$12,MATCH($D542,$AR$5:$AR$12,0),3))^$J542)+(EXP(-$G542/INDEX($BB$5:$BG$12,MATCH($D542,$AR$5:$AR$12,0),4))*($G542/INDEX($BB$5:$BG$12,MATCH($D542,$AR$5:$AR$12,0),4))^$J542)+(EXP(-$G542/INDEX($BB$5:$BG$12,MATCH($D542,$AR$5:$AR$12,0),5))*($G542/INDEX($BB$5:$BG$12,MATCH($D542,$AR$5:$AR$12,0),5))^$J542)+(EXP(-$G542/INDEX($BB$5:$BG$12,MATCH($D542,$AR$5:$AR$12,0),6))*($G542/INDEX($BB$5:$BG$12,MATCH($D542,$AR$5:$AR$12,0),6))^$J542)),0)</x:f>
        <x:v>0</x:v>
      </x:c>
      <x:c r="AH542" s="145" t="n">
        <x:f>IFERROR((EXP(-$G542/INDEX($BB$5:$BG$12,MATCH($D542,$AR$5:$AR$12,0),4))*($G542/INDEX($BB$5:$BG$12,MATCH($D542,$AR$5:$AR$12,0),4))^$J542)/((EXP(-$G542/INDEX($BB$5:$BG$12,MATCH($D542,$AR$5:$AR$12,0),1))*($G542/INDEX($BB$5:$BG$12,MATCH($D542,$AR$5:$AR$12,0),1))^$J542)+(EXP(-$G542/INDEX($BB$5:$BG$12,MATCH($D542,$AR$5:$AR$12,0),2))*($G542/INDEX($BB$5:$BG$12,MATCH($D542,$AR$5:$AR$12,0),2))^$J542)+(EXP(-$G542/INDEX($BB$5:$BG$12,MATCH($D542,$AR$5:$AR$12,0),3))*($G542/INDEX($BB$5:$BG$12,MATCH($D542,$AR$5:$AR$12,0),3))^$J542)+(EXP(-$G542/INDEX($BB$5:$BG$12,MATCH($D542,$AR$5:$AR$12,0),4))*($G542/INDEX($BB$5:$BG$12,MATCH($D542,$AR$5:$AR$12,0),4))^$J542)+(EXP(-$G542/INDEX($BB$5:$BG$12,MATCH($D542,$AR$5:$AR$12,0),5))*($G542/INDEX($BB$5:$BG$12,MATCH($D542,$AR$5:$AR$12,0),5))^$J542)+(EXP(-$G542/INDEX($BB$5:$BG$12,MATCH($D542,$AR$5:$AR$12,0),6))*($G542/INDEX($BB$5:$BG$12,MATCH($D542,$AR$5:$AR$12,0),6))^$J542)),0)</x:f>
        <x:v>0</x:v>
      </x:c>
      <x:c r="AI542" s="145" t="n">
        <x:f>IFERROR((EXP(-$G542/INDEX($BB$5:$BG$12,MATCH($D542,$AR$5:$AR$12,0),5))*($G542/INDEX($BB$5:$BG$12,MATCH($D542,$AR$5:$AR$12,0),5))^$J542)/((EXP(-$G542/INDEX($BB$5:$BG$12,MATCH($D542,$AR$5:$AR$12,0),1))*($G542/INDEX($BB$5:$BG$12,MATCH($D542,$AR$5:$AR$12,0),1))^$J542)+(EXP(-$G542/INDEX($BB$5:$BG$12,MATCH($D542,$AR$5:$AR$12,0),2))*($G542/INDEX($BB$5:$BG$12,MATCH($D542,$AR$5:$AR$12,0),2))^$J542)+(EXP(-$G542/INDEX($BB$5:$BG$12,MATCH($D542,$AR$5:$AR$12,0),3))*($G542/INDEX($BB$5:$BG$12,MATCH($D542,$AR$5:$AR$12,0),3))^$J542)+(EXP(-$G542/INDEX($BB$5:$BG$12,MATCH($D542,$AR$5:$AR$12,0),4))*($G542/INDEX($BB$5:$BG$12,MATCH($D542,$AR$5:$AR$12,0),4))^$J542)+(EXP(-$G542/INDEX($BB$5:$BG$12,MATCH($D542,$AR$5:$AR$12,0),5))*($G542/INDEX($BB$5:$BG$12,MATCH($D542,$AR$5:$AR$12,0),5))^$J542)+(EXP(-$G542/INDEX($BB$5:$BG$12,MATCH($D542,$AR$5:$AR$12,0),6))*($G542/INDEX($BB$5:$BG$12,MATCH($D542,$AR$5:$AR$12,0),6))^$J542)),0)</x:f>
        <x:v>0</x:v>
      </x:c>
      <x:c r="AJ542" s="145" t="n">
        <x:f>IFERROR((EXP(-$G542/INDEX($BB$5:$BG$12,MATCH($D542,$AR$5:$AR$12,0),6))*($G542/INDEX($BB$5:$BG$12,MATCH($D542,$AR$5:$AR$12,0),6))^$J542)/((EXP(-$G542/INDEX($BB$5:$BG$12,MATCH($D542,$AR$5:$AR$12,0),1))*($G542/INDEX($BB$5:$BG$12,MATCH($D542,$AR$5:$AR$12,0),1))^$J542)+(EXP(-$G542/INDEX($BB$5:$BG$12,MATCH($D542,$AR$5:$AR$12,0),2))*($G542/INDEX($BB$5:$BG$12,MATCH($D542,$AR$5:$AR$12,0),2))^$J542)+(EXP(-$G542/INDEX($BB$5:$BG$12,MATCH($D542,$AR$5:$AR$12,0),3))*($G542/INDEX($BB$5:$BG$12,MATCH($D542,$AR$5:$AR$12,0),3))^$J542)+(EXP(-$G542/INDEX($BB$5:$BG$12,MATCH($D542,$AR$5:$AR$12,0),4))*($G542/INDEX($BB$5:$BG$12,MATCH($D542,$AR$5:$AR$12,0),4))^$J542)+(EXP(-$G542/INDEX($BB$5:$BG$12,MATCH($D542,$AR$5:$AR$12,0),5))*($G542/INDEX($BB$5:$BG$12,MATCH($D542,$AR$5:$AR$12,0),5))^$J542)+(EXP(-$G542/INDEX($BB$5:$BG$12,MATCH($D542,$AR$5:$AR$12,0),6))*($G542/INDEX($BB$5:$BG$12,MATCH($D542,$AR$5:$AR$12,0),6))^$J542)),0)</x:f>
        <x:v>0</x:v>
      </x:c>
      <x:c r="BJ542"/>
      <x:c r="BK542"/>
      <x:c r="BL542"/>
      <x:c r="BM542"/>
      <x:c r="BN542"/>
      <x:c r="BO542"/>
      <x:c r="BP542"/>
      <x:c r="BQ542"/>
      <x:c r="BR542"/>
      <x:c r="BS542"/>
      <x:c r="BT542"/>
      <x:c r="BU542"/>
      <x:c r="BV542"/>
      <x:c r="BW542"/>
      <x:c r="BX542"/>
      <x:c r="BY542"/>
      <x:c r="BZ542"/>
    </x:row>
    <x:row r="543">
      <x:c r="A543" s="30" t="n">
        <x:f>'対象台データ'!A541</x:f>
        <x:v>46230</x:v>
      </x:c>
      <x:c r="B543" s="1004" t="str">
        <x:f>'対象台データ'!B541</x:f>
        <x:v>月</x:v>
      </x:c>
      <x:c r="C543" s="1004" t="str">
        <x:f>'対象台データ'!C541</x:f>
        <x:v>7/27</x:v>
      </x:c>
      <x:c r="D543" t="str">
        <x:f>'対象台データ'!D541</x:f>
        <x:v>東京喰種</x:v>
      </x:c>
      <x:c r="E543" s="1015" t="n">
        <x:f>IF($X543="A",MIN(100,MAX(0,55+(V543-55)*(1+0.4*SQRT(MIN(G543/8000,1))))),MIN(100,MAX(0,V543)))</x:f>
        <x:v>61.93766352041287</x:v>
      </x:c>
      <x:c r="F543" s="1017" t="n">
        <x:f>'対象台データ'!E541</x:f>
        <x:v>467</x:v>
      </x:c>
      <x:c r="G543" s="644" t="n">
        <x:f>'対象台データ'!F541</x:f>
        <x:v>5653</x:v>
      </x:c>
      <x:c r="H543" s="644" t="n">
        <x:f>'対象台データ'!G541</x:f>
        <x:v>1296</x:v>
      </x:c>
      <x:c r="I543" s="644" t="n">
        <x:f>'対象台データ'!H541</x:f>
        <x:v>0</x:v>
      </x:c>
      <x:c r="J543" s="644" t="n">
        <x:f>'対象台データ'!I541</x:f>
        <x:v>24</x:v>
      </x:c>
      <x:c r="K543" s="145" t="n">
        <x:f>'対象台データ'!K541</x:f>
        <x:v>1.0764196002122768</x:v>
      </x:c>
      <x:c r="L543" s="28" t="n">
        <x:f>IF(G543&lt;=0,5,IF(G543&lt;1500,5+(G543-0)*(20-5)/(1500-0),IF(G543&lt;3000,20+(G543-1500)*(40-20)/(3000-1500),IF(G543&lt;4500,40+(G543-3000)*(58-40)/(4500-3000),IF(G543&lt;6000,58+(G543-4500)*(72-58)/(6000-4500),IF(G543&lt;7500,72+(G543-6000)*(84-72)/(7500-6000),IF(G543&lt;9000,84+(G543-7500)*(93-84)/(9000-7500),IF(G543&lt;11000,93+(G543-9000)*(100-93)/(11000-9000),100))))))))</x:f>
        <x:v>68.76133333333334</x:v>
      </x:c>
      <x:c r="M543" s="28" t="n">
        <x:v>1</x:v>
      </x:c>
      <x:c r="N543" s="28" t="n">
        <x:f>MIN(100,L543*M543)</x:f>
        <x:v>68.76133333333334</x:v>
      </x:c>
      <x:c r="O543" s="28" t="n">
        <x:f>IF(K543&lt;=0.8,0,IF(K543&lt;0.9,0+(K543-0.8)*(10-0)/(0.9-0.8),IF(K543&lt;1,10+(K543-0.9)*(35-10)/(1-0.9),IF(K543&lt;1.2,35+(K543-1)*(87-35)/(1.2-1),IF(K543&lt;1.3,87+(K543-1.2)*(96-87)/(1.3-1.2),IF(K543&lt;1.45,96+(K543-1.3)*(100-96)/(1.45-1.3),100))))))</x:f>
        <x:v>54.86909605519197</x:v>
      </x:c>
      <x:c r="P543" s="145" t="n">
        <x:f>MIN(1,SQRT(G543/8000))</x:f>
        <x:v>0.8406098976338549</x:v>
      </x:c>
      <x:c r="Q543" s="28" t="n">
        <x:f>35+(O543-35)*P543</x:f>
        <x:v>51.70215880103215</x:v>
      </x:c>
      <x:c r="R543" s="28" t="n">
        <x:f>IF(K543&lt;0.95,MIN(25,(0.95-K543)*250),0)</x:f>
        <x:v>0</x:v>
      </x:c>
      <x:c r="S543" s="28" t="n">
        <x:f>IF($X543="A",Y543*5+Z543*15+AA543*30+AB543*60+AC543*80+AD543*100,0)</x:f>
        <x:v>0</x:v>
      </x:c>
      <x:c r="T543" s="28" t="n">
        <x:f>IF($X543="A",AE543*5+AF543*15+AG543*30+AH543*60+AI543*80+AJ543*100,0)</x:f>
        <x:v>0</x:v>
      </x:c>
      <x:c r="U543" s="28" t="n">
        <x:f>IF($X543="A",S543*15%+T543*30%+Q543*55%,0)</x:f>
        <x:v>0</x:v>
      </x:c>
      <x:c r="V543" s="1019" t="n">
        <x:f>IF($X543="A",U543*80%+N543*20%,N543*IFERROR(INDEX($AT$5:$AT$60,MATCH($D543,$AR$5:$AR$60,0)),0.6)+Q543*IFERROR(INDEX($AU$5:$AU$60,MATCH($D543,$AR$5:$AR$60,0)),0.4)-R543)</x:f>
        <x:v>61.93766352041287</x:v>
      </x:c>
      <x:c r="W543" s="25" t="str">
        <x:f>IF(E543&gt;=90,"設定6級候補",IF(E543&gt;=75,"設定4以上強候補",IF(E543&gt;=60,"設定4以上を疑う","要観察")))</x:f>
        <x:v>設定4以上を疑う</x:v>
      </x:c>
      <x:c r="X543" s="1004" t="str">
        <x:f>IFERROR(INDEX($AS$5:$AS$60,MATCH($D543,$AR$5:$AR$60,0)),"AT")</x:f>
        <x:v>AT</x:v>
      </x:c>
      <x:c r="Y543" s="145" t="n">
        <x:f>IFERROR((EXP(-$G543/INDEX($AV$5:$BA$12,MATCH($D543,$AR$5:$AR$12,0),1))*($G543/INDEX($AV$5:$BA$12,MATCH($D543,$AR$5:$AR$12,0),1))^$I543)/((EXP(-$G543/INDEX($AV$5:$BA$12,MATCH($D543,$AR$5:$AR$12,0),1))*($G543/INDEX($AV$5:$BA$12,MATCH($D543,$AR$5:$AR$12,0),1))^$I543)+(EXP(-$G543/INDEX($AV$5:$BA$12,MATCH($D543,$AR$5:$AR$12,0),2))*($G543/INDEX($AV$5:$BA$12,MATCH($D543,$AR$5:$AR$12,0),2))^$I543)+(EXP(-$G543/INDEX($AV$5:$BA$12,MATCH($D543,$AR$5:$AR$12,0),3))*($G543/INDEX($AV$5:$BA$12,MATCH($D543,$AR$5:$AR$12,0),3))^$I543)+(EXP(-$G543/INDEX($AV$5:$BA$12,MATCH($D543,$AR$5:$AR$12,0),4))*($G543/INDEX($AV$5:$BA$12,MATCH($D543,$AR$5:$AR$12,0),4))^$I543)+(EXP(-$G543/INDEX($AV$5:$BA$12,MATCH($D543,$AR$5:$AR$12,0),5))*($G543/INDEX($AV$5:$BA$12,MATCH($D543,$AR$5:$AR$12,0),5))^$I543)+(EXP(-$G543/INDEX($AV$5:$BA$12,MATCH($D543,$AR$5:$AR$12,0),6))*($G543/INDEX($AV$5:$BA$12,MATCH($D543,$AR$5:$AR$12,0),6))^$I543)),0)</x:f>
        <x:v>0</x:v>
      </x:c>
      <x:c r="Z543" s="145" t="n">
        <x:f>IFERROR((EXP(-$G543/INDEX($AV$5:$BA$12,MATCH($D543,$AR$5:$AR$12,0),2))*($G543/INDEX($AV$5:$BA$12,MATCH($D543,$AR$5:$AR$12,0),2))^$I543)/((EXP(-$G543/INDEX($AV$5:$BA$12,MATCH($D543,$AR$5:$AR$12,0),1))*($G543/INDEX($AV$5:$BA$12,MATCH($D543,$AR$5:$AR$12,0),1))^$I543)+(EXP(-$G543/INDEX($AV$5:$BA$12,MATCH($D543,$AR$5:$AR$12,0),2))*($G543/INDEX($AV$5:$BA$12,MATCH($D543,$AR$5:$AR$12,0),2))^$I543)+(EXP(-$G543/INDEX($AV$5:$BA$12,MATCH($D543,$AR$5:$AR$12,0),3))*($G543/INDEX($AV$5:$BA$12,MATCH($D543,$AR$5:$AR$12,0),3))^$I543)+(EXP(-$G543/INDEX($AV$5:$BA$12,MATCH($D543,$AR$5:$AR$12,0),4))*($G543/INDEX($AV$5:$BA$12,MATCH($D543,$AR$5:$AR$12,0),4))^$I543)+(EXP(-$G543/INDEX($AV$5:$BA$12,MATCH($D543,$AR$5:$AR$12,0),5))*($G543/INDEX($AV$5:$BA$12,MATCH($D543,$AR$5:$AR$12,0),5))^$I543)+(EXP(-$G543/INDEX($AV$5:$BA$12,MATCH($D543,$AR$5:$AR$12,0),6))*($G543/INDEX($AV$5:$BA$12,MATCH($D543,$AR$5:$AR$12,0),6))^$I543)),0)</x:f>
        <x:v>0</x:v>
      </x:c>
      <x:c r="AA543" s="145" t="n">
        <x:f>IFERROR((EXP(-$G543/INDEX($AV$5:$BA$12,MATCH($D543,$AR$5:$AR$12,0),3))*($G543/INDEX($AV$5:$BA$12,MATCH($D543,$AR$5:$AR$12,0),3))^$I543)/((EXP(-$G543/INDEX($AV$5:$BA$12,MATCH($D543,$AR$5:$AR$12,0),1))*($G543/INDEX($AV$5:$BA$12,MATCH($D543,$AR$5:$AR$12,0),1))^$I543)+(EXP(-$G543/INDEX($AV$5:$BA$12,MATCH($D543,$AR$5:$AR$12,0),2))*($G543/INDEX($AV$5:$BA$12,MATCH($D543,$AR$5:$AR$12,0),2))^$I543)+(EXP(-$G543/INDEX($AV$5:$BA$12,MATCH($D543,$AR$5:$AR$12,0),3))*($G543/INDEX($AV$5:$BA$12,MATCH($D543,$AR$5:$AR$12,0),3))^$I543)+(EXP(-$G543/INDEX($AV$5:$BA$12,MATCH($D543,$AR$5:$AR$12,0),4))*($G543/INDEX($AV$5:$BA$12,MATCH($D543,$AR$5:$AR$12,0),4))^$I543)+(EXP(-$G543/INDEX($AV$5:$BA$12,MATCH($D543,$AR$5:$AR$12,0),5))*($G543/INDEX($AV$5:$BA$12,MATCH($D543,$AR$5:$AR$12,0),5))^$I543)+(EXP(-$G543/INDEX($AV$5:$BA$12,MATCH($D543,$AR$5:$AR$12,0),6))*($G543/INDEX($AV$5:$BA$12,MATCH($D543,$AR$5:$AR$12,0),6))^$I543)),0)</x:f>
        <x:v>0</x:v>
      </x:c>
      <x:c r="AB543" s="145" t="n">
        <x:f>IFERROR((EXP(-$G543/INDEX($AV$5:$BA$12,MATCH($D543,$AR$5:$AR$12,0),4))*($G543/INDEX($AV$5:$BA$12,MATCH($D543,$AR$5:$AR$12,0),4))^$I543)/((EXP(-$G543/INDEX($AV$5:$BA$12,MATCH($D543,$AR$5:$AR$12,0),1))*($G543/INDEX($AV$5:$BA$12,MATCH($D543,$AR$5:$AR$12,0),1))^$I543)+(EXP(-$G543/INDEX($AV$5:$BA$12,MATCH($D543,$AR$5:$AR$12,0),2))*($G543/INDEX($AV$5:$BA$12,MATCH($D543,$AR$5:$AR$12,0),2))^$I543)+(EXP(-$G543/INDEX($AV$5:$BA$12,MATCH($D543,$AR$5:$AR$12,0),3))*($G543/INDEX($AV$5:$BA$12,MATCH($D543,$AR$5:$AR$12,0),3))^$I543)+(EXP(-$G543/INDEX($AV$5:$BA$12,MATCH($D543,$AR$5:$AR$12,0),4))*($G543/INDEX($AV$5:$BA$12,MATCH($D543,$AR$5:$AR$12,0),4))^$I543)+(EXP(-$G543/INDEX($AV$5:$BA$12,MATCH($D543,$AR$5:$AR$12,0),5))*($G543/INDEX($AV$5:$BA$12,MATCH($D543,$AR$5:$AR$12,0),5))^$I543)+(EXP(-$G543/INDEX($AV$5:$BA$12,MATCH($D543,$AR$5:$AR$12,0),6))*($G543/INDEX($AV$5:$BA$12,MATCH($D543,$AR$5:$AR$12,0),6))^$I543)),0)</x:f>
        <x:v>0</x:v>
      </x:c>
      <x:c r="AC543" s="145" t="n">
        <x:f>IFERROR((EXP(-$G543/INDEX($AV$5:$BA$12,MATCH($D543,$AR$5:$AR$12,0),5))*($G543/INDEX($AV$5:$BA$12,MATCH($D543,$AR$5:$AR$12,0),5))^$I543)/((EXP(-$G543/INDEX($AV$5:$BA$12,MATCH($D543,$AR$5:$AR$12,0),1))*($G543/INDEX($AV$5:$BA$12,MATCH($D543,$AR$5:$AR$12,0),1))^$I543)+(EXP(-$G543/INDEX($AV$5:$BA$12,MATCH($D543,$AR$5:$AR$12,0),2))*($G543/INDEX($AV$5:$BA$12,MATCH($D543,$AR$5:$AR$12,0),2))^$I543)+(EXP(-$G543/INDEX($AV$5:$BA$12,MATCH($D543,$AR$5:$AR$12,0),3))*($G543/INDEX($AV$5:$BA$12,MATCH($D543,$AR$5:$AR$12,0),3))^$I543)+(EXP(-$G543/INDEX($AV$5:$BA$12,MATCH($D543,$AR$5:$AR$12,0),4))*($G543/INDEX($AV$5:$BA$12,MATCH($D543,$AR$5:$AR$12,0),4))^$I543)+(EXP(-$G543/INDEX($AV$5:$BA$12,MATCH($D543,$AR$5:$AR$12,0),5))*($G543/INDEX($AV$5:$BA$12,MATCH($D543,$AR$5:$AR$12,0),5))^$I543)+(EXP(-$G543/INDEX($AV$5:$BA$12,MATCH($D543,$AR$5:$AR$12,0),6))*($G543/INDEX($AV$5:$BA$12,MATCH($D543,$AR$5:$AR$12,0),6))^$I543)),0)</x:f>
        <x:v>0</x:v>
      </x:c>
      <x:c r="AD543" s="145" t="n">
        <x:f>IFERROR((EXP(-$G543/INDEX($AV$5:$BA$12,MATCH($D543,$AR$5:$AR$12,0),6))*($G543/INDEX($AV$5:$BA$12,MATCH($D543,$AR$5:$AR$12,0),6))^$I543)/((EXP(-$G543/INDEX($AV$5:$BA$12,MATCH($D543,$AR$5:$AR$12,0),1))*($G543/INDEX($AV$5:$BA$12,MATCH($D543,$AR$5:$AR$12,0),1))^$I543)+(EXP(-$G543/INDEX($AV$5:$BA$12,MATCH($D543,$AR$5:$AR$12,0),2))*($G543/INDEX($AV$5:$BA$12,MATCH($D543,$AR$5:$AR$12,0),2))^$I543)+(EXP(-$G543/INDEX($AV$5:$BA$12,MATCH($D543,$AR$5:$AR$12,0),3))*($G543/INDEX($AV$5:$BA$12,MATCH($D543,$AR$5:$AR$12,0),3))^$I543)+(EXP(-$G543/INDEX($AV$5:$BA$12,MATCH($D543,$AR$5:$AR$12,0),4))*($G543/INDEX($AV$5:$BA$12,MATCH($D543,$AR$5:$AR$12,0),4))^$I543)+(EXP(-$G543/INDEX($AV$5:$BA$12,MATCH($D543,$AR$5:$AR$12,0),5))*($G543/INDEX($AV$5:$BA$12,MATCH($D543,$AR$5:$AR$12,0),5))^$I543)+(EXP(-$G543/INDEX($AV$5:$BA$12,MATCH($D543,$AR$5:$AR$12,0),6))*($G543/INDEX($AV$5:$BA$12,MATCH($D543,$AR$5:$AR$12,0),6))^$I543)),0)</x:f>
        <x:v>0</x:v>
      </x:c>
      <x:c r="AE543" s="145" t="n">
        <x:f>IFERROR((EXP(-$G543/INDEX($BB$5:$BG$12,MATCH($D543,$AR$5:$AR$12,0),1))*($G543/INDEX($BB$5:$BG$12,MATCH($D543,$AR$5:$AR$12,0),1))^$J543)/((EXP(-$G543/INDEX($BB$5:$BG$12,MATCH($D543,$AR$5:$AR$12,0),1))*($G543/INDEX($BB$5:$BG$12,MATCH($D543,$AR$5:$AR$12,0),1))^$J543)+(EXP(-$G543/INDEX($BB$5:$BG$12,MATCH($D543,$AR$5:$AR$12,0),2))*($G543/INDEX($BB$5:$BG$12,MATCH($D543,$AR$5:$AR$12,0),2))^$J543)+(EXP(-$G543/INDEX($BB$5:$BG$12,MATCH($D543,$AR$5:$AR$12,0),3))*($G543/INDEX($BB$5:$BG$12,MATCH($D543,$AR$5:$AR$12,0),3))^$J543)+(EXP(-$G543/INDEX($BB$5:$BG$12,MATCH($D543,$AR$5:$AR$12,0),4))*($G543/INDEX($BB$5:$BG$12,MATCH($D543,$AR$5:$AR$12,0),4))^$J543)+(EXP(-$G543/INDEX($BB$5:$BG$12,MATCH($D543,$AR$5:$AR$12,0),5))*($G543/INDEX($BB$5:$BG$12,MATCH($D543,$AR$5:$AR$12,0),5))^$J543)+(EXP(-$G543/INDEX($BB$5:$BG$12,MATCH($D543,$AR$5:$AR$12,0),6))*($G543/INDEX($BB$5:$BG$12,MATCH($D543,$AR$5:$AR$12,0),6))^$J543)),0)</x:f>
        <x:v>0</x:v>
      </x:c>
      <x:c r="AF543" s="145" t="n">
        <x:f>IFERROR((EXP(-$G543/INDEX($BB$5:$BG$12,MATCH($D543,$AR$5:$AR$12,0),2))*($G543/INDEX($BB$5:$BG$12,MATCH($D543,$AR$5:$AR$12,0),2))^$J543)/((EXP(-$G543/INDEX($BB$5:$BG$12,MATCH($D543,$AR$5:$AR$12,0),1))*($G543/INDEX($BB$5:$BG$12,MATCH($D543,$AR$5:$AR$12,0),1))^$J543)+(EXP(-$G543/INDEX($BB$5:$BG$12,MATCH($D543,$AR$5:$AR$12,0),2))*($G543/INDEX($BB$5:$BG$12,MATCH($D543,$AR$5:$AR$12,0),2))^$J543)+(EXP(-$G543/INDEX($BB$5:$BG$12,MATCH($D543,$AR$5:$AR$12,0),3))*($G543/INDEX($BB$5:$BG$12,MATCH($D543,$AR$5:$AR$12,0),3))^$J543)+(EXP(-$G543/INDEX($BB$5:$BG$12,MATCH($D543,$AR$5:$AR$12,0),4))*($G543/INDEX($BB$5:$BG$12,MATCH($D543,$AR$5:$AR$12,0),4))^$J543)+(EXP(-$G543/INDEX($BB$5:$BG$12,MATCH($D543,$AR$5:$AR$12,0),5))*($G543/INDEX($BB$5:$BG$12,MATCH($D543,$AR$5:$AR$12,0),5))^$J543)+(EXP(-$G543/INDEX($BB$5:$BG$12,MATCH($D543,$AR$5:$AR$12,0),6))*($G543/INDEX($BB$5:$BG$12,MATCH($D543,$AR$5:$AR$12,0),6))^$J543)),0)</x:f>
        <x:v>0</x:v>
      </x:c>
      <x:c r="AG543" s="145" t="n">
        <x:f>IFERROR((EXP(-$G543/INDEX($BB$5:$BG$12,MATCH($D543,$AR$5:$AR$12,0),3))*($G543/INDEX($BB$5:$BG$12,MATCH($D543,$AR$5:$AR$12,0),3))^$J543)/((EXP(-$G543/INDEX($BB$5:$BG$12,MATCH($D543,$AR$5:$AR$12,0),1))*($G543/INDEX($BB$5:$BG$12,MATCH($D543,$AR$5:$AR$12,0),1))^$J543)+(EXP(-$G543/INDEX($BB$5:$BG$12,MATCH($D543,$AR$5:$AR$12,0),2))*($G543/INDEX($BB$5:$BG$12,MATCH($D543,$AR$5:$AR$12,0),2))^$J543)+(EXP(-$G543/INDEX($BB$5:$BG$12,MATCH($D543,$AR$5:$AR$12,0),3))*($G543/INDEX($BB$5:$BG$12,MATCH($D543,$AR$5:$AR$12,0),3))^$J543)+(EXP(-$G543/INDEX($BB$5:$BG$12,MATCH($D543,$AR$5:$AR$12,0),4))*($G543/INDEX($BB$5:$BG$12,MATCH($D543,$AR$5:$AR$12,0),4))^$J543)+(EXP(-$G543/INDEX($BB$5:$BG$12,MATCH($D543,$AR$5:$AR$12,0),5))*($G543/INDEX($BB$5:$BG$12,MATCH($D543,$AR$5:$AR$12,0),5))^$J543)+(EXP(-$G543/INDEX($BB$5:$BG$12,MATCH($D543,$AR$5:$AR$12,0),6))*($G543/INDEX($BB$5:$BG$12,MATCH($D543,$AR$5:$AR$12,0),6))^$J543)),0)</x:f>
        <x:v>0</x:v>
      </x:c>
      <x:c r="AH543" s="145" t="n">
        <x:f>IFERROR((EXP(-$G543/INDEX($BB$5:$BG$12,MATCH($D543,$AR$5:$AR$12,0),4))*($G543/INDEX($BB$5:$BG$12,MATCH($D543,$AR$5:$AR$12,0),4))^$J543)/((EXP(-$G543/INDEX($BB$5:$BG$12,MATCH($D543,$AR$5:$AR$12,0),1))*($G543/INDEX($BB$5:$BG$12,MATCH($D543,$AR$5:$AR$12,0),1))^$J543)+(EXP(-$G543/INDEX($BB$5:$BG$12,MATCH($D543,$AR$5:$AR$12,0),2))*($G543/INDEX($BB$5:$BG$12,MATCH($D543,$AR$5:$AR$12,0),2))^$J543)+(EXP(-$G543/INDEX($BB$5:$BG$12,MATCH($D543,$AR$5:$AR$12,0),3))*($G543/INDEX($BB$5:$BG$12,MATCH($D543,$AR$5:$AR$12,0),3))^$J543)+(EXP(-$G543/INDEX($BB$5:$BG$12,MATCH($D543,$AR$5:$AR$12,0),4))*($G543/INDEX($BB$5:$BG$12,MATCH($D543,$AR$5:$AR$12,0),4))^$J543)+(EXP(-$G543/INDEX($BB$5:$BG$12,MATCH($D543,$AR$5:$AR$12,0),5))*($G543/INDEX($BB$5:$BG$12,MATCH($D543,$AR$5:$AR$12,0),5))^$J543)+(EXP(-$G543/INDEX($BB$5:$BG$12,MATCH($D543,$AR$5:$AR$12,0),6))*($G543/INDEX($BB$5:$BG$12,MATCH($D543,$AR$5:$AR$12,0),6))^$J543)),0)</x:f>
        <x:v>0</x:v>
      </x:c>
      <x:c r="AI543" s="145" t="n">
        <x:f>IFERROR((EXP(-$G543/INDEX($BB$5:$BG$12,MATCH($D543,$AR$5:$AR$12,0),5))*($G543/INDEX($BB$5:$BG$12,MATCH($D543,$AR$5:$AR$12,0),5))^$J543)/((EXP(-$G543/INDEX($BB$5:$BG$12,MATCH($D543,$AR$5:$AR$12,0),1))*($G543/INDEX($BB$5:$BG$12,MATCH($D543,$AR$5:$AR$12,0),1))^$J543)+(EXP(-$G543/INDEX($BB$5:$BG$12,MATCH($D543,$AR$5:$AR$12,0),2))*($G543/INDEX($BB$5:$BG$12,MATCH($D543,$AR$5:$AR$12,0),2))^$J543)+(EXP(-$G543/INDEX($BB$5:$BG$12,MATCH($D543,$AR$5:$AR$12,0),3))*($G543/INDEX($BB$5:$BG$12,MATCH($D543,$AR$5:$AR$12,0),3))^$J543)+(EXP(-$G543/INDEX($BB$5:$BG$12,MATCH($D543,$AR$5:$AR$12,0),4))*($G543/INDEX($BB$5:$BG$12,MATCH($D543,$AR$5:$AR$12,0),4))^$J543)+(EXP(-$G543/INDEX($BB$5:$BG$12,MATCH($D543,$AR$5:$AR$12,0),5))*($G543/INDEX($BB$5:$BG$12,MATCH($D543,$AR$5:$AR$12,0),5))^$J543)+(EXP(-$G543/INDEX($BB$5:$BG$12,MATCH($D543,$AR$5:$AR$12,0),6))*($G543/INDEX($BB$5:$BG$12,MATCH($D543,$AR$5:$AR$12,0),6))^$J543)),0)</x:f>
        <x:v>0</x:v>
      </x:c>
      <x:c r="AJ543" s="145" t="n">
        <x:f>IFERROR((EXP(-$G543/INDEX($BB$5:$BG$12,MATCH($D543,$AR$5:$AR$12,0),6))*($G543/INDEX($BB$5:$BG$12,MATCH($D543,$AR$5:$AR$12,0),6))^$J543)/((EXP(-$G543/INDEX($BB$5:$BG$12,MATCH($D543,$AR$5:$AR$12,0),1))*($G543/INDEX($BB$5:$BG$12,MATCH($D543,$AR$5:$AR$12,0),1))^$J543)+(EXP(-$G543/INDEX($BB$5:$BG$12,MATCH($D543,$AR$5:$AR$12,0),2))*($G543/INDEX($BB$5:$BG$12,MATCH($D543,$AR$5:$AR$12,0),2))^$J543)+(EXP(-$G543/INDEX($BB$5:$BG$12,MATCH($D543,$AR$5:$AR$12,0),3))*($G543/INDEX($BB$5:$BG$12,MATCH($D543,$AR$5:$AR$12,0),3))^$J543)+(EXP(-$G543/INDEX($BB$5:$BG$12,MATCH($D543,$AR$5:$AR$12,0),4))*($G543/INDEX($BB$5:$BG$12,MATCH($D543,$AR$5:$AR$12,0),4))^$J543)+(EXP(-$G543/INDEX($BB$5:$BG$12,MATCH($D543,$AR$5:$AR$12,0),5))*($G543/INDEX($BB$5:$BG$12,MATCH($D543,$AR$5:$AR$12,0),5))^$J543)+(EXP(-$G543/INDEX($BB$5:$BG$12,MATCH($D543,$AR$5:$AR$12,0),6))*($G543/INDEX($BB$5:$BG$12,MATCH($D543,$AR$5:$AR$12,0),6))^$J543)),0)</x:f>
        <x:v>0</x:v>
      </x:c>
      <x:c r="BJ543"/>
      <x:c r="BK543"/>
      <x:c r="BL543"/>
      <x:c r="BM543"/>
      <x:c r="BN543"/>
      <x:c r="BO543"/>
      <x:c r="BP543"/>
      <x:c r="BQ543"/>
      <x:c r="BR543"/>
      <x:c r="BS543"/>
      <x:c r="BT543"/>
      <x:c r="BU543"/>
      <x:c r="BV543"/>
      <x:c r="BW543"/>
      <x:c r="BX543"/>
      <x:c r="BY543"/>
      <x:c r="BZ543"/>
    </x:row>
    <x:row r="544">
      <x:c r="A544" s="30" t="n">
        <x:f>'対象台データ'!A542</x:f>
        <x:v>46230</x:v>
      </x:c>
      <x:c r="B544" s="1004" t="str">
        <x:f>'対象台データ'!B542</x:f>
        <x:v>月</x:v>
      </x:c>
      <x:c r="C544" s="1004" t="str">
        <x:f>'対象台データ'!C542</x:f>
        <x:v>7/27</x:v>
      </x:c>
      <x:c r="D544" t="str">
        <x:f>'対象台データ'!D542</x:f>
        <x:v>東京喰種</x:v>
      </x:c>
      <x:c r="E544" s="1015" t="n">
        <x:f>IF($X544="A",MIN(100,MAX(0,55+(V544-55)*(1+0.4*SQRT(MIN(G544/8000,1))))),MIN(100,MAX(0,V544)))</x:f>
        <x:v>71.58006127441779</x:v>
      </x:c>
      <x:c r="F544" s="1017" t="n">
        <x:f>'対象台データ'!E542</x:f>
        <x:v>468</x:v>
      </x:c>
      <x:c r="G544" s="644" t="n">
        <x:f>'対象台データ'!F542</x:f>
        <x:v>4925</x:v>
      </x:c>
      <x:c r="H544" s="644" t="n">
        <x:f>'対象台データ'!G542</x:f>
        <x:v>6861</x:v>
      </x:c>
      <x:c r="I544" s="644" t="n">
        <x:f>'対象台データ'!H542</x:f>
        <x:v>0</x:v>
      </x:c>
      <x:c r="J544" s="644" t="n">
        <x:f>'対象台データ'!I542</x:f>
        <x:v>20</x:v>
      </x:c>
      <x:c r="K544" s="145" t="n">
        <x:f>'対象台データ'!K542</x:f>
        <x:v>1.4643654822335026</x:v>
      </x:c>
      <x:c r="L544" s="28" t="n">
        <x:f>IF(G544&lt;=0,5,IF(G544&lt;1500,5+(G544-0)*(20-5)/(1500-0),IF(G544&lt;3000,20+(G544-1500)*(40-20)/(3000-1500),IF(G544&lt;4500,40+(G544-3000)*(58-40)/(4500-3000),IF(G544&lt;6000,58+(G544-4500)*(72-58)/(6000-4500),IF(G544&lt;7500,72+(G544-6000)*(84-72)/(7500-6000),IF(G544&lt;9000,84+(G544-7500)*(93-84)/(9000-7500),IF(G544&lt;11000,93+(G544-9000)*(100-93)/(11000-9000),100))))))))</x:f>
        <x:v>61.96666666666667</x:v>
      </x:c>
      <x:c r="M544" s="28" t="n">
        <x:v>1</x:v>
      </x:c>
      <x:c r="N544" s="28" t="n">
        <x:f>MIN(100,L544*M544)</x:f>
        <x:v>61.96666666666667</x:v>
      </x:c>
      <x:c r="O544" s="28" t="n">
        <x:f>IF(K544&lt;=0.8,0,IF(K544&lt;0.9,0+(K544-0.8)*(10-0)/(0.9-0.8),IF(K544&lt;1,10+(K544-0.9)*(35-10)/(1-0.9),IF(K544&lt;1.2,35+(K544-1)*(87-35)/(1.2-1),IF(K544&lt;1.3,87+(K544-1.2)*(96-87)/(1.3-1.2),IF(K544&lt;1.45,96+(K544-1.3)*(100-96)/(1.45-1.3),100))))))</x:f>
        <x:v>100</x:v>
      </x:c>
      <x:c r="P544" s="145" t="n">
        <x:f>MIN(1,SQRT(G544/8000))</x:f>
        <x:v>0.7846177413237607</x:v>
      </x:c>
      <x:c r="Q544" s="28" t="n">
        <x:f>35+(O544-35)*P544</x:f>
        <x:v>86.00015318604446</x:v>
      </x:c>
      <x:c r="R544" s="28" t="n">
        <x:f>IF(K544&lt;0.95,MIN(25,(0.95-K544)*250),0)</x:f>
        <x:v>0</x:v>
      </x:c>
      <x:c r="S544" s="28" t="n">
        <x:f>IF($X544="A",Y544*5+Z544*15+AA544*30+AB544*60+AC544*80+AD544*100,0)</x:f>
        <x:v>0</x:v>
      </x:c>
      <x:c r="T544" s="28" t="n">
        <x:f>IF($X544="A",AE544*5+AF544*15+AG544*30+AH544*60+AI544*80+AJ544*100,0)</x:f>
        <x:v>0</x:v>
      </x:c>
      <x:c r="U544" s="28" t="n">
        <x:f>IF($X544="A",S544*15%+T544*30%+Q544*55%,0)</x:f>
        <x:v>0</x:v>
      </x:c>
      <x:c r="V544" s="1019" t="n">
        <x:f>IF($X544="A",U544*80%+N544*20%,N544*IFERROR(INDEX($AT$5:$AT$60,MATCH($D544,$AR$5:$AR$60,0)),0.6)+Q544*IFERROR(INDEX($AU$5:$AU$60,MATCH($D544,$AR$5:$AR$60,0)),0.4)-R544)</x:f>
        <x:v>71.58006127441779</x:v>
      </x:c>
      <x:c r="W544" s="25" t="str">
        <x:f>IF(E544&gt;=90,"設定6級候補",IF(E544&gt;=75,"設定4以上強候補",IF(E544&gt;=60,"設定4以上を疑う","要観察")))</x:f>
        <x:v>設定4以上を疑う</x:v>
      </x:c>
      <x:c r="X544" s="1004" t="str">
        <x:f>IFERROR(INDEX($AS$5:$AS$60,MATCH($D544,$AR$5:$AR$60,0)),"AT")</x:f>
        <x:v>AT</x:v>
      </x:c>
      <x:c r="Y544" s="145" t="n">
        <x:f>IFERROR((EXP(-$G544/INDEX($AV$5:$BA$12,MATCH($D544,$AR$5:$AR$12,0),1))*($G544/INDEX($AV$5:$BA$12,MATCH($D544,$AR$5:$AR$12,0),1))^$I544)/((EXP(-$G544/INDEX($AV$5:$BA$12,MATCH($D544,$AR$5:$AR$12,0),1))*($G544/INDEX($AV$5:$BA$12,MATCH($D544,$AR$5:$AR$12,0),1))^$I544)+(EXP(-$G544/INDEX($AV$5:$BA$12,MATCH($D544,$AR$5:$AR$12,0),2))*($G544/INDEX($AV$5:$BA$12,MATCH($D544,$AR$5:$AR$12,0),2))^$I544)+(EXP(-$G544/INDEX($AV$5:$BA$12,MATCH($D544,$AR$5:$AR$12,0),3))*($G544/INDEX($AV$5:$BA$12,MATCH($D544,$AR$5:$AR$12,0),3))^$I544)+(EXP(-$G544/INDEX($AV$5:$BA$12,MATCH($D544,$AR$5:$AR$12,0),4))*($G544/INDEX($AV$5:$BA$12,MATCH($D544,$AR$5:$AR$12,0),4))^$I544)+(EXP(-$G544/INDEX($AV$5:$BA$12,MATCH($D544,$AR$5:$AR$12,0),5))*($G544/INDEX($AV$5:$BA$12,MATCH($D544,$AR$5:$AR$12,0),5))^$I544)+(EXP(-$G544/INDEX($AV$5:$BA$12,MATCH($D544,$AR$5:$AR$12,0),6))*($G544/INDEX($AV$5:$BA$12,MATCH($D544,$AR$5:$AR$12,0),6))^$I544)),0)</x:f>
        <x:v>0</x:v>
      </x:c>
      <x:c r="Z544" s="145" t="n">
        <x:f>IFERROR((EXP(-$G544/INDEX($AV$5:$BA$12,MATCH($D544,$AR$5:$AR$12,0),2))*($G544/INDEX($AV$5:$BA$12,MATCH($D544,$AR$5:$AR$12,0),2))^$I544)/((EXP(-$G544/INDEX($AV$5:$BA$12,MATCH($D544,$AR$5:$AR$12,0),1))*($G544/INDEX($AV$5:$BA$12,MATCH($D544,$AR$5:$AR$12,0),1))^$I544)+(EXP(-$G544/INDEX($AV$5:$BA$12,MATCH($D544,$AR$5:$AR$12,0),2))*($G544/INDEX($AV$5:$BA$12,MATCH($D544,$AR$5:$AR$12,0),2))^$I544)+(EXP(-$G544/INDEX($AV$5:$BA$12,MATCH($D544,$AR$5:$AR$12,0),3))*($G544/INDEX($AV$5:$BA$12,MATCH($D544,$AR$5:$AR$12,0),3))^$I544)+(EXP(-$G544/INDEX($AV$5:$BA$12,MATCH($D544,$AR$5:$AR$12,0),4))*($G544/INDEX($AV$5:$BA$12,MATCH($D544,$AR$5:$AR$12,0),4))^$I544)+(EXP(-$G544/INDEX($AV$5:$BA$12,MATCH($D544,$AR$5:$AR$12,0),5))*($G544/INDEX($AV$5:$BA$12,MATCH($D544,$AR$5:$AR$12,0),5))^$I544)+(EXP(-$G544/INDEX($AV$5:$BA$12,MATCH($D544,$AR$5:$AR$12,0),6))*($G544/INDEX($AV$5:$BA$12,MATCH($D544,$AR$5:$AR$12,0),6))^$I544)),0)</x:f>
        <x:v>0</x:v>
      </x:c>
      <x:c r="AA544" s="145" t="n">
        <x:f>IFERROR((EXP(-$G544/INDEX($AV$5:$BA$12,MATCH($D544,$AR$5:$AR$12,0),3))*($G544/INDEX($AV$5:$BA$12,MATCH($D544,$AR$5:$AR$12,0),3))^$I544)/((EXP(-$G544/INDEX($AV$5:$BA$12,MATCH($D544,$AR$5:$AR$12,0),1))*($G544/INDEX($AV$5:$BA$12,MATCH($D544,$AR$5:$AR$12,0),1))^$I544)+(EXP(-$G544/INDEX($AV$5:$BA$12,MATCH($D544,$AR$5:$AR$12,0),2))*($G544/INDEX($AV$5:$BA$12,MATCH($D544,$AR$5:$AR$12,0),2))^$I544)+(EXP(-$G544/INDEX($AV$5:$BA$12,MATCH($D544,$AR$5:$AR$12,0),3))*($G544/INDEX($AV$5:$BA$12,MATCH($D544,$AR$5:$AR$12,0),3))^$I544)+(EXP(-$G544/INDEX($AV$5:$BA$12,MATCH($D544,$AR$5:$AR$12,0),4))*($G544/INDEX($AV$5:$BA$12,MATCH($D544,$AR$5:$AR$12,0),4))^$I544)+(EXP(-$G544/INDEX($AV$5:$BA$12,MATCH($D544,$AR$5:$AR$12,0),5))*($G544/INDEX($AV$5:$BA$12,MATCH($D544,$AR$5:$AR$12,0),5))^$I544)+(EXP(-$G544/INDEX($AV$5:$BA$12,MATCH($D544,$AR$5:$AR$12,0),6))*($G544/INDEX($AV$5:$BA$12,MATCH($D544,$AR$5:$AR$12,0),6))^$I544)),0)</x:f>
        <x:v>0</x:v>
      </x:c>
      <x:c r="AB544" s="145" t="n">
        <x:f>IFERROR((EXP(-$G544/INDEX($AV$5:$BA$12,MATCH($D544,$AR$5:$AR$12,0),4))*($G544/INDEX($AV$5:$BA$12,MATCH($D544,$AR$5:$AR$12,0),4))^$I544)/((EXP(-$G544/INDEX($AV$5:$BA$12,MATCH($D544,$AR$5:$AR$12,0),1))*($G544/INDEX($AV$5:$BA$12,MATCH($D544,$AR$5:$AR$12,0),1))^$I544)+(EXP(-$G544/INDEX($AV$5:$BA$12,MATCH($D544,$AR$5:$AR$12,0),2))*($G544/INDEX($AV$5:$BA$12,MATCH($D544,$AR$5:$AR$12,0),2))^$I544)+(EXP(-$G544/INDEX($AV$5:$BA$12,MATCH($D544,$AR$5:$AR$12,0),3))*($G544/INDEX($AV$5:$BA$12,MATCH($D544,$AR$5:$AR$12,0),3))^$I544)+(EXP(-$G544/INDEX($AV$5:$BA$12,MATCH($D544,$AR$5:$AR$12,0),4))*($G544/INDEX($AV$5:$BA$12,MATCH($D544,$AR$5:$AR$12,0),4))^$I544)+(EXP(-$G544/INDEX($AV$5:$BA$12,MATCH($D544,$AR$5:$AR$12,0),5))*($G544/INDEX($AV$5:$BA$12,MATCH($D544,$AR$5:$AR$12,0),5))^$I544)+(EXP(-$G544/INDEX($AV$5:$BA$12,MATCH($D544,$AR$5:$AR$12,0),6))*($G544/INDEX($AV$5:$BA$12,MATCH($D544,$AR$5:$AR$12,0),6))^$I544)),0)</x:f>
        <x:v>0</x:v>
      </x:c>
      <x:c r="AC544" s="145" t="n">
        <x:f>IFERROR((EXP(-$G544/INDEX($AV$5:$BA$12,MATCH($D544,$AR$5:$AR$12,0),5))*($G544/INDEX($AV$5:$BA$12,MATCH($D544,$AR$5:$AR$12,0),5))^$I544)/((EXP(-$G544/INDEX($AV$5:$BA$12,MATCH($D544,$AR$5:$AR$12,0),1))*($G544/INDEX($AV$5:$BA$12,MATCH($D544,$AR$5:$AR$12,0),1))^$I544)+(EXP(-$G544/INDEX($AV$5:$BA$12,MATCH($D544,$AR$5:$AR$12,0),2))*($G544/INDEX($AV$5:$BA$12,MATCH($D544,$AR$5:$AR$12,0),2))^$I544)+(EXP(-$G544/INDEX($AV$5:$BA$12,MATCH($D544,$AR$5:$AR$12,0),3))*($G544/INDEX($AV$5:$BA$12,MATCH($D544,$AR$5:$AR$12,0),3))^$I544)+(EXP(-$G544/INDEX($AV$5:$BA$12,MATCH($D544,$AR$5:$AR$12,0),4))*($G544/INDEX($AV$5:$BA$12,MATCH($D544,$AR$5:$AR$12,0),4))^$I544)+(EXP(-$G544/INDEX($AV$5:$BA$12,MATCH($D544,$AR$5:$AR$12,0),5))*($G544/INDEX($AV$5:$BA$12,MATCH($D544,$AR$5:$AR$12,0),5))^$I544)+(EXP(-$G544/INDEX($AV$5:$BA$12,MATCH($D544,$AR$5:$AR$12,0),6))*($G544/INDEX($AV$5:$BA$12,MATCH($D544,$AR$5:$AR$12,0),6))^$I544)),0)</x:f>
        <x:v>0</x:v>
      </x:c>
      <x:c r="AD544" s="145" t="n">
        <x:f>IFERROR((EXP(-$G544/INDEX($AV$5:$BA$12,MATCH($D544,$AR$5:$AR$12,0),6))*($G544/INDEX($AV$5:$BA$12,MATCH($D544,$AR$5:$AR$12,0),6))^$I544)/((EXP(-$G544/INDEX($AV$5:$BA$12,MATCH($D544,$AR$5:$AR$12,0),1))*($G544/INDEX($AV$5:$BA$12,MATCH($D544,$AR$5:$AR$12,0),1))^$I544)+(EXP(-$G544/INDEX($AV$5:$BA$12,MATCH($D544,$AR$5:$AR$12,0),2))*($G544/INDEX($AV$5:$BA$12,MATCH($D544,$AR$5:$AR$12,0),2))^$I544)+(EXP(-$G544/INDEX($AV$5:$BA$12,MATCH($D544,$AR$5:$AR$12,0),3))*($G544/INDEX($AV$5:$BA$12,MATCH($D544,$AR$5:$AR$12,0),3))^$I544)+(EXP(-$G544/INDEX($AV$5:$BA$12,MATCH($D544,$AR$5:$AR$12,0),4))*($G544/INDEX($AV$5:$BA$12,MATCH($D544,$AR$5:$AR$12,0),4))^$I544)+(EXP(-$G544/INDEX($AV$5:$BA$12,MATCH($D544,$AR$5:$AR$12,0),5))*($G544/INDEX($AV$5:$BA$12,MATCH($D544,$AR$5:$AR$12,0),5))^$I544)+(EXP(-$G544/INDEX($AV$5:$BA$12,MATCH($D544,$AR$5:$AR$12,0),6))*($G544/INDEX($AV$5:$BA$12,MATCH($D544,$AR$5:$AR$12,0),6))^$I544)),0)</x:f>
        <x:v>0</x:v>
      </x:c>
      <x:c r="AE544" s="145" t="n">
        <x:f>IFERROR((EXP(-$G544/INDEX($BB$5:$BG$12,MATCH($D544,$AR$5:$AR$12,0),1))*($G544/INDEX($BB$5:$BG$12,MATCH($D544,$AR$5:$AR$12,0),1))^$J544)/((EXP(-$G544/INDEX($BB$5:$BG$12,MATCH($D544,$AR$5:$AR$12,0),1))*($G544/INDEX($BB$5:$BG$12,MATCH($D544,$AR$5:$AR$12,0),1))^$J544)+(EXP(-$G544/INDEX($BB$5:$BG$12,MATCH($D544,$AR$5:$AR$12,0),2))*($G544/INDEX($BB$5:$BG$12,MATCH($D544,$AR$5:$AR$12,0),2))^$J544)+(EXP(-$G544/INDEX($BB$5:$BG$12,MATCH($D544,$AR$5:$AR$12,0),3))*($G544/INDEX($BB$5:$BG$12,MATCH($D544,$AR$5:$AR$12,0),3))^$J544)+(EXP(-$G544/INDEX($BB$5:$BG$12,MATCH($D544,$AR$5:$AR$12,0),4))*($G544/INDEX($BB$5:$BG$12,MATCH($D544,$AR$5:$AR$12,0),4))^$J544)+(EXP(-$G544/INDEX($BB$5:$BG$12,MATCH($D544,$AR$5:$AR$12,0),5))*($G544/INDEX($BB$5:$BG$12,MATCH($D544,$AR$5:$AR$12,0),5))^$J544)+(EXP(-$G544/INDEX($BB$5:$BG$12,MATCH($D544,$AR$5:$AR$12,0),6))*($G544/INDEX($BB$5:$BG$12,MATCH($D544,$AR$5:$AR$12,0),6))^$J544)),0)</x:f>
        <x:v>0</x:v>
      </x:c>
      <x:c r="AF544" s="145" t="n">
        <x:f>IFERROR((EXP(-$G544/INDEX($BB$5:$BG$12,MATCH($D544,$AR$5:$AR$12,0),2))*($G544/INDEX($BB$5:$BG$12,MATCH($D544,$AR$5:$AR$12,0),2))^$J544)/((EXP(-$G544/INDEX($BB$5:$BG$12,MATCH($D544,$AR$5:$AR$12,0),1))*($G544/INDEX($BB$5:$BG$12,MATCH($D544,$AR$5:$AR$12,0),1))^$J544)+(EXP(-$G544/INDEX($BB$5:$BG$12,MATCH($D544,$AR$5:$AR$12,0),2))*($G544/INDEX($BB$5:$BG$12,MATCH($D544,$AR$5:$AR$12,0),2))^$J544)+(EXP(-$G544/INDEX($BB$5:$BG$12,MATCH($D544,$AR$5:$AR$12,0),3))*($G544/INDEX($BB$5:$BG$12,MATCH($D544,$AR$5:$AR$12,0),3))^$J544)+(EXP(-$G544/INDEX($BB$5:$BG$12,MATCH($D544,$AR$5:$AR$12,0),4))*($G544/INDEX($BB$5:$BG$12,MATCH($D544,$AR$5:$AR$12,0),4))^$J544)+(EXP(-$G544/INDEX($BB$5:$BG$12,MATCH($D544,$AR$5:$AR$12,0),5))*($G544/INDEX($BB$5:$BG$12,MATCH($D544,$AR$5:$AR$12,0),5))^$J544)+(EXP(-$G544/INDEX($BB$5:$BG$12,MATCH($D544,$AR$5:$AR$12,0),6))*($G544/INDEX($BB$5:$BG$12,MATCH($D544,$AR$5:$AR$12,0),6))^$J544)),0)</x:f>
        <x:v>0</x:v>
      </x:c>
      <x:c r="AG544" s="145" t="n">
        <x:f>IFERROR((EXP(-$G544/INDEX($BB$5:$BG$12,MATCH($D544,$AR$5:$AR$12,0),3))*($G544/INDEX($BB$5:$BG$12,MATCH($D544,$AR$5:$AR$12,0),3))^$J544)/((EXP(-$G544/INDEX($BB$5:$BG$12,MATCH($D544,$AR$5:$AR$12,0),1))*($G544/INDEX($BB$5:$BG$12,MATCH($D544,$AR$5:$AR$12,0),1))^$J544)+(EXP(-$G544/INDEX($BB$5:$BG$12,MATCH($D544,$AR$5:$AR$12,0),2))*($G544/INDEX($BB$5:$BG$12,MATCH($D544,$AR$5:$AR$12,0),2))^$J544)+(EXP(-$G544/INDEX($BB$5:$BG$12,MATCH($D544,$AR$5:$AR$12,0),3))*($G544/INDEX($BB$5:$BG$12,MATCH($D544,$AR$5:$AR$12,0),3))^$J544)+(EXP(-$G544/INDEX($BB$5:$BG$12,MATCH($D544,$AR$5:$AR$12,0),4))*($G544/INDEX($BB$5:$BG$12,MATCH($D544,$AR$5:$AR$12,0),4))^$J544)+(EXP(-$G544/INDEX($BB$5:$BG$12,MATCH($D544,$AR$5:$AR$12,0),5))*($G544/INDEX($BB$5:$BG$12,MATCH($D544,$AR$5:$AR$12,0),5))^$J544)+(EXP(-$G544/INDEX($BB$5:$BG$12,MATCH($D544,$AR$5:$AR$12,0),6))*($G544/INDEX($BB$5:$BG$12,MATCH($D544,$AR$5:$AR$12,0),6))^$J544)),0)</x:f>
        <x:v>0</x:v>
      </x:c>
      <x:c r="AH544" s="145" t="n">
        <x:f>IFERROR((EXP(-$G544/INDEX($BB$5:$BG$12,MATCH($D544,$AR$5:$AR$12,0),4))*($G544/INDEX($BB$5:$BG$12,MATCH($D544,$AR$5:$AR$12,0),4))^$J544)/((EXP(-$G544/INDEX($BB$5:$BG$12,MATCH($D544,$AR$5:$AR$12,0),1))*($G544/INDEX($BB$5:$BG$12,MATCH($D544,$AR$5:$AR$12,0),1))^$J544)+(EXP(-$G544/INDEX($BB$5:$BG$12,MATCH($D544,$AR$5:$AR$12,0),2))*($G544/INDEX($BB$5:$BG$12,MATCH($D544,$AR$5:$AR$12,0),2))^$J544)+(EXP(-$G544/INDEX($BB$5:$BG$12,MATCH($D544,$AR$5:$AR$12,0),3))*($G544/INDEX($BB$5:$BG$12,MATCH($D544,$AR$5:$AR$12,0),3))^$J544)+(EXP(-$G544/INDEX($BB$5:$BG$12,MATCH($D544,$AR$5:$AR$12,0),4))*($G544/INDEX($BB$5:$BG$12,MATCH($D544,$AR$5:$AR$12,0),4))^$J544)+(EXP(-$G544/INDEX($BB$5:$BG$12,MATCH($D544,$AR$5:$AR$12,0),5))*($G544/INDEX($BB$5:$BG$12,MATCH($D544,$AR$5:$AR$12,0),5))^$J544)+(EXP(-$G544/INDEX($BB$5:$BG$12,MATCH($D544,$AR$5:$AR$12,0),6))*($G544/INDEX($BB$5:$BG$12,MATCH($D544,$AR$5:$AR$12,0),6))^$J544)),0)</x:f>
        <x:v>0</x:v>
      </x:c>
      <x:c r="AI544" s="145" t="n">
        <x:f>IFERROR((EXP(-$G544/INDEX($BB$5:$BG$12,MATCH($D544,$AR$5:$AR$12,0),5))*($G544/INDEX($BB$5:$BG$12,MATCH($D544,$AR$5:$AR$12,0),5))^$J544)/((EXP(-$G544/INDEX($BB$5:$BG$12,MATCH($D544,$AR$5:$AR$12,0),1))*($G544/INDEX($BB$5:$BG$12,MATCH($D544,$AR$5:$AR$12,0),1))^$J544)+(EXP(-$G544/INDEX($BB$5:$BG$12,MATCH($D544,$AR$5:$AR$12,0),2))*($G544/INDEX($BB$5:$BG$12,MATCH($D544,$AR$5:$AR$12,0),2))^$J544)+(EXP(-$G544/INDEX($BB$5:$BG$12,MATCH($D544,$AR$5:$AR$12,0),3))*($G544/INDEX($BB$5:$BG$12,MATCH($D544,$AR$5:$AR$12,0),3))^$J544)+(EXP(-$G544/INDEX($BB$5:$BG$12,MATCH($D544,$AR$5:$AR$12,0),4))*($G544/INDEX($BB$5:$BG$12,MATCH($D544,$AR$5:$AR$12,0),4))^$J544)+(EXP(-$G544/INDEX($BB$5:$BG$12,MATCH($D544,$AR$5:$AR$12,0),5))*($G544/INDEX($BB$5:$BG$12,MATCH($D544,$AR$5:$AR$12,0),5))^$J544)+(EXP(-$G544/INDEX($BB$5:$BG$12,MATCH($D544,$AR$5:$AR$12,0),6))*($G544/INDEX($BB$5:$BG$12,MATCH($D544,$AR$5:$AR$12,0),6))^$J544)),0)</x:f>
        <x:v>0</x:v>
      </x:c>
      <x:c r="AJ544" s="145" t="n">
        <x:f>IFERROR((EXP(-$G544/INDEX($BB$5:$BG$12,MATCH($D544,$AR$5:$AR$12,0),6))*($G544/INDEX($BB$5:$BG$12,MATCH($D544,$AR$5:$AR$12,0),6))^$J544)/((EXP(-$G544/INDEX($BB$5:$BG$12,MATCH($D544,$AR$5:$AR$12,0),1))*($G544/INDEX($BB$5:$BG$12,MATCH($D544,$AR$5:$AR$12,0),1))^$J544)+(EXP(-$G544/INDEX($BB$5:$BG$12,MATCH($D544,$AR$5:$AR$12,0),2))*($G544/INDEX($BB$5:$BG$12,MATCH($D544,$AR$5:$AR$12,0),2))^$J544)+(EXP(-$G544/INDEX($BB$5:$BG$12,MATCH($D544,$AR$5:$AR$12,0),3))*($G544/INDEX($BB$5:$BG$12,MATCH($D544,$AR$5:$AR$12,0),3))^$J544)+(EXP(-$G544/INDEX($BB$5:$BG$12,MATCH($D544,$AR$5:$AR$12,0),4))*($G544/INDEX($BB$5:$BG$12,MATCH($D544,$AR$5:$AR$12,0),4))^$J544)+(EXP(-$G544/INDEX($BB$5:$BG$12,MATCH($D544,$AR$5:$AR$12,0),5))*($G544/INDEX($BB$5:$BG$12,MATCH($D544,$AR$5:$AR$12,0),5))^$J544)+(EXP(-$G544/INDEX($BB$5:$BG$12,MATCH($D544,$AR$5:$AR$12,0),6))*($G544/INDEX($BB$5:$BG$12,MATCH($D544,$AR$5:$AR$12,0),6))^$J544)),0)</x:f>
        <x:v>0</x:v>
      </x:c>
      <x:c r="BJ544"/>
      <x:c r="BK544"/>
      <x:c r="BL544"/>
      <x:c r="BM544"/>
      <x:c r="BN544"/>
      <x:c r="BO544"/>
      <x:c r="BP544"/>
      <x:c r="BQ544"/>
      <x:c r="BR544"/>
      <x:c r="BS544"/>
      <x:c r="BT544"/>
      <x:c r="BU544"/>
      <x:c r="BV544"/>
      <x:c r="BW544"/>
      <x:c r="BX544"/>
      <x:c r="BY544"/>
      <x:c r="BZ544"/>
    </x:row>
    <x:row r="545">
      <x:c r="A545" s="30" t="n">
        <x:f>'対象台データ'!A543</x:f>
        <x:v>46230</x:v>
      </x:c>
      <x:c r="B545" s="1004" t="str">
        <x:f>'対象台データ'!B543</x:f>
        <x:v>月</x:v>
      </x:c>
      <x:c r="C545" s="1004" t="str">
        <x:f>'対象台データ'!C543</x:f>
        <x:v>7/27</x:v>
      </x:c>
      <x:c r="D545" t="str">
        <x:f>'対象台データ'!D543</x:f>
        <x:v>東京喰種</x:v>
      </x:c>
      <x:c r="E545" s="1015" t="n">
        <x:f>IF($X545="A",MIN(100,MAX(0,55+(V545-55)*(1+0.4*SQRT(MIN(G545/8000,1))))),MIN(100,MAX(0,V545)))</x:f>
        <x:v>59.09379276635768</x:v>
      </x:c>
      <x:c r="F545" s="1017" t="n">
        <x:f>'対象台データ'!E543</x:f>
        <x:v>469</x:v>
      </x:c>
      <x:c r="G545" s="644" t="n">
        <x:f>'対象台データ'!F543</x:f>
        <x:v>4965</x:v>
      </x:c>
      <x:c r="H545" s="644" t="n">
        <x:f>'対象台データ'!G543</x:f>
        <x:v>1398</x:v>
      </x:c>
      <x:c r="I545" s="644" t="n">
        <x:f>'対象台データ'!H543</x:f>
        <x:v>0</x:v>
      </x:c>
      <x:c r="J545" s="644" t="n">
        <x:f>'対象台データ'!I543</x:f>
        <x:v>21</x:v>
      </x:c>
      <x:c r="K545" s="145" t="n">
        <x:f>'対象台データ'!K543</x:f>
        <x:v>1.0938569989929507</x:v>
      </x:c>
      <x:c r="L545" s="28" t="n">
        <x:f>IF(G545&lt;=0,5,IF(G545&lt;1500,5+(G545-0)*(20-5)/(1500-0),IF(G545&lt;3000,20+(G545-1500)*(40-20)/(3000-1500),IF(G545&lt;4500,40+(G545-3000)*(58-40)/(4500-3000),IF(G545&lt;6000,58+(G545-4500)*(72-58)/(6000-4500),IF(G545&lt;7500,72+(G545-6000)*(84-72)/(7500-6000),IF(G545&lt;9000,84+(G545-7500)*(93-84)/(9000-7500),IF(G545&lt;11000,93+(G545-9000)*(100-93)/(11000-9000),100))))))))</x:f>
        <x:v>62.34</x:v>
      </x:c>
      <x:c r="M545" s="28" t="n">
        <x:v>1</x:v>
      </x:c>
      <x:c r="N545" s="28" t="n">
        <x:f>MIN(100,L545*M545)</x:f>
        <x:v>62.34</x:v>
      </x:c>
      <x:c r="O545" s="28" t="n">
        <x:f>IF(K545&lt;=0.8,0,IF(K545&lt;0.9,0+(K545-0.8)*(10-0)/(0.9-0.8),IF(K545&lt;1,10+(K545-0.9)*(35-10)/(1-0.9),IF(K545&lt;1.2,35+(K545-1)*(87-35)/(1.2-1),IF(K545&lt;1.3,87+(K545-1.2)*(96-87)/(1.3-1.2),IF(K545&lt;1.45,96+(K545-1.3)*(100-96)/(1.45-1.3),100))))))</x:f>
        <x:v>59.402819738167196</x:v>
      </x:c>
      <x:c r="P545" s="145" t="n">
        <x:f>MIN(1,SQRT(G545/8000))</x:f>
        <x:v>0.7877975628294365</x:v>
      </x:c>
      <x:c r="Q545" s="28" t="n">
        <x:f>35+(O545-35)*P545</x:f>
        <x:v>54.22448191589419</x:v>
      </x:c>
      <x:c r="R545" s="28" t="n">
        <x:f>IF(K545&lt;0.95,MIN(25,(0.95-K545)*250),0)</x:f>
        <x:v>0</x:v>
      </x:c>
      <x:c r="S545" s="28" t="n">
        <x:f>IF($X545="A",Y545*5+Z545*15+AA545*30+AB545*60+AC545*80+AD545*100,0)</x:f>
        <x:v>0</x:v>
      </x:c>
      <x:c r="T545" s="28" t="n">
        <x:f>IF($X545="A",AE545*5+AF545*15+AG545*30+AH545*60+AI545*80+AJ545*100,0)</x:f>
        <x:v>0</x:v>
      </x:c>
      <x:c r="U545" s="28" t="n">
        <x:f>IF($X545="A",S545*15%+T545*30%+Q545*55%,0)</x:f>
        <x:v>0</x:v>
      </x:c>
      <x:c r="V545" s="1019" t="n">
        <x:f>IF($X545="A",U545*80%+N545*20%,N545*IFERROR(INDEX($AT$5:$AT$60,MATCH($D545,$AR$5:$AR$60,0)),0.6)+Q545*IFERROR(INDEX($AU$5:$AU$60,MATCH($D545,$AR$5:$AR$60,0)),0.4)-R545)</x:f>
        <x:v>59.09379276635768</x:v>
      </x:c>
      <x:c r="W545" s="25" t="str">
        <x:f>IF(E545&gt;=90,"設定6級候補",IF(E545&gt;=75,"設定4以上強候補",IF(E545&gt;=60,"設定4以上を疑う","要観察")))</x:f>
        <x:v>要観察</x:v>
      </x:c>
      <x:c r="X545" s="1004" t="str">
        <x:f>IFERROR(INDEX($AS$5:$AS$60,MATCH($D545,$AR$5:$AR$60,0)),"AT")</x:f>
        <x:v>AT</x:v>
      </x:c>
      <x:c r="Y545" s="145" t="n">
        <x:f>IFERROR((EXP(-$G545/INDEX($AV$5:$BA$12,MATCH($D545,$AR$5:$AR$12,0),1))*($G545/INDEX($AV$5:$BA$12,MATCH($D545,$AR$5:$AR$12,0),1))^$I545)/((EXP(-$G545/INDEX($AV$5:$BA$12,MATCH($D545,$AR$5:$AR$12,0),1))*($G545/INDEX($AV$5:$BA$12,MATCH($D545,$AR$5:$AR$12,0),1))^$I545)+(EXP(-$G545/INDEX($AV$5:$BA$12,MATCH($D545,$AR$5:$AR$12,0),2))*($G545/INDEX($AV$5:$BA$12,MATCH($D545,$AR$5:$AR$12,0),2))^$I545)+(EXP(-$G545/INDEX($AV$5:$BA$12,MATCH($D545,$AR$5:$AR$12,0),3))*($G545/INDEX($AV$5:$BA$12,MATCH($D545,$AR$5:$AR$12,0),3))^$I545)+(EXP(-$G545/INDEX($AV$5:$BA$12,MATCH($D545,$AR$5:$AR$12,0),4))*($G545/INDEX($AV$5:$BA$12,MATCH($D545,$AR$5:$AR$12,0),4))^$I545)+(EXP(-$G545/INDEX($AV$5:$BA$12,MATCH($D545,$AR$5:$AR$12,0),5))*($G545/INDEX($AV$5:$BA$12,MATCH($D545,$AR$5:$AR$12,0),5))^$I545)+(EXP(-$G545/INDEX($AV$5:$BA$12,MATCH($D545,$AR$5:$AR$12,0),6))*($G545/INDEX($AV$5:$BA$12,MATCH($D545,$AR$5:$AR$12,0),6))^$I545)),0)</x:f>
        <x:v>0</x:v>
      </x:c>
      <x:c r="Z545" s="145" t="n">
        <x:f>IFERROR((EXP(-$G545/INDEX($AV$5:$BA$12,MATCH($D545,$AR$5:$AR$12,0),2))*($G545/INDEX($AV$5:$BA$12,MATCH($D545,$AR$5:$AR$12,0),2))^$I545)/((EXP(-$G545/INDEX($AV$5:$BA$12,MATCH($D545,$AR$5:$AR$12,0),1))*($G545/INDEX($AV$5:$BA$12,MATCH($D545,$AR$5:$AR$12,0),1))^$I545)+(EXP(-$G545/INDEX($AV$5:$BA$12,MATCH($D545,$AR$5:$AR$12,0),2))*($G545/INDEX($AV$5:$BA$12,MATCH($D545,$AR$5:$AR$12,0),2))^$I545)+(EXP(-$G545/INDEX($AV$5:$BA$12,MATCH($D545,$AR$5:$AR$12,0),3))*($G545/INDEX($AV$5:$BA$12,MATCH($D545,$AR$5:$AR$12,0),3))^$I545)+(EXP(-$G545/INDEX($AV$5:$BA$12,MATCH($D545,$AR$5:$AR$12,0),4))*($G545/INDEX($AV$5:$BA$12,MATCH($D545,$AR$5:$AR$12,0),4))^$I545)+(EXP(-$G545/INDEX($AV$5:$BA$12,MATCH($D545,$AR$5:$AR$12,0),5))*($G545/INDEX($AV$5:$BA$12,MATCH($D545,$AR$5:$AR$12,0),5))^$I545)+(EXP(-$G545/INDEX($AV$5:$BA$12,MATCH($D545,$AR$5:$AR$12,0),6))*($G545/INDEX($AV$5:$BA$12,MATCH($D545,$AR$5:$AR$12,0),6))^$I545)),0)</x:f>
        <x:v>0</x:v>
      </x:c>
      <x:c r="AA545" s="145" t="n">
        <x:f>IFERROR((EXP(-$G545/INDEX($AV$5:$BA$12,MATCH($D545,$AR$5:$AR$12,0),3))*($G545/INDEX($AV$5:$BA$12,MATCH($D545,$AR$5:$AR$12,0),3))^$I545)/((EXP(-$G545/INDEX($AV$5:$BA$12,MATCH($D545,$AR$5:$AR$12,0),1))*($G545/INDEX($AV$5:$BA$12,MATCH($D545,$AR$5:$AR$12,0),1))^$I545)+(EXP(-$G545/INDEX($AV$5:$BA$12,MATCH($D545,$AR$5:$AR$12,0),2))*($G545/INDEX($AV$5:$BA$12,MATCH($D545,$AR$5:$AR$12,0),2))^$I545)+(EXP(-$G545/INDEX($AV$5:$BA$12,MATCH($D545,$AR$5:$AR$12,0),3))*($G545/INDEX($AV$5:$BA$12,MATCH($D545,$AR$5:$AR$12,0),3))^$I545)+(EXP(-$G545/INDEX($AV$5:$BA$12,MATCH($D545,$AR$5:$AR$12,0),4))*($G545/INDEX($AV$5:$BA$12,MATCH($D545,$AR$5:$AR$12,0),4))^$I545)+(EXP(-$G545/INDEX($AV$5:$BA$12,MATCH($D545,$AR$5:$AR$12,0),5))*($G545/INDEX($AV$5:$BA$12,MATCH($D545,$AR$5:$AR$12,0),5))^$I545)+(EXP(-$G545/INDEX($AV$5:$BA$12,MATCH($D545,$AR$5:$AR$12,0),6))*($G545/INDEX($AV$5:$BA$12,MATCH($D545,$AR$5:$AR$12,0),6))^$I545)),0)</x:f>
        <x:v>0</x:v>
      </x:c>
      <x:c r="AB545" s="145" t="n">
        <x:f>IFERROR((EXP(-$G545/INDEX($AV$5:$BA$12,MATCH($D545,$AR$5:$AR$12,0),4))*($G545/INDEX($AV$5:$BA$12,MATCH($D545,$AR$5:$AR$12,0),4))^$I545)/((EXP(-$G545/INDEX($AV$5:$BA$12,MATCH($D545,$AR$5:$AR$12,0),1))*($G545/INDEX($AV$5:$BA$12,MATCH($D545,$AR$5:$AR$12,0),1))^$I545)+(EXP(-$G545/INDEX($AV$5:$BA$12,MATCH($D545,$AR$5:$AR$12,0),2))*($G545/INDEX($AV$5:$BA$12,MATCH($D545,$AR$5:$AR$12,0),2))^$I545)+(EXP(-$G545/INDEX($AV$5:$BA$12,MATCH($D545,$AR$5:$AR$12,0),3))*($G545/INDEX($AV$5:$BA$12,MATCH($D545,$AR$5:$AR$12,0),3))^$I545)+(EXP(-$G545/INDEX($AV$5:$BA$12,MATCH($D545,$AR$5:$AR$12,0),4))*($G545/INDEX($AV$5:$BA$12,MATCH($D545,$AR$5:$AR$12,0),4))^$I545)+(EXP(-$G545/INDEX($AV$5:$BA$12,MATCH($D545,$AR$5:$AR$12,0),5))*($G545/INDEX($AV$5:$BA$12,MATCH($D545,$AR$5:$AR$12,0),5))^$I545)+(EXP(-$G545/INDEX($AV$5:$BA$12,MATCH($D545,$AR$5:$AR$12,0),6))*($G545/INDEX($AV$5:$BA$12,MATCH($D545,$AR$5:$AR$12,0),6))^$I545)),0)</x:f>
        <x:v>0</x:v>
      </x:c>
      <x:c r="AC545" s="145" t="n">
        <x:f>IFERROR((EXP(-$G545/INDEX($AV$5:$BA$12,MATCH($D545,$AR$5:$AR$12,0),5))*($G545/INDEX($AV$5:$BA$12,MATCH($D545,$AR$5:$AR$12,0),5))^$I545)/((EXP(-$G545/INDEX($AV$5:$BA$12,MATCH($D545,$AR$5:$AR$12,0),1))*($G545/INDEX($AV$5:$BA$12,MATCH($D545,$AR$5:$AR$12,0),1))^$I545)+(EXP(-$G545/INDEX($AV$5:$BA$12,MATCH($D545,$AR$5:$AR$12,0),2))*($G545/INDEX($AV$5:$BA$12,MATCH($D545,$AR$5:$AR$12,0),2))^$I545)+(EXP(-$G545/INDEX($AV$5:$BA$12,MATCH($D545,$AR$5:$AR$12,0),3))*($G545/INDEX($AV$5:$BA$12,MATCH($D545,$AR$5:$AR$12,0),3))^$I545)+(EXP(-$G545/INDEX($AV$5:$BA$12,MATCH($D545,$AR$5:$AR$12,0),4))*($G545/INDEX($AV$5:$BA$12,MATCH($D545,$AR$5:$AR$12,0),4))^$I545)+(EXP(-$G545/INDEX($AV$5:$BA$12,MATCH($D545,$AR$5:$AR$12,0),5))*($G545/INDEX($AV$5:$BA$12,MATCH($D545,$AR$5:$AR$12,0),5))^$I545)+(EXP(-$G545/INDEX($AV$5:$BA$12,MATCH($D545,$AR$5:$AR$12,0),6))*($G545/INDEX($AV$5:$BA$12,MATCH($D545,$AR$5:$AR$12,0),6))^$I545)),0)</x:f>
        <x:v>0</x:v>
      </x:c>
      <x:c r="AD545" s="145" t="n">
        <x:f>IFERROR((EXP(-$G545/INDEX($AV$5:$BA$12,MATCH($D545,$AR$5:$AR$12,0),6))*($G545/INDEX($AV$5:$BA$12,MATCH($D545,$AR$5:$AR$12,0),6))^$I545)/((EXP(-$G545/INDEX($AV$5:$BA$12,MATCH($D545,$AR$5:$AR$12,0),1))*($G545/INDEX($AV$5:$BA$12,MATCH($D545,$AR$5:$AR$12,0),1))^$I545)+(EXP(-$G545/INDEX($AV$5:$BA$12,MATCH($D545,$AR$5:$AR$12,0),2))*($G545/INDEX($AV$5:$BA$12,MATCH($D545,$AR$5:$AR$12,0),2))^$I545)+(EXP(-$G545/INDEX($AV$5:$BA$12,MATCH($D545,$AR$5:$AR$12,0),3))*($G545/INDEX($AV$5:$BA$12,MATCH($D545,$AR$5:$AR$12,0),3))^$I545)+(EXP(-$G545/INDEX($AV$5:$BA$12,MATCH($D545,$AR$5:$AR$12,0),4))*($G545/INDEX($AV$5:$BA$12,MATCH($D545,$AR$5:$AR$12,0),4))^$I545)+(EXP(-$G545/INDEX($AV$5:$BA$12,MATCH($D545,$AR$5:$AR$12,0),5))*($G545/INDEX($AV$5:$BA$12,MATCH($D545,$AR$5:$AR$12,0),5))^$I545)+(EXP(-$G545/INDEX($AV$5:$BA$12,MATCH($D545,$AR$5:$AR$12,0),6))*($G545/INDEX($AV$5:$BA$12,MATCH($D545,$AR$5:$AR$12,0),6))^$I545)),0)</x:f>
        <x:v>0</x:v>
      </x:c>
      <x:c r="AE545" s="145" t="n">
        <x:f>IFERROR((EXP(-$G545/INDEX($BB$5:$BG$12,MATCH($D545,$AR$5:$AR$12,0),1))*($G545/INDEX($BB$5:$BG$12,MATCH($D545,$AR$5:$AR$12,0),1))^$J545)/((EXP(-$G545/INDEX($BB$5:$BG$12,MATCH($D545,$AR$5:$AR$12,0),1))*($G545/INDEX($BB$5:$BG$12,MATCH($D545,$AR$5:$AR$12,0),1))^$J545)+(EXP(-$G545/INDEX($BB$5:$BG$12,MATCH($D545,$AR$5:$AR$12,0),2))*($G545/INDEX($BB$5:$BG$12,MATCH($D545,$AR$5:$AR$12,0),2))^$J545)+(EXP(-$G545/INDEX($BB$5:$BG$12,MATCH($D545,$AR$5:$AR$12,0),3))*($G545/INDEX($BB$5:$BG$12,MATCH($D545,$AR$5:$AR$12,0),3))^$J545)+(EXP(-$G545/INDEX($BB$5:$BG$12,MATCH($D545,$AR$5:$AR$12,0),4))*($G545/INDEX($BB$5:$BG$12,MATCH($D545,$AR$5:$AR$12,0),4))^$J545)+(EXP(-$G545/INDEX($BB$5:$BG$12,MATCH($D545,$AR$5:$AR$12,0),5))*($G545/INDEX($BB$5:$BG$12,MATCH($D545,$AR$5:$AR$12,0),5))^$J545)+(EXP(-$G545/INDEX($BB$5:$BG$12,MATCH($D545,$AR$5:$AR$12,0),6))*($G545/INDEX($BB$5:$BG$12,MATCH($D545,$AR$5:$AR$12,0),6))^$J545)),0)</x:f>
        <x:v>0</x:v>
      </x:c>
      <x:c r="AF545" s="145" t="n">
        <x:f>IFERROR((EXP(-$G545/INDEX($BB$5:$BG$12,MATCH($D545,$AR$5:$AR$12,0),2))*($G545/INDEX($BB$5:$BG$12,MATCH($D545,$AR$5:$AR$12,0),2))^$J545)/((EXP(-$G545/INDEX($BB$5:$BG$12,MATCH($D545,$AR$5:$AR$12,0),1))*($G545/INDEX($BB$5:$BG$12,MATCH($D545,$AR$5:$AR$12,0),1))^$J545)+(EXP(-$G545/INDEX($BB$5:$BG$12,MATCH($D545,$AR$5:$AR$12,0),2))*($G545/INDEX($BB$5:$BG$12,MATCH($D545,$AR$5:$AR$12,0),2))^$J545)+(EXP(-$G545/INDEX($BB$5:$BG$12,MATCH($D545,$AR$5:$AR$12,0),3))*($G545/INDEX($BB$5:$BG$12,MATCH($D545,$AR$5:$AR$12,0),3))^$J545)+(EXP(-$G545/INDEX($BB$5:$BG$12,MATCH($D545,$AR$5:$AR$12,0),4))*($G545/INDEX($BB$5:$BG$12,MATCH($D545,$AR$5:$AR$12,0),4))^$J545)+(EXP(-$G545/INDEX($BB$5:$BG$12,MATCH($D545,$AR$5:$AR$12,0),5))*($G545/INDEX($BB$5:$BG$12,MATCH($D545,$AR$5:$AR$12,0),5))^$J545)+(EXP(-$G545/INDEX($BB$5:$BG$12,MATCH($D545,$AR$5:$AR$12,0),6))*($G545/INDEX($BB$5:$BG$12,MATCH($D545,$AR$5:$AR$12,0),6))^$J545)),0)</x:f>
        <x:v>0</x:v>
      </x:c>
      <x:c r="AG545" s="145" t="n">
        <x:f>IFERROR((EXP(-$G545/INDEX($BB$5:$BG$12,MATCH($D545,$AR$5:$AR$12,0),3))*($G545/INDEX($BB$5:$BG$12,MATCH($D545,$AR$5:$AR$12,0),3))^$J545)/((EXP(-$G545/INDEX($BB$5:$BG$12,MATCH($D545,$AR$5:$AR$12,0),1))*($G545/INDEX($BB$5:$BG$12,MATCH($D545,$AR$5:$AR$12,0),1))^$J545)+(EXP(-$G545/INDEX($BB$5:$BG$12,MATCH($D545,$AR$5:$AR$12,0),2))*($G545/INDEX($BB$5:$BG$12,MATCH($D545,$AR$5:$AR$12,0),2))^$J545)+(EXP(-$G545/INDEX($BB$5:$BG$12,MATCH($D545,$AR$5:$AR$12,0),3))*($G545/INDEX($BB$5:$BG$12,MATCH($D545,$AR$5:$AR$12,0),3))^$J545)+(EXP(-$G545/INDEX($BB$5:$BG$12,MATCH($D545,$AR$5:$AR$12,0),4))*($G545/INDEX($BB$5:$BG$12,MATCH($D545,$AR$5:$AR$12,0),4))^$J545)+(EXP(-$G545/INDEX($BB$5:$BG$12,MATCH($D545,$AR$5:$AR$12,0),5))*($G545/INDEX($BB$5:$BG$12,MATCH($D545,$AR$5:$AR$12,0),5))^$J545)+(EXP(-$G545/INDEX($BB$5:$BG$12,MATCH($D545,$AR$5:$AR$12,0),6))*($G545/INDEX($BB$5:$BG$12,MATCH($D545,$AR$5:$AR$12,0),6))^$J545)),0)</x:f>
        <x:v>0</x:v>
      </x:c>
      <x:c r="AH545" s="145" t="n">
        <x:f>IFERROR((EXP(-$G545/INDEX($BB$5:$BG$12,MATCH($D545,$AR$5:$AR$12,0),4))*($G545/INDEX($BB$5:$BG$12,MATCH($D545,$AR$5:$AR$12,0),4))^$J545)/((EXP(-$G545/INDEX($BB$5:$BG$12,MATCH($D545,$AR$5:$AR$12,0),1))*($G545/INDEX($BB$5:$BG$12,MATCH($D545,$AR$5:$AR$12,0),1))^$J545)+(EXP(-$G545/INDEX($BB$5:$BG$12,MATCH($D545,$AR$5:$AR$12,0),2))*($G545/INDEX($BB$5:$BG$12,MATCH($D545,$AR$5:$AR$12,0),2))^$J545)+(EXP(-$G545/INDEX($BB$5:$BG$12,MATCH($D545,$AR$5:$AR$12,0),3))*($G545/INDEX($BB$5:$BG$12,MATCH($D545,$AR$5:$AR$12,0),3))^$J545)+(EXP(-$G545/INDEX($BB$5:$BG$12,MATCH($D545,$AR$5:$AR$12,0),4))*($G545/INDEX($BB$5:$BG$12,MATCH($D545,$AR$5:$AR$12,0),4))^$J545)+(EXP(-$G545/INDEX($BB$5:$BG$12,MATCH($D545,$AR$5:$AR$12,0),5))*($G545/INDEX($BB$5:$BG$12,MATCH($D545,$AR$5:$AR$12,0),5))^$J545)+(EXP(-$G545/INDEX($BB$5:$BG$12,MATCH($D545,$AR$5:$AR$12,0),6))*($G545/INDEX($BB$5:$BG$12,MATCH($D545,$AR$5:$AR$12,0),6))^$J545)),0)</x:f>
        <x:v>0</x:v>
      </x:c>
      <x:c r="AI545" s="145" t="n">
        <x:f>IFERROR((EXP(-$G545/INDEX($BB$5:$BG$12,MATCH($D545,$AR$5:$AR$12,0),5))*($G545/INDEX($BB$5:$BG$12,MATCH($D545,$AR$5:$AR$12,0),5))^$J545)/((EXP(-$G545/INDEX($BB$5:$BG$12,MATCH($D545,$AR$5:$AR$12,0),1))*($G545/INDEX($BB$5:$BG$12,MATCH($D545,$AR$5:$AR$12,0),1))^$J545)+(EXP(-$G545/INDEX($BB$5:$BG$12,MATCH($D545,$AR$5:$AR$12,0),2))*($G545/INDEX($BB$5:$BG$12,MATCH($D545,$AR$5:$AR$12,0),2))^$J545)+(EXP(-$G545/INDEX($BB$5:$BG$12,MATCH($D545,$AR$5:$AR$12,0),3))*($G545/INDEX($BB$5:$BG$12,MATCH($D545,$AR$5:$AR$12,0),3))^$J545)+(EXP(-$G545/INDEX($BB$5:$BG$12,MATCH($D545,$AR$5:$AR$12,0),4))*($G545/INDEX($BB$5:$BG$12,MATCH($D545,$AR$5:$AR$12,0),4))^$J545)+(EXP(-$G545/INDEX($BB$5:$BG$12,MATCH($D545,$AR$5:$AR$12,0),5))*($G545/INDEX($BB$5:$BG$12,MATCH($D545,$AR$5:$AR$12,0),5))^$J545)+(EXP(-$G545/INDEX($BB$5:$BG$12,MATCH($D545,$AR$5:$AR$12,0),6))*($G545/INDEX($BB$5:$BG$12,MATCH($D545,$AR$5:$AR$12,0),6))^$J545)),0)</x:f>
        <x:v>0</x:v>
      </x:c>
      <x:c r="AJ545" s="145" t="n">
        <x:f>IFERROR((EXP(-$G545/INDEX($BB$5:$BG$12,MATCH($D545,$AR$5:$AR$12,0),6))*($G545/INDEX($BB$5:$BG$12,MATCH($D545,$AR$5:$AR$12,0),6))^$J545)/((EXP(-$G545/INDEX($BB$5:$BG$12,MATCH($D545,$AR$5:$AR$12,0),1))*($G545/INDEX($BB$5:$BG$12,MATCH($D545,$AR$5:$AR$12,0),1))^$J545)+(EXP(-$G545/INDEX($BB$5:$BG$12,MATCH($D545,$AR$5:$AR$12,0),2))*($G545/INDEX($BB$5:$BG$12,MATCH($D545,$AR$5:$AR$12,0),2))^$J545)+(EXP(-$G545/INDEX($BB$5:$BG$12,MATCH($D545,$AR$5:$AR$12,0),3))*($G545/INDEX($BB$5:$BG$12,MATCH($D545,$AR$5:$AR$12,0),3))^$J545)+(EXP(-$G545/INDEX($BB$5:$BG$12,MATCH($D545,$AR$5:$AR$12,0),4))*($G545/INDEX($BB$5:$BG$12,MATCH($D545,$AR$5:$AR$12,0),4))^$J545)+(EXP(-$G545/INDEX($BB$5:$BG$12,MATCH($D545,$AR$5:$AR$12,0),5))*($G545/INDEX($BB$5:$BG$12,MATCH($D545,$AR$5:$AR$12,0),5))^$J545)+(EXP(-$G545/INDEX($BB$5:$BG$12,MATCH($D545,$AR$5:$AR$12,0),6))*($G545/INDEX($BB$5:$BG$12,MATCH($D545,$AR$5:$AR$12,0),6))^$J545)),0)</x:f>
        <x:v>0</x:v>
      </x:c>
      <x:c r="BJ545"/>
      <x:c r="BK545"/>
      <x:c r="BL545"/>
      <x:c r="BM545"/>
      <x:c r="BN545"/>
      <x:c r="BO545"/>
      <x:c r="BP545"/>
      <x:c r="BQ545"/>
      <x:c r="BR545"/>
      <x:c r="BS545"/>
      <x:c r="BT545"/>
      <x:c r="BU545"/>
      <x:c r="BV545"/>
      <x:c r="BW545"/>
      <x:c r="BX545"/>
      <x:c r="BY545"/>
      <x:c r="BZ545"/>
    </x:row>
    <x:row r="546">
      <x:c r="A546" s="30" t="n">
        <x:f>'対象台データ'!A544</x:f>
        <x:v>46230</x:v>
      </x:c>
      <x:c r="B546" s="1004" t="str">
        <x:f>'対象台データ'!B544</x:f>
        <x:v>月</x:v>
      </x:c>
      <x:c r="C546" s="1004" t="str">
        <x:f>'対象台データ'!C544</x:f>
        <x:v>7/27</x:v>
      </x:c>
      <x:c r="D546" t="str">
        <x:f>'対象台データ'!D544</x:f>
        <x:v>東京喰種</x:v>
      </x:c>
      <x:c r="E546" s="1015" t="n">
        <x:f>IF($X546="A",MIN(100,MAX(0,55+(V546-55)*(1+0.4*SQRT(MIN(G546/8000,1))))),MIN(100,MAX(0,V546)))</x:f>
        <x:v>75.36788614561078</x:v>
      </x:c>
      <x:c r="F546" s="1017" t="n">
        <x:f>'対象台データ'!E544</x:f>
        <x:v>470</x:v>
      </x:c>
      <x:c r="G546" s="644" t="n">
        <x:f>'対象台データ'!F544</x:f>
        <x:v>5472</x:v>
      </x:c>
      <x:c r="H546" s="644" t="n">
        <x:f>'対象台データ'!G544</x:f>
        <x:v>6683</x:v>
      </x:c>
      <x:c r="I546" s="644" t="n">
        <x:f>'対象台データ'!H544</x:f>
        <x:v>0</x:v>
      </x:c>
      <x:c r="J546" s="644" t="n">
        <x:f>'対象台データ'!I544</x:f>
        <x:v>25</x:v>
      </x:c>
      <x:c r="K546" s="145" t="n">
        <x:f>'対象台データ'!K544</x:f>
        <x:v>1.4071028265107213</x:v>
      </x:c>
      <x:c r="L546" s="28" t="n">
        <x:f>IF(G546&lt;=0,5,IF(G546&lt;1500,5+(G546-0)*(20-5)/(1500-0),IF(G546&lt;3000,20+(G546-1500)*(40-20)/(3000-1500),IF(G546&lt;4500,40+(G546-3000)*(58-40)/(4500-3000),IF(G546&lt;6000,58+(G546-4500)*(72-58)/(6000-4500),IF(G546&lt;7500,72+(G546-6000)*(84-72)/(7500-6000),IF(G546&lt;9000,84+(G546-7500)*(93-84)/(9000-7500),IF(G546&lt;11000,93+(G546-9000)*(100-93)/(11000-9000),100))))))))</x:f>
        <x:v>67.072</x:v>
      </x:c>
      <x:c r="M546" s="28" t="n">
        <x:v>1</x:v>
      </x:c>
      <x:c r="N546" s="28" t="n">
        <x:f>MIN(100,L546*M546)</x:f>
        <x:v>67.072</x:v>
      </x:c>
      <x:c r="O546" s="28" t="n">
        <x:f>IF(K546&lt;=0.8,0,IF(K546&lt;0.9,0+(K546-0.8)*(10-0)/(0.9-0.8),IF(K546&lt;1,10+(K546-0.9)*(35-10)/(1-0.9),IF(K546&lt;1.2,35+(K546-1)*(87-35)/(1.2-1),IF(K546&lt;1.3,87+(K546-1.2)*(96-87)/(1.3-1.2),IF(K546&lt;1.45,96+(K546-1.3)*(100-96)/(1.45-1.3),100))))))</x:f>
        <x:v>98.85607537361923</x:v>
      </x:c>
      <x:c r="P546" s="145" t="n">
        <x:f>MIN(1,SQRT(G546/8000))</x:f>
        <x:v>0.8270429251254133</x:v>
      </x:c>
      <x:c r="Q546" s="28" t="n">
        <x:f>35+(O546-35)*P546</x:f>
        <x:v>87.81171536402692</x:v>
      </x:c>
      <x:c r="R546" s="28" t="n">
        <x:f>IF(K546&lt;0.95,MIN(25,(0.95-K546)*250),0)</x:f>
        <x:v>0</x:v>
      </x:c>
      <x:c r="S546" s="28" t="n">
        <x:f>IF($X546="A",Y546*5+Z546*15+AA546*30+AB546*60+AC546*80+AD546*100,0)</x:f>
        <x:v>0</x:v>
      </x:c>
      <x:c r="T546" s="28" t="n">
        <x:f>IF($X546="A",AE546*5+AF546*15+AG546*30+AH546*60+AI546*80+AJ546*100,0)</x:f>
        <x:v>0</x:v>
      </x:c>
      <x:c r="U546" s="28" t="n">
        <x:f>IF($X546="A",S546*15%+T546*30%+Q546*55%,0)</x:f>
        <x:v>0</x:v>
      </x:c>
      <x:c r="V546" s="1019" t="n">
        <x:f>IF($X546="A",U546*80%+N546*20%,N546*IFERROR(INDEX($AT$5:$AT$60,MATCH($D546,$AR$5:$AR$60,0)),0.6)+Q546*IFERROR(INDEX($AU$5:$AU$60,MATCH($D546,$AR$5:$AR$60,0)),0.4)-R546)</x:f>
        <x:v>75.36788614561078</x:v>
      </x:c>
      <x:c r="W546" s="25" t="str">
        <x:f>IF(E546&gt;=90,"設定6級候補",IF(E546&gt;=75,"設定4以上強候補",IF(E546&gt;=60,"設定4以上を疑う","要観察")))</x:f>
        <x:v>設定4以上強候補</x:v>
      </x:c>
      <x:c r="X546" s="1004" t="str">
        <x:f>IFERROR(INDEX($AS$5:$AS$60,MATCH($D546,$AR$5:$AR$60,0)),"AT")</x:f>
        <x:v>AT</x:v>
      </x:c>
      <x:c r="Y546" s="145" t="n">
        <x:f>IFERROR((EXP(-$G546/INDEX($AV$5:$BA$12,MATCH($D546,$AR$5:$AR$12,0),1))*($G546/INDEX($AV$5:$BA$12,MATCH($D546,$AR$5:$AR$12,0),1))^$I546)/((EXP(-$G546/INDEX($AV$5:$BA$12,MATCH($D546,$AR$5:$AR$12,0),1))*($G546/INDEX($AV$5:$BA$12,MATCH($D546,$AR$5:$AR$12,0),1))^$I546)+(EXP(-$G546/INDEX($AV$5:$BA$12,MATCH($D546,$AR$5:$AR$12,0),2))*($G546/INDEX($AV$5:$BA$12,MATCH($D546,$AR$5:$AR$12,0),2))^$I546)+(EXP(-$G546/INDEX($AV$5:$BA$12,MATCH($D546,$AR$5:$AR$12,0),3))*($G546/INDEX($AV$5:$BA$12,MATCH($D546,$AR$5:$AR$12,0),3))^$I546)+(EXP(-$G546/INDEX($AV$5:$BA$12,MATCH($D546,$AR$5:$AR$12,0),4))*($G546/INDEX($AV$5:$BA$12,MATCH($D546,$AR$5:$AR$12,0),4))^$I546)+(EXP(-$G546/INDEX($AV$5:$BA$12,MATCH($D546,$AR$5:$AR$12,0),5))*($G546/INDEX($AV$5:$BA$12,MATCH($D546,$AR$5:$AR$12,0),5))^$I546)+(EXP(-$G546/INDEX($AV$5:$BA$12,MATCH($D546,$AR$5:$AR$12,0),6))*($G546/INDEX($AV$5:$BA$12,MATCH($D546,$AR$5:$AR$12,0),6))^$I546)),0)</x:f>
        <x:v>0</x:v>
      </x:c>
      <x:c r="Z546" s="145" t="n">
        <x:f>IFERROR((EXP(-$G546/INDEX($AV$5:$BA$12,MATCH($D546,$AR$5:$AR$12,0),2))*($G546/INDEX($AV$5:$BA$12,MATCH($D546,$AR$5:$AR$12,0),2))^$I546)/((EXP(-$G546/INDEX($AV$5:$BA$12,MATCH($D546,$AR$5:$AR$12,0),1))*($G546/INDEX($AV$5:$BA$12,MATCH($D546,$AR$5:$AR$12,0),1))^$I546)+(EXP(-$G546/INDEX($AV$5:$BA$12,MATCH($D546,$AR$5:$AR$12,0),2))*($G546/INDEX($AV$5:$BA$12,MATCH($D546,$AR$5:$AR$12,0),2))^$I546)+(EXP(-$G546/INDEX($AV$5:$BA$12,MATCH($D546,$AR$5:$AR$12,0),3))*($G546/INDEX($AV$5:$BA$12,MATCH($D546,$AR$5:$AR$12,0),3))^$I546)+(EXP(-$G546/INDEX($AV$5:$BA$12,MATCH($D546,$AR$5:$AR$12,0),4))*($G546/INDEX($AV$5:$BA$12,MATCH($D546,$AR$5:$AR$12,0),4))^$I546)+(EXP(-$G546/INDEX($AV$5:$BA$12,MATCH($D546,$AR$5:$AR$12,0),5))*($G546/INDEX($AV$5:$BA$12,MATCH($D546,$AR$5:$AR$12,0),5))^$I546)+(EXP(-$G546/INDEX($AV$5:$BA$12,MATCH($D546,$AR$5:$AR$12,0),6))*($G546/INDEX($AV$5:$BA$12,MATCH($D546,$AR$5:$AR$12,0),6))^$I546)),0)</x:f>
        <x:v>0</x:v>
      </x:c>
      <x:c r="AA546" s="145" t="n">
        <x:f>IFERROR((EXP(-$G546/INDEX($AV$5:$BA$12,MATCH($D546,$AR$5:$AR$12,0),3))*($G546/INDEX($AV$5:$BA$12,MATCH($D546,$AR$5:$AR$12,0),3))^$I546)/((EXP(-$G546/INDEX($AV$5:$BA$12,MATCH($D546,$AR$5:$AR$12,0),1))*($G546/INDEX($AV$5:$BA$12,MATCH($D546,$AR$5:$AR$12,0),1))^$I546)+(EXP(-$G546/INDEX($AV$5:$BA$12,MATCH($D546,$AR$5:$AR$12,0),2))*($G546/INDEX($AV$5:$BA$12,MATCH($D546,$AR$5:$AR$12,0),2))^$I546)+(EXP(-$G546/INDEX($AV$5:$BA$12,MATCH($D546,$AR$5:$AR$12,0),3))*($G546/INDEX($AV$5:$BA$12,MATCH($D546,$AR$5:$AR$12,0),3))^$I546)+(EXP(-$G546/INDEX($AV$5:$BA$12,MATCH($D546,$AR$5:$AR$12,0),4))*($G546/INDEX($AV$5:$BA$12,MATCH($D546,$AR$5:$AR$12,0),4))^$I546)+(EXP(-$G546/INDEX($AV$5:$BA$12,MATCH($D546,$AR$5:$AR$12,0),5))*($G546/INDEX($AV$5:$BA$12,MATCH($D546,$AR$5:$AR$12,0),5))^$I546)+(EXP(-$G546/INDEX($AV$5:$BA$12,MATCH($D546,$AR$5:$AR$12,0),6))*($G546/INDEX($AV$5:$BA$12,MATCH($D546,$AR$5:$AR$12,0),6))^$I546)),0)</x:f>
        <x:v>0</x:v>
      </x:c>
      <x:c r="AB546" s="145" t="n">
        <x:f>IFERROR((EXP(-$G546/INDEX($AV$5:$BA$12,MATCH($D546,$AR$5:$AR$12,0),4))*($G546/INDEX($AV$5:$BA$12,MATCH($D546,$AR$5:$AR$12,0),4))^$I546)/((EXP(-$G546/INDEX($AV$5:$BA$12,MATCH($D546,$AR$5:$AR$12,0),1))*($G546/INDEX($AV$5:$BA$12,MATCH($D546,$AR$5:$AR$12,0),1))^$I546)+(EXP(-$G546/INDEX($AV$5:$BA$12,MATCH($D546,$AR$5:$AR$12,0),2))*($G546/INDEX($AV$5:$BA$12,MATCH($D546,$AR$5:$AR$12,0),2))^$I546)+(EXP(-$G546/INDEX($AV$5:$BA$12,MATCH($D546,$AR$5:$AR$12,0),3))*($G546/INDEX($AV$5:$BA$12,MATCH($D546,$AR$5:$AR$12,0),3))^$I546)+(EXP(-$G546/INDEX($AV$5:$BA$12,MATCH($D546,$AR$5:$AR$12,0),4))*($G546/INDEX($AV$5:$BA$12,MATCH($D546,$AR$5:$AR$12,0),4))^$I546)+(EXP(-$G546/INDEX($AV$5:$BA$12,MATCH($D546,$AR$5:$AR$12,0),5))*($G546/INDEX($AV$5:$BA$12,MATCH($D546,$AR$5:$AR$12,0),5))^$I546)+(EXP(-$G546/INDEX($AV$5:$BA$12,MATCH($D546,$AR$5:$AR$12,0),6))*($G546/INDEX($AV$5:$BA$12,MATCH($D546,$AR$5:$AR$12,0),6))^$I546)),0)</x:f>
        <x:v>0</x:v>
      </x:c>
      <x:c r="AC546" s="145" t="n">
        <x:f>IFERROR((EXP(-$G546/INDEX($AV$5:$BA$12,MATCH($D546,$AR$5:$AR$12,0),5))*($G546/INDEX($AV$5:$BA$12,MATCH($D546,$AR$5:$AR$12,0),5))^$I546)/((EXP(-$G546/INDEX($AV$5:$BA$12,MATCH($D546,$AR$5:$AR$12,0),1))*($G546/INDEX($AV$5:$BA$12,MATCH($D546,$AR$5:$AR$12,0),1))^$I546)+(EXP(-$G546/INDEX($AV$5:$BA$12,MATCH($D546,$AR$5:$AR$12,0),2))*($G546/INDEX($AV$5:$BA$12,MATCH($D546,$AR$5:$AR$12,0),2))^$I546)+(EXP(-$G546/INDEX($AV$5:$BA$12,MATCH($D546,$AR$5:$AR$12,0),3))*($G546/INDEX($AV$5:$BA$12,MATCH($D546,$AR$5:$AR$12,0),3))^$I546)+(EXP(-$G546/INDEX($AV$5:$BA$12,MATCH($D546,$AR$5:$AR$12,0),4))*($G546/INDEX($AV$5:$BA$12,MATCH($D546,$AR$5:$AR$12,0),4))^$I546)+(EXP(-$G546/INDEX($AV$5:$BA$12,MATCH($D546,$AR$5:$AR$12,0),5))*($G546/INDEX($AV$5:$BA$12,MATCH($D546,$AR$5:$AR$12,0),5))^$I546)+(EXP(-$G546/INDEX($AV$5:$BA$12,MATCH($D546,$AR$5:$AR$12,0),6))*($G546/INDEX($AV$5:$BA$12,MATCH($D546,$AR$5:$AR$12,0),6))^$I546)),0)</x:f>
        <x:v>0</x:v>
      </x:c>
      <x:c r="AD546" s="145" t="n">
        <x:f>IFERROR((EXP(-$G546/INDEX($AV$5:$BA$12,MATCH($D546,$AR$5:$AR$12,0),6))*($G546/INDEX($AV$5:$BA$12,MATCH($D546,$AR$5:$AR$12,0),6))^$I546)/((EXP(-$G546/INDEX($AV$5:$BA$12,MATCH($D546,$AR$5:$AR$12,0),1))*($G546/INDEX($AV$5:$BA$12,MATCH($D546,$AR$5:$AR$12,0),1))^$I546)+(EXP(-$G546/INDEX($AV$5:$BA$12,MATCH($D546,$AR$5:$AR$12,0),2))*($G546/INDEX($AV$5:$BA$12,MATCH($D546,$AR$5:$AR$12,0),2))^$I546)+(EXP(-$G546/INDEX($AV$5:$BA$12,MATCH($D546,$AR$5:$AR$12,0),3))*($G546/INDEX($AV$5:$BA$12,MATCH($D546,$AR$5:$AR$12,0),3))^$I546)+(EXP(-$G546/INDEX($AV$5:$BA$12,MATCH($D546,$AR$5:$AR$12,0),4))*($G546/INDEX($AV$5:$BA$12,MATCH($D546,$AR$5:$AR$12,0),4))^$I546)+(EXP(-$G546/INDEX($AV$5:$BA$12,MATCH($D546,$AR$5:$AR$12,0),5))*($G546/INDEX($AV$5:$BA$12,MATCH($D546,$AR$5:$AR$12,0),5))^$I546)+(EXP(-$G546/INDEX($AV$5:$BA$12,MATCH($D546,$AR$5:$AR$12,0),6))*($G546/INDEX($AV$5:$BA$12,MATCH($D546,$AR$5:$AR$12,0),6))^$I546)),0)</x:f>
        <x:v>0</x:v>
      </x:c>
      <x:c r="AE546" s="145" t="n">
        <x:f>IFERROR((EXP(-$G546/INDEX($BB$5:$BG$12,MATCH($D546,$AR$5:$AR$12,0),1))*($G546/INDEX($BB$5:$BG$12,MATCH($D546,$AR$5:$AR$12,0),1))^$J546)/((EXP(-$G546/INDEX($BB$5:$BG$12,MATCH($D546,$AR$5:$AR$12,0),1))*($G546/INDEX($BB$5:$BG$12,MATCH($D546,$AR$5:$AR$12,0),1))^$J546)+(EXP(-$G546/INDEX($BB$5:$BG$12,MATCH($D546,$AR$5:$AR$12,0),2))*($G546/INDEX($BB$5:$BG$12,MATCH($D546,$AR$5:$AR$12,0),2))^$J546)+(EXP(-$G546/INDEX($BB$5:$BG$12,MATCH($D546,$AR$5:$AR$12,0),3))*($G546/INDEX($BB$5:$BG$12,MATCH($D546,$AR$5:$AR$12,0),3))^$J546)+(EXP(-$G546/INDEX($BB$5:$BG$12,MATCH($D546,$AR$5:$AR$12,0),4))*($G546/INDEX($BB$5:$BG$12,MATCH($D546,$AR$5:$AR$12,0),4))^$J546)+(EXP(-$G546/INDEX($BB$5:$BG$12,MATCH($D546,$AR$5:$AR$12,0),5))*($G546/INDEX($BB$5:$BG$12,MATCH($D546,$AR$5:$AR$12,0),5))^$J546)+(EXP(-$G546/INDEX($BB$5:$BG$12,MATCH($D546,$AR$5:$AR$12,0),6))*($G546/INDEX($BB$5:$BG$12,MATCH($D546,$AR$5:$AR$12,0),6))^$J546)),0)</x:f>
        <x:v>0</x:v>
      </x:c>
      <x:c r="AF546" s="145" t="n">
        <x:f>IFERROR((EXP(-$G546/INDEX($BB$5:$BG$12,MATCH($D546,$AR$5:$AR$12,0),2))*($G546/INDEX($BB$5:$BG$12,MATCH($D546,$AR$5:$AR$12,0),2))^$J546)/((EXP(-$G546/INDEX($BB$5:$BG$12,MATCH($D546,$AR$5:$AR$12,0),1))*($G546/INDEX($BB$5:$BG$12,MATCH($D546,$AR$5:$AR$12,0),1))^$J546)+(EXP(-$G546/INDEX($BB$5:$BG$12,MATCH($D546,$AR$5:$AR$12,0),2))*($G546/INDEX($BB$5:$BG$12,MATCH($D546,$AR$5:$AR$12,0),2))^$J546)+(EXP(-$G546/INDEX($BB$5:$BG$12,MATCH($D546,$AR$5:$AR$12,0),3))*($G546/INDEX($BB$5:$BG$12,MATCH($D546,$AR$5:$AR$12,0),3))^$J546)+(EXP(-$G546/INDEX($BB$5:$BG$12,MATCH($D546,$AR$5:$AR$12,0),4))*($G546/INDEX($BB$5:$BG$12,MATCH($D546,$AR$5:$AR$12,0),4))^$J546)+(EXP(-$G546/INDEX($BB$5:$BG$12,MATCH($D546,$AR$5:$AR$12,0),5))*($G546/INDEX($BB$5:$BG$12,MATCH($D546,$AR$5:$AR$12,0),5))^$J546)+(EXP(-$G546/INDEX($BB$5:$BG$12,MATCH($D546,$AR$5:$AR$12,0),6))*($G546/INDEX($BB$5:$BG$12,MATCH($D546,$AR$5:$AR$12,0),6))^$J546)),0)</x:f>
        <x:v>0</x:v>
      </x:c>
      <x:c r="AG546" s="145" t="n">
        <x:f>IFERROR((EXP(-$G546/INDEX($BB$5:$BG$12,MATCH($D546,$AR$5:$AR$12,0),3))*($G546/INDEX($BB$5:$BG$12,MATCH($D546,$AR$5:$AR$12,0),3))^$J546)/((EXP(-$G546/INDEX($BB$5:$BG$12,MATCH($D546,$AR$5:$AR$12,0),1))*($G546/INDEX($BB$5:$BG$12,MATCH($D546,$AR$5:$AR$12,0),1))^$J546)+(EXP(-$G546/INDEX($BB$5:$BG$12,MATCH($D546,$AR$5:$AR$12,0),2))*($G546/INDEX($BB$5:$BG$12,MATCH($D546,$AR$5:$AR$12,0),2))^$J546)+(EXP(-$G546/INDEX($BB$5:$BG$12,MATCH($D546,$AR$5:$AR$12,0),3))*($G546/INDEX($BB$5:$BG$12,MATCH($D546,$AR$5:$AR$12,0),3))^$J546)+(EXP(-$G546/INDEX($BB$5:$BG$12,MATCH($D546,$AR$5:$AR$12,0),4))*($G546/INDEX($BB$5:$BG$12,MATCH($D546,$AR$5:$AR$12,0),4))^$J546)+(EXP(-$G546/INDEX($BB$5:$BG$12,MATCH($D546,$AR$5:$AR$12,0),5))*($G546/INDEX($BB$5:$BG$12,MATCH($D546,$AR$5:$AR$12,0),5))^$J546)+(EXP(-$G546/INDEX($BB$5:$BG$12,MATCH($D546,$AR$5:$AR$12,0),6))*($G546/INDEX($BB$5:$BG$12,MATCH($D546,$AR$5:$AR$12,0),6))^$J546)),0)</x:f>
        <x:v>0</x:v>
      </x:c>
      <x:c r="AH546" s="145" t="n">
        <x:f>IFERROR((EXP(-$G546/INDEX($BB$5:$BG$12,MATCH($D546,$AR$5:$AR$12,0),4))*($G546/INDEX($BB$5:$BG$12,MATCH($D546,$AR$5:$AR$12,0),4))^$J546)/((EXP(-$G546/INDEX($BB$5:$BG$12,MATCH($D546,$AR$5:$AR$12,0),1))*($G546/INDEX($BB$5:$BG$12,MATCH($D546,$AR$5:$AR$12,0),1))^$J546)+(EXP(-$G546/INDEX($BB$5:$BG$12,MATCH($D546,$AR$5:$AR$12,0),2))*($G546/INDEX($BB$5:$BG$12,MATCH($D546,$AR$5:$AR$12,0),2))^$J546)+(EXP(-$G546/INDEX($BB$5:$BG$12,MATCH($D546,$AR$5:$AR$12,0),3))*($G546/INDEX($BB$5:$BG$12,MATCH($D546,$AR$5:$AR$12,0),3))^$J546)+(EXP(-$G546/INDEX($BB$5:$BG$12,MATCH($D546,$AR$5:$AR$12,0),4))*($G546/INDEX($BB$5:$BG$12,MATCH($D546,$AR$5:$AR$12,0),4))^$J546)+(EXP(-$G546/INDEX($BB$5:$BG$12,MATCH($D546,$AR$5:$AR$12,0),5))*($G546/INDEX($BB$5:$BG$12,MATCH($D546,$AR$5:$AR$12,0),5))^$J546)+(EXP(-$G546/INDEX($BB$5:$BG$12,MATCH($D546,$AR$5:$AR$12,0),6))*($G546/INDEX($BB$5:$BG$12,MATCH($D546,$AR$5:$AR$12,0),6))^$J546)),0)</x:f>
        <x:v>0</x:v>
      </x:c>
      <x:c r="AI546" s="145" t="n">
        <x:f>IFERROR((EXP(-$G546/INDEX($BB$5:$BG$12,MATCH($D546,$AR$5:$AR$12,0),5))*($G546/INDEX($BB$5:$BG$12,MATCH($D546,$AR$5:$AR$12,0),5))^$J546)/((EXP(-$G546/INDEX($BB$5:$BG$12,MATCH($D546,$AR$5:$AR$12,0),1))*($G546/INDEX($BB$5:$BG$12,MATCH($D546,$AR$5:$AR$12,0),1))^$J546)+(EXP(-$G546/INDEX($BB$5:$BG$12,MATCH($D546,$AR$5:$AR$12,0),2))*($G546/INDEX($BB$5:$BG$12,MATCH($D546,$AR$5:$AR$12,0),2))^$J546)+(EXP(-$G546/INDEX($BB$5:$BG$12,MATCH($D546,$AR$5:$AR$12,0),3))*($G546/INDEX($BB$5:$BG$12,MATCH($D546,$AR$5:$AR$12,0),3))^$J546)+(EXP(-$G546/INDEX($BB$5:$BG$12,MATCH($D546,$AR$5:$AR$12,0),4))*($G546/INDEX($BB$5:$BG$12,MATCH($D546,$AR$5:$AR$12,0),4))^$J546)+(EXP(-$G546/INDEX($BB$5:$BG$12,MATCH($D546,$AR$5:$AR$12,0),5))*($G546/INDEX($BB$5:$BG$12,MATCH($D546,$AR$5:$AR$12,0),5))^$J546)+(EXP(-$G546/INDEX($BB$5:$BG$12,MATCH($D546,$AR$5:$AR$12,0),6))*($G546/INDEX($BB$5:$BG$12,MATCH($D546,$AR$5:$AR$12,0),6))^$J546)),0)</x:f>
        <x:v>0</x:v>
      </x:c>
      <x:c r="AJ546" s="145" t="n">
        <x:f>IFERROR((EXP(-$G546/INDEX($BB$5:$BG$12,MATCH($D546,$AR$5:$AR$12,0),6))*($G546/INDEX($BB$5:$BG$12,MATCH($D546,$AR$5:$AR$12,0),6))^$J546)/((EXP(-$G546/INDEX($BB$5:$BG$12,MATCH($D546,$AR$5:$AR$12,0),1))*($G546/INDEX($BB$5:$BG$12,MATCH($D546,$AR$5:$AR$12,0),1))^$J546)+(EXP(-$G546/INDEX($BB$5:$BG$12,MATCH($D546,$AR$5:$AR$12,0),2))*($G546/INDEX($BB$5:$BG$12,MATCH($D546,$AR$5:$AR$12,0),2))^$J546)+(EXP(-$G546/INDEX($BB$5:$BG$12,MATCH($D546,$AR$5:$AR$12,0),3))*($G546/INDEX($BB$5:$BG$12,MATCH($D546,$AR$5:$AR$12,0),3))^$J546)+(EXP(-$G546/INDEX($BB$5:$BG$12,MATCH($D546,$AR$5:$AR$12,0),4))*($G546/INDEX($BB$5:$BG$12,MATCH($D546,$AR$5:$AR$12,0),4))^$J546)+(EXP(-$G546/INDEX($BB$5:$BG$12,MATCH($D546,$AR$5:$AR$12,0),5))*($G546/INDEX($BB$5:$BG$12,MATCH($D546,$AR$5:$AR$12,0),5))^$J546)+(EXP(-$G546/INDEX($BB$5:$BG$12,MATCH($D546,$AR$5:$AR$12,0),6))*($G546/INDEX($BB$5:$BG$12,MATCH($D546,$AR$5:$AR$12,0),6))^$J546)),0)</x:f>
        <x:v>0</x:v>
      </x:c>
      <x:c r="BJ546"/>
      <x:c r="BK546"/>
      <x:c r="BL546"/>
      <x:c r="BM546"/>
      <x:c r="BN546"/>
      <x:c r="BO546"/>
      <x:c r="BP546"/>
      <x:c r="BQ546"/>
      <x:c r="BR546"/>
      <x:c r="BS546"/>
      <x:c r="BT546"/>
      <x:c r="BU546"/>
      <x:c r="BV546"/>
      <x:c r="BW546"/>
      <x:c r="BX546"/>
      <x:c r="BY546"/>
      <x:c r="BZ546"/>
    </x:row>
    <x:row r="547">
      <x:c r="A547" s="30" t="n">
        <x:f>'対象台データ'!A545</x:f>
        <x:v>46230</x:v>
      </x:c>
      <x:c r="B547" s="1004" t="str">
        <x:f>'対象台データ'!B545</x:f>
        <x:v>月</x:v>
      </x:c>
      <x:c r="C547" s="1004" t="str">
        <x:f>'対象台データ'!C545</x:f>
        <x:v>7/27</x:v>
      </x:c>
      <x:c r="D547" t="str">
        <x:f>'対象台データ'!D545</x:f>
        <x:v>東京喰種</x:v>
      </x:c>
      <x:c r="E547" s="1015" t="n">
        <x:f>IF($X547="A",MIN(100,MAX(0,55+(V547-55)*(1+0.4*SQRT(MIN(G547/8000,1))))),MIN(100,MAX(0,V547)))</x:f>
        <x:v>63.121544854022915</x:v>
      </x:c>
      <x:c r="F547" s="1017" t="n">
        <x:f>'対象台データ'!E545</x:f>
        <x:v>471</x:v>
      </x:c>
      <x:c r="G547" s="644" t="n">
        <x:f>'対象台データ'!F545</x:f>
        <x:v>4157</x:v>
      </x:c>
      <x:c r="H547" s="644" t="n">
        <x:f>'対象台データ'!G545</x:f>
        <x:v>3358</x:v>
      </x:c>
      <x:c r="I547" s="644" t="n">
        <x:f>'対象台データ'!H545</x:f>
        <x:v>0</x:v>
      </x:c>
      <x:c r="J547" s="644" t="n">
        <x:f>'対象台データ'!I545</x:f>
        <x:v>17</x:v>
      </x:c>
      <x:c r="K547" s="145" t="n">
        <x:f>'対象台データ'!K545</x:f>
        <x:v>1.2692646940902894</x:v>
      </x:c>
      <x:c r="L547" s="28" t="n">
        <x:f>IF(G547&lt;=0,5,IF(G547&lt;1500,5+(G547-0)*(20-5)/(1500-0),IF(G547&lt;3000,20+(G547-1500)*(40-20)/(3000-1500),IF(G547&lt;4500,40+(G547-3000)*(58-40)/(4500-3000),IF(G547&lt;6000,58+(G547-4500)*(72-58)/(6000-4500),IF(G547&lt;7500,72+(G547-6000)*(84-72)/(7500-6000),IF(G547&lt;9000,84+(G547-7500)*(93-84)/(9000-7500),IF(G547&lt;11000,93+(G547-9000)*(100-93)/(11000-9000),100))))))))</x:f>
        <x:v>53.884</x:v>
      </x:c>
      <x:c r="M547" s="28" t="n">
        <x:v>1</x:v>
      </x:c>
      <x:c r="N547" s="28" t="n">
        <x:f>MIN(100,L547*M547)</x:f>
        <x:v>53.884</x:v>
      </x:c>
      <x:c r="O547" s="28" t="n">
        <x:f>IF(K547&lt;=0.8,0,IF(K547&lt;0.9,0+(K547-0.8)*(10-0)/(0.9-0.8),IF(K547&lt;1,10+(K547-0.9)*(35-10)/(1-0.9),IF(K547&lt;1.2,35+(K547-1)*(87-35)/(1.2-1),IF(K547&lt;1.3,87+(K547-1.2)*(96-87)/(1.3-1.2),IF(K547&lt;1.45,96+(K547-1.3)*(100-96)/(1.45-1.3),100))))))</x:f>
        <x:v>93.23382246812605</x:v>
      </x:c>
      <x:c r="P547" s="145" t="n">
        <x:f>MIN(1,SQRT(G547/8000))</x:f>
        <x:v>0.720850192481073</x:v>
      </x:c>
      <x:c r="Q547" s="28" t="n">
        <x:f>35+(O547-35)*P547</x:f>
        <x:v>76.9778621350573</x:v>
      </x:c>
      <x:c r="R547" s="28" t="n">
        <x:f>IF(K547&lt;0.95,MIN(25,(0.95-K547)*250),0)</x:f>
        <x:v>0</x:v>
      </x:c>
      <x:c r="S547" s="28" t="n">
        <x:f>IF($X547="A",Y547*5+Z547*15+AA547*30+AB547*60+AC547*80+AD547*100,0)</x:f>
        <x:v>0</x:v>
      </x:c>
      <x:c r="T547" s="28" t="n">
        <x:f>IF($X547="A",AE547*5+AF547*15+AG547*30+AH547*60+AI547*80+AJ547*100,0)</x:f>
        <x:v>0</x:v>
      </x:c>
      <x:c r="U547" s="28" t="n">
        <x:f>IF($X547="A",S547*15%+T547*30%+Q547*55%,0)</x:f>
        <x:v>0</x:v>
      </x:c>
      <x:c r="V547" s="1019" t="n">
        <x:f>IF($X547="A",U547*80%+N547*20%,N547*IFERROR(INDEX($AT$5:$AT$60,MATCH($D547,$AR$5:$AR$60,0)),0.6)+Q547*IFERROR(INDEX($AU$5:$AU$60,MATCH($D547,$AR$5:$AR$60,0)),0.4)-R547)</x:f>
        <x:v>63.121544854022915</x:v>
      </x:c>
      <x:c r="W547" s="25" t="str">
        <x:f>IF(E547&gt;=90,"設定6級候補",IF(E547&gt;=75,"設定4以上強候補",IF(E547&gt;=60,"設定4以上を疑う","要観察")))</x:f>
        <x:v>設定4以上を疑う</x:v>
      </x:c>
      <x:c r="X547" s="1004" t="str">
        <x:f>IFERROR(INDEX($AS$5:$AS$60,MATCH($D547,$AR$5:$AR$60,0)),"AT")</x:f>
        <x:v>AT</x:v>
      </x:c>
      <x:c r="Y547" s="145" t="n">
        <x:f>IFERROR((EXP(-$G547/INDEX($AV$5:$BA$12,MATCH($D547,$AR$5:$AR$12,0),1))*($G547/INDEX($AV$5:$BA$12,MATCH($D547,$AR$5:$AR$12,0),1))^$I547)/((EXP(-$G547/INDEX($AV$5:$BA$12,MATCH($D547,$AR$5:$AR$12,0),1))*($G547/INDEX($AV$5:$BA$12,MATCH($D547,$AR$5:$AR$12,0),1))^$I547)+(EXP(-$G547/INDEX($AV$5:$BA$12,MATCH($D547,$AR$5:$AR$12,0),2))*($G547/INDEX($AV$5:$BA$12,MATCH($D547,$AR$5:$AR$12,0),2))^$I547)+(EXP(-$G547/INDEX($AV$5:$BA$12,MATCH($D547,$AR$5:$AR$12,0),3))*($G547/INDEX($AV$5:$BA$12,MATCH($D547,$AR$5:$AR$12,0),3))^$I547)+(EXP(-$G547/INDEX($AV$5:$BA$12,MATCH($D547,$AR$5:$AR$12,0),4))*($G547/INDEX($AV$5:$BA$12,MATCH($D547,$AR$5:$AR$12,0),4))^$I547)+(EXP(-$G547/INDEX($AV$5:$BA$12,MATCH($D547,$AR$5:$AR$12,0),5))*($G547/INDEX($AV$5:$BA$12,MATCH($D547,$AR$5:$AR$12,0),5))^$I547)+(EXP(-$G547/INDEX($AV$5:$BA$12,MATCH($D547,$AR$5:$AR$12,0),6))*($G547/INDEX($AV$5:$BA$12,MATCH($D547,$AR$5:$AR$12,0),6))^$I547)),0)</x:f>
        <x:v>0</x:v>
      </x:c>
      <x:c r="Z547" s="145" t="n">
        <x:f>IFERROR((EXP(-$G547/INDEX($AV$5:$BA$12,MATCH($D547,$AR$5:$AR$12,0),2))*($G547/INDEX($AV$5:$BA$12,MATCH($D547,$AR$5:$AR$12,0),2))^$I547)/((EXP(-$G547/INDEX($AV$5:$BA$12,MATCH($D547,$AR$5:$AR$12,0),1))*($G547/INDEX($AV$5:$BA$12,MATCH($D547,$AR$5:$AR$12,0),1))^$I547)+(EXP(-$G547/INDEX($AV$5:$BA$12,MATCH($D547,$AR$5:$AR$12,0),2))*($G547/INDEX($AV$5:$BA$12,MATCH($D547,$AR$5:$AR$12,0),2))^$I547)+(EXP(-$G547/INDEX($AV$5:$BA$12,MATCH($D547,$AR$5:$AR$12,0),3))*($G547/INDEX($AV$5:$BA$12,MATCH($D547,$AR$5:$AR$12,0),3))^$I547)+(EXP(-$G547/INDEX($AV$5:$BA$12,MATCH($D547,$AR$5:$AR$12,0),4))*($G547/INDEX($AV$5:$BA$12,MATCH($D547,$AR$5:$AR$12,0),4))^$I547)+(EXP(-$G547/INDEX($AV$5:$BA$12,MATCH($D547,$AR$5:$AR$12,0),5))*($G547/INDEX($AV$5:$BA$12,MATCH($D547,$AR$5:$AR$12,0),5))^$I547)+(EXP(-$G547/INDEX($AV$5:$BA$12,MATCH($D547,$AR$5:$AR$12,0),6))*($G547/INDEX($AV$5:$BA$12,MATCH($D547,$AR$5:$AR$12,0),6))^$I547)),0)</x:f>
        <x:v>0</x:v>
      </x:c>
      <x:c r="AA547" s="145" t="n">
        <x:f>IFERROR((EXP(-$G547/INDEX($AV$5:$BA$12,MATCH($D547,$AR$5:$AR$12,0),3))*($G547/INDEX($AV$5:$BA$12,MATCH($D547,$AR$5:$AR$12,0),3))^$I547)/((EXP(-$G547/INDEX($AV$5:$BA$12,MATCH($D547,$AR$5:$AR$12,0),1))*($G547/INDEX($AV$5:$BA$12,MATCH($D547,$AR$5:$AR$12,0),1))^$I547)+(EXP(-$G547/INDEX($AV$5:$BA$12,MATCH($D547,$AR$5:$AR$12,0),2))*($G547/INDEX($AV$5:$BA$12,MATCH($D547,$AR$5:$AR$12,0),2))^$I547)+(EXP(-$G547/INDEX($AV$5:$BA$12,MATCH($D547,$AR$5:$AR$12,0),3))*($G547/INDEX($AV$5:$BA$12,MATCH($D547,$AR$5:$AR$12,0),3))^$I547)+(EXP(-$G547/INDEX($AV$5:$BA$12,MATCH($D547,$AR$5:$AR$12,0),4))*($G547/INDEX($AV$5:$BA$12,MATCH($D547,$AR$5:$AR$12,0),4))^$I547)+(EXP(-$G547/INDEX($AV$5:$BA$12,MATCH($D547,$AR$5:$AR$12,0),5))*($G547/INDEX($AV$5:$BA$12,MATCH($D547,$AR$5:$AR$12,0),5))^$I547)+(EXP(-$G547/INDEX($AV$5:$BA$12,MATCH($D547,$AR$5:$AR$12,0),6))*($G547/INDEX($AV$5:$BA$12,MATCH($D547,$AR$5:$AR$12,0),6))^$I547)),0)</x:f>
        <x:v>0</x:v>
      </x:c>
      <x:c r="AB547" s="145" t="n">
        <x:f>IFERROR((EXP(-$G547/INDEX($AV$5:$BA$12,MATCH($D547,$AR$5:$AR$12,0),4))*($G547/INDEX($AV$5:$BA$12,MATCH($D547,$AR$5:$AR$12,0),4))^$I547)/((EXP(-$G547/INDEX($AV$5:$BA$12,MATCH($D547,$AR$5:$AR$12,0),1))*($G547/INDEX($AV$5:$BA$12,MATCH($D547,$AR$5:$AR$12,0),1))^$I547)+(EXP(-$G547/INDEX($AV$5:$BA$12,MATCH($D547,$AR$5:$AR$12,0),2))*($G547/INDEX($AV$5:$BA$12,MATCH($D547,$AR$5:$AR$12,0),2))^$I547)+(EXP(-$G547/INDEX($AV$5:$BA$12,MATCH($D547,$AR$5:$AR$12,0),3))*($G547/INDEX($AV$5:$BA$12,MATCH($D547,$AR$5:$AR$12,0),3))^$I547)+(EXP(-$G547/INDEX($AV$5:$BA$12,MATCH($D547,$AR$5:$AR$12,0),4))*($G547/INDEX($AV$5:$BA$12,MATCH($D547,$AR$5:$AR$12,0),4))^$I547)+(EXP(-$G547/INDEX($AV$5:$BA$12,MATCH($D547,$AR$5:$AR$12,0),5))*($G547/INDEX($AV$5:$BA$12,MATCH($D547,$AR$5:$AR$12,0),5))^$I547)+(EXP(-$G547/INDEX($AV$5:$BA$12,MATCH($D547,$AR$5:$AR$12,0),6))*($G547/INDEX($AV$5:$BA$12,MATCH($D547,$AR$5:$AR$12,0),6))^$I547)),0)</x:f>
        <x:v>0</x:v>
      </x:c>
      <x:c r="AC547" s="145" t="n">
        <x:f>IFERROR((EXP(-$G547/INDEX($AV$5:$BA$12,MATCH($D547,$AR$5:$AR$12,0),5))*($G547/INDEX($AV$5:$BA$12,MATCH($D547,$AR$5:$AR$12,0),5))^$I547)/((EXP(-$G547/INDEX($AV$5:$BA$12,MATCH($D547,$AR$5:$AR$12,0),1))*($G547/INDEX($AV$5:$BA$12,MATCH($D547,$AR$5:$AR$12,0),1))^$I547)+(EXP(-$G547/INDEX($AV$5:$BA$12,MATCH($D547,$AR$5:$AR$12,0),2))*($G547/INDEX($AV$5:$BA$12,MATCH($D547,$AR$5:$AR$12,0),2))^$I547)+(EXP(-$G547/INDEX($AV$5:$BA$12,MATCH($D547,$AR$5:$AR$12,0),3))*($G547/INDEX($AV$5:$BA$12,MATCH($D547,$AR$5:$AR$12,0),3))^$I547)+(EXP(-$G547/INDEX($AV$5:$BA$12,MATCH($D547,$AR$5:$AR$12,0),4))*($G547/INDEX($AV$5:$BA$12,MATCH($D547,$AR$5:$AR$12,0),4))^$I547)+(EXP(-$G547/INDEX($AV$5:$BA$12,MATCH($D547,$AR$5:$AR$12,0),5))*($G547/INDEX($AV$5:$BA$12,MATCH($D547,$AR$5:$AR$12,0),5))^$I547)+(EXP(-$G547/INDEX($AV$5:$BA$12,MATCH($D547,$AR$5:$AR$12,0),6))*($G547/INDEX($AV$5:$BA$12,MATCH($D547,$AR$5:$AR$12,0),6))^$I547)),0)</x:f>
        <x:v>0</x:v>
      </x:c>
      <x:c r="AD547" s="145" t="n">
        <x:f>IFERROR((EXP(-$G547/INDEX($AV$5:$BA$12,MATCH($D547,$AR$5:$AR$12,0),6))*($G547/INDEX($AV$5:$BA$12,MATCH($D547,$AR$5:$AR$12,0),6))^$I547)/((EXP(-$G547/INDEX($AV$5:$BA$12,MATCH($D547,$AR$5:$AR$12,0),1))*($G547/INDEX($AV$5:$BA$12,MATCH($D547,$AR$5:$AR$12,0),1))^$I547)+(EXP(-$G547/INDEX($AV$5:$BA$12,MATCH($D547,$AR$5:$AR$12,0),2))*($G547/INDEX($AV$5:$BA$12,MATCH($D547,$AR$5:$AR$12,0),2))^$I547)+(EXP(-$G547/INDEX($AV$5:$BA$12,MATCH($D547,$AR$5:$AR$12,0),3))*($G547/INDEX($AV$5:$BA$12,MATCH($D547,$AR$5:$AR$12,0),3))^$I547)+(EXP(-$G547/INDEX($AV$5:$BA$12,MATCH($D547,$AR$5:$AR$12,0),4))*($G547/INDEX($AV$5:$BA$12,MATCH($D547,$AR$5:$AR$12,0),4))^$I547)+(EXP(-$G547/INDEX($AV$5:$BA$12,MATCH($D547,$AR$5:$AR$12,0),5))*($G547/INDEX($AV$5:$BA$12,MATCH($D547,$AR$5:$AR$12,0),5))^$I547)+(EXP(-$G547/INDEX($AV$5:$BA$12,MATCH($D547,$AR$5:$AR$12,0),6))*($G547/INDEX($AV$5:$BA$12,MATCH($D547,$AR$5:$AR$12,0),6))^$I547)),0)</x:f>
        <x:v>0</x:v>
      </x:c>
      <x:c r="AE547" s="145" t="n">
        <x:f>IFERROR((EXP(-$G547/INDEX($BB$5:$BG$12,MATCH($D547,$AR$5:$AR$12,0),1))*($G547/INDEX($BB$5:$BG$12,MATCH($D547,$AR$5:$AR$12,0),1))^$J547)/((EXP(-$G547/INDEX($BB$5:$BG$12,MATCH($D547,$AR$5:$AR$12,0),1))*($G547/INDEX($BB$5:$BG$12,MATCH($D547,$AR$5:$AR$12,0),1))^$J547)+(EXP(-$G547/INDEX($BB$5:$BG$12,MATCH($D547,$AR$5:$AR$12,0),2))*($G547/INDEX($BB$5:$BG$12,MATCH($D547,$AR$5:$AR$12,0),2))^$J547)+(EXP(-$G547/INDEX($BB$5:$BG$12,MATCH($D547,$AR$5:$AR$12,0),3))*($G547/INDEX($BB$5:$BG$12,MATCH($D547,$AR$5:$AR$12,0),3))^$J547)+(EXP(-$G547/INDEX($BB$5:$BG$12,MATCH($D547,$AR$5:$AR$12,0),4))*($G547/INDEX($BB$5:$BG$12,MATCH($D547,$AR$5:$AR$12,0),4))^$J547)+(EXP(-$G547/INDEX($BB$5:$BG$12,MATCH($D547,$AR$5:$AR$12,0),5))*($G547/INDEX($BB$5:$BG$12,MATCH($D547,$AR$5:$AR$12,0),5))^$J547)+(EXP(-$G547/INDEX($BB$5:$BG$12,MATCH($D547,$AR$5:$AR$12,0),6))*($G547/INDEX($BB$5:$BG$12,MATCH($D547,$AR$5:$AR$12,0),6))^$J547)),0)</x:f>
        <x:v>0</x:v>
      </x:c>
      <x:c r="AF547" s="145" t="n">
        <x:f>IFERROR((EXP(-$G547/INDEX($BB$5:$BG$12,MATCH($D547,$AR$5:$AR$12,0),2))*($G547/INDEX($BB$5:$BG$12,MATCH($D547,$AR$5:$AR$12,0),2))^$J547)/((EXP(-$G547/INDEX($BB$5:$BG$12,MATCH($D547,$AR$5:$AR$12,0),1))*($G547/INDEX($BB$5:$BG$12,MATCH($D547,$AR$5:$AR$12,0),1))^$J547)+(EXP(-$G547/INDEX($BB$5:$BG$12,MATCH($D547,$AR$5:$AR$12,0),2))*($G547/INDEX($BB$5:$BG$12,MATCH($D547,$AR$5:$AR$12,0),2))^$J547)+(EXP(-$G547/INDEX($BB$5:$BG$12,MATCH($D547,$AR$5:$AR$12,0),3))*($G547/INDEX($BB$5:$BG$12,MATCH($D547,$AR$5:$AR$12,0),3))^$J547)+(EXP(-$G547/INDEX($BB$5:$BG$12,MATCH($D547,$AR$5:$AR$12,0),4))*($G547/INDEX($BB$5:$BG$12,MATCH($D547,$AR$5:$AR$12,0),4))^$J547)+(EXP(-$G547/INDEX($BB$5:$BG$12,MATCH($D547,$AR$5:$AR$12,0),5))*($G547/INDEX($BB$5:$BG$12,MATCH($D547,$AR$5:$AR$12,0),5))^$J547)+(EXP(-$G547/INDEX($BB$5:$BG$12,MATCH($D547,$AR$5:$AR$12,0),6))*($G547/INDEX($BB$5:$BG$12,MATCH($D547,$AR$5:$AR$12,0),6))^$J547)),0)</x:f>
        <x:v>0</x:v>
      </x:c>
      <x:c r="AG547" s="145" t="n">
        <x:f>IFERROR((EXP(-$G547/INDEX($BB$5:$BG$12,MATCH($D547,$AR$5:$AR$12,0),3))*($G547/INDEX($BB$5:$BG$12,MATCH($D547,$AR$5:$AR$12,0),3))^$J547)/((EXP(-$G547/INDEX($BB$5:$BG$12,MATCH($D547,$AR$5:$AR$12,0),1))*($G547/INDEX($BB$5:$BG$12,MATCH($D547,$AR$5:$AR$12,0),1))^$J547)+(EXP(-$G547/INDEX($BB$5:$BG$12,MATCH($D547,$AR$5:$AR$12,0),2))*($G547/INDEX($BB$5:$BG$12,MATCH($D547,$AR$5:$AR$12,0),2))^$J547)+(EXP(-$G547/INDEX($BB$5:$BG$12,MATCH($D547,$AR$5:$AR$12,0),3))*($G547/INDEX($BB$5:$BG$12,MATCH($D547,$AR$5:$AR$12,0),3))^$J547)+(EXP(-$G547/INDEX($BB$5:$BG$12,MATCH($D547,$AR$5:$AR$12,0),4))*($G547/INDEX($BB$5:$BG$12,MATCH($D547,$AR$5:$AR$12,0),4))^$J547)+(EXP(-$G547/INDEX($BB$5:$BG$12,MATCH($D547,$AR$5:$AR$12,0),5))*($G547/INDEX($BB$5:$BG$12,MATCH($D547,$AR$5:$AR$12,0),5))^$J547)+(EXP(-$G547/INDEX($BB$5:$BG$12,MATCH($D547,$AR$5:$AR$12,0),6))*($G547/INDEX($BB$5:$BG$12,MATCH($D547,$AR$5:$AR$12,0),6))^$J547)),0)</x:f>
        <x:v>0</x:v>
      </x:c>
      <x:c r="AH547" s="145" t="n">
        <x:f>IFERROR((EXP(-$G547/INDEX($BB$5:$BG$12,MATCH($D547,$AR$5:$AR$12,0),4))*($G547/INDEX($BB$5:$BG$12,MATCH($D547,$AR$5:$AR$12,0),4))^$J547)/((EXP(-$G547/INDEX($BB$5:$BG$12,MATCH($D547,$AR$5:$AR$12,0),1))*($G547/INDEX($BB$5:$BG$12,MATCH($D547,$AR$5:$AR$12,0),1))^$J547)+(EXP(-$G547/INDEX($BB$5:$BG$12,MATCH($D547,$AR$5:$AR$12,0),2))*($G547/INDEX($BB$5:$BG$12,MATCH($D547,$AR$5:$AR$12,0),2))^$J547)+(EXP(-$G547/INDEX($BB$5:$BG$12,MATCH($D547,$AR$5:$AR$12,0),3))*($G547/INDEX($BB$5:$BG$12,MATCH($D547,$AR$5:$AR$12,0),3))^$J547)+(EXP(-$G547/INDEX($BB$5:$BG$12,MATCH($D547,$AR$5:$AR$12,0),4))*($G547/INDEX($BB$5:$BG$12,MATCH($D547,$AR$5:$AR$12,0),4))^$J547)+(EXP(-$G547/INDEX($BB$5:$BG$12,MATCH($D547,$AR$5:$AR$12,0),5))*($G547/INDEX($BB$5:$BG$12,MATCH($D547,$AR$5:$AR$12,0),5))^$J547)+(EXP(-$G547/INDEX($BB$5:$BG$12,MATCH($D547,$AR$5:$AR$12,0),6))*($G547/INDEX($BB$5:$BG$12,MATCH($D547,$AR$5:$AR$12,0),6))^$J547)),0)</x:f>
        <x:v>0</x:v>
      </x:c>
      <x:c r="AI547" s="145" t="n">
        <x:f>IFERROR((EXP(-$G547/INDEX($BB$5:$BG$12,MATCH($D547,$AR$5:$AR$12,0),5))*($G547/INDEX($BB$5:$BG$12,MATCH($D547,$AR$5:$AR$12,0),5))^$J547)/((EXP(-$G547/INDEX($BB$5:$BG$12,MATCH($D547,$AR$5:$AR$12,0),1))*($G547/INDEX($BB$5:$BG$12,MATCH($D547,$AR$5:$AR$12,0),1))^$J547)+(EXP(-$G547/INDEX($BB$5:$BG$12,MATCH($D547,$AR$5:$AR$12,0),2))*($G547/INDEX($BB$5:$BG$12,MATCH($D547,$AR$5:$AR$12,0),2))^$J547)+(EXP(-$G547/INDEX($BB$5:$BG$12,MATCH($D547,$AR$5:$AR$12,0),3))*($G547/INDEX($BB$5:$BG$12,MATCH($D547,$AR$5:$AR$12,0),3))^$J547)+(EXP(-$G547/INDEX($BB$5:$BG$12,MATCH($D547,$AR$5:$AR$12,0),4))*($G547/INDEX($BB$5:$BG$12,MATCH($D547,$AR$5:$AR$12,0),4))^$J547)+(EXP(-$G547/INDEX($BB$5:$BG$12,MATCH($D547,$AR$5:$AR$12,0),5))*($G547/INDEX($BB$5:$BG$12,MATCH($D547,$AR$5:$AR$12,0),5))^$J547)+(EXP(-$G547/INDEX($BB$5:$BG$12,MATCH($D547,$AR$5:$AR$12,0),6))*($G547/INDEX($BB$5:$BG$12,MATCH($D547,$AR$5:$AR$12,0),6))^$J547)),0)</x:f>
        <x:v>0</x:v>
      </x:c>
      <x:c r="AJ547" s="145" t="n">
        <x:f>IFERROR((EXP(-$G547/INDEX($BB$5:$BG$12,MATCH($D547,$AR$5:$AR$12,0),6))*($G547/INDEX($BB$5:$BG$12,MATCH($D547,$AR$5:$AR$12,0),6))^$J547)/((EXP(-$G547/INDEX($BB$5:$BG$12,MATCH($D547,$AR$5:$AR$12,0),1))*($G547/INDEX($BB$5:$BG$12,MATCH($D547,$AR$5:$AR$12,0),1))^$J547)+(EXP(-$G547/INDEX($BB$5:$BG$12,MATCH($D547,$AR$5:$AR$12,0),2))*($G547/INDEX($BB$5:$BG$12,MATCH($D547,$AR$5:$AR$12,0),2))^$J547)+(EXP(-$G547/INDEX($BB$5:$BG$12,MATCH($D547,$AR$5:$AR$12,0),3))*($G547/INDEX($BB$5:$BG$12,MATCH($D547,$AR$5:$AR$12,0),3))^$J547)+(EXP(-$G547/INDEX($BB$5:$BG$12,MATCH($D547,$AR$5:$AR$12,0),4))*($G547/INDEX($BB$5:$BG$12,MATCH($D547,$AR$5:$AR$12,0),4))^$J547)+(EXP(-$G547/INDEX($BB$5:$BG$12,MATCH($D547,$AR$5:$AR$12,0),5))*($G547/INDEX($BB$5:$BG$12,MATCH($D547,$AR$5:$AR$12,0),5))^$J547)+(EXP(-$G547/INDEX($BB$5:$BG$12,MATCH($D547,$AR$5:$AR$12,0),6))*($G547/INDEX($BB$5:$BG$12,MATCH($D547,$AR$5:$AR$12,0),6))^$J547)),0)</x:f>
        <x:v>0</x:v>
      </x:c>
      <x:c r="BJ547"/>
      <x:c r="BK547"/>
      <x:c r="BL547"/>
      <x:c r="BM547"/>
      <x:c r="BN547"/>
      <x:c r="BO547"/>
      <x:c r="BP547"/>
      <x:c r="BQ547"/>
      <x:c r="BR547"/>
      <x:c r="BS547"/>
      <x:c r="BT547"/>
      <x:c r="BU547"/>
      <x:c r="BV547"/>
      <x:c r="BW547"/>
      <x:c r="BX547"/>
      <x:c r="BY547"/>
      <x:c r="BZ547"/>
    </x:row>
    <x:row r="548">
      <x:c r="A548" s="30" t="n">
        <x:f>'対象台データ'!A546</x:f>
        <x:v>46230</x:v>
      </x:c>
      <x:c r="B548" s="1004" t="str">
        <x:f>'対象台データ'!B546</x:f>
        <x:v>月</x:v>
      </x:c>
      <x:c r="C548" s="1004" t="str">
        <x:f>'対象台データ'!C546</x:f>
        <x:v>7/27</x:v>
      </x:c>
      <x:c r="D548" t="str">
        <x:f>'対象台データ'!D546</x:f>
        <x:v>東京喰種</x:v>
      </x:c>
      <x:c r="E548" s="1015" t="n">
        <x:f>IF($X548="A",MIN(100,MAX(0,55+(V548-55)*(1+0.4*SQRT(MIN(G548/8000,1))))),MIN(100,MAX(0,V548)))</x:f>
        <x:v>30.352120794643568</x:v>
      </x:c>
      <x:c r="F548" s="1017" t="n">
        <x:f>'対象台データ'!E546</x:f>
        <x:v>472</x:v>
      </x:c>
      <x:c r="G548" s="644" t="n">
        <x:f>'対象台データ'!F546</x:f>
        <x:v>5528</x:v>
      </x:c>
      <x:c r="H548" s="644" t="n">
        <x:f>'対象台データ'!G546</x:f>
        <x:v>-1857</x:v>
      </x:c>
      <x:c r="I548" s="644" t="n">
        <x:f>'対象台データ'!H546</x:f>
        <x:v>0</x:v>
      </x:c>
      <x:c r="J548" s="644" t="n">
        <x:f>'対象台データ'!I546</x:f>
        <x:v>28</x:v>
      </x:c>
      <x:c r="K548" s="145" t="n">
        <x:f>'対象台データ'!K546</x:f>
        <x:v>0.8880246020260492</x:v>
      </x:c>
      <x:c r="L548" s="28" t="n">
        <x:f>IF(G548&lt;=0,5,IF(G548&lt;1500,5+(G548-0)*(20-5)/(1500-0),IF(G548&lt;3000,20+(G548-1500)*(40-20)/(3000-1500),IF(G548&lt;4500,40+(G548-3000)*(58-40)/(4500-3000),IF(G548&lt;6000,58+(G548-4500)*(72-58)/(6000-4500),IF(G548&lt;7500,72+(G548-6000)*(84-72)/(7500-6000),IF(G548&lt;9000,84+(G548-7500)*(93-84)/(9000-7500),IF(G548&lt;11000,93+(G548-9000)*(100-93)/(11000-9000),100))))))))</x:f>
        <x:v>67.59466666666667</x:v>
      </x:c>
      <x:c r="M548" s="28" t="n">
        <x:v>1</x:v>
      </x:c>
      <x:c r="N548" s="28" t="n">
        <x:f>MIN(100,L548*M548)</x:f>
        <x:v>67.59466666666667</x:v>
      </x:c>
      <x:c r="O548" s="28" t="n">
        <x:f>IF(K548&lt;=0.8,0,IF(K548&lt;0.9,0+(K548-0.8)*(10-0)/(0.9-0.8),IF(K548&lt;1,10+(K548-0.9)*(35-10)/(1-0.9),IF(K548&lt;1.2,35+(K548-1)*(87-35)/(1.2-1),IF(K548&lt;1.3,87+(K548-1.2)*(96-87)/(1.3-1.2),IF(K548&lt;1.45,96+(K548-1.3)*(100-96)/(1.45-1.3),100))))))</x:f>
        <x:v>8.802460202604914</x:v>
      </x:c>
      <x:c r="P548" s="145" t="n">
        <x:f>MIN(1,SQRT(G548/8000))</x:f>
        <x:v>0.8312640976248162</x:v>
      </x:c>
      <x:c r="Q548" s="28" t="n">
        <x:f>35+(O548-35)*P548</x:f>
        <x:v>13.22292572032816</x:v>
      </x:c>
      <x:c r="R548" s="28" t="n">
        <x:f>IF(K548&lt;0.95,MIN(25,(0.95-K548)*250),0)</x:f>
        <x:v>15.4938494934877</x:v>
      </x:c>
      <x:c r="S548" s="28" t="n">
        <x:f>IF($X548="A",Y548*5+Z548*15+AA548*30+AB548*60+AC548*80+AD548*100,0)</x:f>
        <x:v>0</x:v>
      </x:c>
      <x:c r="T548" s="28" t="n">
        <x:f>IF($X548="A",AE548*5+AF548*15+AG548*30+AH548*60+AI548*80+AJ548*100,0)</x:f>
        <x:v>0</x:v>
      </x:c>
      <x:c r="U548" s="28" t="n">
        <x:f>IF($X548="A",S548*15%+T548*30%+Q548*55%,0)</x:f>
        <x:v>0</x:v>
      </x:c>
      <x:c r="V548" s="1019" t="n">
        <x:f>IF($X548="A",U548*80%+N548*20%,N548*IFERROR(INDEX($AT$5:$AT$60,MATCH($D548,$AR$5:$AR$60,0)),0.6)+Q548*IFERROR(INDEX($AU$5:$AU$60,MATCH($D548,$AR$5:$AR$60,0)),0.4)-R548)</x:f>
        <x:v>30.352120794643568</x:v>
      </x:c>
      <x:c r="W548" s="25" t="str">
        <x:f>IF(E548&gt;=90,"設定6級候補",IF(E548&gt;=75,"設定4以上強候補",IF(E548&gt;=60,"設定4以上を疑う","要観察")))</x:f>
        <x:v>要観察</x:v>
      </x:c>
      <x:c r="X548" s="1004" t="str">
        <x:f>IFERROR(INDEX($AS$5:$AS$60,MATCH($D548,$AR$5:$AR$60,0)),"AT")</x:f>
        <x:v>AT</x:v>
      </x:c>
      <x:c r="Y548" s="145" t="n">
        <x:f>IFERROR((EXP(-$G548/INDEX($AV$5:$BA$12,MATCH($D548,$AR$5:$AR$12,0),1))*($G548/INDEX($AV$5:$BA$12,MATCH($D548,$AR$5:$AR$12,0),1))^$I548)/((EXP(-$G548/INDEX($AV$5:$BA$12,MATCH($D548,$AR$5:$AR$12,0),1))*($G548/INDEX($AV$5:$BA$12,MATCH($D548,$AR$5:$AR$12,0),1))^$I548)+(EXP(-$G548/INDEX($AV$5:$BA$12,MATCH($D548,$AR$5:$AR$12,0),2))*($G548/INDEX($AV$5:$BA$12,MATCH($D548,$AR$5:$AR$12,0),2))^$I548)+(EXP(-$G548/INDEX($AV$5:$BA$12,MATCH($D548,$AR$5:$AR$12,0),3))*($G548/INDEX($AV$5:$BA$12,MATCH($D548,$AR$5:$AR$12,0),3))^$I548)+(EXP(-$G548/INDEX($AV$5:$BA$12,MATCH($D548,$AR$5:$AR$12,0),4))*($G548/INDEX($AV$5:$BA$12,MATCH($D548,$AR$5:$AR$12,0),4))^$I548)+(EXP(-$G548/INDEX($AV$5:$BA$12,MATCH($D548,$AR$5:$AR$12,0),5))*($G548/INDEX($AV$5:$BA$12,MATCH($D548,$AR$5:$AR$12,0),5))^$I548)+(EXP(-$G548/INDEX($AV$5:$BA$12,MATCH($D548,$AR$5:$AR$12,0),6))*($G548/INDEX($AV$5:$BA$12,MATCH($D548,$AR$5:$AR$12,0),6))^$I548)),0)</x:f>
        <x:v>0</x:v>
      </x:c>
      <x:c r="Z548" s="145" t="n">
        <x:f>IFERROR((EXP(-$G548/INDEX($AV$5:$BA$12,MATCH($D548,$AR$5:$AR$12,0),2))*($G548/INDEX($AV$5:$BA$12,MATCH($D548,$AR$5:$AR$12,0),2))^$I548)/((EXP(-$G548/INDEX($AV$5:$BA$12,MATCH($D548,$AR$5:$AR$12,0),1))*($G548/INDEX($AV$5:$BA$12,MATCH($D548,$AR$5:$AR$12,0),1))^$I548)+(EXP(-$G548/INDEX($AV$5:$BA$12,MATCH($D548,$AR$5:$AR$12,0),2))*($G548/INDEX($AV$5:$BA$12,MATCH($D548,$AR$5:$AR$12,0),2))^$I548)+(EXP(-$G548/INDEX($AV$5:$BA$12,MATCH($D548,$AR$5:$AR$12,0),3))*($G548/INDEX($AV$5:$BA$12,MATCH($D548,$AR$5:$AR$12,0),3))^$I548)+(EXP(-$G548/INDEX($AV$5:$BA$12,MATCH($D548,$AR$5:$AR$12,0),4))*($G548/INDEX($AV$5:$BA$12,MATCH($D548,$AR$5:$AR$12,0),4))^$I548)+(EXP(-$G548/INDEX($AV$5:$BA$12,MATCH($D548,$AR$5:$AR$12,0),5))*($G548/INDEX($AV$5:$BA$12,MATCH($D548,$AR$5:$AR$12,0),5))^$I548)+(EXP(-$G548/INDEX($AV$5:$BA$12,MATCH($D548,$AR$5:$AR$12,0),6))*($G548/INDEX($AV$5:$BA$12,MATCH($D548,$AR$5:$AR$12,0),6))^$I548)),0)</x:f>
        <x:v>0</x:v>
      </x:c>
      <x:c r="AA548" s="145" t="n">
        <x:f>IFERROR((EXP(-$G548/INDEX($AV$5:$BA$12,MATCH($D548,$AR$5:$AR$12,0),3))*($G548/INDEX($AV$5:$BA$12,MATCH($D548,$AR$5:$AR$12,0),3))^$I548)/((EXP(-$G548/INDEX($AV$5:$BA$12,MATCH($D548,$AR$5:$AR$12,0),1))*($G548/INDEX($AV$5:$BA$12,MATCH($D548,$AR$5:$AR$12,0),1))^$I548)+(EXP(-$G548/INDEX($AV$5:$BA$12,MATCH($D548,$AR$5:$AR$12,0),2))*($G548/INDEX($AV$5:$BA$12,MATCH($D548,$AR$5:$AR$12,0),2))^$I548)+(EXP(-$G548/INDEX($AV$5:$BA$12,MATCH($D548,$AR$5:$AR$12,0),3))*($G548/INDEX($AV$5:$BA$12,MATCH($D548,$AR$5:$AR$12,0),3))^$I548)+(EXP(-$G548/INDEX($AV$5:$BA$12,MATCH($D548,$AR$5:$AR$12,0),4))*($G548/INDEX($AV$5:$BA$12,MATCH($D548,$AR$5:$AR$12,0),4))^$I548)+(EXP(-$G548/INDEX($AV$5:$BA$12,MATCH($D548,$AR$5:$AR$12,0),5))*($G548/INDEX($AV$5:$BA$12,MATCH($D548,$AR$5:$AR$12,0),5))^$I548)+(EXP(-$G548/INDEX($AV$5:$BA$12,MATCH($D548,$AR$5:$AR$12,0),6))*($G548/INDEX($AV$5:$BA$12,MATCH($D548,$AR$5:$AR$12,0),6))^$I548)),0)</x:f>
        <x:v>0</x:v>
      </x:c>
      <x:c r="AB548" s="145" t="n">
        <x:f>IFERROR((EXP(-$G548/INDEX($AV$5:$BA$12,MATCH($D548,$AR$5:$AR$12,0),4))*($G548/INDEX($AV$5:$BA$12,MATCH($D548,$AR$5:$AR$12,0),4))^$I548)/((EXP(-$G548/INDEX($AV$5:$BA$12,MATCH($D548,$AR$5:$AR$12,0),1))*($G548/INDEX($AV$5:$BA$12,MATCH($D548,$AR$5:$AR$12,0),1))^$I548)+(EXP(-$G548/INDEX($AV$5:$BA$12,MATCH($D548,$AR$5:$AR$12,0),2))*($G548/INDEX($AV$5:$BA$12,MATCH($D548,$AR$5:$AR$12,0),2))^$I548)+(EXP(-$G548/INDEX($AV$5:$BA$12,MATCH($D548,$AR$5:$AR$12,0),3))*($G548/INDEX($AV$5:$BA$12,MATCH($D548,$AR$5:$AR$12,0),3))^$I548)+(EXP(-$G548/INDEX($AV$5:$BA$12,MATCH($D548,$AR$5:$AR$12,0),4))*($G548/INDEX($AV$5:$BA$12,MATCH($D548,$AR$5:$AR$12,0),4))^$I548)+(EXP(-$G548/INDEX($AV$5:$BA$12,MATCH($D548,$AR$5:$AR$12,0),5))*($G548/INDEX($AV$5:$BA$12,MATCH($D548,$AR$5:$AR$12,0),5))^$I548)+(EXP(-$G548/INDEX($AV$5:$BA$12,MATCH($D548,$AR$5:$AR$12,0),6))*($G548/INDEX($AV$5:$BA$12,MATCH($D548,$AR$5:$AR$12,0),6))^$I548)),0)</x:f>
        <x:v>0</x:v>
      </x:c>
      <x:c r="AC548" s="145" t="n">
        <x:f>IFERROR((EXP(-$G548/INDEX($AV$5:$BA$12,MATCH($D548,$AR$5:$AR$12,0),5))*($G548/INDEX($AV$5:$BA$12,MATCH($D548,$AR$5:$AR$12,0),5))^$I548)/((EXP(-$G548/INDEX($AV$5:$BA$12,MATCH($D548,$AR$5:$AR$12,0),1))*($G548/INDEX($AV$5:$BA$12,MATCH($D548,$AR$5:$AR$12,0),1))^$I548)+(EXP(-$G548/INDEX($AV$5:$BA$12,MATCH($D548,$AR$5:$AR$12,0),2))*($G548/INDEX($AV$5:$BA$12,MATCH($D548,$AR$5:$AR$12,0),2))^$I548)+(EXP(-$G548/INDEX($AV$5:$BA$12,MATCH($D548,$AR$5:$AR$12,0),3))*($G548/INDEX($AV$5:$BA$12,MATCH($D548,$AR$5:$AR$12,0),3))^$I548)+(EXP(-$G548/INDEX($AV$5:$BA$12,MATCH($D548,$AR$5:$AR$12,0),4))*($G548/INDEX($AV$5:$BA$12,MATCH($D548,$AR$5:$AR$12,0),4))^$I548)+(EXP(-$G548/INDEX($AV$5:$BA$12,MATCH($D548,$AR$5:$AR$12,0),5))*($G548/INDEX($AV$5:$BA$12,MATCH($D548,$AR$5:$AR$12,0),5))^$I548)+(EXP(-$G548/INDEX($AV$5:$BA$12,MATCH($D548,$AR$5:$AR$12,0),6))*($G548/INDEX($AV$5:$BA$12,MATCH($D548,$AR$5:$AR$12,0),6))^$I548)),0)</x:f>
        <x:v>0</x:v>
      </x:c>
      <x:c r="AD548" s="145" t="n">
        <x:f>IFERROR((EXP(-$G548/INDEX($AV$5:$BA$12,MATCH($D548,$AR$5:$AR$12,0),6))*($G548/INDEX($AV$5:$BA$12,MATCH($D548,$AR$5:$AR$12,0),6))^$I548)/((EXP(-$G548/INDEX($AV$5:$BA$12,MATCH($D548,$AR$5:$AR$12,0),1))*($G548/INDEX($AV$5:$BA$12,MATCH($D548,$AR$5:$AR$12,0),1))^$I548)+(EXP(-$G548/INDEX($AV$5:$BA$12,MATCH($D548,$AR$5:$AR$12,0),2))*($G548/INDEX($AV$5:$BA$12,MATCH($D548,$AR$5:$AR$12,0),2))^$I548)+(EXP(-$G548/INDEX($AV$5:$BA$12,MATCH($D548,$AR$5:$AR$12,0),3))*($G548/INDEX($AV$5:$BA$12,MATCH($D548,$AR$5:$AR$12,0),3))^$I548)+(EXP(-$G548/INDEX($AV$5:$BA$12,MATCH($D548,$AR$5:$AR$12,0),4))*($G548/INDEX($AV$5:$BA$12,MATCH($D548,$AR$5:$AR$12,0),4))^$I548)+(EXP(-$G548/INDEX($AV$5:$BA$12,MATCH($D548,$AR$5:$AR$12,0),5))*($G548/INDEX($AV$5:$BA$12,MATCH($D548,$AR$5:$AR$12,0),5))^$I548)+(EXP(-$G548/INDEX($AV$5:$BA$12,MATCH($D548,$AR$5:$AR$12,0),6))*($G548/INDEX($AV$5:$BA$12,MATCH($D548,$AR$5:$AR$12,0),6))^$I548)),0)</x:f>
        <x:v>0</x:v>
      </x:c>
      <x:c r="AE548" s="145" t="n">
        <x:f>IFERROR((EXP(-$G548/INDEX($BB$5:$BG$12,MATCH($D548,$AR$5:$AR$12,0),1))*($G548/INDEX($BB$5:$BG$12,MATCH($D548,$AR$5:$AR$12,0),1))^$J548)/((EXP(-$G548/INDEX($BB$5:$BG$12,MATCH($D548,$AR$5:$AR$12,0),1))*($G548/INDEX($BB$5:$BG$12,MATCH($D548,$AR$5:$AR$12,0),1))^$J548)+(EXP(-$G548/INDEX($BB$5:$BG$12,MATCH($D548,$AR$5:$AR$12,0),2))*($G548/INDEX($BB$5:$BG$12,MATCH($D548,$AR$5:$AR$12,0),2))^$J548)+(EXP(-$G548/INDEX($BB$5:$BG$12,MATCH($D548,$AR$5:$AR$12,0),3))*($G548/INDEX($BB$5:$BG$12,MATCH($D548,$AR$5:$AR$12,0),3))^$J548)+(EXP(-$G548/INDEX($BB$5:$BG$12,MATCH($D548,$AR$5:$AR$12,0),4))*($G548/INDEX($BB$5:$BG$12,MATCH($D548,$AR$5:$AR$12,0),4))^$J548)+(EXP(-$G548/INDEX($BB$5:$BG$12,MATCH($D548,$AR$5:$AR$12,0),5))*($G548/INDEX($BB$5:$BG$12,MATCH($D548,$AR$5:$AR$12,0),5))^$J548)+(EXP(-$G548/INDEX($BB$5:$BG$12,MATCH($D548,$AR$5:$AR$12,0),6))*($G548/INDEX($BB$5:$BG$12,MATCH($D548,$AR$5:$AR$12,0),6))^$J548)),0)</x:f>
        <x:v>0</x:v>
      </x:c>
      <x:c r="AF548" s="145" t="n">
        <x:f>IFERROR((EXP(-$G548/INDEX($BB$5:$BG$12,MATCH($D548,$AR$5:$AR$12,0),2))*($G548/INDEX($BB$5:$BG$12,MATCH($D548,$AR$5:$AR$12,0),2))^$J548)/((EXP(-$G548/INDEX($BB$5:$BG$12,MATCH($D548,$AR$5:$AR$12,0),1))*($G548/INDEX($BB$5:$BG$12,MATCH($D548,$AR$5:$AR$12,0),1))^$J548)+(EXP(-$G548/INDEX($BB$5:$BG$12,MATCH($D548,$AR$5:$AR$12,0),2))*($G548/INDEX($BB$5:$BG$12,MATCH($D548,$AR$5:$AR$12,0),2))^$J548)+(EXP(-$G548/INDEX($BB$5:$BG$12,MATCH($D548,$AR$5:$AR$12,0),3))*($G548/INDEX($BB$5:$BG$12,MATCH($D548,$AR$5:$AR$12,0),3))^$J548)+(EXP(-$G548/INDEX($BB$5:$BG$12,MATCH($D548,$AR$5:$AR$12,0),4))*($G548/INDEX($BB$5:$BG$12,MATCH($D548,$AR$5:$AR$12,0),4))^$J548)+(EXP(-$G548/INDEX($BB$5:$BG$12,MATCH($D548,$AR$5:$AR$12,0),5))*($G548/INDEX($BB$5:$BG$12,MATCH($D548,$AR$5:$AR$12,0),5))^$J548)+(EXP(-$G548/INDEX($BB$5:$BG$12,MATCH($D548,$AR$5:$AR$12,0),6))*($G548/INDEX($BB$5:$BG$12,MATCH($D548,$AR$5:$AR$12,0),6))^$J548)),0)</x:f>
        <x:v>0</x:v>
      </x:c>
      <x:c r="AG548" s="145" t="n">
        <x:f>IFERROR((EXP(-$G548/INDEX($BB$5:$BG$12,MATCH($D548,$AR$5:$AR$12,0),3))*($G548/INDEX($BB$5:$BG$12,MATCH($D548,$AR$5:$AR$12,0),3))^$J548)/((EXP(-$G548/INDEX($BB$5:$BG$12,MATCH($D548,$AR$5:$AR$12,0),1))*($G548/INDEX($BB$5:$BG$12,MATCH($D548,$AR$5:$AR$12,0),1))^$J548)+(EXP(-$G548/INDEX($BB$5:$BG$12,MATCH($D548,$AR$5:$AR$12,0),2))*($G548/INDEX($BB$5:$BG$12,MATCH($D548,$AR$5:$AR$12,0),2))^$J548)+(EXP(-$G548/INDEX($BB$5:$BG$12,MATCH($D548,$AR$5:$AR$12,0),3))*($G548/INDEX($BB$5:$BG$12,MATCH($D548,$AR$5:$AR$12,0),3))^$J548)+(EXP(-$G548/INDEX($BB$5:$BG$12,MATCH($D548,$AR$5:$AR$12,0),4))*($G548/INDEX($BB$5:$BG$12,MATCH($D548,$AR$5:$AR$12,0),4))^$J548)+(EXP(-$G548/INDEX($BB$5:$BG$12,MATCH($D548,$AR$5:$AR$12,0),5))*($G548/INDEX($BB$5:$BG$12,MATCH($D548,$AR$5:$AR$12,0),5))^$J548)+(EXP(-$G548/INDEX($BB$5:$BG$12,MATCH($D548,$AR$5:$AR$12,0),6))*($G548/INDEX($BB$5:$BG$12,MATCH($D548,$AR$5:$AR$12,0),6))^$J548)),0)</x:f>
        <x:v>0</x:v>
      </x:c>
      <x:c r="AH548" s="145" t="n">
        <x:f>IFERROR((EXP(-$G548/INDEX($BB$5:$BG$12,MATCH($D548,$AR$5:$AR$12,0),4))*($G548/INDEX($BB$5:$BG$12,MATCH($D548,$AR$5:$AR$12,0),4))^$J548)/((EXP(-$G548/INDEX($BB$5:$BG$12,MATCH($D548,$AR$5:$AR$12,0),1))*($G548/INDEX($BB$5:$BG$12,MATCH($D548,$AR$5:$AR$12,0),1))^$J548)+(EXP(-$G548/INDEX($BB$5:$BG$12,MATCH($D548,$AR$5:$AR$12,0),2))*($G548/INDEX($BB$5:$BG$12,MATCH($D548,$AR$5:$AR$12,0),2))^$J548)+(EXP(-$G548/INDEX($BB$5:$BG$12,MATCH($D548,$AR$5:$AR$12,0),3))*($G548/INDEX($BB$5:$BG$12,MATCH($D548,$AR$5:$AR$12,0),3))^$J548)+(EXP(-$G548/INDEX($BB$5:$BG$12,MATCH($D548,$AR$5:$AR$12,0),4))*($G548/INDEX($BB$5:$BG$12,MATCH($D548,$AR$5:$AR$12,0),4))^$J548)+(EXP(-$G548/INDEX($BB$5:$BG$12,MATCH($D548,$AR$5:$AR$12,0),5))*($G548/INDEX($BB$5:$BG$12,MATCH($D548,$AR$5:$AR$12,0),5))^$J548)+(EXP(-$G548/INDEX($BB$5:$BG$12,MATCH($D548,$AR$5:$AR$12,0),6))*($G548/INDEX($BB$5:$BG$12,MATCH($D548,$AR$5:$AR$12,0),6))^$J548)),0)</x:f>
        <x:v>0</x:v>
      </x:c>
      <x:c r="AI548" s="145" t="n">
        <x:f>IFERROR((EXP(-$G548/INDEX($BB$5:$BG$12,MATCH($D548,$AR$5:$AR$12,0),5))*($G548/INDEX($BB$5:$BG$12,MATCH($D548,$AR$5:$AR$12,0),5))^$J548)/((EXP(-$G548/INDEX($BB$5:$BG$12,MATCH($D548,$AR$5:$AR$12,0),1))*($G548/INDEX($BB$5:$BG$12,MATCH($D548,$AR$5:$AR$12,0),1))^$J548)+(EXP(-$G548/INDEX($BB$5:$BG$12,MATCH($D548,$AR$5:$AR$12,0),2))*($G548/INDEX($BB$5:$BG$12,MATCH($D548,$AR$5:$AR$12,0),2))^$J548)+(EXP(-$G548/INDEX($BB$5:$BG$12,MATCH($D548,$AR$5:$AR$12,0),3))*($G548/INDEX($BB$5:$BG$12,MATCH($D548,$AR$5:$AR$12,0),3))^$J548)+(EXP(-$G548/INDEX($BB$5:$BG$12,MATCH($D548,$AR$5:$AR$12,0),4))*($G548/INDEX($BB$5:$BG$12,MATCH($D548,$AR$5:$AR$12,0),4))^$J548)+(EXP(-$G548/INDEX($BB$5:$BG$12,MATCH($D548,$AR$5:$AR$12,0),5))*($G548/INDEX($BB$5:$BG$12,MATCH($D548,$AR$5:$AR$12,0),5))^$J548)+(EXP(-$G548/INDEX($BB$5:$BG$12,MATCH($D548,$AR$5:$AR$12,0),6))*($G548/INDEX($BB$5:$BG$12,MATCH($D548,$AR$5:$AR$12,0),6))^$J548)),0)</x:f>
        <x:v>0</x:v>
      </x:c>
      <x:c r="AJ548" s="145" t="n">
        <x:f>IFERROR((EXP(-$G548/INDEX($BB$5:$BG$12,MATCH($D548,$AR$5:$AR$12,0),6))*($G548/INDEX($BB$5:$BG$12,MATCH($D548,$AR$5:$AR$12,0),6))^$J548)/((EXP(-$G548/INDEX($BB$5:$BG$12,MATCH($D548,$AR$5:$AR$12,0),1))*($G548/INDEX($BB$5:$BG$12,MATCH($D548,$AR$5:$AR$12,0),1))^$J548)+(EXP(-$G548/INDEX($BB$5:$BG$12,MATCH($D548,$AR$5:$AR$12,0),2))*($G548/INDEX($BB$5:$BG$12,MATCH($D548,$AR$5:$AR$12,0),2))^$J548)+(EXP(-$G548/INDEX($BB$5:$BG$12,MATCH($D548,$AR$5:$AR$12,0),3))*($G548/INDEX($BB$5:$BG$12,MATCH($D548,$AR$5:$AR$12,0),3))^$J548)+(EXP(-$G548/INDEX($BB$5:$BG$12,MATCH($D548,$AR$5:$AR$12,0),4))*($G548/INDEX($BB$5:$BG$12,MATCH($D548,$AR$5:$AR$12,0),4))^$J548)+(EXP(-$G548/INDEX($BB$5:$BG$12,MATCH($D548,$AR$5:$AR$12,0),5))*($G548/INDEX($BB$5:$BG$12,MATCH($D548,$AR$5:$AR$12,0),5))^$J548)+(EXP(-$G548/INDEX($BB$5:$BG$12,MATCH($D548,$AR$5:$AR$12,0),6))*($G548/INDEX($BB$5:$BG$12,MATCH($D548,$AR$5:$AR$12,0),6))^$J548)),0)</x:f>
        <x:v>0</x:v>
      </x:c>
      <x:c r="BJ548"/>
      <x:c r="BK548"/>
      <x:c r="BL548"/>
      <x:c r="BM548"/>
      <x:c r="BN548"/>
      <x:c r="BO548"/>
      <x:c r="BP548"/>
      <x:c r="BQ548"/>
      <x:c r="BR548"/>
      <x:c r="BS548"/>
      <x:c r="BT548"/>
      <x:c r="BU548"/>
      <x:c r="BV548"/>
      <x:c r="BW548"/>
      <x:c r="BX548"/>
      <x:c r="BY548"/>
      <x:c r="BZ548"/>
    </x:row>
    <x:row r="549">
      <x:c r="A549" s="30" t="n">
        <x:f>'対象台データ'!A547</x:f>
        <x:v>46230</x:v>
      </x:c>
      <x:c r="B549" s="1004" t="str">
        <x:f>'対象台データ'!B547</x:f>
        <x:v>月</x:v>
      </x:c>
      <x:c r="C549" s="1004" t="str">
        <x:f>'対象台データ'!C547</x:f>
        <x:v>7/27</x:v>
      </x:c>
      <x:c r="D549" t="str">
        <x:f>'対象台データ'!D547</x:f>
        <x:v>東京喰種</x:v>
      </x:c>
      <x:c r="E549" s="1015" t="n">
        <x:f>IF($X549="A",MIN(100,MAX(0,55+(V549-55)*(1+0.4*SQRT(MIN(G549/8000,1))))),MIN(100,MAX(0,V549)))</x:f>
        <x:v>48.10101744220244</x:v>
      </x:c>
      <x:c r="F549" s="1017" t="n">
        <x:f>'対象台データ'!E547</x:f>
        <x:v>473</x:v>
      </x:c>
      <x:c r="G549" s="644" t="n">
        <x:f>'対象台データ'!F547</x:f>
        <x:v>5081</x:v>
      </x:c>
      <x:c r="H549" s="644" t="n">
        <x:f>'対象台データ'!G547</x:f>
        <x:v>-756</x:v>
      </x:c>
      <x:c r="I549" s="644" t="n">
        <x:f>'対象台データ'!H547</x:f>
        <x:v>0</x:v>
      </x:c>
      <x:c r="J549" s="644" t="n">
        <x:f>'対象台データ'!I547</x:f>
        <x:v>26</x:v>
      </x:c>
      <x:c r="K549" s="145" t="n">
        <x:f>'対象台データ'!K547</x:f>
        <x:v>0.950403463885062</x:v>
      </x:c>
      <x:c r="L549" s="28" t="n">
        <x:f>IF(G549&lt;=0,5,IF(G549&lt;1500,5+(G549-0)*(20-5)/(1500-0),IF(G549&lt;3000,20+(G549-1500)*(40-20)/(3000-1500),IF(G549&lt;4500,40+(G549-3000)*(58-40)/(4500-3000),IF(G549&lt;6000,58+(G549-4500)*(72-58)/(6000-4500),IF(G549&lt;7500,72+(G549-6000)*(84-72)/(7500-6000),IF(G549&lt;9000,84+(G549-7500)*(93-84)/(9000-7500),IF(G549&lt;11000,93+(G549-9000)*(100-93)/(11000-9000),100))))))))</x:f>
        <x:v>63.422666666666665</x:v>
      </x:c>
      <x:c r="M549" s="28" t="n">
        <x:v>1</x:v>
      </x:c>
      <x:c r="N549" s="28" t="n">
        <x:f>MIN(100,L549*M549)</x:f>
        <x:v>63.422666666666665</x:v>
      </x:c>
      <x:c r="O549" s="28" t="n">
        <x:f>IF(K549&lt;=0.8,0,IF(K549&lt;0.9,0+(K549-0.8)*(10-0)/(0.9-0.8),IF(K549&lt;1,10+(K549-0.9)*(35-10)/(1-0.9),IF(K549&lt;1.2,35+(K549-1)*(87-35)/(1.2-1),IF(K549&lt;1.3,87+(K549-1.2)*(96-87)/(1.3-1.2),IF(K549&lt;1.45,96+(K549-1.3)*(100-96)/(1.45-1.3),100))))))</x:f>
        <x:v>22.600865971265506</x:v>
      </x:c>
      <x:c r="P549" s="145" t="n">
        <x:f>MIN(1,SQRT(G549/8000))</x:f>
        <x:v>0.7969473006416422</x:v>
      </x:c>
      <x:c r="Q549" s="28" t="n">
        <x:f>35+(O549-35)*P549</x:f>
        <x:v>25.118543605506115</x:v>
      </x:c>
      <x:c r="R549" s="28" t="n">
        <x:f>IF(K549&lt;0.95,MIN(25,(0.95-K549)*250),0)</x:f>
        <x:v>0</x:v>
      </x:c>
      <x:c r="S549" s="28" t="n">
        <x:f>IF($X549="A",Y549*5+Z549*15+AA549*30+AB549*60+AC549*80+AD549*100,0)</x:f>
        <x:v>0</x:v>
      </x:c>
      <x:c r="T549" s="28" t="n">
        <x:f>IF($X549="A",AE549*5+AF549*15+AG549*30+AH549*60+AI549*80+AJ549*100,0)</x:f>
        <x:v>0</x:v>
      </x:c>
      <x:c r="U549" s="28" t="n">
        <x:f>IF($X549="A",S549*15%+T549*30%+Q549*55%,0)</x:f>
        <x:v>0</x:v>
      </x:c>
      <x:c r="V549" s="1019" t="n">
        <x:f>IF($X549="A",U549*80%+N549*20%,N549*IFERROR(INDEX($AT$5:$AT$60,MATCH($D549,$AR$5:$AR$60,0)),0.6)+Q549*IFERROR(INDEX($AU$5:$AU$60,MATCH($D549,$AR$5:$AR$60,0)),0.4)-R549)</x:f>
        <x:v>48.10101744220244</x:v>
      </x:c>
      <x:c r="W549" s="25" t="str">
        <x:f>IF(E549&gt;=90,"設定6級候補",IF(E549&gt;=75,"設定4以上強候補",IF(E549&gt;=60,"設定4以上を疑う","要観察")))</x:f>
        <x:v>要観察</x:v>
      </x:c>
      <x:c r="X549" s="1004" t="str">
        <x:f>IFERROR(INDEX($AS$5:$AS$60,MATCH($D549,$AR$5:$AR$60,0)),"AT")</x:f>
        <x:v>AT</x:v>
      </x:c>
      <x:c r="Y549" s="145" t="n">
        <x:f>IFERROR((EXP(-$G549/INDEX($AV$5:$BA$12,MATCH($D549,$AR$5:$AR$12,0),1))*($G549/INDEX($AV$5:$BA$12,MATCH($D549,$AR$5:$AR$12,0),1))^$I549)/((EXP(-$G549/INDEX($AV$5:$BA$12,MATCH($D549,$AR$5:$AR$12,0),1))*($G549/INDEX($AV$5:$BA$12,MATCH($D549,$AR$5:$AR$12,0),1))^$I549)+(EXP(-$G549/INDEX($AV$5:$BA$12,MATCH($D549,$AR$5:$AR$12,0),2))*($G549/INDEX($AV$5:$BA$12,MATCH($D549,$AR$5:$AR$12,0),2))^$I549)+(EXP(-$G549/INDEX($AV$5:$BA$12,MATCH($D549,$AR$5:$AR$12,0),3))*($G549/INDEX($AV$5:$BA$12,MATCH($D549,$AR$5:$AR$12,0),3))^$I549)+(EXP(-$G549/INDEX($AV$5:$BA$12,MATCH($D549,$AR$5:$AR$12,0),4))*($G549/INDEX($AV$5:$BA$12,MATCH($D549,$AR$5:$AR$12,0),4))^$I549)+(EXP(-$G549/INDEX($AV$5:$BA$12,MATCH($D549,$AR$5:$AR$12,0),5))*($G549/INDEX($AV$5:$BA$12,MATCH($D549,$AR$5:$AR$12,0),5))^$I549)+(EXP(-$G549/INDEX($AV$5:$BA$12,MATCH($D549,$AR$5:$AR$12,0),6))*($G549/INDEX($AV$5:$BA$12,MATCH($D549,$AR$5:$AR$12,0),6))^$I549)),0)</x:f>
        <x:v>0</x:v>
      </x:c>
      <x:c r="Z549" s="145" t="n">
        <x:f>IFERROR((EXP(-$G549/INDEX($AV$5:$BA$12,MATCH($D549,$AR$5:$AR$12,0),2))*($G549/INDEX($AV$5:$BA$12,MATCH($D549,$AR$5:$AR$12,0),2))^$I549)/((EXP(-$G549/INDEX($AV$5:$BA$12,MATCH($D549,$AR$5:$AR$12,0),1))*($G549/INDEX($AV$5:$BA$12,MATCH($D549,$AR$5:$AR$12,0),1))^$I549)+(EXP(-$G549/INDEX($AV$5:$BA$12,MATCH($D549,$AR$5:$AR$12,0),2))*($G549/INDEX($AV$5:$BA$12,MATCH($D549,$AR$5:$AR$12,0),2))^$I549)+(EXP(-$G549/INDEX($AV$5:$BA$12,MATCH($D549,$AR$5:$AR$12,0),3))*($G549/INDEX($AV$5:$BA$12,MATCH($D549,$AR$5:$AR$12,0),3))^$I549)+(EXP(-$G549/INDEX($AV$5:$BA$12,MATCH($D549,$AR$5:$AR$12,0),4))*($G549/INDEX($AV$5:$BA$12,MATCH($D549,$AR$5:$AR$12,0),4))^$I549)+(EXP(-$G549/INDEX($AV$5:$BA$12,MATCH($D549,$AR$5:$AR$12,0),5))*($G549/INDEX($AV$5:$BA$12,MATCH($D549,$AR$5:$AR$12,0),5))^$I549)+(EXP(-$G549/INDEX($AV$5:$BA$12,MATCH($D549,$AR$5:$AR$12,0),6))*($G549/INDEX($AV$5:$BA$12,MATCH($D549,$AR$5:$AR$12,0),6))^$I549)),0)</x:f>
        <x:v>0</x:v>
      </x:c>
      <x:c r="AA549" s="145" t="n">
        <x:f>IFERROR((EXP(-$G549/INDEX($AV$5:$BA$12,MATCH($D549,$AR$5:$AR$12,0),3))*($G549/INDEX($AV$5:$BA$12,MATCH($D549,$AR$5:$AR$12,0),3))^$I549)/((EXP(-$G549/INDEX($AV$5:$BA$12,MATCH($D549,$AR$5:$AR$12,0),1))*($G549/INDEX($AV$5:$BA$12,MATCH($D549,$AR$5:$AR$12,0),1))^$I549)+(EXP(-$G549/INDEX($AV$5:$BA$12,MATCH($D549,$AR$5:$AR$12,0),2))*($G549/INDEX($AV$5:$BA$12,MATCH($D549,$AR$5:$AR$12,0),2))^$I549)+(EXP(-$G549/INDEX($AV$5:$BA$12,MATCH($D549,$AR$5:$AR$12,0),3))*($G549/INDEX($AV$5:$BA$12,MATCH($D549,$AR$5:$AR$12,0),3))^$I549)+(EXP(-$G549/INDEX($AV$5:$BA$12,MATCH($D549,$AR$5:$AR$12,0),4))*($G549/INDEX($AV$5:$BA$12,MATCH($D549,$AR$5:$AR$12,0),4))^$I549)+(EXP(-$G549/INDEX($AV$5:$BA$12,MATCH($D549,$AR$5:$AR$12,0),5))*($G549/INDEX($AV$5:$BA$12,MATCH($D549,$AR$5:$AR$12,0),5))^$I549)+(EXP(-$G549/INDEX($AV$5:$BA$12,MATCH($D549,$AR$5:$AR$12,0),6))*($G549/INDEX($AV$5:$BA$12,MATCH($D549,$AR$5:$AR$12,0),6))^$I549)),0)</x:f>
        <x:v>0</x:v>
      </x:c>
      <x:c r="AB549" s="145" t="n">
        <x:f>IFERROR((EXP(-$G549/INDEX($AV$5:$BA$12,MATCH($D549,$AR$5:$AR$12,0),4))*($G549/INDEX($AV$5:$BA$12,MATCH($D549,$AR$5:$AR$12,0),4))^$I549)/((EXP(-$G549/INDEX($AV$5:$BA$12,MATCH($D549,$AR$5:$AR$12,0),1))*($G549/INDEX($AV$5:$BA$12,MATCH($D549,$AR$5:$AR$12,0),1))^$I549)+(EXP(-$G549/INDEX($AV$5:$BA$12,MATCH($D549,$AR$5:$AR$12,0),2))*($G549/INDEX($AV$5:$BA$12,MATCH($D549,$AR$5:$AR$12,0),2))^$I549)+(EXP(-$G549/INDEX($AV$5:$BA$12,MATCH($D549,$AR$5:$AR$12,0),3))*($G549/INDEX($AV$5:$BA$12,MATCH($D549,$AR$5:$AR$12,0),3))^$I549)+(EXP(-$G549/INDEX($AV$5:$BA$12,MATCH($D549,$AR$5:$AR$12,0),4))*($G549/INDEX($AV$5:$BA$12,MATCH($D549,$AR$5:$AR$12,0),4))^$I549)+(EXP(-$G549/INDEX($AV$5:$BA$12,MATCH($D549,$AR$5:$AR$12,0),5))*($G549/INDEX($AV$5:$BA$12,MATCH($D549,$AR$5:$AR$12,0),5))^$I549)+(EXP(-$G549/INDEX($AV$5:$BA$12,MATCH($D549,$AR$5:$AR$12,0),6))*($G549/INDEX($AV$5:$BA$12,MATCH($D549,$AR$5:$AR$12,0),6))^$I549)),0)</x:f>
        <x:v>0</x:v>
      </x:c>
      <x:c r="AC549" s="145" t="n">
        <x:f>IFERROR((EXP(-$G549/INDEX($AV$5:$BA$12,MATCH($D549,$AR$5:$AR$12,0),5))*($G549/INDEX($AV$5:$BA$12,MATCH($D549,$AR$5:$AR$12,0),5))^$I549)/((EXP(-$G549/INDEX($AV$5:$BA$12,MATCH($D549,$AR$5:$AR$12,0),1))*($G549/INDEX($AV$5:$BA$12,MATCH($D549,$AR$5:$AR$12,0),1))^$I549)+(EXP(-$G549/INDEX($AV$5:$BA$12,MATCH($D549,$AR$5:$AR$12,0),2))*($G549/INDEX($AV$5:$BA$12,MATCH($D549,$AR$5:$AR$12,0),2))^$I549)+(EXP(-$G549/INDEX($AV$5:$BA$12,MATCH($D549,$AR$5:$AR$12,0),3))*($G549/INDEX($AV$5:$BA$12,MATCH($D549,$AR$5:$AR$12,0),3))^$I549)+(EXP(-$G549/INDEX($AV$5:$BA$12,MATCH($D549,$AR$5:$AR$12,0),4))*($G549/INDEX($AV$5:$BA$12,MATCH($D549,$AR$5:$AR$12,0),4))^$I549)+(EXP(-$G549/INDEX($AV$5:$BA$12,MATCH($D549,$AR$5:$AR$12,0),5))*($G549/INDEX($AV$5:$BA$12,MATCH($D549,$AR$5:$AR$12,0),5))^$I549)+(EXP(-$G549/INDEX($AV$5:$BA$12,MATCH($D549,$AR$5:$AR$12,0),6))*($G549/INDEX($AV$5:$BA$12,MATCH($D549,$AR$5:$AR$12,0),6))^$I549)),0)</x:f>
        <x:v>0</x:v>
      </x:c>
      <x:c r="AD549" s="145" t="n">
        <x:f>IFERROR((EXP(-$G549/INDEX($AV$5:$BA$12,MATCH($D549,$AR$5:$AR$12,0),6))*($G549/INDEX($AV$5:$BA$12,MATCH($D549,$AR$5:$AR$12,0),6))^$I549)/((EXP(-$G549/INDEX($AV$5:$BA$12,MATCH($D549,$AR$5:$AR$12,0),1))*($G549/INDEX($AV$5:$BA$12,MATCH($D549,$AR$5:$AR$12,0),1))^$I549)+(EXP(-$G549/INDEX($AV$5:$BA$12,MATCH($D549,$AR$5:$AR$12,0),2))*($G549/INDEX($AV$5:$BA$12,MATCH($D549,$AR$5:$AR$12,0),2))^$I549)+(EXP(-$G549/INDEX($AV$5:$BA$12,MATCH($D549,$AR$5:$AR$12,0),3))*($G549/INDEX($AV$5:$BA$12,MATCH($D549,$AR$5:$AR$12,0),3))^$I549)+(EXP(-$G549/INDEX($AV$5:$BA$12,MATCH($D549,$AR$5:$AR$12,0),4))*($G549/INDEX($AV$5:$BA$12,MATCH($D549,$AR$5:$AR$12,0),4))^$I549)+(EXP(-$G549/INDEX($AV$5:$BA$12,MATCH($D549,$AR$5:$AR$12,0),5))*($G549/INDEX($AV$5:$BA$12,MATCH($D549,$AR$5:$AR$12,0),5))^$I549)+(EXP(-$G549/INDEX($AV$5:$BA$12,MATCH($D549,$AR$5:$AR$12,0),6))*($G549/INDEX($AV$5:$BA$12,MATCH($D549,$AR$5:$AR$12,0),6))^$I549)),0)</x:f>
        <x:v>0</x:v>
      </x:c>
      <x:c r="AE549" s="145" t="n">
        <x:f>IFERROR((EXP(-$G549/INDEX($BB$5:$BG$12,MATCH($D549,$AR$5:$AR$12,0),1))*($G549/INDEX($BB$5:$BG$12,MATCH($D549,$AR$5:$AR$12,0),1))^$J549)/((EXP(-$G549/INDEX($BB$5:$BG$12,MATCH($D549,$AR$5:$AR$12,0),1))*($G549/INDEX($BB$5:$BG$12,MATCH($D549,$AR$5:$AR$12,0),1))^$J549)+(EXP(-$G549/INDEX($BB$5:$BG$12,MATCH($D549,$AR$5:$AR$12,0),2))*($G549/INDEX($BB$5:$BG$12,MATCH($D549,$AR$5:$AR$12,0),2))^$J549)+(EXP(-$G549/INDEX($BB$5:$BG$12,MATCH($D549,$AR$5:$AR$12,0),3))*($G549/INDEX($BB$5:$BG$12,MATCH($D549,$AR$5:$AR$12,0),3))^$J549)+(EXP(-$G549/INDEX($BB$5:$BG$12,MATCH($D549,$AR$5:$AR$12,0),4))*($G549/INDEX($BB$5:$BG$12,MATCH($D549,$AR$5:$AR$12,0),4))^$J549)+(EXP(-$G549/INDEX($BB$5:$BG$12,MATCH($D549,$AR$5:$AR$12,0),5))*($G549/INDEX($BB$5:$BG$12,MATCH($D549,$AR$5:$AR$12,0),5))^$J549)+(EXP(-$G549/INDEX($BB$5:$BG$12,MATCH($D549,$AR$5:$AR$12,0),6))*($G549/INDEX($BB$5:$BG$12,MATCH($D549,$AR$5:$AR$12,0),6))^$J549)),0)</x:f>
        <x:v>0</x:v>
      </x:c>
      <x:c r="AF549" s="145" t="n">
        <x:f>IFERROR((EXP(-$G549/INDEX($BB$5:$BG$12,MATCH($D549,$AR$5:$AR$12,0),2))*($G549/INDEX($BB$5:$BG$12,MATCH($D549,$AR$5:$AR$12,0),2))^$J549)/((EXP(-$G549/INDEX($BB$5:$BG$12,MATCH($D549,$AR$5:$AR$12,0),1))*($G549/INDEX($BB$5:$BG$12,MATCH($D549,$AR$5:$AR$12,0),1))^$J549)+(EXP(-$G549/INDEX($BB$5:$BG$12,MATCH($D549,$AR$5:$AR$12,0),2))*($G549/INDEX($BB$5:$BG$12,MATCH($D549,$AR$5:$AR$12,0),2))^$J549)+(EXP(-$G549/INDEX($BB$5:$BG$12,MATCH($D549,$AR$5:$AR$12,0),3))*($G549/INDEX($BB$5:$BG$12,MATCH($D549,$AR$5:$AR$12,0),3))^$J549)+(EXP(-$G549/INDEX($BB$5:$BG$12,MATCH($D549,$AR$5:$AR$12,0),4))*($G549/INDEX($BB$5:$BG$12,MATCH($D549,$AR$5:$AR$12,0),4))^$J549)+(EXP(-$G549/INDEX($BB$5:$BG$12,MATCH($D549,$AR$5:$AR$12,0),5))*($G549/INDEX($BB$5:$BG$12,MATCH($D549,$AR$5:$AR$12,0),5))^$J549)+(EXP(-$G549/INDEX($BB$5:$BG$12,MATCH($D549,$AR$5:$AR$12,0),6))*($G549/INDEX($BB$5:$BG$12,MATCH($D549,$AR$5:$AR$12,0),6))^$J549)),0)</x:f>
        <x:v>0</x:v>
      </x:c>
      <x:c r="AG549" s="145" t="n">
        <x:f>IFERROR((EXP(-$G549/INDEX($BB$5:$BG$12,MATCH($D549,$AR$5:$AR$12,0),3))*($G549/INDEX($BB$5:$BG$12,MATCH($D549,$AR$5:$AR$12,0),3))^$J549)/((EXP(-$G549/INDEX($BB$5:$BG$12,MATCH($D549,$AR$5:$AR$12,0),1))*($G549/INDEX($BB$5:$BG$12,MATCH($D549,$AR$5:$AR$12,0),1))^$J549)+(EXP(-$G549/INDEX($BB$5:$BG$12,MATCH($D549,$AR$5:$AR$12,0),2))*($G549/INDEX($BB$5:$BG$12,MATCH($D549,$AR$5:$AR$12,0),2))^$J549)+(EXP(-$G549/INDEX($BB$5:$BG$12,MATCH($D549,$AR$5:$AR$12,0),3))*($G549/INDEX($BB$5:$BG$12,MATCH($D549,$AR$5:$AR$12,0),3))^$J549)+(EXP(-$G549/INDEX($BB$5:$BG$12,MATCH($D549,$AR$5:$AR$12,0),4))*($G549/INDEX($BB$5:$BG$12,MATCH($D549,$AR$5:$AR$12,0),4))^$J549)+(EXP(-$G549/INDEX($BB$5:$BG$12,MATCH($D549,$AR$5:$AR$12,0),5))*($G549/INDEX($BB$5:$BG$12,MATCH($D549,$AR$5:$AR$12,0),5))^$J549)+(EXP(-$G549/INDEX($BB$5:$BG$12,MATCH($D549,$AR$5:$AR$12,0),6))*($G549/INDEX($BB$5:$BG$12,MATCH($D549,$AR$5:$AR$12,0),6))^$J549)),0)</x:f>
        <x:v>0</x:v>
      </x:c>
      <x:c r="AH549" s="145" t="n">
        <x:f>IFERROR((EXP(-$G549/INDEX($BB$5:$BG$12,MATCH($D549,$AR$5:$AR$12,0),4))*($G549/INDEX($BB$5:$BG$12,MATCH($D549,$AR$5:$AR$12,0),4))^$J549)/((EXP(-$G549/INDEX($BB$5:$BG$12,MATCH($D549,$AR$5:$AR$12,0),1))*($G549/INDEX($BB$5:$BG$12,MATCH($D549,$AR$5:$AR$12,0),1))^$J549)+(EXP(-$G549/INDEX($BB$5:$BG$12,MATCH($D549,$AR$5:$AR$12,0),2))*($G549/INDEX($BB$5:$BG$12,MATCH($D549,$AR$5:$AR$12,0),2))^$J549)+(EXP(-$G549/INDEX($BB$5:$BG$12,MATCH($D549,$AR$5:$AR$12,0),3))*($G549/INDEX($BB$5:$BG$12,MATCH($D549,$AR$5:$AR$12,0),3))^$J549)+(EXP(-$G549/INDEX($BB$5:$BG$12,MATCH($D549,$AR$5:$AR$12,0),4))*($G549/INDEX($BB$5:$BG$12,MATCH($D549,$AR$5:$AR$12,0),4))^$J549)+(EXP(-$G549/INDEX($BB$5:$BG$12,MATCH($D549,$AR$5:$AR$12,0),5))*($G549/INDEX($BB$5:$BG$12,MATCH($D549,$AR$5:$AR$12,0),5))^$J549)+(EXP(-$G549/INDEX($BB$5:$BG$12,MATCH($D549,$AR$5:$AR$12,0),6))*($G549/INDEX($BB$5:$BG$12,MATCH($D549,$AR$5:$AR$12,0),6))^$J549)),0)</x:f>
        <x:v>0</x:v>
      </x:c>
      <x:c r="AI549" s="145" t="n">
        <x:f>IFERROR((EXP(-$G549/INDEX($BB$5:$BG$12,MATCH($D549,$AR$5:$AR$12,0),5))*($G549/INDEX($BB$5:$BG$12,MATCH($D549,$AR$5:$AR$12,0),5))^$J549)/((EXP(-$G549/INDEX($BB$5:$BG$12,MATCH($D549,$AR$5:$AR$12,0),1))*($G549/INDEX($BB$5:$BG$12,MATCH($D549,$AR$5:$AR$12,0),1))^$J549)+(EXP(-$G549/INDEX($BB$5:$BG$12,MATCH($D549,$AR$5:$AR$12,0),2))*($G549/INDEX($BB$5:$BG$12,MATCH($D549,$AR$5:$AR$12,0),2))^$J549)+(EXP(-$G549/INDEX($BB$5:$BG$12,MATCH($D549,$AR$5:$AR$12,0),3))*($G549/INDEX($BB$5:$BG$12,MATCH($D549,$AR$5:$AR$12,0),3))^$J549)+(EXP(-$G549/INDEX($BB$5:$BG$12,MATCH($D549,$AR$5:$AR$12,0),4))*($G549/INDEX($BB$5:$BG$12,MATCH($D549,$AR$5:$AR$12,0),4))^$J549)+(EXP(-$G549/INDEX($BB$5:$BG$12,MATCH($D549,$AR$5:$AR$12,0),5))*($G549/INDEX($BB$5:$BG$12,MATCH($D549,$AR$5:$AR$12,0),5))^$J549)+(EXP(-$G549/INDEX($BB$5:$BG$12,MATCH($D549,$AR$5:$AR$12,0),6))*($G549/INDEX($BB$5:$BG$12,MATCH($D549,$AR$5:$AR$12,0),6))^$J549)),0)</x:f>
        <x:v>0</x:v>
      </x:c>
      <x:c r="AJ549" s="145" t="n">
        <x:f>IFERROR((EXP(-$G549/INDEX($BB$5:$BG$12,MATCH($D549,$AR$5:$AR$12,0),6))*($G549/INDEX($BB$5:$BG$12,MATCH($D549,$AR$5:$AR$12,0),6))^$J549)/((EXP(-$G549/INDEX($BB$5:$BG$12,MATCH($D549,$AR$5:$AR$12,0),1))*($G549/INDEX($BB$5:$BG$12,MATCH($D549,$AR$5:$AR$12,0),1))^$J549)+(EXP(-$G549/INDEX($BB$5:$BG$12,MATCH($D549,$AR$5:$AR$12,0),2))*($G549/INDEX($BB$5:$BG$12,MATCH($D549,$AR$5:$AR$12,0),2))^$J549)+(EXP(-$G549/INDEX($BB$5:$BG$12,MATCH($D549,$AR$5:$AR$12,0),3))*($G549/INDEX($BB$5:$BG$12,MATCH($D549,$AR$5:$AR$12,0),3))^$J549)+(EXP(-$G549/INDEX($BB$5:$BG$12,MATCH($D549,$AR$5:$AR$12,0),4))*($G549/INDEX($BB$5:$BG$12,MATCH($D549,$AR$5:$AR$12,0),4))^$J549)+(EXP(-$G549/INDEX($BB$5:$BG$12,MATCH($D549,$AR$5:$AR$12,0),5))*($G549/INDEX($BB$5:$BG$12,MATCH($D549,$AR$5:$AR$12,0),5))^$J549)+(EXP(-$G549/INDEX($BB$5:$BG$12,MATCH($D549,$AR$5:$AR$12,0),6))*($G549/INDEX($BB$5:$BG$12,MATCH($D549,$AR$5:$AR$12,0),6))^$J549)),0)</x:f>
        <x:v>0</x:v>
      </x:c>
      <x:c r="BJ549"/>
      <x:c r="BK549"/>
      <x:c r="BL549"/>
      <x:c r="BM549"/>
      <x:c r="BN549"/>
      <x:c r="BO549"/>
      <x:c r="BP549"/>
      <x:c r="BQ549"/>
      <x:c r="BR549"/>
      <x:c r="BS549"/>
      <x:c r="BT549"/>
      <x:c r="BU549"/>
      <x:c r="BV549"/>
      <x:c r="BW549"/>
      <x:c r="BX549"/>
      <x:c r="BY549"/>
      <x:c r="BZ549"/>
    </x:row>
    <x:row r="550">
      <x:c r="A550" s="30" t="n">
        <x:f>'対象台データ'!A548</x:f>
        <x:v>46230</x:v>
      </x:c>
      <x:c r="B550" s="1004" t="str">
        <x:f>'対象台データ'!B548</x:f>
        <x:v>月</x:v>
      </x:c>
      <x:c r="C550" s="1004" t="str">
        <x:f>'対象台データ'!C548</x:f>
        <x:v>7/27</x:v>
      </x:c>
      <x:c r="D550" t="str">
        <x:f>'対象台データ'!D548</x:f>
        <x:v>東京喰種</x:v>
      </x:c>
      <x:c r="E550" s="1015" t="n">
        <x:f>IF($X550="A",MIN(100,MAX(0,55+(V550-55)*(1+0.4*SQRT(MIN(G550/8000,1))))),MIN(100,MAX(0,V550)))</x:f>
        <x:v>57.066306598592284</x:v>
      </x:c>
      <x:c r="F550" s="1017" t="n">
        <x:f>'対象台データ'!E548</x:f>
        <x:v>474</x:v>
      </x:c>
      <x:c r="G550" s="644" t="n">
        <x:f>'対象台データ'!F548</x:f>
        <x:v>6446</x:v>
      </x:c>
      <x:c r="H550" s="644" t="n">
        <x:f>'対象台データ'!G548</x:f>
        <x:v>-490</x:v>
      </x:c>
      <x:c r="I550" s="644" t="n">
        <x:f>'対象台データ'!H548</x:f>
        <x:v>0</x:v>
      </x:c>
      <x:c r="J550" s="644" t="n">
        <x:f>'対象台データ'!I548</x:f>
        <x:v>26</x:v>
      </x:c>
      <x:c r="K550" s="145" t="n">
        <x:f>'対象台データ'!K548</x:f>
        <x:v>0.9746612886544627</x:v>
      </x:c>
      <x:c r="L550" s="28" t="n">
        <x:f>IF(G550&lt;=0,5,IF(G550&lt;1500,5+(G550-0)*(20-5)/(1500-0),IF(G550&lt;3000,20+(G550-1500)*(40-20)/(3000-1500),IF(G550&lt;4500,40+(G550-3000)*(58-40)/(4500-3000),IF(G550&lt;6000,58+(G550-4500)*(72-58)/(6000-4500),IF(G550&lt;7500,72+(G550-6000)*(84-72)/(7500-6000),IF(G550&lt;9000,84+(G550-7500)*(93-84)/(9000-7500),IF(G550&lt;11000,93+(G550-9000)*(100-93)/(11000-9000),100))))))))</x:f>
        <x:v>75.568</x:v>
      </x:c>
      <x:c r="M550" s="28" t="n">
        <x:v>1</x:v>
      </x:c>
      <x:c r="N550" s="28" t="n">
        <x:f>MIN(100,L550*M550)</x:f>
        <x:v>75.568</x:v>
      </x:c>
      <x:c r="O550" s="28" t="n">
        <x:f>IF(K550&lt;=0.8,0,IF(K550&lt;0.9,0+(K550-0.8)*(10-0)/(0.9-0.8),IF(K550&lt;1,10+(K550-0.9)*(35-10)/(1-0.9),IF(K550&lt;1.2,35+(K550-1)*(87-35)/(1.2-1),IF(K550&lt;1.3,87+(K550-1.2)*(96-87)/(1.3-1.2),IF(K550&lt;1.45,96+(K550-1.3)*(100-96)/(1.45-1.3),100))))))</x:f>
        <x:v>28.665322163615667</x:v>
      </x:c>
      <x:c r="P550" s="145" t="n">
        <x:f>MIN(1,SQRT(G550/8000))</x:f>
        <x:v>0.8976357836004534</x:v>
      </x:c>
      <x:c r="Q550" s="28" t="n">
        <x:f>35+(O550-35)*P550</x:f>
        <x:v>29.313766496480724</x:v>
      </x:c>
      <x:c r="R550" s="28" t="n">
        <x:f>IF(K550&lt;0.95,MIN(25,(0.95-K550)*250),0)</x:f>
        <x:v>0</x:v>
      </x:c>
      <x:c r="S550" s="28" t="n">
        <x:f>IF($X550="A",Y550*5+Z550*15+AA550*30+AB550*60+AC550*80+AD550*100,0)</x:f>
        <x:v>0</x:v>
      </x:c>
      <x:c r="T550" s="28" t="n">
        <x:f>IF($X550="A",AE550*5+AF550*15+AG550*30+AH550*60+AI550*80+AJ550*100,0)</x:f>
        <x:v>0</x:v>
      </x:c>
      <x:c r="U550" s="28" t="n">
        <x:f>IF($X550="A",S550*15%+T550*30%+Q550*55%,0)</x:f>
        <x:v>0</x:v>
      </x:c>
      <x:c r="V550" s="1019" t="n">
        <x:f>IF($X550="A",U550*80%+N550*20%,N550*IFERROR(INDEX($AT$5:$AT$60,MATCH($D550,$AR$5:$AR$60,0)),0.6)+Q550*IFERROR(INDEX($AU$5:$AU$60,MATCH($D550,$AR$5:$AR$60,0)),0.4)-R550)</x:f>
        <x:v>57.066306598592284</x:v>
      </x:c>
      <x:c r="W550" s="25" t="str">
        <x:f>IF(E550&gt;=90,"設定6級候補",IF(E550&gt;=75,"設定4以上強候補",IF(E550&gt;=60,"設定4以上を疑う","要観察")))</x:f>
        <x:v>要観察</x:v>
      </x:c>
      <x:c r="X550" s="1004" t="str">
        <x:f>IFERROR(INDEX($AS$5:$AS$60,MATCH($D550,$AR$5:$AR$60,0)),"AT")</x:f>
        <x:v>AT</x:v>
      </x:c>
      <x:c r="Y550" s="145" t="n">
        <x:f>IFERROR((EXP(-$G550/INDEX($AV$5:$BA$12,MATCH($D550,$AR$5:$AR$12,0),1))*($G550/INDEX($AV$5:$BA$12,MATCH($D550,$AR$5:$AR$12,0),1))^$I550)/((EXP(-$G550/INDEX($AV$5:$BA$12,MATCH($D550,$AR$5:$AR$12,0),1))*($G550/INDEX($AV$5:$BA$12,MATCH($D550,$AR$5:$AR$12,0),1))^$I550)+(EXP(-$G550/INDEX($AV$5:$BA$12,MATCH($D550,$AR$5:$AR$12,0),2))*($G550/INDEX($AV$5:$BA$12,MATCH($D550,$AR$5:$AR$12,0),2))^$I550)+(EXP(-$G550/INDEX($AV$5:$BA$12,MATCH($D550,$AR$5:$AR$12,0),3))*($G550/INDEX($AV$5:$BA$12,MATCH($D550,$AR$5:$AR$12,0),3))^$I550)+(EXP(-$G550/INDEX($AV$5:$BA$12,MATCH($D550,$AR$5:$AR$12,0),4))*($G550/INDEX($AV$5:$BA$12,MATCH($D550,$AR$5:$AR$12,0),4))^$I550)+(EXP(-$G550/INDEX($AV$5:$BA$12,MATCH($D550,$AR$5:$AR$12,0),5))*($G550/INDEX($AV$5:$BA$12,MATCH($D550,$AR$5:$AR$12,0),5))^$I550)+(EXP(-$G550/INDEX($AV$5:$BA$12,MATCH($D550,$AR$5:$AR$12,0),6))*($G550/INDEX($AV$5:$BA$12,MATCH($D550,$AR$5:$AR$12,0),6))^$I550)),0)</x:f>
        <x:v>0</x:v>
      </x:c>
      <x:c r="Z550" s="145" t="n">
        <x:f>IFERROR((EXP(-$G550/INDEX($AV$5:$BA$12,MATCH($D550,$AR$5:$AR$12,0),2))*($G550/INDEX($AV$5:$BA$12,MATCH($D550,$AR$5:$AR$12,0),2))^$I550)/((EXP(-$G550/INDEX($AV$5:$BA$12,MATCH($D550,$AR$5:$AR$12,0),1))*($G550/INDEX($AV$5:$BA$12,MATCH($D550,$AR$5:$AR$12,0),1))^$I550)+(EXP(-$G550/INDEX($AV$5:$BA$12,MATCH($D550,$AR$5:$AR$12,0),2))*($G550/INDEX($AV$5:$BA$12,MATCH($D550,$AR$5:$AR$12,0),2))^$I550)+(EXP(-$G550/INDEX($AV$5:$BA$12,MATCH($D550,$AR$5:$AR$12,0),3))*($G550/INDEX($AV$5:$BA$12,MATCH($D550,$AR$5:$AR$12,0),3))^$I550)+(EXP(-$G550/INDEX($AV$5:$BA$12,MATCH($D550,$AR$5:$AR$12,0),4))*($G550/INDEX($AV$5:$BA$12,MATCH($D550,$AR$5:$AR$12,0),4))^$I550)+(EXP(-$G550/INDEX($AV$5:$BA$12,MATCH($D550,$AR$5:$AR$12,0),5))*($G550/INDEX($AV$5:$BA$12,MATCH($D550,$AR$5:$AR$12,0),5))^$I550)+(EXP(-$G550/INDEX($AV$5:$BA$12,MATCH($D550,$AR$5:$AR$12,0),6))*($G550/INDEX($AV$5:$BA$12,MATCH($D550,$AR$5:$AR$12,0),6))^$I550)),0)</x:f>
        <x:v>0</x:v>
      </x:c>
      <x:c r="AA550" s="145" t="n">
        <x:f>IFERROR((EXP(-$G550/INDEX($AV$5:$BA$12,MATCH($D550,$AR$5:$AR$12,0),3))*($G550/INDEX($AV$5:$BA$12,MATCH($D550,$AR$5:$AR$12,0),3))^$I550)/((EXP(-$G550/INDEX($AV$5:$BA$12,MATCH($D550,$AR$5:$AR$12,0),1))*($G550/INDEX($AV$5:$BA$12,MATCH($D550,$AR$5:$AR$12,0),1))^$I550)+(EXP(-$G550/INDEX($AV$5:$BA$12,MATCH($D550,$AR$5:$AR$12,0),2))*($G550/INDEX($AV$5:$BA$12,MATCH($D550,$AR$5:$AR$12,0),2))^$I550)+(EXP(-$G550/INDEX($AV$5:$BA$12,MATCH($D550,$AR$5:$AR$12,0),3))*($G550/INDEX($AV$5:$BA$12,MATCH($D550,$AR$5:$AR$12,0),3))^$I550)+(EXP(-$G550/INDEX($AV$5:$BA$12,MATCH($D550,$AR$5:$AR$12,0),4))*($G550/INDEX($AV$5:$BA$12,MATCH($D550,$AR$5:$AR$12,0),4))^$I550)+(EXP(-$G550/INDEX($AV$5:$BA$12,MATCH($D550,$AR$5:$AR$12,0),5))*($G550/INDEX($AV$5:$BA$12,MATCH($D550,$AR$5:$AR$12,0),5))^$I550)+(EXP(-$G550/INDEX($AV$5:$BA$12,MATCH($D550,$AR$5:$AR$12,0),6))*($G550/INDEX($AV$5:$BA$12,MATCH($D550,$AR$5:$AR$12,0),6))^$I550)),0)</x:f>
        <x:v>0</x:v>
      </x:c>
      <x:c r="AB550" s="145" t="n">
        <x:f>IFERROR((EXP(-$G550/INDEX($AV$5:$BA$12,MATCH($D550,$AR$5:$AR$12,0),4))*($G550/INDEX($AV$5:$BA$12,MATCH($D550,$AR$5:$AR$12,0),4))^$I550)/((EXP(-$G550/INDEX($AV$5:$BA$12,MATCH($D550,$AR$5:$AR$12,0),1))*($G550/INDEX($AV$5:$BA$12,MATCH($D550,$AR$5:$AR$12,0),1))^$I550)+(EXP(-$G550/INDEX($AV$5:$BA$12,MATCH($D550,$AR$5:$AR$12,0),2))*($G550/INDEX($AV$5:$BA$12,MATCH($D550,$AR$5:$AR$12,0),2))^$I550)+(EXP(-$G550/INDEX($AV$5:$BA$12,MATCH($D550,$AR$5:$AR$12,0),3))*($G550/INDEX($AV$5:$BA$12,MATCH($D550,$AR$5:$AR$12,0),3))^$I550)+(EXP(-$G550/INDEX($AV$5:$BA$12,MATCH($D550,$AR$5:$AR$12,0),4))*($G550/INDEX($AV$5:$BA$12,MATCH($D550,$AR$5:$AR$12,0),4))^$I550)+(EXP(-$G550/INDEX($AV$5:$BA$12,MATCH($D550,$AR$5:$AR$12,0),5))*($G550/INDEX($AV$5:$BA$12,MATCH($D550,$AR$5:$AR$12,0),5))^$I550)+(EXP(-$G550/INDEX($AV$5:$BA$12,MATCH($D550,$AR$5:$AR$12,0),6))*($G550/INDEX($AV$5:$BA$12,MATCH($D550,$AR$5:$AR$12,0),6))^$I550)),0)</x:f>
        <x:v>0</x:v>
      </x:c>
      <x:c r="AC550" s="145" t="n">
        <x:f>IFERROR((EXP(-$G550/INDEX($AV$5:$BA$12,MATCH($D550,$AR$5:$AR$12,0),5))*($G550/INDEX($AV$5:$BA$12,MATCH($D550,$AR$5:$AR$12,0),5))^$I550)/((EXP(-$G550/INDEX($AV$5:$BA$12,MATCH($D550,$AR$5:$AR$12,0),1))*($G550/INDEX($AV$5:$BA$12,MATCH($D550,$AR$5:$AR$12,0),1))^$I550)+(EXP(-$G550/INDEX($AV$5:$BA$12,MATCH($D550,$AR$5:$AR$12,0),2))*($G550/INDEX($AV$5:$BA$12,MATCH($D550,$AR$5:$AR$12,0),2))^$I550)+(EXP(-$G550/INDEX($AV$5:$BA$12,MATCH($D550,$AR$5:$AR$12,0),3))*($G550/INDEX($AV$5:$BA$12,MATCH($D550,$AR$5:$AR$12,0),3))^$I550)+(EXP(-$G550/INDEX($AV$5:$BA$12,MATCH($D550,$AR$5:$AR$12,0),4))*($G550/INDEX($AV$5:$BA$12,MATCH($D550,$AR$5:$AR$12,0),4))^$I550)+(EXP(-$G550/INDEX($AV$5:$BA$12,MATCH($D550,$AR$5:$AR$12,0),5))*($G550/INDEX($AV$5:$BA$12,MATCH($D550,$AR$5:$AR$12,0),5))^$I550)+(EXP(-$G550/INDEX($AV$5:$BA$12,MATCH($D550,$AR$5:$AR$12,0),6))*($G550/INDEX($AV$5:$BA$12,MATCH($D550,$AR$5:$AR$12,0),6))^$I550)),0)</x:f>
        <x:v>0</x:v>
      </x:c>
      <x:c r="AD550" s="145" t="n">
        <x:f>IFERROR((EXP(-$G550/INDEX($AV$5:$BA$12,MATCH($D550,$AR$5:$AR$12,0),6))*($G550/INDEX($AV$5:$BA$12,MATCH($D550,$AR$5:$AR$12,0),6))^$I550)/((EXP(-$G550/INDEX($AV$5:$BA$12,MATCH($D550,$AR$5:$AR$12,0),1))*($G550/INDEX($AV$5:$BA$12,MATCH($D550,$AR$5:$AR$12,0),1))^$I550)+(EXP(-$G550/INDEX($AV$5:$BA$12,MATCH($D550,$AR$5:$AR$12,0),2))*($G550/INDEX($AV$5:$BA$12,MATCH($D550,$AR$5:$AR$12,0),2))^$I550)+(EXP(-$G550/INDEX($AV$5:$BA$12,MATCH($D550,$AR$5:$AR$12,0),3))*($G550/INDEX($AV$5:$BA$12,MATCH($D550,$AR$5:$AR$12,0),3))^$I550)+(EXP(-$G550/INDEX($AV$5:$BA$12,MATCH($D550,$AR$5:$AR$12,0),4))*($G550/INDEX($AV$5:$BA$12,MATCH($D550,$AR$5:$AR$12,0),4))^$I550)+(EXP(-$G550/INDEX($AV$5:$BA$12,MATCH($D550,$AR$5:$AR$12,0),5))*($G550/INDEX($AV$5:$BA$12,MATCH($D550,$AR$5:$AR$12,0),5))^$I550)+(EXP(-$G550/INDEX($AV$5:$BA$12,MATCH($D550,$AR$5:$AR$12,0),6))*($G550/INDEX($AV$5:$BA$12,MATCH($D550,$AR$5:$AR$12,0),6))^$I550)),0)</x:f>
        <x:v>0</x:v>
      </x:c>
      <x:c r="AE550" s="145" t="n">
        <x:f>IFERROR((EXP(-$G550/INDEX($BB$5:$BG$12,MATCH($D550,$AR$5:$AR$12,0),1))*($G550/INDEX($BB$5:$BG$12,MATCH($D550,$AR$5:$AR$12,0),1))^$J550)/((EXP(-$G550/INDEX($BB$5:$BG$12,MATCH($D550,$AR$5:$AR$12,0),1))*($G550/INDEX($BB$5:$BG$12,MATCH($D550,$AR$5:$AR$12,0),1))^$J550)+(EXP(-$G550/INDEX($BB$5:$BG$12,MATCH($D550,$AR$5:$AR$12,0),2))*($G550/INDEX($BB$5:$BG$12,MATCH($D550,$AR$5:$AR$12,0),2))^$J550)+(EXP(-$G550/INDEX($BB$5:$BG$12,MATCH($D550,$AR$5:$AR$12,0),3))*($G550/INDEX($BB$5:$BG$12,MATCH($D550,$AR$5:$AR$12,0),3))^$J550)+(EXP(-$G550/INDEX($BB$5:$BG$12,MATCH($D550,$AR$5:$AR$12,0),4))*($G550/INDEX($BB$5:$BG$12,MATCH($D550,$AR$5:$AR$12,0),4))^$J550)+(EXP(-$G550/INDEX($BB$5:$BG$12,MATCH($D550,$AR$5:$AR$12,0),5))*($G550/INDEX($BB$5:$BG$12,MATCH($D550,$AR$5:$AR$12,0),5))^$J550)+(EXP(-$G550/INDEX($BB$5:$BG$12,MATCH($D550,$AR$5:$AR$12,0),6))*($G550/INDEX($BB$5:$BG$12,MATCH($D550,$AR$5:$AR$12,0),6))^$J550)),0)</x:f>
        <x:v>0</x:v>
      </x:c>
      <x:c r="AF550" s="145" t="n">
        <x:f>IFERROR((EXP(-$G550/INDEX($BB$5:$BG$12,MATCH($D550,$AR$5:$AR$12,0),2))*($G550/INDEX($BB$5:$BG$12,MATCH($D550,$AR$5:$AR$12,0),2))^$J550)/((EXP(-$G550/INDEX($BB$5:$BG$12,MATCH($D550,$AR$5:$AR$12,0),1))*($G550/INDEX($BB$5:$BG$12,MATCH($D550,$AR$5:$AR$12,0),1))^$J550)+(EXP(-$G550/INDEX($BB$5:$BG$12,MATCH($D550,$AR$5:$AR$12,0),2))*($G550/INDEX($BB$5:$BG$12,MATCH($D550,$AR$5:$AR$12,0),2))^$J550)+(EXP(-$G550/INDEX($BB$5:$BG$12,MATCH($D550,$AR$5:$AR$12,0),3))*($G550/INDEX($BB$5:$BG$12,MATCH($D550,$AR$5:$AR$12,0),3))^$J550)+(EXP(-$G550/INDEX($BB$5:$BG$12,MATCH($D550,$AR$5:$AR$12,0),4))*($G550/INDEX($BB$5:$BG$12,MATCH($D550,$AR$5:$AR$12,0),4))^$J550)+(EXP(-$G550/INDEX($BB$5:$BG$12,MATCH($D550,$AR$5:$AR$12,0),5))*($G550/INDEX($BB$5:$BG$12,MATCH($D550,$AR$5:$AR$12,0),5))^$J550)+(EXP(-$G550/INDEX($BB$5:$BG$12,MATCH($D550,$AR$5:$AR$12,0),6))*($G550/INDEX($BB$5:$BG$12,MATCH($D550,$AR$5:$AR$12,0),6))^$J550)),0)</x:f>
        <x:v>0</x:v>
      </x:c>
      <x:c r="AG550" s="145" t="n">
        <x:f>IFERROR((EXP(-$G550/INDEX($BB$5:$BG$12,MATCH($D550,$AR$5:$AR$12,0),3))*($G550/INDEX($BB$5:$BG$12,MATCH($D550,$AR$5:$AR$12,0),3))^$J550)/((EXP(-$G550/INDEX($BB$5:$BG$12,MATCH($D550,$AR$5:$AR$12,0),1))*($G550/INDEX($BB$5:$BG$12,MATCH($D550,$AR$5:$AR$12,0),1))^$J550)+(EXP(-$G550/INDEX($BB$5:$BG$12,MATCH($D550,$AR$5:$AR$12,0),2))*($G550/INDEX($BB$5:$BG$12,MATCH($D550,$AR$5:$AR$12,0),2))^$J550)+(EXP(-$G550/INDEX($BB$5:$BG$12,MATCH($D550,$AR$5:$AR$12,0),3))*($G550/INDEX($BB$5:$BG$12,MATCH($D550,$AR$5:$AR$12,0),3))^$J550)+(EXP(-$G550/INDEX($BB$5:$BG$12,MATCH($D550,$AR$5:$AR$12,0),4))*($G550/INDEX($BB$5:$BG$12,MATCH($D550,$AR$5:$AR$12,0),4))^$J550)+(EXP(-$G550/INDEX($BB$5:$BG$12,MATCH($D550,$AR$5:$AR$12,0),5))*($G550/INDEX($BB$5:$BG$12,MATCH($D550,$AR$5:$AR$12,0),5))^$J550)+(EXP(-$G550/INDEX($BB$5:$BG$12,MATCH($D550,$AR$5:$AR$12,0),6))*($G550/INDEX($BB$5:$BG$12,MATCH($D550,$AR$5:$AR$12,0),6))^$J550)),0)</x:f>
        <x:v>0</x:v>
      </x:c>
      <x:c r="AH550" s="145" t="n">
        <x:f>IFERROR((EXP(-$G550/INDEX($BB$5:$BG$12,MATCH($D550,$AR$5:$AR$12,0),4))*($G550/INDEX($BB$5:$BG$12,MATCH($D550,$AR$5:$AR$12,0),4))^$J550)/((EXP(-$G550/INDEX($BB$5:$BG$12,MATCH($D550,$AR$5:$AR$12,0),1))*($G550/INDEX($BB$5:$BG$12,MATCH($D550,$AR$5:$AR$12,0),1))^$J550)+(EXP(-$G550/INDEX($BB$5:$BG$12,MATCH($D550,$AR$5:$AR$12,0),2))*($G550/INDEX($BB$5:$BG$12,MATCH($D550,$AR$5:$AR$12,0),2))^$J550)+(EXP(-$G550/INDEX($BB$5:$BG$12,MATCH($D550,$AR$5:$AR$12,0),3))*($G550/INDEX($BB$5:$BG$12,MATCH($D550,$AR$5:$AR$12,0),3))^$J550)+(EXP(-$G550/INDEX($BB$5:$BG$12,MATCH($D550,$AR$5:$AR$12,0),4))*($G550/INDEX($BB$5:$BG$12,MATCH($D550,$AR$5:$AR$12,0),4))^$J550)+(EXP(-$G550/INDEX($BB$5:$BG$12,MATCH($D550,$AR$5:$AR$12,0),5))*($G550/INDEX($BB$5:$BG$12,MATCH($D550,$AR$5:$AR$12,0),5))^$J550)+(EXP(-$G550/INDEX($BB$5:$BG$12,MATCH($D550,$AR$5:$AR$12,0),6))*($G550/INDEX($BB$5:$BG$12,MATCH($D550,$AR$5:$AR$12,0),6))^$J550)),0)</x:f>
        <x:v>0</x:v>
      </x:c>
      <x:c r="AI550" s="145" t="n">
        <x:f>IFERROR((EXP(-$G550/INDEX($BB$5:$BG$12,MATCH($D550,$AR$5:$AR$12,0),5))*($G550/INDEX($BB$5:$BG$12,MATCH($D550,$AR$5:$AR$12,0),5))^$J550)/((EXP(-$G550/INDEX($BB$5:$BG$12,MATCH($D550,$AR$5:$AR$12,0),1))*($G550/INDEX($BB$5:$BG$12,MATCH($D550,$AR$5:$AR$12,0),1))^$J550)+(EXP(-$G550/INDEX($BB$5:$BG$12,MATCH($D550,$AR$5:$AR$12,0),2))*($G550/INDEX($BB$5:$BG$12,MATCH($D550,$AR$5:$AR$12,0),2))^$J550)+(EXP(-$G550/INDEX($BB$5:$BG$12,MATCH($D550,$AR$5:$AR$12,0),3))*($G550/INDEX($BB$5:$BG$12,MATCH($D550,$AR$5:$AR$12,0),3))^$J550)+(EXP(-$G550/INDEX($BB$5:$BG$12,MATCH($D550,$AR$5:$AR$12,0),4))*($G550/INDEX($BB$5:$BG$12,MATCH($D550,$AR$5:$AR$12,0),4))^$J550)+(EXP(-$G550/INDEX($BB$5:$BG$12,MATCH($D550,$AR$5:$AR$12,0),5))*($G550/INDEX($BB$5:$BG$12,MATCH($D550,$AR$5:$AR$12,0),5))^$J550)+(EXP(-$G550/INDEX($BB$5:$BG$12,MATCH($D550,$AR$5:$AR$12,0),6))*($G550/INDEX($BB$5:$BG$12,MATCH($D550,$AR$5:$AR$12,0),6))^$J550)),0)</x:f>
        <x:v>0</x:v>
      </x:c>
      <x:c r="AJ550" s="145" t="n">
        <x:f>IFERROR((EXP(-$G550/INDEX($BB$5:$BG$12,MATCH($D550,$AR$5:$AR$12,0),6))*($G550/INDEX($BB$5:$BG$12,MATCH($D550,$AR$5:$AR$12,0),6))^$J550)/((EXP(-$G550/INDEX($BB$5:$BG$12,MATCH($D550,$AR$5:$AR$12,0),1))*($G550/INDEX($BB$5:$BG$12,MATCH($D550,$AR$5:$AR$12,0),1))^$J550)+(EXP(-$G550/INDEX($BB$5:$BG$12,MATCH($D550,$AR$5:$AR$12,0),2))*($G550/INDEX($BB$5:$BG$12,MATCH($D550,$AR$5:$AR$12,0),2))^$J550)+(EXP(-$G550/INDEX($BB$5:$BG$12,MATCH($D550,$AR$5:$AR$12,0),3))*($G550/INDEX($BB$5:$BG$12,MATCH($D550,$AR$5:$AR$12,0),3))^$J550)+(EXP(-$G550/INDEX($BB$5:$BG$12,MATCH($D550,$AR$5:$AR$12,0),4))*($G550/INDEX($BB$5:$BG$12,MATCH($D550,$AR$5:$AR$12,0),4))^$J550)+(EXP(-$G550/INDEX($BB$5:$BG$12,MATCH($D550,$AR$5:$AR$12,0),5))*($G550/INDEX($BB$5:$BG$12,MATCH($D550,$AR$5:$AR$12,0),5))^$J550)+(EXP(-$G550/INDEX($BB$5:$BG$12,MATCH($D550,$AR$5:$AR$12,0),6))*($G550/INDEX($BB$5:$BG$12,MATCH($D550,$AR$5:$AR$12,0),6))^$J550)),0)</x:f>
        <x:v>0</x:v>
      </x:c>
      <x:c r="BJ550"/>
      <x:c r="BK550"/>
      <x:c r="BL550"/>
      <x:c r="BM550"/>
      <x:c r="BN550"/>
      <x:c r="BO550"/>
      <x:c r="BP550"/>
      <x:c r="BQ550"/>
      <x:c r="BR550"/>
      <x:c r="BS550"/>
      <x:c r="BT550"/>
      <x:c r="BU550"/>
      <x:c r="BV550"/>
      <x:c r="BW550"/>
      <x:c r="BX550"/>
      <x:c r="BY550"/>
      <x:c r="BZ550"/>
    </x:row>
    <x:row r="551">
      <x:c r="A551" s="30" t="n">
        <x:f>'対象台データ'!A549</x:f>
        <x:v>46230</x:v>
      </x:c>
      <x:c r="B551" s="1004" t="str">
        <x:f>'対象台データ'!B549</x:f>
        <x:v>月</x:v>
      </x:c>
      <x:c r="C551" s="1004" t="str">
        <x:f>'対象台データ'!C549</x:f>
        <x:v>7/27</x:v>
      </x:c>
      <x:c r="D551" t="str">
        <x:f>'対象台データ'!D549</x:f>
        <x:v>東京喰種</x:v>
      </x:c>
      <x:c r="E551" s="1015" t="n">
        <x:f>IF($X551="A",MIN(100,MAX(0,55+(V551-55)*(1+0.4*SQRT(MIN(G551/8000,1))))),MIN(100,MAX(0,V551)))</x:f>
        <x:v>41.82874246835186</x:v>
      </x:c>
      <x:c r="F551" s="1017" t="n">
        <x:f>'対象台データ'!E549</x:f>
        <x:v>475</x:v>
      </x:c>
      <x:c r="G551" s="644" t="n">
        <x:f>'対象台データ'!F549</x:f>
        <x:v>5677</x:v>
      </x:c>
      <x:c r="H551" s="644" t="n">
        <x:f>'対象台データ'!G549</x:f>
        <x:v>-1328</x:v>
      </x:c>
      <x:c r="I551" s="644" t="n">
        <x:f>'対象台データ'!H549</x:f>
        <x:v>0</x:v>
      </x:c>
      <x:c r="J551" s="644" t="n">
        <x:f>'対象台データ'!I549</x:f>
        <x:v>26</x:v>
      </x:c>
      <x:c r="K551" s="145" t="n">
        <x:f>'対象台データ'!K549</x:f>
        <x:v>0.9220245434795373</x:v>
      </x:c>
      <x:c r="L551" s="28" t="n">
        <x:f>IF(G551&lt;=0,5,IF(G551&lt;1500,5+(G551-0)*(20-5)/(1500-0),IF(G551&lt;3000,20+(G551-1500)*(40-20)/(3000-1500),IF(G551&lt;4500,40+(G551-3000)*(58-40)/(4500-3000),IF(G551&lt;6000,58+(G551-4500)*(72-58)/(6000-4500),IF(G551&lt;7500,72+(G551-6000)*(84-72)/(7500-6000),IF(G551&lt;9000,84+(G551-7500)*(93-84)/(9000-7500),IF(G551&lt;11000,93+(G551-9000)*(100-93)/(11000-9000),100))))))))</x:f>
        <x:v>68.98533333333333</x:v>
      </x:c>
      <x:c r="M551" s="28" t="n">
        <x:v>1</x:v>
      </x:c>
      <x:c r="N551" s="28" t="n">
        <x:f>MIN(100,L551*M551)</x:f>
        <x:v>68.98533333333333</x:v>
      </x:c>
      <x:c r="O551" s="28" t="n">
        <x:f>IF(K551&lt;=0.8,0,IF(K551&lt;0.9,0+(K551-0.8)*(10-0)/(0.9-0.8),IF(K551&lt;1,10+(K551-0.9)*(35-10)/(1-0.9),IF(K551&lt;1.2,35+(K551-1)*(87-35)/(1.2-1),IF(K551&lt;1.3,87+(K551-1.2)*(96-87)/(1.3-1.2),IF(K551&lt;1.45,96+(K551-1.3)*(100-96)/(1.45-1.3),100))))))</x:f>
        <x:v>15.506135869884329</x:v>
      </x:c>
      <x:c r="P551" s="145" t="n">
        <x:f>MIN(1,SQRT(G551/8000))</x:f>
        <x:v>0.8423924263667142</x:v>
      </x:c>
      <x:c r="Q551" s="28" t="n">
        <x:f>35+(O551-35)*P551</x:f>
        <x:v>18.578516496168803</x:v>
      </x:c>
      <x:c r="R551" s="28" t="n">
        <x:f>IF(K551&lt;0.95,MIN(25,(0.95-K551)*250),0)</x:f>
        <x:v>6.993864130115657</x:v>
      </x:c>
      <x:c r="S551" s="28" t="n">
        <x:f>IF($X551="A",Y551*5+Z551*15+AA551*30+AB551*60+AC551*80+AD551*100,0)</x:f>
        <x:v>0</x:v>
      </x:c>
      <x:c r="T551" s="28" t="n">
        <x:f>IF($X551="A",AE551*5+AF551*15+AG551*30+AH551*60+AI551*80+AJ551*100,0)</x:f>
        <x:v>0</x:v>
      </x:c>
      <x:c r="U551" s="28" t="n">
        <x:f>IF($X551="A",S551*15%+T551*30%+Q551*55%,0)</x:f>
        <x:v>0</x:v>
      </x:c>
      <x:c r="V551" s="1019" t="n">
        <x:f>IF($X551="A",U551*80%+N551*20%,N551*IFERROR(INDEX($AT$5:$AT$60,MATCH($D551,$AR$5:$AR$60,0)),0.6)+Q551*IFERROR(INDEX($AU$5:$AU$60,MATCH($D551,$AR$5:$AR$60,0)),0.4)-R551)</x:f>
        <x:v>41.82874246835186</x:v>
      </x:c>
      <x:c r="W551" s="25" t="str">
        <x:f>IF(E551&gt;=90,"設定6級候補",IF(E551&gt;=75,"設定4以上強候補",IF(E551&gt;=60,"設定4以上を疑う","要観察")))</x:f>
        <x:v>要観察</x:v>
      </x:c>
      <x:c r="X551" s="1004" t="str">
        <x:f>IFERROR(INDEX($AS$5:$AS$60,MATCH($D551,$AR$5:$AR$60,0)),"AT")</x:f>
        <x:v>AT</x:v>
      </x:c>
      <x:c r="Y551" s="145" t="n">
        <x:f>IFERROR((EXP(-$G551/INDEX($AV$5:$BA$12,MATCH($D551,$AR$5:$AR$12,0),1))*($G551/INDEX($AV$5:$BA$12,MATCH($D551,$AR$5:$AR$12,0),1))^$I551)/((EXP(-$G551/INDEX($AV$5:$BA$12,MATCH($D551,$AR$5:$AR$12,0),1))*($G551/INDEX($AV$5:$BA$12,MATCH($D551,$AR$5:$AR$12,0),1))^$I551)+(EXP(-$G551/INDEX($AV$5:$BA$12,MATCH($D551,$AR$5:$AR$12,0),2))*($G551/INDEX($AV$5:$BA$12,MATCH($D551,$AR$5:$AR$12,0),2))^$I551)+(EXP(-$G551/INDEX($AV$5:$BA$12,MATCH($D551,$AR$5:$AR$12,0),3))*($G551/INDEX($AV$5:$BA$12,MATCH($D551,$AR$5:$AR$12,0),3))^$I551)+(EXP(-$G551/INDEX($AV$5:$BA$12,MATCH($D551,$AR$5:$AR$12,0),4))*($G551/INDEX($AV$5:$BA$12,MATCH($D551,$AR$5:$AR$12,0),4))^$I551)+(EXP(-$G551/INDEX($AV$5:$BA$12,MATCH($D551,$AR$5:$AR$12,0),5))*($G551/INDEX($AV$5:$BA$12,MATCH($D551,$AR$5:$AR$12,0),5))^$I551)+(EXP(-$G551/INDEX($AV$5:$BA$12,MATCH($D551,$AR$5:$AR$12,0),6))*($G551/INDEX($AV$5:$BA$12,MATCH($D551,$AR$5:$AR$12,0),6))^$I551)),0)</x:f>
        <x:v>0</x:v>
      </x:c>
      <x:c r="Z551" s="145" t="n">
        <x:f>IFERROR((EXP(-$G551/INDEX($AV$5:$BA$12,MATCH($D551,$AR$5:$AR$12,0),2))*($G551/INDEX($AV$5:$BA$12,MATCH($D551,$AR$5:$AR$12,0),2))^$I551)/((EXP(-$G551/INDEX($AV$5:$BA$12,MATCH($D551,$AR$5:$AR$12,0),1))*($G551/INDEX($AV$5:$BA$12,MATCH($D551,$AR$5:$AR$12,0),1))^$I551)+(EXP(-$G551/INDEX($AV$5:$BA$12,MATCH($D551,$AR$5:$AR$12,0),2))*($G551/INDEX($AV$5:$BA$12,MATCH($D551,$AR$5:$AR$12,0),2))^$I551)+(EXP(-$G551/INDEX($AV$5:$BA$12,MATCH($D551,$AR$5:$AR$12,0),3))*($G551/INDEX($AV$5:$BA$12,MATCH($D551,$AR$5:$AR$12,0),3))^$I551)+(EXP(-$G551/INDEX($AV$5:$BA$12,MATCH($D551,$AR$5:$AR$12,0),4))*($G551/INDEX($AV$5:$BA$12,MATCH($D551,$AR$5:$AR$12,0),4))^$I551)+(EXP(-$G551/INDEX($AV$5:$BA$12,MATCH($D551,$AR$5:$AR$12,0),5))*($G551/INDEX($AV$5:$BA$12,MATCH($D551,$AR$5:$AR$12,0),5))^$I551)+(EXP(-$G551/INDEX($AV$5:$BA$12,MATCH($D551,$AR$5:$AR$12,0),6))*($G551/INDEX($AV$5:$BA$12,MATCH($D551,$AR$5:$AR$12,0),6))^$I551)),0)</x:f>
        <x:v>0</x:v>
      </x:c>
      <x:c r="AA551" s="145" t="n">
        <x:f>IFERROR((EXP(-$G551/INDEX($AV$5:$BA$12,MATCH($D551,$AR$5:$AR$12,0),3))*($G551/INDEX($AV$5:$BA$12,MATCH($D551,$AR$5:$AR$12,0),3))^$I551)/((EXP(-$G551/INDEX($AV$5:$BA$12,MATCH($D551,$AR$5:$AR$12,0),1))*($G551/INDEX($AV$5:$BA$12,MATCH($D551,$AR$5:$AR$12,0),1))^$I551)+(EXP(-$G551/INDEX($AV$5:$BA$12,MATCH($D551,$AR$5:$AR$12,0),2))*($G551/INDEX($AV$5:$BA$12,MATCH($D551,$AR$5:$AR$12,0),2))^$I551)+(EXP(-$G551/INDEX($AV$5:$BA$12,MATCH($D551,$AR$5:$AR$12,0),3))*($G551/INDEX($AV$5:$BA$12,MATCH($D551,$AR$5:$AR$12,0),3))^$I551)+(EXP(-$G551/INDEX($AV$5:$BA$12,MATCH($D551,$AR$5:$AR$12,0),4))*($G551/INDEX($AV$5:$BA$12,MATCH($D551,$AR$5:$AR$12,0),4))^$I551)+(EXP(-$G551/INDEX($AV$5:$BA$12,MATCH($D551,$AR$5:$AR$12,0),5))*($G551/INDEX($AV$5:$BA$12,MATCH($D551,$AR$5:$AR$12,0),5))^$I551)+(EXP(-$G551/INDEX($AV$5:$BA$12,MATCH($D551,$AR$5:$AR$12,0),6))*($G551/INDEX($AV$5:$BA$12,MATCH($D551,$AR$5:$AR$12,0),6))^$I551)),0)</x:f>
        <x:v>0</x:v>
      </x:c>
      <x:c r="AB551" s="145" t="n">
        <x:f>IFERROR((EXP(-$G551/INDEX($AV$5:$BA$12,MATCH($D551,$AR$5:$AR$12,0),4))*($G551/INDEX($AV$5:$BA$12,MATCH($D551,$AR$5:$AR$12,0),4))^$I551)/((EXP(-$G551/INDEX($AV$5:$BA$12,MATCH($D551,$AR$5:$AR$12,0),1))*($G551/INDEX($AV$5:$BA$12,MATCH($D551,$AR$5:$AR$12,0),1))^$I551)+(EXP(-$G551/INDEX($AV$5:$BA$12,MATCH($D551,$AR$5:$AR$12,0),2))*($G551/INDEX($AV$5:$BA$12,MATCH($D551,$AR$5:$AR$12,0),2))^$I551)+(EXP(-$G551/INDEX($AV$5:$BA$12,MATCH($D551,$AR$5:$AR$12,0),3))*($G551/INDEX($AV$5:$BA$12,MATCH($D551,$AR$5:$AR$12,0),3))^$I551)+(EXP(-$G551/INDEX($AV$5:$BA$12,MATCH($D551,$AR$5:$AR$12,0),4))*($G551/INDEX($AV$5:$BA$12,MATCH($D551,$AR$5:$AR$12,0),4))^$I551)+(EXP(-$G551/INDEX($AV$5:$BA$12,MATCH($D551,$AR$5:$AR$12,0),5))*($G551/INDEX($AV$5:$BA$12,MATCH($D551,$AR$5:$AR$12,0),5))^$I551)+(EXP(-$G551/INDEX($AV$5:$BA$12,MATCH($D551,$AR$5:$AR$12,0),6))*($G551/INDEX($AV$5:$BA$12,MATCH($D551,$AR$5:$AR$12,0),6))^$I551)),0)</x:f>
        <x:v>0</x:v>
      </x:c>
      <x:c r="AC551" s="145" t="n">
        <x:f>IFERROR((EXP(-$G551/INDEX($AV$5:$BA$12,MATCH($D551,$AR$5:$AR$12,0),5))*($G551/INDEX($AV$5:$BA$12,MATCH($D551,$AR$5:$AR$12,0),5))^$I551)/((EXP(-$G551/INDEX($AV$5:$BA$12,MATCH($D551,$AR$5:$AR$12,0),1))*($G551/INDEX($AV$5:$BA$12,MATCH($D551,$AR$5:$AR$12,0),1))^$I551)+(EXP(-$G551/INDEX($AV$5:$BA$12,MATCH($D551,$AR$5:$AR$12,0),2))*($G551/INDEX($AV$5:$BA$12,MATCH($D551,$AR$5:$AR$12,0),2))^$I551)+(EXP(-$G551/INDEX($AV$5:$BA$12,MATCH($D551,$AR$5:$AR$12,0),3))*($G551/INDEX($AV$5:$BA$12,MATCH($D551,$AR$5:$AR$12,0),3))^$I551)+(EXP(-$G551/INDEX($AV$5:$BA$12,MATCH($D551,$AR$5:$AR$12,0),4))*($G551/INDEX($AV$5:$BA$12,MATCH($D551,$AR$5:$AR$12,0),4))^$I551)+(EXP(-$G551/INDEX($AV$5:$BA$12,MATCH($D551,$AR$5:$AR$12,0),5))*($G551/INDEX($AV$5:$BA$12,MATCH($D551,$AR$5:$AR$12,0),5))^$I551)+(EXP(-$G551/INDEX($AV$5:$BA$12,MATCH($D551,$AR$5:$AR$12,0),6))*($G551/INDEX($AV$5:$BA$12,MATCH($D551,$AR$5:$AR$12,0),6))^$I551)),0)</x:f>
        <x:v>0</x:v>
      </x:c>
      <x:c r="AD551" s="145" t="n">
        <x:f>IFERROR((EXP(-$G551/INDEX($AV$5:$BA$12,MATCH($D551,$AR$5:$AR$12,0),6))*($G551/INDEX($AV$5:$BA$12,MATCH($D551,$AR$5:$AR$12,0),6))^$I551)/((EXP(-$G551/INDEX($AV$5:$BA$12,MATCH($D551,$AR$5:$AR$12,0),1))*($G551/INDEX($AV$5:$BA$12,MATCH($D551,$AR$5:$AR$12,0),1))^$I551)+(EXP(-$G551/INDEX($AV$5:$BA$12,MATCH($D551,$AR$5:$AR$12,0),2))*($G551/INDEX($AV$5:$BA$12,MATCH($D551,$AR$5:$AR$12,0),2))^$I551)+(EXP(-$G551/INDEX($AV$5:$BA$12,MATCH($D551,$AR$5:$AR$12,0),3))*($G551/INDEX($AV$5:$BA$12,MATCH($D551,$AR$5:$AR$12,0),3))^$I551)+(EXP(-$G551/INDEX($AV$5:$BA$12,MATCH($D551,$AR$5:$AR$12,0),4))*($G551/INDEX($AV$5:$BA$12,MATCH($D551,$AR$5:$AR$12,0),4))^$I551)+(EXP(-$G551/INDEX($AV$5:$BA$12,MATCH($D551,$AR$5:$AR$12,0),5))*($G551/INDEX($AV$5:$BA$12,MATCH($D551,$AR$5:$AR$12,0),5))^$I551)+(EXP(-$G551/INDEX($AV$5:$BA$12,MATCH($D551,$AR$5:$AR$12,0),6))*($G551/INDEX($AV$5:$BA$12,MATCH($D551,$AR$5:$AR$12,0),6))^$I551)),0)</x:f>
        <x:v>0</x:v>
      </x:c>
      <x:c r="AE551" s="145" t="n">
        <x:f>IFERROR((EXP(-$G551/INDEX($BB$5:$BG$12,MATCH($D551,$AR$5:$AR$12,0),1))*($G551/INDEX($BB$5:$BG$12,MATCH($D551,$AR$5:$AR$12,0),1))^$J551)/((EXP(-$G551/INDEX($BB$5:$BG$12,MATCH($D551,$AR$5:$AR$12,0),1))*($G551/INDEX($BB$5:$BG$12,MATCH($D551,$AR$5:$AR$12,0),1))^$J551)+(EXP(-$G551/INDEX($BB$5:$BG$12,MATCH($D551,$AR$5:$AR$12,0),2))*($G551/INDEX($BB$5:$BG$12,MATCH($D551,$AR$5:$AR$12,0),2))^$J551)+(EXP(-$G551/INDEX($BB$5:$BG$12,MATCH($D551,$AR$5:$AR$12,0),3))*($G551/INDEX($BB$5:$BG$12,MATCH($D551,$AR$5:$AR$12,0),3))^$J551)+(EXP(-$G551/INDEX($BB$5:$BG$12,MATCH($D551,$AR$5:$AR$12,0),4))*($G551/INDEX($BB$5:$BG$12,MATCH($D551,$AR$5:$AR$12,0),4))^$J551)+(EXP(-$G551/INDEX($BB$5:$BG$12,MATCH($D551,$AR$5:$AR$12,0),5))*($G551/INDEX($BB$5:$BG$12,MATCH($D551,$AR$5:$AR$12,0),5))^$J551)+(EXP(-$G551/INDEX($BB$5:$BG$12,MATCH($D551,$AR$5:$AR$12,0),6))*($G551/INDEX($BB$5:$BG$12,MATCH($D551,$AR$5:$AR$12,0),6))^$J551)),0)</x:f>
        <x:v>0</x:v>
      </x:c>
      <x:c r="AF551" s="145" t="n">
        <x:f>IFERROR((EXP(-$G551/INDEX($BB$5:$BG$12,MATCH($D551,$AR$5:$AR$12,0),2))*($G551/INDEX($BB$5:$BG$12,MATCH($D551,$AR$5:$AR$12,0),2))^$J551)/((EXP(-$G551/INDEX($BB$5:$BG$12,MATCH($D551,$AR$5:$AR$12,0),1))*($G551/INDEX($BB$5:$BG$12,MATCH($D551,$AR$5:$AR$12,0),1))^$J551)+(EXP(-$G551/INDEX($BB$5:$BG$12,MATCH($D551,$AR$5:$AR$12,0),2))*($G551/INDEX($BB$5:$BG$12,MATCH($D551,$AR$5:$AR$12,0),2))^$J551)+(EXP(-$G551/INDEX($BB$5:$BG$12,MATCH($D551,$AR$5:$AR$12,0),3))*($G551/INDEX($BB$5:$BG$12,MATCH($D551,$AR$5:$AR$12,0),3))^$J551)+(EXP(-$G551/INDEX($BB$5:$BG$12,MATCH($D551,$AR$5:$AR$12,0),4))*($G551/INDEX($BB$5:$BG$12,MATCH($D551,$AR$5:$AR$12,0),4))^$J551)+(EXP(-$G551/INDEX($BB$5:$BG$12,MATCH($D551,$AR$5:$AR$12,0),5))*($G551/INDEX($BB$5:$BG$12,MATCH($D551,$AR$5:$AR$12,0),5))^$J551)+(EXP(-$G551/INDEX($BB$5:$BG$12,MATCH($D551,$AR$5:$AR$12,0),6))*($G551/INDEX($BB$5:$BG$12,MATCH($D551,$AR$5:$AR$12,0),6))^$J551)),0)</x:f>
        <x:v>0</x:v>
      </x:c>
      <x:c r="AG551" s="145" t="n">
        <x:f>IFERROR((EXP(-$G551/INDEX($BB$5:$BG$12,MATCH($D551,$AR$5:$AR$12,0),3))*($G551/INDEX($BB$5:$BG$12,MATCH($D551,$AR$5:$AR$12,0),3))^$J551)/((EXP(-$G551/INDEX($BB$5:$BG$12,MATCH($D551,$AR$5:$AR$12,0),1))*($G551/INDEX($BB$5:$BG$12,MATCH($D551,$AR$5:$AR$12,0),1))^$J551)+(EXP(-$G551/INDEX($BB$5:$BG$12,MATCH($D551,$AR$5:$AR$12,0),2))*($G551/INDEX($BB$5:$BG$12,MATCH($D551,$AR$5:$AR$12,0),2))^$J551)+(EXP(-$G551/INDEX($BB$5:$BG$12,MATCH($D551,$AR$5:$AR$12,0),3))*($G551/INDEX($BB$5:$BG$12,MATCH($D551,$AR$5:$AR$12,0),3))^$J551)+(EXP(-$G551/INDEX($BB$5:$BG$12,MATCH($D551,$AR$5:$AR$12,0),4))*($G551/INDEX($BB$5:$BG$12,MATCH($D551,$AR$5:$AR$12,0),4))^$J551)+(EXP(-$G551/INDEX($BB$5:$BG$12,MATCH($D551,$AR$5:$AR$12,0),5))*($G551/INDEX($BB$5:$BG$12,MATCH($D551,$AR$5:$AR$12,0),5))^$J551)+(EXP(-$G551/INDEX($BB$5:$BG$12,MATCH($D551,$AR$5:$AR$12,0),6))*($G551/INDEX($BB$5:$BG$12,MATCH($D551,$AR$5:$AR$12,0),6))^$J551)),0)</x:f>
        <x:v>0</x:v>
      </x:c>
      <x:c r="AH551" s="145" t="n">
        <x:f>IFERROR((EXP(-$G551/INDEX($BB$5:$BG$12,MATCH($D551,$AR$5:$AR$12,0),4))*($G551/INDEX($BB$5:$BG$12,MATCH($D551,$AR$5:$AR$12,0),4))^$J551)/((EXP(-$G551/INDEX($BB$5:$BG$12,MATCH($D551,$AR$5:$AR$12,0),1))*($G551/INDEX($BB$5:$BG$12,MATCH($D551,$AR$5:$AR$12,0),1))^$J551)+(EXP(-$G551/INDEX($BB$5:$BG$12,MATCH($D551,$AR$5:$AR$12,0),2))*($G551/INDEX($BB$5:$BG$12,MATCH($D551,$AR$5:$AR$12,0),2))^$J551)+(EXP(-$G551/INDEX($BB$5:$BG$12,MATCH($D551,$AR$5:$AR$12,0),3))*($G551/INDEX($BB$5:$BG$12,MATCH($D551,$AR$5:$AR$12,0),3))^$J551)+(EXP(-$G551/INDEX($BB$5:$BG$12,MATCH($D551,$AR$5:$AR$12,0),4))*($G551/INDEX($BB$5:$BG$12,MATCH($D551,$AR$5:$AR$12,0),4))^$J551)+(EXP(-$G551/INDEX($BB$5:$BG$12,MATCH($D551,$AR$5:$AR$12,0),5))*($G551/INDEX($BB$5:$BG$12,MATCH($D551,$AR$5:$AR$12,0),5))^$J551)+(EXP(-$G551/INDEX($BB$5:$BG$12,MATCH($D551,$AR$5:$AR$12,0),6))*($G551/INDEX($BB$5:$BG$12,MATCH($D551,$AR$5:$AR$12,0),6))^$J551)),0)</x:f>
        <x:v>0</x:v>
      </x:c>
      <x:c r="AI551" s="145" t="n">
        <x:f>IFERROR((EXP(-$G551/INDEX($BB$5:$BG$12,MATCH($D551,$AR$5:$AR$12,0),5))*($G551/INDEX($BB$5:$BG$12,MATCH($D551,$AR$5:$AR$12,0),5))^$J551)/((EXP(-$G551/INDEX($BB$5:$BG$12,MATCH($D551,$AR$5:$AR$12,0),1))*($G551/INDEX($BB$5:$BG$12,MATCH($D551,$AR$5:$AR$12,0),1))^$J551)+(EXP(-$G551/INDEX($BB$5:$BG$12,MATCH($D551,$AR$5:$AR$12,0),2))*($G551/INDEX($BB$5:$BG$12,MATCH($D551,$AR$5:$AR$12,0),2))^$J551)+(EXP(-$G551/INDEX($BB$5:$BG$12,MATCH($D551,$AR$5:$AR$12,0),3))*($G551/INDEX($BB$5:$BG$12,MATCH($D551,$AR$5:$AR$12,0),3))^$J551)+(EXP(-$G551/INDEX($BB$5:$BG$12,MATCH($D551,$AR$5:$AR$12,0),4))*($G551/INDEX($BB$5:$BG$12,MATCH($D551,$AR$5:$AR$12,0),4))^$J551)+(EXP(-$G551/INDEX($BB$5:$BG$12,MATCH($D551,$AR$5:$AR$12,0),5))*($G551/INDEX($BB$5:$BG$12,MATCH($D551,$AR$5:$AR$12,0),5))^$J551)+(EXP(-$G551/INDEX($BB$5:$BG$12,MATCH($D551,$AR$5:$AR$12,0),6))*($G551/INDEX($BB$5:$BG$12,MATCH($D551,$AR$5:$AR$12,0),6))^$J551)),0)</x:f>
        <x:v>0</x:v>
      </x:c>
      <x:c r="AJ551" s="145" t="n">
        <x:f>IFERROR((EXP(-$G551/INDEX($BB$5:$BG$12,MATCH($D551,$AR$5:$AR$12,0),6))*($G551/INDEX($BB$5:$BG$12,MATCH($D551,$AR$5:$AR$12,0),6))^$J551)/((EXP(-$G551/INDEX($BB$5:$BG$12,MATCH($D551,$AR$5:$AR$12,0),1))*($G551/INDEX($BB$5:$BG$12,MATCH($D551,$AR$5:$AR$12,0),1))^$J551)+(EXP(-$G551/INDEX($BB$5:$BG$12,MATCH($D551,$AR$5:$AR$12,0),2))*($G551/INDEX($BB$5:$BG$12,MATCH($D551,$AR$5:$AR$12,0),2))^$J551)+(EXP(-$G551/INDEX($BB$5:$BG$12,MATCH($D551,$AR$5:$AR$12,0),3))*($G551/INDEX($BB$5:$BG$12,MATCH($D551,$AR$5:$AR$12,0),3))^$J551)+(EXP(-$G551/INDEX($BB$5:$BG$12,MATCH($D551,$AR$5:$AR$12,0),4))*($G551/INDEX($BB$5:$BG$12,MATCH($D551,$AR$5:$AR$12,0),4))^$J551)+(EXP(-$G551/INDEX($BB$5:$BG$12,MATCH($D551,$AR$5:$AR$12,0),5))*($G551/INDEX($BB$5:$BG$12,MATCH($D551,$AR$5:$AR$12,0),5))^$J551)+(EXP(-$G551/INDEX($BB$5:$BG$12,MATCH($D551,$AR$5:$AR$12,0),6))*($G551/INDEX($BB$5:$BG$12,MATCH($D551,$AR$5:$AR$12,0),6))^$J551)),0)</x:f>
        <x:v>0</x:v>
      </x:c>
      <x:c r="BJ551"/>
      <x:c r="BK551"/>
      <x:c r="BL551"/>
      <x:c r="BM551"/>
      <x:c r="BN551"/>
      <x:c r="BO551"/>
      <x:c r="BP551"/>
      <x:c r="BQ551"/>
      <x:c r="BR551"/>
      <x:c r="BS551"/>
      <x:c r="BT551"/>
      <x:c r="BU551"/>
      <x:c r="BV551"/>
      <x:c r="BW551"/>
      <x:c r="BX551"/>
      <x:c r="BY551"/>
      <x:c r="BZ551"/>
    </x:row>
    <x:row r="552">
      <x:c r="A552" s="30" t="n">
        <x:f>'対象台データ'!A550</x:f>
        <x:v>46230</x:v>
      </x:c>
      <x:c r="B552" s="1004" t="str">
        <x:f>'対象台データ'!B550</x:f>
        <x:v>月</x:v>
      </x:c>
      <x:c r="C552" s="1004" t="str">
        <x:f>'対象台データ'!C550</x:f>
        <x:v>7/27</x:v>
      </x:c>
      <x:c r="D552" t="str">
        <x:f>'対象台データ'!D550</x:f>
        <x:v>東京喰種</x:v>
      </x:c>
      <x:c r="E552" s="1015" t="n">
        <x:f>IF($X552="A",MIN(100,MAX(0,55+(V552-55)*(1+0.4*SQRT(MIN(G552/8000,1))))),MIN(100,MAX(0,V552)))</x:f>
        <x:v>62.236781741319945</x:v>
      </x:c>
      <x:c r="F552" s="1017" t="n">
        <x:f>'対象台データ'!E550</x:f>
        <x:v>476</x:v>
      </x:c>
      <x:c r="G552" s="644" t="n">
        <x:f>'対象台データ'!F550</x:f>
        <x:v>5910</x:v>
      </x:c>
      <x:c r="H552" s="644" t="n">
        <x:f>'対象台データ'!G550</x:f>
        <x:v>1099</x:v>
      </x:c>
      <x:c r="I552" s="644" t="n">
        <x:f>'対象台データ'!H550</x:f>
        <x:v>0</x:v>
      </x:c>
      <x:c r="J552" s="644" t="n">
        <x:f>'対象台データ'!I550</x:f>
        <x:v>26</x:v>
      </x:c>
      <x:c r="K552" s="145" t="n">
        <x:f>'対象台データ'!K550</x:f>
        <x:v>1.0619853355893965</x:v>
      </x:c>
      <x:c r="L552" s="28" t="n">
        <x:f>IF(G552&lt;=0,5,IF(G552&lt;1500,5+(G552-0)*(20-5)/(1500-0),IF(G552&lt;3000,20+(G552-1500)*(40-20)/(3000-1500),IF(G552&lt;4500,40+(G552-3000)*(58-40)/(4500-3000),IF(G552&lt;6000,58+(G552-4500)*(72-58)/(6000-4500),IF(G552&lt;7500,72+(G552-6000)*(84-72)/(7500-6000),IF(G552&lt;9000,84+(G552-7500)*(93-84)/(9000-7500),IF(G552&lt;11000,93+(G552-9000)*(100-93)/(11000-9000),100))))))))</x:f>
        <x:v>71.16</x:v>
      </x:c>
      <x:c r="M552" s="28" t="n">
        <x:v>1</x:v>
      </x:c>
      <x:c r="N552" s="28" t="n">
        <x:f>MIN(100,L552*M552)</x:f>
        <x:v>71.16</x:v>
      </x:c>
      <x:c r="O552" s="28" t="n">
        <x:f>IF(K552&lt;=0.8,0,IF(K552&lt;0.9,0+(K552-0.8)*(10-0)/(0.9-0.8),IF(K552&lt;1,10+(K552-0.9)*(35-10)/(1-0.9),IF(K552&lt;1.2,35+(K552-1)*(87-35)/(1.2-1),IF(K552&lt;1.3,87+(K552-1.2)*(96-87)/(1.3-1.2),IF(K552&lt;1.45,96+(K552-1.3)*(100-96)/(1.45-1.3),100))))))</x:f>
        <x:v>51.11618725324308</x:v>
      </x:c>
      <x:c r="P552" s="145" t="n">
        <x:f>MIN(1,SQRT(G552/8000))</x:f>
        <x:v>0.8595056718835542</x:v>
      </x:c>
      <x:c r="Q552" s="28" t="n">
        <x:f>35+(O552-35)*P552</x:f>
        <x:v>48.85195435329987</x:v>
      </x:c>
      <x:c r="R552" s="28" t="n">
        <x:f>IF(K552&lt;0.95,MIN(25,(0.95-K552)*250),0)</x:f>
        <x:v>0</x:v>
      </x:c>
      <x:c r="S552" s="28" t="n">
        <x:f>IF($X552="A",Y552*5+Z552*15+AA552*30+AB552*60+AC552*80+AD552*100,0)</x:f>
        <x:v>0</x:v>
      </x:c>
      <x:c r="T552" s="28" t="n">
        <x:f>IF($X552="A",AE552*5+AF552*15+AG552*30+AH552*60+AI552*80+AJ552*100,0)</x:f>
        <x:v>0</x:v>
      </x:c>
      <x:c r="U552" s="28" t="n">
        <x:f>IF($X552="A",S552*15%+T552*30%+Q552*55%,0)</x:f>
        <x:v>0</x:v>
      </x:c>
      <x:c r="V552" s="1019" t="n">
        <x:f>IF($X552="A",U552*80%+N552*20%,N552*IFERROR(INDEX($AT$5:$AT$60,MATCH($D552,$AR$5:$AR$60,0)),0.6)+Q552*IFERROR(INDEX($AU$5:$AU$60,MATCH($D552,$AR$5:$AR$60,0)),0.4)-R552)</x:f>
        <x:v>62.236781741319945</x:v>
      </x:c>
      <x:c r="W552" s="25" t="str">
        <x:f>IF(E552&gt;=90,"設定6級候補",IF(E552&gt;=75,"設定4以上強候補",IF(E552&gt;=60,"設定4以上を疑う","要観察")))</x:f>
        <x:v>設定4以上を疑う</x:v>
      </x:c>
      <x:c r="X552" s="1004" t="str">
        <x:f>IFERROR(INDEX($AS$5:$AS$60,MATCH($D552,$AR$5:$AR$60,0)),"AT")</x:f>
        <x:v>AT</x:v>
      </x:c>
      <x:c r="Y552" s="145" t="n">
        <x:f>IFERROR((EXP(-$G552/INDEX($AV$5:$BA$12,MATCH($D552,$AR$5:$AR$12,0),1))*($G552/INDEX($AV$5:$BA$12,MATCH($D552,$AR$5:$AR$12,0),1))^$I552)/((EXP(-$G552/INDEX($AV$5:$BA$12,MATCH($D552,$AR$5:$AR$12,0),1))*($G552/INDEX($AV$5:$BA$12,MATCH($D552,$AR$5:$AR$12,0),1))^$I552)+(EXP(-$G552/INDEX($AV$5:$BA$12,MATCH($D552,$AR$5:$AR$12,0),2))*($G552/INDEX($AV$5:$BA$12,MATCH($D552,$AR$5:$AR$12,0),2))^$I552)+(EXP(-$G552/INDEX($AV$5:$BA$12,MATCH($D552,$AR$5:$AR$12,0),3))*($G552/INDEX($AV$5:$BA$12,MATCH($D552,$AR$5:$AR$12,0),3))^$I552)+(EXP(-$G552/INDEX($AV$5:$BA$12,MATCH($D552,$AR$5:$AR$12,0),4))*($G552/INDEX($AV$5:$BA$12,MATCH($D552,$AR$5:$AR$12,0),4))^$I552)+(EXP(-$G552/INDEX($AV$5:$BA$12,MATCH($D552,$AR$5:$AR$12,0),5))*($G552/INDEX($AV$5:$BA$12,MATCH($D552,$AR$5:$AR$12,0),5))^$I552)+(EXP(-$G552/INDEX($AV$5:$BA$12,MATCH($D552,$AR$5:$AR$12,0),6))*($G552/INDEX($AV$5:$BA$12,MATCH($D552,$AR$5:$AR$12,0),6))^$I552)),0)</x:f>
        <x:v>0</x:v>
      </x:c>
      <x:c r="Z552" s="145" t="n">
        <x:f>IFERROR((EXP(-$G552/INDEX($AV$5:$BA$12,MATCH($D552,$AR$5:$AR$12,0),2))*($G552/INDEX($AV$5:$BA$12,MATCH($D552,$AR$5:$AR$12,0),2))^$I552)/((EXP(-$G552/INDEX($AV$5:$BA$12,MATCH($D552,$AR$5:$AR$12,0),1))*($G552/INDEX($AV$5:$BA$12,MATCH($D552,$AR$5:$AR$12,0),1))^$I552)+(EXP(-$G552/INDEX($AV$5:$BA$12,MATCH($D552,$AR$5:$AR$12,0),2))*($G552/INDEX($AV$5:$BA$12,MATCH($D552,$AR$5:$AR$12,0),2))^$I552)+(EXP(-$G552/INDEX($AV$5:$BA$12,MATCH($D552,$AR$5:$AR$12,0),3))*($G552/INDEX($AV$5:$BA$12,MATCH($D552,$AR$5:$AR$12,0),3))^$I552)+(EXP(-$G552/INDEX($AV$5:$BA$12,MATCH($D552,$AR$5:$AR$12,0),4))*($G552/INDEX($AV$5:$BA$12,MATCH($D552,$AR$5:$AR$12,0),4))^$I552)+(EXP(-$G552/INDEX($AV$5:$BA$12,MATCH($D552,$AR$5:$AR$12,0),5))*($G552/INDEX($AV$5:$BA$12,MATCH($D552,$AR$5:$AR$12,0),5))^$I552)+(EXP(-$G552/INDEX($AV$5:$BA$12,MATCH($D552,$AR$5:$AR$12,0),6))*($G552/INDEX($AV$5:$BA$12,MATCH($D552,$AR$5:$AR$12,0),6))^$I552)),0)</x:f>
        <x:v>0</x:v>
      </x:c>
      <x:c r="AA552" s="145" t="n">
        <x:f>IFERROR((EXP(-$G552/INDEX($AV$5:$BA$12,MATCH($D552,$AR$5:$AR$12,0),3))*($G552/INDEX($AV$5:$BA$12,MATCH($D552,$AR$5:$AR$12,0),3))^$I552)/((EXP(-$G552/INDEX($AV$5:$BA$12,MATCH($D552,$AR$5:$AR$12,0),1))*($G552/INDEX($AV$5:$BA$12,MATCH($D552,$AR$5:$AR$12,0),1))^$I552)+(EXP(-$G552/INDEX($AV$5:$BA$12,MATCH($D552,$AR$5:$AR$12,0),2))*($G552/INDEX($AV$5:$BA$12,MATCH($D552,$AR$5:$AR$12,0),2))^$I552)+(EXP(-$G552/INDEX($AV$5:$BA$12,MATCH($D552,$AR$5:$AR$12,0),3))*($G552/INDEX($AV$5:$BA$12,MATCH($D552,$AR$5:$AR$12,0),3))^$I552)+(EXP(-$G552/INDEX($AV$5:$BA$12,MATCH($D552,$AR$5:$AR$12,0),4))*($G552/INDEX($AV$5:$BA$12,MATCH($D552,$AR$5:$AR$12,0),4))^$I552)+(EXP(-$G552/INDEX($AV$5:$BA$12,MATCH($D552,$AR$5:$AR$12,0),5))*($G552/INDEX($AV$5:$BA$12,MATCH($D552,$AR$5:$AR$12,0),5))^$I552)+(EXP(-$G552/INDEX($AV$5:$BA$12,MATCH($D552,$AR$5:$AR$12,0),6))*($G552/INDEX($AV$5:$BA$12,MATCH($D552,$AR$5:$AR$12,0),6))^$I552)),0)</x:f>
        <x:v>0</x:v>
      </x:c>
      <x:c r="AB552" s="145" t="n">
        <x:f>IFERROR((EXP(-$G552/INDEX($AV$5:$BA$12,MATCH($D552,$AR$5:$AR$12,0),4))*($G552/INDEX($AV$5:$BA$12,MATCH($D552,$AR$5:$AR$12,0),4))^$I552)/((EXP(-$G552/INDEX($AV$5:$BA$12,MATCH($D552,$AR$5:$AR$12,0),1))*($G552/INDEX($AV$5:$BA$12,MATCH($D552,$AR$5:$AR$12,0),1))^$I552)+(EXP(-$G552/INDEX($AV$5:$BA$12,MATCH($D552,$AR$5:$AR$12,0),2))*($G552/INDEX($AV$5:$BA$12,MATCH($D552,$AR$5:$AR$12,0),2))^$I552)+(EXP(-$G552/INDEX($AV$5:$BA$12,MATCH($D552,$AR$5:$AR$12,0),3))*($G552/INDEX($AV$5:$BA$12,MATCH($D552,$AR$5:$AR$12,0),3))^$I552)+(EXP(-$G552/INDEX($AV$5:$BA$12,MATCH($D552,$AR$5:$AR$12,0),4))*($G552/INDEX($AV$5:$BA$12,MATCH($D552,$AR$5:$AR$12,0),4))^$I552)+(EXP(-$G552/INDEX($AV$5:$BA$12,MATCH($D552,$AR$5:$AR$12,0),5))*($G552/INDEX($AV$5:$BA$12,MATCH($D552,$AR$5:$AR$12,0),5))^$I552)+(EXP(-$G552/INDEX($AV$5:$BA$12,MATCH($D552,$AR$5:$AR$12,0),6))*($G552/INDEX($AV$5:$BA$12,MATCH($D552,$AR$5:$AR$12,0),6))^$I552)),0)</x:f>
        <x:v>0</x:v>
      </x:c>
      <x:c r="AC552" s="145" t="n">
        <x:f>IFERROR((EXP(-$G552/INDEX($AV$5:$BA$12,MATCH($D552,$AR$5:$AR$12,0),5))*($G552/INDEX($AV$5:$BA$12,MATCH($D552,$AR$5:$AR$12,0),5))^$I552)/((EXP(-$G552/INDEX($AV$5:$BA$12,MATCH($D552,$AR$5:$AR$12,0),1))*($G552/INDEX($AV$5:$BA$12,MATCH($D552,$AR$5:$AR$12,0),1))^$I552)+(EXP(-$G552/INDEX($AV$5:$BA$12,MATCH($D552,$AR$5:$AR$12,0),2))*($G552/INDEX($AV$5:$BA$12,MATCH($D552,$AR$5:$AR$12,0),2))^$I552)+(EXP(-$G552/INDEX($AV$5:$BA$12,MATCH($D552,$AR$5:$AR$12,0),3))*($G552/INDEX($AV$5:$BA$12,MATCH($D552,$AR$5:$AR$12,0),3))^$I552)+(EXP(-$G552/INDEX($AV$5:$BA$12,MATCH($D552,$AR$5:$AR$12,0),4))*($G552/INDEX($AV$5:$BA$12,MATCH($D552,$AR$5:$AR$12,0),4))^$I552)+(EXP(-$G552/INDEX($AV$5:$BA$12,MATCH($D552,$AR$5:$AR$12,0),5))*($G552/INDEX($AV$5:$BA$12,MATCH($D552,$AR$5:$AR$12,0),5))^$I552)+(EXP(-$G552/INDEX($AV$5:$BA$12,MATCH($D552,$AR$5:$AR$12,0),6))*($G552/INDEX($AV$5:$BA$12,MATCH($D552,$AR$5:$AR$12,0),6))^$I552)),0)</x:f>
        <x:v>0</x:v>
      </x:c>
      <x:c r="AD552" s="145" t="n">
        <x:f>IFERROR((EXP(-$G552/INDEX($AV$5:$BA$12,MATCH($D552,$AR$5:$AR$12,0),6))*($G552/INDEX($AV$5:$BA$12,MATCH($D552,$AR$5:$AR$12,0),6))^$I552)/((EXP(-$G552/INDEX($AV$5:$BA$12,MATCH($D552,$AR$5:$AR$12,0),1))*($G552/INDEX($AV$5:$BA$12,MATCH($D552,$AR$5:$AR$12,0),1))^$I552)+(EXP(-$G552/INDEX($AV$5:$BA$12,MATCH($D552,$AR$5:$AR$12,0),2))*($G552/INDEX($AV$5:$BA$12,MATCH($D552,$AR$5:$AR$12,0),2))^$I552)+(EXP(-$G552/INDEX($AV$5:$BA$12,MATCH($D552,$AR$5:$AR$12,0),3))*($G552/INDEX($AV$5:$BA$12,MATCH($D552,$AR$5:$AR$12,0),3))^$I552)+(EXP(-$G552/INDEX($AV$5:$BA$12,MATCH($D552,$AR$5:$AR$12,0),4))*($G552/INDEX($AV$5:$BA$12,MATCH($D552,$AR$5:$AR$12,0),4))^$I552)+(EXP(-$G552/INDEX($AV$5:$BA$12,MATCH($D552,$AR$5:$AR$12,0),5))*($G552/INDEX($AV$5:$BA$12,MATCH($D552,$AR$5:$AR$12,0),5))^$I552)+(EXP(-$G552/INDEX($AV$5:$BA$12,MATCH($D552,$AR$5:$AR$12,0),6))*($G552/INDEX($AV$5:$BA$12,MATCH($D552,$AR$5:$AR$12,0),6))^$I552)),0)</x:f>
        <x:v>0</x:v>
      </x:c>
      <x:c r="AE552" s="145" t="n">
        <x:f>IFERROR((EXP(-$G552/INDEX($BB$5:$BG$12,MATCH($D552,$AR$5:$AR$12,0),1))*($G552/INDEX($BB$5:$BG$12,MATCH($D552,$AR$5:$AR$12,0),1))^$J552)/((EXP(-$G552/INDEX($BB$5:$BG$12,MATCH($D552,$AR$5:$AR$12,0),1))*($G552/INDEX($BB$5:$BG$12,MATCH($D552,$AR$5:$AR$12,0),1))^$J552)+(EXP(-$G552/INDEX($BB$5:$BG$12,MATCH($D552,$AR$5:$AR$12,0),2))*($G552/INDEX($BB$5:$BG$12,MATCH($D552,$AR$5:$AR$12,0),2))^$J552)+(EXP(-$G552/INDEX($BB$5:$BG$12,MATCH($D552,$AR$5:$AR$12,0),3))*($G552/INDEX($BB$5:$BG$12,MATCH($D552,$AR$5:$AR$12,0),3))^$J552)+(EXP(-$G552/INDEX($BB$5:$BG$12,MATCH($D552,$AR$5:$AR$12,0),4))*($G552/INDEX($BB$5:$BG$12,MATCH($D552,$AR$5:$AR$12,0),4))^$J552)+(EXP(-$G552/INDEX($BB$5:$BG$12,MATCH($D552,$AR$5:$AR$12,0),5))*($G552/INDEX($BB$5:$BG$12,MATCH($D552,$AR$5:$AR$12,0),5))^$J552)+(EXP(-$G552/INDEX($BB$5:$BG$12,MATCH($D552,$AR$5:$AR$12,0),6))*($G552/INDEX($BB$5:$BG$12,MATCH($D552,$AR$5:$AR$12,0),6))^$J552)),0)</x:f>
        <x:v>0</x:v>
      </x:c>
      <x:c r="AF552" s="145" t="n">
        <x:f>IFERROR((EXP(-$G552/INDEX($BB$5:$BG$12,MATCH($D552,$AR$5:$AR$12,0),2))*($G552/INDEX($BB$5:$BG$12,MATCH($D552,$AR$5:$AR$12,0),2))^$J552)/((EXP(-$G552/INDEX($BB$5:$BG$12,MATCH($D552,$AR$5:$AR$12,0),1))*($G552/INDEX($BB$5:$BG$12,MATCH($D552,$AR$5:$AR$12,0),1))^$J552)+(EXP(-$G552/INDEX($BB$5:$BG$12,MATCH($D552,$AR$5:$AR$12,0),2))*($G552/INDEX($BB$5:$BG$12,MATCH($D552,$AR$5:$AR$12,0),2))^$J552)+(EXP(-$G552/INDEX($BB$5:$BG$12,MATCH($D552,$AR$5:$AR$12,0),3))*($G552/INDEX($BB$5:$BG$12,MATCH($D552,$AR$5:$AR$12,0),3))^$J552)+(EXP(-$G552/INDEX($BB$5:$BG$12,MATCH($D552,$AR$5:$AR$12,0),4))*($G552/INDEX($BB$5:$BG$12,MATCH($D552,$AR$5:$AR$12,0),4))^$J552)+(EXP(-$G552/INDEX($BB$5:$BG$12,MATCH($D552,$AR$5:$AR$12,0),5))*($G552/INDEX($BB$5:$BG$12,MATCH($D552,$AR$5:$AR$12,0),5))^$J552)+(EXP(-$G552/INDEX($BB$5:$BG$12,MATCH($D552,$AR$5:$AR$12,0),6))*($G552/INDEX($BB$5:$BG$12,MATCH($D552,$AR$5:$AR$12,0),6))^$J552)),0)</x:f>
        <x:v>0</x:v>
      </x:c>
      <x:c r="AG552" s="145" t="n">
        <x:f>IFERROR((EXP(-$G552/INDEX($BB$5:$BG$12,MATCH($D552,$AR$5:$AR$12,0),3))*($G552/INDEX($BB$5:$BG$12,MATCH($D552,$AR$5:$AR$12,0),3))^$J552)/((EXP(-$G552/INDEX($BB$5:$BG$12,MATCH($D552,$AR$5:$AR$12,0),1))*($G552/INDEX($BB$5:$BG$12,MATCH($D552,$AR$5:$AR$12,0),1))^$J552)+(EXP(-$G552/INDEX($BB$5:$BG$12,MATCH($D552,$AR$5:$AR$12,0),2))*($G552/INDEX($BB$5:$BG$12,MATCH($D552,$AR$5:$AR$12,0),2))^$J552)+(EXP(-$G552/INDEX($BB$5:$BG$12,MATCH($D552,$AR$5:$AR$12,0),3))*($G552/INDEX($BB$5:$BG$12,MATCH($D552,$AR$5:$AR$12,0),3))^$J552)+(EXP(-$G552/INDEX($BB$5:$BG$12,MATCH($D552,$AR$5:$AR$12,0),4))*($G552/INDEX($BB$5:$BG$12,MATCH($D552,$AR$5:$AR$12,0),4))^$J552)+(EXP(-$G552/INDEX($BB$5:$BG$12,MATCH($D552,$AR$5:$AR$12,0),5))*($G552/INDEX($BB$5:$BG$12,MATCH($D552,$AR$5:$AR$12,0),5))^$J552)+(EXP(-$G552/INDEX($BB$5:$BG$12,MATCH($D552,$AR$5:$AR$12,0),6))*($G552/INDEX($BB$5:$BG$12,MATCH($D552,$AR$5:$AR$12,0),6))^$J552)),0)</x:f>
        <x:v>0</x:v>
      </x:c>
      <x:c r="AH552" s="145" t="n">
        <x:f>IFERROR((EXP(-$G552/INDEX($BB$5:$BG$12,MATCH($D552,$AR$5:$AR$12,0),4))*($G552/INDEX($BB$5:$BG$12,MATCH($D552,$AR$5:$AR$12,0),4))^$J552)/((EXP(-$G552/INDEX($BB$5:$BG$12,MATCH($D552,$AR$5:$AR$12,0),1))*($G552/INDEX($BB$5:$BG$12,MATCH($D552,$AR$5:$AR$12,0),1))^$J552)+(EXP(-$G552/INDEX($BB$5:$BG$12,MATCH($D552,$AR$5:$AR$12,0),2))*($G552/INDEX($BB$5:$BG$12,MATCH($D552,$AR$5:$AR$12,0),2))^$J552)+(EXP(-$G552/INDEX($BB$5:$BG$12,MATCH($D552,$AR$5:$AR$12,0),3))*($G552/INDEX($BB$5:$BG$12,MATCH($D552,$AR$5:$AR$12,0),3))^$J552)+(EXP(-$G552/INDEX($BB$5:$BG$12,MATCH($D552,$AR$5:$AR$12,0),4))*($G552/INDEX($BB$5:$BG$12,MATCH($D552,$AR$5:$AR$12,0),4))^$J552)+(EXP(-$G552/INDEX($BB$5:$BG$12,MATCH($D552,$AR$5:$AR$12,0),5))*($G552/INDEX($BB$5:$BG$12,MATCH($D552,$AR$5:$AR$12,0),5))^$J552)+(EXP(-$G552/INDEX($BB$5:$BG$12,MATCH($D552,$AR$5:$AR$12,0),6))*($G552/INDEX($BB$5:$BG$12,MATCH($D552,$AR$5:$AR$12,0),6))^$J552)),0)</x:f>
        <x:v>0</x:v>
      </x:c>
      <x:c r="AI552" s="145" t="n">
        <x:f>IFERROR((EXP(-$G552/INDEX($BB$5:$BG$12,MATCH($D552,$AR$5:$AR$12,0),5))*($G552/INDEX($BB$5:$BG$12,MATCH($D552,$AR$5:$AR$12,0),5))^$J552)/((EXP(-$G552/INDEX($BB$5:$BG$12,MATCH($D552,$AR$5:$AR$12,0),1))*($G552/INDEX($BB$5:$BG$12,MATCH($D552,$AR$5:$AR$12,0),1))^$J552)+(EXP(-$G552/INDEX($BB$5:$BG$12,MATCH($D552,$AR$5:$AR$12,0),2))*($G552/INDEX($BB$5:$BG$12,MATCH($D552,$AR$5:$AR$12,0),2))^$J552)+(EXP(-$G552/INDEX($BB$5:$BG$12,MATCH($D552,$AR$5:$AR$12,0),3))*($G552/INDEX($BB$5:$BG$12,MATCH($D552,$AR$5:$AR$12,0),3))^$J552)+(EXP(-$G552/INDEX($BB$5:$BG$12,MATCH($D552,$AR$5:$AR$12,0),4))*($G552/INDEX($BB$5:$BG$12,MATCH($D552,$AR$5:$AR$12,0),4))^$J552)+(EXP(-$G552/INDEX($BB$5:$BG$12,MATCH($D552,$AR$5:$AR$12,0),5))*($G552/INDEX($BB$5:$BG$12,MATCH($D552,$AR$5:$AR$12,0),5))^$J552)+(EXP(-$G552/INDEX($BB$5:$BG$12,MATCH($D552,$AR$5:$AR$12,0),6))*($G552/INDEX($BB$5:$BG$12,MATCH($D552,$AR$5:$AR$12,0),6))^$J552)),0)</x:f>
        <x:v>0</x:v>
      </x:c>
      <x:c r="AJ552" s="145" t="n">
        <x:f>IFERROR((EXP(-$G552/INDEX($BB$5:$BG$12,MATCH($D552,$AR$5:$AR$12,0),6))*($G552/INDEX($BB$5:$BG$12,MATCH($D552,$AR$5:$AR$12,0),6))^$J552)/((EXP(-$G552/INDEX($BB$5:$BG$12,MATCH($D552,$AR$5:$AR$12,0),1))*($G552/INDEX($BB$5:$BG$12,MATCH($D552,$AR$5:$AR$12,0),1))^$J552)+(EXP(-$G552/INDEX($BB$5:$BG$12,MATCH($D552,$AR$5:$AR$12,0),2))*($G552/INDEX($BB$5:$BG$12,MATCH($D552,$AR$5:$AR$12,0),2))^$J552)+(EXP(-$G552/INDEX($BB$5:$BG$12,MATCH($D552,$AR$5:$AR$12,0),3))*($G552/INDEX($BB$5:$BG$12,MATCH($D552,$AR$5:$AR$12,0),3))^$J552)+(EXP(-$G552/INDEX($BB$5:$BG$12,MATCH($D552,$AR$5:$AR$12,0),4))*($G552/INDEX($BB$5:$BG$12,MATCH($D552,$AR$5:$AR$12,0),4))^$J552)+(EXP(-$G552/INDEX($BB$5:$BG$12,MATCH($D552,$AR$5:$AR$12,0),5))*($G552/INDEX($BB$5:$BG$12,MATCH($D552,$AR$5:$AR$12,0),5))^$J552)+(EXP(-$G552/INDEX($BB$5:$BG$12,MATCH($D552,$AR$5:$AR$12,0),6))*($G552/INDEX($BB$5:$BG$12,MATCH($D552,$AR$5:$AR$12,0),6))^$J552)),0)</x:f>
        <x:v>0</x:v>
      </x:c>
      <x:c r="BJ552"/>
      <x:c r="BK552"/>
      <x:c r="BL552"/>
      <x:c r="BM552"/>
      <x:c r="BN552"/>
      <x:c r="BO552"/>
      <x:c r="BP552"/>
      <x:c r="BQ552"/>
      <x:c r="BR552"/>
      <x:c r="BS552"/>
      <x:c r="BT552"/>
      <x:c r="BU552"/>
      <x:c r="BV552"/>
      <x:c r="BW552"/>
      <x:c r="BX552"/>
      <x:c r="BY552"/>
      <x:c r="BZ552"/>
    </x:row>
    <x:row r="553">
      <x:c r="A553" s="30" t="n">
        <x:f>'対象台データ'!A551</x:f>
        <x:v>46230</x:v>
      </x:c>
      <x:c r="B553" s="1004" t="str">
        <x:f>'対象台データ'!B551</x:f>
        <x:v>月</x:v>
      </x:c>
      <x:c r="C553" s="1004" t="str">
        <x:f>'対象台データ'!C551</x:f>
        <x:v>7/27</x:v>
      </x:c>
      <x:c r="D553" t="str">
        <x:f>'対象台データ'!D551</x:f>
        <x:v>東京喰種</x:v>
      </x:c>
      <x:c r="E553" s="1015" t="n">
        <x:f>IF($X553="A",MIN(100,MAX(0,55+(V553-55)*(1+0.4*SQRT(MIN(G553/8000,1))))),MIN(100,MAX(0,V553)))</x:f>
        <x:v>19.26919175568713</x:v>
      </x:c>
      <x:c r="F553" s="1017" t="n">
        <x:f>'対象台データ'!E551</x:f>
        <x:v>477</x:v>
      </x:c>
      <x:c r="G553" s="644" t="n">
        <x:f>'対象台データ'!F551</x:f>
        <x:v>5824</x:v>
      </x:c>
      <x:c r="H553" s="644" t="n">
        <x:f>'対象台データ'!G551</x:f>
        <x:v>-4402</x:v>
      </x:c>
      <x:c r="I553" s="644" t="n">
        <x:f>'対象台データ'!H551</x:f>
        <x:v>0</x:v>
      </x:c>
      <x:c r="J553" s="644" t="n">
        <x:f>'対象台データ'!I551</x:f>
        <x:v>25</x:v>
      </x:c>
      <x:c r="K553" s="145" t="n">
        <x:f>'対象台データ'!K551</x:f>
        <x:v>0.7480540293040293</x:v>
      </x:c>
      <x:c r="L553" s="28" t="n">
        <x:f>IF(G553&lt;=0,5,IF(G553&lt;1500,5+(G553-0)*(20-5)/(1500-0),IF(G553&lt;3000,20+(G553-1500)*(40-20)/(3000-1500),IF(G553&lt;4500,40+(G553-3000)*(58-40)/(4500-3000),IF(G553&lt;6000,58+(G553-4500)*(72-58)/(6000-4500),IF(G553&lt;7500,72+(G553-6000)*(84-72)/(7500-6000),IF(G553&lt;9000,84+(G553-7500)*(93-84)/(9000-7500),IF(G553&lt;11000,93+(G553-9000)*(100-93)/(11000-9000),100))))))))</x:f>
        <x:v>70.35733333333333</x:v>
      </x:c>
      <x:c r="M553" s="28" t="n">
        <x:v>1</x:v>
      </x:c>
      <x:c r="N553" s="28" t="n">
        <x:f>MIN(100,L553*M553)</x:f>
        <x:v>70.35733333333333</x:v>
      </x:c>
      <x:c r="O553" s="28" t="n">
        <x:f>IF(K553&lt;=0.8,0,IF(K553&lt;0.9,0+(K553-0.8)*(10-0)/(0.9-0.8),IF(K553&lt;1,10+(K553-0.9)*(35-10)/(1-0.9),IF(K553&lt;1.2,35+(K553-1)*(87-35)/(1.2-1),IF(K553&lt;1.3,87+(K553-1.2)*(96-87)/(1.3-1.2),IF(K553&lt;1.45,96+(K553-1.3)*(100-96)/(1.45-1.3),100))))))</x:f>
        <x:v>0</x:v>
      </x:c>
      <x:c r="P553" s="145" t="n">
        <x:f>MIN(1,SQRT(G553/8000))</x:f>
        <x:v>0.8532291603080616</x:v>
      </x:c>
      <x:c r="Q553" s="28" t="n">
        <x:f>35+(O553-35)*P553</x:f>
        <x:v>5.136979389217842</x:v>
      </x:c>
      <x:c r="R553" s="28" t="n">
        <x:f>IF(K553&lt;0.95,MIN(25,(0.95-K553)*250),0)</x:f>
        <x:v>25</x:v>
      </x:c>
      <x:c r="S553" s="28" t="n">
        <x:f>IF($X553="A",Y553*5+Z553*15+AA553*30+AB553*60+AC553*80+AD553*100,0)</x:f>
        <x:v>0</x:v>
      </x:c>
      <x:c r="T553" s="28" t="n">
        <x:f>IF($X553="A",AE553*5+AF553*15+AG553*30+AH553*60+AI553*80+AJ553*100,0)</x:f>
        <x:v>0</x:v>
      </x:c>
      <x:c r="U553" s="28" t="n">
        <x:f>IF($X553="A",S553*15%+T553*30%+Q553*55%,0)</x:f>
        <x:v>0</x:v>
      </x:c>
      <x:c r="V553" s="1019" t="n">
        <x:f>IF($X553="A",U553*80%+N553*20%,N553*IFERROR(INDEX($AT$5:$AT$60,MATCH($D553,$AR$5:$AR$60,0)),0.6)+Q553*IFERROR(INDEX($AU$5:$AU$60,MATCH($D553,$AR$5:$AR$60,0)),0.4)-R553)</x:f>
        <x:v>19.26919175568713</x:v>
      </x:c>
      <x:c r="W553" s="25" t="str">
        <x:f>IF(E553&gt;=90,"設定6級候補",IF(E553&gt;=75,"設定4以上強候補",IF(E553&gt;=60,"設定4以上を疑う","要観察")))</x:f>
        <x:v>要観察</x:v>
      </x:c>
      <x:c r="X553" s="1004" t="str">
        <x:f>IFERROR(INDEX($AS$5:$AS$60,MATCH($D553,$AR$5:$AR$60,0)),"AT")</x:f>
        <x:v>AT</x:v>
      </x:c>
      <x:c r="Y553" s="145" t="n">
        <x:f>IFERROR((EXP(-$G553/INDEX($AV$5:$BA$12,MATCH($D553,$AR$5:$AR$12,0),1))*($G553/INDEX($AV$5:$BA$12,MATCH($D553,$AR$5:$AR$12,0),1))^$I553)/((EXP(-$G553/INDEX($AV$5:$BA$12,MATCH($D553,$AR$5:$AR$12,0),1))*($G553/INDEX($AV$5:$BA$12,MATCH($D553,$AR$5:$AR$12,0),1))^$I553)+(EXP(-$G553/INDEX($AV$5:$BA$12,MATCH($D553,$AR$5:$AR$12,0),2))*($G553/INDEX($AV$5:$BA$12,MATCH($D553,$AR$5:$AR$12,0),2))^$I553)+(EXP(-$G553/INDEX($AV$5:$BA$12,MATCH($D553,$AR$5:$AR$12,0),3))*($G553/INDEX($AV$5:$BA$12,MATCH($D553,$AR$5:$AR$12,0),3))^$I553)+(EXP(-$G553/INDEX($AV$5:$BA$12,MATCH($D553,$AR$5:$AR$12,0),4))*($G553/INDEX($AV$5:$BA$12,MATCH($D553,$AR$5:$AR$12,0),4))^$I553)+(EXP(-$G553/INDEX($AV$5:$BA$12,MATCH($D553,$AR$5:$AR$12,0),5))*($G553/INDEX($AV$5:$BA$12,MATCH($D553,$AR$5:$AR$12,0),5))^$I553)+(EXP(-$G553/INDEX($AV$5:$BA$12,MATCH($D553,$AR$5:$AR$12,0),6))*($G553/INDEX($AV$5:$BA$12,MATCH($D553,$AR$5:$AR$12,0),6))^$I553)),0)</x:f>
        <x:v>0</x:v>
      </x:c>
      <x:c r="Z553" s="145" t="n">
        <x:f>IFERROR((EXP(-$G553/INDEX($AV$5:$BA$12,MATCH($D553,$AR$5:$AR$12,0),2))*($G553/INDEX($AV$5:$BA$12,MATCH($D553,$AR$5:$AR$12,0),2))^$I553)/((EXP(-$G553/INDEX($AV$5:$BA$12,MATCH($D553,$AR$5:$AR$12,0),1))*($G553/INDEX($AV$5:$BA$12,MATCH($D553,$AR$5:$AR$12,0),1))^$I553)+(EXP(-$G553/INDEX($AV$5:$BA$12,MATCH($D553,$AR$5:$AR$12,0),2))*($G553/INDEX($AV$5:$BA$12,MATCH($D553,$AR$5:$AR$12,0),2))^$I553)+(EXP(-$G553/INDEX($AV$5:$BA$12,MATCH($D553,$AR$5:$AR$12,0),3))*($G553/INDEX($AV$5:$BA$12,MATCH($D553,$AR$5:$AR$12,0),3))^$I553)+(EXP(-$G553/INDEX($AV$5:$BA$12,MATCH($D553,$AR$5:$AR$12,0),4))*($G553/INDEX($AV$5:$BA$12,MATCH($D553,$AR$5:$AR$12,0),4))^$I553)+(EXP(-$G553/INDEX($AV$5:$BA$12,MATCH($D553,$AR$5:$AR$12,0),5))*($G553/INDEX($AV$5:$BA$12,MATCH($D553,$AR$5:$AR$12,0),5))^$I553)+(EXP(-$G553/INDEX($AV$5:$BA$12,MATCH($D553,$AR$5:$AR$12,0),6))*($G553/INDEX($AV$5:$BA$12,MATCH($D553,$AR$5:$AR$12,0),6))^$I553)),0)</x:f>
        <x:v>0</x:v>
      </x:c>
      <x:c r="AA553" s="145" t="n">
        <x:f>IFERROR((EXP(-$G553/INDEX($AV$5:$BA$12,MATCH($D553,$AR$5:$AR$12,0),3))*($G553/INDEX($AV$5:$BA$12,MATCH($D553,$AR$5:$AR$12,0),3))^$I553)/((EXP(-$G553/INDEX($AV$5:$BA$12,MATCH($D553,$AR$5:$AR$12,0),1))*($G553/INDEX($AV$5:$BA$12,MATCH($D553,$AR$5:$AR$12,0),1))^$I553)+(EXP(-$G553/INDEX($AV$5:$BA$12,MATCH($D553,$AR$5:$AR$12,0),2))*($G553/INDEX($AV$5:$BA$12,MATCH($D553,$AR$5:$AR$12,0),2))^$I553)+(EXP(-$G553/INDEX($AV$5:$BA$12,MATCH($D553,$AR$5:$AR$12,0),3))*($G553/INDEX($AV$5:$BA$12,MATCH($D553,$AR$5:$AR$12,0),3))^$I553)+(EXP(-$G553/INDEX($AV$5:$BA$12,MATCH($D553,$AR$5:$AR$12,0),4))*($G553/INDEX($AV$5:$BA$12,MATCH($D553,$AR$5:$AR$12,0),4))^$I553)+(EXP(-$G553/INDEX($AV$5:$BA$12,MATCH($D553,$AR$5:$AR$12,0),5))*($G553/INDEX($AV$5:$BA$12,MATCH($D553,$AR$5:$AR$12,0),5))^$I553)+(EXP(-$G553/INDEX($AV$5:$BA$12,MATCH($D553,$AR$5:$AR$12,0),6))*($G553/INDEX($AV$5:$BA$12,MATCH($D553,$AR$5:$AR$12,0),6))^$I553)),0)</x:f>
        <x:v>0</x:v>
      </x:c>
      <x:c r="AB553" s="145" t="n">
        <x:f>IFERROR((EXP(-$G553/INDEX($AV$5:$BA$12,MATCH($D553,$AR$5:$AR$12,0),4))*($G553/INDEX($AV$5:$BA$12,MATCH($D553,$AR$5:$AR$12,0),4))^$I553)/((EXP(-$G553/INDEX($AV$5:$BA$12,MATCH($D553,$AR$5:$AR$12,0),1))*($G553/INDEX($AV$5:$BA$12,MATCH($D553,$AR$5:$AR$12,0),1))^$I553)+(EXP(-$G553/INDEX($AV$5:$BA$12,MATCH($D553,$AR$5:$AR$12,0),2))*($G553/INDEX($AV$5:$BA$12,MATCH($D553,$AR$5:$AR$12,0),2))^$I553)+(EXP(-$G553/INDEX($AV$5:$BA$12,MATCH($D553,$AR$5:$AR$12,0),3))*($G553/INDEX($AV$5:$BA$12,MATCH($D553,$AR$5:$AR$12,0),3))^$I553)+(EXP(-$G553/INDEX($AV$5:$BA$12,MATCH($D553,$AR$5:$AR$12,0),4))*($G553/INDEX($AV$5:$BA$12,MATCH($D553,$AR$5:$AR$12,0),4))^$I553)+(EXP(-$G553/INDEX($AV$5:$BA$12,MATCH($D553,$AR$5:$AR$12,0),5))*($G553/INDEX($AV$5:$BA$12,MATCH($D553,$AR$5:$AR$12,0),5))^$I553)+(EXP(-$G553/INDEX($AV$5:$BA$12,MATCH($D553,$AR$5:$AR$12,0),6))*($G553/INDEX($AV$5:$BA$12,MATCH($D553,$AR$5:$AR$12,0),6))^$I553)),0)</x:f>
        <x:v>0</x:v>
      </x:c>
      <x:c r="AC553" s="145" t="n">
        <x:f>IFERROR((EXP(-$G553/INDEX($AV$5:$BA$12,MATCH($D553,$AR$5:$AR$12,0),5))*($G553/INDEX($AV$5:$BA$12,MATCH($D553,$AR$5:$AR$12,0),5))^$I553)/((EXP(-$G553/INDEX($AV$5:$BA$12,MATCH($D553,$AR$5:$AR$12,0),1))*($G553/INDEX($AV$5:$BA$12,MATCH($D553,$AR$5:$AR$12,0),1))^$I553)+(EXP(-$G553/INDEX($AV$5:$BA$12,MATCH($D553,$AR$5:$AR$12,0),2))*($G553/INDEX($AV$5:$BA$12,MATCH($D553,$AR$5:$AR$12,0),2))^$I553)+(EXP(-$G553/INDEX($AV$5:$BA$12,MATCH($D553,$AR$5:$AR$12,0),3))*($G553/INDEX($AV$5:$BA$12,MATCH($D553,$AR$5:$AR$12,0),3))^$I553)+(EXP(-$G553/INDEX($AV$5:$BA$12,MATCH($D553,$AR$5:$AR$12,0),4))*($G553/INDEX($AV$5:$BA$12,MATCH($D553,$AR$5:$AR$12,0),4))^$I553)+(EXP(-$G553/INDEX($AV$5:$BA$12,MATCH($D553,$AR$5:$AR$12,0),5))*($G553/INDEX($AV$5:$BA$12,MATCH($D553,$AR$5:$AR$12,0),5))^$I553)+(EXP(-$G553/INDEX($AV$5:$BA$12,MATCH($D553,$AR$5:$AR$12,0),6))*($G553/INDEX($AV$5:$BA$12,MATCH($D553,$AR$5:$AR$12,0),6))^$I553)),0)</x:f>
        <x:v>0</x:v>
      </x:c>
      <x:c r="AD553" s="145" t="n">
        <x:f>IFERROR((EXP(-$G553/INDEX($AV$5:$BA$12,MATCH($D553,$AR$5:$AR$12,0),6))*($G553/INDEX($AV$5:$BA$12,MATCH($D553,$AR$5:$AR$12,0),6))^$I553)/((EXP(-$G553/INDEX($AV$5:$BA$12,MATCH($D553,$AR$5:$AR$12,0),1))*($G553/INDEX($AV$5:$BA$12,MATCH($D553,$AR$5:$AR$12,0),1))^$I553)+(EXP(-$G553/INDEX($AV$5:$BA$12,MATCH($D553,$AR$5:$AR$12,0),2))*($G553/INDEX($AV$5:$BA$12,MATCH($D553,$AR$5:$AR$12,0),2))^$I553)+(EXP(-$G553/INDEX($AV$5:$BA$12,MATCH($D553,$AR$5:$AR$12,0),3))*($G553/INDEX($AV$5:$BA$12,MATCH($D553,$AR$5:$AR$12,0),3))^$I553)+(EXP(-$G553/INDEX($AV$5:$BA$12,MATCH($D553,$AR$5:$AR$12,0),4))*($G553/INDEX($AV$5:$BA$12,MATCH($D553,$AR$5:$AR$12,0),4))^$I553)+(EXP(-$G553/INDEX($AV$5:$BA$12,MATCH($D553,$AR$5:$AR$12,0),5))*($G553/INDEX($AV$5:$BA$12,MATCH($D553,$AR$5:$AR$12,0),5))^$I553)+(EXP(-$G553/INDEX($AV$5:$BA$12,MATCH($D553,$AR$5:$AR$12,0),6))*($G553/INDEX($AV$5:$BA$12,MATCH($D553,$AR$5:$AR$12,0),6))^$I553)),0)</x:f>
        <x:v>0</x:v>
      </x:c>
      <x:c r="AE553" s="145" t="n">
        <x:f>IFERROR((EXP(-$G553/INDEX($BB$5:$BG$12,MATCH($D553,$AR$5:$AR$12,0),1))*($G553/INDEX($BB$5:$BG$12,MATCH($D553,$AR$5:$AR$12,0),1))^$J553)/((EXP(-$G553/INDEX($BB$5:$BG$12,MATCH($D553,$AR$5:$AR$12,0),1))*($G553/INDEX($BB$5:$BG$12,MATCH($D553,$AR$5:$AR$12,0),1))^$J553)+(EXP(-$G553/INDEX($BB$5:$BG$12,MATCH($D553,$AR$5:$AR$12,0),2))*($G553/INDEX($BB$5:$BG$12,MATCH($D553,$AR$5:$AR$12,0),2))^$J553)+(EXP(-$G553/INDEX($BB$5:$BG$12,MATCH($D553,$AR$5:$AR$12,0),3))*($G553/INDEX($BB$5:$BG$12,MATCH($D553,$AR$5:$AR$12,0),3))^$J553)+(EXP(-$G553/INDEX($BB$5:$BG$12,MATCH($D553,$AR$5:$AR$12,0),4))*($G553/INDEX($BB$5:$BG$12,MATCH($D553,$AR$5:$AR$12,0),4))^$J553)+(EXP(-$G553/INDEX($BB$5:$BG$12,MATCH($D553,$AR$5:$AR$12,0),5))*($G553/INDEX($BB$5:$BG$12,MATCH($D553,$AR$5:$AR$12,0),5))^$J553)+(EXP(-$G553/INDEX($BB$5:$BG$12,MATCH($D553,$AR$5:$AR$12,0),6))*($G553/INDEX($BB$5:$BG$12,MATCH($D553,$AR$5:$AR$12,0),6))^$J553)),0)</x:f>
        <x:v>0</x:v>
      </x:c>
      <x:c r="AF553" s="145" t="n">
        <x:f>IFERROR((EXP(-$G553/INDEX($BB$5:$BG$12,MATCH($D553,$AR$5:$AR$12,0),2))*($G553/INDEX($BB$5:$BG$12,MATCH($D553,$AR$5:$AR$12,0),2))^$J553)/((EXP(-$G553/INDEX($BB$5:$BG$12,MATCH($D553,$AR$5:$AR$12,0),1))*($G553/INDEX($BB$5:$BG$12,MATCH($D553,$AR$5:$AR$12,0),1))^$J553)+(EXP(-$G553/INDEX($BB$5:$BG$12,MATCH($D553,$AR$5:$AR$12,0),2))*($G553/INDEX($BB$5:$BG$12,MATCH($D553,$AR$5:$AR$12,0),2))^$J553)+(EXP(-$G553/INDEX($BB$5:$BG$12,MATCH($D553,$AR$5:$AR$12,0),3))*($G553/INDEX($BB$5:$BG$12,MATCH($D553,$AR$5:$AR$12,0),3))^$J553)+(EXP(-$G553/INDEX($BB$5:$BG$12,MATCH($D553,$AR$5:$AR$12,0),4))*($G553/INDEX($BB$5:$BG$12,MATCH($D553,$AR$5:$AR$12,0),4))^$J553)+(EXP(-$G553/INDEX($BB$5:$BG$12,MATCH($D553,$AR$5:$AR$12,0),5))*($G553/INDEX($BB$5:$BG$12,MATCH($D553,$AR$5:$AR$12,0),5))^$J553)+(EXP(-$G553/INDEX($BB$5:$BG$12,MATCH($D553,$AR$5:$AR$12,0),6))*($G553/INDEX($BB$5:$BG$12,MATCH($D553,$AR$5:$AR$12,0),6))^$J553)),0)</x:f>
        <x:v>0</x:v>
      </x:c>
      <x:c r="AG553" s="145" t="n">
        <x:f>IFERROR((EXP(-$G553/INDEX($BB$5:$BG$12,MATCH($D553,$AR$5:$AR$12,0),3))*($G553/INDEX($BB$5:$BG$12,MATCH($D553,$AR$5:$AR$12,0),3))^$J553)/((EXP(-$G553/INDEX($BB$5:$BG$12,MATCH($D553,$AR$5:$AR$12,0),1))*($G553/INDEX($BB$5:$BG$12,MATCH($D553,$AR$5:$AR$12,0),1))^$J553)+(EXP(-$G553/INDEX($BB$5:$BG$12,MATCH($D553,$AR$5:$AR$12,0),2))*($G553/INDEX($BB$5:$BG$12,MATCH($D553,$AR$5:$AR$12,0),2))^$J553)+(EXP(-$G553/INDEX($BB$5:$BG$12,MATCH($D553,$AR$5:$AR$12,0),3))*($G553/INDEX($BB$5:$BG$12,MATCH($D553,$AR$5:$AR$12,0),3))^$J553)+(EXP(-$G553/INDEX($BB$5:$BG$12,MATCH($D553,$AR$5:$AR$12,0),4))*($G553/INDEX($BB$5:$BG$12,MATCH($D553,$AR$5:$AR$12,0),4))^$J553)+(EXP(-$G553/INDEX($BB$5:$BG$12,MATCH($D553,$AR$5:$AR$12,0),5))*($G553/INDEX($BB$5:$BG$12,MATCH($D553,$AR$5:$AR$12,0),5))^$J553)+(EXP(-$G553/INDEX($BB$5:$BG$12,MATCH($D553,$AR$5:$AR$12,0),6))*($G553/INDEX($BB$5:$BG$12,MATCH($D553,$AR$5:$AR$12,0),6))^$J553)),0)</x:f>
        <x:v>0</x:v>
      </x:c>
      <x:c r="AH553" s="145" t="n">
        <x:f>IFERROR((EXP(-$G553/INDEX($BB$5:$BG$12,MATCH($D553,$AR$5:$AR$12,0),4))*($G553/INDEX($BB$5:$BG$12,MATCH($D553,$AR$5:$AR$12,0),4))^$J553)/((EXP(-$G553/INDEX($BB$5:$BG$12,MATCH($D553,$AR$5:$AR$12,0),1))*($G553/INDEX($BB$5:$BG$12,MATCH($D553,$AR$5:$AR$12,0),1))^$J553)+(EXP(-$G553/INDEX($BB$5:$BG$12,MATCH($D553,$AR$5:$AR$12,0),2))*($G553/INDEX($BB$5:$BG$12,MATCH($D553,$AR$5:$AR$12,0),2))^$J553)+(EXP(-$G553/INDEX($BB$5:$BG$12,MATCH($D553,$AR$5:$AR$12,0),3))*($G553/INDEX($BB$5:$BG$12,MATCH($D553,$AR$5:$AR$12,0),3))^$J553)+(EXP(-$G553/INDEX($BB$5:$BG$12,MATCH($D553,$AR$5:$AR$12,0),4))*($G553/INDEX($BB$5:$BG$12,MATCH($D553,$AR$5:$AR$12,0),4))^$J553)+(EXP(-$G553/INDEX($BB$5:$BG$12,MATCH($D553,$AR$5:$AR$12,0),5))*($G553/INDEX($BB$5:$BG$12,MATCH($D553,$AR$5:$AR$12,0),5))^$J553)+(EXP(-$G553/INDEX($BB$5:$BG$12,MATCH($D553,$AR$5:$AR$12,0),6))*($G553/INDEX($BB$5:$BG$12,MATCH($D553,$AR$5:$AR$12,0),6))^$J553)),0)</x:f>
        <x:v>0</x:v>
      </x:c>
      <x:c r="AI553" s="145" t="n">
        <x:f>IFERROR((EXP(-$G553/INDEX($BB$5:$BG$12,MATCH($D553,$AR$5:$AR$12,0),5))*($G553/INDEX($BB$5:$BG$12,MATCH($D553,$AR$5:$AR$12,0),5))^$J553)/((EXP(-$G553/INDEX($BB$5:$BG$12,MATCH($D553,$AR$5:$AR$12,0),1))*($G553/INDEX($BB$5:$BG$12,MATCH($D553,$AR$5:$AR$12,0),1))^$J553)+(EXP(-$G553/INDEX($BB$5:$BG$12,MATCH($D553,$AR$5:$AR$12,0),2))*($G553/INDEX($BB$5:$BG$12,MATCH($D553,$AR$5:$AR$12,0),2))^$J553)+(EXP(-$G553/INDEX($BB$5:$BG$12,MATCH($D553,$AR$5:$AR$12,0),3))*($G553/INDEX($BB$5:$BG$12,MATCH($D553,$AR$5:$AR$12,0),3))^$J553)+(EXP(-$G553/INDEX($BB$5:$BG$12,MATCH($D553,$AR$5:$AR$12,0),4))*($G553/INDEX($BB$5:$BG$12,MATCH($D553,$AR$5:$AR$12,0),4))^$J553)+(EXP(-$G553/INDEX($BB$5:$BG$12,MATCH($D553,$AR$5:$AR$12,0),5))*($G553/INDEX($BB$5:$BG$12,MATCH($D553,$AR$5:$AR$12,0),5))^$J553)+(EXP(-$G553/INDEX($BB$5:$BG$12,MATCH($D553,$AR$5:$AR$12,0),6))*($G553/INDEX($BB$5:$BG$12,MATCH($D553,$AR$5:$AR$12,0),6))^$J553)),0)</x:f>
        <x:v>0</x:v>
      </x:c>
      <x:c r="AJ553" s="145" t="n">
        <x:f>IFERROR((EXP(-$G553/INDEX($BB$5:$BG$12,MATCH($D553,$AR$5:$AR$12,0),6))*($G553/INDEX($BB$5:$BG$12,MATCH($D553,$AR$5:$AR$12,0),6))^$J553)/((EXP(-$G553/INDEX($BB$5:$BG$12,MATCH($D553,$AR$5:$AR$12,0),1))*($G553/INDEX($BB$5:$BG$12,MATCH($D553,$AR$5:$AR$12,0),1))^$J553)+(EXP(-$G553/INDEX($BB$5:$BG$12,MATCH($D553,$AR$5:$AR$12,0),2))*($G553/INDEX($BB$5:$BG$12,MATCH($D553,$AR$5:$AR$12,0),2))^$J553)+(EXP(-$G553/INDEX($BB$5:$BG$12,MATCH($D553,$AR$5:$AR$12,0),3))*($G553/INDEX($BB$5:$BG$12,MATCH($D553,$AR$5:$AR$12,0),3))^$J553)+(EXP(-$G553/INDEX($BB$5:$BG$12,MATCH($D553,$AR$5:$AR$12,0),4))*($G553/INDEX($BB$5:$BG$12,MATCH($D553,$AR$5:$AR$12,0),4))^$J553)+(EXP(-$G553/INDEX($BB$5:$BG$12,MATCH($D553,$AR$5:$AR$12,0),5))*($G553/INDEX($BB$5:$BG$12,MATCH($D553,$AR$5:$AR$12,0),5))^$J553)+(EXP(-$G553/INDEX($BB$5:$BG$12,MATCH($D553,$AR$5:$AR$12,0),6))*($G553/INDEX($BB$5:$BG$12,MATCH($D553,$AR$5:$AR$12,0),6))^$J553)),0)</x:f>
        <x:v>0</x:v>
      </x:c>
      <x:c r="BJ553"/>
      <x:c r="BK553"/>
      <x:c r="BL553"/>
      <x:c r="BM553"/>
      <x:c r="BN553"/>
      <x:c r="BO553"/>
      <x:c r="BP553"/>
      <x:c r="BQ553"/>
      <x:c r="BR553"/>
      <x:c r="BS553"/>
      <x:c r="BT553"/>
      <x:c r="BU553"/>
      <x:c r="BV553"/>
      <x:c r="BW553"/>
      <x:c r="BX553"/>
      <x:c r="BY553"/>
      <x:c r="BZ553"/>
    </x:row>
    <x:row r="554">
      <x:c r="A554" s="30" t="n">
        <x:f>'対象台データ'!A552</x:f>
        <x:v>46230</x:v>
      </x:c>
      <x:c r="B554" s="1004" t="str">
        <x:f>'対象台データ'!B552</x:f>
        <x:v>月</x:v>
      </x:c>
      <x:c r="C554" s="1004" t="str">
        <x:f>'対象台データ'!C552</x:f>
        <x:v>7/27</x:v>
      </x:c>
      <x:c r="D554" t="str">
        <x:f>'対象台データ'!D552</x:f>
        <x:v>東京喰種</x:v>
      </x:c>
      <x:c r="E554" s="1015" t="n">
        <x:f>IF($X554="A",MIN(100,MAX(0,55+(V554-55)*(1+0.4*SQRT(MIN(G554/8000,1))))),MIN(100,MAX(0,V554)))</x:f>
        <x:v>19.26534134505051</x:v>
      </x:c>
      <x:c r="F554" s="1017" t="n">
        <x:f>'対象台データ'!E552</x:f>
        <x:v>478</x:v>
      </x:c>
      <x:c r="G554" s="644" t="n">
        <x:f>'対象台データ'!F552</x:f>
        <x:v>5760</x:v>
      </x:c>
      <x:c r="H554" s="644" t="n">
        <x:f>'対象台データ'!G552</x:f>
        <x:v>-3309</x:v>
      </x:c>
      <x:c r="I554" s="644" t="n">
        <x:f>'対象台データ'!H552</x:f>
        <x:v>0</x:v>
      </x:c>
      <x:c r="J554" s="644" t="n">
        <x:f>'対象台データ'!I552</x:f>
        <x:v>23</x:v>
      </x:c>
      <x:c r="K554" s="145" t="n">
        <x:f>'対象台データ'!K552</x:f>
        <x:v>0.8085069444444444</x:v>
      </x:c>
      <x:c r="L554" s="28" t="n">
        <x:f>IF(G554&lt;=0,5,IF(G554&lt;1500,5+(G554-0)*(20-5)/(1500-0),IF(G554&lt;3000,20+(G554-1500)*(40-20)/(3000-1500),IF(G554&lt;4500,40+(G554-3000)*(58-40)/(4500-3000),IF(G554&lt;6000,58+(G554-4500)*(72-58)/(6000-4500),IF(G554&lt;7500,72+(G554-6000)*(84-72)/(7500-6000),IF(G554&lt;9000,84+(G554-7500)*(93-84)/(9000-7500),IF(G554&lt;11000,93+(G554-9000)*(100-93)/(11000-9000),100))))))))</x:f>
        <x:v>69.76</x:v>
      </x:c>
      <x:c r="M554" s="28" t="n">
        <x:v>1</x:v>
      </x:c>
      <x:c r="N554" s="28" t="n">
        <x:f>MIN(100,L554*M554)</x:f>
        <x:v>69.76</x:v>
      </x:c>
      <x:c r="O554" s="28" t="n">
        <x:f>IF(K554&lt;=0.8,0,IF(K554&lt;0.9,0+(K554-0.8)*(10-0)/(0.9-0.8),IF(K554&lt;1,10+(K554-0.9)*(35-10)/(1-0.9),IF(K554&lt;1.2,35+(K554-1)*(87-35)/(1.2-1),IF(K554&lt;1.3,87+(K554-1.2)*(96-87)/(1.3-1.2),IF(K554&lt;1.45,96+(K554-1.3)*(100-96)/(1.45-1.3),100))))))</x:f>
        <x:v>0.8506944444444333</x:v>
      </x:c>
      <x:c r="P554" s="145" t="n">
        <x:f>MIN(1,SQRT(G554/8000))</x:f>
        <x:v>0.848528137423857</x:v>
      </x:c>
      <x:c r="Q554" s="28" t="n">
        <x:f>35+(O554-35)*P554</x:f>
        <x:v>6.023353362626263</x:v>
      </x:c>
      <x:c r="R554" s="28" t="n">
        <x:f>IF(K554&lt;0.95,MIN(25,(0.95-K554)*250),0)</x:f>
        <x:v>25</x:v>
      </x:c>
      <x:c r="S554" s="28" t="n">
        <x:f>IF($X554="A",Y554*5+Z554*15+AA554*30+AB554*60+AC554*80+AD554*100,0)</x:f>
        <x:v>0</x:v>
      </x:c>
      <x:c r="T554" s="28" t="n">
        <x:f>IF($X554="A",AE554*5+AF554*15+AG554*30+AH554*60+AI554*80+AJ554*100,0)</x:f>
        <x:v>0</x:v>
      </x:c>
      <x:c r="U554" s="28" t="n">
        <x:f>IF($X554="A",S554*15%+T554*30%+Q554*55%,0)</x:f>
        <x:v>0</x:v>
      </x:c>
      <x:c r="V554" s="1019" t="n">
        <x:f>IF($X554="A",U554*80%+N554*20%,N554*IFERROR(INDEX($AT$5:$AT$60,MATCH($D554,$AR$5:$AR$60,0)),0.6)+Q554*IFERROR(INDEX($AU$5:$AU$60,MATCH($D554,$AR$5:$AR$60,0)),0.4)-R554)</x:f>
        <x:v>19.26534134505051</x:v>
      </x:c>
      <x:c r="W554" s="25" t="str">
        <x:f>IF(E554&gt;=90,"設定6級候補",IF(E554&gt;=75,"設定4以上強候補",IF(E554&gt;=60,"設定4以上を疑う","要観察")))</x:f>
        <x:v>要観察</x:v>
      </x:c>
      <x:c r="X554" s="1004" t="str">
        <x:f>IFERROR(INDEX($AS$5:$AS$60,MATCH($D554,$AR$5:$AR$60,0)),"AT")</x:f>
        <x:v>AT</x:v>
      </x:c>
      <x:c r="Y554" s="145" t="n">
        <x:f>IFERROR((EXP(-$G554/INDEX($AV$5:$BA$12,MATCH($D554,$AR$5:$AR$12,0),1))*($G554/INDEX($AV$5:$BA$12,MATCH($D554,$AR$5:$AR$12,0),1))^$I554)/((EXP(-$G554/INDEX($AV$5:$BA$12,MATCH($D554,$AR$5:$AR$12,0),1))*($G554/INDEX($AV$5:$BA$12,MATCH($D554,$AR$5:$AR$12,0),1))^$I554)+(EXP(-$G554/INDEX($AV$5:$BA$12,MATCH($D554,$AR$5:$AR$12,0),2))*($G554/INDEX($AV$5:$BA$12,MATCH($D554,$AR$5:$AR$12,0),2))^$I554)+(EXP(-$G554/INDEX($AV$5:$BA$12,MATCH($D554,$AR$5:$AR$12,0),3))*($G554/INDEX($AV$5:$BA$12,MATCH($D554,$AR$5:$AR$12,0),3))^$I554)+(EXP(-$G554/INDEX($AV$5:$BA$12,MATCH($D554,$AR$5:$AR$12,0),4))*($G554/INDEX($AV$5:$BA$12,MATCH($D554,$AR$5:$AR$12,0),4))^$I554)+(EXP(-$G554/INDEX($AV$5:$BA$12,MATCH($D554,$AR$5:$AR$12,0),5))*($G554/INDEX($AV$5:$BA$12,MATCH($D554,$AR$5:$AR$12,0),5))^$I554)+(EXP(-$G554/INDEX($AV$5:$BA$12,MATCH($D554,$AR$5:$AR$12,0),6))*($G554/INDEX($AV$5:$BA$12,MATCH($D554,$AR$5:$AR$12,0),6))^$I554)),0)</x:f>
        <x:v>0</x:v>
      </x:c>
      <x:c r="Z554" s="145" t="n">
        <x:f>IFERROR((EXP(-$G554/INDEX($AV$5:$BA$12,MATCH($D554,$AR$5:$AR$12,0),2))*($G554/INDEX($AV$5:$BA$12,MATCH($D554,$AR$5:$AR$12,0),2))^$I554)/((EXP(-$G554/INDEX($AV$5:$BA$12,MATCH($D554,$AR$5:$AR$12,0),1))*($G554/INDEX($AV$5:$BA$12,MATCH($D554,$AR$5:$AR$12,0),1))^$I554)+(EXP(-$G554/INDEX($AV$5:$BA$12,MATCH($D554,$AR$5:$AR$12,0),2))*($G554/INDEX($AV$5:$BA$12,MATCH($D554,$AR$5:$AR$12,0),2))^$I554)+(EXP(-$G554/INDEX($AV$5:$BA$12,MATCH($D554,$AR$5:$AR$12,0),3))*($G554/INDEX($AV$5:$BA$12,MATCH($D554,$AR$5:$AR$12,0),3))^$I554)+(EXP(-$G554/INDEX($AV$5:$BA$12,MATCH($D554,$AR$5:$AR$12,0),4))*($G554/INDEX($AV$5:$BA$12,MATCH($D554,$AR$5:$AR$12,0),4))^$I554)+(EXP(-$G554/INDEX($AV$5:$BA$12,MATCH($D554,$AR$5:$AR$12,0),5))*($G554/INDEX($AV$5:$BA$12,MATCH($D554,$AR$5:$AR$12,0),5))^$I554)+(EXP(-$G554/INDEX($AV$5:$BA$12,MATCH($D554,$AR$5:$AR$12,0),6))*($G554/INDEX($AV$5:$BA$12,MATCH($D554,$AR$5:$AR$12,0),6))^$I554)),0)</x:f>
        <x:v>0</x:v>
      </x:c>
      <x:c r="AA554" s="145" t="n">
        <x:f>IFERROR((EXP(-$G554/INDEX($AV$5:$BA$12,MATCH($D554,$AR$5:$AR$12,0),3))*($G554/INDEX($AV$5:$BA$12,MATCH($D554,$AR$5:$AR$12,0),3))^$I554)/((EXP(-$G554/INDEX($AV$5:$BA$12,MATCH($D554,$AR$5:$AR$12,0),1))*($G554/INDEX($AV$5:$BA$12,MATCH($D554,$AR$5:$AR$12,0),1))^$I554)+(EXP(-$G554/INDEX($AV$5:$BA$12,MATCH($D554,$AR$5:$AR$12,0),2))*($G554/INDEX($AV$5:$BA$12,MATCH($D554,$AR$5:$AR$12,0),2))^$I554)+(EXP(-$G554/INDEX($AV$5:$BA$12,MATCH($D554,$AR$5:$AR$12,0),3))*($G554/INDEX($AV$5:$BA$12,MATCH($D554,$AR$5:$AR$12,0),3))^$I554)+(EXP(-$G554/INDEX($AV$5:$BA$12,MATCH($D554,$AR$5:$AR$12,0),4))*($G554/INDEX($AV$5:$BA$12,MATCH($D554,$AR$5:$AR$12,0),4))^$I554)+(EXP(-$G554/INDEX($AV$5:$BA$12,MATCH($D554,$AR$5:$AR$12,0),5))*($G554/INDEX($AV$5:$BA$12,MATCH($D554,$AR$5:$AR$12,0),5))^$I554)+(EXP(-$G554/INDEX($AV$5:$BA$12,MATCH($D554,$AR$5:$AR$12,0),6))*($G554/INDEX($AV$5:$BA$12,MATCH($D554,$AR$5:$AR$12,0),6))^$I554)),0)</x:f>
        <x:v>0</x:v>
      </x:c>
      <x:c r="AB554" s="145" t="n">
        <x:f>IFERROR((EXP(-$G554/INDEX($AV$5:$BA$12,MATCH($D554,$AR$5:$AR$12,0),4))*($G554/INDEX($AV$5:$BA$12,MATCH($D554,$AR$5:$AR$12,0),4))^$I554)/((EXP(-$G554/INDEX($AV$5:$BA$12,MATCH($D554,$AR$5:$AR$12,0),1))*($G554/INDEX($AV$5:$BA$12,MATCH($D554,$AR$5:$AR$12,0),1))^$I554)+(EXP(-$G554/INDEX($AV$5:$BA$12,MATCH($D554,$AR$5:$AR$12,0),2))*($G554/INDEX($AV$5:$BA$12,MATCH($D554,$AR$5:$AR$12,0),2))^$I554)+(EXP(-$G554/INDEX($AV$5:$BA$12,MATCH($D554,$AR$5:$AR$12,0),3))*($G554/INDEX($AV$5:$BA$12,MATCH($D554,$AR$5:$AR$12,0),3))^$I554)+(EXP(-$G554/INDEX($AV$5:$BA$12,MATCH($D554,$AR$5:$AR$12,0),4))*($G554/INDEX($AV$5:$BA$12,MATCH($D554,$AR$5:$AR$12,0),4))^$I554)+(EXP(-$G554/INDEX($AV$5:$BA$12,MATCH($D554,$AR$5:$AR$12,0),5))*($G554/INDEX($AV$5:$BA$12,MATCH($D554,$AR$5:$AR$12,0),5))^$I554)+(EXP(-$G554/INDEX($AV$5:$BA$12,MATCH($D554,$AR$5:$AR$12,0),6))*($G554/INDEX($AV$5:$BA$12,MATCH($D554,$AR$5:$AR$12,0),6))^$I554)),0)</x:f>
        <x:v>0</x:v>
      </x:c>
      <x:c r="AC554" s="145" t="n">
        <x:f>IFERROR((EXP(-$G554/INDEX($AV$5:$BA$12,MATCH($D554,$AR$5:$AR$12,0),5))*($G554/INDEX($AV$5:$BA$12,MATCH($D554,$AR$5:$AR$12,0),5))^$I554)/((EXP(-$G554/INDEX($AV$5:$BA$12,MATCH($D554,$AR$5:$AR$12,0),1))*($G554/INDEX($AV$5:$BA$12,MATCH($D554,$AR$5:$AR$12,0),1))^$I554)+(EXP(-$G554/INDEX($AV$5:$BA$12,MATCH($D554,$AR$5:$AR$12,0),2))*($G554/INDEX($AV$5:$BA$12,MATCH($D554,$AR$5:$AR$12,0),2))^$I554)+(EXP(-$G554/INDEX($AV$5:$BA$12,MATCH($D554,$AR$5:$AR$12,0),3))*($G554/INDEX($AV$5:$BA$12,MATCH($D554,$AR$5:$AR$12,0),3))^$I554)+(EXP(-$G554/INDEX($AV$5:$BA$12,MATCH($D554,$AR$5:$AR$12,0),4))*($G554/INDEX($AV$5:$BA$12,MATCH($D554,$AR$5:$AR$12,0),4))^$I554)+(EXP(-$G554/INDEX($AV$5:$BA$12,MATCH($D554,$AR$5:$AR$12,0),5))*($G554/INDEX($AV$5:$BA$12,MATCH($D554,$AR$5:$AR$12,0),5))^$I554)+(EXP(-$G554/INDEX($AV$5:$BA$12,MATCH($D554,$AR$5:$AR$12,0),6))*($G554/INDEX($AV$5:$BA$12,MATCH($D554,$AR$5:$AR$12,0),6))^$I554)),0)</x:f>
        <x:v>0</x:v>
      </x:c>
      <x:c r="AD554" s="145" t="n">
        <x:f>IFERROR((EXP(-$G554/INDEX($AV$5:$BA$12,MATCH($D554,$AR$5:$AR$12,0),6))*($G554/INDEX($AV$5:$BA$12,MATCH($D554,$AR$5:$AR$12,0),6))^$I554)/((EXP(-$G554/INDEX($AV$5:$BA$12,MATCH($D554,$AR$5:$AR$12,0),1))*($G554/INDEX($AV$5:$BA$12,MATCH($D554,$AR$5:$AR$12,0),1))^$I554)+(EXP(-$G554/INDEX($AV$5:$BA$12,MATCH($D554,$AR$5:$AR$12,0),2))*($G554/INDEX($AV$5:$BA$12,MATCH($D554,$AR$5:$AR$12,0),2))^$I554)+(EXP(-$G554/INDEX($AV$5:$BA$12,MATCH($D554,$AR$5:$AR$12,0),3))*($G554/INDEX($AV$5:$BA$12,MATCH($D554,$AR$5:$AR$12,0),3))^$I554)+(EXP(-$G554/INDEX($AV$5:$BA$12,MATCH($D554,$AR$5:$AR$12,0),4))*($G554/INDEX($AV$5:$BA$12,MATCH($D554,$AR$5:$AR$12,0),4))^$I554)+(EXP(-$G554/INDEX($AV$5:$BA$12,MATCH($D554,$AR$5:$AR$12,0),5))*($G554/INDEX($AV$5:$BA$12,MATCH($D554,$AR$5:$AR$12,0),5))^$I554)+(EXP(-$G554/INDEX($AV$5:$BA$12,MATCH($D554,$AR$5:$AR$12,0),6))*($G554/INDEX($AV$5:$BA$12,MATCH($D554,$AR$5:$AR$12,0),6))^$I554)),0)</x:f>
        <x:v>0</x:v>
      </x:c>
      <x:c r="AE554" s="145" t="n">
        <x:f>IFERROR((EXP(-$G554/INDEX($BB$5:$BG$12,MATCH($D554,$AR$5:$AR$12,0),1))*($G554/INDEX($BB$5:$BG$12,MATCH($D554,$AR$5:$AR$12,0),1))^$J554)/((EXP(-$G554/INDEX($BB$5:$BG$12,MATCH($D554,$AR$5:$AR$12,0),1))*($G554/INDEX($BB$5:$BG$12,MATCH($D554,$AR$5:$AR$12,0),1))^$J554)+(EXP(-$G554/INDEX($BB$5:$BG$12,MATCH($D554,$AR$5:$AR$12,0),2))*($G554/INDEX($BB$5:$BG$12,MATCH($D554,$AR$5:$AR$12,0),2))^$J554)+(EXP(-$G554/INDEX($BB$5:$BG$12,MATCH($D554,$AR$5:$AR$12,0),3))*($G554/INDEX($BB$5:$BG$12,MATCH($D554,$AR$5:$AR$12,0),3))^$J554)+(EXP(-$G554/INDEX($BB$5:$BG$12,MATCH($D554,$AR$5:$AR$12,0),4))*($G554/INDEX($BB$5:$BG$12,MATCH($D554,$AR$5:$AR$12,0),4))^$J554)+(EXP(-$G554/INDEX($BB$5:$BG$12,MATCH($D554,$AR$5:$AR$12,0),5))*($G554/INDEX($BB$5:$BG$12,MATCH($D554,$AR$5:$AR$12,0),5))^$J554)+(EXP(-$G554/INDEX($BB$5:$BG$12,MATCH($D554,$AR$5:$AR$12,0),6))*($G554/INDEX($BB$5:$BG$12,MATCH($D554,$AR$5:$AR$12,0),6))^$J554)),0)</x:f>
        <x:v>0</x:v>
      </x:c>
      <x:c r="AF554" s="145" t="n">
        <x:f>IFERROR((EXP(-$G554/INDEX($BB$5:$BG$12,MATCH($D554,$AR$5:$AR$12,0),2))*($G554/INDEX($BB$5:$BG$12,MATCH($D554,$AR$5:$AR$12,0),2))^$J554)/((EXP(-$G554/INDEX($BB$5:$BG$12,MATCH($D554,$AR$5:$AR$12,0),1))*($G554/INDEX($BB$5:$BG$12,MATCH($D554,$AR$5:$AR$12,0),1))^$J554)+(EXP(-$G554/INDEX($BB$5:$BG$12,MATCH($D554,$AR$5:$AR$12,0),2))*($G554/INDEX($BB$5:$BG$12,MATCH($D554,$AR$5:$AR$12,0),2))^$J554)+(EXP(-$G554/INDEX($BB$5:$BG$12,MATCH($D554,$AR$5:$AR$12,0),3))*($G554/INDEX($BB$5:$BG$12,MATCH($D554,$AR$5:$AR$12,0),3))^$J554)+(EXP(-$G554/INDEX($BB$5:$BG$12,MATCH($D554,$AR$5:$AR$12,0),4))*($G554/INDEX($BB$5:$BG$12,MATCH($D554,$AR$5:$AR$12,0),4))^$J554)+(EXP(-$G554/INDEX($BB$5:$BG$12,MATCH($D554,$AR$5:$AR$12,0),5))*($G554/INDEX($BB$5:$BG$12,MATCH($D554,$AR$5:$AR$12,0),5))^$J554)+(EXP(-$G554/INDEX($BB$5:$BG$12,MATCH($D554,$AR$5:$AR$12,0),6))*($G554/INDEX($BB$5:$BG$12,MATCH($D554,$AR$5:$AR$12,0),6))^$J554)),0)</x:f>
        <x:v>0</x:v>
      </x:c>
      <x:c r="AG554" s="145" t="n">
        <x:f>IFERROR((EXP(-$G554/INDEX($BB$5:$BG$12,MATCH($D554,$AR$5:$AR$12,0),3))*($G554/INDEX($BB$5:$BG$12,MATCH($D554,$AR$5:$AR$12,0),3))^$J554)/((EXP(-$G554/INDEX($BB$5:$BG$12,MATCH($D554,$AR$5:$AR$12,0),1))*($G554/INDEX($BB$5:$BG$12,MATCH($D554,$AR$5:$AR$12,0),1))^$J554)+(EXP(-$G554/INDEX($BB$5:$BG$12,MATCH($D554,$AR$5:$AR$12,0),2))*($G554/INDEX($BB$5:$BG$12,MATCH($D554,$AR$5:$AR$12,0),2))^$J554)+(EXP(-$G554/INDEX($BB$5:$BG$12,MATCH($D554,$AR$5:$AR$12,0),3))*($G554/INDEX($BB$5:$BG$12,MATCH($D554,$AR$5:$AR$12,0),3))^$J554)+(EXP(-$G554/INDEX($BB$5:$BG$12,MATCH($D554,$AR$5:$AR$12,0),4))*($G554/INDEX($BB$5:$BG$12,MATCH($D554,$AR$5:$AR$12,0),4))^$J554)+(EXP(-$G554/INDEX($BB$5:$BG$12,MATCH($D554,$AR$5:$AR$12,0),5))*($G554/INDEX($BB$5:$BG$12,MATCH($D554,$AR$5:$AR$12,0),5))^$J554)+(EXP(-$G554/INDEX($BB$5:$BG$12,MATCH($D554,$AR$5:$AR$12,0),6))*($G554/INDEX($BB$5:$BG$12,MATCH($D554,$AR$5:$AR$12,0),6))^$J554)),0)</x:f>
        <x:v>0</x:v>
      </x:c>
      <x:c r="AH554" s="145" t="n">
        <x:f>IFERROR((EXP(-$G554/INDEX($BB$5:$BG$12,MATCH($D554,$AR$5:$AR$12,0),4))*($G554/INDEX($BB$5:$BG$12,MATCH($D554,$AR$5:$AR$12,0),4))^$J554)/((EXP(-$G554/INDEX($BB$5:$BG$12,MATCH($D554,$AR$5:$AR$12,0),1))*($G554/INDEX($BB$5:$BG$12,MATCH($D554,$AR$5:$AR$12,0),1))^$J554)+(EXP(-$G554/INDEX($BB$5:$BG$12,MATCH($D554,$AR$5:$AR$12,0),2))*($G554/INDEX($BB$5:$BG$12,MATCH($D554,$AR$5:$AR$12,0),2))^$J554)+(EXP(-$G554/INDEX($BB$5:$BG$12,MATCH($D554,$AR$5:$AR$12,0),3))*($G554/INDEX($BB$5:$BG$12,MATCH($D554,$AR$5:$AR$12,0),3))^$J554)+(EXP(-$G554/INDEX($BB$5:$BG$12,MATCH($D554,$AR$5:$AR$12,0),4))*($G554/INDEX($BB$5:$BG$12,MATCH($D554,$AR$5:$AR$12,0),4))^$J554)+(EXP(-$G554/INDEX($BB$5:$BG$12,MATCH($D554,$AR$5:$AR$12,0),5))*($G554/INDEX($BB$5:$BG$12,MATCH($D554,$AR$5:$AR$12,0),5))^$J554)+(EXP(-$G554/INDEX($BB$5:$BG$12,MATCH($D554,$AR$5:$AR$12,0),6))*($G554/INDEX($BB$5:$BG$12,MATCH($D554,$AR$5:$AR$12,0),6))^$J554)),0)</x:f>
        <x:v>0</x:v>
      </x:c>
      <x:c r="AI554" s="145" t="n">
        <x:f>IFERROR((EXP(-$G554/INDEX($BB$5:$BG$12,MATCH($D554,$AR$5:$AR$12,0),5))*($G554/INDEX($BB$5:$BG$12,MATCH($D554,$AR$5:$AR$12,0),5))^$J554)/((EXP(-$G554/INDEX($BB$5:$BG$12,MATCH($D554,$AR$5:$AR$12,0),1))*($G554/INDEX($BB$5:$BG$12,MATCH($D554,$AR$5:$AR$12,0),1))^$J554)+(EXP(-$G554/INDEX($BB$5:$BG$12,MATCH($D554,$AR$5:$AR$12,0),2))*($G554/INDEX($BB$5:$BG$12,MATCH($D554,$AR$5:$AR$12,0),2))^$J554)+(EXP(-$G554/INDEX($BB$5:$BG$12,MATCH($D554,$AR$5:$AR$12,0),3))*($G554/INDEX($BB$5:$BG$12,MATCH($D554,$AR$5:$AR$12,0),3))^$J554)+(EXP(-$G554/INDEX($BB$5:$BG$12,MATCH($D554,$AR$5:$AR$12,0),4))*($G554/INDEX($BB$5:$BG$12,MATCH($D554,$AR$5:$AR$12,0),4))^$J554)+(EXP(-$G554/INDEX($BB$5:$BG$12,MATCH($D554,$AR$5:$AR$12,0),5))*($G554/INDEX($BB$5:$BG$12,MATCH($D554,$AR$5:$AR$12,0),5))^$J554)+(EXP(-$G554/INDEX($BB$5:$BG$12,MATCH($D554,$AR$5:$AR$12,0),6))*($G554/INDEX($BB$5:$BG$12,MATCH($D554,$AR$5:$AR$12,0),6))^$J554)),0)</x:f>
        <x:v>0</x:v>
      </x:c>
      <x:c r="AJ554" s="145" t="n">
        <x:f>IFERROR((EXP(-$G554/INDEX($BB$5:$BG$12,MATCH($D554,$AR$5:$AR$12,0),6))*($G554/INDEX($BB$5:$BG$12,MATCH($D554,$AR$5:$AR$12,0),6))^$J554)/((EXP(-$G554/INDEX($BB$5:$BG$12,MATCH($D554,$AR$5:$AR$12,0),1))*($G554/INDEX($BB$5:$BG$12,MATCH($D554,$AR$5:$AR$12,0),1))^$J554)+(EXP(-$G554/INDEX($BB$5:$BG$12,MATCH($D554,$AR$5:$AR$12,0),2))*($G554/INDEX($BB$5:$BG$12,MATCH($D554,$AR$5:$AR$12,0),2))^$J554)+(EXP(-$G554/INDEX($BB$5:$BG$12,MATCH($D554,$AR$5:$AR$12,0),3))*($G554/INDEX($BB$5:$BG$12,MATCH($D554,$AR$5:$AR$12,0),3))^$J554)+(EXP(-$G554/INDEX($BB$5:$BG$12,MATCH($D554,$AR$5:$AR$12,0),4))*($G554/INDEX($BB$5:$BG$12,MATCH($D554,$AR$5:$AR$12,0),4))^$J554)+(EXP(-$G554/INDEX($BB$5:$BG$12,MATCH($D554,$AR$5:$AR$12,0),5))*($G554/INDEX($BB$5:$BG$12,MATCH($D554,$AR$5:$AR$12,0),5))^$J554)+(EXP(-$G554/INDEX($BB$5:$BG$12,MATCH($D554,$AR$5:$AR$12,0),6))*($G554/INDEX($BB$5:$BG$12,MATCH($D554,$AR$5:$AR$12,0),6))^$J554)),0)</x:f>
        <x:v>0</x:v>
      </x:c>
      <x:c r="BJ554"/>
      <x:c r="BK554"/>
      <x:c r="BL554"/>
      <x:c r="BM554"/>
      <x:c r="BN554"/>
      <x:c r="BO554"/>
      <x:c r="BP554"/>
      <x:c r="BQ554"/>
      <x:c r="BR554"/>
      <x:c r="BS554"/>
      <x:c r="BT554"/>
      <x:c r="BU554"/>
      <x:c r="BV554"/>
      <x:c r="BW554"/>
      <x:c r="BX554"/>
      <x:c r="BY554"/>
      <x:c r="BZ554"/>
    </x:row>
    <x:row r="555">
      <x:c r="A555" s="30" t="n">
        <x:f>'対象台データ'!A553</x:f>
        <x:v>46230</x:v>
      </x:c>
      <x:c r="B555" s="1004" t="str">
        <x:f>'対象台データ'!B553</x:f>
        <x:v>月</x:v>
      </x:c>
      <x:c r="C555" s="1004" t="str">
        <x:f>'対象台データ'!C553</x:f>
        <x:v>7/27</x:v>
      </x:c>
      <x:c r="D555" t="str">
        <x:f>'対象台データ'!D553</x:f>
        <x:v>東京喰種</x:v>
      </x:c>
      <x:c r="E555" s="1015" t="n">
        <x:f>IF($X555="A",MIN(100,MAX(0,55+(V555-55)*(1+0.4*SQRT(MIN(G555/8000,1))))),MIN(100,MAX(0,V555)))</x:f>
        <x:v>65.45642547229508</x:v>
      </x:c>
      <x:c r="F555" s="1017" t="n">
        <x:f>'対象台データ'!E553</x:f>
        <x:v>479</x:v>
      </x:c>
      <x:c r="G555" s="644" t="n">
        <x:f>'対象台データ'!F553</x:f>
        <x:v>4255</x:v>
      </x:c>
      <x:c r="H555" s="644" t="n">
        <x:f>'対象台データ'!G553</x:f>
        <x:v>4856</x:v>
      </x:c>
      <x:c r="I555" s="644" t="n">
        <x:f>'対象台データ'!H553</x:f>
        <x:v>0</x:v>
      </x:c>
      <x:c r="J555" s="644" t="n">
        <x:f>'対象台データ'!I553</x:f>
        <x:v>18</x:v>
      </x:c>
      <x:c r="K555" s="145" t="n">
        <x:f>'対象台データ'!K553</x:f>
        <x:v>1.3804151978065022</x:v>
      </x:c>
      <x:c r="L555" s="28" t="n">
        <x:f>IF(G555&lt;=0,5,IF(G555&lt;1500,5+(G555-0)*(20-5)/(1500-0),IF(G555&lt;3000,20+(G555-1500)*(40-20)/(3000-1500),IF(G555&lt;4500,40+(G555-3000)*(58-40)/(4500-3000),IF(G555&lt;6000,58+(G555-4500)*(72-58)/(6000-4500),IF(G555&lt;7500,72+(G555-6000)*(84-72)/(7500-6000),IF(G555&lt;9000,84+(G555-7500)*(93-84)/(9000-7500),IF(G555&lt;11000,93+(G555-9000)*(100-93)/(11000-9000),100))))))))</x:f>
        <x:v>55.06</x:v>
      </x:c>
      <x:c r="M555" s="28" t="n">
        <x:v>1</x:v>
      </x:c>
      <x:c r="N555" s="28" t="n">
        <x:f>MIN(100,L555*M555)</x:f>
        <x:v>55.06</x:v>
      </x:c>
      <x:c r="O555" s="28" t="n">
        <x:f>IF(K555&lt;=0.8,0,IF(K555&lt;0.9,0+(K555-0.8)*(10-0)/(0.9-0.8),IF(K555&lt;1,10+(K555-0.9)*(35-10)/(1-0.9),IF(K555&lt;1.2,35+(K555-1)*(87-35)/(1.2-1),IF(K555&lt;1.3,87+(K555-1.2)*(96-87)/(1.3-1.2),IF(K555&lt;1.45,96+(K555-1.3)*(100-96)/(1.45-1.3),100))))))</x:f>
        <x:v>98.14440527484005</x:v>
      </x:c>
      <x:c r="P555" s="145" t="n">
        <x:f>MIN(1,SQRT(G555/8000))</x:f>
        <x:v>0.7292976072907411</x:v>
      </x:c>
      <x:c r="Q555" s="28" t="n">
        <x:f>35+(O555-35)*P555</x:f>
        <x:v>81.05106368073771</x:v>
      </x:c>
      <x:c r="R555" s="28" t="n">
        <x:f>IF(K555&lt;0.95,MIN(25,(0.95-K555)*250),0)</x:f>
        <x:v>0</x:v>
      </x:c>
      <x:c r="S555" s="28" t="n">
        <x:f>IF($X555="A",Y555*5+Z555*15+AA555*30+AB555*60+AC555*80+AD555*100,0)</x:f>
        <x:v>0</x:v>
      </x:c>
      <x:c r="T555" s="28" t="n">
        <x:f>IF($X555="A",AE555*5+AF555*15+AG555*30+AH555*60+AI555*80+AJ555*100,0)</x:f>
        <x:v>0</x:v>
      </x:c>
      <x:c r="U555" s="28" t="n">
        <x:f>IF($X555="A",S555*15%+T555*30%+Q555*55%,0)</x:f>
        <x:v>0</x:v>
      </x:c>
      <x:c r="V555" s="1019" t="n">
        <x:f>IF($X555="A",U555*80%+N555*20%,N555*IFERROR(INDEX($AT$5:$AT$60,MATCH($D555,$AR$5:$AR$60,0)),0.6)+Q555*IFERROR(INDEX($AU$5:$AU$60,MATCH($D555,$AR$5:$AR$60,0)),0.4)-R555)</x:f>
        <x:v>65.45642547229508</x:v>
      </x:c>
      <x:c r="W555" s="25" t="str">
        <x:f>IF(E555&gt;=90,"設定6級候補",IF(E555&gt;=75,"設定4以上強候補",IF(E555&gt;=60,"設定4以上を疑う","要観察")))</x:f>
        <x:v>設定4以上を疑う</x:v>
      </x:c>
      <x:c r="X555" s="1004" t="str">
        <x:f>IFERROR(INDEX($AS$5:$AS$60,MATCH($D555,$AR$5:$AR$60,0)),"AT")</x:f>
        <x:v>AT</x:v>
      </x:c>
      <x:c r="Y555" s="145" t="n">
        <x:f>IFERROR((EXP(-$G555/INDEX($AV$5:$BA$12,MATCH($D555,$AR$5:$AR$12,0),1))*($G555/INDEX($AV$5:$BA$12,MATCH($D555,$AR$5:$AR$12,0),1))^$I555)/((EXP(-$G555/INDEX($AV$5:$BA$12,MATCH($D555,$AR$5:$AR$12,0),1))*($G555/INDEX($AV$5:$BA$12,MATCH($D555,$AR$5:$AR$12,0),1))^$I555)+(EXP(-$G555/INDEX($AV$5:$BA$12,MATCH($D555,$AR$5:$AR$12,0),2))*($G555/INDEX($AV$5:$BA$12,MATCH($D555,$AR$5:$AR$12,0),2))^$I555)+(EXP(-$G555/INDEX($AV$5:$BA$12,MATCH($D555,$AR$5:$AR$12,0),3))*($G555/INDEX($AV$5:$BA$12,MATCH($D555,$AR$5:$AR$12,0),3))^$I555)+(EXP(-$G555/INDEX($AV$5:$BA$12,MATCH($D555,$AR$5:$AR$12,0),4))*($G555/INDEX($AV$5:$BA$12,MATCH($D555,$AR$5:$AR$12,0),4))^$I555)+(EXP(-$G555/INDEX($AV$5:$BA$12,MATCH($D555,$AR$5:$AR$12,0),5))*($G555/INDEX($AV$5:$BA$12,MATCH($D555,$AR$5:$AR$12,0),5))^$I555)+(EXP(-$G555/INDEX($AV$5:$BA$12,MATCH($D555,$AR$5:$AR$12,0),6))*($G555/INDEX($AV$5:$BA$12,MATCH($D555,$AR$5:$AR$12,0),6))^$I555)),0)</x:f>
        <x:v>0</x:v>
      </x:c>
      <x:c r="Z555" s="145" t="n">
        <x:f>IFERROR((EXP(-$G555/INDEX($AV$5:$BA$12,MATCH($D555,$AR$5:$AR$12,0),2))*($G555/INDEX($AV$5:$BA$12,MATCH($D555,$AR$5:$AR$12,0),2))^$I555)/((EXP(-$G555/INDEX($AV$5:$BA$12,MATCH($D555,$AR$5:$AR$12,0),1))*($G555/INDEX($AV$5:$BA$12,MATCH($D555,$AR$5:$AR$12,0),1))^$I555)+(EXP(-$G555/INDEX($AV$5:$BA$12,MATCH($D555,$AR$5:$AR$12,0),2))*($G555/INDEX($AV$5:$BA$12,MATCH($D555,$AR$5:$AR$12,0),2))^$I555)+(EXP(-$G555/INDEX($AV$5:$BA$12,MATCH($D555,$AR$5:$AR$12,0),3))*($G555/INDEX($AV$5:$BA$12,MATCH($D555,$AR$5:$AR$12,0),3))^$I555)+(EXP(-$G555/INDEX($AV$5:$BA$12,MATCH($D555,$AR$5:$AR$12,0),4))*($G555/INDEX($AV$5:$BA$12,MATCH($D555,$AR$5:$AR$12,0),4))^$I555)+(EXP(-$G555/INDEX($AV$5:$BA$12,MATCH($D555,$AR$5:$AR$12,0),5))*($G555/INDEX($AV$5:$BA$12,MATCH($D555,$AR$5:$AR$12,0),5))^$I555)+(EXP(-$G555/INDEX($AV$5:$BA$12,MATCH($D555,$AR$5:$AR$12,0),6))*($G555/INDEX($AV$5:$BA$12,MATCH($D555,$AR$5:$AR$12,0),6))^$I555)),0)</x:f>
        <x:v>0</x:v>
      </x:c>
      <x:c r="AA555" s="145" t="n">
        <x:f>IFERROR((EXP(-$G555/INDEX($AV$5:$BA$12,MATCH($D555,$AR$5:$AR$12,0),3))*($G555/INDEX($AV$5:$BA$12,MATCH($D555,$AR$5:$AR$12,0),3))^$I555)/((EXP(-$G555/INDEX($AV$5:$BA$12,MATCH($D555,$AR$5:$AR$12,0),1))*($G555/INDEX($AV$5:$BA$12,MATCH($D555,$AR$5:$AR$12,0),1))^$I555)+(EXP(-$G555/INDEX($AV$5:$BA$12,MATCH($D555,$AR$5:$AR$12,0),2))*($G555/INDEX($AV$5:$BA$12,MATCH($D555,$AR$5:$AR$12,0),2))^$I555)+(EXP(-$G555/INDEX($AV$5:$BA$12,MATCH($D555,$AR$5:$AR$12,0),3))*($G555/INDEX($AV$5:$BA$12,MATCH($D555,$AR$5:$AR$12,0),3))^$I555)+(EXP(-$G555/INDEX($AV$5:$BA$12,MATCH($D555,$AR$5:$AR$12,0),4))*($G555/INDEX($AV$5:$BA$12,MATCH($D555,$AR$5:$AR$12,0),4))^$I555)+(EXP(-$G555/INDEX($AV$5:$BA$12,MATCH($D555,$AR$5:$AR$12,0),5))*($G555/INDEX($AV$5:$BA$12,MATCH($D555,$AR$5:$AR$12,0),5))^$I555)+(EXP(-$G555/INDEX($AV$5:$BA$12,MATCH($D555,$AR$5:$AR$12,0),6))*($G555/INDEX($AV$5:$BA$12,MATCH($D555,$AR$5:$AR$12,0),6))^$I555)),0)</x:f>
        <x:v>0</x:v>
      </x:c>
      <x:c r="AB555" s="145" t="n">
        <x:f>IFERROR((EXP(-$G555/INDEX($AV$5:$BA$12,MATCH($D555,$AR$5:$AR$12,0),4))*($G555/INDEX($AV$5:$BA$12,MATCH($D555,$AR$5:$AR$12,0),4))^$I555)/((EXP(-$G555/INDEX($AV$5:$BA$12,MATCH($D555,$AR$5:$AR$12,0),1))*($G555/INDEX($AV$5:$BA$12,MATCH($D555,$AR$5:$AR$12,0),1))^$I555)+(EXP(-$G555/INDEX($AV$5:$BA$12,MATCH($D555,$AR$5:$AR$12,0),2))*($G555/INDEX($AV$5:$BA$12,MATCH($D555,$AR$5:$AR$12,0),2))^$I555)+(EXP(-$G555/INDEX($AV$5:$BA$12,MATCH($D555,$AR$5:$AR$12,0),3))*($G555/INDEX($AV$5:$BA$12,MATCH($D555,$AR$5:$AR$12,0),3))^$I555)+(EXP(-$G555/INDEX($AV$5:$BA$12,MATCH($D555,$AR$5:$AR$12,0),4))*($G555/INDEX($AV$5:$BA$12,MATCH($D555,$AR$5:$AR$12,0),4))^$I555)+(EXP(-$G555/INDEX($AV$5:$BA$12,MATCH($D555,$AR$5:$AR$12,0),5))*($G555/INDEX($AV$5:$BA$12,MATCH($D555,$AR$5:$AR$12,0),5))^$I555)+(EXP(-$G555/INDEX($AV$5:$BA$12,MATCH($D555,$AR$5:$AR$12,0),6))*($G555/INDEX($AV$5:$BA$12,MATCH($D555,$AR$5:$AR$12,0),6))^$I555)),0)</x:f>
        <x:v>0</x:v>
      </x:c>
      <x:c r="AC555" s="145" t="n">
        <x:f>IFERROR((EXP(-$G555/INDEX($AV$5:$BA$12,MATCH($D555,$AR$5:$AR$12,0),5))*($G555/INDEX($AV$5:$BA$12,MATCH($D555,$AR$5:$AR$12,0),5))^$I555)/((EXP(-$G555/INDEX($AV$5:$BA$12,MATCH($D555,$AR$5:$AR$12,0),1))*($G555/INDEX($AV$5:$BA$12,MATCH($D555,$AR$5:$AR$12,0),1))^$I555)+(EXP(-$G555/INDEX($AV$5:$BA$12,MATCH($D555,$AR$5:$AR$12,0),2))*($G555/INDEX($AV$5:$BA$12,MATCH($D555,$AR$5:$AR$12,0),2))^$I555)+(EXP(-$G555/INDEX($AV$5:$BA$12,MATCH($D555,$AR$5:$AR$12,0),3))*($G555/INDEX($AV$5:$BA$12,MATCH($D555,$AR$5:$AR$12,0),3))^$I555)+(EXP(-$G555/INDEX($AV$5:$BA$12,MATCH($D555,$AR$5:$AR$12,0),4))*($G555/INDEX($AV$5:$BA$12,MATCH($D555,$AR$5:$AR$12,0),4))^$I555)+(EXP(-$G555/INDEX($AV$5:$BA$12,MATCH($D555,$AR$5:$AR$12,0),5))*($G555/INDEX($AV$5:$BA$12,MATCH($D555,$AR$5:$AR$12,0),5))^$I555)+(EXP(-$G555/INDEX($AV$5:$BA$12,MATCH($D555,$AR$5:$AR$12,0),6))*($G555/INDEX($AV$5:$BA$12,MATCH($D555,$AR$5:$AR$12,0),6))^$I555)),0)</x:f>
        <x:v>0</x:v>
      </x:c>
      <x:c r="AD555" s="145" t="n">
        <x:f>IFERROR((EXP(-$G555/INDEX($AV$5:$BA$12,MATCH($D555,$AR$5:$AR$12,0),6))*($G555/INDEX($AV$5:$BA$12,MATCH($D555,$AR$5:$AR$12,0),6))^$I555)/((EXP(-$G555/INDEX($AV$5:$BA$12,MATCH($D555,$AR$5:$AR$12,0),1))*($G555/INDEX($AV$5:$BA$12,MATCH($D555,$AR$5:$AR$12,0),1))^$I555)+(EXP(-$G555/INDEX($AV$5:$BA$12,MATCH($D555,$AR$5:$AR$12,0),2))*($G555/INDEX($AV$5:$BA$12,MATCH($D555,$AR$5:$AR$12,0),2))^$I555)+(EXP(-$G555/INDEX($AV$5:$BA$12,MATCH($D555,$AR$5:$AR$12,0),3))*($G555/INDEX($AV$5:$BA$12,MATCH($D555,$AR$5:$AR$12,0),3))^$I555)+(EXP(-$G555/INDEX($AV$5:$BA$12,MATCH($D555,$AR$5:$AR$12,0),4))*($G555/INDEX($AV$5:$BA$12,MATCH($D555,$AR$5:$AR$12,0),4))^$I555)+(EXP(-$G555/INDEX($AV$5:$BA$12,MATCH($D555,$AR$5:$AR$12,0),5))*($G555/INDEX($AV$5:$BA$12,MATCH($D555,$AR$5:$AR$12,0),5))^$I555)+(EXP(-$G555/INDEX($AV$5:$BA$12,MATCH($D555,$AR$5:$AR$12,0),6))*($G555/INDEX($AV$5:$BA$12,MATCH($D555,$AR$5:$AR$12,0),6))^$I555)),0)</x:f>
        <x:v>0</x:v>
      </x:c>
      <x:c r="AE555" s="145" t="n">
        <x:f>IFERROR((EXP(-$G555/INDEX($BB$5:$BG$12,MATCH($D555,$AR$5:$AR$12,0),1))*($G555/INDEX($BB$5:$BG$12,MATCH($D555,$AR$5:$AR$12,0),1))^$J555)/((EXP(-$G555/INDEX($BB$5:$BG$12,MATCH($D555,$AR$5:$AR$12,0),1))*($G555/INDEX($BB$5:$BG$12,MATCH($D555,$AR$5:$AR$12,0),1))^$J555)+(EXP(-$G555/INDEX($BB$5:$BG$12,MATCH($D555,$AR$5:$AR$12,0),2))*($G555/INDEX($BB$5:$BG$12,MATCH($D555,$AR$5:$AR$12,0),2))^$J555)+(EXP(-$G555/INDEX($BB$5:$BG$12,MATCH($D555,$AR$5:$AR$12,0),3))*($G555/INDEX($BB$5:$BG$12,MATCH($D555,$AR$5:$AR$12,0),3))^$J555)+(EXP(-$G555/INDEX($BB$5:$BG$12,MATCH($D555,$AR$5:$AR$12,0),4))*($G555/INDEX($BB$5:$BG$12,MATCH($D555,$AR$5:$AR$12,0),4))^$J555)+(EXP(-$G555/INDEX($BB$5:$BG$12,MATCH($D555,$AR$5:$AR$12,0),5))*($G555/INDEX($BB$5:$BG$12,MATCH($D555,$AR$5:$AR$12,0),5))^$J555)+(EXP(-$G555/INDEX($BB$5:$BG$12,MATCH($D555,$AR$5:$AR$12,0),6))*($G555/INDEX($BB$5:$BG$12,MATCH($D555,$AR$5:$AR$12,0),6))^$J555)),0)</x:f>
        <x:v>0</x:v>
      </x:c>
      <x:c r="AF555" s="145" t="n">
        <x:f>IFERROR((EXP(-$G555/INDEX($BB$5:$BG$12,MATCH($D555,$AR$5:$AR$12,0),2))*($G555/INDEX($BB$5:$BG$12,MATCH($D555,$AR$5:$AR$12,0),2))^$J555)/((EXP(-$G555/INDEX($BB$5:$BG$12,MATCH($D555,$AR$5:$AR$12,0),1))*($G555/INDEX($BB$5:$BG$12,MATCH($D555,$AR$5:$AR$12,0),1))^$J555)+(EXP(-$G555/INDEX($BB$5:$BG$12,MATCH($D555,$AR$5:$AR$12,0),2))*($G555/INDEX($BB$5:$BG$12,MATCH($D555,$AR$5:$AR$12,0),2))^$J555)+(EXP(-$G555/INDEX($BB$5:$BG$12,MATCH($D555,$AR$5:$AR$12,0),3))*($G555/INDEX($BB$5:$BG$12,MATCH($D555,$AR$5:$AR$12,0),3))^$J555)+(EXP(-$G555/INDEX($BB$5:$BG$12,MATCH($D555,$AR$5:$AR$12,0),4))*($G555/INDEX($BB$5:$BG$12,MATCH($D555,$AR$5:$AR$12,0),4))^$J555)+(EXP(-$G555/INDEX($BB$5:$BG$12,MATCH($D555,$AR$5:$AR$12,0),5))*($G555/INDEX($BB$5:$BG$12,MATCH($D555,$AR$5:$AR$12,0),5))^$J555)+(EXP(-$G555/INDEX($BB$5:$BG$12,MATCH($D555,$AR$5:$AR$12,0),6))*($G555/INDEX($BB$5:$BG$12,MATCH($D555,$AR$5:$AR$12,0),6))^$J555)),0)</x:f>
        <x:v>0</x:v>
      </x:c>
      <x:c r="AG555" s="145" t="n">
        <x:f>IFERROR((EXP(-$G555/INDEX($BB$5:$BG$12,MATCH($D555,$AR$5:$AR$12,0),3))*($G555/INDEX($BB$5:$BG$12,MATCH($D555,$AR$5:$AR$12,0),3))^$J555)/((EXP(-$G555/INDEX($BB$5:$BG$12,MATCH($D555,$AR$5:$AR$12,0),1))*($G555/INDEX($BB$5:$BG$12,MATCH($D555,$AR$5:$AR$12,0),1))^$J555)+(EXP(-$G555/INDEX($BB$5:$BG$12,MATCH($D555,$AR$5:$AR$12,0),2))*($G555/INDEX($BB$5:$BG$12,MATCH($D555,$AR$5:$AR$12,0),2))^$J555)+(EXP(-$G555/INDEX($BB$5:$BG$12,MATCH($D555,$AR$5:$AR$12,0),3))*($G555/INDEX($BB$5:$BG$12,MATCH($D555,$AR$5:$AR$12,0),3))^$J555)+(EXP(-$G555/INDEX($BB$5:$BG$12,MATCH($D555,$AR$5:$AR$12,0),4))*($G555/INDEX($BB$5:$BG$12,MATCH($D555,$AR$5:$AR$12,0),4))^$J555)+(EXP(-$G555/INDEX($BB$5:$BG$12,MATCH($D555,$AR$5:$AR$12,0),5))*($G555/INDEX($BB$5:$BG$12,MATCH($D555,$AR$5:$AR$12,0),5))^$J555)+(EXP(-$G555/INDEX($BB$5:$BG$12,MATCH($D555,$AR$5:$AR$12,0),6))*($G555/INDEX($BB$5:$BG$12,MATCH($D555,$AR$5:$AR$12,0),6))^$J555)),0)</x:f>
        <x:v>0</x:v>
      </x:c>
      <x:c r="AH555" s="145" t="n">
        <x:f>IFERROR((EXP(-$G555/INDEX($BB$5:$BG$12,MATCH($D555,$AR$5:$AR$12,0),4))*($G555/INDEX($BB$5:$BG$12,MATCH($D555,$AR$5:$AR$12,0),4))^$J555)/((EXP(-$G555/INDEX($BB$5:$BG$12,MATCH($D555,$AR$5:$AR$12,0),1))*($G555/INDEX($BB$5:$BG$12,MATCH($D555,$AR$5:$AR$12,0),1))^$J555)+(EXP(-$G555/INDEX($BB$5:$BG$12,MATCH($D555,$AR$5:$AR$12,0),2))*($G555/INDEX($BB$5:$BG$12,MATCH($D555,$AR$5:$AR$12,0),2))^$J555)+(EXP(-$G555/INDEX($BB$5:$BG$12,MATCH($D555,$AR$5:$AR$12,0),3))*($G555/INDEX($BB$5:$BG$12,MATCH($D555,$AR$5:$AR$12,0),3))^$J555)+(EXP(-$G555/INDEX($BB$5:$BG$12,MATCH($D555,$AR$5:$AR$12,0),4))*($G555/INDEX($BB$5:$BG$12,MATCH($D555,$AR$5:$AR$12,0),4))^$J555)+(EXP(-$G555/INDEX($BB$5:$BG$12,MATCH($D555,$AR$5:$AR$12,0),5))*($G555/INDEX($BB$5:$BG$12,MATCH($D555,$AR$5:$AR$12,0),5))^$J555)+(EXP(-$G555/INDEX($BB$5:$BG$12,MATCH($D555,$AR$5:$AR$12,0),6))*($G555/INDEX($BB$5:$BG$12,MATCH($D555,$AR$5:$AR$12,0),6))^$J555)),0)</x:f>
        <x:v>0</x:v>
      </x:c>
      <x:c r="AI555" s="145" t="n">
        <x:f>IFERROR((EXP(-$G555/INDEX($BB$5:$BG$12,MATCH($D555,$AR$5:$AR$12,0),5))*($G555/INDEX($BB$5:$BG$12,MATCH($D555,$AR$5:$AR$12,0),5))^$J555)/((EXP(-$G555/INDEX($BB$5:$BG$12,MATCH($D555,$AR$5:$AR$12,0),1))*($G555/INDEX($BB$5:$BG$12,MATCH($D555,$AR$5:$AR$12,0),1))^$J555)+(EXP(-$G555/INDEX($BB$5:$BG$12,MATCH($D555,$AR$5:$AR$12,0),2))*($G555/INDEX($BB$5:$BG$12,MATCH($D555,$AR$5:$AR$12,0),2))^$J555)+(EXP(-$G555/INDEX($BB$5:$BG$12,MATCH($D555,$AR$5:$AR$12,0),3))*($G555/INDEX($BB$5:$BG$12,MATCH($D555,$AR$5:$AR$12,0),3))^$J555)+(EXP(-$G555/INDEX($BB$5:$BG$12,MATCH($D555,$AR$5:$AR$12,0),4))*($G555/INDEX($BB$5:$BG$12,MATCH($D555,$AR$5:$AR$12,0),4))^$J555)+(EXP(-$G555/INDEX($BB$5:$BG$12,MATCH($D555,$AR$5:$AR$12,0),5))*($G555/INDEX($BB$5:$BG$12,MATCH($D555,$AR$5:$AR$12,0),5))^$J555)+(EXP(-$G555/INDEX($BB$5:$BG$12,MATCH($D555,$AR$5:$AR$12,0),6))*($G555/INDEX($BB$5:$BG$12,MATCH($D555,$AR$5:$AR$12,0),6))^$J555)),0)</x:f>
        <x:v>0</x:v>
      </x:c>
      <x:c r="AJ555" s="145" t="n">
        <x:f>IFERROR((EXP(-$G555/INDEX($BB$5:$BG$12,MATCH($D555,$AR$5:$AR$12,0),6))*($G555/INDEX($BB$5:$BG$12,MATCH($D555,$AR$5:$AR$12,0),6))^$J555)/((EXP(-$G555/INDEX($BB$5:$BG$12,MATCH($D555,$AR$5:$AR$12,0),1))*($G555/INDEX($BB$5:$BG$12,MATCH($D555,$AR$5:$AR$12,0),1))^$J555)+(EXP(-$G555/INDEX($BB$5:$BG$12,MATCH($D555,$AR$5:$AR$12,0),2))*($G555/INDEX($BB$5:$BG$12,MATCH($D555,$AR$5:$AR$12,0),2))^$J555)+(EXP(-$G555/INDEX($BB$5:$BG$12,MATCH($D555,$AR$5:$AR$12,0),3))*($G555/INDEX($BB$5:$BG$12,MATCH($D555,$AR$5:$AR$12,0),3))^$J555)+(EXP(-$G555/INDEX($BB$5:$BG$12,MATCH($D555,$AR$5:$AR$12,0),4))*($G555/INDEX($BB$5:$BG$12,MATCH($D555,$AR$5:$AR$12,0),4))^$J555)+(EXP(-$G555/INDEX($BB$5:$BG$12,MATCH($D555,$AR$5:$AR$12,0),5))*($G555/INDEX($BB$5:$BG$12,MATCH($D555,$AR$5:$AR$12,0),5))^$J555)+(EXP(-$G555/INDEX($BB$5:$BG$12,MATCH($D555,$AR$5:$AR$12,0),6))*($G555/INDEX($BB$5:$BG$12,MATCH($D555,$AR$5:$AR$12,0),6))^$J555)),0)</x:f>
        <x:v>0</x:v>
      </x:c>
      <x:c r="BJ555"/>
      <x:c r="BK555"/>
      <x:c r="BL555"/>
      <x:c r="BM555"/>
      <x:c r="BN555"/>
      <x:c r="BO555"/>
      <x:c r="BP555"/>
      <x:c r="BQ555"/>
      <x:c r="BR555"/>
      <x:c r="BS555"/>
      <x:c r="BT555"/>
      <x:c r="BU555"/>
      <x:c r="BV555"/>
      <x:c r="BW555"/>
      <x:c r="BX555"/>
      <x:c r="BY555"/>
      <x:c r="BZ555"/>
    </x:row>
    <x:row r="556">
      <x:c r="A556" s="30" t="n">
        <x:f>'対象台データ'!A554</x:f>
        <x:v>46230</x:v>
      </x:c>
      <x:c r="B556" s="1004" t="str">
        <x:f>'対象台データ'!B554</x:f>
        <x:v>月</x:v>
      </x:c>
      <x:c r="C556" s="1004" t="str">
        <x:f>'対象台データ'!C554</x:f>
        <x:v>7/27</x:v>
      </x:c>
      <x:c r="D556" t="str">
        <x:f>'対象台データ'!D554</x:f>
        <x:v>東京喰種</x:v>
      </x:c>
      <x:c r="E556" s="1015" t="n">
        <x:f>IF($X556="A",MIN(100,MAX(0,55+(V556-55)*(1+0.4*SQRT(MIN(G556/8000,1))))),MIN(100,MAX(0,V556)))</x:f>
        <x:v>23.86555663291206</x:v>
      </x:c>
      <x:c r="F556" s="1017" t="n">
        <x:f>'対象台データ'!E554</x:f>
        <x:v>480</x:v>
      </x:c>
      <x:c r="G556" s="644" t="n">
        <x:f>'対象台データ'!F554</x:f>
        <x:v>6990</x:v>
      </x:c>
      <x:c r="H556" s="644" t="n">
        <x:f>'対象台データ'!G554</x:f>
        <x:v>-4215</x:v>
      </x:c>
      <x:c r="I556" s="644" t="n">
        <x:f>'対象台データ'!H554</x:f>
        <x:v>0</x:v>
      </x:c>
      <x:c r="J556" s="644" t="n">
        <x:f>'対象台データ'!I554</x:f>
        <x:v>28</x:v>
      </x:c>
      <x:c r="K556" s="145" t="n">
        <x:f>'対象台データ'!K554</x:f>
        <x:v>0.7989985693848355</x:v>
      </x:c>
      <x:c r="L556" s="28" t="n">
        <x:f>IF(G556&lt;=0,5,IF(G556&lt;1500,5+(G556-0)*(20-5)/(1500-0),IF(G556&lt;3000,20+(G556-1500)*(40-20)/(3000-1500),IF(G556&lt;4500,40+(G556-3000)*(58-40)/(4500-3000),IF(G556&lt;6000,58+(G556-4500)*(72-58)/(6000-4500),IF(G556&lt;7500,72+(G556-6000)*(84-72)/(7500-6000),IF(G556&lt;9000,84+(G556-7500)*(93-84)/(9000-7500),IF(G556&lt;11000,93+(G556-9000)*(100-93)/(11000-9000),100))))))))</x:f>
        <x:v>79.92</x:v>
      </x:c>
      <x:c r="M556" s="28" t="n">
        <x:v>1</x:v>
      </x:c>
      <x:c r="N556" s="28" t="n">
        <x:f>MIN(100,L556*M556)</x:f>
        <x:v>79.92</x:v>
      </x:c>
      <x:c r="O556" s="28" t="n">
        <x:f>IF(K556&lt;=0.8,0,IF(K556&lt;0.9,0+(K556-0.8)*(10-0)/(0.9-0.8),IF(K556&lt;1,10+(K556-0.9)*(35-10)/(1-0.9),IF(K556&lt;1.2,35+(K556-1)*(87-35)/(1.2-1),IF(K556&lt;1.3,87+(K556-1.2)*(96-87)/(1.3-1.2),IF(K556&lt;1.45,96+(K556-1.3)*(100-96)/(1.45-1.3),100))))))</x:f>
        <x:v>0</x:v>
      </x:c>
      <x:c r="P556" s="145" t="n">
        <x:f>MIN(1,SQRT(G556/8000))</x:f>
        <x:v>0.9347459547919958</x:v>
      </x:c>
      <x:c r="Q556" s="28" t="n">
        <x:f>35+(O556-35)*P556</x:f>
        <x:v>2.283891582280148</x:v>
      </x:c>
      <x:c r="R556" s="28" t="n">
        <x:f>IF(K556&lt;0.95,MIN(25,(0.95-K556)*250),0)</x:f>
        <x:v>25</x:v>
      </x:c>
      <x:c r="S556" s="28" t="n">
        <x:f>IF($X556="A",Y556*5+Z556*15+AA556*30+AB556*60+AC556*80+AD556*100,0)</x:f>
        <x:v>0</x:v>
      </x:c>
      <x:c r="T556" s="28" t="n">
        <x:f>IF($X556="A",AE556*5+AF556*15+AG556*30+AH556*60+AI556*80+AJ556*100,0)</x:f>
        <x:v>0</x:v>
      </x:c>
      <x:c r="U556" s="28" t="n">
        <x:f>IF($X556="A",S556*15%+T556*30%+Q556*55%,0)</x:f>
        <x:v>0</x:v>
      </x:c>
      <x:c r="V556" s="1019" t="n">
        <x:f>IF($X556="A",U556*80%+N556*20%,N556*IFERROR(INDEX($AT$5:$AT$60,MATCH($D556,$AR$5:$AR$60,0)),0.6)+Q556*IFERROR(INDEX($AU$5:$AU$60,MATCH($D556,$AR$5:$AR$60,0)),0.4)-R556)</x:f>
        <x:v>23.86555663291206</x:v>
      </x:c>
      <x:c r="W556" s="25" t="str">
        <x:f>IF(E556&gt;=90,"設定6級候補",IF(E556&gt;=75,"設定4以上強候補",IF(E556&gt;=60,"設定4以上を疑う","要観察")))</x:f>
        <x:v>要観察</x:v>
      </x:c>
      <x:c r="X556" s="1004" t="str">
        <x:f>IFERROR(INDEX($AS$5:$AS$60,MATCH($D556,$AR$5:$AR$60,0)),"AT")</x:f>
        <x:v>AT</x:v>
      </x:c>
      <x:c r="Y556" s="145" t="n">
        <x:f>IFERROR((EXP(-$G556/INDEX($AV$5:$BA$12,MATCH($D556,$AR$5:$AR$12,0),1))*($G556/INDEX($AV$5:$BA$12,MATCH($D556,$AR$5:$AR$12,0),1))^$I556)/((EXP(-$G556/INDEX($AV$5:$BA$12,MATCH($D556,$AR$5:$AR$12,0),1))*($G556/INDEX($AV$5:$BA$12,MATCH($D556,$AR$5:$AR$12,0),1))^$I556)+(EXP(-$G556/INDEX($AV$5:$BA$12,MATCH($D556,$AR$5:$AR$12,0),2))*($G556/INDEX($AV$5:$BA$12,MATCH($D556,$AR$5:$AR$12,0),2))^$I556)+(EXP(-$G556/INDEX($AV$5:$BA$12,MATCH($D556,$AR$5:$AR$12,0),3))*($G556/INDEX($AV$5:$BA$12,MATCH($D556,$AR$5:$AR$12,0),3))^$I556)+(EXP(-$G556/INDEX($AV$5:$BA$12,MATCH($D556,$AR$5:$AR$12,0),4))*($G556/INDEX($AV$5:$BA$12,MATCH($D556,$AR$5:$AR$12,0),4))^$I556)+(EXP(-$G556/INDEX($AV$5:$BA$12,MATCH($D556,$AR$5:$AR$12,0),5))*($G556/INDEX($AV$5:$BA$12,MATCH($D556,$AR$5:$AR$12,0),5))^$I556)+(EXP(-$G556/INDEX($AV$5:$BA$12,MATCH($D556,$AR$5:$AR$12,0),6))*($G556/INDEX($AV$5:$BA$12,MATCH($D556,$AR$5:$AR$12,0),6))^$I556)),0)</x:f>
        <x:v>0</x:v>
      </x:c>
      <x:c r="Z556" s="145" t="n">
        <x:f>IFERROR((EXP(-$G556/INDEX($AV$5:$BA$12,MATCH($D556,$AR$5:$AR$12,0),2))*($G556/INDEX($AV$5:$BA$12,MATCH($D556,$AR$5:$AR$12,0),2))^$I556)/((EXP(-$G556/INDEX($AV$5:$BA$12,MATCH($D556,$AR$5:$AR$12,0),1))*($G556/INDEX($AV$5:$BA$12,MATCH($D556,$AR$5:$AR$12,0),1))^$I556)+(EXP(-$G556/INDEX($AV$5:$BA$12,MATCH($D556,$AR$5:$AR$12,0),2))*($G556/INDEX($AV$5:$BA$12,MATCH($D556,$AR$5:$AR$12,0),2))^$I556)+(EXP(-$G556/INDEX($AV$5:$BA$12,MATCH($D556,$AR$5:$AR$12,0),3))*($G556/INDEX($AV$5:$BA$12,MATCH($D556,$AR$5:$AR$12,0),3))^$I556)+(EXP(-$G556/INDEX($AV$5:$BA$12,MATCH($D556,$AR$5:$AR$12,0),4))*($G556/INDEX($AV$5:$BA$12,MATCH($D556,$AR$5:$AR$12,0),4))^$I556)+(EXP(-$G556/INDEX($AV$5:$BA$12,MATCH($D556,$AR$5:$AR$12,0),5))*($G556/INDEX($AV$5:$BA$12,MATCH($D556,$AR$5:$AR$12,0),5))^$I556)+(EXP(-$G556/INDEX($AV$5:$BA$12,MATCH($D556,$AR$5:$AR$12,0),6))*($G556/INDEX($AV$5:$BA$12,MATCH($D556,$AR$5:$AR$12,0),6))^$I556)),0)</x:f>
        <x:v>0</x:v>
      </x:c>
      <x:c r="AA556" s="145" t="n">
        <x:f>IFERROR((EXP(-$G556/INDEX($AV$5:$BA$12,MATCH($D556,$AR$5:$AR$12,0),3))*($G556/INDEX($AV$5:$BA$12,MATCH($D556,$AR$5:$AR$12,0),3))^$I556)/((EXP(-$G556/INDEX($AV$5:$BA$12,MATCH($D556,$AR$5:$AR$12,0),1))*($G556/INDEX($AV$5:$BA$12,MATCH($D556,$AR$5:$AR$12,0),1))^$I556)+(EXP(-$G556/INDEX($AV$5:$BA$12,MATCH($D556,$AR$5:$AR$12,0),2))*($G556/INDEX($AV$5:$BA$12,MATCH($D556,$AR$5:$AR$12,0),2))^$I556)+(EXP(-$G556/INDEX($AV$5:$BA$12,MATCH($D556,$AR$5:$AR$12,0),3))*($G556/INDEX($AV$5:$BA$12,MATCH($D556,$AR$5:$AR$12,0),3))^$I556)+(EXP(-$G556/INDEX($AV$5:$BA$12,MATCH($D556,$AR$5:$AR$12,0),4))*($G556/INDEX($AV$5:$BA$12,MATCH($D556,$AR$5:$AR$12,0),4))^$I556)+(EXP(-$G556/INDEX($AV$5:$BA$12,MATCH($D556,$AR$5:$AR$12,0),5))*($G556/INDEX($AV$5:$BA$12,MATCH($D556,$AR$5:$AR$12,0),5))^$I556)+(EXP(-$G556/INDEX($AV$5:$BA$12,MATCH($D556,$AR$5:$AR$12,0),6))*($G556/INDEX($AV$5:$BA$12,MATCH($D556,$AR$5:$AR$12,0),6))^$I556)),0)</x:f>
        <x:v>0</x:v>
      </x:c>
      <x:c r="AB556" s="145" t="n">
        <x:f>IFERROR((EXP(-$G556/INDEX($AV$5:$BA$12,MATCH($D556,$AR$5:$AR$12,0),4))*($G556/INDEX($AV$5:$BA$12,MATCH($D556,$AR$5:$AR$12,0),4))^$I556)/((EXP(-$G556/INDEX($AV$5:$BA$12,MATCH($D556,$AR$5:$AR$12,0),1))*($G556/INDEX($AV$5:$BA$12,MATCH($D556,$AR$5:$AR$12,0),1))^$I556)+(EXP(-$G556/INDEX($AV$5:$BA$12,MATCH($D556,$AR$5:$AR$12,0),2))*($G556/INDEX($AV$5:$BA$12,MATCH($D556,$AR$5:$AR$12,0),2))^$I556)+(EXP(-$G556/INDEX($AV$5:$BA$12,MATCH($D556,$AR$5:$AR$12,0),3))*($G556/INDEX($AV$5:$BA$12,MATCH($D556,$AR$5:$AR$12,0),3))^$I556)+(EXP(-$G556/INDEX($AV$5:$BA$12,MATCH($D556,$AR$5:$AR$12,0),4))*($G556/INDEX($AV$5:$BA$12,MATCH($D556,$AR$5:$AR$12,0),4))^$I556)+(EXP(-$G556/INDEX($AV$5:$BA$12,MATCH($D556,$AR$5:$AR$12,0),5))*($G556/INDEX($AV$5:$BA$12,MATCH($D556,$AR$5:$AR$12,0),5))^$I556)+(EXP(-$G556/INDEX($AV$5:$BA$12,MATCH($D556,$AR$5:$AR$12,0),6))*($G556/INDEX($AV$5:$BA$12,MATCH($D556,$AR$5:$AR$12,0),6))^$I556)),0)</x:f>
        <x:v>0</x:v>
      </x:c>
      <x:c r="AC556" s="145" t="n">
        <x:f>IFERROR((EXP(-$G556/INDEX($AV$5:$BA$12,MATCH($D556,$AR$5:$AR$12,0),5))*($G556/INDEX($AV$5:$BA$12,MATCH($D556,$AR$5:$AR$12,0),5))^$I556)/((EXP(-$G556/INDEX($AV$5:$BA$12,MATCH($D556,$AR$5:$AR$12,0),1))*($G556/INDEX($AV$5:$BA$12,MATCH($D556,$AR$5:$AR$12,0),1))^$I556)+(EXP(-$G556/INDEX($AV$5:$BA$12,MATCH($D556,$AR$5:$AR$12,0),2))*($G556/INDEX($AV$5:$BA$12,MATCH($D556,$AR$5:$AR$12,0),2))^$I556)+(EXP(-$G556/INDEX($AV$5:$BA$12,MATCH($D556,$AR$5:$AR$12,0),3))*($G556/INDEX($AV$5:$BA$12,MATCH($D556,$AR$5:$AR$12,0),3))^$I556)+(EXP(-$G556/INDEX($AV$5:$BA$12,MATCH($D556,$AR$5:$AR$12,0),4))*($G556/INDEX($AV$5:$BA$12,MATCH($D556,$AR$5:$AR$12,0),4))^$I556)+(EXP(-$G556/INDEX($AV$5:$BA$12,MATCH($D556,$AR$5:$AR$12,0),5))*($G556/INDEX($AV$5:$BA$12,MATCH($D556,$AR$5:$AR$12,0),5))^$I556)+(EXP(-$G556/INDEX($AV$5:$BA$12,MATCH($D556,$AR$5:$AR$12,0),6))*($G556/INDEX($AV$5:$BA$12,MATCH($D556,$AR$5:$AR$12,0),6))^$I556)),0)</x:f>
        <x:v>0</x:v>
      </x:c>
      <x:c r="AD556" s="145" t="n">
        <x:f>IFERROR((EXP(-$G556/INDEX($AV$5:$BA$12,MATCH($D556,$AR$5:$AR$12,0),6))*($G556/INDEX($AV$5:$BA$12,MATCH($D556,$AR$5:$AR$12,0),6))^$I556)/((EXP(-$G556/INDEX($AV$5:$BA$12,MATCH($D556,$AR$5:$AR$12,0),1))*($G556/INDEX($AV$5:$BA$12,MATCH($D556,$AR$5:$AR$12,0),1))^$I556)+(EXP(-$G556/INDEX($AV$5:$BA$12,MATCH($D556,$AR$5:$AR$12,0),2))*($G556/INDEX($AV$5:$BA$12,MATCH($D556,$AR$5:$AR$12,0),2))^$I556)+(EXP(-$G556/INDEX($AV$5:$BA$12,MATCH($D556,$AR$5:$AR$12,0),3))*($G556/INDEX($AV$5:$BA$12,MATCH($D556,$AR$5:$AR$12,0),3))^$I556)+(EXP(-$G556/INDEX($AV$5:$BA$12,MATCH($D556,$AR$5:$AR$12,0),4))*($G556/INDEX($AV$5:$BA$12,MATCH($D556,$AR$5:$AR$12,0),4))^$I556)+(EXP(-$G556/INDEX($AV$5:$BA$12,MATCH($D556,$AR$5:$AR$12,0),5))*($G556/INDEX($AV$5:$BA$12,MATCH($D556,$AR$5:$AR$12,0),5))^$I556)+(EXP(-$G556/INDEX($AV$5:$BA$12,MATCH($D556,$AR$5:$AR$12,0),6))*($G556/INDEX($AV$5:$BA$12,MATCH($D556,$AR$5:$AR$12,0),6))^$I556)),0)</x:f>
        <x:v>0</x:v>
      </x:c>
      <x:c r="AE556" s="145" t="n">
        <x:f>IFERROR((EXP(-$G556/INDEX($BB$5:$BG$12,MATCH($D556,$AR$5:$AR$12,0),1))*($G556/INDEX($BB$5:$BG$12,MATCH($D556,$AR$5:$AR$12,0),1))^$J556)/((EXP(-$G556/INDEX($BB$5:$BG$12,MATCH($D556,$AR$5:$AR$12,0),1))*($G556/INDEX($BB$5:$BG$12,MATCH($D556,$AR$5:$AR$12,0),1))^$J556)+(EXP(-$G556/INDEX($BB$5:$BG$12,MATCH($D556,$AR$5:$AR$12,0),2))*($G556/INDEX($BB$5:$BG$12,MATCH($D556,$AR$5:$AR$12,0),2))^$J556)+(EXP(-$G556/INDEX($BB$5:$BG$12,MATCH($D556,$AR$5:$AR$12,0),3))*($G556/INDEX($BB$5:$BG$12,MATCH($D556,$AR$5:$AR$12,0),3))^$J556)+(EXP(-$G556/INDEX($BB$5:$BG$12,MATCH($D556,$AR$5:$AR$12,0),4))*($G556/INDEX($BB$5:$BG$12,MATCH($D556,$AR$5:$AR$12,0),4))^$J556)+(EXP(-$G556/INDEX($BB$5:$BG$12,MATCH($D556,$AR$5:$AR$12,0),5))*($G556/INDEX($BB$5:$BG$12,MATCH($D556,$AR$5:$AR$12,0),5))^$J556)+(EXP(-$G556/INDEX($BB$5:$BG$12,MATCH($D556,$AR$5:$AR$12,0),6))*($G556/INDEX($BB$5:$BG$12,MATCH($D556,$AR$5:$AR$12,0),6))^$J556)),0)</x:f>
        <x:v>0</x:v>
      </x:c>
      <x:c r="AF556" s="145" t="n">
        <x:f>IFERROR((EXP(-$G556/INDEX($BB$5:$BG$12,MATCH($D556,$AR$5:$AR$12,0),2))*($G556/INDEX($BB$5:$BG$12,MATCH($D556,$AR$5:$AR$12,0),2))^$J556)/((EXP(-$G556/INDEX($BB$5:$BG$12,MATCH($D556,$AR$5:$AR$12,0),1))*($G556/INDEX($BB$5:$BG$12,MATCH($D556,$AR$5:$AR$12,0),1))^$J556)+(EXP(-$G556/INDEX($BB$5:$BG$12,MATCH($D556,$AR$5:$AR$12,0),2))*($G556/INDEX($BB$5:$BG$12,MATCH($D556,$AR$5:$AR$12,0),2))^$J556)+(EXP(-$G556/INDEX($BB$5:$BG$12,MATCH($D556,$AR$5:$AR$12,0),3))*($G556/INDEX($BB$5:$BG$12,MATCH($D556,$AR$5:$AR$12,0),3))^$J556)+(EXP(-$G556/INDEX($BB$5:$BG$12,MATCH($D556,$AR$5:$AR$12,0),4))*($G556/INDEX($BB$5:$BG$12,MATCH($D556,$AR$5:$AR$12,0),4))^$J556)+(EXP(-$G556/INDEX($BB$5:$BG$12,MATCH($D556,$AR$5:$AR$12,0),5))*($G556/INDEX($BB$5:$BG$12,MATCH($D556,$AR$5:$AR$12,0),5))^$J556)+(EXP(-$G556/INDEX($BB$5:$BG$12,MATCH($D556,$AR$5:$AR$12,0),6))*($G556/INDEX($BB$5:$BG$12,MATCH($D556,$AR$5:$AR$12,0),6))^$J556)),0)</x:f>
        <x:v>0</x:v>
      </x:c>
      <x:c r="AG556" s="145" t="n">
        <x:f>IFERROR((EXP(-$G556/INDEX($BB$5:$BG$12,MATCH($D556,$AR$5:$AR$12,0),3))*($G556/INDEX($BB$5:$BG$12,MATCH($D556,$AR$5:$AR$12,0),3))^$J556)/((EXP(-$G556/INDEX($BB$5:$BG$12,MATCH($D556,$AR$5:$AR$12,0),1))*($G556/INDEX($BB$5:$BG$12,MATCH($D556,$AR$5:$AR$12,0),1))^$J556)+(EXP(-$G556/INDEX($BB$5:$BG$12,MATCH($D556,$AR$5:$AR$12,0),2))*($G556/INDEX($BB$5:$BG$12,MATCH($D556,$AR$5:$AR$12,0),2))^$J556)+(EXP(-$G556/INDEX($BB$5:$BG$12,MATCH($D556,$AR$5:$AR$12,0),3))*($G556/INDEX($BB$5:$BG$12,MATCH($D556,$AR$5:$AR$12,0),3))^$J556)+(EXP(-$G556/INDEX($BB$5:$BG$12,MATCH($D556,$AR$5:$AR$12,0),4))*($G556/INDEX($BB$5:$BG$12,MATCH($D556,$AR$5:$AR$12,0),4))^$J556)+(EXP(-$G556/INDEX($BB$5:$BG$12,MATCH($D556,$AR$5:$AR$12,0),5))*($G556/INDEX($BB$5:$BG$12,MATCH($D556,$AR$5:$AR$12,0),5))^$J556)+(EXP(-$G556/INDEX($BB$5:$BG$12,MATCH($D556,$AR$5:$AR$12,0),6))*($G556/INDEX($BB$5:$BG$12,MATCH($D556,$AR$5:$AR$12,0),6))^$J556)),0)</x:f>
        <x:v>0</x:v>
      </x:c>
      <x:c r="AH556" s="145" t="n">
        <x:f>IFERROR((EXP(-$G556/INDEX($BB$5:$BG$12,MATCH($D556,$AR$5:$AR$12,0),4))*($G556/INDEX($BB$5:$BG$12,MATCH($D556,$AR$5:$AR$12,0),4))^$J556)/((EXP(-$G556/INDEX($BB$5:$BG$12,MATCH($D556,$AR$5:$AR$12,0),1))*($G556/INDEX($BB$5:$BG$12,MATCH($D556,$AR$5:$AR$12,0),1))^$J556)+(EXP(-$G556/INDEX($BB$5:$BG$12,MATCH($D556,$AR$5:$AR$12,0),2))*($G556/INDEX($BB$5:$BG$12,MATCH($D556,$AR$5:$AR$12,0),2))^$J556)+(EXP(-$G556/INDEX($BB$5:$BG$12,MATCH($D556,$AR$5:$AR$12,0),3))*($G556/INDEX($BB$5:$BG$12,MATCH($D556,$AR$5:$AR$12,0),3))^$J556)+(EXP(-$G556/INDEX($BB$5:$BG$12,MATCH($D556,$AR$5:$AR$12,0),4))*($G556/INDEX($BB$5:$BG$12,MATCH($D556,$AR$5:$AR$12,0),4))^$J556)+(EXP(-$G556/INDEX($BB$5:$BG$12,MATCH($D556,$AR$5:$AR$12,0),5))*($G556/INDEX($BB$5:$BG$12,MATCH($D556,$AR$5:$AR$12,0),5))^$J556)+(EXP(-$G556/INDEX($BB$5:$BG$12,MATCH($D556,$AR$5:$AR$12,0),6))*($G556/INDEX($BB$5:$BG$12,MATCH($D556,$AR$5:$AR$12,0),6))^$J556)),0)</x:f>
        <x:v>0</x:v>
      </x:c>
      <x:c r="AI556" s="145" t="n">
        <x:f>IFERROR((EXP(-$G556/INDEX($BB$5:$BG$12,MATCH($D556,$AR$5:$AR$12,0),5))*($G556/INDEX($BB$5:$BG$12,MATCH($D556,$AR$5:$AR$12,0),5))^$J556)/((EXP(-$G556/INDEX($BB$5:$BG$12,MATCH($D556,$AR$5:$AR$12,0),1))*($G556/INDEX($BB$5:$BG$12,MATCH($D556,$AR$5:$AR$12,0),1))^$J556)+(EXP(-$G556/INDEX($BB$5:$BG$12,MATCH($D556,$AR$5:$AR$12,0),2))*($G556/INDEX($BB$5:$BG$12,MATCH($D556,$AR$5:$AR$12,0),2))^$J556)+(EXP(-$G556/INDEX($BB$5:$BG$12,MATCH($D556,$AR$5:$AR$12,0),3))*($G556/INDEX($BB$5:$BG$12,MATCH($D556,$AR$5:$AR$12,0),3))^$J556)+(EXP(-$G556/INDEX($BB$5:$BG$12,MATCH($D556,$AR$5:$AR$12,0),4))*($G556/INDEX($BB$5:$BG$12,MATCH($D556,$AR$5:$AR$12,0),4))^$J556)+(EXP(-$G556/INDEX($BB$5:$BG$12,MATCH($D556,$AR$5:$AR$12,0),5))*($G556/INDEX($BB$5:$BG$12,MATCH($D556,$AR$5:$AR$12,0),5))^$J556)+(EXP(-$G556/INDEX($BB$5:$BG$12,MATCH($D556,$AR$5:$AR$12,0),6))*($G556/INDEX($BB$5:$BG$12,MATCH($D556,$AR$5:$AR$12,0),6))^$J556)),0)</x:f>
        <x:v>0</x:v>
      </x:c>
      <x:c r="AJ556" s="145" t="n">
        <x:f>IFERROR((EXP(-$G556/INDEX($BB$5:$BG$12,MATCH($D556,$AR$5:$AR$12,0),6))*($G556/INDEX($BB$5:$BG$12,MATCH($D556,$AR$5:$AR$12,0),6))^$J556)/((EXP(-$G556/INDEX($BB$5:$BG$12,MATCH($D556,$AR$5:$AR$12,0),1))*($G556/INDEX($BB$5:$BG$12,MATCH($D556,$AR$5:$AR$12,0),1))^$J556)+(EXP(-$G556/INDEX($BB$5:$BG$12,MATCH($D556,$AR$5:$AR$12,0),2))*($G556/INDEX($BB$5:$BG$12,MATCH($D556,$AR$5:$AR$12,0),2))^$J556)+(EXP(-$G556/INDEX($BB$5:$BG$12,MATCH($D556,$AR$5:$AR$12,0),3))*($G556/INDEX($BB$5:$BG$12,MATCH($D556,$AR$5:$AR$12,0),3))^$J556)+(EXP(-$G556/INDEX($BB$5:$BG$12,MATCH($D556,$AR$5:$AR$12,0),4))*($G556/INDEX($BB$5:$BG$12,MATCH($D556,$AR$5:$AR$12,0),4))^$J556)+(EXP(-$G556/INDEX($BB$5:$BG$12,MATCH($D556,$AR$5:$AR$12,0),5))*($G556/INDEX($BB$5:$BG$12,MATCH($D556,$AR$5:$AR$12,0),5))^$J556)+(EXP(-$G556/INDEX($BB$5:$BG$12,MATCH($D556,$AR$5:$AR$12,0),6))*($G556/INDEX($BB$5:$BG$12,MATCH($D556,$AR$5:$AR$12,0),6))^$J556)),0)</x:f>
        <x:v>0</x:v>
      </x:c>
      <x:c r="BJ556"/>
      <x:c r="BK556"/>
      <x:c r="BL556"/>
      <x:c r="BM556"/>
      <x:c r="BN556"/>
      <x:c r="BO556"/>
      <x:c r="BP556"/>
      <x:c r="BQ556"/>
      <x:c r="BR556"/>
      <x:c r="BS556"/>
      <x:c r="BT556"/>
      <x:c r="BU556"/>
      <x:c r="BV556"/>
      <x:c r="BW556"/>
      <x:c r="BX556"/>
      <x:c r="BY556"/>
      <x:c r="BZ556"/>
    </x:row>
    <x:row r="557">
      <x:c r="A557" s="30" t="n">
        <x:f>'対象台データ'!A555</x:f>
        <x:v>46230</x:v>
      </x:c>
      <x:c r="B557" s="1004" t="str">
        <x:f>'対象台データ'!B555</x:f>
        <x:v>月</x:v>
      </x:c>
      <x:c r="C557" s="1004" t="str">
        <x:f>'対象台データ'!C555</x:f>
        <x:v>7/27</x:v>
      </x:c>
      <x:c r="D557" t="str">
        <x:f>'対象台データ'!D555</x:f>
        <x:v>東京喰種</x:v>
      </x:c>
      <x:c r="E557" s="1015" t="n">
        <x:f>IF($X557="A",MIN(100,MAX(0,55+(V557-55)*(1+0.4*SQRT(MIN(G557/8000,1))))),MIN(100,MAX(0,V557)))</x:f>
        <x:v>61.5497949588992</x:v>
      </x:c>
      <x:c r="F557" s="1017" t="n">
        <x:f>'対象台データ'!E555</x:f>
        <x:v>481</x:v>
      </x:c>
      <x:c r="G557" s="644" t="n">
        <x:f>'対象台データ'!F555</x:f>
        <x:v>5377</x:v>
      </x:c>
      <x:c r="H557" s="644" t="n">
        <x:f>'対象台データ'!G555</x:f>
        <x:v>1483</x:v>
      </x:c>
      <x:c r="I557" s="644" t="n">
        <x:f>'対象台データ'!H555</x:f>
        <x:v>0</x:v>
      </x:c>
      <x:c r="J557" s="644" t="n">
        <x:f>'対象台データ'!I555</x:f>
        <x:v>32</x:v>
      </x:c>
      <x:c r="K557" s="145" t="n">
        <x:f>'対象台データ'!K555</x:f>
        <x:v>1.0919347839563573</x:v>
      </x:c>
      <x:c r="L557" s="28" t="n">
        <x:f>IF(G557&lt;=0,5,IF(G557&lt;1500,5+(G557-0)*(20-5)/(1500-0),IF(G557&lt;3000,20+(G557-1500)*(40-20)/(3000-1500),IF(G557&lt;4500,40+(G557-3000)*(58-40)/(4500-3000),IF(G557&lt;6000,58+(G557-4500)*(72-58)/(6000-4500),IF(G557&lt;7500,72+(G557-6000)*(84-72)/(7500-6000),IF(G557&lt;9000,84+(G557-7500)*(93-84)/(9000-7500),IF(G557&lt;11000,93+(G557-9000)*(100-93)/(11000-9000),100))))))))</x:f>
        <x:v>66.18533333333333</x:v>
      </x:c>
      <x:c r="M557" s="28" t="n">
        <x:v>1</x:v>
      </x:c>
      <x:c r="N557" s="28" t="n">
        <x:f>MIN(100,L557*M557)</x:f>
        <x:v>66.18533333333333</x:v>
      </x:c>
      <x:c r="O557" s="28" t="n">
        <x:f>IF(K557&lt;=0.8,0,IF(K557&lt;0.9,0+(K557-0.8)*(10-0)/(0.9-0.8),IF(K557&lt;1,10+(K557-0.9)*(35-10)/(1-0.9),IF(K557&lt;1.2,35+(K557-1)*(87-35)/(1.2-1),IF(K557&lt;1.3,87+(K557-1.2)*(96-87)/(1.3-1.2),IF(K557&lt;1.45,96+(K557-1.3)*(100-96)/(1.45-1.3),100))))))</x:f>
        <x:v>58.90304382865291</x:v>
      </x:c>
      <x:c r="P557" s="145" t="n">
        <x:f>MIN(1,SQRT(G557/8000))</x:f>
        <x:v>0.8198322999248078</x:v>
      </x:c>
      <x:c r="Q557" s="28" t="n">
        <x:f>35+(O557-35)*P557</x:f>
        <x:v>54.596487397248</x:v>
      </x:c>
      <x:c r="R557" s="28" t="n">
        <x:f>IF(K557&lt;0.95,MIN(25,(0.95-K557)*250),0)</x:f>
        <x:v>0</x:v>
      </x:c>
      <x:c r="S557" s="28" t="n">
        <x:f>IF($X557="A",Y557*5+Z557*15+AA557*30+AB557*60+AC557*80+AD557*100,0)</x:f>
        <x:v>0</x:v>
      </x:c>
      <x:c r="T557" s="28" t="n">
        <x:f>IF($X557="A",AE557*5+AF557*15+AG557*30+AH557*60+AI557*80+AJ557*100,0)</x:f>
        <x:v>0</x:v>
      </x:c>
      <x:c r="U557" s="28" t="n">
        <x:f>IF($X557="A",S557*15%+T557*30%+Q557*55%,0)</x:f>
        <x:v>0</x:v>
      </x:c>
      <x:c r="V557" s="1019" t="n">
        <x:f>IF($X557="A",U557*80%+N557*20%,N557*IFERROR(INDEX($AT$5:$AT$60,MATCH($D557,$AR$5:$AR$60,0)),0.6)+Q557*IFERROR(INDEX($AU$5:$AU$60,MATCH($D557,$AR$5:$AR$60,0)),0.4)-R557)</x:f>
        <x:v>61.5497949588992</x:v>
      </x:c>
      <x:c r="W557" s="25" t="str">
        <x:f>IF(E557&gt;=90,"設定6級候補",IF(E557&gt;=75,"設定4以上強候補",IF(E557&gt;=60,"設定4以上を疑う","要観察")))</x:f>
        <x:v>設定4以上を疑う</x:v>
      </x:c>
      <x:c r="X557" s="1004" t="str">
        <x:f>IFERROR(INDEX($AS$5:$AS$60,MATCH($D557,$AR$5:$AR$60,0)),"AT")</x:f>
        <x:v>AT</x:v>
      </x:c>
      <x:c r="Y557" s="145" t="n">
        <x:f>IFERROR((EXP(-$G557/INDEX($AV$5:$BA$12,MATCH($D557,$AR$5:$AR$12,0),1))*($G557/INDEX($AV$5:$BA$12,MATCH($D557,$AR$5:$AR$12,0),1))^$I557)/((EXP(-$G557/INDEX($AV$5:$BA$12,MATCH($D557,$AR$5:$AR$12,0),1))*($G557/INDEX($AV$5:$BA$12,MATCH($D557,$AR$5:$AR$12,0),1))^$I557)+(EXP(-$G557/INDEX($AV$5:$BA$12,MATCH($D557,$AR$5:$AR$12,0),2))*($G557/INDEX($AV$5:$BA$12,MATCH($D557,$AR$5:$AR$12,0),2))^$I557)+(EXP(-$G557/INDEX($AV$5:$BA$12,MATCH($D557,$AR$5:$AR$12,0),3))*($G557/INDEX($AV$5:$BA$12,MATCH($D557,$AR$5:$AR$12,0),3))^$I557)+(EXP(-$G557/INDEX($AV$5:$BA$12,MATCH($D557,$AR$5:$AR$12,0),4))*($G557/INDEX($AV$5:$BA$12,MATCH($D557,$AR$5:$AR$12,0),4))^$I557)+(EXP(-$G557/INDEX($AV$5:$BA$12,MATCH($D557,$AR$5:$AR$12,0),5))*($G557/INDEX($AV$5:$BA$12,MATCH($D557,$AR$5:$AR$12,0),5))^$I557)+(EXP(-$G557/INDEX($AV$5:$BA$12,MATCH($D557,$AR$5:$AR$12,0),6))*($G557/INDEX($AV$5:$BA$12,MATCH($D557,$AR$5:$AR$12,0),6))^$I557)),0)</x:f>
        <x:v>0</x:v>
      </x:c>
      <x:c r="Z557" s="145" t="n">
        <x:f>IFERROR((EXP(-$G557/INDEX($AV$5:$BA$12,MATCH($D557,$AR$5:$AR$12,0),2))*($G557/INDEX($AV$5:$BA$12,MATCH($D557,$AR$5:$AR$12,0),2))^$I557)/((EXP(-$G557/INDEX($AV$5:$BA$12,MATCH($D557,$AR$5:$AR$12,0),1))*($G557/INDEX($AV$5:$BA$12,MATCH($D557,$AR$5:$AR$12,0),1))^$I557)+(EXP(-$G557/INDEX($AV$5:$BA$12,MATCH($D557,$AR$5:$AR$12,0),2))*($G557/INDEX($AV$5:$BA$12,MATCH($D557,$AR$5:$AR$12,0),2))^$I557)+(EXP(-$G557/INDEX($AV$5:$BA$12,MATCH($D557,$AR$5:$AR$12,0),3))*($G557/INDEX($AV$5:$BA$12,MATCH($D557,$AR$5:$AR$12,0),3))^$I557)+(EXP(-$G557/INDEX($AV$5:$BA$12,MATCH($D557,$AR$5:$AR$12,0),4))*($G557/INDEX($AV$5:$BA$12,MATCH($D557,$AR$5:$AR$12,0),4))^$I557)+(EXP(-$G557/INDEX($AV$5:$BA$12,MATCH($D557,$AR$5:$AR$12,0),5))*($G557/INDEX($AV$5:$BA$12,MATCH($D557,$AR$5:$AR$12,0),5))^$I557)+(EXP(-$G557/INDEX($AV$5:$BA$12,MATCH($D557,$AR$5:$AR$12,0),6))*($G557/INDEX($AV$5:$BA$12,MATCH($D557,$AR$5:$AR$12,0),6))^$I557)),0)</x:f>
        <x:v>0</x:v>
      </x:c>
      <x:c r="AA557" s="145" t="n">
        <x:f>IFERROR((EXP(-$G557/INDEX($AV$5:$BA$12,MATCH($D557,$AR$5:$AR$12,0),3))*($G557/INDEX($AV$5:$BA$12,MATCH($D557,$AR$5:$AR$12,0),3))^$I557)/((EXP(-$G557/INDEX($AV$5:$BA$12,MATCH($D557,$AR$5:$AR$12,0),1))*($G557/INDEX($AV$5:$BA$12,MATCH($D557,$AR$5:$AR$12,0),1))^$I557)+(EXP(-$G557/INDEX($AV$5:$BA$12,MATCH($D557,$AR$5:$AR$12,0),2))*($G557/INDEX($AV$5:$BA$12,MATCH($D557,$AR$5:$AR$12,0),2))^$I557)+(EXP(-$G557/INDEX($AV$5:$BA$12,MATCH($D557,$AR$5:$AR$12,0),3))*($G557/INDEX($AV$5:$BA$12,MATCH($D557,$AR$5:$AR$12,0),3))^$I557)+(EXP(-$G557/INDEX($AV$5:$BA$12,MATCH($D557,$AR$5:$AR$12,0),4))*($G557/INDEX($AV$5:$BA$12,MATCH($D557,$AR$5:$AR$12,0),4))^$I557)+(EXP(-$G557/INDEX($AV$5:$BA$12,MATCH($D557,$AR$5:$AR$12,0),5))*($G557/INDEX($AV$5:$BA$12,MATCH($D557,$AR$5:$AR$12,0),5))^$I557)+(EXP(-$G557/INDEX($AV$5:$BA$12,MATCH($D557,$AR$5:$AR$12,0),6))*($G557/INDEX($AV$5:$BA$12,MATCH($D557,$AR$5:$AR$12,0),6))^$I557)),0)</x:f>
        <x:v>0</x:v>
      </x:c>
      <x:c r="AB557" s="145" t="n">
        <x:f>IFERROR((EXP(-$G557/INDEX($AV$5:$BA$12,MATCH($D557,$AR$5:$AR$12,0),4))*($G557/INDEX($AV$5:$BA$12,MATCH($D557,$AR$5:$AR$12,0),4))^$I557)/((EXP(-$G557/INDEX($AV$5:$BA$12,MATCH($D557,$AR$5:$AR$12,0),1))*($G557/INDEX($AV$5:$BA$12,MATCH($D557,$AR$5:$AR$12,0),1))^$I557)+(EXP(-$G557/INDEX($AV$5:$BA$12,MATCH($D557,$AR$5:$AR$12,0),2))*($G557/INDEX($AV$5:$BA$12,MATCH($D557,$AR$5:$AR$12,0),2))^$I557)+(EXP(-$G557/INDEX($AV$5:$BA$12,MATCH($D557,$AR$5:$AR$12,0),3))*($G557/INDEX($AV$5:$BA$12,MATCH($D557,$AR$5:$AR$12,0),3))^$I557)+(EXP(-$G557/INDEX($AV$5:$BA$12,MATCH($D557,$AR$5:$AR$12,0),4))*($G557/INDEX($AV$5:$BA$12,MATCH($D557,$AR$5:$AR$12,0),4))^$I557)+(EXP(-$G557/INDEX($AV$5:$BA$12,MATCH($D557,$AR$5:$AR$12,0),5))*($G557/INDEX($AV$5:$BA$12,MATCH($D557,$AR$5:$AR$12,0),5))^$I557)+(EXP(-$G557/INDEX($AV$5:$BA$12,MATCH($D557,$AR$5:$AR$12,0),6))*($G557/INDEX($AV$5:$BA$12,MATCH($D557,$AR$5:$AR$12,0),6))^$I557)),0)</x:f>
        <x:v>0</x:v>
      </x:c>
      <x:c r="AC557" s="145" t="n">
        <x:f>IFERROR((EXP(-$G557/INDEX($AV$5:$BA$12,MATCH($D557,$AR$5:$AR$12,0),5))*($G557/INDEX($AV$5:$BA$12,MATCH($D557,$AR$5:$AR$12,0),5))^$I557)/((EXP(-$G557/INDEX($AV$5:$BA$12,MATCH($D557,$AR$5:$AR$12,0),1))*($G557/INDEX($AV$5:$BA$12,MATCH($D557,$AR$5:$AR$12,0),1))^$I557)+(EXP(-$G557/INDEX($AV$5:$BA$12,MATCH($D557,$AR$5:$AR$12,0),2))*($G557/INDEX($AV$5:$BA$12,MATCH($D557,$AR$5:$AR$12,0),2))^$I557)+(EXP(-$G557/INDEX($AV$5:$BA$12,MATCH($D557,$AR$5:$AR$12,0),3))*($G557/INDEX($AV$5:$BA$12,MATCH($D557,$AR$5:$AR$12,0),3))^$I557)+(EXP(-$G557/INDEX($AV$5:$BA$12,MATCH($D557,$AR$5:$AR$12,0),4))*($G557/INDEX($AV$5:$BA$12,MATCH($D557,$AR$5:$AR$12,0),4))^$I557)+(EXP(-$G557/INDEX($AV$5:$BA$12,MATCH($D557,$AR$5:$AR$12,0),5))*($G557/INDEX($AV$5:$BA$12,MATCH($D557,$AR$5:$AR$12,0),5))^$I557)+(EXP(-$G557/INDEX($AV$5:$BA$12,MATCH($D557,$AR$5:$AR$12,0),6))*($G557/INDEX($AV$5:$BA$12,MATCH($D557,$AR$5:$AR$12,0),6))^$I557)),0)</x:f>
        <x:v>0</x:v>
      </x:c>
      <x:c r="AD557" s="145" t="n">
        <x:f>IFERROR((EXP(-$G557/INDEX($AV$5:$BA$12,MATCH($D557,$AR$5:$AR$12,0),6))*($G557/INDEX($AV$5:$BA$12,MATCH($D557,$AR$5:$AR$12,0),6))^$I557)/((EXP(-$G557/INDEX($AV$5:$BA$12,MATCH($D557,$AR$5:$AR$12,0),1))*($G557/INDEX($AV$5:$BA$12,MATCH($D557,$AR$5:$AR$12,0),1))^$I557)+(EXP(-$G557/INDEX($AV$5:$BA$12,MATCH($D557,$AR$5:$AR$12,0),2))*($G557/INDEX($AV$5:$BA$12,MATCH($D557,$AR$5:$AR$12,0),2))^$I557)+(EXP(-$G557/INDEX($AV$5:$BA$12,MATCH($D557,$AR$5:$AR$12,0),3))*($G557/INDEX($AV$5:$BA$12,MATCH($D557,$AR$5:$AR$12,0),3))^$I557)+(EXP(-$G557/INDEX($AV$5:$BA$12,MATCH($D557,$AR$5:$AR$12,0),4))*($G557/INDEX($AV$5:$BA$12,MATCH($D557,$AR$5:$AR$12,0),4))^$I557)+(EXP(-$G557/INDEX($AV$5:$BA$12,MATCH($D557,$AR$5:$AR$12,0),5))*($G557/INDEX($AV$5:$BA$12,MATCH($D557,$AR$5:$AR$12,0),5))^$I557)+(EXP(-$G557/INDEX($AV$5:$BA$12,MATCH($D557,$AR$5:$AR$12,0),6))*($G557/INDEX($AV$5:$BA$12,MATCH($D557,$AR$5:$AR$12,0),6))^$I557)),0)</x:f>
        <x:v>0</x:v>
      </x:c>
      <x:c r="AE557" s="145" t="n">
        <x:f>IFERROR((EXP(-$G557/INDEX($BB$5:$BG$12,MATCH($D557,$AR$5:$AR$12,0),1))*($G557/INDEX($BB$5:$BG$12,MATCH($D557,$AR$5:$AR$12,0),1))^$J557)/((EXP(-$G557/INDEX($BB$5:$BG$12,MATCH($D557,$AR$5:$AR$12,0),1))*($G557/INDEX($BB$5:$BG$12,MATCH($D557,$AR$5:$AR$12,0),1))^$J557)+(EXP(-$G557/INDEX($BB$5:$BG$12,MATCH($D557,$AR$5:$AR$12,0),2))*($G557/INDEX($BB$5:$BG$12,MATCH($D557,$AR$5:$AR$12,0),2))^$J557)+(EXP(-$G557/INDEX($BB$5:$BG$12,MATCH($D557,$AR$5:$AR$12,0),3))*($G557/INDEX($BB$5:$BG$12,MATCH($D557,$AR$5:$AR$12,0),3))^$J557)+(EXP(-$G557/INDEX($BB$5:$BG$12,MATCH($D557,$AR$5:$AR$12,0),4))*($G557/INDEX($BB$5:$BG$12,MATCH($D557,$AR$5:$AR$12,0),4))^$J557)+(EXP(-$G557/INDEX($BB$5:$BG$12,MATCH($D557,$AR$5:$AR$12,0),5))*($G557/INDEX($BB$5:$BG$12,MATCH($D557,$AR$5:$AR$12,0),5))^$J557)+(EXP(-$G557/INDEX($BB$5:$BG$12,MATCH($D557,$AR$5:$AR$12,0),6))*($G557/INDEX($BB$5:$BG$12,MATCH($D557,$AR$5:$AR$12,0),6))^$J557)),0)</x:f>
        <x:v>0</x:v>
      </x:c>
      <x:c r="AF557" s="145" t="n">
        <x:f>IFERROR((EXP(-$G557/INDEX($BB$5:$BG$12,MATCH($D557,$AR$5:$AR$12,0),2))*($G557/INDEX($BB$5:$BG$12,MATCH($D557,$AR$5:$AR$12,0),2))^$J557)/((EXP(-$G557/INDEX($BB$5:$BG$12,MATCH($D557,$AR$5:$AR$12,0),1))*($G557/INDEX($BB$5:$BG$12,MATCH($D557,$AR$5:$AR$12,0),1))^$J557)+(EXP(-$G557/INDEX($BB$5:$BG$12,MATCH($D557,$AR$5:$AR$12,0),2))*($G557/INDEX($BB$5:$BG$12,MATCH($D557,$AR$5:$AR$12,0),2))^$J557)+(EXP(-$G557/INDEX($BB$5:$BG$12,MATCH($D557,$AR$5:$AR$12,0),3))*($G557/INDEX($BB$5:$BG$12,MATCH($D557,$AR$5:$AR$12,0),3))^$J557)+(EXP(-$G557/INDEX($BB$5:$BG$12,MATCH($D557,$AR$5:$AR$12,0),4))*($G557/INDEX($BB$5:$BG$12,MATCH($D557,$AR$5:$AR$12,0),4))^$J557)+(EXP(-$G557/INDEX($BB$5:$BG$12,MATCH($D557,$AR$5:$AR$12,0),5))*($G557/INDEX($BB$5:$BG$12,MATCH($D557,$AR$5:$AR$12,0),5))^$J557)+(EXP(-$G557/INDEX($BB$5:$BG$12,MATCH($D557,$AR$5:$AR$12,0),6))*($G557/INDEX($BB$5:$BG$12,MATCH($D557,$AR$5:$AR$12,0),6))^$J557)),0)</x:f>
        <x:v>0</x:v>
      </x:c>
      <x:c r="AG557" s="145" t="n">
        <x:f>IFERROR((EXP(-$G557/INDEX($BB$5:$BG$12,MATCH($D557,$AR$5:$AR$12,0),3))*($G557/INDEX($BB$5:$BG$12,MATCH($D557,$AR$5:$AR$12,0),3))^$J557)/((EXP(-$G557/INDEX($BB$5:$BG$12,MATCH($D557,$AR$5:$AR$12,0),1))*($G557/INDEX($BB$5:$BG$12,MATCH($D557,$AR$5:$AR$12,0),1))^$J557)+(EXP(-$G557/INDEX($BB$5:$BG$12,MATCH($D557,$AR$5:$AR$12,0),2))*($G557/INDEX($BB$5:$BG$12,MATCH($D557,$AR$5:$AR$12,0),2))^$J557)+(EXP(-$G557/INDEX($BB$5:$BG$12,MATCH($D557,$AR$5:$AR$12,0),3))*($G557/INDEX($BB$5:$BG$12,MATCH($D557,$AR$5:$AR$12,0),3))^$J557)+(EXP(-$G557/INDEX($BB$5:$BG$12,MATCH($D557,$AR$5:$AR$12,0),4))*($G557/INDEX($BB$5:$BG$12,MATCH($D557,$AR$5:$AR$12,0),4))^$J557)+(EXP(-$G557/INDEX($BB$5:$BG$12,MATCH($D557,$AR$5:$AR$12,0),5))*($G557/INDEX($BB$5:$BG$12,MATCH($D557,$AR$5:$AR$12,0),5))^$J557)+(EXP(-$G557/INDEX($BB$5:$BG$12,MATCH($D557,$AR$5:$AR$12,0),6))*($G557/INDEX($BB$5:$BG$12,MATCH($D557,$AR$5:$AR$12,0),6))^$J557)),0)</x:f>
        <x:v>0</x:v>
      </x:c>
      <x:c r="AH557" s="145" t="n">
        <x:f>IFERROR((EXP(-$G557/INDEX($BB$5:$BG$12,MATCH($D557,$AR$5:$AR$12,0),4))*($G557/INDEX($BB$5:$BG$12,MATCH($D557,$AR$5:$AR$12,0),4))^$J557)/((EXP(-$G557/INDEX($BB$5:$BG$12,MATCH($D557,$AR$5:$AR$12,0),1))*($G557/INDEX($BB$5:$BG$12,MATCH($D557,$AR$5:$AR$12,0),1))^$J557)+(EXP(-$G557/INDEX($BB$5:$BG$12,MATCH($D557,$AR$5:$AR$12,0),2))*($G557/INDEX($BB$5:$BG$12,MATCH($D557,$AR$5:$AR$12,0),2))^$J557)+(EXP(-$G557/INDEX($BB$5:$BG$12,MATCH($D557,$AR$5:$AR$12,0),3))*($G557/INDEX($BB$5:$BG$12,MATCH($D557,$AR$5:$AR$12,0),3))^$J557)+(EXP(-$G557/INDEX($BB$5:$BG$12,MATCH($D557,$AR$5:$AR$12,0),4))*($G557/INDEX($BB$5:$BG$12,MATCH($D557,$AR$5:$AR$12,0),4))^$J557)+(EXP(-$G557/INDEX($BB$5:$BG$12,MATCH($D557,$AR$5:$AR$12,0),5))*($G557/INDEX($BB$5:$BG$12,MATCH($D557,$AR$5:$AR$12,0),5))^$J557)+(EXP(-$G557/INDEX($BB$5:$BG$12,MATCH($D557,$AR$5:$AR$12,0),6))*($G557/INDEX($BB$5:$BG$12,MATCH($D557,$AR$5:$AR$12,0),6))^$J557)),0)</x:f>
        <x:v>0</x:v>
      </x:c>
      <x:c r="AI557" s="145" t="n">
        <x:f>IFERROR((EXP(-$G557/INDEX($BB$5:$BG$12,MATCH($D557,$AR$5:$AR$12,0),5))*($G557/INDEX($BB$5:$BG$12,MATCH($D557,$AR$5:$AR$12,0),5))^$J557)/((EXP(-$G557/INDEX($BB$5:$BG$12,MATCH($D557,$AR$5:$AR$12,0),1))*($G557/INDEX($BB$5:$BG$12,MATCH($D557,$AR$5:$AR$12,0),1))^$J557)+(EXP(-$G557/INDEX($BB$5:$BG$12,MATCH($D557,$AR$5:$AR$12,0),2))*($G557/INDEX($BB$5:$BG$12,MATCH($D557,$AR$5:$AR$12,0),2))^$J557)+(EXP(-$G557/INDEX($BB$5:$BG$12,MATCH($D557,$AR$5:$AR$12,0),3))*($G557/INDEX($BB$5:$BG$12,MATCH($D557,$AR$5:$AR$12,0),3))^$J557)+(EXP(-$G557/INDEX($BB$5:$BG$12,MATCH($D557,$AR$5:$AR$12,0),4))*($G557/INDEX($BB$5:$BG$12,MATCH($D557,$AR$5:$AR$12,0),4))^$J557)+(EXP(-$G557/INDEX($BB$5:$BG$12,MATCH($D557,$AR$5:$AR$12,0),5))*($G557/INDEX($BB$5:$BG$12,MATCH($D557,$AR$5:$AR$12,0),5))^$J557)+(EXP(-$G557/INDEX($BB$5:$BG$12,MATCH($D557,$AR$5:$AR$12,0),6))*($G557/INDEX($BB$5:$BG$12,MATCH($D557,$AR$5:$AR$12,0),6))^$J557)),0)</x:f>
        <x:v>0</x:v>
      </x:c>
      <x:c r="AJ557" s="145" t="n">
        <x:f>IFERROR((EXP(-$G557/INDEX($BB$5:$BG$12,MATCH($D557,$AR$5:$AR$12,0),6))*($G557/INDEX($BB$5:$BG$12,MATCH($D557,$AR$5:$AR$12,0),6))^$J557)/((EXP(-$G557/INDEX($BB$5:$BG$12,MATCH($D557,$AR$5:$AR$12,0),1))*($G557/INDEX($BB$5:$BG$12,MATCH($D557,$AR$5:$AR$12,0),1))^$J557)+(EXP(-$G557/INDEX($BB$5:$BG$12,MATCH($D557,$AR$5:$AR$12,0),2))*($G557/INDEX($BB$5:$BG$12,MATCH($D557,$AR$5:$AR$12,0),2))^$J557)+(EXP(-$G557/INDEX($BB$5:$BG$12,MATCH($D557,$AR$5:$AR$12,0),3))*($G557/INDEX($BB$5:$BG$12,MATCH($D557,$AR$5:$AR$12,0),3))^$J557)+(EXP(-$G557/INDEX($BB$5:$BG$12,MATCH($D557,$AR$5:$AR$12,0),4))*($G557/INDEX($BB$5:$BG$12,MATCH($D557,$AR$5:$AR$12,0),4))^$J557)+(EXP(-$G557/INDEX($BB$5:$BG$12,MATCH($D557,$AR$5:$AR$12,0),5))*($G557/INDEX($BB$5:$BG$12,MATCH($D557,$AR$5:$AR$12,0),5))^$J557)+(EXP(-$G557/INDEX($BB$5:$BG$12,MATCH($D557,$AR$5:$AR$12,0),6))*($G557/INDEX($BB$5:$BG$12,MATCH($D557,$AR$5:$AR$12,0),6))^$J557)),0)</x:f>
        <x:v>0</x:v>
      </x:c>
      <x:c r="BJ557"/>
      <x:c r="BK557"/>
      <x:c r="BL557"/>
      <x:c r="BM557"/>
      <x:c r="BN557"/>
      <x:c r="BO557"/>
      <x:c r="BP557"/>
      <x:c r="BQ557"/>
      <x:c r="BR557"/>
      <x:c r="BS557"/>
      <x:c r="BT557"/>
      <x:c r="BU557"/>
      <x:c r="BV557"/>
      <x:c r="BW557"/>
      <x:c r="BX557"/>
      <x:c r="BY557"/>
      <x:c r="BZ557"/>
    </x:row>
    <x:row r="558">
      <x:c r="A558" s="30" t="n">
        <x:f>'対象台データ'!A556</x:f>
        <x:v>46230</x:v>
      </x:c>
      <x:c r="B558" s="1004" t="str">
        <x:f>'対象台データ'!B556</x:f>
        <x:v>月</x:v>
      </x:c>
      <x:c r="C558" s="1004" t="str">
        <x:f>'対象台データ'!C556</x:f>
        <x:v>7/27</x:v>
      </x:c>
      <x:c r="D558" t="str">
        <x:f>'対象台データ'!D556</x:f>
        <x:v>東京喰種</x:v>
      </x:c>
      <x:c r="E558" s="1015" t="n">
        <x:f>IF($X558="A",MIN(100,MAX(0,55+(V558-55)*(1+0.4*SQRT(MIN(G558/8000,1))))),MIN(100,MAX(0,V558)))</x:f>
        <x:v>68.46691049317087</x:v>
      </x:c>
      <x:c r="F558" s="1017" t="n">
        <x:f>'対象台データ'!E556</x:f>
        <x:v>482</x:v>
      </x:c>
      <x:c r="G558" s="644" t="n">
        <x:f>'対象台データ'!F556</x:f>
        <x:v>5869</x:v>
      </x:c>
      <x:c r="H558" s="644" t="n">
        <x:f>'対象台データ'!G556</x:f>
        <x:v>2372</x:v>
      </x:c>
      <x:c r="I558" s="644" t="n">
        <x:f>'対象台データ'!H556</x:f>
        <x:v>0</x:v>
      </x:c>
      <x:c r="J558" s="644" t="n">
        <x:f>'対象台データ'!I556</x:f>
        <x:v>29</x:v>
      </x:c>
      <x:c r="K558" s="145" t="n">
        <x:f>'対象台データ'!K556</x:f>
        <x:v>1.1347191457942865</x:v>
      </x:c>
      <x:c r="L558" s="28" t="n">
        <x:f>IF(G558&lt;=0,5,IF(G558&lt;1500,5+(G558-0)*(20-5)/(1500-0),IF(G558&lt;3000,20+(G558-1500)*(40-20)/(3000-1500),IF(G558&lt;4500,40+(G558-3000)*(58-40)/(4500-3000),IF(G558&lt;6000,58+(G558-4500)*(72-58)/(6000-4500),IF(G558&lt;7500,72+(G558-6000)*(84-72)/(7500-6000),IF(G558&lt;9000,84+(G558-7500)*(93-84)/(9000-7500),IF(G558&lt;11000,93+(G558-9000)*(100-93)/(11000-9000),100))))))))</x:f>
        <x:v>70.77733333333333</x:v>
      </x:c>
      <x:c r="M558" s="28" t="n">
        <x:v>1</x:v>
      </x:c>
      <x:c r="N558" s="28" t="n">
        <x:f>MIN(100,L558*M558)</x:f>
        <x:v>70.77733333333333</x:v>
      </x:c>
      <x:c r="O558" s="28" t="n">
        <x:f>IF(K558&lt;=0.8,0,IF(K558&lt;0.9,0+(K558-0.8)*(10-0)/(0.9-0.8),IF(K558&lt;1,10+(K558-0.9)*(35-10)/(1-0.9),IF(K558&lt;1.2,35+(K558-1)*(87-35)/(1.2-1),IF(K558&lt;1.3,87+(K558-1.2)*(96-87)/(1.3-1.2),IF(K558&lt;1.45,96+(K558-1.3)*(100-96)/(1.45-1.3),100))))))</x:f>
        <x:v>70.02697790651449</x:v>
      </x:c>
      <x:c r="P558" s="145" t="n">
        <x:f>MIN(1,SQRT(G558/8000))</x:f>
        <x:v>0.8565191182921721</x:v>
      </x:c>
      <x:c r="Q558" s="28" t="n">
        <x:f>35+(O558-35)*P558</x:f>
        <x:v>65.00127623292718</x:v>
      </x:c>
      <x:c r="R558" s="28" t="n">
        <x:f>IF(K558&lt;0.95,MIN(25,(0.95-K558)*250),0)</x:f>
        <x:v>0</x:v>
      </x:c>
      <x:c r="S558" s="28" t="n">
        <x:f>IF($X558="A",Y558*5+Z558*15+AA558*30+AB558*60+AC558*80+AD558*100,0)</x:f>
        <x:v>0</x:v>
      </x:c>
      <x:c r="T558" s="28" t="n">
        <x:f>IF($X558="A",AE558*5+AF558*15+AG558*30+AH558*60+AI558*80+AJ558*100,0)</x:f>
        <x:v>0</x:v>
      </x:c>
      <x:c r="U558" s="28" t="n">
        <x:f>IF($X558="A",S558*15%+T558*30%+Q558*55%,0)</x:f>
        <x:v>0</x:v>
      </x:c>
      <x:c r="V558" s="1019" t="n">
        <x:f>IF($X558="A",U558*80%+N558*20%,N558*IFERROR(INDEX($AT$5:$AT$60,MATCH($D558,$AR$5:$AR$60,0)),0.6)+Q558*IFERROR(INDEX($AU$5:$AU$60,MATCH($D558,$AR$5:$AR$60,0)),0.4)-R558)</x:f>
        <x:v>68.46691049317087</x:v>
      </x:c>
      <x:c r="W558" s="25" t="str">
        <x:f>IF(E558&gt;=90,"設定6級候補",IF(E558&gt;=75,"設定4以上強候補",IF(E558&gt;=60,"設定4以上を疑う","要観察")))</x:f>
        <x:v>設定4以上を疑う</x:v>
      </x:c>
      <x:c r="X558" s="1004" t="str">
        <x:f>IFERROR(INDEX($AS$5:$AS$60,MATCH($D558,$AR$5:$AR$60,0)),"AT")</x:f>
        <x:v>AT</x:v>
      </x:c>
      <x:c r="Y558" s="145" t="n">
        <x:f>IFERROR((EXP(-$G558/INDEX($AV$5:$BA$12,MATCH($D558,$AR$5:$AR$12,0),1))*($G558/INDEX($AV$5:$BA$12,MATCH($D558,$AR$5:$AR$12,0),1))^$I558)/((EXP(-$G558/INDEX($AV$5:$BA$12,MATCH($D558,$AR$5:$AR$12,0),1))*($G558/INDEX($AV$5:$BA$12,MATCH($D558,$AR$5:$AR$12,0),1))^$I558)+(EXP(-$G558/INDEX($AV$5:$BA$12,MATCH($D558,$AR$5:$AR$12,0),2))*($G558/INDEX($AV$5:$BA$12,MATCH($D558,$AR$5:$AR$12,0),2))^$I558)+(EXP(-$G558/INDEX($AV$5:$BA$12,MATCH($D558,$AR$5:$AR$12,0),3))*($G558/INDEX($AV$5:$BA$12,MATCH($D558,$AR$5:$AR$12,0),3))^$I558)+(EXP(-$G558/INDEX($AV$5:$BA$12,MATCH($D558,$AR$5:$AR$12,0),4))*($G558/INDEX($AV$5:$BA$12,MATCH($D558,$AR$5:$AR$12,0),4))^$I558)+(EXP(-$G558/INDEX($AV$5:$BA$12,MATCH($D558,$AR$5:$AR$12,0),5))*($G558/INDEX($AV$5:$BA$12,MATCH($D558,$AR$5:$AR$12,0),5))^$I558)+(EXP(-$G558/INDEX($AV$5:$BA$12,MATCH($D558,$AR$5:$AR$12,0),6))*($G558/INDEX($AV$5:$BA$12,MATCH($D558,$AR$5:$AR$12,0),6))^$I558)),0)</x:f>
        <x:v>0</x:v>
      </x:c>
      <x:c r="Z558" s="145" t="n">
        <x:f>IFERROR((EXP(-$G558/INDEX($AV$5:$BA$12,MATCH($D558,$AR$5:$AR$12,0),2))*($G558/INDEX($AV$5:$BA$12,MATCH($D558,$AR$5:$AR$12,0),2))^$I558)/((EXP(-$G558/INDEX($AV$5:$BA$12,MATCH($D558,$AR$5:$AR$12,0),1))*($G558/INDEX($AV$5:$BA$12,MATCH($D558,$AR$5:$AR$12,0),1))^$I558)+(EXP(-$G558/INDEX($AV$5:$BA$12,MATCH($D558,$AR$5:$AR$12,0),2))*($G558/INDEX($AV$5:$BA$12,MATCH($D558,$AR$5:$AR$12,0),2))^$I558)+(EXP(-$G558/INDEX($AV$5:$BA$12,MATCH($D558,$AR$5:$AR$12,0),3))*($G558/INDEX($AV$5:$BA$12,MATCH($D558,$AR$5:$AR$12,0),3))^$I558)+(EXP(-$G558/INDEX($AV$5:$BA$12,MATCH($D558,$AR$5:$AR$12,0),4))*($G558/INDEX($AV$5:$BA$12,MATCH($D558,$AR$5:$AR$12,0),4))^$I558)+(EXP(-$G558/INDEX($AV$5:$BA$12,MATCH($D558,$AR$5:$AR$12,0),5))*($G558/INDEX($AV$5:$BA$12,MATCH($D558,$AR$5:$AR$12,0),5))^$I558)+(EXP(-$G558/INDEX($AV$5:$BA$12,MATCH($D558,$AR$5:$AR$12,0),6))*($G558/INDEX($AV$5:$BA$12,MATCH($D558,$AR$5:$AR$12,0),6))^$I558)),0)</x:f>
        <x:v>0</x:v>
      </x:c>
      <x:c r="AA558" s="145" t="n">
        <x:f>IFERROR((EXP(-$G558/INDEX($AV$5:$BA$12,MATCH($D558,$AR$5:$AR$12,0),3))*($G558/INDEX($AV$5:$BA$12,MATCH($D558,$AR$5:$AR$12,0),3))^$I558)/((EXP(-$G558/INDEX($AV$5:$BA$12,MATCH($D558,$AR$5:$AR$12,0),1))*($G558/INDEX($AV$5:$BA$12,MATCH($D558,$AR$5:$AR$12,0),1))^$I558)+(EXP(-$G558/INDEX($AV$5:$BA$12,MATCH($D558,$AR$5:$AR$12,0),2))*($G558/INDEX($AV$5:$BA$12,MATCH($D558,$AR$5:$AR$12,0),2))^$I558)+(EXP(-$G558/INDEX($AV$5:$BA$12,MATCH($D558,$AR$5:$AR$12,0),3))*($G558/INDEX($AV$5:$BA$12,MATCH($D558,$AR$5:$AR$12,0),3))^$I558)+(EXP(-$G558/INDEX($AV$5:$BA$12,MATCH($D558,$AR$5:$AR$12,0),4))*($G558/INDEX($AV$5:$BA$12,MATCH($D558,$AR$5:$AR$12,0),4))^$I558)+(EXP(-$G558/INDEX($AV$5:$BA$12,MATCH($D558,$AR$5:$AR$12,0),5))*($G558/INDEX($AV$5:$BA$12,MATCH($D558,$AR$5:$AR$12,0),5))^$I558)+(EXP(-$G558/INDEX($AV$5:$BA$12,MATCH($D558,$AR$5:$AR$12,0),6))*($G558/INDEX($AV$5:$BA$12,MATCH($D558,$AR$5:$AR$12,0),6))^$I558)),0)</x:f>
        <x:v>0</x:v>
      </x:c>
      <x:c r="AB558" s="145" t="n">
        <x:f>IFERROR((EXP(-$G558/INDEX($AV$5:$BA$12,MATCH($D558,$AR$5:$AR$12,0),4))*($G558/INDEX($AV$5:$BA$12,MATCH($D558,$AR$5:$AR$12,0),4))^$I558)/((EXP(-$G558/INDEX($AV$5:$BA$12,MATCH($D558,$AR$5:$AR$12,0),1))*($G558/INDEX($AV$5:$BA$12,MATCH($D558,$AR$5:$AR$12,0),1))^$I558)+(EXP(-$G558/INDEX($AV$5:$BA$12,MATCH($D558,$AR$5:$AR$12,0),2))*($G558/INDEX($AV$5:$BA$12,MATCH($D558,$AR$5:$AR$12,0),2))^$I558)+(EXP(-$G558/INDEX($AV$5:$BA$12,MATCH($D558,$AR$5:$AR$12,0),3))*($G558/INDEX($AV$5:$BA$12,MATCH($D558,$AR$5:$AR$12,0),3))^$I558)+(EXP(-$G558/INDEX($AV$5:$BA$12,MATCH($D558,$AR$5:$AR$12,0),4))*($G558/INDEX($AV$5:$BA$12,MATCH($D558,$AR$5:$AR$12,0),4))^$I558)+(EXP(-$G558/INDEX($AV$5:$BA$12,MATCH($D558,$AR$5:$AR$12,0),5))*($G558/INDEX($AV$5:$BA$12,MATCH($D558,$AR$5:$AR$12,0),5))^$I558)+(EXP(-$G558/INDEX($AV$5:$BA$12,MATCH($D558,$AR$5:$AR$12,0),6))*($G558/INDEX($AV$5:$BA$12,MATCH($D558,$AR$5:$AR$12,0),6))^$I558)),0)</x:f>
        <x:v>0</x:v>
      </x:c>
      <x:c r="AC558" s="145" t="n">
        <x:f>IFERROR((EXP(-$G558/INDEX($AV$5:$BA$12,MATCH($D558,$AR$5:$AR$12,0),5))*($G558/INDEX($AV$5:$BA$12,MATCH($D558,$AR$5:$AR$12,0),5))^$I558)/((EXP(-$G558/INDEX($AV$5:$BA$12,MATCH($D558,$AR$5:$AR$12,0),1))*($G558/INDEX($AV$5:$BA$12,MATCH($D558,$AR$5:$AR$12,0),1))^$I558)+(EXP(-$G558/INDEX($AV$5:$BA$12,MATCH($D558,$AR$5:$AR$12,0),2))*($G558/INDEX($AV$5:$BA$12,MATCH($D558,$AR$5:$AR$12,0),2))^$I558)+(EXP(-$G558/INDEX($AV$5:$BA$12,MATCH($D558,$AR$5:$AR$12,0),3))*($G558/INDEX($AV$5:$BA$12,MATCH($D558,$AR$5:$AR$12,0),3))^$I558)+(EXP(-$G558/INDEX($AV$5:$BA$12,MATCH($D558,$AR$5:$AR$12,0),4))*($G558/INDEX($AV$5:$BA$12,MATCH($D558,$AR$5:$AR$12,0),4))^$I558)+(EXP(-$G558/INDEX($AV$5:$BA$12,MATCH($D558,$AR$5:$AR$12,0),5))*($G558/INDEX($AV$5:$BA$12,MATCH($D558,$AR$5:$AR$12,0),5))^$I558)+(EXP(-$G558/INDEX($AV$5:$BA$12,MATCH($D558,$AR$5:$AR$12,0),6))*($G558/INDEX($AV$5:$BA$12,MATCH($D558,$AR$5:$AR$12,0),6))^$I558)),0)</x:f>
        <x:v>0</x:v>
      </x:c>
      <x:c r="AD558" s="145" t="n">
        <x:f>IFERROR((EXP(-$G558/INDEX($AV$5:$BA$12,MATCH($D558,$AR$5:$AR$12,0),6))*($G558/INDEX($AV$5:$BA$12,MATCH($D558,$AR$5:$AR$12,0),6))^$I558)/((EXP(-$G558/INDEX($AV$5:$BA$12,MATCH($D558,$AR$5:$AR$12,0),1))*($G558/INDEX($AV$5:$BA$12,MATCH($D558,$AR$5:$AR$12,0),1))^$I558)+(EXP(-$G558/INDEX($AV$5:$BA$12,MATCH($D558,$AR$5:$AR$12,0),2))*($G558/INDEX($AV$5:$BA$12,MATCH($D558,$AR$5:$AR$12,0),2))^$I558)+(EXP(-$G558/INDEX($AV$5:$BA$12,MATCH($D558,$AR$5:$AR$12,0),3))*($G558/INDEX($AV$5:$BA$12,MATCH($D558,$AR$5:$AR$12,0),3))^$I558)+(EXP(-$G558/INDEX($AV$5:$BA$12,MATCH($D558,$AR$5:$AR$12,0),4))*($G558/INDEX($AV$5:$BA$12,MATCH($D558,$AR$5:$AR$12,0),4))^$I558)+(EXP(-$G558/INDEX($AV$5:$BA$12,MATCH($D558,$AR$5:$AR$12,0),5))*($G558/INDEX($AV$5:$BA$12,MATCH($D558,$AR$5:$AR$12,0),5))^$I558)+(EXP(-$G558/INDEX($AV$5:$BA$12,MATCH($D558,$AR$5:$AR$12,0),6))*($G558/INDEX($AV$5:$BA$12,MATCH($D558,$AR$5:$AR$12,0),6))^$I558)),0)</x:f>
        <x:v>0</x:v>
      </x:c>
      <x:c r="AE558" s="145" t="n">
        <x:f>IFERROR((EXP(-$G558/INDEX($BB$5:$BG$12,MATCH($D558,$AR$5:$AR$12,0),1))*($G558/INDEX($BB$5:$BG$12,MATCH($D558,$AR$5:$AR$12,0),1))^$J558)/((EXP(-$G558/INDEX($BB$5:$BG$12,MATCH($D558,$AR$5:$AR$12,0),1))*($G558/INDEX($BB$5:$BG$12,MATCH($D558,$AR$5:$AR$12,0),1))^$J558)+(EXP(-$G558/INDEX($BB$5:$BG$12,MATCH($D558,$AR$5:$AR$12,0),2))*($G558/INDEX($BB$5:$BG$12,MATCH($D558,$AR$5:$AR$12,0),2))^$J558)+(EXP(-$G558/INDEX($BB$5:$BG$12,MATCH($D558,$AR$5:$AR$12,0),3))*($G558/INDEX($BB$5:$BG$12,MATCH($D558,$AR$5:$AR$12,0),3))^$J558)+(EXP(-$G558/INDEX($BB$5:$BG$12,MATCH($D558,$AR$5:$AR$12,0),4))*($G558/INDEX($BB$5:$BG$12,MATCH($D558,$AR$5:$AR$12,0),4))^$J558)+(EXP(-$G558/INDEX($BB$5:$BG$12,MATCH($D558,$AR$5:$AR$12,0),5))*($G558/INDEX($BB$5:$BG$12,MATCH($D558,$AR$5:$AR$12,0),5))^$J558)+(EXP(-$G558/INDEX($BB$5:$BG$12,MATCH($D558,$AR$5:$AR$12,0),6))*($G558/INDEX($BB$5:$BG$12,MATCH($D558,$AR$5:$AR$12,0),6))^$J558)),0)</x:f>
        <x:v>0</x:v>
      </x:c>
      <x:c r="AF558" s="145" t="n">
        <x:f>IFERROR((EXP(-$G558/INDEX($BB$5:$BG$12,MATCH($D558,$AR$5:$AR$12,0),2))*($G558/INDEX($BB$5:$BG$12,MATCH($D558,$AR$5:$AR$12,0),2))^$J558)/((EXP(-$G558/INDEX($BB$5:$BG$12,MATCH($D558,$AR$5:$AR$12,0),1))*($G558/INDEX($BB$5:$BG$12,MATCH($D558,$AR$5:$AR$12,0),1))^$J558)+(EXP(-$G558/INDEX($BB$5:$BG$12,MATCH($D558,$AR$5:$AR$12,0),2))*($G558/INDEX($BB$5:$BG$12,MATCH($D558,$AR$5:$AR$12,0),2))^$J558)+(EXP(-$G558/INDEX($BB$5:$BG$12,MATCH($D558,$AR$5:$AR$12,0),3))*($G558/INDEX($BB$5:$BG$12,MATCH($D558,$AR$5:$AR$12,0),3))^$J558)+(EXP(-$G558/INDEX($BB$5:$BG$12,MATCH($D558,$AR$5:$AR$12,0),4))*($G558/INDEX($BB$5:$BG$12,MATCH($D558,$AR$5:$AR$12,0),4))^$J558)+(EXP(-$G558/INDEX($BB$5:$BG$12,MATCH($D558,$AR$5:$AR$12,0),5))*($G558/INDEX($BB$5:$BG$12,MATCH($D558,$AR$5:$AR$12,0),5))^$J558)+(EXP(-$G558/INDEX($BB$5:$BG$12,MATCH($D558,$AR$5:$AR$12,0),6))*($G558/INDEX($BB$5:$BG$12,MATCH($D558,$AR$5:$AR$12,0),6))^$J558)),0)</x:f>
        <x:v>0</x:v>
      </x:c>
      <x:c r="AG558" s="145" t="n">
        <x:f>IFERROR((EXP(-$G558/INDEX($BB$5:$BG$12,MATCH($D558,$AR$5:$AR$12,0),3))*($G558/INDEX($BB$5:$BG$12,MATCH($D558,$AR$5:$AR$12,0),3))^$J558)/((EXP(-$G558/INDEX($BB$5:$BG$12,MATCH($D558,$AR$5:$AR$12,0),1))*($G558/INDEX($BB$5:$BG$12,MATCH($D558,$AR$5:$AR$12,0),1))^$J558)+(EXP(-$G558/INDEX($BB$5:$BG$12,MATCH($D558,$AR$5:$AR$12,0),2))*($G558/INDEX($BB$5:$BG$12,MATCH($D558,$AR$5:$AR$12,0),2))^$J558)+(EXP(-$G558/INDEX($BB$5:$BG$12,MATCH($D558,$AR$5:$AR$12,0),3))*($G558/INDEX($BB$5:$BG$12,MATCH($D558,$AR$5:$AR$12,0),3))^$J558)+(EXP(-$G558/INDEX($BB$5:$BG$12,MATCH($D558,$AR$5:$AR$12,0),4))*($G558/INDEX($BB$5:$BG$12,MATCH($D558,$AR$5:$AR$12,0),4))^$J558)+(EXP(-$G558/INDEX($BB$5:$BG$12,MATCH($D558,$AR$5:$AR$12,0),5))*($G558/INDEX($BB$5:$BG$12,MATCH($D558,$AR$5:$AR$12,0),5))^$J558)+(EXP(-$G558/INDEX($BB$5:$BG$12,MATCH($D558,$AR$5:$AR$12,0),6))*($G558/INDEX($BB$5:$BG$12,MATCH($D558,$AR$5:$AR$12,0),6))^$J558)),0)</x:f>
        <x:v>0</x:v>
      </x:c>
      <x:c r="AH558" s="145" t="n">
        <x:f>IFERROR((EXP(-$G558/INDEX($BB$5:$BG$12,MATCH($D558,$AR$5:$AR$12,0),4))*($G558/INDEX($BB$5:$BG$12,MATCH($D558,$AR$5:$AR$12,0),4))^$J558)/((EXP(-$G558/INDEX($BB$5:$BG$12,MATCH($D558,$AR$5:$AR$12,0),1))*($G558/INDEX($BB$5:$BG$12,MATCH($D558,$AR$5:$AR$12,0),1))^$J558)+(EXP(-$G558/INDEX($BB$5:$BG$12,MATCH($D558,$AR$5:$AR$12,0),2))*($G558/INDEX($BB$5:$BG$12,MATCH($D558,$AR$5:$AR$12,0),2))^$J558)+(EXP(-$G558/INDEX($BB$5:$BG$12,MATCH($D558,$AR$5:$AR$12,0),3))*($G558/INDEX($BB$5:$BG$12,MATCH($D558,$AR$5:$AR$12,0),3))^$J558)+(EXP(-$G558/INDEX($BB$5:$BG$12,MATCH($D558,$AR$5:$AR$12,0),4))*($G558/INDEX($BB$5:$BG$12,MATCH($D558,$AR$5:$AR$12,0),4))^$J558)+(EXP(-$G558/INDEX($BB$5:$BG$12,MATCH($D558,$AR$5:$AR$12,0),5))*($G558/INDEX($BB$5:$BG$12,MATCH($D558,$AR$5:$AR$12,0),5))^$J558)+(EXP(-$G558/INDEX($BB$5:$BG$12,MATCH($D558,$AR$5:$AR$12,0),6))*($G558/INDEX($BB$5:$BG$12,MATCH($D558,$AR$5:$AR$12,0),6))^$J558)),0)</x:f>
        <x:v>0</x:v>
      </x:c>
      <x:c r="AI558" s="145" t="n">
        <x:f>IFERROR((EXP(-$G558/INDEX($BB$5:$BG$12,MATCH($D558,$AR$5:$AR$12,0),5))*($G558/INDEX($BB$5:$BG$12,MATCH($D558,$AR$5:$AR$12,0),5))^$J558)/((EXP(-$G558/INDEX($BB$5:$BG$12,MATCH($D558,$AR$5:$AR$12,0),1))*($G558/INDEX($BB$5:$BG$12,MATCH($D558,$AR$5:$AR$12,0),1))^$J558)+(EXP(-$G558/INDEX($BB$5:$BG$12,MATCH($D558,$AR$5:$AR$12,0),2))*($G558/INDEX($BB$5:$BG$12,MATCH($D558,$AR$5:$AR$12,0),2))^$J558)+(EXP(-$G558/INDEX($BB$5:$BG$12,MATCH($D558,$AR$5:$AR$12,0),3))*($G558/INDEX($BB$5:$BG$12,MATCH($D558,$AR$5:$AR$12,0),3))^$J558)+(EXP(-$G558/INDEX($BB$5:$BG$12,MATCH($D558,$AR$5:$AR$12,0),4))*($G558/INDEX($BB$5:$BG$12,MATCH($D558,$AR$5:$AR$12,0),4))^$J558)+(EXP(-$G558/INDEX($BB$5:$BG$12,MATCH($D558,$AR$5:$AR$12,0),5))*($G558/INDEX($BB$5:$BG$12,MATCH($D558,$AR$5:$AR$12,0),5))^$J558)+(EXP(-$G558/INDEX($BB$5:$BG$12,MATCH($D558,$AR$5:$AR$12,0),6))*($G558/INDEX($BB$5:$BG$12,MATCH($D558,$AR$5:$AR$12,0),6))^$J558)),0)</x:f>
        <x:v>0</x:v>
      </x:c>
      <x:c r="AJ558" s="145" t="n">
        <x:f>IFERROR((EXP(-$G558/INDEX($BB$5:$BG$12,MATCH($D558,$AR$5:$AR$12,0),6))*($G558/INDEX($BB$5:$BG$12,MATCH($D558,$AR$5:$AR$12,0),6))^$J558)/((EXP(-$G558/INDEX($BB$5:$BG$12,MATCH($D558,$AR$5:$AR$12,0),1))*($G558/INDEX($BB$5:$BG$12,MATCH($D558,$AR$5:$AR$12,0),1))^$J558)+(EXP(-$G558/INDEX($BB$5:$BG$12,MATCH($D558,$AR$5:$AR$12,0),2))*($G558/INDEX($BB$5:$BG$12,MATCH($D558,$AR$5:$AR$12,0),2))^$J558)+(EXP(-$G558/INDEX($BB$5:$BG$12,MATCH($D558,$AR$5:$AR$12,0),3))*($G558/INDEX($BB$5:$BG$12,MATCH($D558,$AR$5:$AR$12,0),3))^$J558)+(EXP(-$G558/INDEX($BB$5:$BG$12,MATCH($D558,$AR$5:$AR$12,0),4))*($G558/INDEX($BB$5:$BG$12,MATCH($D558,$AR$5:$AR$12,0),4))^$J558)+(EXP(-$G558/INDEX($BB$5:$BG$12,MATCH($D558,$AR$5:$AR$12,0),5))*($G558/INDEX($BB$5:$BG$12,MATCH($D558,$AR$5:$AR$12,0),5))^$J558)+(EXP(-$G558/INDEX($BB$5:$BG$12,MATCH($D558,$AR$5:$AR$12,0),6))*($G558/INDEX($BB$5:$BG$12,MATCH($D558,$AR$5:$AR$12,0),6))^$J558)),0)</x:f>
        <x:v>0</x:v>
      </x:c>
      <x:c r="BJ558"/>
      <x:c r="BK558"/>
      <x:c r="BL558"/>
      <x:c r="BM558"/>
      <x:c r="BN558"/>
      <x:c r="BO558"/>
      <x:c r="BP558"/>
      <x:c r="BQ558"/>
      <x:c r="BR558"/>
      <x:c r="BS558"/>
      <x:c r="BT558"/>
      <x:c r="BU558"/>
      <x:c r="BV558"/>
      <x:c r="BW558"/>
      <x:c r="BX558"/>
      <x:c r="BY558"/>
      <x:c r="BZ558"/>
    </x:row>
    <x:row r="559">
      <x:c r="A559" s="30" t="n">
        <x:f>'対象台データ'!A557</x:f>
        <x:v>46230</x:v>
      </x:c>
      <x:c r="B559" s="1004" t="str">
        <x:f>'対象台データ'!B557</x:f>
        <x:v>月</x:v>
      </x:c>
      <x:c r="C559" s="1004" t="str">
        <x:f>'対象台データ'!C557</x:f>
        <x:v>7/27</x:v>
      </x:c>
      <x:c r="D559" t="str">
        <x:f>'対象台データ'!D557</x:f>
        <x:v>東京喰種</x:v>
      </x:c>
      <x:c r="E559" s="1015" t="n">
        <x:f>IF($X559="A",MIN(100,MAX(0,55+(V559-55)*(1+0.4*SQRT(MIN(G559/8000,1))))),MIN(100,MAX(0,V559)))</x:f>
        <x:v>74.20098468111337</x:v>
      </x:c>
      <x:c r="F559" s="1017" t="n">
        <x:f>'対象台データ'!E557</x:f>
        <x:v>483</x:v>
      </x:c>
      <x:c r="G559" s="644" t="n">
        <x:f>'対象台データ'!F557</x:f>
        <x:v>5344</x:v>
      </x:c>
      <x:c r="H559" s="644" t="n">
        <x:f>'対象台データ'!G557</x:f>
        <x:v>6156</x:v>
      </x:c>
      <x:c r="I559" s="644" t="n">
        <x:f>'対象台データ'!H557</x:f>
        <x:v>0</x:v>
      </x:c>
      <x:c r="J559" s="644" t="n">
        <x:f>'対象台データ'!I557</x:f>
        <x:v>26</x:v>
      </x:c>
      <x:c r="K559" s="145" t="n">
        <x:f>'対象台データ'!K557</x:f>
        <x:v>1.3839820359281436</x:v>
      </x:c>
      <x:c r="L559" s="28" t="n">
        <x:f>IF(G559&lt;=0,5,IF(G559&lt;1500,5+(G559-0)*(20-5)/(1500-0),IF(G559&lt;3000,20+(G559-1500)*(40-20)/(3000-1500),IF(G559&lt;4500,40+(G559-3000)*(58-40)/(4500-3000),IF(G559&lt;6000,58+(G559-4500)*(72-58)/(6000-4500),IF(G559&lt;7500,72+(G559-6000)*(84-72)/(7500-6000),IF(G559&lt;9000,84+(G559-7500)*(93-84)/(9000-7500),IF(G559&lt;11000,93+(G559-9000)*(100-93)/(11000-9000),100))))))))</x:f>
        <x:v>65.87733333333334</x:v>
      </x:c>
      <x:c r="M559" s="28" t="n">
        <x:v>1</x:v>
      </x:c>
      <x:c r="N559" s="28" t="n">
        <x:f>MIN(100,L559*M559)</x:f>
        <x:v>65.87733333333334</x:v>
      </x:c>
      <x:c r="O559" s="28" t="n">
        <x:f>IF(K559&lt;=0.8,0,IF(K559&lt;0.9,0+(K559-0.8)*(10-0)/(0.9-0.8),IF(K559&lt;1,10+(K559-0.9)*(35-10)/(1-0.9),IF(K559&lt;1.2,35+(K559-1)*(87-35)/(1.2-1),IF(K559&lt;1.3,87+(K559-1.2)*(96-87)/(1.3-1.2),IF(K559&lt;1.45,96+(K559-1.3)*(100-96)/(1.45-1.3),100))))))</x:f>
        <x:v>98.23952095808383</x:v>
      </x:c>
      <x:c r="P559" s="145" t="n">
        <x:f>MIN(1,SQRT(G559/8000))</x:f>
        <x:v>0.817312669668102</x:v>
      </x:c>
      <x:c r="Q559" s="28" t="n">
        <x:f>35+(O559-35)*P559</x:f>
        <x:v>86.68646170278339</x:v>
      </x:c>
      <x:c r="R559" s="28" t="n">
        <x:f>IF(K559&lt;0.95,MIN(25,(0.95-K559)*250),0)</x:f>
        <x:v>0</x:v>
      </x:c>
      <x:c r="S559" s="28" t="n">
        <x:f>IF($X559="A",Y559*5+Z559*15+AA559*30+AB559*60+AC559*80+AD559*100,0)</x:f>
        <x:v>0</x:v>
      </x:c>
      <x:c r="T559" s="28" t="n">
        <x:f>IF($X559="A",AE559*5+AF559*15+AG559*30+AH559*60+AI559*80+AJ559*100,0)</x:f>
        <x:v>0</x:v>
      </x:c>
      <x:c r="U559" s="28" t="n">
        <x:f>IF($X559="A",S559*15%+T559*30%+Q559*55%,0)</x:f>
        <x:v>0</x:v>
      </x:c>
      <x:c r="V559" s="1019" t="n">
        <x:f>IF($X559="A",U559*80%+N559*20%,N559*IFERROR(INDEX($AT$5:$AT$60,MATCH($D559,$AR$5:$AR$60,0)),0.6)+Q559*IFERROR(INDEX($AU$5:$AU$60,MATCH($D559,$AR$5:$AR$60,0)),0.4)-R559)</x:f>
        <x:v>74.20098468111337</x:v>
      </x:c>
      <x:c r="W559" s="25" t="str">
        <x:f>IF(E559&gt;=90,"設定6級候補",IF(E559&gt;=75,"設定4以上強候補",IF(E559&gt;=60,"設定4以上を疑う","要観察")))</x:f>
        <x:v>設定4以上を疑う</x:v>
      </x:c>
      <x:c r="X559" s="1004" t="str">
        <x:f>IFERROR(INDEX($AS$5:$AS$60,MATCH($D559,$AR$5:$AR$60,0)),"AT")</x:f>
        <x:v>AT</x:v>
      </x:c>
      <x:c r="Y559" s="145" t="n">
        <x:f>IFERROR((EXP(-$G559/INDEX($AV$5:$BA$12,MATCH($D559,$AR$5:$AR$12,0),1))*($G559/INDEX($AV$5:$BA$12,MATCH($D559,$AR$5:$AR$12,0),1))^$I559)/((EXP(-$G559/INDEX($AV$5:$BA$12,MATCH($D559,$AR$5:$AR$12,0),1))*($G559/INDEX($AV$5:$BA$12,MATCH($D559,$AR$5:$AR$12,0),1))^$I559)+(EXP(-$G559/INDEX($AV$5:$BA$12,MATCH($D559,$AR$5:$AR$12,0),2))*($G559/INDEX($AV$5:$BA$12,MATCH($D559,$AR$5:$AR$12,0),2))^$I559)+(EXP(-$G559/INDEX($AV$5:$BA$12,MATCH($D559,$AR$5:$AR$12,0),3))*($G559/INDEX($AV$5:$BA$12,MATCH($D559,$AR$5:$AR$12,0),3))^$I559)+(EXP(-$G559/INDEX($AV$5:$BA$12,MATCH($D559,$AR$5:$AR$12,0),4))*($G559/INDEX($AV$5:$BA$12,MATCH($D559,$AR$5:$AR$12,0),4))^$I559)+(EXP(-$G559/INDEX($AV$5:$BA$12,MATCH($D559,$AR$5:$AR$12,0),5))*($G559/INDEX($AV$5:$BA$12,MATCH($D559,$AR$5:$AR$12,0),5))^$I559)+(EXP(-$G559/INDEX($AV$5:$BA$12,MATCH($D559,$AR$5:$AR$12,0),6))*($G559/INDEX($AV$5:$BA$12,MATCH($D559,$AR$5:$AR$12,0),6))^$I559)),0)</x:f>
        <x:v>0</x:v>
      </x:c>
      <x:c r="Z559" s="145" t="n">
        <x:f>IFERROR((EXP(-$G559/INDEX($AV$5:$BA$12,MATCH($D559,$AR$5:$AR$12,0),2))*($G559/INDEX($AV$5:$BA$12,MATCH($D559,$AR$5:$AR$12,0),2))^$I559)/((EXP(-$G559/INDEX($AV$5:$BA$12,MATCH($D559,$AR$5:$AR$12,0),1))*($G559/INDEX($AV$5:$BA$12,MATCH($D559,$AR$5:$AR$12,0),1))^$I559)+(EXP(-$G559/INDEX($AV$5:$BA$12,MATCH($D559,$AR$5:$AR$12,0),2))*($G559/INDEX($AV$5:$BA$12,MATCH($D559,$AR$5:$AR$12,0),2))^$I559)+(EXP(-$G559/INDEX($AV$5:$BA$12,MATCH($D559,$AR$5:$AR$12,0),3))*($G559/INDEX($AV$5:$BA$12,MATCH($D559,$AR$5:$AR$12,0),3))^$I559)+(EXP(-$G559/INDEX($AV$5:$BA$12,MATCH($D559,$AR$5:$AR$12,0),4))*($G559/INDEX($AV$5:$BA$12,MATCH($D559,$AR$5:$AR$12,0),4))^$I559)+(EXP(-$G559/INDEX($AV$5:$BA$12,MATCH($D559,$AR$5:$AR$12,0),5))*($G559/INDEX($AV$5:$BA$12,MATCH($D559,$AR$5:$AR$12,0),5))^$I559)+(EXP(-$G559/INDEX($AV$5:$BA$12,MATCH($D559,$AR$5:$AR$12,0),6))*($G559/INDEX($AV$5:$BA$12,MATCH($D559,$AR$5:$AR$12,0),6))^$I559)),0)</x:f>
        <x:v>0</x:v>
      </x:c>
      <x:c r="AA559" s="145" t="n">
        <x:f>IFERROR((EXP(-$G559/INDEX($AV$5:$BA$12,MATCH($D559,$AR$5:$AR$12,0),3))*($G559/INDEX($AV$5:$BA$12,MATCH($D559,$AR$5:$AR$12,0),3))^$I559)/((EXP(-$G559/INDEX($AV$5:$BA$12,MATCH($D559,$AR$5:$AR$12,0),1))*($G559/INDEX($AV$5:$BA$12,MATCH($D559,$AR$5:$AR$12,0),1))^$I559)+(EXP(-$G559/INDEX($AV$5:$BA$12,MATCH($D559,$AR$5:$AR$12,0),2))*($G559/INDEX($AV$5:$BA$12,MATCH($D559,$AR$5:$AR$12,0),2))^$I559)+(EXP(-$G559/INDEX($AV$5:$BA$12,MATCH($D559,$AR$5:$AR$12,0),3))*($G559/INDEX($AV$5:$BA$12,MATCH($D559,$AR$5:$AR$12,0),3))^$I559)+(EXP(-$G559/INDEX($AV$5:$BA$12,MATCH($D559,$AR$5:$AR$12,0),4))*($G559/INDEX($AV$5:$BA$12,MATCH($D559,$AR$5:$AR$12,0),4))^$I559)+(EXP(-$G559/INDEX($AV$5:$BA$12,MATCH($D559,$AR$5:$AR$12,0),5))*($G559/INDEX($AV$5:$BA$12,MATCH($D559,$AR$5:$AR$12,0),5))^$I559)+(EXP(-$G559/INDEX($AV$5:$BA$12,MATCH($D559,$AR$5:$AR$12,0),6))*($G559/INDEX($AV$5:$BA$12,MATCH($D559,$AR$5:$AR$12,0),6))^$I559)),0)</x:f>
        <x:v>0</x:v>
      </x:c>
      <x:c r="AB559" s="145" t="n">
        <x:f>IFERROR((EXP(-$G559/INDEX($AV$5:$BA$12,MATCH($D559,$AR$5:$AR$12,0),4))*($G559/INDEX($AV$5:$BA$12,MATCH($D559,$AR$5:$AR$12,0),4))^$I559)/((EXP(-$G559/INDEX($AV$5:$BA$12,MATCH($D559,$AR$5:$AR$12,0),1))*($G559/INDEX($AV$5:$BA$12,MATCH($D559,$AR$5:$AR$12,0),1))^$I559)+(EXP(-$G559/INDEX($AV$5:$BA$12,MATCH($D559,$AR$5:$AR$12,0),2))*($G559/INDEX($AV$5:$BA$12,MATCH($D559,$AR$5:$AR$12,0),2))^$I559)+(EXP(-$G559/INDEX($AV$5:$BA$12,MATCH($D559,$AR$5:$AR$12,0),3))*($G559/INDEX($AV$5:$BA$12,MATCH($D559,$AR$5:$AR$12,0),3))^$I559)+(EXP(-$G559/INDEX($AV$5:$BA$12,MATCH($D559,$AR$5:$AR$12,0),4))*($G559/INDEX($AV$5:$BA$12,MATCH($D559,$AR$5:$AR$12,0),4))^$I559)+(EXP(-$G559/INDEX($AV$5:$BA$12,MATCH($D559,$AR$5:$AR$12,0),5))*($G559/INDEX($AV$5:$BA$12,MATCH($D559,$AR$5:$AR$12,0),5))^$I559)+(EXP(-$G559/INDEX($AV$5:$BA$12,MATCH($D559,$AR$5:$AR$12,0),6))*($G559/INDEX($AV$5:$BA$12,MATCH($D559,$AR$5:$AR$12,0),6))^$I559)),0)</x:f>
        <x:v>0</x:v>
      </x:c>
      <x:c r="AC559" s="145" t="n">
        <x:f>IFERROR((EXP(-$G559/INDEX($AV$5:$BA$12,MATCH($D559,$AR$5:$AR$12,0),5))*($G559/INDEX($AV$5:$BA$12,MATCH($D559,$AR$5:$AR$12,0),5))^$I559)/((EXP(-$G559/INDEX($AV$5:$BA$12,MATCH($D559,$AR$5:$AR$12,0),1))*($G559/INDEX($AV$5:$BA$12,MATCH($D559,$AR$5:$AR$12,0),1))^$I559)+(EXP(-$G559/INDEX($AV$5:$BA$12,MATCH($D559,$AR$5:$AR$12,0),2))*($G559/INDEX($AV$5:$BA$12,MATCH($D559,$AR$5:$AR$12,0),2))^$I559)+(EXP(-$G559/INDEX($AV$5:$BA$12,MATCH($D559,$AR$5:$AR$12,0),3))*($G559/INDEX($AV$5:$BA$12,MATCH($D559,$AR$5:$AR$12,0),3))^$I559)+(EXP(-$G559/INDEX($AV$5:$BA$12,MATCH($D559,$AR$5:$AR$12,0),4))*($G559/INDEX($AV$5:$BA$12,MATCH($D559,$AR$5:$AR$12,0),4))^$I559)+(EXP(-$G559/INDEX($AV$5:$BA$12,MATCH($D559,$AR$5:$AR$12,0),5))*($G559/INDEX($AV$5:$BA$12,MATCH($D559,$AR$5:$AR$12,0),5))^$I559)+(EXP(-$G559/INDEX($AV$5:$BA$12,MATCH($D559,$AR$5:$AR$12,0),6))*($G559/INDEX($AV$5:$BA$12,MATCH($D559,$AR$5:$AR$12,0),6))^$I559)),0)</x:f>
        <x:v>0</x:v>
      </x:c>
      <x:c r="AD559" s="145" t="n">
        <x:f>IFERROR((EXP(-$G559/INDEX($AV$5:$BA$12,MATCH($D559,$AR$5:$AR$12,0),6))*($G559/INDEX($AV$5:$BA$12,MATCH($D559,$AR$5:$AR$12,0),6))^$I559)/((EXP(-$G559/INDEX($AV$5:$BA$12,MATCH($D559,$AR$5:$AR$12,0),1))*($G559/INDEX($AV$5:$BA$12,MATCH($D559,$AR$5:$AR$12,0),1))^$I559)+(EXP(-$G559/INDEX($AV$5:$BA$12,MATCH($D559,$AR$5:$AR$12,0),2))*($G559/INDEX($AV$5:$BA$12,MATCH($D559,$AR$5:$AR$12,0),2))^$I559)+(EXP(-$G559/INDEX($AV$5:$BA$12,MATCH($D559,$AR$5:$AR$12,0),3))*($G559/INDEX($AV$5:$BA$12,MATCH($D559,$AR$5:$AR$12,0),3))^$I559)+(EXP(-$G559/INDEX($AV$5:$BA$12,MATCH($D559,$AR$5:$AR$12,0),4))*($G559/INDEX($AV$5:$BA$12,MATCH($D559,$AR$5:$AR$12,0),4))^$I559)+(EXP(-$G559/INDEX($AV$5:$BA$12,MATCH($D559,$AR$5:$AR$12,0),5))*($G559/INDEX($AV$5:$BA$12,MATCH($D559,$AR$5:$AR$12,0),5))^$I559)+(EXP(-$G559/INDEX($AV$5:$BA$12,MATCH($D559,$AR$5:$AR$12,0),6))*($G559/INDEX($AV$5:$BA$12,MATCH($D559,$AR$5:$AR$12,0),6))^$I559)),0)</x:f>
        <x:v>0</x:v>
      </x:c>
      <x:c r="AE559" s="145" t="n">
        <x:f>IFERROR((EXP(-$G559/INDEX($BB$5:$BG$12,MATCH($D559,$AR$5:$AR$12,0),1))*($G559/INDEX($BB$5:$BG$12,MATCH($D559,$AR$5:$AR$12,0),1))^$J559)/((EXP(-$G559/INDEX($BB$5:$BG$12,MATCH($D559,$AR$5:$AR$12,0),1))*($G559/INDEX($BB$5:$BG$12,MATCH($D559,$AR$5:$AR$12,0),1))^$J559)+(EXP(-$G559/INDEX($BB$5:$BG$12,MATCH($D559,$AR$5:$AR$12,0),2))*($G559/INDEX($BB$5:$BG$12,MATCH($D559,$AR$5:$AR$12,0),2))^$J559)+(EXP(-$G559/INDEX($BB$5:$BG$12,MATCH($D559,$AR$5:$AR$12,0),3))*($G559/INDEX($BB$5:$BG$12,MATCH($D559,$AR$5:$AR$12,0),3))^$J559)+(EXP(-$G559/INDEX($BB$5:$BG$12,MATCH($D559,$AR$5:$AR$12,0),4))*($G559/INDEX($BB$5:$BG$12,MATCH($D559,$AR$5:$AR$12,0),4))^$J559)+(EXP(-$G559/INDEX($BB$5:$BG$12,MATCH($D559,$AR$5:$AR$12,0),5))*($G559/INDEX($BB$5:$BG$12,MATCH($D559,$AR$5:$AR$12,0),5))^$J559)+(EXP(-$G559/INDEX($BB$5:$BG$12,MATCH($D559,$AR$5:$AR$12,0),6))*($G559/INDEX($BB$5:$BG$12,MATCH($D559,$AR$5:$AR$12,0),6))^$J559)),0)</x:f>
        <x:v>0</x:v>
      </x:c>
      <x:c r="AF559" s="145" t="n">
        <x:f>IFERROR((EXP(-$G559/INDEX($BB$5:$BG$12,MATCH($D559,$AR$5:$AR$12,0),2))*($G559/INDEX($BB$5:$BG$12,MATCH($D559,$AR$5:$AR$12,0),2))^$J559)/((EXP(-$G559/INDEX($BB$5:$BG$12,MATCH($D559,$AR$5:$AR$12,0),1))*($G559/INDEX($BB$5:$BG$12,MATCH($D559,$AR$5:$AR$12,0),1))^$J559)+(EXP(-$G559/INDEX($BB$5:$BG$12,MATCH($D559,$AR$5:$AR$12,0),2))*($G559/INDEX($BB$5:$BG$12,MATCH($D559,$AR$5:$AR$12,0),2))^$J559)+(EXP(-$G559/INDEX($BB$5:$BG$12,MATCH($D559,$AR$5:$AR$12,0),3))*($G559/INDEX($BB$5:$BG$12,MATCH($D559,$AR$5:$AR$12,0),3))^$J559)+(EXP(-$G559/INDEX($BB$5:$BG$12,MATCH($D559,$AR$5:$AR$12,0),4))*($G559/INDEX($BB$5:$BG$12,MATCH($D559,$AR$5:$AR$12,0),4))^$J559)+(EXP(-$G559/INDEX($BB$5:$BG$12,MATCH($D559,$AR$5:$AR$12,0),5))*($G559/INDEX($BB$5:$BG$12,MATCH($D559,$AR$5:$AR$12,0),5))^$J559)+(EXP(-$G559/INDEX($BB$5:$BG$12,MATCH($D559,$AR$5:$AR$12,0),6))*($G559/INDEX($BB$5:$BG$12,MATCH($D559,$AR$5:$AR$12,0),6))^$J559)),0)</x:f>
        <x:v>0</x:v>
      </x:c>
      <x:c r="AG559" s="145" t="n">
        <x:f>IFERROR((EXP(-$G559/INDEX($BB$5:$BG$12,MATCH($D559,$AR$5:$AR$12,0),3))*($G559/INDEX($BB$5:$BG$12,MATCH($D559,$AR$5:$AR$12,0),3))^$J559)/((EXP(-$G559/INDEX($BB$5:$BG$12,MATCH($D559,$AR$5:$AR$12,0),1))*($G559/INDEX($BB$5:$BG$12,MATCH($D559,$AR$5:$AR$12,0),1))^$J559)+(EXP(-$G559/INDEX($BB$5:$BG$12,MATCH($D559,$AR$5:$AR$12,0),2))*($G559/INDEX($BB$5:$BG$12,MATCH($D559,$AR$5:$AR$12,0),2))^$J559)+(EXP(-$G559/INDEX($BB$5:$BG$12,MATCH($D559,$AR$5:$AR$12,0),3))*($G559/INDEX($BB$5:$BG$12,MATCH($D559,$AR$5:$AR$12,0),3))^$J559)+(EXP(-$G559/INDEX($BB$5:$BG$12,MATCH($D559,$AR$5:$AR$12,0),4))*($G559/INDEX($BB$5:$BG$12,MATCH($D559,$AR$5:$AR$12,0),4))^$J559)+(EXP(-$G559/INDEX($BB$5:$BG$12,MATCH($D559,$AR$5:$AR$12,0),5))*($G559/INDEX($BB$5:$BG$12,MATCH($D559,$AR$5:$AR$12,0),5))^$J559)+(EXP(-$G559/INDEX($BB$5:$BG$12,MATCH($D559,$AR$5:$AR$12,0),6))*($G559/INDEX($BB$5:$BG$12,MATCH($D559,$AR$5:$AR$12,0),6))^$J559)),0)</x:f>
        <x:v>0</x:v>
      </x:c>
      <x:c r="AH559" s="145" t="n">
        <x:f>IFERROR((EXP(-$G559/INDEX($BB$5:$BG$12,MATCH($D559,$AR$5:$AR$12,0),4))*($G559/INDEX($BB$5:$BG$12,MATCH($D559,$AR$5:$AR$12,0),4))^$J559)/((EXP(-$G559/INDEX($BB$5:$BG$12,MATCH($D559,$AR$5:$AR$12,0),1))*($G559/INDEX($BB$5:$BG$12,MATCH($D559,$AR$5:$AR$12,0),1))^$J559)+(EXP(-$G559/INDEX($BB$5:$BG$12,MATCH($D559,$AR$5:$AR$12,0),2))*($G559/INDEX($BB$5:$BG$12,MATCH($D559,$AR$5:$AR$12,0),2))^$J559)+(EXP(-$G559/INDEX($BB$5:$BG$12,MATCH($D559,$AR$5:$AR$12,0),3))*($G559/INDEX($BB$5:$BG$12,MATCH($D559,$AR$5:$AR$12,0),3))^$J559)+(EXP(-$G559/INDEX($BB$5:$BG$12,MATCH($D559,$AR$5:$AR$12,0),4))*($G559/INDEX($BB$5:$BG$12,MATCH($D559,$AR$5:$AR$12,0),4))^$J559)+(EXP(-$G559/INDEX($BB$5:$BG$12,MATCH($D559,$AR$5:$AR$12,0),5))*($G559/INDEX($BB$5:$BG$12,MATCH($D559,$AR$5:$AR$12,0),5))^$J559)+(EXP(-$G559/INDEX($BB$5:$BG$12,MATCH($D559,$AR$5:$AR$12,0),6))*($G559/INDEX($BB$5:$BG$12,MATCH($D559,$AR$5:$AR$12,0),6))^$J559)),0)</x:f>
        <x:v>0</x:v>
      </x:c>
      <x:c r="AI559" s="145" t="n">
        <x:f>IFERROR((EXP(-$G559/INDEX($BB$5:$BG$12,MATCH($D559,$AR$5:$AR$12,0),5))*($G559/INDEX($BB$5:$BG$12,MATCH($D559,$AR$5:$AR$12,0),5))^$J559)/((EXP(-$G559/INDEX($BB$5:$BG$12,MATCH($D559,$AR$5:$AR$12,0),1))*($G559/INDEX($BB$5:$BG$12,MATCH($D559,$AR$5:$AR$12,0),1))^$J559)+(EXP(-$G559/INDEX($BB$5:$BG$12,MATCH($D559,$AR$5:$AR$12,0),2))*($G559/INDEX($BB$5:$BG$12,MATCH($D559,$AR$5:$AR$12,0),2))^$J559)+(EXP(-$G559/INDEX($BB$5:$BG$12,MATCH($D559,$AR$5:$AR$12,0),3))*($G559/INDEX($BB$5:$BG$12,MATCH($D559,$AR$5:$AR$12,0),3))^$J559)+(EXP(-$G559/INDEX($BB$5:$BG$12,MATCH($D559,$AR$5:$AR$12,0),4))*($G559/INDEX($BB$5:$BG$12,MATCH($D559,$AR$5:$AR$12,0),4))^$J559)+(EXP(-$G559/INDEX($BB$5:$BG$12,MATCH($D559,$AR$5:$AR$12,0),5))*($G559/INDEX($BB$5:$BG$12,MATCH($D559,$AR$5:$AR$12,0),5))^$J559)+(EXP(-$G559/INDEX($BB$5:$BG$12,MATCH($D559,$AR$5:$AR$12,0),6))*($G559/INDEX($BB$5:$BG$12,MATCH($D559,$AR$5:$AR$12,0),6))^$J559)),0)</x:f>
        <x:v>0</x:v>
      </x:c>
      <x:c r="AJ559" s="145" t="n">
        <x:f>IFERROR((EXP(-$G559/INDEX($BB$5:$BG$12,MATCH($D559,$AR$5:$AR$12,0),6))*($G559/INDEX($BB$5:$BG$12,MATCH($D559,$AR$5:$AR$12,0),6))^$J559)/((EXP(-$G559/INDEX($BB$5:$BG$12,MATCH($D559,$AR$5:$AR$12,0),1))*($G559/INDEX($BB$5:$BG$12,MATCH($D559,$AR$5:$AR$12,0),1))^$J559)+(EXP(-$G559/INDEX($BB$5:$BG$12,MATCH($D559,$AR$5:$AR$12,0),2))*($G559/INDEX($BB$5:$BG$12,MATCH($D559,$AR$5:$AR$12,0),2))^$J559)+(EXP(-$G559/INDEX($BB$5:$BG$12,MATCH($D559,$AR$5:$AR$12,0),3))*($G559/INDEX($BB$5:$BG$12,MATCH($D559,$AR$5:$AR$12,0),3))^$J559)+(EXP(-$G559/INDEX($BB$5:$BG$12,MATCH($D559,$AR$5:$AR$12,0),4))*($G559/INDEX($BB$5:$BG$12,MATCH($D559,$AR$5:$AR$12,0),4))^$J559)+(EXP(-$G559/INDEX($BB$5:$BG$12,MATCH($D559,$AR$5:$AR$12,0),5))*($G559/INDEX($BB$5:$BG$12,MATCH($D559,$AR$5:$AR$12,0),5))^$J559)+(EXP(-$G559/INDEX($BB$5:$BG$12,MATCH($D559,$AR$5:$AR$12,0),6))*($G559/INDEX($BB$5:$BG$12,MATCH($D559,$AR$5:$AR$12,0),6))^$J559)),0)</x:f>
        <x:v>0</x:v>
      </x:c>
      <x:c r="BJ559"/>
      <x:c r="BK559"/>
      <x:c r="BL559"/>
      <x:c r="BM559"/>
      <x:c r="BN559"/>
      <x:c r="BO559"/>
      <x:c r="BP559"/>
      <x:c r="BQ559"/>
      <x:c r="BR559"/>
      <x:c r="BS559"/>
      <x:c r="BT559"/>
      <x:c r="BU559"/>
      <x:c r="BV559"/>
      <x:c r="BW559"/>
      <x:c r="BX559"/>
      <x:c r="BY559"/>
      <x:c r="BZ559"/>
    </x:row>
    <x:row r="560">
      <x:c r="A560" s="30" t="n">
        <x:f>'対象台データ'!A558</x:f>
        <x:v>46230</x:v>
      </x:c>
      <x:c r="B560" s="1004" t="str">
        <x:f>'対象台データ'!B558</x:f>
        <x:v>月</x:v>
      </x:c>
      <x:c r="C560" s="1004" t="str">
        <x:f>'対象台データ'!C558</x:f>
        <x:v>7/27</x:v>
      </x:c>
      <x:c r="D560" t="str">
        <x:f>'対象台データ'!D558</x:f>
        <x:v>東京喰種</x:v>
      </x:c>
      <x:c r="E560" s="1015" t="n">
        <x:f>IF($X560="A",MIN(100,MAX(0,55+(V560-55)*(1+0.4*SQRT(MIN(G560/8000,1))))),MIN(100,MAX(0,V560)))</x:f>
        <x:v>69.29260033907565</x:v>
      </x:c>
      <x:c r="F560" s="1017" t="n">
        <x:f>'対象台データ'!E558</x:f>
        <x:v>484</x:v>
      </x:c>
      <x:c r="G560" s="644" t="n">
        <x:f>'対象台データ'!F558</x:f>
        <x:v>4768</x:v>
      </x:c>
      <x:c r="H560" s="644" t="n">
        <x:f>'対象台データ'!G558</x:f>
        <x:v>4560</x:v>
      </x:c>
      <x:c r="I560" s="644" t="n">
        <x:f>'対象台データ'!H558</x:f>
        <x:v>0</x:v>
      </x:c>
      <x:c r="J560" s="644" t="n">
        <x:f>'対象台データ'!I558</x:f>
        <x:v>23</x:v>
      </x:c>
      <x:c r="K560" s="145" t="n">
        <x:f>'対象台データ'!K558</x:f>
        <x:v>1.3187919463087248</x:v>
      </x:c>
      <x:c r="L560" s="28" t="n">
        <x:f>IF(G560&lt;=0,5,IF(G560&lt;1500,5+(G560-0)*(20-5)/(1500-0),IF(G560&lt;3000,20+(G560-1500)*(40-20)/(3000-1500),IF(G560&lt;4500,40+(G560-3000)*(58-40)/(4500-3000),IF(G560&lt;6000,58+(G560-4500)*(72-58)/(6000-4500),IF(G560&lt;7500,72+(G560-6000)*(84-72)/(7500-6000),IF(G560&lt;9000,84+(G560-7500)*(93-84)/(9000-7500),IF(G560&lt;11000,93+(G560-9000)*(100-93)/(11000-9000),100))))))))</x:f>
        <x:v>60.501333333333335</x:v>
      </x:c>
      <x:c r="M560" s="28" t="n">
        <x:v>1</x:v>
      </x:c>
      <x:c r="N560" s="28" t="n">
        <x:f>MIN(100,L560*M560)</x:f>
        <x:v>60.501333333333335</x:v>
      </x:c>
      <x:c r="O560" s="28" t="n">
        <x:f>IF(K560&lt;=0.8,0,IF(K560&lt;0.9,0+(K560-0.8)*(10-0)/(0.9-0.8),IF(K560&lt;1,10+(K560-0.9)*(35-10)/(1-0.9),IF(K560&lt;1.2,35+(K560-1)*(87-35)/(1.2-1),IF(K560&lt;1.3,87+(K560-1.2)*(96-87)/(1.3-1.2),IF(K560&lt;1.45,96+(K560-1.3)*(100-96)/(1.45-1.3),100))))))</x:f>
        <x:v>96.50111856823266</x:v>
      </x:c>
      <x:c r="P560" s="145" t="n">
        <x:f>MIN(1,SQRT(G560/8000))</x:f>
        <x:v>0.7720103626247513</x:v>
      </x:c>
      <x:c r="Q560" s="28" t="n">
        <x:f>35+(O560-35)*P560</x:f>
        <x:v>82.47950084768911</x:v>
      </x:c>
      <x:c r="R560" s="28" t="n">
        <x:f>IF(K560&lt;0.95,MIN(25,(0.95-K560)*250),0)</x:f>
        <x:v>0</x:v>
      </x:c>
      <x:c r="S560" s="28" t="n">
        <x:f>IF($X560="A",Y560*5+Z560*15+AA560*30+AB560*60+AC560*80+AD560*100,0)</x:f>
        <x:v>0</x:v>
      </x:c>
      <x:c r="T560" s="28" t="n">
        <x:f>IF($X560="A",AE560*5+AF560*15+AG560*30+AH560*60+AI560*80+AJ560*100,0)</x:f>
        <x:v>0</x:v>
      </x:c>
      <x:c r="U560" s="28" t="n">
        <x:f>IF($X560="A",S560*15%+T560*30%+Q560*55%,0)</x:f>
        <x:v>0</x:v>
      </x:c>
      <x:c r="V560" s="1019" t="n">
        <x:f>IF($X560="A",U560*80%+N560*20%,N560*IFERROR(INDEX($AT$5:$AT$60,MATCH($D560,$AR$5:$AR$60,0)),0.6)+Q560*IFERROR(INDEX($AU$5:$AU$60,MATCH($D560,$AR$5:$AR$60,0)),0.4)-R560)</x:f>
        <x:v>69.29260033907565</x:v>
      </x:c>
      <x:c r="W560" s="25" t="str">
        <x:f>IF(E560&gt;=90,"設定6級候補",IF(E560&gt;=75,"設定4以上強候補",IF(E560&gt;=60,"設定4以上を疑う","要観察")))</x:f>
        <x:v>設定4以上を疑う</x:v>
      </x:c>
      <x:c r="X560" s="1004" t="str">
        <x:f>IFERROR(INDEX($AS$5:$AS$60,MATCH($D560,$AR$5:$AR$60,0)),"AT")</x:f>
        <x:v>AT</x:v>
      </x:c>
      <x:c r="Y560" s="145" t="n">
        <x:f>IFERROR((EXP(-$G560/INDEX($AV$5:$BA$12,MATCH($D560,$AR$5:$AR$12,0),1))*($G560/INDEX($AV$5:$BA$12,MATCH($D560,$AR$5:$AR$12,0),1))^$I560)/((EXP(-$G560/INDEX($AV$5:$BA$12,MATCH($D560,$AR$5:$AR$12,0),1))*($G560/INDEX($AV$5:$BA$12,MATCH($D560,$AR$5:$AR$12,0),1))^$I560)+(EXP(-$G560/INDEX($AV$5:$BA$12,MATCH($D560,$AR$5:$AR$12,0),2))*($G560/INDEX($AV$5:$BA$12,MATCH($D560,$AR$5:$AR$12,0),2))^$I560)+(EXP(-$G560/INDEX($AV$5:$BA$12,MATCH($D560,$AR$5:$AR$12,0),3))*($G560/INDEX($AV$5:$BA$12,MATCH($D560,$AR$5:$AR$12,0),3))^$I560)+(EXP(-$G560/INDEX($AV$5:$BA$12,MATCH($D560,$AR$5:$AR$12,0),4))*($G560/INDEX($AV$5:$BA$12,MATCH($D560,$AR$5:$AR$12,0),4))^$I560)+(EXP(-$G560/INDEX($AV$5:$BA$12,MATCH($D560,$AR$5:$AR$12,0),5))*($G560/INDEX($AV$5:$BA$12,MATCH($D560,$AR$5:$AR$12,0),5))^$I560)+(EXP(-$G560/INDEX($AV$5:$BA$12,MATCH($D560,$AR$5:$AR$12,0),6))*($G560/INDEX($AV$5:$BA$12,MATCH($D560,$AR$5:$AR$12,0),6))^$I560)),0)</x:f>
        <x:v>0</x:v>
      </x:c>
      <x:c r="Z560" s="145" t="n">
        <x:f>IFERROR((EXP(-$G560/INDEX($AV$5:$BA$12,MATCH($D560,$AR$5:$AR$12,0),2))*($G560/INDEX($AV$5:$BA$12,MATCH($D560,$AR$5:$AR$12,0),2))^$I560)/((EXP(-$G560/INDEX($AV$5:$BA$12,MATCH($D560,$AR$5:$AR$12,0),1))*($G560/INDEX($AV$5:$BA$12,MATCH($D560,$AR$5:$AR$12,0),1))^$I560)+(EXP(-$G560/INDEX($AV$5:$BA$12,MATCH($D560,$AR$5:$AR$12,0),2))*($G560/INDEX($AV$5:$BA$12,MATCH($D560,$AR$5:$AR$12,0),2))^$I560)+(EXP(-$G560/INDEX($AV$5:$BA$12,MATCH($D560,$AR$5:$AR$12,0),3))*($G560/INDEX($AV$5:$BA$12,MATCH($D560,$AR$5:$AR$12,0),3))^$I560)+(EXP(-$G560/INDEX($AV$5:$BA$12,MATCH($D560,$AR$5:$AR$12,0),4))*($G560/INDEX($AV$5:$BA$12,MATCH($D560,$AR$5:$AR$12,0),4))^$I560)+(EXP(-$G560/INDEX($AV$5:$BA$12,MATCH($D560,$AR$5:$AR$12,0),5))*($G560/INDEX($AV$5:$BA$12,MATCH($D560,$AR$5:$AR$12,0),5))^$I560)+(EXP(-$G560/INDEX($AV$5:$BA$12,MATCH($D560,$AR$5:$AR$12,0),6))*($G560/INDEX($AV$5:$BA$12,MATCH($D560,$AR$5:$AR$12,0),6))^$I560)),0)</x:f>
        <x:v>0</x:v>
      </x:c>
      <x:c r="AA560" s="145" t="n">
        <x:f>IFERROR((EXP(-$G560/INDEX($AV$5:$BA$12,MATCH($D560,$AR$5:$AR$12,0),3))*($G560/INDEX($AV$5:$BA$12,MATCH($D560,$AR$5:$AR$12,0),3))^$I560)/((EXP(-$G560/INDEX($AV$5:$BA$12,MATCH($D560,$AR$5:$AR$12,0),1))*($G560/INDEX($AV$5:$BA$12,MATCH($D560,$AR$5:$AR$12,0),1))^$I560)+(EXP(-$G560/INDEX($AV$5:$BA$12,MATCH($D560,$AR$5:$AR$12,0),2))*($G560/INDEX($AV$5:$BA$12,MATCH($D560,$AR$5:$AR$12,0),2))^$I560)+(EXP(-$G560/INDEX($AV$5:$BA$12,MATCH($D560,$AR$5:$AR$12,0),3))*($G560/INDEX($AV$5:$BA$12,MATCH($D560,$AR$5:$AR$12,0),3))^$I560)+(EXP(-$G560/INDEX($AV$5:$BA$12,MATCH($D560,$AR$5:$AR$12,0),4))*($G560/INDEX($AV$5:$BA$12,MATCH($D560,$AR$5:$AR$12,0),4))^$I560)+(EXP(-$G560/INDEX($AV$5:$BA$12,MATCH($D560,$AR$5:$AR$12,0),5))*($G560/INDEX($AV$5:$BA$12,MATCH($D560,$AR$5:$AR$12,0),5))^$I560)+(EXP(-$G560/INDEX($AV$5:$BA$12,MATCH($D560,$AR$5:$AR$12,0),6))*($G560/INDEX($AV$5:$BA$12,MATCH($D560,$AR$5:$AR$12,0),6))^$I560)),0)</x:f>
        <x:v>0</x:v>
      </x:c>
      <x:c r="AB560" s="145" t="n">
        <x:f>IFERROR((EXP(-$G560/INDEX($AV$5:$BA$12,MATCH($D560,$AR$5:$AR$12,0),4))*($G560/INDEX($AV$5:$BA$12,MATCH($D560,$AR$5:$AR$12,0),4))^$I560)/((EXP(-$G560/INDEX($AV$5:$BA$12,MATCH($D560,$AR$5:$AR$12,0),1))*($G560/INDEX($AV$5:$BA$12,MATCH($D560,$AR$5:$AR$12,0),1))^$I560)+(EXP(-$G560/INDEX($AV$5:$BA$12,MATCH($D560,$AR$5:$AR$12,0),2))*($G560/INDEX($AV$5:$BA$12,MATCH($D560,$AR$5:$AR$12,0),2))^$I560)+(EXP(-$G560/INDEX($AV$5:$BA$12,MATCH($D560,$AR$5:$AR$12,0),3))*($G560/INDEX($AV$5:$BA$12,MATCH($D560,$AR$5:$AR$12,0),3))^$I560)+(EXP(-$G560/INDEX($AV$5:$BA$12,MATCH($D560,$AR$5:$AR$12,0),4))*($G560/INDEX($AV$5:$BA$12,MATCH($D560,$AR$5:$AR$12,0),4))^$I560)+(EXP(-$G560/INDEX($AV$5:$BA$12,MATCH($D560,$AR$5:$AR$12,0),5))*($G560/INDEX($AV$5:$BA$12,MATCH($D560,$AR$5:$AR$12,0),5))^$I560)+(EXP(-$G560/INDEX($AV$5:$BA$12,MATCH($D560,$AR$5:$AR$12,0),6))*($G560/INDEX($AV$5:$BA$12,MATCH($D560,$AR$5:$AR$12,0),6))^$I560)),0)</x:f>
        <x:v>0</x:v>
      </x:c>
      <x:c r="AC560" s="145" t="n">
        <x:f>IFERROR((EXP(-$G560/INDEX($AV$5:$BA$12,MATCH($D560,$AR$5:$AR$12,0),5))*($G560/INDEX($AV$5:$BA$12,MATCH($D560,$AR$5:$AR$12,0),5))^$I560)/((EXP(-$G560/INDEX($AV$5:$BA$12,MATCH($D560,$AR$5:$AR$12,0),1))*($G560/INDEX($AV$5:$BA$12,MATCH($D560,$AR$5:$AR$12,0),1))^$I560)+(EXP(-$G560/INDEX($AV$5:$BA$12,MATCH($D560,$AR$5:$AR$12,0),2))*($G560/INDEX($AV$5:$BA$12,MATCH($D560,$AR$5:$AR$12,0),2))^$I560)+(EXP(-$G560/INDEX($AV$5:$BA$12,MATCH($D560,$AR$5:$AR$12,0),3))*($G560/INDEX($AV$5:$BA$12,MATCH($D560,$AR$5:$AR$12,0),3))^$I560)+(EXP(-$G560/INDEX($AV$5:$BA$12,MATCH($D560,$AR$5:$AR$12,0),4))*($G560/INDEX($AV$5:$BA$12,MATCH($D560,$AR$5:$AR$12,0),4))^$I560)+(EXP(-$G560/INDEX($AV$5:$BA$12,MATCH($D560,$AR$5:$AR$12,0),5))*($G560/INDEX($AV$5:$BA$12,MATCH($D560,$AR$5:$AR$12,0),5))^$I560)+(EXP(-$G560/INDEX($AV$5:$BA$12,MATCH($D560,$AR$5:$AR$12,0),6))*($G560/INDEX($AV$5:$BA$12,MATCH($D560,$AR$5:$AR$12,0),6))^$I560)),0)</x:f>
        <x:v>0</x:v>
      </x:c>
      <x:c r="AD560" s="145" t="n">
        <x:f>IFERROR((EXP(-$G560/INDEX($AV$5:$BA$12,MATCH($D560,$AR$5:$AR$12,0),6))*($G560/INDEX($AV$5:$BA$12,MATCH($D560,$AR$5:$AR$12,0),6))^$I560)/((EXP(-$G560/INDEX($AV$5:$BA$12,MATCH($D560,$AR$5:$AR$12,0),1))*($G560/INDEX($AV$5:$BA$12,MATCH($D560,$AR$5:$AR$12,0),1))^$I560)+(EXP(-$G560/INDEX($AV$5:$BA$12,MATCH($D560,$AR$5:$AR$12,0),2))*($G560/INDEX($AV$5:$BA$12,MATCH($D560,$AR$5:$AR$12,0),2))^$I560)+(EXP(-$G560/INDEX($AV$5:$BA$12,MATCH($D560,$AR$5:$AR$12,0),3))*($G560/INDEX($AV$5:$BA$12,MATCH($D560,$AR$5:$AR$12,0),3))^$I560)+(EXP(-$G560/INDEX($AV$5:$BA$12,MATCH($D560,$AR$5:$AR$12,0),4))*($G560/INDEX($AV$5:$BA$12,MATCH($D560,$AR$5:$AR$12,0),4))^$I560)+(EXP(-$G560/INDEX($AV$5:$BA$12,MATCH($D560,$AR$5:$AR$12,0),5))*($G560/INDEX($AV$5:$BA$12,MATCH($D560,$AR$5:$AR$12,0),5))^$I560)+(EXP(-$G560/INDEX($AV$5:$BA$12,MATCH($D560,$AR$5:$AR$12,0),6))*($G560/INDEX($AV$5:$BA$12,MATCH($D560,$AR$5:$AR$12,0),6))^$I560)),0)</x:f>
        <x:v>0</x:v>
      </x:c>
      <x:c r="AE560" s="145" t="n">
        <x:f>IFERROR((EXP(-$G560/INDEX($BB$5:$BG$12,MATCH($D560,$AR$5:$AR$12,0),1))*($G560/INDEX($BB$5:$BG$12,MATCH($D560,$AR$5:$AR$12,0),1))^$J560)/((EXP(-$G560/INDEX($BB$5:$BG$12,MATCH($D560,$AR$5:$AR$12,0),1))*($G560/INDEX($BB$5:$BG$12,MATCH($D560,$AR$5:$AR$12,0),1))^$J560)+(EXP(-$G560/INDEX($BB$5:$BG$12,MATCH($D560,$AR$5:$AR$12,0),2))*($G560/INDEX($BB$5:$BG$12,MATCH($D560,$AR$5:$AR$12,0),2))^$J560)+(EXP(-$G560/INDEX($BB$5:$BG$12,MATCH($D560,$AR$5:$AR$12,0),3))*($G560/INDEX($BB$5:$BG$12,MATCH($D560,$AR$5:$AR$12,0),3))^$J560)+(EXP(-$G560/INDEX($BB$5:$BG$12,MATCH($D560,$AR$5:$AR$12,0),4))*($G560/INDEX($BB$5:$BG$12,MATCH($D560,$AR$5:$AR$12,0),4))^$J560)+(EXP(-$G560/INDEX($BB$5:$BG$12,MATCH($D560,$AR$5:$AR$12,0),5))*($G560/INDEX($BB$5:$BG$12,MATCH($D560,$AR$5:$AR$12,0),5))^$J560)+(EXP(-$G560/INDEX($BB$5:$BG$12,MATCH($D560,$AR$5:$AR$12,0),6))*($G560/INDEX($BB$5:$BG$12,MATCH($D560,$AR$5:$AR$12,0),6))^$J560)),0)</x:f>
        <x:v>0</x:v>
      </x:c>
      <x:c r="AF560" s="145" t="n">
        <x:f>IFERROR((EXP(-$G560/INDEX($BB$5:$BG$12,MATCH($D560,$AR$5:$AR$12,0),2))*($G560/INDEX($BB$5:$BG$12,MATCH($D560,$AR$5:$AR$12,0),2))^$J560)/((EXP(-$G560/INDEX($BB$5:$BG$12,MATCH($D560,$AR$5:$AR$12,0),1))*($G560/INDEX($BB$5:$BG$12,MATCH($D560,$AR$5:$AR$12,0),1))^$J560)+(EXP(-$G560/INDEX($BB$5:$BG$12,MATCH($D560,$AR$5:$AR$12,0),2))*($G560/INDEX($BB$5:$BG$12,MATCH($D560,$AR$5:$AR$12,0),2))^$J560)+(EXP(-$G560/INDEX($BB$5:$BG$12,MATCH($D560,$AR$5:$AR$12,0),3))*($G560/INDEX($BB$5:$BG$12,MATCH($D560,$AR$5:$AR$12,0),3))^$J560)+(EXP(-$G560/INDEX($BB$5:$BG$12,MATCH($D560,$AR$5:$AR$12,0),4))*($G560/INDEX($BB$5:$BG$12,MATCH($D560,$AR$5:$AR$12,0),4))^$J560)+(EXP(-$G560/INDEX($BB$5:$BG$12,MATCH($D560,$AR$5:$AR$12,0),5))*($G560/INDEX($BB$5:$BG$12,MATCH($D560,$AR$5:$AR$12,0),5))^$J560)+(EXP(-$G560/INDEX($BB$5:$BG$12,MATCH($D560,$AR$5:$AR$12,0),6))*($G560/INDEX($BB$5:$BG$12,MATCH($D560,$AR$5:$AR$12,0),6))^$J560)),0)</x:f>
        <x:v>0</x:v>
      </x:c>
      <x:c r="AG560" s="145" t="n">
        <x:f>IFERROR((EXP(-$G560/INDEX($BB$5:$BG$12,MATCH($D560,$AR$5:$AR$12,0),3))*($G560/INDEX($BB$5:$BG$12,MATCH($D560,$AR$5:$AR$12,0),3))^$J560)/((EXP(-$G560/INDEX($BB$5:$BG$12,MATCH($D560,$AR$5:$AR$12,0),1))*($G560/INDEX($BB$5:$BG$12,MATCH($D560,$AR$5:$AR$12,0),1))^$J560)+(EXP(-$G560/INDEX($BB$5:$BG$12,MATCH($D560,$AR$5:$AR$12,0),2))*($G560/INDEX($BB$5:$BG$12,MATCH($D560,$AR$5:$AR$12,0),2))^$J560)+(EXP(-$G560/INDEX($BB$5:$BG$12,MATCH($D560,$AR$5:$AR$12,0),3))*($G560/INDEX($BB$5:$BG$12,MATCH($D560,$AR$5:$AR$12,0),3))^$J560)+(EXP(-$G560/INDEX($BB$5:$BG$12,MATCH($D560,$AR$5:$AR$12,0),4))*($G560/INDEX($BB$5:$BG$12,MATCH($D560,$AR$5:$AR$12,0),4))^$J560)+(EXP(-$G560/INDEX($BB$5:$BG$12,MATCH($D560,$AR$5:$AR$12,0),5))*($G560/INDEX($BB$5:$BG$12,MATCH($D560,$AR$5:$AR$12,0),5))^$J560)+(EXP(-$G560/INDEX($BB$5:$BG$12,MATCH($D560,$AR$5:$AR$12,0),6))*($G560/INDEX($BB$5:$BG$12,MATCH($D560,$AR$5:$AR$12,0),6))^$J560)),0)</x:f>
        <x:v>0</x:v>
      </x:c>
      <x:c r="AH560" s="145" t="n">
        <x:f>IFERROR((EXP(-$G560/INDEX($BB$5:$BG$12,MATCH($D560,$AR$5:$AR$12,0),4))*($G560/INDEX($BB$5:$BG$12,MATCH($D560,$AR$5:$AR$12,0),4))^$J560)/((EXP(-$G560/INDEX($BB$5:$BG$12,MATCH($D560,$AR$5:$AR$12,0),1))*($G560/INDEX($BB$5:$BG$12,MATCH($D560,$AR$5:$AR$12,0),1))^$J560)+(EXP(-$G560/INDEX($BB$5:$BG$12,MATCH($D560,$AR$5:$AR$12,0),2))*($G560/INDEX($BB$5:$BG$12,MATCH($D560,$AR$5:$AR$12,0),2))^$J560)+(EXP(-$G560/INDEX($BB$5:$BG$12,MATCH($D560,$AR$5:$AR$12,0),3))*($G560/INDEX($BB$5:$BG$12,MATCH($D560,$AR$5:$AR$12,0),3))^$J560)+(EXP(-$G560/INDEX($BB$5:$BG$12,MATCH($D560,$AR$5:$AR$12,0),4))*($G560/INDEX($BB$5:$BG$12,MATCH($D560,$AR$5:$AR$12,0),4))^$J560)+(EXP(-$G560/INDEX($BB$5:$BG$12,MATCH($D560,$AR$5:$AR$12,0),5))*($G560/INDEX($BB$5:$BG$12,MATCH($D560,$AR$5:$AR$12,0),5))^$J560)+(EXP(-$G560/INDEX($BB$5:$BG$12,MATCH($D560,$AR$5:$AR$12,0),6))*($G560/INDEX($BB$5:$BG$12,MATCH($D560,$AR$5:$AR$12,0),6))^$J560)),0)</x:f>
        <x:v>0</x:v>
      </x:c>
      <x:c r="AI560" s="145" t="n">
        <x:f>IFERROR((EXP(-$G560/INDEX($BB$5:$BG$12,MATCH($D560,$AR$5:$AR$12,0),5))*($G560/INDEX($BB$5:$BG$12,MATCH($D560,$AR$5:$AR$12,0),5))^$J560)/((EXP(-$G560/INDEX($BB$5:$BG$12,MATCH($D560,$AR$5:$AR$12,0),1))*($G560/INDEX($BB$5:$BG$12,MATCH($D560,$AR$5:$AR$12,0),1))^$J560)+(EXP(-$G560/INDEX($BB$5:$BG$12,MATCH($D560,$AR$5:$AR$12,0),2))*($G560/INDEX($BB$5:$BG$12,MATCH($D560,$AR$5:$AR$12,0),2))^$J560)+(EXP(-$G560/INDEX($BB$5:$BG$12,MATCH($D560,$AR$5:$AR$12,0),3))*($G560/INDEX($BB$5:$BG$12,MATCH($D560,$AR$5:$AR$12,0),3))^$J560)+(EXP(-$G560/INDEX($BB$5:$BG$12,MATCH($D560,$AR$5:$AR$12,0),4))*($G560/INDEX($BB$5:$BG$12,MATCH($D560,$AR$5:$AR$12,0),4))^$J560)+(EXP(-$G560/INDEX($BB$5:$BG$12,MATCH($D560,$AR$5:$AR$12,0),5))*($G560/INDEX($BB$5:$BG$12,MATCH($D560,$AR$5:$AR$12,0),5))^$J560)+(EXP(-$G560/INDEX($BB$5:$BG$12,MATCH($D560,$AR$5:$AR$12,0),6))*($G560/INDEX($BB$5:$BG$12,MATCH($D560,$AR$5:$AR$12,0),6))^$J560)),0)</x:f>
        <x:v>0</x:v>
      </x:c>
      <x:c r="AJ560" s="145" t="n">
        <x:f>IFERROR((EXP(-$G560/INDEX($BB$5:$BG$12,MATCH($D560,$AR$5:$AR$12,0),6))*($G560/INDEX($BB$5:$BG$12,MATCH($D560,$AR$5:$AR$12,0),6))^$J560)/((EXP(-$G560/INDEX($BB$5:$BG$12,MATCH($D560,$AR$5:$AR$12,0),1))*($G560/INDEX($BB$5:$BG$12,MATCH($D560,$AR$5:$AR$12,0),1))^$J560)+(EXP(-$G560/INDEX($BB$5:$BG$12,MATCH($D560,$AR$5:$AR$12,0),2))*($G560/INDEX($BB$5:$BG$12,MATCH($D560,$AR$5:$AR$12,0),2))^$J560)+(EXP(-$G560/INDEX($BB$5:$BG$12,MATCH($D560,$AR$5:$AR$12,0),3))*($G560/INDEX($BB$5:$BG$12,MATCH($D560,$AR$5:$AR$12,0),3))^$J560)+(EXP(-$G560/INDEX($BB$5:$BG$12,MATCH($D560,$AR$5:$AR$12,0),4))*($G560/INDEX($BB$5:$BG$12,MATCH($D560,$AR$5:$AR$12,0),4))^$J560)+(EXP(-$G560/INDEX($BB$5:$BG$12,MATCH($D560,$AR$5:$AR$12,0),5))*($G560/INDEX($BB$5:$BG$12,MATCH($D560,$AR$5:$AR$12,0),5))^$J560)+(EXP(-$G560/INDEX($BB$5:$BG$12,MATCH($D560,$AR$5:$AR$12,0),6))*($G560/INDEX($BB$5:$BG$12,MATCH($D560,$AR$5:$AR$12,0),6))^$J560)),0)</x:f>
        <x:v>0</x:v>
      </x:c>
      <x:c r="BJ560"/>
      <x:c r="BK560"/>
      <x:c r="BL560"/>
      <x:c r="BM560"/>
      <x:c r="BN560"/>
      <x:c r="BO560"/>
      <x:c r="BP560"/>
      <x:c r="BQ560"/>
      <x:c r="BR560"/>
      <x:c r="BS560"/>
      <x:c r="BT560"/>
      <x:c r="BU560"/>
      <x:c r="BV560"/>
      <x:c r="BW560"/>
      <x:c r="BX560"/>
      <x:c r="BY560"/>
      <x:c r="BZ560"/>
    </x:row>
    <x:row r="561">
      <x:c r="A561" s="30" t="n">
        <x:f>'対象台データ'!A559</x:f>
        <x:v>46230</x:v>
      </x:c>
      <x:c r="B561" s="1004" t="str">
        <x:f>'対象台データ'!B559</x:f>
        <x:v>月</x:v>
      </x:c>
      <x:c r="C561" s="1004" t="str">
        <x:f>'対象台データ'!C559</x:f>
        <x:v>7/27</x:v>
      </x:c>
      <x:c r="D561" t="str">
        <x:f>'対象台データ'!D559</x:f>
        <x:v>東京喰種</x:v>
      </x:c>
      <x:c r="E561" s="1015" t="n">
        <x:f>IF($X561="A",MIN(100,MAX(0,55+(V561-55)*(1+0.4*SQRT(MIN(G561/8000,1))))),MIN(100,MAX(0,V561)))</x:f>
        <x:v>64.7590473805625</x:v>
      </x:c>
      <x:c r="F561" s="1017" t="n">
        <x:f>'対象台データ'!E559</x:f>
        <x:v>485</x:v>
      </x:c>
      <x:c r="G561" s="644" t="n">
        <x:f>'対象台データ'!F559</x:f>
        <x:v>4527</x:v>
      </x:c>
      <x:c r="H561" s="644" t="n">
        <x:f>'対象台データ'!G559</x:f>
        <x:v>2797</x:v>
      </x:c>
      <x:c r="I561" s="644" t="n">
        <x:f>'対象台データ'!H559</x:f>
        <x:v>0</x:v>
      </x:c>
      <x:c r="J561" s="644" t="n">
        <x:f>'対象台データ'!I559</x:f>
        <x:v>24</x:v>
      </x:c>
      <x:c r="K561" s="145" t="n">
        <x:f>'対象台データ'!K559</x:f>
        <x:v>1.2059494882556512</x:v>
      </x:c>
      <x:c r="L561" s="28" t="n">
        <x:f>IF(G561&lt;=0,5,IF(G561&lt;1500,5+(G561-0)*(20-5)/(1500-0),IF(G561&lt;3000,20+(G561-1500)*(40-20)/(3000-1500),IF(G561&lt;4500,40+(G561-3000)*(58-40)/(4500-3000),IF(G561&lt;6000,58+(G561-4500)*(72-58)/(6000-4500),IF(G561&lt;7500,72+(G561-6000)*(84-72)/(7500-6000),IF(G561&lt;9000,84+(G561-7500)*(93-84)/(9000-7500),IF(G561&lt;11000,93+(G561-9000)*(100-93)/(11000-9000),100))))))))</x:f>
        <x:v>58.252</x:v>
      </x:c>
      <x:c r="M561" s="28" t="n">
        <x:v>1</x:v>
      </x:c>
      <x:c r="N561" s="28" t="n">
        <x:f>MIN(100,L561*M561)</x:f>
        <x:v>58.252</x:v>
      </x:c>
      <x:c r="O561" s="28" t="n">
        <x:f>IF(K561&lt;=0.8,0,IF(K561&lt;0.9,0+(K561-0.8)*(10-0)/(0.9-0.8),IF(K561&lt;1,10+(K561-0.9)*(35-10)/(1-0.9),IF(K561&lt;1.2,35+(K561-1)*(87-35)/(1.2-1),IF(K561&lt;1.3,87+(K561-1.2)*(96-87)/(1.3-1.2),IF(K561&lt;1.45,96+(K561-1.3)*(100-96)/(1.45-1.3),100))))))</x:f>
        <x:v>87.5354539430086</x:v>
      </x:c>
      <x:c r="P561" s="145" t="n">
        <x:f>MIN(1,SQRT(G561/8000))</x:f>
        <x:v>0.75224663508719</x:v>
      </x:c>
      <x:c r="Q561" s="28" t="n">
        <x:f>35+(O561-35)*P561</x:f>
        <x:v>74.51961845140627</x:v>
      </x:c>
      <x:c r="R561" s="28" t="n">
        <x:f>IF(K561&lt;0.95,MIN(25,(0.95-K561)*250),0)</x:f>
        <x:v>0</x:v>
      </x:c>
      <x:c r="S561" s="28" t="n">
        <x:f>IF($X561="A",Y561*5+Z561*15+AA561*30+AB561*60+AC561*80+AD561*100,0)</x:f>
        <x:v>0</x:v>
      </x:c>
      <x:c r="T561" s="28" t="n">
        <x:f>IF($X561="A",AE561*5+AF561*15+AG561*30+AH561*60+AI561*80+AJ561*100,0)</x:f>
        <x:v>0</x:v>
      </x:c>
      <x:c r="U561" s="28" t="n">
        <x:f>IF($X561="A",S561*15%+T561*30%+Q561*55%,0)</x:f>
        <x:v>0</x:v>
      </x:c>
      <x:c r="V561" s="1019" t="n">
        <x:f>IF($X561="A",U561*80%+N561*20%,N561*IFERROR(INDEX($AT$5:$AT$60,MATCH($D561,$AR$5:$AR$60,0)),0.6)+Q561*IFERROR(INDEX($AU$5:$AU$60,MATCH($D561,$AR$5:$AR$60,0)),0.4)-R561)</x:f>
        <x:v>64.7590473805625</x:v>
      </x:c>
      <x:c r="W561" s="25" t="str">
        <x:f>IF(E561&gt;=90,"設定6級候補",IF(E561&gt;=75,"設定4以上強候補",IF(E561&gt;=60,"設定4以上を疑う","要観察")))</x:f>
        <x:v>設定4以上を疑う</x:v>
      </x:c>
      <x:c r="X561" s="1004" t="str">
        <x:f>IFERROR(INDEX($AS$5:$AS$60,MATCH($D561,$AR$5:$AR$60,0)),"AT")</x:f>
        <x:v>AT</x:v>
      </x:c>
      <x:c r="Y561" s="145" t="n">
        <x:f>IFERROR((EXP(-$G561/INDEX($AV$5:$BA$12,MATCH($D561,$AR$5:$AR$12,0),1))*($G561/INDEX($AV$5:$BA$12,MATCH($D561,$AR$5:$AR$12,0),1))^$I561)/((EXP(-$G561/INDEX($AV$5:$BA$12,MATCH($D561,$AR$5:$AR$12,0),1))*($G561/INDEX($AV$5:$BA$12,MATCH($D561,$AR$5:$AR$12,0),1))^$I561)+(EXP(-$G561/INDEX($AV$5:$BA$12,MATCH($D561,$AR$5:$AR$12,0),2))*($G561/INDEX($AV$5:$BA$12,MATCH($D561,$AR$5:$AR$12,0),2))^$I561)+(EXP(-$G561/INDEX($AV$5:$BA$12,MATCH($D561,$AR$5:$AR$12,0),3))*($G561/INDEX($AV$5:$BA$12,MATCH($D561,$AR$5:$AR$12,0),3))^$I561)+(EXP(-$G561/INDEX($AV$5:$BA$12,MATCH($D561,$AR$5:$AR$12,0),4))*($G561/INDEX($AV$5:$BA$12,MATCH($D561,$AR$5:$AR$12,0),4))^$I561)+(EXP(-$G561/INDEX($AV$5:$BA$12,MATCH($D561,$AR$5:$AR$12,0),5))*($G561/INDEX($AV$5:$BA$12,MATCH($D561,$AR$5:$AR$12,0),5))^$I561)+(EXP(-$G561/INDEX($AV$5:$BA$12,MATCH($D561,$AR$5:$AR$12,0),6))*($G561/INDEX($AV$5:$BA$12,MATCH($D561,$AR$5:$AR$12,0),6))^$I561)),0)</x:f>
        <x:v>0</x:v>
      </x:c>
      <x:c r="Z561" s="145" t="n">
        <x:f>IFERROR((EXP(-$G561/INDEX($AV$5:$BA$12,MATCH($D561,$AR$5:$AR$12,0),2))*($G561/INDEX($AV$5:$BA$12,MATCH($D561,$AR$5:$AR$12,0),2))^$I561)/((EXP(-$G561/INDEX($AV$5:$BA$12,MATCH($D561,$AR$5:$AR$12,0),1))*($G561/INDEX($AV$5:$BA$12,MATCH($D561,$AR$5:$AR$12,0),1))^$I561)+(EXP(-$G561/INDEX($AV$5:$BA$12,MATCH($D561,$AR$5:$AR$12,0),2))*($G561/INDEX($AV$5:$BA$12,MATCH($D561,$AR$5:$AR$12,0),2))^$I561)+(EXP(-$G561/INDEX($AV$5:$BA$12,MATCH($D561,$AR$5:$AR$12,0),3))*($G561/INDEX($AV$5:$BA$12,MATCH($D561,$AR$5:$AR$12,0),3))^$I561)+(EXP(-$G561/INDEX($AV$5:$BA$12,MATCH($D561,$AR$5:$AR$12,0),4))*($G561/INDEX($AV$5:$BA$12,MATCH($D561,$AR$5:$AR$12,0),4))^$I561)+(EXP(-$G561/INDEX($AV$5:$BA$12,MATCH($D561,$AR$5:$AR$12,0),5))*($G561/INDEX($AV$5:$BA$12,MATCH($D561,$AR$5:$AR$12,0),5))^$I561)+(EXP(-$G561/INDEX($AV$5:$BA$12,MATCH($D561,$AR$5:$AR$12,0),6))*($G561/INDEX($AV$5:$BA$12,MATCH($D561,$AR$5:$AR$12,0),6))^$I561)),0)</x:f>
        <x:v>0</x:v>
      </x:c>
      <x:c r="AA561" s="145" t="n">
        <x:f>IFERROR((EXP(-$G561/INDEX($AV$5:$BA$12,MATCH($D561,$AR$5:$AR$12,0),3))*($G561/INDEX($AV$5:$BA$12,MATCH($D561,$AR$5:$AR$12,0),3))^$I561)/((EXP(-$G561/INDEX($AV$5:$BA$12,MATCH($D561,$AR$5:$AR$12,0),1))*($G561/INDEX($AV$5:$BA$12,MATCH($D561,$AR$5:$AR$12,0),1))^$I561)+(EXP(-$G561/INDEX($AV$5:$BA$12,MATCH($D561,$AR$5:$AR$12,0),2))*($G561/INDEX($AV$5:$BA$12,MATCH($D561,$AR$5:$AR$12,0),2))^$I561)+(EXP(-$G561/INDEX($AV$5:$BA$12,MATCH($D561,$AR$5:$AR$12,0),3))*($G561/INDEX($AV$5:$BA$12,MATCH($D561,$AR$5:$AR$12,0),3))^$I561)+(EXP(-$G561/INDEX($AV$5:$BA$12,MATCH($D561,$AR$5:$AR$12,0),4))*($G561/INDEX($AV$5:$BA$12,MATCH($D561,$AR$5:$AR$12,0),4))^$I561)+(EXP(-$G561/INDEX($AV$5:$BA$12,MATCH($D561,$AR$5:$AR$12,0),5))*($G561/INDEX($AV$5:$BA$12,MATCH($D561,$AR$5:$AR$12,0),5))^$I561)+(EXP(-$G561/INDEX($AV$5:$BA$12,MATCH($D561,$AR$5:$AR$12,0),6))*($G561/INDEX($AV$5:$BA$12,MATCH($D561,$AR$5:$AR$12,0),6))^$I561)),0)</x:f>
        <x:v>0</x:v>
      </x:c>
      <x:c r="AB561" s="145" t="n">
        <x:f>IFERROR((EXP(-$G561/INDEX($AV$5:$BA$12,MATCH($D561,$AR$5:$AR$12,0),4))*($G561/INDEX($AV$5:$BA$12,MATCH($D561,$AR$5:$AR$12,0),4))^$I561)/((EXP(-$G561/INDEX($AV$5:$BA$12,MATCH($D561,$AR$5:$AR$12,0),1))*($G561/INDEX($AV$5:$BA$12,MATCH($D561,$AR$5:$AR$12,0),1))^$I561)+(EXP(-$G561/INDEX($AV$5:$BA$12,MATCH($D561,$AR$5:$AR$12,0),2))*($G561/INDEX($AV$5:$BA$12,MATCH($D561,$AR$5:$AR$12,0),2))^$I561)+(EXP(-$G561/INDEX($AV$5:$BA$12,MATCH($D561,$AR$5:$AR$12,0),3))*($G561/INDEX($AV$5:$BA$12,MATCH($D561,$AR$5:$AR$12,0),3))^$I561)+(EXP(-$G561/INDEX($AV$5:$BA$12,MATCH($D561,$AR$5:$AR$12,0),4))*($G561/INDEX($AV$5:$BA$12,MATCH($D561,$AR$5:$AR$12,0),4))^$I561)+(EXP(-$G561/INDEX($AV$5:$BA$12,MATCH($D561,$AR$5:$AR$12,0),5))*($G561/INDEX($AV$5:$BA$12,MATCH($D561,$AR$5:$AR$12,0),5))^$I561)+(EXP(-$G561/INDEX($AV$5:$BA$12,MATCH($D561,$AR$5:$AR$12,0),6))*($G561/INDEX($AV$5:$BA$12,MATCH($D561,$AR$5:$AR$12,0),6))^$I561)),0)</x:f>
        <x:v>0</x:v>
      </x:c>
      <x:c r="AC561" s="145" t="n">
        <x:f>IFERROR((EXP(-$G561/INDEX($AV$5:$BA$12,MATCH($D561,$AR$5:$AR$12,0),5))*($G561/INDEX($AV$5:$BA$12,MATCH($D561,$AR$5:$AR$12,0),5))^$I561)/((EXP(-$G561/INDEX($AV$5:$BA$12,MATCH($D561,$AR$5:$AR$12,0),1))*($G561/INDEX($AV$5:$BA$12,MATCH($D561,$AR$5:$AR$12,0),1))^$I561)+(EXP(-$G561/INDEX($AV$5:$BA$12,MATCH($D561,$AR$5:$AR$12,0),2))*($G561/INDEX($AV$5:$BA$12,MATCH($D561,$AR$5:$AR$12,0),2))^$I561)+(EXP(-$G561/INDEX($AV$5:$BA$12,MATCH($D561,$AR$5:$AR$12,0),3))*($G561/INDEX($AV$5:$BA$12,MATCH($D561,$AR$5:$AR$12,0),3))^$I561)+(EXP(-$G561/INDEX($AV$5:$BA$12,MATCH($D561,$AR$5:$AR$12,0),4))*($G561/INDEX($AV$5:$BA$12,MATCH($D561,$AR$5:$AR$12,0),4))^$I561)+(EXP(-$G561/INDEX($AV$5:$BA$12,MATCH($D561,$AR$5:$AR$12,0),5))*($G561/INDEX($AV$5:$BA$12,MATCH($D561,$AR$5:$AR$12,0),5))^$I561)+(EXP(-$G561/INDEX($AV$5:$BA$12,MATCH($D561,$AR$5:$AR$12,0),6))*($G561/INDEX($AV$5:$BA$12,MATCH($D561,$AR$5:$AR$12,0),6))^$I561)),0)</x:f>
        <x:v>0</x:v>
      </x:c>
      <x:c r="AD561" s="145" t="n">
        <x:f>IFERROR((EXP(-$G561/INDEX($AV$5:$BA$12,MATCH($D561,$AR$5:$AR$12,0),6))*($G561/INDEX($AV$5:$BA$12,MATCH($D561,$AR$5:$AR$12,0),6))^$I561)/((EXP(-$G561/INDEX($AV$5:$BA$12,MATCH($D561,$AR$5:$AR$12,0),1))*($G561/INDEX($AV$5:$BA$12,MATCH($D561,$AR$5:$AR$12,0),1))^$I561)+(EXP(-$G561/INDEX($AV$5:$BA$12,MATCH($D561,$AR$5:$AR$12,0),2))*($G561/INDEX($AV$5:$BA$12,MATCH($D561,$AR$5:$AR$12,0),2))^$I561)+(EXP(-$G561/INDEX($AV$5:$BA$12,MATCH($D561,$AR$5:$AR$12,0),3))*($G561/INDEX($AV$5:$BA$12,MATCH($D561,$AR$5:$AR$12,0),3))^$I561)+(EXP(-$G561/INDEX($AV$5:$BA$12,MATCH($D561,$AR$5:$AR$12,0),4))*($G561/INDEX($AV$5:$BA$12,MATCH($D561,$AR$5:$AR$12,0),4))^$I561)+(EXP(-$G561/INDEX($AV$5:$BA$12,MATCH($D561,$AR$5:$AR$12,0),5))*($G561/INDEX($AV$5:$BA$12,MATCH($D561,$AR$5:$AR$12,0),5))^$I561)+(EXP(-$G561/INDEX($AV$5:$BA$12,MATCH($D561,$AR$5:$AR$12,0),6))*($G561/INDEX($AV$5:$BA$12,MATCH($D561,$AR$5:$AR$12,0),6))^$I561)),0)</x:f>
        <x:v>0</x:v>
      </x:c>
      <x:c r="AE561" s="145" t="n">
        <x:f>IFERROR((EXP(-$G561/INDEX($BB$5:$BG$12,MATCH($D561,$AR$5:$AR$12,0),1))*($G561/INDEX($BB$5:$BG$12,MATCH($D561,$AR$5:$AR$12,0),1))^$J561)/((EXP(-$G561/INDEX($BB$5:$BG$12,MATCH($D561,$AR$5:$AR$12,0),1))*($G561/INDEX($BB$5:$BG$12,MATCH($D561,$AR$5:$AR$12,0),1))^$J561)+(EXP(-$G561/INDEX($BB$5:$BG$12,MATCH($D561,$AR$5:$AR$12,0),2))*($G561/INDEX($BB$5:$BG$12,MATCH($D561,$AR$5:$AR$12,0),2))^$J561)+(EXP(-$G561/INDEX($BB$5:$BG$12,MATCH($D561,$AR$5:$AR$12,0),3))*($G561/INDEX($BB$5:$BG$12,MATCH($D561,$AR$5:$AR$12,0),3))^$J561)+(EXP(-$G561/INDEX($BB$5:$BG$12,MATCH($D561,$AR$5:$AR$12,0),4))*($G561/INDEX($BB$5:$BG$12,MATCH($D561,$AR$5:$AR$12,0),4))^$J561)+(EXP(-$G561/INDEX($BB$5:$BG$12,MATCH($D561,$AR$5:$AR$12,0),5))*($G561/INDEX($BB$5:$BG$12,MATCH($D561,$AR$5:$AR$12,0),5))^$J561)+(EXP(-$G561/INDEX($BB$5:$BG$12,MATCH($D561,$AR$5:$AR$12,0),6))*($G561/INDEX($BB$5:$BG$12,MATCH($D561,$AR$5:$AR$12,0),6))^$J561)),0)</x:f>
        <x:v>0</x:v>
      </x:c>
      <x:c r="AF561" s="145" t="n">
        <x:f>IFERROR((EXP(-$G561/INDEX($BB$5:$BG$12,MATCH($D561,$AR$5:$AR$12,0),2))*($G561/INDEX($BB$5:$BG$12,MATCH($D561,$AR$5:$AR$12,0),2))^$J561)/((EXP(-$G561/INDEX($BB$5:$BG$12,MATCH($D561,$AR$5:$AR$12,0),1))*($G561/INDEX($BB$5:$BG$12,MATCH($D561,$AR$5:$AR$12,0),1))^$J561)+(EXP(-$G561/INDEX($BB$5:$BG$12,MATCH($D561,$AR$5:$AR$12,0),2))*($G561/INDEX($BB$5:$BG$12,MATCH($D561,$AR$5:$AR$12,0),2))^$J561)+(EXP(-$G561/INDEX($BB$5:$BG$12,MATCH($D561,$AR$5:$AR$12,0),3))*($G561/INDEX($BB$5:$BG$12,MATCH($D561,$AR$5:$AR$12,0),3))^$J561)+(EXP(-$G561/INDEX($BB$5:$BG$12,MATCH($D561,$AR$5:$AR$12,0),4))*($G561/INDEX($BB$5:$BG$12,MATCH($D561,$AR$5:$AR$12,0),4))^$J561)+(EXP(-$G561/INDEX($BB$5:$BG$12,MATCH($D561,$AR$5:$AR$12,0),5))*($G561/INDEX($BB$5:$BG$12,MATCH($D561,$AR$5:$AR$12,0),5))^$J561)+(EXP(-$G561/INDEX($BB$5:$BG$12,MATCH($D561,$AR$5:$AR$12,0),6))*($G561/INDEX($BB$5:$BG$12,MATCH($D561,$AR$5:$AR$12,0),6))^$J561)),0)</x:f>
        <x:v>0</x:v>
      </x:c>
      <x:c r="AG561" s="145" t="n">
        <x:f>IFERROR((EXP(-$G561/INDEX($BB$5:$BG$12,MATCH($D561,$AR$5:$AR$12,0),3))*($G561/INDEX($BB$5:$BG$12,MATCH($D561,$AR$5:$AR$12,0),3))^$J561)/((EXP(-$G561/INDEX($BB$5:$BG$12,MATCH($D561,$AR$5:$AR$12,0),1))*($G561/INDEX($BB$5:$BG$12,MATCH($D561,$AR$5:$AR$12,0),1))^$J561)+(EXP(-$G561/INDEX($BB$5:$BG$12,MATCH($D561,$AR$5:$AR$12,0),2))*($G561/INDEX($BB$5:$BG$12,MATCH($D561,$AR$5:$AR$12,0),2))^$J561)+(EXP(-$G561/INDEX($BB$5:$BG$12,MATCH($D561,$AR$5:$AR$12,0),3))*($G561/INDEX($BB$5:$BG$12,MATCH($D561,$AR$5:$AR$12,0),3))^$J561)+(EXP(-$G561/INDEX($BB$5:$BG$12,MATCH($D561,$AR$5:$AR$12,0),4))*($G561/INDEX($BB$5:$BG$12,MATCH($D561,$AR$5:$AR$12,0),4))^$J561)+(EXP(-$G561/INDEX($BB$5:$BG$12,MATCH($D561,$AR$5:$AR$12,0),5))*($G561/INDEX($BB$5:$BG$12,MATCH($D561,$AR$5:$AR$12,0),5))^$J561)+(EXP(-$G561/INDEX($BB$5:$BG$12,MATCH($D561,$AR$5:$AR$12,0),6))*($G561/INDEX($BB$5:$BG$12,MATCH($D561,$AR$5:$AR$12,0),6))^$J561)),0)</x:f>
        <x:v>0</x:v>
      </x:c>
      <x:c r="AH561" s="145" t="n">
        <x:f>IFERROR((EXP(-$G561/INDEX($BB$5:$BG$12,MATCH($D561,$AR$5:$AR$12,0),4))*($G561/INDEX($BB$5:$BG$12,MATCH($D561,$AR$5:$AR$12,0),4))^$J561)/((EXP(-$G561/INDEX($BB$5:$BG$12,MATCH($D561,$AR$5:$AR$12,0),1))*($G561/INDEX($BB$5:$BG$12,MATCH($D561,$AR$5:$AR$12,0),1))^$J561)+(EXP(-$G561/INDEX($BB$5:$BG$12,MATCH($D561,$AR$5:$AR$12,0),2))*($G561/INDEX($BB$5:$BG$12,MATCH($D561,$AR$5:$AR$12,0),2))^$J561)+(EXP(-$G561/INDEX($BB$5:$BG$12,MATCH($D561,$AR$5:$AR$12,0),3))*($G561/INDEX($BB$5:$BG$12,MATCH($D561,$AR$5:$AR$12,0),3))^$J561)+(EXP(-$G561/INDEX($BB$5:$BG$12,MATCH($D561,$AR$5:$AR$12,0),4))*($G561/INDEX($BB$5:$BG$12,MATCH($D561,$AR$5:$AR$12,0),4))^$J561)+(EXP(-$G561/INDEX($BB$5:$BG$12,MATCH($D561,$AR$5:$AR$12,0),5))*($G561/INDEX($BB$5:$BG$12,MATCH($D561,$AR$5:$AR$12,0),5))^$J561)+(EXP(-$G561/INDEX($BB$5:$BG$12,MATCH($D561,$AR$5:$AR$12,0),6))*($G561/INDEX($BB$5:$BG$12,MATCH($D561,$AR$5:$AR$12,0),6))^$J561)),0)</x:f>
        <x:v>0</x:v>
      </x:c>
      <x:c r="AI561" s="145" t="n">
        <x:f>IFERROR((EXP(-$G561/INDEX($BB$5:$BG$12,MATCH($D561,$AR$5:$AR$12,0),5))*($G561/INDEX($BB$5:$BG$12,MATCH($D561,$AR$5:$AR$12,0),5))^$J561)/((EXP(-$G561/INDEX($BB$5:$BG$12,MATCH($D561,$AR$5:$AR$12,0),1))*($G561/INDEX($BB$5:$BG$12,MATCH($D561,$AR$5:$AR$12,0),1))^$J561)+(EXP(-$G561/INDEX($BB$5:$BG$12,MATCH($D561,$AR$5:$AR$12,0),2))*($G561/INDEX($BB$5:$BG$12,MATCH($D561,$AR$5:$AR$12,0),2))^$J561)+(EXP(-$G561/INDEX($BB$5:$BG$12,MATCH($D561,$AR$5:$AR$12,0),3))*($G561/INDEX($BB$5:$BG$12,MATCH($D561,$AR$5:$AR$12,0),3))^$J561)+(EXP(-$G561/INDEX($BB$5:$BG$12,MATCH($D561,$AR$5:$AR$12,0),4))*($G561/INDEX($BB$5:$BG$12,MATCH($D561,$AR$5:$AR$12,0),4))^$J561)+(EXP(-$G561/INDEX($BB$5:$BG$12,MATCH($D561,$AR$5:$AR$12,0),5))*($G561/INDEX($BB$5:$BG$12,MATCH($D561,$AR$5:$AR$12,0),5))^$J561)+(EXP(-$G561/INDEX($BB$5:$BG$12,MATCH($D561,$AR$5:$AR$12,0),6))*($G561/INDEX($BB$5:$BG$12,MATCH($D561,$AR$5:$AR$12,0),6))^$J561)),0)</x:f>
        <x:v>0</x:v>
      </x:c>
      <x:c r="AJ561" s="145" t="n">
        <x:f>IFERROR((EXP(-$G561/INDEX($BB$5:$BG$12,MATCH($D561,$AR$5:$AR$12,0),6))*($G561/INDEX($BB$5:$BG$12,MATCH($D561,$AR$5:$AR$12,0),6))^$J561)/((EXP(-$G561/INDEX($BB$5:$BG$12,MATCH($D561,$AR$5:$AR$12,0),1))*($G561/INDEX($BB$5:$BG$12,MATCH($D561,$AR$5:$AR$12,0),1))^$J561)+(EXP(-$G561/INDEX($BB$5:$BG$12,MATCH($D561,$AR$5:$AR$12,0),2))*($G561/INDEX($BB$5:$BG$12,MATCH($D561,$AR$5:$AR$12,0),2))^$J561)+(EXP(-$G561/INDEX($BB$5:$BG$12,MATCH($D561,$AR$5:$AR$12,0),3))*($G561/INDEX($BB$5:$BG$12,MATCH($D561,$AR$5:$AR$12,0),3))^$J561)+(EXP(-$G561/INDEX($BB$5:$BG$12,MATCH($D561,$AR$5:$AR$12,0),4))*($G561/INDEX($BB$5:$BG$12,MATCH($D561,$AR$5:$AR$12,0),4))^$J561)+(EXP(-$G561/INDEX($BB$5:$BG$12,MATCH($D561,$AR$5:$AR$12,0),5))*($G561/INDEX($BB$5:$BG$12,MATCH($D561,$AR$5:$AR$12,0),5))^$J561)+(EXP(-$G561/INDEX($BB$5:$BG$12,MATCH($D561,$AR$5:$AR$12,0),6))*($G561/INDEX($BB$5:$BG$12,MATCH($D561,$AR$5:$AR$12,0),6))^$J561)),0)</x:f>
        <x:v>0</x:v>
      </x:c>
      <x:c r="BJ561"/>
      <x:c r="BK561"/>
      <x:c r="BL561"/>
      <x:c r="BM561"/>
      <x:c r="BN561"/>
      <x:c r="BO561"/>
      <x:c r="BP561"/>
      <x:c r="BQ561"/>
      <x:c r="BR561"/>
      <x:c r="BS561"/>
      <x:c r="BT561"/>
      <x:c r="BU561"/>
      <x:c r="BV561"/>
      <x:c r="BW561"/>
      <x:c r="BX561"/>
      <x:c r="BY561"/>
      <x:c r="BZ561"/>
    </x:row>
    <x:row r="562">
      <x:c r="A562" s="30" t="n">
        <x:f>'対象台データ'!A560</x:f>
        <x:v>46230</x:v>
      </x:c>
      <x:c r="B562" s="1004" t="str">
        <x:f>'対象台データ'!B560</x:f>
        <x:v>月</x:v>
      </x:c>
      <x:c r="C562" s="1004" t="str">
        <x:f>'対象台データ'!C560</x:f>
        <x:v>7/27</x:v>
      </x:c>
      <x:c r="D562" t="str">
        <x:f>'対象台データ'!D560</x:f>
        <x:v>東京喰種</x:v>
      </x:c>
      <x:c r="E562" s="1015" t="n">
        <x:f>IF($X562="A",MIN(100,MAX(0,55+(V562-55)*(1+0.4*SQRT(MIN(G562/8000,1))))),MIN(100,MAX(0,V562)))</x:f>
        <x:v>71.03166473924787</x:v>
      </x:c>
      <x:c r="F562" s="1017" t="n">
        <x:f>'対象台データ'!E560</x:f>
        <x:v>486</x:v>
      </x:c>
      <x:c r="G562" s="644" t="n">
        <x:f>'対象台データ'!F560</x:f>
        <x:v>4943</x:v>
      </x:c>
      <x:c r="H562" s="644" t="n">
        <x:f>'対象台データ'!G560</x:f>
        <x:v>5459</x:v>
      </x:c>
      <x:c r="I562" s="644" t="n">
        <x:f>'対象台データ'!H560</x:f>
        <x:v>0</x:v>
      </x:c>
      <x:c r="J562" s="644" t="n">
        <x:f>'対象台データ'!I560</x:f>
        <x:v>28</x:v>
      </x:c>
      <x:c r="K562" s="145" t="n">
        <x:f>'対象台データ'!K560</x:f>
        <x:v>1.368130015510149</x:v>
      </x:c>
      <x:c r="L562" s="28" t="n">
        <x:f>IF(G562&lt;=0,5,IF(G562&lt;1500,5+(G562-0)*(20-5)/(1500-0),IF(G562&lt;3000,20+(G562-1500)*(40-20)/(3000-1500),IF(G562&lt;4500,40+(G562-3000)*(58-40)/(4500-3000),IF(G562&lt;6000,58+(G562-4500)*(72-58)/(6000-4500),IF(G562&lt;7500,72+(G562-6000)*(84-72)/(7500-6000),IF(G562&lt;9000,84+(G562-7500)*(93-84)/(9000-7500),IF(G562&lt;11000,93+(G562-9000)*(100-93)/(11000-9000),100))))))))</x:f>
        <x:v>62.13466666666667</x:v>
      </x:c>
      <x:c r="M562" s="28" t="n">
        <x:v>1</x:v>
      </x:c>
      <x:c r="N562" s="28" t="n">
        <x:f>MIN(100,L562*M562)</x:f>
        <x:v>62.13466666666667</x:v>
      </x:c>
      <x:c r="O562" s="28" t="n">
        <x:f>IF(K562&lt;=0.8,0,IF(K562&lt;0.9,0+(K562-0.8)*(10-0)/(0.9-0.8),IF(K562&lt;1,10+(K562-0.9)*(35-10)/(1-0.9),IF(K562&lt;1.2,35+(K562-1)*(87-35)/(1.2-1),IF(K562&lt;1.3,87+(K562-1.2)*(96-87)/(1.3-1.2),IF(K562&lt;1.45,96+(K562-1.3)*(100-96)/(1.45-1.3),100))))))</x:f>
        <x:v>97.81680041360397</x:v>
      </x:c>
      <x:c r="P562" s="145" t="n">
        <x:f>MIN(1,SQRT(G562/8000))</x:f>
        <x:v>0.7860502528464703</x:v>
      </x:c>
      <x:c r="Q562" s="28" t="n">
        <x:f>35+(O562-35)*P562</x:f>
        <x:v>84.37716184811967</x:v>
      </x:c>
      <x:c r="R562" s="28" t="n">
        <x:f>IF(K562&lt;0.95,MIN(25,(0.95-K562)*250),0)</x:f>
        <x:v>0</x:v>
      </x:c>
      <x:c r="S562" s="28" t="n">
        <x:f>IF($X562="A",Y562*5+Z562*15+AA562*30+AB562*60+AC562*80+AD562*100,0)</x:f>
        <x:v>0</x:v>
      </x:c>
      <x:c r="T562" s="28" t="n">
        <x:f>IF($X562="A",AE562*5+AF562*15+AG562*30+AH562*60+AI562*80+AJ562*100,0)</x:f>
        <x:v>0</x:v>
      </x:c>
      <x:c r="U562" s="28" t="n">
        <x:f>IF($X562="A",S562*15%+T562*30%+Q562*55%,0)</x:f>
        <x:v>0</x:v>
      </x:c>
      <x:c r="V562" s="1019" t="n">
        <x:f>IF($X562="A",U562*80%+N562*20%,N562*IFERROR(INDEX($AT$5:$AT$60,MATCH($D562,$AR$5:$AR$60,0)),0.6)+Q562*IFERROR(INDEX($AU$5:$AU$60,MATCH($D562,$AR$5:$AR$60,0)),0.4)-R562)</x:f>
        <x:v>71.03166473924787</x:v>
      </x:c>
      <x:c r="W562" s="25" t="str">
        <x:f>IF(E562&gt;=90,"設定6級候補",IF(E562&gt;=75,"設定4以上強候補",IF(E562&gt;=60,"設定4以上を疑う","要観察")))</x:f>
        <x:v>設定4以上を疑う</x:v>
      </x:c>
      <x:c r="X562" s="1004" t="str">
        <x:f>IFERROR(INDEX($AS$5:$AS$60,MATCH($D562,$AR$5:$AR$60,0)),"AT")</x:f>
        <x:v>AT</x:v>
      </x:c>
      <x:c r="Y562" s="145" t="n">
        <x:f>IFERROR((EXP(-$G562/INDEX($AV$5:$BA$12,MATCH($D562,$AR$5:$AR$12,0),1))*($G562/INDEX($AV$5:$BA$12,MATCH($D562,$AR$5:$AR$12,0),1))^$I562)/((EXP(-$G562/INDEX($AV$5:$BA$12,MATCH($D562,$AR$5:$AR$12,0),1))*($G562/INDEX($AV$5:$BA$12,MATCH($D562,$AR$5:$AR$12,0),1))^$I562)+(EXP(-$G562/INDEX($AV$5:$BA$12,MATCH($D562,$AR$5:$AR$12,0),2))*($G562/INDEX($AV$5:$BA$12,MATCH($D562,$AR$5:$AR$12,0),2))^$I562)+(EXP(-$G562/INDEX($AV$5:$BA$12,MATCH($D562,$AR$5:$AR$12,0),3))*($G562/INDEX($AV$5:$BA$12,MATCH($D562,$AR$5:$AR$12,0),3))^$I562)+(EXP(-$G562/INDEX($AV$5:$BA$12,MATCH($D562,$AR$5:$AR$12,0),4))*($G562/INDEX($AV$5:$BA$12,MATCH($D562,$AR$5:$AR$12,0),4))^$I562)+(EXP(-$G562/INDEX($AV$5:$BA$12,MATCH($D562,$AR$5:$AR$12,0),5))*($G562/INDEX($AV$5:$BA$12,MATCH($D562,$AR$5:$AR$12,0),5))^$I562)+(EXP(-$G562/INDEX($AV$5:$BA$12,MATCH($D562,$AR$5:$AR$12,0),6))*($G562/INDEX($AV$5:$BA$12,MATCH($D562,$AR$5:$AR$12,0),6))^$I562)),0)</x:f>
        <x:v>0</x:v>
      </x:c>
      <x:c r="Z562" s="145" t="n">
        <x:f>IFERROR((EXP(-$G562/INDEX($AV$5:$BA$12,MATCH($D562,$AR$5:$AR$12,0),2))*($G562/INDEX($AV$5:$BA$12,MATCH($D562,$AR$5:$AR$12,0),2))^$I562)/((EXP(-$G562/INDEX($AV$5:$BA$12,MATCH($D562,$AR$5:$AR$12,0),1))*($G562/INDEX($AV$5:$BA$12,MATCH($D562,$AR$5:$AR$12,0),1))^$I562)+(EXP(-$G562/INDEX($AV$5:$BA$12,MATCH($D562,$AR$5:$AR$12,0),2))*($G562/INDEX($AV$5:$BA$12,MATCH($D562,$AR$5:$AR$12,0),2))^$I562)+(EXP(-$G562/INDEX($AV$5:$BA$12,MATCH($D562,$AR$5:$AR$12,0),3))*($G562/INDEX($AV$5:$BA$12,MATCH($D562,$AR$5:$AR$12,0),3))^$I562)+(EXP(-$G562/INDEX($AV$5:$BA$12,MATCH($D562,$AR$5:$AR$12,0),4))*($G562/INDEX($AV$5:$BA$12,MATCH($D562,$AR$5:$AR$12,0),4))^$I562)+(EXP(-$G562/INDEX($AV$5:$BA$12,MATCH($D562,$AR$5:$AR$12,0),5))*($G562/INDEX($AV$5:$BA$12,MATCH($D562,$AR$5:$AR$12,0),5))^$I562)+(EXP(-$G562/INDEX($AV$5:$BA$12,MATCH($D562,$AR$5:$AR$12,0),6))*($G562/INDEX($AV$5:$BA$12,MATCH($D562,$AR$5:$AR$12,0),6))^$I562)),0)</x:f>
        <x:v>0</x:v>
      </x:c>
      <x:c r="AA562" s="145" t="n">
        <x:f>IFERROR((EXP(-$G562/INDEX($AV$5:$BA$12,MATCH($D562,$AR$5:$AR$12,0),3))*($G562/INDEX($AV$5:$BA$12,MATCH($D562,$AR$5:$AR$12,0),3))^$I562)/((EXP(-$G562/INDEX($AV$5:$BA$12,MATCH($D562,$AR$5:$AR$12,0),1))*($G562/INDEX($AV$5:$BA$12,MATCH($D562,$AR$5:$AR$12,0),1))^$I562)+(EXP(-$G562/INDEX($AV$5:$BA$12,MATCH($D562,$AR$5:$AR$12,0),2))*($G562/INDEX($AV$5:$BA$12,MATCH($D562,$AR$5:$AR$12,0),2))^$I562)+(EXP(-$G562/INDEX($AV$5:$BA$12,MATCH($D562,$AR$5:$AR$12,0),3))*($G562/INDEX($AV$5:$BA$12,MATCH($D562,$AR$5:$AR$12,0),3))^$I562)+(EXP(-$G562/INDEX($AV$5:$BA$12,MATCH($D562,$AR$5:$AR$12,0),4))*($G562/INDEX($AV$5:$BA$12,MATCH($D562,$AR$5:$AR$12,0),4))^$I562)+(EXP(-$G562/INDEX($AV$5:$BA$12,MATCH($D562,$AR$5:$AR$12,0),5))*($G562/INDEX($AV$5:$BA$12,MATCH($D562,$AR$5:$AR$12,0),5))^$I562)+(EXP(-$G562/INDEX($AV$5:$BA$12,MATCH($D562,$AR$5:$AR$12,0),6))*($G562/INDEX($AV$5:$BA$12,MATCH($D562,$AR$5:$AR$12,0),6))^$I562)),0)</x:f>
        <x:v>0</x:v>
      </x:c>
      <x:c r="AB562" s="145" t="n">
        <x:f>IFERROR((EXP(-$G562/INDEX($AV$5:$BA$12,MATCH($D562,$AR$5:$AR$12,0),4))*($G562/INDEX($AV$5:$BA$12,MATCH($D562,$AR$5:$AR$12,0),4))^$I562)/((EXP(-$G562/INDEX($AV$5:$BA$12,MATCH($D562,$AR$5:$AR$12,0),1))*($G562/INDEX($AV$5:$BA$12,MATCH($D562,$AR$5:$AR$12,0),1))^$I562)+(EXP(-$G562/INDEX($AV$5:$BA$12,MATCH($D562,$AR$5:$AR$12,0),2))*($G562/INDEX($AV$5:$BA$12,MATCH($D562,$AR$5:$AR$12,0),2))^$I562)+(EXP(-$G562/INDEX($AV$5:$BA$12,MATCH($D562,$AR$5:$AR$12,0),3))*($G562/INDEX($AV$5:$BA$12,MATCH($D562,$AR$5:$AR$12,0),3))^$I562)+(EXP(-$G562/INDEX($AV$5:$BA$12,MATCH($D562,$AR$5:$AR$12,0),4))*($G562/INDEX($AV$5:$BA$12,MATCH($D562,$AR$5:$AR$12,0),4))^$I562)+(EXP(-$G562/INDEX($AV$5:$BA$12,MATCH($D562,$AR$5:$AR$12,0),5))*($G562/INDEX($AV$5:$BA$12,MATCH($D562,$AR$5:$AR$12,0),5))^$I562)+(EXP(-$G562/INDEX($AV$5:$BA$12,MATCH($D562,$AR$5:$AR$12,0),6))*($G562/INDEX($AV$5:$BA$12,MATCH($D562,$AR$5:$AR$12,0),6))^$I562)),0)</x:f>
        <x:v>0</x:v>
      </x:c>
      <x:c r="AC562" s="145" t="n">
        <x:f>IFERROR((EXP(-$G562/INDEX($AV$5:$BA$12,MATCH($D562,$AR$5:$AR$12,0),5))*($G562/INDEX($AV$5:$BA$12,MATCH($D562,$AR$5:$AR$12,0),5))^$I562)/((EXP(-$G562/INDEX($AV$5:$BA$12,MATCH($D562,$AR$5:$AR$12,0),1))*($G562/INDEX($AV$5:$BA$12,MATCH($D562,$AR$5:$AR$12,0),1))^$I562)+(EXP(-$G562/INDEX($AV$5:$BA$12,MATCH($D562,$AR$5:$AR$12,0),2))*($G562/INDEX($AV$5:$BA$12,MATCH($D562,$AR$5:$AR$12,0),2))^$I562)+(EXP(-$G562/INDEX($AV$5:$BA$12,MATCH($D562,$AR$5:$AR$12,0),3))*($G562/INDEX($AV$5:$BA$12,MATCH($D562,$AR$5:$AR$12,0),3))^$I562)+(EXP(-$G562/INDEX($AV$5:$BA$12,MATCH($D562,$AR$5:$AR$12,0),4))*($G562/INDEX($AV$5:$BA$12,MATCH($D562,$AR$5:$AR$12,0),4))^$I562)+(EXP(-$G562/INDEX($AV$5:$BA$12,MATCH($D562,$AR$5:$AR$12,0),5))*($G562/INDEX($AV$5:$BA$12,MATCH($D562,$AR$5:$AR$12,0),5))^$I562)+(EXP(-$G562/INDEX($AV$5:$BA$12,MATCH($D562,$AR$5:$AR$12,0),6))*($G562/INDEX($AV$5:$BA$12,MATCH($D562,$AR$5:$AR$12,0),6))^$I562)),0)</x:f>
        <x:v>0</x:v>
      </x:c>
      <x:c r="AD562" s="145" t="n">
        <x:f>IFERROR((EXP(-$G562/INDEX($AV$5:$BA$12,MATCH($D562,$AR$5:$AR$12,0),6))*($G562/INDEX($AV$5:$BA$12,MATCH($D562,$AR$5:$AR$12,0),6))^$I562)/((EXP(-$G562/INDEX($AV$5:$BA$12,MATCH($D562,$AR$5:$AR$12,0),1))*($G562/INDEX($AV$5:$BA$12,MATCH($D562,$AR$5:$AR$12,0),1))^$I562)+(EXP(-$G562/INDEX($AV$5:$BA$12,MATCH($D562,$AR$5:$AR$12,0),2))*($G562/INDEX($AV$5:$BA$12,MATCH($D562,$AR$5:$AR$12,0),2))^$I562)+(EXP(-$G562/INDEX($AV$5:$BA$12,MATCH($D562,$AR$5:$AR$12,0),3))*($G562/INDEX($AV$5:$BA$12,MATCH($D562,$AR$5:$AR$12,0),3))^$I562)+(EXP(-$G562/INDEX($AV$5:$BA$12,MATCH($D562,$AR$5:$AR$12,0),4))*($G562/INDEX($AV$5:$BA$12,MATCH($D562,$AR$5:$AR$12,0),4))^$I562)+(EXP(-$G562/INDEX($AV$5:$BA$12,MATCH($D562,$AR$5:$AR$12,0),5))*($G562/INDEX($AV$5:$BA$12,MATCH($D562,$AR$5:$AR$12,0),5))^$I562)+(EXP(-$G562/INDEX($AV$5:$BA$12,MATCH($D562,$AR$5:$AR$12,0),6))*($G562/INDEX($AV$5:$BA$12,MATCH($D562,$AR$5:$AR$12,0),6))^$I562)),0)</x:f>
        <x:v>0</x:v>
      </x:c>
      <x:c r="AE562" s="145" t="n">
        <x:f>IFERROR((EXP(-$G562/INDEX($BB$5:$BG$12,MATCH($D562,$AR$5:$AR$12,0),1))*($G562/INDEX($BB$5:$BG$12,MATCH($D562,$AR$5:$AR$12,0),1))^$J562)/((EXP(-$G562/INDEX($BB$5:$BG$12,MATCH($D562,$AR$5:$AR$12,0),1))*($G562/INDEX($BB$5:$BG$12,MATCH($D562,$AR$5:$AR$12,0),1))^$J562)+(EXP(-$G562/INDEX($BB$5:$BG$12,MATCH($D562,$AR$5:$AR$12,0),2))*($G562/INDEX($BB$5:$BG$12,MATCH($D562,$AR$5:$AR$12,0),2))^$J562)+(EXP(-$G562/INDEX($BB$5:$BG$12,MATCH($D562,$AR$5:$AR$12,0),3))*($G562/INDEX($BB$5:$BG$12,MATCH($D562,$AR$5:$AR$12,0),3))^$J562)+(EXP(-$G562/INDEX($BB$5:$BG$12,MATCH($D562,$AR$5:$AR$12,0),4))*($G562/INDEX($BB$5:$BG$12,MATCH($D562,$AR$5:$AR$12,0),4))^$J562)+(EXP(-$G562/INDEX($BB$5:$BG$12,MATCH($D562,$AR$5:$AR$12,0),5))*($G562/INDEX($BB$5:$BG$12,MATCH($D562,$AR$5:$AR$12,0),5))^$J562)+(EXP(-$G562/INDEX($BB$5:$BG$12,MATCH($D562,$AR$5:$AR$12,0),6))*($G562/INDEX($BB$5:$BG$12,MATCH($D562,$AR$5:$AR$12,0),6))^$J562)),0)</x:f>
        <x:v>0</x:v>
      </x:c>
      <x:c r="AF562" s="145" t="n">
        <x:f>IFERROR((EXP(-$G562/INDEX($BB$5:$BG$12,MATCH($D562,$AR$5:$AR$12,0),2))*($G562/INDEX($BB$5:$BG$12,MATCH($D562,$AR$5:$AR$12,0),2))^$J562)/((EXP(-$G562/INDEX($BB$5:$BG$12,MATCH($D562,$AR$5:$AR$12,0),1))*($G562/INDEX($BB$5:$BG$12,MATCH($D562,$AR$5:$AR$12,0),1))^$J562)+(EXP(-$G562/INDEX($BB$5:$BG$12,MATCH($D562,$AR$5:$AR$12,0),2))*($G562/INDEX($BB$5:$BG$12,MATCH($D562,$AR$5:$AR$12,0),2))^$J562)+(EXP(-$G562/INDEX($BB$5:$BG$12,MATCH($D562,$AR$5:$AR$12,0),3))*($G562/INDEX($BB$5:$BG$12,MATCH($D562,$AR$5:$AR$12,0),3))^$J562)+(EXP(-$G562/INDEX($BB$5:$BG$12,MATCH($D562,$AR$5:$AR$12,0),4))*($G562/INDEX($BB$5:$BG$12,MATCH($D562,$AR$5:$AR$12,0),4))^$J562)+(EXP(-$G562/INDEX($BB$5:$BG$12,MATCH($D562,$AR$5:$AR$12,0),5))*($G562/INDEX($BB$5:$BG$12,MATCH($D562,$AR$5:$AR$12,0),5))^$J562)+(EXP(-$G562/INDEX($BB$5:$BG$12,MATCH($D562,$AR$5:$AR$12,0),6))*($G562/INDEX($BB$5:$BG$12,MATCH($D562,$AR$5:$AR$12,0),6))^$J562)),0)</x:f>
        <x:v>0</x:v>
      </x:c>
      <x:c r="AG562" s="145" t="n">
        <x:f>IFERROR((EXP(-$G562/INDEX($BB$5:$BG$12,MATCH($D562,$AR$5:$AR$12,0),3))*($G562/INDEX($BB$5:$BG$12,MATCH($D562,$AR$5:$AR$12,0),3))^$J562)/((EXP(-$G562/INDEX($BB$5:$BG$12,MATCH($D562,$AR$5:$AR$12,0),1))*($G562/INDEX($BB$5:$BG$12,MATCH($D562,$AR$5:$AR$12,0),1))^$J562)+(EXP(-$G562/INDEX($BB$5:$BG$12,MATCH($D562,$AR$5:$AR$12,0),2))*($G562/INDEX($BB$5:$BG$12,MATCH($D562,$AR$5:$AR$12,0),2))^$J562)+(EXP(-$G562/INDEX($BB$5:$BG$12,MATCH($D562,$AR$5:$AR$12,0),3))*($G562/INDEX($BB$5:$BG$12,MATCH($D562,$AR$5:$AR$12,0),3))^$J562)+(EXP(-$G562/INDEX($BB$5:$BG$12,MATCH($D562,$AR$5:$AR$12,0),4))*($G562/INDEX($BB$5:$BG$12,MATCH($D562,$AR$5:$AR$12,0),4))^$J562)+(EXP(-$G562/INDEX($BB$5:$BG$12,MATCH($D562,$AR$5:$AR$12,0),5))*($G562/INDEX($BB$5:$BG$12,MATCH($D562,$AR$5:$AR$12,0),5))^$J562)+(EXP(-$G562/INDEX($BB$5:$BG$12,MATCH($D562,$AR$5:$AR$12,0),6))*($G562/INDEX($BB$5:$BG$12,MATCH($D562,$AR$5:$AR$12,0),6))^$J562)),0)</x:f>
        <x:v>0</x:v>
      </x:c>
      <x:c r="AH562" s="145" t="n">
        <x:f>IFERROR((EXP(-$G562/INDEX($BB$5:$BG$12,MATCH($D562,$AR$5:$AR$12,0),4))*($G562/INDEX($BB$5:$BG$12,MATCH($D562,$AR$5:$AR$12,0),4))^$J562)/((EXP(-$G562/INDEX($BB$5:$BG$12,MATCH($D562,$AR$5:$AR$12,0),1))*($G562/INDEX($BB$5:$BG$12,MATCH($D562,$AR$5:$AR$12,0),1))^$J562)+(EXP(-$G562/INDEX($BB$5:$BG$12,MATCH($D562,$AR$5:$AR$12,0),2))*($G562/INDEX($BB$5:$BG$12,MATCH($D562,$AR$5:$AR$12,0),2))^$J562)+(EXP(-$G562/INDEX($BB$5:$BG$12,MATCH($D562,$AR$5:$AR$12,0),3))*($G562/INDEX($BB$5:$BG$12,MATCH($D562,$AR$5:$AR$12,0),3))^$J562)+(EXP(-$G562/INDEX($BB$5:$BG$12,MATCH($D562,$AR$5:$AR$12,0),4))*($G562/INDEX($BB$5:$BG$12,MATCH($D562,$AR$5:$AR$12,0),4))^$J562)+(EXP(-$G562/INDEX($BB$5:$BG$12,MATCH($D562,$AR$5:$AR$12,0),5))*($G562/INDEX($BB$5:$BG$12,MATCH($D562,$AR$5:$AR$12,0),5))^$J562)+(EXP(-$G562/INDEX($BB$5:$BG$12,MATCH($D562,$AR$5:$AR$12,0),6))*($G562/INDEX($BB$5:$BG$12,MATCH($D562,$AR$5:$AR$12,0),6))^$J562)),0)</x:f>
        <x:v>0</x:v>
      </x:c>
      <x:c r="AI562" s="145" t="n">
        <x:f>IFERROR((EXP(-$G562/INDEX($BB$5:$BG$12,MATCH($D562,$AR$5:$AR$12,0),5))*($G562/INDEX($BB$5:$BG$12,MATCH($D562,$AR$5:$AR$12,0),5))^$J562)/((EXP(-$G562/INDEX($BB$5:$BG$12,MATCH($D562,$AR$5:$AR$12,0),1))*($G562/INDEX($BB$5:$BG$12,MATCH($D562,$AR$5:$AR$12,0),1))^$J562)+(EXP(-$G562/INDEX($BB$5:$BG$12,MATCH($D562,$AR$5:$AR$12,0),2))*($G562/INDEX($BB$5:$BG$12,MATCH($D562,$AR$5:$AR$12,0),2))^$J562)+(EXP(-$G562/INDEX($BB$5:$BG$12,MATCH($D562,$AR$5:$AR$12,0),3))*($G562/INDEX($BB$5:$BG$12,MATCH($D562,$AR$5:$AR$12,0),3))^$J562)+(EXP(-$G562/INDEX($BB$5:$BG$12,MATCH($D562,$AR$5:$AR$12,0),4))*($G562/INDEX($BB$5:$BG$12,MATCH($D562,$AR$5:$AR$12,0),4))^$J562)+(EXP(-$G562/INDEX($BB$5:$BG$12,MATCH($D562,$AR$5:$AR$12,0),5))*($G562/INDEX($BB$5:$BG$12,MATCH($D562,$AR$5:$AR$12,0),5))^$J562)+(EXP(-$G562/INDEX($BB$5:$BG$12,MATCH($D562,$AR$5:$AR$12,0),6))*($G562/INDEX($BB$5:$BG$12,MATCH($D562,$AR$5:$AR$12,0),6))^$J562)),0)</x:f>
        <x:v>0</x:v>
      </x:c>
      <x:c r="AJ562" s="145" t="n">
        <x:f>IFERROR((EXP(-$G562/INDEX($BB$5:$BG$12,MATCH($D562,$AR$5:$AR$12,0),6))*($G562/INDEX($BB$5:$BG$12,MATCH($D562,$AR$5:$AR$12,0),6))^$J562)/((EXP(-$G562/INDEX($BB$5:$BG$12,MATCH($D562,$AR$5:$AR$12,0),1))*($G562/INDEX($BB$5:$BG$12,MATCH($D562,$AR$5:$AR$12,0),1))^$J562)+(EXP(-$G562/INDEX($BB$5:$BG$12,MATCH($D562,$AR$5:$AR$12,0),2))*($G562/INDEX($BB$5:$BG$12,MATCH($D562,$AR$5:$AR$12,0),2))^$J562)+(EXP(-$G562/INDEX($BB$5:$BG$12,MATCH($D562,$AR$5:$AR$12,0),3))*($G562/INDEX($BB$5:$BG$12,MATCH($D562,$AR$5:$AR$12,0),3))^$J562)+(EXP(-$G562/INDEX($BB$5:$BG$12,MATCH($D562,$AR$5:$AR$12,0),4))*($G562/INDEX($BB$5:$BG$12,MATCH($D562,$AR$5:$AR$12,0),4))^$J562)+(EXP(-$G562/INDEX($BB$5:$BG$12,MATCH($D562,$AR$5:$AR$12,0),5))*($G562/INDEX($BB$5:$BG$12,MATCH($D562,$AR$5:$AR$12,0),5))^$J562)+(EXP(-$G562/INDEX($BB$5:$BG$12,MATCH($D562,$AR$5:$AR$12,0),6))*($G562/INDEX($BB$5:$BG$12,MATCH($D562,$AR$5:$AR$12,0),6))^$J562)),0)</x:f>
        <x:v>0</x:v>
      </x:c>
      <x:c r="BJ562"/>
      <x:c r="BK562"/>
      <x:c r="BL562"/>
      <x:c r="BM562"/>
      <x:c r="BN562"/>
      <x:c r="BO562"/>
      <x:c r="BP562"/>
      <x:c r="BQ562"/>
      <x:c r="BR562"/>
      <x:c r="BS562"/>
      <x:c r="BT562"/>
      <x:c r="BU562"/>
      <x:c r="BV562"/>
      <x:c r="BW562"/>
      <x:c r="BX562"/>
      <x:c r="BY562"/>
      <x:c r="BZ562"/>
    </x:row>
    <x:row r="563">
      <x:c r="A563" s="30" t="n">
        <x:f>'対象台データ'!A561</x:f>
        <x:v>46230</x:v>
      </x:c>
      <x:c r="B563" s="1004" t="str">
        <x:f>'対象台データ'!B561</x:f>
        <x:v>月</x:v>
      </x:c>
      <x:c r="C563" s="1004" t="str">
        <x:f>'対象台データ'!C561</x:f>
        <x:v>7/27</x:v>
      </x:c>
      <x:c r="D563" t="str">
        <x:f>'対象台データ'!D561</x:f>
        <x:v>新鬼武者3</x:v>
      </x:c>
      <x:c r="E563" s="1015" t="n">
        <x:f>IF($X563="A",MIN(100,MAX(0,55+(V563-55)*(1+0.4*SQRT(MIN(G563/8000,1))))),MIN(100,MAX(0,V563)))</x:f>
        <x:v>59.59027512835655</x:v>
      </x:c>
      <x:c r="F563" s="1017" t="n">
        <x:f>'対象台データ'!E561</x:f>
        <x:v>757</x:v>
      </x:c>
      <x:c r="G563" s="644" t="n">
        <x:f>'対象台データ'!F561</x:f>
        <x:v>4107</x:v>
      </x:c>
      <x:c r="H563" s="644" t="n">
        <x:f>'対象台データ'!G561</x:f>
        <x:v>2252</x:v>
      </x:c>
      <x:c r="I563" s="644" t="n">
        <x:f>'対象台データ'!H561</x:f>
        <x:v>0</x:v>
      </x:c>
      <x:c r="J563" s="644" t="n">
        <x:f>'対象台データ'!I561</x:f>
        <x:v>17</x:v>
      </x:c>
      <x:c r="K563" s="145" t="n">
        <x:f>'対象台データ'!K561</x:f>
        <x:v>1.182777371966561</x:v>
      </x:c>
      <x:c r="L563" s="28" t="n">
        <x:f>IF(G563&lt;=0,5,IF(G563&lt;1500,5+(G563-0)*(20-5)/(1500-0),IF(G563&lt;3000,20+(G563-1500)*(40-20)/(3000-1500),IF(G563&lt;4500,40+(G563-3000)*(58-40)/(4500-3000),IF(G563&lt;6000,58+(G563-4500)*(72-58)/(6000-4500),IF(G563&lt;7500,72+(G563-6000)*(84-72)/(7500-6000),IF(G563&lt;9000,84+(G563-7500)*(93-84)/(9000-7500),IF(G563&lt;11000,93+(G563-9000)*(100-93)/(11000-9000),100))))))))</x:f>
        <x:v>53.284</x:v>
      </x:c>
      <x:c r="M563" s="28" t="n">
        <x:v>1</x:v>
      </x:c>
      <x:c r="N563" s="28" t="n">
        <x:f>MIN(100,L563*M563)</x:f>
        <x:v>53.284</x:v>
      </x:c>
      <x:c r="O563" s="28" t="n">
        <x:f>IF(K563&lt;=0.8,0,IF(K563&lt;0.9,0+(K563-0.8)*(10-0)/(0.9-0.8),IF(K563&lt;1,10+(K563-0.9)*(35-10)/(1-0.9),IF(K563&lt;1.2,35+(K563-1)*(87-35)/(1.2-1),IF(K563&lt;1.3,87+(K563-1.2)*(96-87)/(1.3-1.2),IF(K563&lt;1.45,96+(K563-1.3)*(100-96)/(1.45-1.3),100))))))</x:f>
        <x:v>82.5221167113059</x:v>
      </x:c>
      <x:c r="P563" s="145" t="n">
        <x:f>MIN(1,SQRT(G563/8000))</x:f>
        <x:v>0.7165019190483721</x:v>
      </x:c>
      <x:c r="Q563" s="28" t="n">
        <x:f>35+(O563-35)*P563</x:f>
        <x:v>69.04968782089139</x:v>
      </x:c>
      <x:c r="R563" s="28" t="n">
        <x:f>IF(K563&lt;0.95,MIN(25,(0.95-K563)*250),0)</x:f>
        <x:v>0</x:v>
      </x:c>
      <x:c r="S563" s="28" t="n">
        <x:f>IF($X563="A",Y563*5+Z563*15+AA563*30+AB563*60+AC563*80+AD563*100,0)</x:f>
        <x:v>0</x:v>
      </x:c>
      <x:c r="T563" s="28" t="n">
        <x:f>IF($X563="A",AE563*5+AF563*15+AG563*30+AH563*60+AI563*80+AJ563*100,0)</x:f>
        <x:v>0</x:v>
      </x:c>
      <x:c r="U563" s="28" t="n">
        <x:f>IF($X563="A",S563*15%+T563*30%+Q563*55%,0)</x:f>
        <x:v>0</x:v>
      </x:c>
      <x:c r="V563" s="1019" t="n">
        <x:f>IF($X563="A",U563*80%+N563*20%,N563*IFERROR(INDEX($AT$5:$AT$60,MATCH($D563,$AR$5:$AR$60,0)),0.6)+Q563*IFERROR(INDEX($AU$5:$AU$60,MATCH($D563,$AR$5:$AR$60,0)),0.4)-R563)</x:f>
        <x:v>59.59027512835655</x:v>
      </x:c>
      <x:c r="W563" s="25" t="str">
        <x:f>IF(E563&gt;=90,"設定6級候補",IF(E563&gt;=75,"設定4以上強候補",IF(E563&gt;=60,"設定4以上を疑う","要観察")))</x:f>
        <x:v>要観察</x:v>
      </x:c>
      <x:c r="X563" s="1004" t="str">
        <x:f>IFERROR(INDEX($AS$5:$AS$60,MATCH($D563,$AR$5:$AR$60,0)),"AT")</x:f>
        <x:v>AT</x:v>
      </x:c>
      <x:c r="Y563" s="145" t="n">
        <x:f>IFERROR((EXP(-$G563/INDEX($AV$5:$BA$12,MATCH($D563,$AR$5:$AR$12,0),1))*($G563/INDEX($AV$5:$BA$12,MATCH($D563,$AR$5:$AR$12,0),1))^$I563)/((EXP(-$G563/INDEX($AV$5:$BA$12,MATCH($D563,$AR$5:$AR$12,0),1))*($G563/INDEX($AV$5:$BA$12,MATCH($D563,$AR$5:$AR$12,0),1))^$I563)+(EXP(-$G563/INDEX($AV$5:$BA$12,MATCH($D563,$AR$5:$AR$12,0),2))*($G563/INDEX($AV$5:$BA$12,MATCH($D563,$AR$5:$AR$12,0),2))^$I563)+(EXP(-$G563/INDEX($AV$5:$BA$12,MATCH($D563,$AR$5:$AR$12,0),3))*($G563/INDEX($AV$5:$BA$12,MATCH($D563,$AR$5:$AR$12,0),3))^$I563)+(EXP(-$G563/INDEX($AV$5:$BA$12,MATCH($D563,$AR$5:$AR$12,0),4))*($G563/INDEX($AV$5:$BA$12,MATCH($D563,$AR$5:$AR$12,0),4))^$I563)+(EXP(-$G563/INDEX($AV$5:$BA$12,MATCH($D563,$AR$5:$AR$12,0),5))*($G563/INDEX($AV$5:$BA$12,MATCH($D563,$AR$5:$AR$12,0),5))^$I563)+(EXP(-$G563/INDEX($AV$5:$BA$12,MATCH($D563,$AR$5:$AR$12,0),6))*($G563/INDEX($AV$5:$BA$12,MATCH($D563,$AR$5:$AR$12,0),6))^$I563)),0)</x:f>
        <x:v>0</x:v>
      </x:c>
      <x:c r="Z563" s="145" t="n">
        <x:f>IFERROR((EXP(-$G563/INDEX($AV$5:$BA$12,MATCH($D563,$AR$5:$AR$12,0),2))*($G563/INDEX($AV$5:$BA$12,MATCH($D563,$AR$5:$AR$12,0),2))^$I563)/((EXP(-$G563/INDEX($AV$5:$BA$12,MATCH($D563,$AR$5:$AR$12,0),1))*($G563/INDEX($AV$5:$BA$12,MATCH($D563,$AR$5:$AR$12,0),1))^$I563)+(EXP(-$G563/INDEX($AV$5:$BA$12,MATCH($D563,$AR$5:$AR$12,0),2))*($G563/INDEX($AV$5:$BA$12,MATCH($D563,$AR$5:$AR$12,0),2))^$I563)+(EXP(-$G563/INDEX($AV$5:$BA$12,MATCH($D563,$AR$5:$AR$12,0),3))*($G563/INDEX($AV$5:$BA$12,MATCH($D563,$AR$5:$AR$12,0),3))^$I563)+(EXP(-$G563/INDEX($AV$5:$BA$12,MATCH($D563,$AR$5:$AR$12,0),4))*($G563/INDEX($AV$5:$BA$12,MATCH($D563,$AR$5:$AR$12,0),4))^$I563)+(EXP(-$G563/INDEX($AV$5:$BA$12,MATCH($D563,$AR$5:$AR$12,0),5))*($G563/INDEX($AV$5:$BA$12,MATCH($D563,$AR$5:$AR$12,0),5))^$I563)+(EXP(-$G563/INDEX($AV$5:$BA$12,MATCH($D563,$AR$5:$AR$12,0),6))*($G563/INDEX($AV$5:$BA$12,MATCH($D563,$AR$5:$AR$12,0),6))^$I563)),0)</x:f>
        <x:v>0</x:v>
      </x:c>
      <x:c r="AA563" s="145" t="n">
        <x:f>IFERROR((EXP(-$G563/INDEX($AV$5:$BA$12,MATCH($D563,$AR$5:$AR$12,0),3))*($G563/INDEX($AV$5:$BA$12,MATCH($D563,$AR$5:$AR$12,0),3))^$I563)/((EXP(-$G563/INDEX($AV$5:$BA$12,MATCH($D563,$AR$5:$AR$12,0),1))*($G563/INDEX($AV$5:$BA$12,MATCH($D563,$AR$5:$AR$12,0),1))^$I563)+(EXP(-$G563/INDEX($AV$5:$BA$12,MATCH($D563,$AR$5:$AR$12,0),2))*($G563/INDEX($AV$5:$BA$12,MATCH($D563,$AR$5:$AR$12,0),2))^$I563)+(EXP(-$G563/INDEX($AV$5:$BA$12,MATCH($D563,$AR$5:$AR$12,0),3))*($G563/INDEX($AV$5:$BA$12,MATCH($D563,$AR$5:$AR$12,0),3))^$I563)+(EXP(-$G563/INDEX($AV$5:$BA$12,MATCH($D563,$AR$5:$AR$12,0),4))*($G563/INDEX($AV$5:$BA$12,MATCH($D563,$AR$5:$AR$12,0),4))^$I563)+(EXP(-$G563/INDEX($AV$5:$BA$12,MATCH($D563,$AR$5:$AR$12,0),5))*($G563/INDEX($AV$5:$BA$12,MATCH($D563,$AR$5:$AR$12,0),5))^$I563)+(EXP(-$G563/INDEX($AV$5:$BA$12,MATCH($D563,$AR$5:$AR$12,0),6))*($G563/INDEX($AV$5:$BA$12,MATCH($D563,$AR$5:$AR$12,0),6))^$I563)),0)</x:f>
        <x:v>0</x:v>
      </x:c>
      <x:c r="AB563" s="145" t="n">
        <x:f>IFERROR((EXP(-$G563/INDEX($AV$5:$BA$12,MATCH($D563,$AR$5:$AR$12,0),4))*($G563/INDEX($AV$5:$BA$12,MATCH($D563,$AR$5:$AR$12,0),4))^$I563)/((EXP(-$G563/INDEX($AV$5:$BA$12,MATCH($D563,$AR$5:$AR$12,0),1))*($G563/INDEX($AV$5:$BA$12,MATCH($D563,$AR$5:$AR$12,0),1))^$I563)+(EXP(-$G563/INDEX($AV$5:$BA$12,MATCH($D563,$AR$5:$AR$12,0),2))*($G563/INDEX($AV$5:$BA$12,MATCH($D563,$AR$5:$AR$12,0),2))^$I563)+(EXP(-$G563/INDEX($AV$5:$BA$12,MATCH($D563,$AR$5:$AR$12,0),3))*($G563/INDEX($AV$5:$BA$12,MATCH($D563,$AR$5:$AR$12,0),3))^$I563)+(EXP(-$G563/INDEX($AV$5:$BA$12,MATCH($D563,$AR$5:$AR$12,0),4))*($G563/INDEX($AV$5:$BA$12,MATCH($D563,$AR$5:$AR$12,0),4))^$I563)+(EXP(-$G563/INDEX($AV$5:$BA$12,MATCH($D563,$AR$5:$AR$12,0),5))*($G563/INDEX($AV$5:$BA$12,MATCH($D563,$AR$5:$AR$12,0),5))^$I563)+(EXP(-$G563/INDEX($AV$5:$BA$12,MATCH($D563,$AR$5:$AR$12,0),6))*($G563/INDEX($AV$5:$BA$12,MATCH($D563,$AR$5:$AR$12,0),6))^$I563)),0)</x:f>
        <x:v>0</x:v>
      </x:c>
      <x:c r="AC563" s="145" t="n">
        <x:f>IFERROR((EXP(-$G563/INDEX($AV$5:$BA$12,MATCH($D563,$AR$5:$AR$12,0),5))*($G563/INDEX($AV$5:$BA$12,MATCH($D563,$AR$5:$AR$12,0),5))^$I563)/((EXP(-$G563/INDEX($AV$5:$BA$12,MATCH($D563,$AR$5:$AR$12,0),1))*($G563/INDEX($AV$5:$BA$12,MATCH($D563,$AR$5:$AR$12,0),1))^$I563)+(EXP(-$G563/INDEX($AV$5:$BA$12,MATCH($D563,$AR$5:$AR$12,0),2))*($G563/INDEX($AV$5:$BA$12,MATCH($D563,$AR$5:$AR$12,0),2))^$I563)+(EXP(-$G563/INDEX($AV$5:$BA$12,MATCH($D563,$AR$5:$AR$12,0),3))*($G563/INDEX($AV$5:$BA$12,MATCH($D563,$AR$5:$AR$12,0),3))^$I563)+(EXP(-$G563/INDEX($AV$5:$BA$12,MATCH($D563,$AR$5:$AR$12,0),4))*($G563/INDEX($AV$5:$BA$12,MATCH($D563,$AR$5:$AR$12,0),4))^$I563)+(EXP(-$G563/INDEX($AV$5:$BA$12,MATCH($D563,$AR$5:$AR$12,0),5))*($G563/INDEX($AV$5:$BA$12,MATCH($D563,$AR$5:$AR$12,0),5))^$I563)+(EXP(-$G563/INDEX($AV$5:$BA$12,MATCH($D563,$AR$5:$AR$12,0),6))*($G563/INDEX($AV$5:$BA$12,MATCH($D563,$AR$5:$AR$12,0),6))^$I563)),0)</x:f>
        <x:v>0</x:v>
      </x:c>
      <x:c r="AD563" s="145" t="n">
        <x:f>IFERROR((EXP(-$G563/INDEX($AV$5:$BA$12,MATCH($D563,$AR$5:$AR$12,0),6))*($G563/INDEX($AV$5:$BA$12,MATCH($D563,$AR$5:$AR$12,0),6))^$I563)/((EXP(-$G563/INDEX($AV$5:$BA$12,MATCH($D563,$AR$5:$AR$12,0),1))*($G563/INDEX($AV$5:$BA$12,MATCH($D563,$AR$5:$AR$12,0),1))^$I563)+(EXP(-$G563/INDEX($AV$5:$BA$12,MATCH($D563,$AR$5:$AR$12,0),2))*($G563/INDEX($AV$5:$BA$12,MATCH($D563,$AR$5:$AR$12,0),2))^$I563)+(EXP(-$G563/INDEX($AV$5:$BA$12,MATCH($D563,$AR$5:$AR$12,0),3))*($G563/INDEX($AV$5:$BA$12,MATCH($D563,$AR$5:$AR$12,0),3))^$I563)+(EXP(-$G563/INDEX($AV$5:$BA$12,MATCH($D563,$AR$5:$AR$12,0),4))*($G563/INDEX($AV$5:$BA$12,MATCH($D563,$AR$5:$AR$12,0),4))^$I563)+(EXP(-$G563/INDEX($AV$5:$BA$12,MATCH($D563,$AR$5:$AR$12,0),5))*($G563/INDEX($AV$5:$BA$12,MATCH($D563,$AR$5:$AR$12,0),5))^$I563)+(EXP(-$G563/INDEX($AV$5:$BA$12,MATCH($D563,$AR$5:$AR$12,0),6))*($G563/INDEX($AV$5:$BA$12,MATCH($D563,$AR$5:$AR$12,0),6))^$I563)),0)</x:f>
        <x:v>0</x:v>
      </x:c>
      <x:c r="AE563" s="145" t="n">
        <x:f>IFERROR((EXP(-$G563/INDEX($BB$5:$BG$12,MATCH($D563,$AR$5:$AR$12,0),1))*($G563/INDEX($BB$5:$BG$12,MATCH($D563,$AR$5:$AR$12,0),1))^$J563)/((EXP(-$G563/INDEX($BB$5:$BG$12,MATCH($D563,$AR$5:$AR$12,0),1))*($G563/INDEX($BB$5:$BG$12,MATCH($D563,$AR$5:$AR$12,0),1))^$J563)+(EXP(-$G563/INDEX($BB$5:$BG$12,MATCH($D563,$AR$5:$AR$12,0),2))*($G563/INDEX($BB$5:$BG$12,MATCH($D563,$AR$5:$AR$12,0),2))^$J563)+(EXP(-$G563/INDEX($BB$5:$BG$12,MATCH($D563,$AR$5:$AR$12,0),3))*($G563/INDEX($BB$5:$BG$12,MATCH($D563,$AR$5:$AR$12,0),3))^$J563)+(EXP(-$G563/INDEX($BB$5:$BG$12,MATCH($D563,$AR$5:$AR$12,0),4))*($G563/INDEX($BB$5:$BG$12,MATCH($D563,$AR$5:$AR$12,0),4))^$J563)+(EXP(-$G563/INDEX($BB$5:$BG$12,MATCH($D563,$AR$5:$AR$12,0),5))*($G563/INDEX($BB$5:$BG$12,MATCH($D563,$AR$5:$AR$12,0),5))^$J563)+(EXP(-$G563/INDEX($BB$5:$BG$12,MATCH($D563,$AR$5:$AR$12,0),6))*($G563/INDEX($BB$5:$BG$12,MATCH($D563,$AR$5:$AR$12,0),6))^$J563)),0)</x:f>
        <x:v>0</x:v>
      </x:c>
      <x:c r="AF563" s="145" t="n">
        <x:f>IFERROR((EXP(-$G563/INDEX($BB$5:$BG$12,MATCH($D563,$AR$5:$AR$12,0),2))*($G563/INDEX($BB$5:$BG$12,MATCH($D563,$AR$5:$AR$12,0),2))^$J563)/((EXP(-$G563/INDEX($BB$5:$BG$12,MATCH($D563,$AR$5:$AR$12,0),1))*($G563/INDEX($BB$5:$BG$12,MATCH($D563,$AR$5:$AR$12,0),1))^$J563)+(EXP(-$G563/INDEX($BB$5:$BG$12,MATCH($D563,$AR$5:$AR$12,0),2))*($G563/INDEX($BB$5:$BG$12,MATCH($D563,$AR$5:$AR$12,0),2))^$J563)+(EXP(-$G563/INDEX($BB$5:$BG$12,MATCH($D563,$AR$5:$AR$12,0),3))*($G563/INDEX($BB$5:$BG$12,MATCH($D563,$AR$5:$AR$12,0),3))^$J563)+(EXP(-$G563/INDEX($BB$5:$BG$12,MATCH($D563,$AR$5:$AR$12,0),4))*($G563/INDEX($BB$5:$BG$12,MATCH($D563,$AR$5:$AR$12,0),4))^$J563)+(EXP(-$G563/INDEX($BB$5:$BG$12,MATCH($D563,$AR$5:$AR$12,0),5))*($G563/INDEX($BB$5:$BG$12,MATCH($D563,$AR$5:$AR$12,0),5))^$J563)+(EXP(-$G563/INDEX($BB$5:$BG$12,MATCH($D563,$AR$5:$AR$12,0),6))*($G563/INDEX($BB$5:$BG$12,MATCH($D563,$AR$5:$AR$12,0),6))^$J563)),0)</x:f>
        <x:v>0</x:v>
      </x:c>
      <x:c r="AG563" s="145" t="n">
        <x:f>IFERROR((EXP(-$G563/INDEX($BB$5:$BG$12,MATCH($D563,$AR$5:$AR$12,0),3))*($G563/INDEX($BB$5:$BG$12,MATCH($D563,$AR$5:$AR$12,0),3))^$J563)/((EXP(-$G563/INDEX($BB$5:$BG$12,MATCH($D563,$AR$5:$AR$12,0),1))*($G563/INDEX($BB$5:$BG$12,MATCH($D563,$AR$5:$AR$12,0),1))^$J563)+(EXP(-$G563/INDEX($BB$5:$BG$12,MATCH($D563,$AR$5:$AR$12,0),2))*($G563/INDEX($BB$5:$BG$12,MATCH($D563,$AR$5:$AR$12,0),2))^$J563)+(EXP(-$G563/INDEX($BB$5:$BG$12,MATCH($D563,$AR$5:$AR$12,0),3))*($G563/INDEX($BB$5:$BG$12,MATCH($D563,$AR$5:$AR$12,0),3))^$J563)+(EXP(-$G563/INDEX($BB$5:$BG$12,MATCH($D563,$AR$5:$AR$12,0),4))*($G563/INDEX($BB$5:$BG$12,MATCH($D563,$AR$5:$AR$12,0),4))^$J563)+(EXP(-$G563/INDEX($BB$5:$BG$12,MATCH($D563,$AR$5:$AR$12,0),5))*($G563/INDEX($BB$5:$BG$12,MATCH($D563,$AR$5:$AR$12,0),5))^$J563)+(EXP(-$G563/INDEX($BB$5:$BG$12,MATCH($D563,$AR$5:$AR$12,0),6))*($G563/INDEX($BB$5:$BG$12,MATCH($D563,$AR$5:$AR$12,0),6))^$J563)),0)</x:f>
        <x:v>0</x:v>
      </x:c>
      <x:c r="AH563" s="145" t="n">
        <x:f>IFERROR((EXP(-$G563/INDEX($BB$5:$BG$12,MATCH($D563,$AR$5:$AR$12,0),4))*($G563/INDEX($BB$5:$BG$12,MATCH($D563,$AR$5:$AR$12,0),4))^$J563)/((EXP(-$G563/INDEX($BB$5:$BG$12,MATCH($D563,$AR$5:$AR$12,0),1))*($G563/INDEX($BB$5:$BG$12,MATCH($D563,$AR$5:$AR$12,0),1))^$J563)+(EXP(-$G563/INDEX($BB$5:$BG$12,MATCH($D563,$AR$5:$AR$12,0),2))*($G563/INDEX($BB$5:$BG$12,MATCH($D563,$AR$5:$AR$12,0),2))^$J563)+(EXP(-$G563/INDEX($BB$5:$BG$12,MATCH($D563,$AR$5:$AR$12,0),3))*($G563/INDEX($BB$5:$BG$12,MATCH($D563,$AR$5:$AR$12,0),3))^$J563)+(EXP(-$G563/INDEX($BB$5:$BG$12,MATCH($D563,$AR$5:$AR$12,0),4))*($G563/INDEX($BB$5:$BG$12,MATCH($D563,$AR$5:$AR$12,0),4))^$J563)+(EXP(-$G563/INDEX($BB$5:$BG$12,MATCH($D563,$AR$5:$AR$12,0),5))*($G563/INDEX($BB$5:$BG$12,MATCH($D563,$AR$5:$AR$12,0),5))^$J563)+(EXP(-$G563/INDEX($BB$5:$BG$12,MATCH($D563,$AR$5:$AR$12,0),6))*($G563/INDEX($BB$5:$BG$12,MATCH($D563,$AR$5:$AR$12,0),6))^$J563)),0)</x:f>
        <x:v>0</x:v>
      </x:c>
      <x:c r="AI563" s="145" t="n">
        <x:f>IFERROR((EXP(-$G563/INDEX($BB$5:$BG$12,MATCH($D563,$AR$5:$AR$12,0),5))*($G563/INDEX($BB$5:$BG$12,MATCH($D563,$AR$5:$AR$12,0),5))^$J563)/((EXP(-$G563/INDEX($BB$5:$BG$12,MATCH($D563,$AR$5:$AR$12,0),1))*($G563/INDEX($BB$5:$BG$12,MATCH($D563,$AR$5:$AR$12,0),1))^$J563)+(EXP(-$G563/INDEX($BB$5:$BG$12,MATCH($D563,$AR$5:$AR$12,0),2))*($G563/INDEX($BB$5:$BG$12,MATCH($D563,$AR$5:$AR$12,0),2))^$J563)+(EXP(-$G563/INDEX($BB$5:$BG$12,MATCH($D563,$AR$5:$AR$12,0),3))*($G563/INDEX($BB$5:$BG$12,MATCH($D563,$AR$5:$AR$12,0),3))^$J563)+(EXP(-$G563/INDEX($BB$5:$BG$12,MATCH($D563,$AR$5:$AR$12,0),4))*($G563/INDEX($BB$5:$BG$12,MATCH($D563,$AR$5:$AR$12,0),4))^$J563)+(EXP(-$G563/INDEX($BB$5:$BG$12,MATCH($D563,$AR$5:$AR$12,0),5))*($G563/INDEX($BB$5:$BG$12,MATCH($D563,$AR$5:$AR$12,0),5))^$J563)+(EXP(-$G563/INDEX($BB$5:$BG$12,MATCH($D563,$AR$5:$AR$12,0),6))*($G563/INDEX($BB$5:$BG$12,MATCH($D563,$AR$5:$AR$12,0),6))^$J563)),0)</x:f>
        <x:v>0</x:v>
      </x:c>
      <x:c r="AJ563" s="145" t="n">
        <x:f>IFERROR((EXP(-$G563/INDEX($BB$5:$BG$12,MATCH($D563,$AR$5:$AR$12,0),6))*($G563/INDEX($BB$5:$BG$12,MATCH($D563,$AR$5:$AR$12,0),6))^$J563)/((EXP(-$G563/INDEX($BB$5:$BG$12,MATCH($D563,$AR$5:$AR$12,0),1))*($G563/INDEX($BB$5:$BG$12,MATCH($D563,$AR$5:$AR$12,0),1))^$J563)+(EXP(-$G563/INDEX($BB$5:$BG$12,MATCH($D563,$AR$5:$AR$12,0),2))*($G563/INDEX($BB$5:$BG$12,MATCH($D563,$AR$5:$AR$12,0),2))^$J563)+(EXP(-$G563/INDEX($BB$5:$BG$12,MATCH($D563,$AR$5:$AR$12,0),3))*($G563/INDEX($BB$5:$BG$12,MATCH($D563,$AR$5:$AR$12,0),3))^$J563)+(EXP(-$G563/INDEX($BB$5:$BG$12,MATCH($D563,$AR$5:$AR$12,0),4))*($G563/INDEX($BB$5:$BG$12,MATCH($D563,$AR$5:$AR$12,0),4))^$J563)+(EXP(-$G563/INDEX($BB$5:$BG$12,MATCH($D563,$AR$5:$AR$12,0),5))*($G563/INDEX($BB$5:$BG$12,MATCH($D563,$AR$5:$AR$12,0),5))^$J563)+(EXP(-$G563/INDEX($BB$5:$BG$12,MATCH($D563,$AR$5:$AR$12,0),6))*($G563/INDEX($BB$5:$BG$12,MATCH($D563,$AR$5:$AR$12,0),6))^$J563)),0)</x:f>
        <x:v>0</x:v>
      </x:c>
      <x:c r="BJ563"/>
      <x:c r="BK563"/>
      <x:c r="BL563"/>
      <x:c r="BM563"/>
      <x:c r="BN563"/>
      <x:c r="BO563"/>
      <x:c r="BP563"/>
      <x:c r="BQ563"/>
      <x:c r="BR563"/>
      <x:c r="BS563"/>
      <x:c r="BT563"/>
      <x:c r="BU563"/>
      <x:c r="BV563"/>
      <x:c r="BW563"/>
      <x:c r="BX563"/>
      <x:c r="BY563"/>
      <x:c r="BZ563"/>
    </x:row>
    <x:row r="564">
      <x:c r="A564" s="30" t="n">
        <x:f>'対象台データ'!A562</x:f>
        <x:v>46230</x:v>
      </x:c>
      <x:c r="B564" s="1004" t="str">
        <x:f>'対象台データ'!B562</x:f>
        <x:v>月</x:v>
      </x:c>
      <x:c r="C564" s="1004" t="str">
        <x:f>'対象台データ'!C562</x:f>
        <x:v>7/27</x:v>
      </x:c>
      <x:c r="D564" t="str">
        <x:f>'対象台データ'!D562</x:f>
        <x:v>新鬼武者3</x:v>
      </x:c>
      <x:c r="E564" s="1015" t="n">
        <x:f>IF($X564="A",MIN(100,MAX(0,55+(V564-55)*(1+0.4*SQRT(MIN(G564/8000,1))))),MIN(100,MAX(0,V564)))</x:f>
        <x:v>40.732480772264125</x:v>
      </x:c>
      <x:c r="F564" s="1017" t="n">
        <x:f>'対象台データ'!E562</x:f>
        <x:v>758</x:v>
      </x:c>
      <x:c r="G564" s="644" t="n">
        <x:f>'対象台データ'!F562</x:f>
        <x:v>3180</x:v>
      </x:c>
      <x:c r="H564" s="644" t="n">
        <x:f>'対象台データ'!G562</x:f>
        <x:v>209</x:v>
      </x:c>
      <x:c r="I564" s="644" t="n">
        <x:f>'対象台データ'!H562</x:f>
        <x:v>0</x:v>
      </x:c>
      <x:c r="J564" s="644" t="n">
        <x:f>'対象台データ'!I562</x:f>
        <x:v>14</x:v>
      </x:c>
      <x:c r="K564" s="145" t="n">
        <x:f>'対象台データ'!K562</x:f>
        <x:v>1.0219077568134172</x:v>
      </x:c>
      <x:c r="L564" s="28" t="n">
        <x:f>IF(G564&lt;=0,5,IF(G564&lt;1500,5+(G564-0)*(20-5)/(1500-0),IF(G564&lt;3000,20+(G564-1500)*(40-20)/(3000-1500),IF(G564&lt;4500,40+(G564-3000)*(58-40)/(4500-3000),IF(G564&lt;6000,58+(G564-4500)*(72-58)/(6000-4500),IF(G564&lt;7500,72+(G564-6000)*(84-72)/(7500-6000),IF(G564&lt;9000,84+(G564-7500)*(93-84)/(9000-7500),IF(G564&lt;11000,93+(G564-9000)*(100-93)/(11000-9000),100))))))))</x:f>
        <x:v>42.16</x:v>
      </x:c>
      <x:c r="M564" s="28" t="n">
        <x:v>1</x:v>
      </x:c>
      <x:c r="N564" s="28" t="n">
        <x:f>MIN(100,L564*M564)</x:f>
        <x:v>42.16</x:v>
      </x:c>
      <x:c r="O564" s="28" t="n">
        <x:f>IF(K564&lt;=0.8,0,IF(K564&lt;0.9,0+(K564-0.8)*(10-0)/(0.9-0.8),IF(K564&lt;1,10+(K564-0.9)*(35-10)/(1-0.9),IF(K564&lt;1.2,35+(K564-1)*(87-35)/(1.2-1),IF(K564&lt;1.3,87+(K564-1.2)*(96-87)/(1.3-1.2),IF(K564&lt;1.45,96+(K564-1.3)*(100-96)/(1.45-1.3),100))))))</x:f>
        <x:v>40.696016771488466</x:v>
      </x:c>
      <x:c r="P564" s="145" t="n">
        <x:f>MIN(1,SQRT(G564/8000))</x:f>
        <x:v>0.6304760106459246</x:v>
      </x:c>
      <x:c r="Q564" s="28" t="n">
        <x:f>35+(O564-35)*P564</x:f>
        <x:v>38.591201930660326</x:v>
      </x:c>
      <x:c r="R564" s="28" t="n">
        <x:f>IF(K564&lt;0.95,MIN(25,(0.95-K564)*250),0)</x:f>
        <x:v>0</x:v>
      </x:c>
      <x:c r="S564" s="28" t="n">
        <x:f>IF($X564="A",Y564*5+Z564*15+AA564*30+AB564*60+AC564*80+AD564*100,0)</x:f>
        <x:v>0</x:v>
      </x:c>
      <x:c r="T564" s="28" t="n">
        <x:f>IF($X564="A",AE564*5+AF564*15+AG564*30+AH564*60+AI564*80+AJ564*100,0)</x:f>
        <x:v>0</x:v>
      </x:c>
      <x:c r="U564" s="28" t="n">
        <x:f>IF($X564="A",S564*15%+T564*30%+Q564*55%,0)</x:f>
        <x:v>0</x:v>
      </x:c>
      <x:c r="V564" s="1019" t="n">
        <x:f>IF($X564="A",U564*80%+N564*20%,N564*IFERROR(INDEX($AT$5:$AT$60,MATCH($D564,$AR$5:$AR$60,0)),0.6)+Q564*IFERROR(INDEX($AU$5:$AU$60,MATCH($D564,$AR$5:$AR$60,0)),0.4)-R564)</x:f>
        <x:v>40.732480772264125</x:v>
      </x:c>
      <x:c r="W564" s="25" t="str">
        <x:f>IF(E564&gt;=90,"設定6級候補",IF(E564&gt;=75,"設定4以上強候補",IF(E564&gt;=60,"設定4以上を疑う","要観察")))</x:f>
        <x:v>要観察</x:v>
      </x:c>
      <x:c r="X564" s="1004" t="str">
        <x:f>IFERROR(INDEX($AS$5:$AS$60,MATCH($D564,$AR$5:$AR$60,0)),"AT")</x:f>
        <x:v>AT</x:v>
      </x:c>
      <x:c r="Y564" s="145" t="n">
        <x:f>IFERROR((EXP(-$G564/INDEX($AV$5:$BA$12,MATCH($D564,$AR$5:$AR$12,0),1))*($G564/INDEX($AV$5:$BA$12,MATCH($D564,$AR$5:$AR$12,0),1))^$I564)/((EXP(-$G564/INDEX($AV$5:$BA$12,MATCH($D564,$AR$5:$AR$12,0),1))*($G564/INDEX($AV$5:$BA$12,MATCH($D564,$AR$5:$AR$12,0),1))^$I564)+(EXP(-$G564/INDEX($AV$5:$BA$12,MATCH($D564,$AR$5:$AR$12,0),2))*($G564/INDEX($AV$5:$BA$12,MATCH($D564,$AR$5:$AR$12,0),2))^$I564)+(EXP(-$G564/INDEX($AV$5:$BA$12,MATCH($D564,$AR$5:$AR$12,0),3))*($G564/INDEX($AV$5:$BA$12,MATCH($D564,$AR$5:$AR$12,0),3))^$I564)+(EXP(-$G564/INDEX($AV$5:$BA$12,MATCH($D564,$AR$5:$AR$12,0),4))*($G564/INDEX($AV$5:$BA$12,MATCH($D564,$AR$5:$AR$12,0),4))^$I564)+(EXP(-$G564/INDEX($AV$5:$BA$12,MATCH($D564,$AR$5:$AR$12,0),5))*($G564/INDEX($AV$5:$BA$12,MATCH($D564,$AR$5:$AR$12,0),5))^$I564)+(EXP(-$G564/INDEX($AV$5:$BA$12,MATCH($D564,$AR$5:$AR$12,0),6))*($G564/INDEX($AV$5:$BA$12,MATCH($D564,$AR$5:$AR$12,0),6))^$I564)),0)</x:f>
        <x:v>0</x:v>
      </x:c>
      <x:c r="Z564" s="145" t="n">
        <x:f>IFERROR((EXP(-$G564/INDEX($AV$5:$BA$12,MATCH($D564,$AR$5:$AR$12,0),2))*($G564/INDEX($AV$5:$BA$12,MATCH($D564,$AR$5:$AR$12,0),2))^$I564)/((EXP(-$G564/INDEX($AV$5:$BA$12,MATCH($D564,$AR$5:$AR$12,0),1))*($G564/INDEX($AV$5:$BA$12,MATCH($D564,$AR$5:$AR$12,0),1))^$I564)+(EXP(-$G564/INDEX($AV$5:$BA$12,MATCH($D564,$AR$5:$AR$12,0),2))*($G564/INDEX($AV$5:$BA$12,MATCH($D564,$AR$5:$AR$12,0),2))^$I564)+(EXP(-$G564/INDEX($AV$5:$BA$12,MATCH($D564,$AR$5:$AR$12,0),3))*($G564/INDEX($AV$5:$BA$12,MATCH($D564,$AR$5:$AR$12,0),3))^$I564)+(EXP(-$G564/INDEX($AV$5:$BA$12,MATCH($D564,$AR$5:$AR$12,0),4))*($G564/INDEX($AV$5:$BA$12,MATCH($D564,$AR$5:$AR$12,0),4))^$I564)+(EXP(-$G564/INDEX($AV$5:$BA$12,MATCH($D564,$AR$5:$AR$12,0),5))*($G564/INDEX($AV$5:$BA$12,MATCH($D564,$AR$5:$AR$12,0),5))^$I564)+(EXP(-$G564/INDEX($AV$5:$BA$12,MATCH($D564,$AR$5:$AR$12,0),6))*($G564/INDEX($AV$5:$BA$12,MATCH($D564,$AR$5:$AR$12,0),6))^$I564)),0)</x:f>
        <x:v>0</x:v>
      </x:c>
      <x:c r="AA564" s="145" t="n">
        <x:f>IFERROR((EXP(-$G564/INDEX($AV$5:$BA$12,MATCH($D564,$AR$5:$AR$12,0),3))*($G564/INDEX($AV$5:$BA$12,MATCH($D564,$AR$5:$AR$12,0),3))^$I564)/((EXP(-$G564/INDEX($AV$5:$BA$12,MATCH($D564,$AR$5:$AR$12,0),1))*($G564/INDEX($AV$5:$BA$12,MATCH($D564,$AR$5:$AR$12,0),1))^$I564)+(EXP(-$G564/INDEX($AV$5:$BA$12,MATCH($D564,$AR$5:$AR$12,0),2))*($G564/INDEX($AV$5:$BA$12,MATCH($D564,$AR$5:$AR$12,0),2))^$I564)+(EXP(-$G564/INDEX($AV$5:$BA$12,MATCH($D564,$AR$5:$AR$12,0),3))*($G564/INDEX($AV$5:$BA$12,MATCH($D564,$AR$5:$AR$12,0),3))^$I564)+(EXP(-$G564/INDEX($AV$5:$BA$12,MATCH($D564,$AR$5:$AR$12,0),4))*($G564/INDEX($AV$5:$BA$12,MATCH($D564,$AR$5:$AR$12,0),4))^$I564)+(EXP(-$G564/INDEX($AV$5:$BA$12,MATCH($D564,$AR$5:$AR$12,0),5))*($G564/INDEX($AV$5:$BA$12,MATCH($D564,$AR$5:$AR$12,0),5))^$I564)+(EXP(-$G564/INDEX($AV$5:$BA$12,MATCH($D564,$AR$5:$AR$12,0),6))*($G564/INDEX($AV$5:$BA$12,MATCH($D564,$AR$5:$AR$12,0),6))^$I564)),0)</x:f>
        <x:v>0</x:v>
      </x:c>
      <x:c r="AB564" s="145" t="n">
        <x:f>IFERROR((EXP(-$G564/INDEX($AV$5:$BA$12,MATCH($D564,$AR$5:$AR$12,0),4))*($G564/INDEX($AV$5:$BA$12,MATCH($D564,$AR$5:$AR$12,0),4))^$I564)/((EXP(-$G564/INDEX($AV$5:$BA$12,MATCH($D564,$AR$5:$AR$12,0),1))*($G564/INDEX($AV$5:$BA$12,MATCH($D564,$AR$5:$AR$12,0),1))^$I564)+(EXP(-$G564/INDEX($AV$5:$BA$12,MATCH($D564,$AR$5:$AR$12,0),2))*($G564/INDEX($AV$5:$BA$12,MATCH($D564,$AR$5:$AR$12,0),2))^$I564)+(EXP(-$G564/INDEX($AV$5:$BA$12,MATCH($D564,$AR$5:$AR$12,0),3))*($G564/INDEX($AV$5:$BA$12,MATCH($D564,$AR$5:$AR$12,0),3))^$I564)+(EXP(-$G564/INDEX($AV$5:$BA$12,MATCH($D564,$AR$5:$AR$12,0),4))*($G564/INDEX($AV$5:$BA$12,MATCH($D564,$AR$5:$AR$12,0),4))^$I564)+(EXP(-$G564/INDEX($AV$5:$BA$12,MATCH($D564,$AR$5:$AR$12,0),5))*($G564/INDEX($AV$5:$BA$12,MATCH($D564,$AR$5:$AR$12,0),5))^$I564)+(EXP(-$G564/INDEX($AV$5:$BA$12,MATCH($D564,$AR$5:$AR$12,0),6))*($G564/INDEX($AV$5:$BA$12,MATCH($D564,$AR$5:$AR$12,0),6))^$I564)),0)</x:f>
        <x:v>0</x:v>
      </x:c>
      <x:c r="AC564" s="145" t="n">
        <x:f>IFERROR((EXP(-$G564/INDEX($AV$5:$BA$12,MATCH($D564,$AR$5:$AR$12,0),5))*($G564/INDEX($AV$5:$BA$12,MATCH($D564,$AR$5:$AR$12,0),5))^$I564)/((EXP(-$G564/INDEX($AV$5:$BA$12,MATCH($D564,$AR$5:$AR$12,0),1))*($G564/INDEX($AV$5:$BA$12,MATCH($D564,$AR$5:$AR$12,0),1))^$I564)+(EXP(-$G564/INDEX($AV$5:$BA$12,MATCH($D564,$AR$5:$AR$12,0),2))*($G564/INDEX($AV$5:$BA$12,MATCH($D564,$AR$5:$AR$12,0),2))^$I564)+(EXP(-$G564/INDEX($AV$5:$BA$12,MATCH($D564,$AR$5:$AR$12,0),3))*($G564/INDEX($AV$5:$BA$12,MATCH($D564,$AR$5:$AR$12,0),3))^$I564)+(EXP(-$G564/INDEX($AV$5:$BA$12,MATCH($D564,$AR$5:$AR$12,0),4))*($G564/INDEX($AV$5:$BA$12,MATCH($D564,$AR$5:$AR$12,0),4))^$I564)+(EXP(-$G564/INDEX($AV$5:$BA$12,MATCH($D564,$AR$5:$AR$12,0),5))*($G564/INDEX($AV$5:$BA$12,MATCH($D564,$AR$5:$AR$12,0),5))^$I564)+(EXP(-$G564/INDEX($AV$5:$BA$12,MATCH($D564,$AR$5:$AR$12,0),6))*($G564/INDEX($AV$5:$BA$12,MATCH($D564,$AR$5:$AR$12,0),6))^$I564)),0)</x:f>
        <x:v>0</x:v>
      </x:c>
      <x:c r="AD564" s="145" t="n">
        <x:f>IFERROR((EXP(-$G564/INDEX($AV$5:$BA$12,MATCH($D564,$AR$5:$AR$12,0),6))*($G564/INDEX($AV$5:$BA$12,MATCH($D564,$AR$5:$AR$12,0),6))^$I564)/((EXP(-$G564/INDEX($AV$5:$BA$12,MATCH($D564,$AR$5:$AR$12,0),1))*($G564/INDEX($AV$5:$BA$12,MATCH($D564,$AR$5:$AR$12,0),1))^$I564)+(EXP(-$G564/INDEX($AV$5:$BA$12,MATCH($D564,$AR$5:$AR$12,0),2))*($G564/INDEX($AV$5:$BA$12,MATCH($D564,$AR$5:$AR$12,0),2))^$I564)+(EXP(-$G564/INDEX($AV$5:$BA$12,MATCH($D564,$AR$5:$AR$12,0),3))*($G564/INDEX($AV$5:$BA$12,MATCH($D564,$AR$5:$AR$12,0),3))^$I564)+(EXP(-$G564/INDEX($AV$5:$BA$12,MATCH($D564,$AR$5:$AR$12,0),4))*($G564/INDEX($AV$5:$BA$12,MATCH($D564,$AR$5:$AR$12,0),4))^$I564)+(EXP(-$G564/INDEX($AV$5:$BA$12,MATCH($D564,$AR$5:$AR$12,0),5))*($G564/INDEX($AV$5:$BA$12,MATCH($D564,$AR$5:$AR$12,0),5))^$I564)+(EXP(-$G564/INDEX($AV$5:$BA$12,MATCH($D564,$AR$5:$AR$12,0),6))*($G564/INDEX($AV$5:$BA$12,MATCH($D564,$AR$5:$AR$12,0),6))^$I564)),0)</x:f>
        <x:v>0</x:v>
      </x:c>
      <x:c r="AE564" s="145" t="n">
        <x:f>IFERROR((EXP(-$G564/INDEX($BB$5:$BG$12,MATCH($D564,$AR$5:$AR$12,0),1))*($G564/INDEX($BB$5:$BG$12,MATCH($D564,$AR$5:$AR$12,0),1))^$J564)/((EXP(-$G564/INDEX($BB$5:$BG$12,MATCH($D564,$AR$5:$AR$12,0),1))*($G564/INDEX($BB$5:$BG$12,MATCH($D564,$AR$5:$AR$12,0),1))^$J564)+(EXP(-$G564/INDEX($BB$5:$BG$12,MATCH($D564,$AR$5:$AR$12,0),2))*($G564/INDEX($BB$5:$BG$12,MATCH($D564,$AR$5:$AR$12,0),2))^$J564)+(EXP(-$G564/INDEX($BB$5:$BG$12,MATCH($D564,$AR$5:$AR$12,0),3))*($G564/INDEX($BB$5:$BG$12,MATCH($D564,$AR$5:$AR$12,0),3))^$J564)+(EXP(-$G564/INDEX($BB$5:$BG$12,MATCH($D564,$AR$5:$AR$12,0),4))*($G564/INDEX($BB$5:$BG$12,MATCH($D564,$AR$5:$AR$12,0),4))^$J564)+(EXP(-$G564/INDEX($BB$5:$BG$12,MATCH($D564,$AR$5:$AR$12,0),5))*($G564/INDEX($BB$5:$BG$12,MATCH($D564,$AR$5:$AR$12,0),5))^$J564)+(EXP(-$G564/INDEX($BB$5:$BG$12,MATCH($D564,$AR$5:$AR$12,0),6))*($G564/INDEX($BB$5:$BG$12,MATCH($D564,$AR$5:$AR$12,0),6))^$J564)),0)</x:f>
        <x:v>0</x:v>
      </x:c>
      <x:c r="AF564" s="145" t="n">
        <x:f>IFERROR((EXP(-$G564/INDEX($BB$5:$BG$12,MATCH($D564,$AR$5:$AR$12,0),2))*($G564/INDEX($BB$5:$BG$12,MATCH($D564,$AR$5:$AR$12,0),2))^$J564)/((EXP(-$G564/INDEX($BB$5:$BG$12,MATCH($D564,$AR$5:$AR$12,0),1))*($G564/INDEX($BB$5:$BG$12,MATCH($D564,$AR$5:$AR$12,0),1))^$J564)+(EXP(-$G564/INDEX($BB$5:$BG$12,MATCH($D564,$AR$5:$AR$12,0),2))*($G564/INDEX($BB$5:$BG$12,MATCH($D564,$AR$5:$AR$12,0),2))^$J564)+(EXP(-$G564/INDEX($BB$5:$BG$12,MATCH($D564,$AR$5:$AR$12,0),3))*($G564/INDEX($BB$5:$BG$12,MATCH($D564,$AR$5:$AR$12,0),3))^$J564)+(EXP(-$G564/INDEX($BB$5:$BG$12,MATCH($D564,$AR$5:$AR$12,0),4))*($G564/INDEX($BB$5:$BG$12,MATCH($D564,$AR$5:$AR$12,0),4))^$J564)+(EXP(-$G564/INDEX($BB$5:$BG$12,MATCH($D564,$AR$5:$AR$12,0),5))*($G564/INDEX($BB$5:$BG$12,MATCH($D564,$AR$5:$AR$12,0),5))^$J564)+(EXP(-$G564/INDEX($BB$5:$BG$12,MATCH($D564,$AR$5:$AR$12,0),6))*($G564/INDEX($BB$5:$BG$12,MATCH($D564,$AR$5:$AR$12,0),6))^$J564)),0)</x:f>
        <x:v>0</x:v>
      </x:c>
      <x:c r="AG564" s="145" t="n">
        <x:f>IFERROR((EXP(-$G564/INDEX($BB$5:$BG$12,MATCH($D564,$AR$5:$AR$12,0),3))*($G564/INDEX($BB$5:$BG$12,MATCH($D564,$AR$5:$AR$12,0),3))^$J564)/((EXP(-$G564/INDEX($BB$5:$BG$12,MATCH($D564,$AR$5:$AR$12,0),1))*($G564/INDEX($BB$5:$BG$12,MATCH($D564,$AR$5:$AR$12,0),1))^$J564)+(EXP(-$G564/INDEX($BB$5:$BG$12,MATCH($D564,$AR$5:$AR$12,0),2))*($G564/INDEX($BB$5:$BG$12,MATCH($D564,$AR$5:$AR$12,0),2))^$J564)+(EXP(-$G564/INDEX($BB$5:$BG$12,MATCH($D564,$AR$5:$AR$12,0),3))*($G564/INDEX($BB$5:$BG$12,MATCH($D564,$AR$5:$AR$12,0),3))^$J564)+(EXP(-$G564/INDEX($BB$5:$BG$12,MATCH($D564,$AR$5:$AR$12,0),4))*($G564/INDEX($BB$5:$BG$12,MATCH($D564,$AR$5:$AR$12,0),4))^$J564)+(EXP(-$G564/INDEX($BB$5:$BG$12,MATCH($D564,$AR$5:$AR$12,0),5))*($G564/INDEX($BB$5:$BG$12,MATCH($D564,$AR$5:$AR$12,0),5))^$J564)+(EXP(-$G564/INDEX($BB$5:$BG$12,MATCH($D564,$AR$5:$AR$12,0),6))*($G564/INDEX($BB$5:$BG$12,MATCH($D564,$AR$5:$AR$12,0),6))^$J564)),0)</x:f>
        <x:v>0</x:v>
      </x:c>
      <x:c r="AH564" s="145" t="n">
        <x:f>IFERROR((EXP(-$G564/INDEX($BB$5:$BG$12,MATCH($D564,$AR$5:$AR$12,0),4))*($G564/INDEX($BB$5:$BG$12,MATCH($D564,$AR$5:$AR$12,0),4))^$J564)/((EXP(-$G564/INDEX($BB$5:$BG$12,MATCH($D564,$AR$5:$AR$12,0),1))*($G564/INDEX($BB$5:$BG$12,MATCH($D564,$AR$5:$AR$12,0),1))^$J564)+(EXP(-$G564/INDEX($BB$5:$BG$12,MATCH($D564,$AR$5:$AR$12,0),2))*($G564/INDEX($BB$5:$BG$12,MATCH($D564,$AR$5:$AR$12,0),2))^$J564)+(EXP(-$G564/INDEX($BB$5:$BG$12,MATCH($D564,$AR$5:$AR$12,0),3))*($G564/INDEX($BB$5:$BG$12,MATCH($D564,$AR$5:$AR$12,0),3))^$J564)+(EXP(-$G564/INDEX($BB$5:$BG$12,MATCH($D564,$AR$5:$AR$12,0),4))*($G564/INDEX($BB$5:$BG$12,MATCH($D564,$AR$5:$AR$12,0),4))^$J564)+(EXP(-$G564/INDEX($BB$5:$BG$12,MATCH($D564,$AR$5:$AR$12,0),5))*($G564/INDEX($BB$5:$BG$12,MATCH($D564,$AR$5:$AR$12,0),5))^$J564)+(EXP(-$G564/INDEX($BB$5:$BG$12,MATCH($D564,$AR$5:$AR$12,0),6))*($G564/INDEX($BB$5:$BG$12,MATCH($D564,$AR$5:$AR$12,0),6))^$J564)),0)</x:f>
        <x:v>0</x:v>
      </x:c>
      <x:c r="AI564" s="145" t="n">
        <x:f>IFERROR((EXP(-$G564/INDEX($BB$5:$BG$12,MATCH($D564,$AR$5:$AR$12,0),5))*($G564/INDEX($BB$5:$BG$12,MATCH($D564,$AR$5:$AR$12,0),5))^$J564)/((EXP(-$G564/INDEX($BB$5:$BG$12,MATCH($D564,$AR$5:$AR$12,0),1))*($G564/INDEX($BB$5:$BG$12,MATCH($D564,$AR$5:$AR$12,0),1))^$J564)+(EXP(-$G564/INDEX($BB$5:$BG$12,MATCH($D564,$AR$5:$AR$12,0),2))*($G564/INDEX($BB$5:$BG$12,MATCH($D564,$AR$5:$AR$12,0),2))^$J564)+(EXP(-$G564/INDEX($BB$5:$BG$12,MATCH($D564,$AR$5:$AR$12,0),3))*($G564/INDEX($BB$5:$BG$12,MATCH($D564,$AR$5:$AR$12,0),3))^$J564)+(EXP(-$G564/INDEX($BB$5:$BG$12,MATCH($D564,$AR$5:$AR$12,0),4))*($G564/INDEX($BB$5:$BG$12,MATCH($D564,$AR$5:$AR$12,0),4))^$J564)+(EXP(-$G564/INDEX($BB$5:$BG$12,MATCH($D564,$AR$5:$AR$12,0),5))*($G564/INDEX($BB$5:$BG$12,MATCH($D564,$AR$5:$AR$12,0),5))^$J564)+(EXP(-$G564/INDEX($BB$5:$BG$12,MATCH($D564,$AR$5:$AR$12,0),6))*($G564/INDEX($BB$5:$BG$12,MATCH($D564,$AR$5:$AR$12,0),6))^$J564)),0)</x:f>
        <x:v>0</x:v>
      </x:c>
      <x:c r="AJ564" s="145" t="n">
        <x:f>IFERROR((EXP(-$G564/INDEX($BB$5:$BG$12,MATCH($D564,$AR$5:$AR$12,0),6))*($G564/INDEX($BB$5:$BG$12,MATCH($D564,$AR$5:$AR$12,0),6))^$J564)/((EXP(-$G564/INDEX($BB$5:$BG$12,MATCH($D564,$AR$5:$AR$12,0),1))*($G564/INDEX($BB$5:$BG$12,MATCH($D564,$AR$5:$AR$12,0),1))^$J564)+(EXP(-$G564/INDEX($BB$5:$BG$12,MATCH($D564,$AR$5:$AR$12,0),2))*($G564/INDEX($BB$5:$BG$12,MATCH($D564,$AR$5:$AR$12,0),2))^$J564)+(EXP(-$G564/INDEX($BB$5:$BG$12,MATCH($D564,$AR$5:$AR$12,0),3))*($G564/INDEX($BB$5:$BG$12,MATCH($D564,$AR$5:$AR$12,0),3))^$J564)+(EXP(-$G564/INDEX($BB$5:$BG$12,MATCH($D564,$AR$5:$AR$12,0),4))*($G564/INDEX($BB$5:$BG$12,MATCH($D564,$AR$5:$AR$12,0),4))^$J564)+(EXP(-$G564/INDEX($BB$5:$BG$12,MATCH($D564,$AR$5:$AR$12,0),5))*($G564/INDEX($BB$5:$BG$12,MATCH($D564,$AR$5:$AR$12,0),5))^$J564)+(EXP(-$G564/INDEX($BB$5:$BG$12,MATCH($D564,$AR$5:$AR$12,0),6))*($G564/INDEX($BB$5:$BG$12,MATCH($D564,$AR$5:$AR$12,0),6))^$J564)),0)</x:f>
        <x:v>0</x:v>
      </x:c>
      <x:c r="BJ564"/>
      <x:c r="BK564"/>
      <x:c r="BL564"/>
      <x:c r="BM564"/>
      <x:c r="BN564"/>
      <x:c r="BO564"/>
      <x:c r="BP564"/>
      <x:c r="BQ564"/>
      <x:c r="BR564"/>
      <x:c r="BS564"/>
      <x:c r="BT564"/>
      <x:c r="BU564"/>
      <x:c r="BV564"/>
      <x:c r="BW564"/>
      <x:c r="BX564"/>
      <x:c r="BY564"/>
      <x:c r="BZ564"/>
    </x:row>
    <x:row r="565">
      <x:c r="A565" s="30" t="n">
        <x:f>'対象台データ'!A563</x:f>
        <x:v>46230</x:v>
      </x:c>
      <x:c r="B565" s="1004" t="str">
        <x:f>'対象台データ'!B563</x:f>
        <x:v>月</x:v>
      </x:c>
      <x:c r="C565" s="1004" t="str">
        <x:f>'対象台データ'!C563</x:f>
        <x:v>7/27</x:v>
      </x:c>
      <x:c r="D565" t="str">
        <x:f>'対象台データ'!D563</x:f>
        <x:v>新鬼武者3</x:v>
      </x:c>
      <x:c r="E565" s="1015" t="n">
        <x:f>IF($X565="A",MIN(100,MAX(0,55+(V565-55)*(1+0.4*SQRT(MIN(G565/8000,1))))),MIN(100,MAX(0,V565)))</x:f>
        <x:v>52.39358346719335</x:v>
      </x:c>
      <x:c r="F565" s="1017" t="n">
        <x:f>'対象台データ'!E563</x:f>
        <x:v>759</x:v>
      </x:c>
      <x:c r="G565" s="644" t="n">
        <x:f>'対象台データ'!F563</x:f>
        <x:v>2857</x:v>
      </x:c>
      <x:c r="H565" s="644" t="n">
        <x:f>'対象台データ'!G563</x:f>
        <x:v>7820</x:v>
      </x:c>
      <x:c r="I565" s="644" t="n">
        <x:f>'対象台データ'!H563</x:f>
        <x:v>0</x:v>
      </x:c>
      <x:c r="J565" s="644" t="n">
        <x:f>'対象台データ'!I563</x:f>
        <x:v>19</x:v>
      </x:c>
      <x:c r="K565" s="145" t="n">
        <x:f>'対象台データ'!K563</x:f>
        <x:v>1.9123789522809473</x:v>
      </x:c>
      <x:c r="L565" s="28" t="n">
        <x:f>IF(G565&lt;=0,5,IF(G565&lt;1500,5+(G565-0)*(20-5)/(1500-0),IF(G565&lt;3000,20+(G565-1500)*(40-20)/(3000-1500),IF(G565&lt;4500,40+(G565-3000)*(58-40)/(4500-3000),IF(G565&lt;6000,58+(G565-4500)*(72-58)/(6000-4500),IF(G565&lt;7500,72+(G565-6000)*(84-72)/(7500-6000),IF(G565&lt;9000,84+(G565-7500)*(93-84)/(9000-7500),IF(G565&lt;11000,93+(G565-9000)*(100-93)/(11000-9000),100))))))))</x:f>
        <x:v>38.093333333333334</x:v>
      </x:c>
      <x:c r="M565" s="28" t="n">
        <x:v>1</x:v>
      </x:c>
      <x:c r="N565" s="28" t="n">
        <x:f>MIN(100,L565*M565)</x:f>
        <x:v>38.093333333333334</x:v>
      </x:c>
      <x:c r="O565" s="28" t="n">
        <x:f>IF(K565&lt;=0.8,0,IF(K565&lt;0.9,0+(K565-0.8)*(10-0)/(0.9-0.8),IF(K565&lt;1,10+(K565-0.9)*(35-10)/(1-0.9),IF(K565&lt;1.2,35+(K565-1)*(87-35)/(1.2-1),IF(K565&lt;1.3,87+(K565-1.2)*(96-87)/(1.3-1.2),IF(K565&lt;1.45,96+(K565-1.3)*(100-96)/(1.45-1.3),100))))))</x:f>
        <x:v>100</x:v>
      </x:c>
      <x:c r="P565" s="145" t="n">
        <x:f>MIN(1,SQRT(G565/8000))</x:f>
        <x:v>0.597599364122821</x:v>
      </x:c>
      <x:c r="Q565" s="28" t="n">
        <x:f>35+(O565-35)*P565</x:f>
        <x:v>73.84395866798337</x:v>
      </x:c>
      <x:c r="R565" s="28" t="n">
        <x:f>IF(K565&lt;0.95,MIN(25,(0.95-K565)*250),0)</x:f>
        <x:v>0</x:v>
      </x:c>
      <x:c r="S565" s="28" t="n">
        <x:f>IF($X565="A",Y565*5+Z565*15+AA565*30+AB565*60+AC565*80+AD565*100,0)</x:f>
        <x:v>0</x:v>
      </x:c>
      <x:c r="T565" s="28" t="n">
        <x:f>IF($X565="A",AE565*5+AF565*15+AG565*30+AH565*60+AI565*80+AJ565*100,0)</x:f>
        <x:v>0</x:v>
      </x:c>
      <x:c r="U565" s="28" t="n">
        <x:f>IF($X565="A",S565*15%+T565*30%+Q565*55%,0)</x:f>
        <x:v>0</x:v>
      </x:c>
      <x:c r="V565" s="1019" t="n">
        <x:f>IF($X565="A",U565*80%+N565*20%,N565*IFERROR(INDEX($AT$5:$AT$60,MATCH($D565,$AR$5:$AR$60,0)),0.6)+Q565*IFERROR(INDEX($AU$5:$AU$60,MATCH($D565,$AR$5:$AR$60,0)),0.4)-R565)</x:f>
        <x:v>52.39358346719335</x:v>
      </x:c>
      <x:c r="W565" s="25" t="str">
        <x:f>IF(E565&gt;=90,"設定6級候補",IF(E565&gt;=75,"設定4以上強候補",IF(E565&gt;=60,"設定4以上を疑う","要観察")))</x:f>
        <x:v>要観察</x:v>
      </x:c>
      <x:c r="X565" s="1004" t="str">
        <x:f>IFERROR(INDEX($AS$5:$AS$60,MATCH($D565,$AR$5:$AR$60,0)),"AT")</x:f>
        <x:v>AT</x:v>
      </x:c>
      <x:c r="Y565" s="145" t="n">
        <x:f>IFERROR((EXP(-$G565/INDEX($AV$5:$BA$12,MATCH($D565,$AR$5:$AR$12,0),1))*($G565/INDEX($AV$5:$BA$12,MATCH($D565,$AR$5:$AR$12,0),1))^$I565)/((EXP(-$G565/INDEX($AV$5:$BA$12,MATCH($D565,$AR$5:$AR$12,0),1))*($G565/INDEX($AV$5:$BA$12,MATCH($D565,$AR$5:$AR$12,0),1))^$I565)+(EXP(-$G565/INDEX($AV$5:$BA$12,MATCH($D565,$AR$5:$AR$12,0),2))*($G565/INDEX($AV$5:$BA$12,MATCH($D565,$AR$5:$AR$12,0),2))^$I565)+(EXP(-$G565/INDEX($AV$5:$BA$12,MATCH($D565,$AR$5:$AR$12,0),3))*($G565/INDEX($AV$5:$BA$12,MATCH($D565,$AR$5:$AR$12,0),3))^$I565)+(EXP(-$G565/INDEX($AV$5:$BA$12,MATCH($D565,$AR$5:$AR$12,0),4))*($G565/INDEX($AV$5:$BA$12,MATCH($D565,$AR$5:$AR$12,0),4))^$I565)+(EXP(-$G565/INDEX($AV$5:$BA$12,MATCH($D565,$AR$5:$AR$12,0),5))*($G565/INDEX($AV$5:$BA$12,MATCH($D565,$AR$5:$AR$12,0),5))^$I565)+(EXP(-$G565/INDEX($AV$5:$BA$12,MATCH($D565,$AR$5:$AR$12,0),6))*($G565/INDEX($AV$5:$BA$12,MATCH($D565,$AR$5:$AR$12,0),6))^$I565)),0)</x:f>
        <x:v>0</x:v>
      </x:c>
      <x:c r="Z565" s="145" t="n">
        <x:f>IFERROR((EXP(-$G565/INDEX($AV$5:$BA$12,MATCH($D565,$AR$5:$AR$12,0),2))*($G565/INDEX($AV$5:$BA$12,MATCH($D565,$AR$5:$AR$12,0),2))^$I565)/((EXP(-$G565/INDEX($AV$5:$BA$12,MATCH($D565,$AR$5:$AR$12,0),1))*($G565/INDEX($AV$5:$BA$12,MATCH($D565,$AR$5:$AR$12,0),1))^$I565)+(EXP(-$G565/INDEX($AV$5:$BA$12,MATCH($D565,$AR$5:$AR$12,0),2))*($G565/INDEX($AV$5:$BA$12,MATCH($D565,$AR$5:$AR$12,0),2))^$I565)+(EXP(-$G565/INDEX($AV$5:$BA$12,MATCH($D565,$AR$5:$AR$12,0),3))*($G565/INDEX($AV$5:$BA$12,MATCH($D565,$AR$5:$AR$12,0),3))^$I565)+(EXP(-$G565/INDEX($AV$5:$BA$12,MATCH($D565,$AR$5:$AR$12,0),4))*($G565/INDEX($AV$5:$BA$12,MATCH($D565,$AR$5:$AR$12,0),4))^$I565)+(EXP(-$G565/INDEX($AV$5:$BA$12,MATCH($D565,$AR$5:$AR$12,0),5))*($G565/INDEX($AV$5:$BA$12,MATCH($D565,$AR$5:$AR$12,0),5))^$I565)+(EXP(-$G565/INDEX($AV$5:$BA$12,MATCH($D565,$AR$5:$AR$12,0),6))*($G565/INDEX($AV$5:$BA$12,MATCH($D565,$AR$5:$AR$12,0),6))^$I565)),0)</x:f>
        <x:v>0</x:v>
      </x:c>
      <x:c r="AA565" s="145" t="n">
        <x:f>IFERROR((EXP(-$G565/INDEX($AV$5:$BA$12,MATCH($D565,$AR$5:$AR$12,0),3))*($G565/INDEX($AV$5:$BA$12,MATCH($D565,$AR$5:$AR$12,0),3))^$I565)/((EXP(-$G565/INDEX($AV$5:$BA$12,MATCH($D565,$AR$5:$AR$12,0),1))*($G565/INDEX($AV$5:$BA$12,MATCH($D565,$AR$5:$AR$12,0),1))^$I565)+(EXP(-$G565/INDEX($AV$5:$BA$12,MATCH($D565,$AR$5:$AR$12,0),2))*($G565/INDEX($AV$5:$BA$12,MATCH($D565,$AR$5:$AR$12,0),2))^$I565)+(EXP(-$G565/INDEX($AV$5:$BA$12,MATCH($D565,$AR$5:$AR$12,0),3))*($G565/INDEX($AV$5:$BA$12,MATCH($D565,$AR$5:$AR$12,0),3))^$I565)+(EXP(-$G565/INDEX($AV$5:$BA$12,MATCH($D565,$AR$5:$AR$12,0),4))*($G565/INDEX($AV$5:$BA$12,MATCH($D565,$AR$5:$AR$12,0),4))^$I565)+(EXP(-$G565/INDEX($AV$5:$BA$12,MATCH($D565,$AR$5:$AR$12,0),5))*($G565/INDEX($AV$5:$BA$12,MATCH($D565,$AR$5:$AR$12,0),5))^$I565)+(EXP(-$G565/INDEX($AV$5:$BA$12,MATCH($D565,$AR$5:$AR$12,0),6))*($G565/INDEX($AV$5:$BA$12,MATCH($D565,$AR$5:$AR$12,0),6))^$I565)),0)</x:f>
        <x:v>0</x:v>
      </x:c>
      <x:c r="AB565" s="145" t="n">
        <x:f>IFERROR((EXP(-$G565/INDEX($AV$5:$BA$12,MATCH($D565,$AR$5:$AR$12,0),4))*($G565/INDEX($AV$5:$BA$12,MATCH($D565,$AR$5:$AR$12,0),4))^$I565)/((EXP(-$G565/INDEX($AV$5:$BA$12,MATCH($D565,$AR$5:$AR$12,0),1))*($G565/INDEX($AV$5:$BA$12,MATCH($D565,$AR$5:$AR$12,0),1))^$I565)+(EXP(-$G565/INDEX($AV$5:$BA$12,MATCH($D565,$AR$5:$AR$12,0),2))*($G565/INDEX($AV$5:$BA$12,MATCH($D565,$AR$5:$AR$12,0),2))^$I565)+(EXP(-$G565/INDEX($AV$5:$BA$12,MATCH($D565,$AR$5:$AR$12,0),3))*($G565/INDEX($AV$5:$BA$12,MATCH($D565,$AR$5:$AR$12,0),3))^$I565)+(EXP(-$G565/INDEX($AV$5:$BA$12,MATCH($D565,$AR$5:$AR$12,0),4))*($G565/INDEX($AV$5:$BA$12,MATCH($D565,$AR$5:$AR$12,0),4))^$I565)+(EXP(-$G565/INDEX($AV$5:$BA$12,MATCH($D565,$AR$5:$AR$12,0),5))*($G565/INDEX($AV$5:$BA$12,MATCH($D565,$AR$5:$AR$12,0),5))^$I565)+(EXP(-$G565/INDEX($AV$5:$BA$12,MATCH($D565,$AR$5:$AR$12,0),6))*($G565/INDEX($AV$5:$BA$12,MATCH($D565,$AR$5:$AR$12,0),6))^$I565)),0)</x:f>
        <x:v>0</x:v>
      </x:c>
      <x:c r="AC565" s="145" t="n">
        <x:f>IFERROR((EXP(-$G565/INDEX($AV$5:$BA$12,MATCH($D565,$AR$5:$AR$12,0),5))*($G565/INDEX($AV$5:$BA$12,MATCH($D565,$AR$5:$AR$12,0),5))^$I565)/((EXP(-$G565/INDEX($AV$5:$BA$12,MATCH($D565,$AR$5:$AR$12,0),1))*($G565/INDEX($AV$5:$BA$12,MATCH($D565,$AR$5:$AR$12,0),1))^$I565)+(EXP(-$G565/INDEX($AV$5:$BA$12,MATCH($D565,$AR$5:$AR$12,0),2))*($G565/INDEX($AV$5:$BA$12,MATCH($D565,$AR$5:$AR$12,0),2))^$I565)+(EXP(-$G565/INDEX($AV$5:$BA$12,MATCH($D565,$AR$5:$AR$12,0),3))*($G565/INDEX($AV$5:$BA$12,MATCH($D565,$AR$5:$AR$12,0),3))^$I565)+(EXP(-$G565/INDEX($AV$5:$BA$12,MATCH($D565,$AR$5:$AR$12,0),4))*($G565/INDEX($AV$5:$BA$12,MATCH($D565,$AR$5:$AR$12,0),4))^$I565)+(EXP(-$G565/INDEX($AV$5:$BA$12,MATCH($D565,$AR$5:$AR$12,0),5))*($G565/INDEX($AV$5:$BA$12,MATCH($D565,$AR$5:$AR$12,0),5))^$I565)+(EXP(-$G565/INDEX($AV$5:$BA$12,MATCH($D565,$AR$5:$AR$12,0),6))*($G565/INDEX($AV$5:$BA$12,MATCH($D565,$AR$5:$AR$12,0),6))^$I565)),0)</x:f>
        <x:v>0</x:v>
      </x:c>
      <x:c r="AD565" s="145" t="n">
        <x:f>IFERROR((EXP(-$G565/INDEX($AV$5:$BA$12,MATCH($D565,$AR$5:$AR$12,0),6))*($G565/INDEX($AV$5:$BA$12,MATCH($D565,$AR$5:$AR$12,0),6))^$I565)/((EXP(-$G565/INDEX($AV$5:$BA$12,MATCH($D565,$AR$5:$AR$12,0),1))*($G565/INDEX($AV$5:$BA$12,MATCH($D565,$AR$5:$AR$12,0),1))^$I565)+(EXP(-$G565/INDEX($AV$5:$BA$12,MATCH($D565,$AR$5:$AR$12,0),2))*($G565/INDEX($AV$5:$BA$12,MATCH($D565,$AR$5:$AR$12,0),2))^$I565)+(EXP(-$G565/INDEX($AV$5:$BA$12,MATCH($D565,$AR$5:$AR$12,0),3))*($G565/INDEX($AV$5:$BA$12,MATCH($D565,$AR$5:$AR$12,0),3))^$I565)+(EXP(-$G565/INDEX($AV$5:$BA$12,MATCH($D565,$AR$5:$AR$12,0),4))*($G565/INDEX($AV$5:$BA$12,MATCH($D565,$AR$5:$AR$12,0),4))^$I565)+(EXP(-$G565/INDEX($AV$5:$BA$12,MATCH($D565,$AR$5:$AR$12,0),5))*($G565/INDEX($AV$5:$BA$12,MATCH($D565,$AR$5:$AR$12,0),5))^$I565)+(EXP(-$G565/INDEX($AV$5:$BA$12,MATCH($D565,$AR$5:$AR$12,0),6))*($G565/INDEX($AV$5:$BA$12,MATCH($D565,$AR$5:$AR$12,0),6))^$I565)),0)</x:f>
        <x:v>0</x:v>
      </x:c>
      <x:c r="AE565" s="145" t="n">
        <x:f>IFERROR((EXP(-$G565/INDEX($BB$5:$BG$12,MATCH($D565,$AR$5:$AR$12,0),1))*($G565/INDEX($BB$5:$BG$12,MATCH($D565,$AR$5:$AR$12,0),1))^$J565)/((EXP(-$G565/INDEX($BB$5:$BG$12,MATCH($D565,$AR$5:$AR$12,0),1))*($G565/INDEX($BB$5:$BG$12,MATCH($D565,$AR$5:$AR$12,0),1))^$J565)+(EXP(-$G565/INDEX($BB$5:$BG$12,MATCH($D565,$AR$5:$AR$12,0),2))*($G565/INDEX($BB$5:$BG$12,MATCH($D565,$AR$5:$AR$12,0),2))^$J565)+(EXP(-$G565/INDEX($BB$5:$BG$12,MATCH($D565,$AR$5:$AR$12,0),3))*($G565/INDEX($BB$5:$BG$12,MATCH($D565,$AR$5:$AR$12,0),3))^$J565)+(EXP(-$G565/INDEX($BB$5:$BG$12,MATCH($D565,$AR$5:$AR$12,0),4))*($G565/INDEX($BB$5:$BG$12,MATCH($D565,$AR$5:$AR$12,0),4))^$J565)+(EXP(-$G565/INDEX($BB$5:$BG$12,MATCH($D565,$AR$5:$AR$12,0),5))*($G565/INDEX($BB$5:$BG$12,MATCH($D565,$AR$5:$AR$12,0),5))^$J565)+(EXP(-$G565/INDEX($BB$5:$BG$12,MATCH($D565,$AR$5:$AR$12,0),6))*($G565/INDEX($BB$5:$BG$12,MATCH($D565,$AR$5:$AR$12,0),6))^$J565)),0)</x:f>
        <x:v>0</x:v>
      </x:c>
      <x:c r="AF565" s="145" t="n">
        <x:f>IFERROR((EXP(-$G565/INDEX($BB$5:$BG$12,MATCH($D565,$AR$5:$AR$12,0),2))*($G565/INDEX($BB$5:$BG$12,MATCH($D565,$AR$5:$AR$12,0),2))^$J565)/((EXP(-$G565/INDEX($BB$5:$BG$12,MATCH($D565,$AR$5:$AR$12,0),1))*($G565/INDEX($BB$5:$BG$12,MATCH($D565,$AR$5:$AR$12,0),1))^$J565)+(EXP(-$G565/INDEX($BB$5:$BG$12,MATCH($D565,$AR$5:$AR$12,0),2))*($G565/INDEX($BB$5:$BG$12,MATCH($D565,$AR$5:$AR$12,0),2))^$J565)+(EXP(-$G565/INDEX($BB$5:$BG$12,MATCH($D565,$AR$5:$AR$12,0),3))*($G565/INDEX($BB$5:$BG$12,MATCH($D565,$AR$5:$AR$12,0),3))^$J565)+(EXP(-$G565/INDEX($BB$5:$BG$12,MATCH($D565,$AR$5:$AR$12,0),4))*($G565/INDEX($BB$5:$BG$12,MATCH($D565,$AR$5:$AR$12,0),4))^$J565)+(EXP(-$G565/INDEX($BB$5:$BG$12,MATCH($D565,$AR$5:$AR$12,0),5))*($G565/INDEX($BB$5:$BG$12,MATCH($D565,$AR$5:$AR$12,0),5))^$J565)+(EXP(-$G565/INDEX($BB$5:$BG$12,MATCH($D565,$AR$5:$AR$12,0),6))*($G565/INDEX($BB$5:$BG$12,MATCH($D565,$AR$5:$AR$12,0),6))^$J565)),0)</x:f>
        <x:v>0</x:v>
      </x:c>
      <x:c r="AG565" s="145" t="n">
        <x:f>IFERROR((EXP(-$G565/INDEX($BB$5:$BG$12,MATCH($D565,$AR$5:$AR$12,0),3))*($G565/INDEX($BB$5:$BG$12,MATCH($D565,$AR$5:$AR$12,0),3))^$J565)/((EXP(-$G565/INDEX($BB$5:$BG$12,MATCH($D565,$AR$5:$AR$12,0),1))*($G565/INDEX($BB$5:$BG$12,MATCH($D565,$AR$5:$AR$12,0),1))^$J565)+(EXP(-$G565/INDEX($BB$5:$BG$12,MATCH($D565,$AR$5:$AR$12,0),2))*($G565/INDEX($BB$5:$BG$12,MATCH($D565,$AR$5:$AR$12,0),2))^$J565)+(EXP(-$G565/INDEX($BB$5:$BG$12,MATCH($D565,$AR$5:$AR$12,0),3))*($G565/INDEX($BB$5:$BG$12,MATCH($D565,$AR$5:$AR$12,0),3))^$J565)+(EXP(-$G565/INDEX($BB$5:$BG$12,MATCH($D565,$AR$5:$AR$12,0),4))*($G565/INDEX($BB$5:$BG$12,MATCH($D565,$AR$5:$AR$12,0),4))^$J565)+(EXP(-$G565/INDEX($BB$5:$BG$12,MATCH($D565,$AR$5:$AR$12,0),5))*($G565/INDEX($BB$5:$BG$12,MATCH($D565,$AR$5:$AR$12,0),5))^$J565)+(EXP(-$G565/INDEX($BB$5:$BG$12,MATCH($D565,$AR$5:$AR$12,0),6))*($G565/INDEX($BB$5:$BG$12,MATCH($D565,$AR$5:$AR$12,0),6))^$J565)),0)</x:f>
        <x:v>0</x:v>
      </x:c>
      <x:c r="AH565" s="145" t="n">
        <x:f>IFERROR((EXP(-$G565/INDEX($BB$5:$BG$12,MATCH($D565,$AR$5:$AR$12,0),4))*($G565/INDEX($BB$5:$BG$12,MATCH($D565,$AR$5:$AR$12,0),4))^$J565)/((EXP(-$G565/INDEX($BB$5:$BG$12,MATCH($D565,$AR$5:$AR$12,0),1))*($G565/INDEX($BB$5:$BG$12,MATCH($D565,$AR$5:$AR$12,0),1))^$J565)+(EXP(-$G565/INDEX($BB$5:$BG$12,MATCH($D565,$AR$5:$AR$12,0),2))*($G565/INDEX($BB$5:$BG$12,MATCH($D565,$AR$5:$AR$12,0),2))^$J565)+(EXP(-$G565/INDEX($BB$5:$BG$12,MATCH($D565,$AR$5:$AR$12,0),3))*($G565/INDEX($BB$5:$BG$12,MATCH($D565,$AR$5:$AR$12,0),3))^$J565)+(EXP(-$G565/INDEX($BB$5:$BG$12,MATCH($D565,$AR$5:$AR$12,0),4))*($G565/INDEX($BB$5:$BG$12,MATCH($D565,$AR$5:$AR$12,0),4))^$J565)+(EXP(-$G565/INDEX($BB$5:$BG$12,MATCH($D565,$AR$5:$AR$12,0),5))*($G565/INDEX($BB$5:$BG$12,MATCH($D565,$AR$5:$AR$12,0),5))^$J565)+(EXP(-$G565/INDEX($BB$5:$BG$12,MATCH($D565,$AR$5:$AR$12,0),6))*($G565/INDEX($BB$5:$BG$12,MATCH($D565,$AR$5:$AR$12,0),6))^$J565)),0)</x:f>
        <x:v>0</x:v>
      </x:c>
      <x:c r="AI565" s="145" t="n">
        <x:f>IFERROR((EXP(-$G565/INDEX($BB$5:$BG$12,MATCH($D565,$AR$5:$AR$12,0),5))*($G565/INDEX($BB$5:$BG$12,MATCH($D565,$AR$5:$AR$12,0),5))^$J565)/((EXP(-$G565/INDEX($BB$5:$BG$12,MATCH($D565,$AR$5:$AR$12,0),1))*($G565/INDEX($BB$5:$BG$12,MATCH($D565,$AR$5:$AR$12,0),1))^$J565)+(EXP(-$G565/INDEX($BB$5:$BG$12,MATCH($D565,$AR$5:$AR$12,0),2))*($G565/INDEX($BB$5:$BG$12,MATCH($D565,$AR$5:$AR$12,0),2))^$J565)+(EXP(-$G565/INDEX($BB$5:$BG$12,MATCH($D565,$AR$5:$AR$12,0),3))*($G565/INDEX($BB$5:$BG$12,MATCH($D565,$AR$5:$AR$12,0),3))^$J565)+(EXP(-$G565/INDEX($BB$5:$BG$12,MATCH($D565,$AR$5:$AR$12,0),4))*($G565/INDEX($BB$5:$BG$12,MATCH($D565,$AR$5:$AR$12,0),4))^$J565)+(EXP(-$G565/INDEX($BB$5:$BG$12,MATCH($D565,$AR$5:$AR$12,0),5))*($G565/INDEX($BB$5:$BG$12,MATCH($D565,$AR$5:$AR$12,0),5))^$J565)+(EXP(-$G565/INDEX($BB$5:$BG$12,MATCH($D565,$AR$5:$AR$12,0),6))*($G565/INDEX($BB$5:$BG$12,MATCH($D565,$AR$5:$AR$12,0),6))^$J565)),0)</x:f>
        <x:v>0</x:v>
      </x:c>
      <x:c r="AJ565" s="145" t="n">
        <x:f>IFERROR((EXP(-$G565/INDEX($BB$5:$BG$12,MATCH($D565,$AR$5:$AR$12,0),6))*($G565/INDEX($BB$5:$BG$12,MATCH($D565,$AR$5:$AR$12,0),6))^$J565)/((EXP(-$G565/INDEX($BB$5:$BG$12,MATCH($D565,$AR$5:$AR$12,0),1))*($G565/INDEX($BB$5:$BG$12,MATCH($D565,$AR$5:$AR$12,0),1))^$J565)+(EXP(-$G565/INDEX($BB$5:$BG$12,MATCH($D565,$AR$5:$AR$12,0),2))*($G565/INDEX($BB$5:$BG$12,MATCH($D565,$AR$5:$AR$12,0),2))^$J565)+(EXP(-$G565/INDEX($BB$5:$BG$12,MATCH($D565,$AR$5:$AR$12,0),3))*($G565/INDEX($BB$5:$BG$12,MATCH($D565,$AR$5:$AR$12,0),3))^$J565)+(EXP(-$G565/INDEX($BB$5:$BG$12,MATCH($D565,$AR$5:$AR$12,0),4))*($G565/INDEX($BB$5:$BG$12,MATCH($D565,$AR$5:$AR$12,0),4))^$J565)+(EXP(-$G565/INDEX($BB$5:$BG$12,MATCH($D565,$AR$5:$AR$12,0),5))*($G565/INDEX($BB$5:$BG$12,MATCH($D565,$AR$5:$AR$12,0),5))^$J565)+(EXP(-$G565/INDEX($BB$5:$BG$12,MATCH($D565,$AR$5:$AR$12,0),6))*($G565/INDEX($BB$5:$BG$12,MATCH($D565,$AR$5:$AR$12,0),6))^$J565)),0)</x:f>
        <x:v>0</x:v>
      </x:c>
      <x:c r="BJ565"/>
      <x:c r="BK565"/>
      <x:c r="BL565"/>
      <x:c r="BM565"/>
      <x:c r="BN565"/>
      <x:c r="BO565"/>
      <x:c r="BP565"/>
      <x:c r="BQ565"/>
      <x:c r="BR565"/>
      <x:c r="BS565"/>
      <x:c r="BT565"/>
      <x:c r="BU565"/>
      <x:c r="BV565"/>
      <x:c r="BW565"/>
      <x:c r="BX565"/>
      <x:c r="BY565"/>
      <x:c r="BZ565"/>
    </x:row>
    <x:row r="566">
      <x:c r="A566" s="30" t="n">
        <x:f>'対象台データ'!A564</x:f>
        <x:v>46230</x:v>
      </x:c>
      <x:c r="B566" s="1004" t="str">
        <x:f>'対象台データ'!B564</x:f>
        <x:v>月</x:v>
      </x:c>
      <x:c r="C566" s="1004" t="str">
        <x:f>'対象台データ'!C564</x:f>
        <x:v>7/27</x:v>
      </x:c>
      <x:c r="D566" t="str">
        <x:f>'対象台データ'!D564</x:f>
        <x:v>新鬼武者3</x:v>
      </x:c>
      <x:c r="E566" s="1015" t="n">
        <x:f>IF($X566="A",MIN(100,MAX(0,55+(V566-55)*(1+0.4*SQRT(MIN(G566/8000,1))))),MIN(100,MAX(0,V566)))</x:f>
        <x:v>48.55559589154356</x:v>
      </x:c>
      <x:c r="F566" s="1017" t="n">
        <x:f>'対象台データ'!E564</x:f>
        <x:v>760</x:v>
      </x:c>
      <x:c r="G566" s="644" t="n">
        <x:f>'対象台データ'!F564</x:f>
        <x:v>3360</x:v>
      </x:c>
      <x:c r="H566" s="644" t="n">
        <x:f>'対象台データ'!G564</x:f>
        <x:v>1191</x:v>
      </x:c>
      <x:c r="I566" s="644" t="n">
        <x:f>'対象台データ'!H564</x:f>
        <x:v>0</x:v>
      </x:c>
      <x:c r="J566" s="644" t="n">
        <x:f>'対象台データ'!I564</x:f>
        <x:v>13</x:v>
      </x:c>
      <x:c r="K566" s="145" t="n">
        <x:f>'対象台データ'!K564</x:f>
        <x:v>1.1181547619047618</x:v>
      </x:c>
      <x:c r="L566" s="28" t="n">
        <x:f>IF(G566&lt;=0,5,IF(G566&lt;1500,5+(G566-0)*(20-5)/(1500-0),IF(G566&lt;3000,20+(G566-1500)*(40-20)/(3000-1500),IF(G566&lt;4500,40+(G566-3000)*(58-40)/(4500-3000),IF(G566&lt;6000,58+(G566-4500)*(72-58)/(6000-4500),IF(G566&lt;7500,72+(G566-6000)*(84-72)/(7500-6000),IF(G566&lt;9000,84+(G566-7500)*(93-84)/(9000-7500),IF(G566&lt;11000,93+(G566-9000)*(100-93)/(11000-9000),100))))))))</x:f>
        <x:v>44.32</x:v>
      </x:c>
      <x:c r="M566" s="28" t="n">
        <x:v>1</x:v>
      </x:c>
      <x:c r="N566" s="28" t="n">
        <x:f>MIN(100,L566*M566)</x:f>
        <x:v>44.32</x:v>
      </x:c>
      <x:c r="O566" s="28" t="n">
        <x:f>IF(K566&lt;=0.8,0,IF(K566&lt;0.9,0+(K566-0.8)*(10-0)/(0.9-0.8),IF(K566&lt;1,10+(K566-0.9)*(35-10)/(1-0.9),IF(K566&lt;1.2,35+(K566-1)*(87-35)/(1.2-1),IF(K566&lt;1.3,87+(K566-1.2)*(96-87)/(1.3-1.2),IF(K566&lt;1.45,96+(K566-1.3)*(100-96)/(1.45-1.3),100))))))</x:f>
        <x:v>65.72023809523807</x:v>
      </x:c>
      <x:c r="P566" s="145" t="n">
        <x:f>MIN(1,SQRT(G566/8000))</x:f>
        <x:v>0.648074069840786</x:v>
      </x:c>
      <x:c r="Q566" s="28" t="n">
        <x:f>35+(O566-35)*P566</x:f>
        <x:v>54.90898972885889</x:v>
      </x:c>
      <x:c r="R566" s="28" t="n">
        <x:f>IF(K566&lt;0.95,MIN(25,(0.95-K566)*250),0)</x:f>
        <x:v>0</x:v>
      </x:c>
      <x:c r="S566" s="28" t="n">
        <x:f>IF($X566="A",Y566*5+Z566*15+AA566*30+AB566*60+AC566*80+AD566*100,0)</x:f>
        <x:v>0</x:v>
      </x:c>
      <x:c r="T566" s="28" t="n">
        <x:f>IF($X566="A",AE566*5+AF566*15+AG566*30+AH566*60+AI566*80+AJ566*100,0)</x:f>
        <x:v>0</x:v>
      </x:c>
      <x:c r="U566" s="28" t="n">
        <x:f>IF($X566="A",S566*15%+T566*30%+Q566*55%,0)</x:f>
        <x:v>0</x:v>
      </x:c>
      <x:c r="V566" s="1019" t="n">
        <x:f>IF($X566="A",U566*80%+N566*20%,N566*IFERROR(INDEX($AT$5:$AT$60,MATCH($D566,$AR$5:$AR$60,0)),0.6)+Q566*IFERROR(INDEX($AU$5:$AU$60,MATCH($D566,$AR$5:$AR$60,0)),0.4)-R566)</x:f>
        <x:v>48.55559589154356</x:v>
      </x:c>
      <x:c r="W566" s="25" t="str">
        <x:f>IF(E566&gt;=90,"設定6級候補",IF(E566&gt;=75,"設定4以上強候補",IF(E566&gt;=60,"設定4以上を疑う","要観察")))</x:f>
        <x:v>要観察</x:v>
      </x:c>
      <x:c r="X566" s="1004" t="str">
        <x:f>IFERROR(INDEX($AS$5:$AS$60,MATCH($D566,$AR$5:$AR$60,0)),"AT")</x:f>
        <x:v>AT</x:v>
      </x:c>
      <x:c r="Y566" s="145" t="n">
        <x:f>IFERROR((EXP(-$G566/INDEX($AV$5:$BA$12,MATCH($D566,$AR$5:$AR$12,0),1))*($G566/INDEX($AV$5:$BA$12,MATCH($D566,$AR$5:$AR$12,0),1))^$I566)/((EXP(-$G566/INDEX($AV$5:$BA$12,MATCH($D566,$AR$5:$AR$12,0),1))*($G566/INDEX($AV$5:$BA$12,MATCH($D566,$AR$5:$AR$12,0),1))^$I566)+(EXP(-$G566/INDEX($AV$5:$BA$12,MATCH($D566,$AR$5:$AR$12,0),2))*($G566/INDEX($AV$5:$BA$12,MATCH($D566,$AR$5:$AR$12,0),2))^$I566)+(EXP(-$G566/INDEX($AV$5:$BA$12,MATCH($D566,$AR$5:$AR$12,0),3))*($G566/INDEX($AV$5:$BA$12,MATCH($D566,$AR$5:$AR$12,0),3))^$I566)+(EXP(-$G566/INDEX($AV$5:$BA$12,MATCH($D566,$AR$5:$AR$12,0),4))*($G566/INDEX($AV$5:$BA$12,MATCH($D566,$AR$5:$AR$12,0),4))^$I566)+(EXP(-$G566/INDEX($AV$5:$BA$12,MATCH($D566,$AR$5:$AR$12,0),5))*($G566/INDEX($AV$5:$BA$12,MATCH($D566,$AR$5:$AR$12,0),5))^$I566)+(EXP(-$G566/INDEX($AV$5:$BA$12,MATCH($D566,$AR$5:$AR$12,0),6))*($G566/INDEX($AV$5:$BA$12,MATCH($D566,$AR$5:$AR$12,0),6))^$I566)),0)</x:f>
        <x:v>0</x:v>
      </x:c>
      <x:c r="Z566" s="145" t="n">
        <x:f>IFERROR((EXP(-$G566/INDEX($AV$5:$BA$12,MATCH($D566,$AR$5:$AR$12,0),2))*($G566/INDEX($AV$5:$BA$12,MATCH($D566,$AR$5:$AR$12,0),2))^$I566)/((EXP(-$G566/INDEX($AV$5:$BA$12,MATCH($D566,$AR$5:$AR$12,0),1))*($G566/INDEX($AV$5:$BA$12,MATCH($D566,$AR$5:$AR$12,0),1))^$I566)+(EXP(-$G566/INDEX($AV$5:$BA$12,MATCH($D566,$AR$5:$AR$12,0),2))*($G566/INDEX($AV$5:$BA$12,MATCH($D566,$AR$5:$AR$12,0),2))^$I566)+(EXP(-$G566/INDEX($AV$5:$BA$12,MATCH($D566,$AR$5:$AR$12,0),3))*($G566/INDEX($AV$5:$BA$12,MATCH($D566,$AR$5:$AR$12,0),3))^$I566)+(EXP(-$G566/INDEX($AV$5:$BA$12,MATCH($D566,$AR$5:$AR$12,0),4))*($G566/INDEX($AV$5:$BA$12,MATCH($D566,$AR$5:$AR$12,0),4))^$I566)+(EXP(-$G566/INDEX($AV$5:$BA$12,MATCH($D566,$AR$5:$AR$12,0),5))*($G566/INDEX($AV$5:$BA$12,MATCH($D566,$AR$5:$AR$12,0),5))^$I566)+(EXP(-$G566/INDEX($AV$5:$BA$12,MATCH($D566,$AR$5:$AR$12,0),6))*($G566/INDEX($AV$5:$BA$12,MATCH($D566,$AR$5:$AR$12,0),6))^$I566)),0)</x:f>
        <x:v>0</x:v>
      </x:c>
      <x:c r="AA566" s="145" t="n">
        <x:f>IFERROR((EXP(-$G566/INDEX($AV$5:$BA$12,MATCH($D566,$AR$5:$AR$12,0),3))*($G566/INDEX($AV$5:$BA$12,MATCH($D566,$AR$5:$AR$12,0),3))^$I566)/((EXP(-$G566/INDEX($AV$5:$BA$12,MATCH($D566,$AR$5:$AR$12,0),1))*($G566/INDEX($AV$5:$BA$12,MATCH($D566,$AR$5:$AR$12,0),1))^$I566)+(EXP(-$G566/INDEX($AV$5:$BA$12,MATCH($D566,$AR$5:$AR$12,0),2))*($G566/INDEX($AV$5:$BA$12,MATCH($D566,$AR$5:$AR$12,0),2))^$I566)+(EXP(-$G566/INDEX($AV$5:$BA$12,MATCH($D566,$AR$5:$AR$12,0),3))*($G566/INDEX($AV$5:$BA$12,MATCH($D566,$AR$5:$AR$12,0),3))^$I566)+(EXP(-$G566/INDEX($AV$5:$BA$12,MATCH($D566,$AR$5:$AR$12,0),4))*($G566/INDEX($AV$5:$BA$12,MATCH($D566,$AR$5:$AR$12,0),4))^$I566)+(EXP(-$G566/INDEX($AV$5:$BA$12,MATCH($D566,$AR$5:$AR$12,0),5))*($G566/INDEX($AV$5:$BA$12,MATCH($D566,$AR$5:$AR$12,0),5))^$I566)+(EXP(-$G566/INDEX($AV$5:$BA$12,MATCH($D566,$AR$5:$AR$12,0),6))*($G566/INDEX($AV$5:$BA$12,MATCH($D566,$AR$5:$AR$12,0),6))^$I566)),0)</x:f>
        <x:v>0</x:v>
      </x:c>
      <x:c r="AB566" s="145" t="n">
        <x:f>IFERROR((EXP(-$G566/INDEX($AV$5:$BA$12,MATCH($D566,$AR$5:$AR$12,0),4))*($G566/INDEX($AV$5:$BA$12,MATCH($D566,$AR$5:$AR$12,0),4))^$I566)/((EXP(-$G566/INDEX($AV$5:$BA$12,MATCH($D566,$AR$5:$AR$12,0),1))*($G566/INDEX($AV$5:$BA$12,MATCH($D566,$AR$5:$AR$12,0),1))^$I566)+(EXP(-$G566/INDEX($AV$5:$BA$12,MATCH($D566,$AR$5:$AR$12,0),2))*($G566/INDEX($AV$5:$BA$12,MATCH($D566,$AR$5:$AR$12,0),2))^$I566)+(EXP(-$G566/INDEX($AV$5:$BA$12,MATCH($D566,$AR$5:$AR$12,0),3))*($G566/INDEX($AV$5:$BA$12,MATCH($D566,$AR$5:$AR$12,0),3))^$I566)+(EXP(-$G566/INDEX($AV$5:$BA$12,MATCH($D566,$AR$5:$AR$12,0),4))*($G566/INDEX($AV$5:$BA$12,MATCH($D566,$AR$5:$AR$12,0),4))^$I566)+(EXP(-$G566/INDEX($AV$5:$BA$12,MATCH($D566,$AR$5:$AR$12,0),5))*($G566/INDEX($AV$5:$BA$12,MATCH($D566,$AR$5:$AR$12,0),5))^$I566)+(EXP(-$G566/INDEX($AV$5:$BA$12,MATCH($D566,$AR$5:$AR$12,0),6))*($G566/INDEX($AV$5:$BA$12,MATCH($D566,$AR$5:$AR$12,0),6))^$I566)),0)</x:f>
        <x:v>0</x:v>
      </x:c>
      <x:c r="AC566" s="145" t="n">
        <x:f>IFERROR((EXP(-$G566/INDEX($AV$5:$BA$12,MATCH($D566,$AR$5:$AR$12,0),5))*($G566/INDEX($AV$5:$BA$12,MATCH($D566,$AR$5:$AR$12,0),5))^$I566)/((EXP(-$G566/INDEX($AV$5:$BA$12,MATCH($D566,$AR$5:$AR$12,0),1))*($G566/INDEX($AV$5:$BA$12,MATCH($D566,$AR$5:$AR$12,0),1))^$I566)+(EXP(-$G566/INDEX($AV$5:$BA$12,MATCH($D566,$AR$5:$AR$12,0),2))*($G566/INDEX($AV$5:$BA$12,MATCH($D566,$AR$5:$AR$12,0),2))^$I566)+(EXP(-$G566/INDEX($AV$5:$BA$12,MATCH($D566,$AR$5:$AR$12,0),3))*($G566/INDEX($AV$5:$BA$12,MATCH($D566,$AR$5:$AR$12,0),3))^$I566)+(EXP(-$G566/INDEX($AV$5:$BA$12,MATCH($D566,$AR$5:$AR$12,0),4))*($G566/INDEX($AV$5:$BA$12,MATCH($D566,$AR$5:$AR$12,0),4))^$I566)+(EXP(-$G566/INDEX($AV$5:$BA$12,MATCH($D566,$AR$5:$AR$12,0),5))*($G566/INDEX($AV$5:$BA$12,MATCH($D566,$AR$5:$AR$12,0),5))^$I566)+(EXP(-$G566/INDEX($AV$5:$BA$12,MATCH($D566,$AR$5:$AR$12,0),6))*($G566/INDEX($AV$5:$BA$12,MATCH($D566,$AR$5:$AR$12,0),6))^$I566)),0)</x:f>
        <x:v>0</x:v>
      </x:c>
      <x:c r="AD566" s="145" t="n">
        <x:f>IFERROR((EXP(-$G566/INDEX($AV$5:$BA$12,MATCH($D566,$AR$5:$AR$12,0),6))*($G566/INDEX($AV$5:$BA$12,MATCH($D566,$AR$5:$AR$12,0),6))^$I566)/((EXP(-$G566/INDEX($AV$5:$BA$12,MATCH($D566,$AR$5:$AR$12,0),1))*($G566/INDEX($AV$5:$BA$12,MATCH($D566,$AR$5:$AR$12,0),1))^$I566)+(EXP(-$G566/INDEX($AV$5:$BA$12,MATCH($D566,$AR$5:$AR$12,0),2))*($G566/INDEX($AV$5:$BA$12,MATCH($D566,$AR$5:$AR$12,0),2))^$I566)+(EXP(-$G566/INDEX($AV$5:$BA$12,MATCH($D566,$AR$5:$AR$12,0),3))*($G566/INDEX($AV$5:$BA$12,MATCH($D566,$AR$5:$AR$12,0),3))^$I566)+(EXP(-$G566/INDEX($AV$5:$BA$12,MATCH($D566,$AR$5:$AR$12,0),4))*($G566/INDEX($AV$5:$BA$12,MATCH($D566,$AR$5:$AR$12,0),4))^$I566)+(EXP(-$G566/INDEX($AV$5:$BA$12,MATCH($D566,$AR$5:$AR$12,0),5))*($G566/INDEX($AV$5:$BA$12,MATCH($D566,$AR$5:$AR$12,0),5))^$I566)+(EXP(-$G566/INDEX($AV$5:$BA$12,MATCH($D566,$AR$5:$AR$12,0),6))*($G566/INDEX($AV$5:$BA$12,MATCH($D566,$AR$5:$AR$12,0),6))^$I566)),0)</x:f>
        <x:v>0</x:v>
      </x:c>
      <x:c r="AE566" s="145" t="n">
        <x:f>IFERROR((EXP(-$G566/INDEX($BB$5:$BG$12,MATCH($D566,$AR$5:$AR$12,0),1))*($G566/INDEX($BB$5:$BG$12,MATCH($D566,$AR$5:$AR$12,0),1))^$J566)/((EXP(-$G566/INDEX($BB$5:$BG$12,MATCH($D566,$AR$5:$AR$12,0),1))*($G566/INDEX($BB$5:$BG$12,MATCH($D566,$AR$5:$AR$12,0),1))^$J566)+(EXP(-$G566/INDEX($BB$5:$BG$12,MATCH($D566,$AR$5:$AR$12,0),2))*($G566/INDEX($BB$5:$BG$12,MATCH($D566,$AR$5:$AR$12,0),2))^$J566)+(EXP(-$G566/INDEX($BB$5:$BG$12,MATCH($D566,$AR$5:$AR$12,0),3))*($G566/INDEX($BB$5:$BG$12,MATCH($D566,$AR$5:$AR$12,0),3))^$J566)+(EXP(-$G566/INDEX($BB$5:$BG$12,MATCH($D566,$AR$5:$AR$12,0),4))*($G566/INDEX($BB$5:$BG$12,MATCH($D566,$AR$5:$AR$12,0),4))^$J566)+(EXP(-$G566/INDEX($BB$5:$BG$12,MATCH($D566,$AR$5:$AR$12,0),5))*($G566/INDEX($BB$5:$BG$12,MATCH($D566,$AR$5:$AR$12,0),5))^$J566)+(EXP(-$G566/INDEX($BB$5:$BG$12,MATCH($D566,$AR$5:$AR$12,0),6))*($G566/INDEX($BB$5:$BG$12,MATCH($D566,$AR$5:$AR$12,0),6))^$J566)),0)</x:f>
        <x:v>0</x:v>
      </x:c>
      <x:c r="AF566" s="145" t="n">
        <x:f>IFERROR((EXP(-$G566/INDEX($BB$5:$BG$12,MATCH($D566,$AR$5:$AR$12,0),2))*($G566/INDEX($BB$5:$BG$12,MATCH($D566,$AR$5:$AR$12,0),2))^$J566)/((EXP(-$G566/INDEX($BB$5:$BG$12,MATCH($D566,$AR$5:$AR$12,0),1))*($G566/INDEX($BB$5:$BG$12,MATCH($D566,$AR$5:$AR$12,0),1))^$J566)+(EXP(-$G566/INDEX($BB$5:$BG$12,MATCH($D566,$AR$5:$AR$12,0),2))*($G566/INDEX($BB$5:$BG$12,MATCH($D566,$AR$5:$AR$12,0),2))^$J566)+(EXP(-$G566/INDEX($BB$5:$BG$12,MATCH($D566,$AR$5:$AR$12,0),3))*($G566/INDEX($BB$5:$BG$12,MATCH($D566,$AR$5:$AR$12,0),3))^$J566)+(EXP(-$G566/INDEX($BB$5:$BG$12,MATCH($D566,$AR$5:$AR$12,0),4))*($G566/INDEX($BB$5:$BG$12,MATCH($D566,$AR$5:$AR$12,0),4))^$J566)+(EXP(-$G566/INDEX($BB$5:$BG$12,MATCH($D566,$AR$5:$AR$12,0),5))*($G566/INDEX($BB$5:$BG$12,MATCH($D566,$AR$5:$AR$12,0),5))^$J566)+(EXP(-$G566/INDEX($BB$5:$BG$12,MATCH($D566,$AR$5:$AR$12,0),6))*($G566/INDEX($BB$5:$BG$12,MATCH($D566,$AR$5:$AR$12,0),6))^$J566)),0)</x:f>
        <x:v>0</x:v>
      </x:c>
      <x:c r="AG566" s="145" t="n">
        <x:f>IFERROR((EXP(-$G566/INDEX($BB$5:$BG$12,MATCH($D566,$AR$5:$AR$12,0),3))*($G566/INDEX($BB$5:$BG$12,MATCH($D566,$AR$5:$AR$12,0),3))^$J566)/((EXP(-$G566/INDEX($BB$5:$BG$12,MATCH($D566,$AR$5:$AR$12,0),1))*($G566/INDEX($BB$5:$BG$12,MATCH($D566,$AR$5:$AR$12,0),1))^$J566)+(EXP(-$G566/INDEX($BB$5:$BG$12,MATCH($D566,$AR$5:$AR$12,0),2))*($G566/INDEX($BB$5:$BG$12,MATCH($D566,$AR$5:$AR$12,0),2))^$J566)+(EXP(-$G566/INDEX($BB$5:$BG$12,MATCH($D566,$AR$5:$AR$12,0),3))*($G566/INDEX($BB$5:$BG$12,MATCH($D566,$AR$5:$AR$12,0),3))^$J566)+(EXP(-$G566/INDEX($BB$5:$BG$12,MATCH($D566,$AR$5:$AR$12,0),4))*($G566/INDEX($BB$5:$BG$12,MATCH($D566,$AR$5:$AR$12,0),4))^$J566)+(EXP(-$G566/INDEX($BB$5:$BG$12,MATCH($D566,$AR$5:$AR$12,0),5))*($G566/INDEX($BB$5:$BG$12,MATCH($D566,$AR$5:$AR$12,0),5))^$J566)+(EXP(-$G566/INDEX($BB$5:$BG$12,MATCH($D566,$AR$5:$AR$12,0),6))*($G566/INDEX($BB$5:$BG$12,MATCH($D566,$AR$5:$AR$12,0),6))^$J566)),0)</x:f>
        <x:v>0</x:v>
      </x:c>
      <x:c r="AH566" s="145" t="n">
        <x:f>IFERROR((EXP(-$G566/INDEX($BB$5:$BG$12,MATCH($D566,$AR$5:$AR$12,0),4))*($G566/INDEX($BB$5:$BG$12,MATCH($D566,$AR$5:$AR$12,0),4))^$J566)/((EXP(-$G566/INDEX($BB$5:$BG$12,MATCH($D566,$AR$5:$AR$12,0),1))*($G566/INDEX($BB$5:$BG$12,MATCH($D566,$AR$5:$AR$12,0),1))^$J566)+(EXP(-$G566/INDEX($BB$5:$BG$12,MATCH($D566,$AR$5:$AR$12,0),2))*($G566/INDEX($BB$5:$BG$12,MATCH($D566,$AR$5:$AR$12,0),2))^$J566)+(EXP(-$G566/INDEX($BB$5:$BG$12,MATCH($D566,$AR$5:$AR$12,0),3))*($G566/INDEX($BB$5:$BG$12,MATCH($D566,$AR$5:$AR$12,0),3))^$J566)+(EXP(-$G566/INDEX($BB$5:$BG$12,MATCH($D566,$AR$5:$AR$12,0),4))*($G566/INDEX($BB$5:$BG$12,MATCH($D566,$AR$5:$AR$12,0),4))^$J566)+(EXP(-$G566/INDEX($BB$5:$BG$12,MATCH($D566,$AR$5:$AR$12,0),5))*($G566/INDEX($BB$5:$BG$12,MATCH($D566,$AR$5:$AR$12,0),5))^$J566)+(EXP(-$G566/INDEX($BB$5:$BG$12,MATCH($D566,$AR$5:$AR$12,0),6))*($G566/INDEX($BB$5:$BG$12,MATCH($D566,$AR$5:$AR$12,0),6))^$J566)),0)</x:f>
        <x:v>0</x:v>
      </x:c>
      <x:c r="AI566" s="145" t="n">
        <x:f>IFERROR((EXP(-$G566/INDEX($BB$5:$BG$12,MATCH($D566,$AR$5:$AR$12,0),5))*($G566/INDEX($BB$5:$BG$12,MATCH($D566,$AR$5:$AR$12,0),5))^$J566)/((EXP(-$G566/INDEX($BB$5:$BG$12,MATCH($D566,$AR$5:$AR$12,0),1))*($G566/INDEX($BB$5:$BG$12,MATCH($D566,$AR$5:$AR$12,0),1))^$J566)+(EXP(-$G566/INDEX($BB$5:$BG$12,MATCH($D566,$AR$5:$AR$12,0),2))*($G566/INDEX($BB$5:$BG$12,MATCH($D566,$AR$5:$AR$12,0),2))^$J566)+(EXP(-$G566/INDEX($BB$5:$BG$12,MATCH($D566,$AR$5:$AR$12,0),3))*($G566/INDEX($BB$5:$BG$12,MATCH($D566,$AR$5:$AR$12,0),3))^$J566)+(EXP(-$G566/INDEX($BB$5:$BG$12,MATCH($D566,$AR$5:$AR$12,0),4))*($G566/INDEX($BB$5:$BG$12,MATCH($D566,$AR$5:$AR$12,0),4))^$J566)+(EXP(-$G566/INDEX($BB$5:$BG$12,MATCH($D566,$AR$5:$AR$12,0),5))*($G566/INDEX($BB$5:$BG$12,MATCH($D566,$AR$5:$AR$12,0),5))^$J566)+(EXP(-$G566/INDEX($BB$5:$BG$12,MATCH($D566,$AR$5:$AR$12,0),6))*($G566/INDEX($BB$5:$BG$12,MATCH($D566,$AR$5:$AR$12,0),6))^$J566)),0)</x:f>
        <x:v>0</x:v>
      </x:c>
      <x:c r="AJ566" s="145" t="n">
        <x:f>IFERROR((EXP(-$G566/INDEX($BB$5:$BG$12,MATCH($D566,$AR$5:$AR$12,0),6))*($G566/INDEX($BB$5:$BG$12,MATCH($D566,$AR$5:$AR$12,0),6))^$J566)/((EXP(-$G566/INDEX($BB$5:$BG$12,MATCH($D566,$AR$5:$AR$12,0),1))*($G566/INDEX($BB$5:$BG$12,MATCH($D566,$AR$5:$AR$12,0),1))^$J566)+(EXP(-$G566/INDEX($BB$5:$BG$12,MATCH($D566,$AR$5:$AR$12,0),2))*($G566/INDEX($BB$5:$BG$12,MATCH($D566,$AR$5:$AR$12,0),2))^$J566)+(EXP(-$G566/INDEX($BB$5:$BG$12,MATCH($D566,$AR$5:$AR$12,0),3))*($G566/INDEX($BB$5:$BG$12,MATCH($D566,$AR$5:$AR$12,0),3))^$J566)+(EXP(-$G566/INDEX($BB$5:$BG$12,MATCH($D566,$AR$5:$AR$12,0),4))*($G566/INDEX($BB$5:$BG$12,MATCH($D566,$AR$5:$AR$12,0),4))^$J566)+(EXP(-$G566/INDEX($BB$5:$BG$12,MATCH($D566,$AR$5:$AR$12,0),5))*($G566/INDEX($BB$5:$BG$12,MATCH($D566,$AR$5:$AR$12,0),5))^$J566)+(EXP(-$G566/INDEX($BB$5:$BG$12,MATCH($D566,$AR$5:$AR$12,0),6))*($G566/INDEX($BB$5:$BG$12,MATCH($D566,$AR$5:$AR$12,0),6))^$J566)),0)</x:f>
        <x:v>0</x:v>
      </x:c>
      <x:c r="BJ566"/>
      <x:c r="BK566"/>
      <x:c r="BL566"/>
      <x:c r="BM566"/>
      <x:c r="BN566"/>
      <x:c r="BO566"/>
      <x:c r="BP566"/>
      <x:c r="BQ566"/>
      <x:c r="BR566"/>
      <x:c r="BS566"/>
      <x:c r="BT566"/>
      <x:c r="BU566"/>
      <x:c r="BV566"/>
      <x:c r="BW566"/>
      <x:c r="BX566"/>
      <x:c r="BY566"/>
      <x:c r="BZ566"/>
    </x:row>
    <x:row r="567">
      <x:c r="A567" s="30" t="n">
        <x:f>'対象台データ'!A565</x:f>
        <x:v>46230</x:v>
      </x:c>
      <x:c r="B567" s="1004" t="str">
        <x:f>'対象台データ'!B565</x:f>
        <x:v>月</x:v>
      </x:c>
      <x:c r="C567" s="1004" t="str">
        <x:f>'対象台データ'!C565</x:f>
        <x:v>7/27</x:v>
      </x:c>
      <x:c r="D567" t="str">
        <x:f>'対象台データ'!D565</x:f>
        <x:v>ToLOVEるダークネス</x:v>
      </x:c>
      <x:c r="E567" s="1015" t="n">
        <x:f>IF($X567="A",MIN(100,MAX(0,55+(V567-55)*(1+0.4*SQRT(MIN(G567/8000,1))))),MIN(100,MAX(0,V567)))</x:f>
        <x:v>52.23231468112184</x:v>
      </x:c>
      <x:c r="F567" s="1017" t="n">
        <x:f>'対象台データ'!E565</x:f>
        <x:v>724</x:v>
      </x:c>
      <x:c r="G567" s="644" t="n">
        <x:f>'対象台データ'!F565</x:f>
        <x:v>3003</x:v>
      </x:c>
      <x:c r="H567" s="644" t="n">
        <x:f>'対象台データ'!G565</x:f>
        <x:v>2401</x:v>
      </x:c>
      <x:c r="I567" s="644" t="n">
        <x:f>'対象台データ'!H565</x:f>
        <x:v>24</x:v>
      </x:c>
      <x:c r="J567" s="644" t="n">
        <x:f>'対象台データ'!I565</x:f>
        <x:v>0</x:v>
      </x:c>
      <x:c r="K567" s="145" t="n">
        <x:f>'対象台データ'!K565</x:f>
        <x:v>1.2665112665112666</x:v>
      </x:c>
      <x:c r="L567" s="28" t="n">
        <x:f>IF(G567&lt;=0,5,IF(G567&lt;1500,5+(G567-0)*(20-5)/(1500-0),IF(G567&lt;3000,20+(G567-1500)*(40-20)/(3000-1500),IF(G567&lt;4500,40+(G567-3000)*(58-40)/(4500-3000),IF(G567&lt;6000,58+(G567-4500)*(72-58)/(6000-4500),IF(G567&lt;7500,72+(G567-6000)*(84-72)/(7500-6000),IF(G567&lt;9000,84+(G567-7500)*(93-84)/(9000-7500),IF(G567&lt;11000,93+(G567-9000)*(100-93)/(11000-9000),100))))))))</x:f>
        <x:v>40.036</x:v>
      </x:c>
      <x:c r="M567" s="28" t="n">
        <x:v>1</x:v>
      </x:c>
      <x:c r="N567" s="28" t="n">
        <x:f>MIN(100,L567*M567)</x:f>
        <x:v>40.036</x:v>
      </x:c>
      <x:c r="O567" s="28" t="n">
        <x:f>IF(K567&lt;=0.8,0,IF(K567&lt;0.9,0+(K567-0.8)*(10-0)/(0.9-0.8),IF(K567&lt;1,10+(K567-0.9)*(35-10)/(1-0.9),IF(K567&lt;1.2,35+(K567-1)*(87-35)/(1.2-1),IF(K567&lt;1.3,87+(K567-1.2)*(96-87)/(1.3-1.2),IF(K567&lt;1.45,96+(K567-1.3)*(100-96)/(1.45-1.3),100))))))</x:f>
        <x:v>92.98601398601399</x:v>
      </x:c>
      <x:c r="P567" s="145" t="n">
        <x:f>MIN(1,SQRT(G567/8000))</x:f>
        <x:v>0.6126785454053374</x:v>
      </x:c>
      <x:c r="Q567" s="28" t="n">
        <x:f>35+(O567-35)*P567</x:f>
        <x:v>70.5267867028046</x:v>
      </x:c>
      <x:c r="R567" s="28" t="n">
        <x:f>IF(K567&lt;0.95,MIN(25,(0.95-K567)*250),0)</x:f>
        <x:v>0</x:v>
      </x:c>
      <x:c r="S567" s="28" t="n">
        <x:f>IF($X567="A",Y567*5+Z567*15+AA567*30+AB567*60+AC567*80+AD567*100,0)</x:f>
        <x:v>0</x:v>
      </x:c>
      <x:c r="T567" s="28" t="n">
        <x:f>IF($X567="A",AE567*5+AF567*15+AG567*30+AH567*60+AI567*80+AJ567*100,0)</x:f>
        <x:v>0</x:v>
      </x:c>
      <x:c r="U567" s="28" t="n">
        <x:f>IF($X567="A",S567*15%+T567*30%+Q567*55%,0)</x:f>
        <x:v>0</x:v>
      </x:c>
      <x:c r="V567" s="1019" t="n">
        <x:f>IF($X567="A",U567*80%+N567*20%,N567*IFERROR(INDEX($AT$5:$AT$60,MATCH($D567,$AR$5:$AR$60,0)),0.6)+Q567*IFERROR(INDEX($AU$5:$AU$60,MATCH($D567,$AR$5:$AR$60,0)),0.4)-R567)</x:f>
        <x:v>52.23231468112184</x:v>
      </x:c>
      <x:c r="W567" s="25" t="str">
        <x:f>IF(E567&gt;=90,"設定6級候補",IF(E567&gt;=75,"設定4以上強候補",IF(E567&gt;=60,"設定4以上を疑う","要観察")))</x:f>
        <x:v>要観察</x:v>
      </x:c>
      <x:c r="X567" s="1004" t="str">
        <x:f>IFERROR(INDEX($AS$5:$AS$60,MATCH($D567,$AR$5:$AR$60,0)),"AT")</x:f>
        <x:v>AT</x:v>
      </x:c>
      <x:c r="Y567" s="145" t="n">
        <x:f>IFERROR((EXP(-$G567/INDEX($AV$5:$BA$12,MATCH($D567,$AR$5:$AR$12,0),1))*($G567/INDEX($AV$5:$BA$12,MATCH($D567,$AR$5:$AR$12,0),1))^$I567)/((EXP(-$G567/INDEX($AV$5:$BA$12,MATCH($D567,$AR$5:$AR$12,0),1))*($G567/INDEX($AV$5:$BA$12,MATCH($D567,$AR$5:$AR$12,0),1))^$I567)+(EXP(-$G567/INDEX($AV$5:$BA$12,MATCH($D567,$AR$5:$AR$12,0),2))*($G567/INDEX($AV$5:$BA$12,MATCH($D567,$AR$5:$AR$12,0),2))^$I567)+(EXP(-$G567/INDEX($AV$5:$BA$12,MATCH($D567,$AR$5:$AR$12,0),3))*($G567/INDEX($AV$5:$BA$12,MATCH($D567,$AR$5:$AR$12,0),3))^$I567)+(EXP(-$G567/INDEX($AV$5:$BA$12,MATCH($D567,$AR$5:$AR$12,0),4))*($G567/INDEX($AV$5:$BA$12,MATCH($D567,$AR$5:$AR$12,0),4))^$I567)+(EXP(-$G567/INDEX($AV$5:$BA$12,MATCH($D567,$AR$5:$AR$12,0),5))*($G567/INDEX($AV$5:$BA$12,MATCH($D567,$AR$5:$AR$12,0),5))^$I567)+(EXP(-$G567/INDEX($AV$5:$BA$12,MATCH($D567,$AR$5:$AR$12,0),6))*($G567/INDEX($AV$5:$BA$12,MATCH($D567,$AR$5:$AR$12,0),6))^$I567)),0)</x:f>
        <x:v>0</x:v>
      </x:c>
      <x:c r="Z567" s="145" t="n">
        <x:f>IFERROR((EXP(-$G567/INDEX($AV$5:$BA$12,MATCH($D567,$AR$5:$AR$12,0),2))*($G567/INDEX($AV$5:$BA$12,MATCH($D567,$AR$5:$AR$12,0),2))^$I567)/((EXP(-$G567/INDEX($AV$5:$BA$12,MATCH($D567,$AR$5:$AR$12,0),1))*($G567/INDEX($AV$5:$BA$12,MATCH($D567,$AR$5:$AR$12,0),1))^$I567)+(EXP(-$G567/INDEX($AV$5:$BA$12,MATCH($D567,$AR$5:$AR$12,0),2))*($G567/INDEX($AV$5:$BA$12,MATCH($D567,$AR$5:$AR$12,0),2))^$I567)+(EXP(-$G567/INDEX($AV$5:$BA$12,MATCH($D567,$AR$5:$AR$12,0),3))*($G567/INDEX($AV$5:$BA$12,MATCH($D567,$AR$5:$AR$12,0),3))^$I567)+(EXP(-$G567/INDEX($AV$5:$BA$12,MATCH($D567,$AR$5:$AR$12,0),4))*($G567/INDEX($AV$5:$BA$12,MATCH($D567,$AR$5:$AR$12,0),4))^$I567)+(EXP(-$G567/INDEX($AV$5:$BA$12,MATCH($D567,$AR$5:$AR$12,0),5))*($G567/INDEX($AV$5:$BA$12,MATCH($D567,$AR$5:$AR$12,0),5))^$I567)+(EXP(-$G567/INDEX($AV$5:$BA$12,MATCH($D567,$AR$5:$AR$12,0),6))*($G567/INDEX($AV$5:$BA$12,MATCH($D567,$AR$5:$AR$12,0),6))^$I567)),0)</x:f>
        <x:v>0</x:v>
      </x:c>
      <x:c r="AA567" s="145" t="n">
        <x:f>IFERROR((EXP(-$G567/INDEX($AV$5:$BA$12,MATCH($D567,$AR$5:$AR$12,0),3))*($G567/INDEX($AV$5:$BA$12,MATCH($D567,$AR$5:$AR$12,0),3))^$I567)/((EXP(-$G567/INDEX($AV$5:$BA$12,MATCH($D567,$AR$5:$AR$12,0),1))*($G567/INDEX($AV$5:$BA$12,MATCH($D567,$AR$5:$AR$12,0),1))^$I567)+(EXP(-$G567/INDEX($AV$5:$BA$12,MATCH($D567,$AR$5:$AR$12,0),2))*($G567/INDEX($AV$5:$BA$12,MATCH($D567,$AR$5:$AR$12,0),2))^$I567)+(EXP(-$G567/INDEX($AV$5:$BA$12,MATCH($D567,$AR$5:$AR$12,0),3))*($G567/INDEX($AV$5:$BA$12,MATCH($D567,$AR$5:$AR$12,0),3))^$I567)+(EXP(-$G567/INDEX($AV$5:$BA$12,MATCH($D567,$AR$5:$AR$12,0),4))*($G567/INDEX($AV$5:$BA$12,MATCH($D567,$AR$5:$AR$12,0),4))^$I567)+(EXP(-$G567/INDEX($AV$5:$BA$12,MATCH($D567,$AR$5:$AR$12,0),5))*($G567/INDEX($AV$5:$BA$12,MATCH($D567,$AR$5:$AR$12,0),5))^$I567)+(EXP(-$G567/INDEX($AV$5:$BA$12,MATCH($D567,$AR$5:$AR$12,0),6))*($G567/INDEX($AV$5:$BA$12,MATCH($D567,$AR$5:$AR$12,0),6))^$I567)),0)</x:f>
        <x:v>0</x:v>
      </x:c>
      <x:c r="AB567" s="145" t="n">
        <x:f>IFERROR((EXP(-$G567/INDEX($AV$5:$BA$12,MATCH($D567,$AR$5:$AR$12,0),4))*($G567/INDEX($AV$5:$BA$12,MATCH($D567,$AR$5:$AR$12,0),4))^$I567)/((EXP(-$G567/INDEX($AV$5:$BA$12,MATCH($D567,$AR$5:$AR$12,0),1))*($G567/INDEX($AV$5:$BA$12,MATCH($D567,$AR$5:$AR$12,0),1))^$I567)+(EXP(-$G567/INDEX($AV$5:$BA$12,MATCH($D567,$AR$5:$AR$12,0),2))*($G567/INDEX($AV$5:$BA$12,MATCH($D567,$AR$5:$AR$12,0),2))^$I567)+(EXP(-$G567/INDEX($AV$5:$BA$12,MATCH($D567,$AR$5:$AR$12,0),3))*($G567/INDEX($AV$5:$BA$12,MATCH($D567,$AR$5:$AR$12,0),3))^$I567)+(EXP(-$G567/INDEX($AV$5:$BA$12,MATCH($D567,$AR$5:$AR$12,0),4))*($G567/INDEX($AV$5:$BA$12,MATCH($D567,$AR$5:$AR$12,0),4))^$I567)+(EXP(-$G567/INDEX($AV$5:$BA$12,MATCH($D567,$AR$5:$AR$12,0),5))*($G567/INDEX($AV$5:$BA$12,MATCH($D567,$AR$5:$AR$12,0),5))^$I567)+(EXP(-$G567/INDEX($AV$5:$BA$12,MATCH($D567,$AR$5:$AR$12,0),6))*($G567/INDEX($AV$5:$BA$12,MATCH($D567,$AR$5:$AR$12,0),6))^$I567)),0)</x:f>
        <x:v>0</x:v>
      </x:c>
      <x:c r="AC567" s="145" t="n">
        <x:f>IFERROR((EXP(-$G567/INDEX($AV$5:$BA$12,MATCH($D567,$AR$5:$AR$12,0),5))*($G567/INDEX($AV$5:$BA$12,MATCH($D567,$AR$5:$AR$12,0),5))^$I567)/((EXP(-$G567/INDEX($AV$5:$BA$12,MATCH($D567,$AR$5:$AR$12,0),1))*($G567/INDEX($AV$5:$BA$12,MATCH($D567,$AR$5:$AR$12,0),1))^$I567)+(EXP(-$G567/INDEX($AV$5:$BA$12,MATCH($D567,$AR$5:$AR$12,0),2))*($G567/INDEX($AV$5:$BA$12,MATCH($D567,$AR$5:$AR$12,0),2))^$I567)+(EXP(-$G567/INDEX($AV$5:$BA$12,MATCH($D567,$AR$5:$AR$12,0),3))*($G567/INDEX($AV$5:$BA$12,MATCH($D567,$AR$5:$AR$12,0),3))^$I567)+(EXP(-$G567/INDEX($AV$5:$BA$12,MATCH($D567,$AR$5:$AR$12,0),4))*($G567/INDEX($AV$5:$BA$12,MATCH($D567,$AR$5:$AR$12,0),4))^$I567)+(EXP(-$G567/INDEX($AV$5:$BA$12,MATCH($D567,$AR$5:$AR$12,0),5))*($G567/INDEX($AV$5:$BA$12,MATCH($D567,$AR$5:$AR$12,0),5))^$I567)+(EXP(-$G567/INDEX($AV$5:$BA$12,MATCH($D567,$AR$5:$AR$12,0),6))*($G567/INDEX($AV$5:$BA$12,MATCH($D567,$AR$5:$AR$12,0),6))^$I567)),0)</x:f>
        <x:v>0</x:v>
      </x:c>
      <x:c r="AD567" s="145" t="n">
        <x:f>IFERROR((EXP(-$G567/INDEX($AV$5:$BA$12,MATCH($D567,$AR$5:$AR$12,0),6))*($G567/INDEX($AV$5:$BA$12,MATCH($D567,$AR$5:$AR$12,0),6))^$I567)/((EXP(-$G567/INDEX($AV$5:$BA$12,MATCH($D567,$AR$5:$AR$12,0),1))*($G567/INDEX($AV$5:$BA$12,MATCH($D567,$AR$5:$AR$12,0),1))^$I567)+(EXP(-$G567/INDEX($AV$5:$BA$12,MATCH($D567,$AR$5:$AR$12,0),2))*($G567/INDEX($AV$5:$BA$12,MATCH($D567,$AR$5:$AR$12,0),2))^$I567)+(EXP(-$G567/INDEX($AV$5:$BA$12,MATCH($D567,$AR$5:$AR$12,0),3))*($G567/INDEX($AV$5:$BA$12,MATCH($D567,$AR$5:$AR$12,0),3))^$I567)+(EXP(-$G567/INDEX($AV$5:$BA$12,MATCH($D567,$AR$5:$AR$12,0),4))*($G567/INDEX($AV$5:$BA$12,MATCH($D567,$AR$5:$AR$12,0),4))^$I567)+(EXP(-$G567/INDEX($AV$5:$BA$12,MATCH($D567,$AR$5:$AR$12,0),5))*($G567/INDEX($AV$5:$BA$12,MATCH($D567,$AR$5:$AR$12,0),5))^$I567)+(EXP(-$G567/INDEX($AV$5:$BA$12,MATCH($D567,$AR$5:$AR$12,0),6))*($G567/INDEX($AV$5:$BA$12,MATCH($D567,$AR$5:$AR$12,0),6))^$I567)),0)</x:f>
        <x:v>0</x:v>
      </x:c>
      <x:c r="AE567" s="145" t="n">
        <x:f>IFERROR((EXP(-$G567/INDEX($BB$5:$BG$12,MATCH($D567,$AR$5:$AR$12,0),1))*($G567/INDEX($BB$5:$BG$12,MATCH($D567,$AR$5:$AR$12,0),1))^$J567)/((EXP(-$G567/INDEX($BB$5:$BG$12,MATCH($D567,$AR$5:$AR$12,0),1))*($G567/INDEX($BB$5:$BG$12,MATCH($D567,$AR$5:$AR$12,0),1))^$J567)+(EXP(-$G567/INDEX($BB$5:$BG$12,MATCH($D567,$AR$5:$AR$12,0),2))*($G567/INDEX($BB$5:$BG$12,MATCH($D567,$AR$5:$AR$12,0),2))^$J567)+(EXP(-$G567/INDEX($BB$5:$BG$12,MATCH($D567,$AR$5:$AR$12,0),3))*($G567/INDEX($BB$5:$BG$12,MATCH($D567,$AR$5:$AR$12,0),3))^$J567)+(EXP(-$G567/INDEX($BB$5:$BG$12,MATCH($D567,$AR$5:$AR$12,0),4))*($G567/INDEX($BB$5:$BG$12,MATCH($D567,$AR$5:$AR$12,0),4))^$J567)+(EXP(-$G567/INDEX($BB$5:$BG$12,MATCH($D567,$AR$5:$AR$12,0),5))*($G567/INDEX($BB$5:$BG$12,MATCH($D567,$AR$5:$AR$12,0),5))^$J567)+(EXP(-$G567/INDEX($BB$5:$BG$12,MATCH($D567,$AR$5:$AR$12,0),6))*($G567/INDEX($BB$5:$BG$12,MATCH($D567,$AR$5:$AR$12,0),6))^$J567)),0)</x:f>
        <x:v>0</x:v>
      </x:c>
      <x:c r="AF567" s="145" t="n">
        <x:f>IFERROR((EXP(-$G567/INDEX($BB$5:$BG$12,MATCH($D567,$AR$5:$AR$12,0),2))*($G567/INDEX($BB$5:$BG$12,MATCH($D567,$AR$5:$AR$12,0),2))^$J567)/((EXP(-$G567/INDEX($BB$5:$BG$12,MATCH($D567,$AR$5:$AR$12,0),1))*($G567/INDEX($BB$5:$BG$12,MATCH($D567,$AR$5:$AR$12,0),1))^$J567)+(EXP(-$G567/INDEX($BB$5:$BG$12,MATCH($D567,$AR$5:$AR$12,0),2))*($G567/INDEX($BB$5:$BG$12,MATCH($D567,$AR$5:$AR$12,0),2))^$J567)+(EXP(-$G567/INDEX($BB$5:$BG$12,MATCH($D567,$AR$5:$AR$12,0),3))*($G567/INDEX($BB$5:$BG$12,MATCH($D567,$AR$5:$AR$12,0),3))^$J567)+(EXP(-$G567/INDEX($BB$5:$BG$12,MATCH($D567,$AR$5:$AR$12,0),4))*($G567/INDEX($BB$5:$BG$12,MATCH($D567,$AR$5:$AR$12,0),4))^$J567)+(EXP(-$G567/INDEX($BB$5:$BG$12,MATCH($D567,$AR$5:$AR$12,0),5))*($G567/INDEX($BB$5:$BG$12,MATCH($D567,$AR$5:$AR$12,0),5))^$J567)+(EXP(-$G567/INDEX($BB$5:$BG$12,MATCH($D567,$AR$5:$AR$12,0),6))*($G567/INDEX($BB$5:$BG$12,MATCH($D567,$AR$5:$AR$12,0),6))^$J567)),0)</x:f>
        <x:v>0</x:v>
      </x:c>
      <x:c r="AG567" s="145" t="n">
        <x:f>IFERROR((EXP(-$G567/INDEX($BB$5:$BG$12,MATCH($D567,$AR$5:$AR$12,0),3))*($G567/INDEX($BB$5:$BG$12,MATCH($D567,$AR$5:$AR$12,0),3))^$J567)/((EXP(-$G567/INDEX($BB$5:$BG$12,MATCH($D567,$AR$5:$AR$12,0),1))*($G567/INDEX($BB$5:$BG$12,MATCH($D567,$AR$5:$AR$12,0),1))^$J567)+(EXP(-$G567/INDEX($BB$5:$BG$12,MATCH($D567,$AR$5:$AR$12,0),2))*($G567/INDEX($BB$5:$BG$12,MATCH($D567,$AR$5:$AR$12,0),2))^$J567)+(EXP(-$G567/INDEX($BB$5:$BG$12,MATCH($D567,$AR$5:$AR$12,0),3))*($G567/INDEX($BB$5:$BG$12,MATCH($D567,$AR$5:$AR$12,0),3))^$J567)+(EXP(-$G567/INDEX($BB$5:$BG$12,MATCH($D567,$AR$5:$AR$12,0),4))*($G567/INDEX($BB$5:$BG$12,MATCH($D567,$AR$5:$AR$12,0),4))^$J567)+(EXP(-$G567/INDEX($BB$5:$BG$12,MATCH($D567,$AR$5:$AR$12,0),5))*($G567/INDEX($BB$5:$BG$12,MATCH($D567,$AR$5:$AR$12,0),5))^$J567)+(EXP(-$G567/INDEX($BB$5:$BG$12,MATCH($D567,$AR$5:$AR$12,0),6))*($G567/INDEX($BB$5:$BG$12,MATCH($D567,$AR$5:$AR$12,0),6))^$J567)),0)</x:f>
        <x:v>0</x:v>
      </x:c>
      <x:c r="AH567" s="145" t="n">
        <x:f>IFERROR((EXP(-$G567/INDEX($BB$5:$BG$12,MATCH($D567,$AR$5:$AR$12,0),4))*($G567/INDEX($BB$5:$BG$12,MATCH($D567,$AR$5:$AR$12,0),4))^$J567)/((EXP(-$G567/INDEX($BB$5:$BG$12,MATCH($D567,$AR$5:$AR$12,0),1))*($G567/INDEX($BB$5:$BG$12,MATCH($D567,$AR$5:$AR$12,0),1))^$J567)+(EXP(-$G567/INDEX($BB$5:$BG$12,MATCH($D567,$AR$5:$AR$12,0),2))*($G567/INDEX($BB$5:$BG$12,MATCH($D567,$AR$5:$AR$12,0),2))^$J567)+(EXP(-$G567/INDEX($BB$5:$BG$12,MATCH($D567,$AR$5:$AR$12,0),3))*($G567/INDEX($BB$5:$BG$12,MATCH($D567,$AR$5:$AR$12,0),3))^$J567)+(EXP(-$G567/INDEX($BB$5:$BG$12,MATCH($D567,$AR$5:$AR$12,0),4))*($G567/INDEX($BB$5:$BG$12,MATCH($D567,$AR$5:$AR$12,0),4))^$J567)+(EXP(-$G567/INDEX($BB$5:$BG$12,MATCH($D567,$AR$5:$AR$12,0),5))*($G567/INDEX($BB$5:$BG$12,MATCH($D567,$AR$5:$AR$12,0),5))^$J567)+(EXP(-$G567/INDEX($BB$5:$BG$12,MATCH($D567,$AR$5:$AR$12,0),6))*($G567/INDEX($BB$5:$BG$12,MATCH($D567,$AR$5:$AR$12,0),6))^$J567)),0)</x:f>
        <x:v>0</x:v>
      </x:c>
      <x:c r="AI567" s="145" t="n">
        <x:f>IFERROR((EXP(-$G567/INDEX($BB$5:$BG$12,MATCH($D567,$AR$5:$AR$12,0),5))*($G567/INDEX($BB$5:$BG$12,MATCH($D567,$AR$5:$AR$12,0),5))^$J567)/((EXP(-$G567/INDEX($BB$5:$BG$12,MATCH($D567,$AR$5:$AR$12,0),1))*($G567/INDEX($BB$5:$BG$12,MATCH($D567,$AR$5:$AR$12,0),1))^$J567)+(EXP(-$G567/INDEX($BB$5:$BG$12,MATCH($D567,$AR$5:$AR$12,0),2))*($G567/INDEX($BB$5:$BG$12,MATCH($D567,$AR$5:$AR$12,0),2))^$J567)+(EXP(-$G567/INDEX($BB$5:$BG$12,MATCH($D567,$AR$5:$AR$12,0),3))*($G567/INDEX($BB$5:$BG$12,MATCH($D567,$AR$5:$AR$12,0),3))^$J567)+(EXP(-$G567/INDEX($BB$5:$BG$12,MATCH($D567,$AR$5:$AR$12,0),4))*($G567/INDEX($BB$5:$BG$12,MATCH($D567,$AR$5:$AR$12,0),4))^$J567)+(EXP(-$G567/INDEX($BB$5:$BG$12,MATCH($D567,$AR$5:$AR$12,0),5))*($G567/INDEX($BB$5:$BG$12,MATCH($D567,$AR$5:$AR$12,0),5))^$J567)+(EXP(-$G567/INDEX($BB$5:$BG$12,MATCH($D567,$AR$5:$AR$12,0),6))*($G567/INDEX($BB$5:$BG$12,MATCH($D567,$AR$5:$AR$12,0),6))^$J567)),0)</x:f>
        <x:v>0</x:v>
      </x:c>
      <x:c r="AJ567" s="145" t="n">
        <x:f>IFERROR((EXP(-$G567/INDEX($BB$5:$BG$12,MATCH($D567,$AR$5:$AR$12,0),6))*($G567/INDEX($BB$5:$BG$12,MATCH($D567,$AR$5:$AR$12,0),6))^$J567)/((EXP(-$G567/INDEX($BB$5:$BG$12,MATCH($D567,$AR$5:$AR$12,0),1))*($G567/INDEX($BB$5:$BG$12,MATCH($D567,$AR$5:$AR$12,0),1))^$J567)+(EXP(-$G567/INDEX($BB$5:$BG$12,MATCH($D567,$AR$5:$AR$12,0),2))*($G567/INDEX($BB$5:$BG$12,MATCH($D567,$AR$5:$AR$12,0),2))^$J567)+(EXP(-$G567/INDEX($BB$5:$BG$12,MATCH($D567,$AR$5:$AR$12,0),3))*($G567/INDEX($BB$5:$BG$12,MATCH($D567,$AR$5:$AR$12,0),3))^$J567)+(EXP(-$G567/INDEX($BB$5:$BG$12,MATCH($D567,$AR$5:$AR$12,0),4))*($G567/INDEX($BB$5:$BG$12,MATCH($D567,$AR$5:$AR$12,0),4))^$J567)+(EXP(-$G567/INDEX($BB$5:$BG$12,MATCH($D567,$AR$5:$AR$12,0),5))*($G567/INDEX($BB$5:$BG$12,MATCH($D567,$AR$5:$AR$12,0),5))^$J567)+(EXP(-$G567/INDEX($BB$5:$BG$12,MATCH($D567,$AR$5:$AR$12,0),6))*($G567/INDEX($BB$5:$BG$12,MATCH($D567,$AR$5:$AR$12,0),6))^$J567)),0)</x:f>
        <x:v>0</x:v>
      </x:c>
      <x:c r="BJ567"/>
      <x:c r="BK567"/>
      <x:c r="BL567"/>
      <x:c r="BM567"/>
      <x:c r="BN567"/>
      <x:c r="BO567"/>
      <x:c r="BP567"/>
      <x:c r="BQ567"/>
      <x:c r="BR567"/>
      <x:c r="BS567"/>
      <x:c r="BT567"/>
      <x:c r="BU567"/>
      <x:c r="BV567"/>
      <x:c r="BW567"/>
      <x:c r="BX567"/>
      <x:c r="BY567"/>
      <x:c r="BZ567"/>
    </x:row>
    <x:row r="568">
      <x:c r="A568" s="30" t="n">
        <x:f>'対象台データ'!A566</x:f>
        <x:v>46230</x:v>
      </x:c>
      <x:c r="B568" s="1004" t="str">
        <x:f>'対象台データ'!B566</x:f>
        <x:v>月</x:v>
      </x:c>
      <x:c r="C568" s="1004" t="str">
        <x:f>'対象台データ'!C566</x:f>
        <x:v>7/27</x:v>
      </x:c>
      <x:c r="D568" t="str">
        <x:f>'対象台データ'!D566</x:f>
        <x:v>ToLOVEるダークネス</x:v>
      </x:c>
      <x:c r="E568" s="1015" t="n">
        <x:f>IF($X568="A",MIN(100,MAX(0,55+(V568-55)*(1+0.4*SQRT(MIN(G568/8000,1))))),MIN(100,MAX(0,V568)))</x:f>
        <x:v>10.0617333629334</x:v>
      </x:c>
      <x:c r="F568" s="1017" t="n">
        <x:f>'対象台データ'!E566</x:f>
        <x:v>725</x:v>
      </x:c>
      <x:c r="G568" s="644" t="n">
        <x:f>'対象台データ'!F566</x:f>
        <x:v>3551</x:v>
      </x:c>
      <x:c r="H568" s="644" t="n">
        <x:f>'対象台データ'!G566</x:f>
        <x:v>-1556</x:v>
      </x:c>
      <x:c r="I568" s="644" t="n">
        <x:f>'対象台データ'!H566</x:f>
        <x:v>22</x:v>
      </x:c>
      <x:c r="J568" s="644" t="n">
        <x:f>'対象台データ'!I566</x:f>
        <x:v>0</x:v>
      </x:c>
      <x:c r="K568" s="145" t="n">
        <x:f>'対象台データ'!K566</x:f>
        <x:v>0.8539378578804093</x:v>
      </x:c>
      <x:c r="L568" s="28" t="n">
        <x:f>IF(G568&lt;=0,5,IF(G568&lt;1500,5+(G568-0)*(20-5)/(1500-0),IF(G568&lt;3000,20+(G568-1500)*(40-20)/(3000-1500),IF(G568&lt;4500,40+(G568-3000)*(58-40)/(4500-3000),IF(G568&lt;6000,58+(G568-4500)*(72-58)/(6000-4500),IF(G568&lt;7500,72+(G568-6000)*(84-72)/(7500-6000),IF(G568&lt;9000,84+(G568-7500)*(93-84)/(9000-7500),IF(G568&lt;11000,93+(G568-9000)*(100-93)/(11000-9000),100))))))))</x:f>
        <x:v>46.612</x:v>
      </x:c>
      <x:c r="M568" s="28" t="n">
        <x:v>1</x:v>
      </x:c>
      <x:c r="N568" s="28" t="n">
        <x:f>MIN(100,L568*M568)</x:f>
        <x:v>46.612</x:v>
      </x:c>
      <x:c r="O568" s="28" t="n">
        <x:f>IF(K568&lt;=0.8,0,IF(K568&lt;0.9,0+(K568-0.8)*(10-0)/(0.9-0.8),IF(K568&lt;1,10+(K568-0.9)*(35-10)/(1-0.9),IF(K568&lt;1.2,35+(K568-1)*(87-35)/(1.2-1),IF(K568&lt;1.3,87+(K568-1.2)*(96-87)/(1.3-1.2),IF(K568&lt;1.45,96+(K568-1.3)*(100-96)/(1.45-1.3),100))))))</x:f>
        <x:v>5.393785788040929</x:v>
      </x:c>
      <x:c r="P568" s="145" t="n">
        <x:f>MIN(1,SQRT(G568/8000))</x:f>
        <x:v>0.6662394464454953</x:v>
      </x:c>
      <x:c r="Q568" s="28" t="n">
        <x:f>35+(O568-35)*P568</x:f>
        <x:v>15.275172232077633</x:v>
      </x:c>
      <x:c r="R568" s="28" t="n">
        <x:f>IF(K568&lt;0.95,MIN(25,(0.95-K568)*250),0)</x:f>
        <x:v>24.015535529897658</x:v>
      </x:c>
      <x:c r="S568" s="28" t="n">
        <x:f>IF($X568="A",Y568*5+Z568*15+AA568*30+AB568*60+AC568*80+AD568*100,0)</x:f>
        <x:v>0</x:v>
      </x:c>
      <x:c r="T568" s="28" t="n">
        <x:f>IF($X568="A",AE568*5+AF568*15+AG568*30+AH568*60+AI568*80+AJ568*100,0)</x:f>
        <x:v>0</x:v>
      </x:c>
      <x:c r="U568" s="28" t="n">
        <x:f>IF($X568="A",S568*15%+T568*30%+Q568*55%,0)</x:f>
        <x:v>0</x:v>
      </x:c>
      <x:c r="V568" s="1019" t="n">
        <x:f>IF($X568="A",U568*80%+N568*20%,N568*IFERROR(INDEX($AT$5:$AT$60,MATCH($D568,$AR$5:$AR$60,0)),0.6)+Q568*IFERROR(INDEX($AU$5:$AU$60,MATCH($D568,$AR$5:$AR$60,0)),0.4)-R568)</x:f>
        <x:v>10.0617333629334</x:v>
      </x:c>
      <x:c r="W568" s="25" t="str">
        <x:f>IF(E568&gt;=90,"設定6級候補",IF(E568&gt;=75,"設定4以上強候補",IF(E568&gt;=60,"設定4以上を疑う","要観察")))</x:f>
        <x:v>要観察</x:v>
      </x:c>
      <x:c r="X568" s="1004" t="str">
        <x:f>IFERROR(INDEX($AS$5:$AS$60,MATCH($D568,$AR$5:$AR$60,0)),"AT")</x:f>
        <x:v>AT</x:v>
      </x:c>
      <x:c r="Y568" s="145" t="n">
        <x:f>IFERROR((EXP(-$G568/INDEX($AV$5:$BA$12,MATCH($D568,$AR$5:$AR$12,0),1))*($G568/INDEX($AV$5:$BA$12,MATCH($D568,$AR$5:$AR$12,0),1))^$I568)/((EXP(-$G568/INDEX($AV$5:$BA$12,MATCH($D568,$AR$5:$AR$12,0),1))*($G568/INDEX($AV$5:$BA$12,MATCH($D568,$AR$5:$AR$12,0),1))^$I568)+(EXP(-$G568/INDEX($AV$5:$BA$12,MATCH($D568,$AR$5:$AR$12,0),2))*($G568/INDEX($AV$5:$BA$12,MATCH($D568,$AR$5:$AR$12,0),2))^$I568)+(EXP(-$G568/INDEX($AV$5:$BA$12,MATCH($D568,$AR$5:$AR$12,0),3))*($G568/INDEX($AV$5:$BA$12,MATCH($D568,$AR$5:$AR$12,0),3))^$I568)+(EXP(-$G568/INDEX($AV$5:$BA$12,MATCH($D568,$AR$5:$AR$12,0),4))*($G568/INDEX($AV$5:$BA$12,MATCH($D568,$AR$5:$AR$12,0),4))^$I568)+(EXP(-$G568/INDEX($AV$5:$BA$12,MATCH($D568,$AR$5:$AR$12,0),5))*($G568/INDEX($AV$5:$BA$12,MATCH($D568,$AR$5:$AR$12,0),5))^$I568)+(EXP(-$G568/INDEX($AV$5:$BA$12,MATCH($D568,$AR$5:$AR$12,0),6))*($G568/INDEX($AV$5:$BA$12,MATCH($D568,$AR$5:$AR$12,0),6))^$I568)),0)</x:f>
        <x:v>0</x:v>
      </x:c>
      <x:c r="Z568" s="145" t="n">
        <x:f>IFERROR((EXP(-$G568/INDEX($AV$5:$BA$12,MATCH($D568,$AR$5:$AR$12,0),2))*($G568/INDEX($AV$5:$BA$12,MATCH($D568,$AR$5:$AR$12,0),2))^$I568)/((EXP(-$G568/INDEX($AV$5:$BA$12,MATCH($D568,$AR$5:$AR$12,0),1))*($G568/INDEX($AV$5:$BA$12,MATCH($D568,$AR$5:$AR$12,0),1))^$I568)+(EXP(-$G568/INDEX($AV$5:$BA$12,MATCH($D568,$AR$5:$AR$12,0),2))*($G568/INDEX($AV$5:$BA$12,MATCH($D568,$AR$5:$AR$12,0),2))^$I568)+(EXP(-$G568/INDEX($AV$5:$BA$12,MATCH($D568,$AR$5:$AR$12,0),3))*($G568/INDEX($AV$5:$BA$12,MATCH($D568,$AR$5:$AR$12,0),3))^$I568)+(EXP(-$G568/INDEX($AV$5:$BA$12,MATCH($D568,$AR$5:$AR$12,0),4))*($G568/INDEX($AV$5:$BA$12,MATCH($D568,$AR$5:$AR$12,0),4))^$I568)+(EXP(-$G568/INDEX($AV$5:$BA$12,MATCH($D568,$AR$5:$AR$12,0),5))*($G568/INDEX($AV$5:$BA$12,MATCH($D568,$AR$5:$AR$12,0),5))^$I568)+(EXP(-$G568/INDEX($AV$5:$BA$12,MATCH($D568,$AR$5:$AR$12,0),6))*($G568/INDEX($AV$5:$BA$12,MATCH($D568,$AR$5:$AR$12,0),6))^$I568)),0)</x:f>
        <x:v>0</x:v>
      </x:c>
      <x:c r="AA568" s="145" t="n">
        <x:f>IFERROR((EXP(-$G568/INDEX($AV$5:$BA$12,MATCH($D568,$AR$5:$AR$12,0),3))*($G568/INDEX($AV$5:$BA$12,MATCH($D568,$AR$5:$AR$12,0),3))^$I568)/((EXP(-$G568/INDEX($AV$5:$BA$12,MATCH($D568,$AR$5:$AR$12,0),1))*($G568/INDEX($AV$5:$BA$12,MATCH($D568,$AR$5:$AR$12,0),1))^$I568)+(EXP(-$G568/INDEX($AV$5:$BA$12,MATCH($D568,$AR$5:$AR$12,0),2))*($G568/INDEX($AV$5:$BA$12,MATCH($D568,$AR$5:$AR$12,0),2))^$I568)+(EXP(-$G568/INDEX($AV$5:$BA$12,MATCH($D568,$AR$5:$AR$12,0),3))*($G568/INDEX($AV$5:$BA$12,MATCH($D568,$AR$5:$AR$12,0),3))^$I568)+(EXP(-$G568/INDEX($AV$5:$BA$12,MATCH($D568,$AR$5:$AR$12,0),4))*($G568/INDEX($AV$5:$BA$12,MATCH($D568,$AR$5:$AR$12,0),4))^$I568)+(EXP(-$G568/INDEX($AV$5:$BA$12,MATCH($D568,$AR$5:$AR$12,0),5))*($G568/INDEX($AV$5:$BA$12,MATCH($D568,$AR$5:$AR$12,0),5))^$I568)+(EXP(-$G568/INDEX($AV$5:$BA$12,MATCH($D568,$AR$5:$AR$12,0),6))*($G568/INDEX($AV$5:$BA$12,MATCH($D568,$AR$5:$AR$12,0),6))^$I568)),0)</x:f>
        <x:v>0</x:v>
      </x:c>
      <x:c r="AB568" s="145" t="n">
        <x:f>IFERROR((EXP(-$G568/INDEX($AV$5:$BA$12,MATCH($D568,$AR$5:$AR$12,0),4))*($G568/INDEX($AV$5:$BA$12,MATCH($D568,$AR$5:$AR$12,0),4))^$I568)/((EXP(-$G568/INDEX($AV$5:$BA$12,MATCH($D568,$AR$5:$AR$12,0),1))*($G568/INDEX($AV$5:$BA$12,MATCH($D568,$AR$5:$AR$12,0),1))^$I568)+(EXP(-$G568/INDEX($AV$5:$BA$12,MATCH($D568,$AR$5:$AR$12,0),2))*($G568/INDEX($AV$5:$BA$12,MATCH($D568,$AR$5:$AR$12,0),2))^$I568)+(EXP(-$G568/INDEX($AV$5:$BA$12,MATCH($D568,$AR$5:$AR$12,0),3))*($G568/INDEX($AV$5:$BA$12,MATCH($D568,$AR$5:$AR$12,0),3))^$I568)+(EXP(-$G568/INDEX($AV$5:$BA$12,MATCH($D568,$AR$5:$AR$12,0),4))*($G568/INDEX($AV$5:$BA$12,MATCH($D568,$AR$5:$AR$12,0),4))^$I568)+(EXP(-$G568/INDEX($AV$5:$BA$12,MATCH($D568,$AR$5:$AR$12,0),5))*($G568/INDEX($AV$5:$BA$12,MATCH($D568,$AR$5:$AR$12,0),5))^$I568)+(EXP(-$G568/INDEX($AV$5:$BA$12,MATCH($D568,$AR$5:$AR$12,0),6))*($G568/INDEX($AV$5:$BA$12,MATCH($D568,$AR$5:$AR$12,0),6))^$I568)),0)</x:f>
        <x:v>0</x:v>
      </x:c>
      <x:c r="AC568" s="145" t="n">
        <x:f>IFERROR((EXP(-$G568/INDEX($AV$5:$BA$12,MATCH($D568,$AR$5:$AR$12,0),5))*($G568/INDEX($AV$5:$BA$12,MATCH($D568,$AR$5:$AR$12,0),5))^$I568)/((EXP(-$G568/INDEX($AV$5:$BA$12,MATCH($D568,$AR$5:$AR$12,0),1))*($G568/INDEX($AV$5:$BA$12,MATCH($D568,$AR$5:$AR$12,0),1))^$I568)+(EXP(-$G568/INDEX($AV$5:$BA$12,MATCH($D568,$AR$5:$AR$12,0),2))*($G568/INDEX($AV$5:$BA$12,MATCH($D568,$AR$5:$AR$12,0),2))^$I568)+(EXP(-$G568/INDEX($AV$5:$BA$12,MATCH($D568,$AR$5:$AR$12,0),3))*($G568/INDEX($AV$5:$BA$12,MATCH($D568,$AR$5:$AR$12,0),3))^$I568)+(EXP(-$G568/INDEX($AV$5:$BA$12,MATCH($D568,$AR$5:$AR$12,0),4))*($G568/INDEX($AV$5:$BA$12,MATCH($D568,$AR$5:$AR$12,0),4))^$I568)+(EXP(-$G568/INDEX($AV$5:$BA$12,MATCH($D568,$AR$5:$AR$12,0),5))*($G568/INDEX($AV$5:$BA$12,MATCH($D568,$AR$5:$AR$12,0),5))^$I568)+(EXP(-$G568/INDEX($AV$5:$BA$12,MATCH($D568,$AR$5:$AR$12,0),6))*($G568/INDEX($AV$5:$BA$12,MATCH($D568,$AR$5:$AR$12,0),6))^$I568)),0)</x:f>
        <x:v>0</x:v>
      </x:c>
      <x:c r="AD568" s="145" t="n">
        <x:f>IFERROR((EXP(-$G568/INDEX($AV$5:$BA$12,MATCH($D568,$AR$5:$AR$12,0),6))*($G568/INDEX($AV$5:$BA$12,MATCH($D568,$AR$5:$AR$12,0),6))^$I568)/((EXP(-$G568/INDEX($AV$5:$BA$12,MATCH($D568,$AR$5:$AR$12,0),1))*($G568/INDEX($AV$5:$BA$12,MATCH($D568,$AR$5:$AR$12,0),1))^$I568)+(EXP(-$G568/INDEX($AV$5:$BA$12,MATCH($D568,$AR$5:$AR$12,0),2))*($G568/INDEX($AV$5:$BA$12,MATCH($D568,$AR$5:$AR$12,0),2))^$I568)+(EXP(-$G568/INDEX($AV$5:$BA$12,MATCH($D568,$AR$5:$AR$12,0),3))*($G568/INDEX($AV$5:$BA$12,MATCH($D568,$AR$5:$AR$12,0),3))^$I568)+(EXP(-$G568/INDEX($AV$5:$BA$12,MATCH($D568,$AR$5:$AR$12,0),4))*($G568/INDEX($AV$5:$BA$12,MATCH($D568,$AR$5:$AR$12,0),4))^$I568)+(EXP(-$G568/INDEX($AV$5:$BA$12,MATCH($D568,$AR$5:$AR$12,0),5))*($G568/INDEX($AV$5:$BA$12,MATCH($D568,$AR$5:$AR$12,0),5))^$I568)+(EXP(-$G568/INDEX($AV$5:$BA$12,MATCH($D568,$AR$5:$AR$12,0),6))*($G568/INDEX($AV$5:$BA$12,MATCH($D568,$AR$5:$AR$12,0),6))^$I568)),0)</x:f>
        <x:v>0</x:v>
      </x:c>
      <x:c r="AE568" s="145" t="n">
        <x:f>IFERROR((EXP(-$G568/INDEX($BB$5:$BG$12,MATCH($D568,$AR$5:$AR$12,0),1))*($G568/INDEX($BB$5:$BG$12,MATCH($D568,$AR$5:$AR$12,0),1))^$J568)/((EXP(-$G568/INDEX($BB$5:$BG$12,MATCH($D568,$AR$5:$AR$12,0),1))*($G568/INDEX($BB$5:$BG$12,MATCH($D568,$AR$5:$AR$12,0),1))^$J568)+(EXP(-$G568/INDEX($BB$5:$BG$12,MATCH($D568,$AR$5:$AR$12,0),2))*($G568/INDEX($BB$5:$BG$12,MATCH($D568,$AR$5:$AR$12,0),2))^$J568)+(EXP(-$G568/INDEX($BB$5:$BG$12,MATCH($D568,$AR$5:$AR$12,0),3))*($G568/INDEX($BB$5:$BG$12,MATCH($D568,$AR$5:$AR$12,0),3))^$J568)+(EXP(-$G568/INDEX($BB$5:$BG$12,MATCH($D568,$AR$5:$AR$12,0),4))*($G568/INDEX($BB$5:$BG$12,MATCH($D568,$AR$5:$AR$12,0),4))^$J568)+(EXP(-$G568/INDEX($BB$5:$BG$12,MATCH($D568,$AR$5:$AR$12,0),5))*($G568/INDEX($BB$5:$BG$12,MATCH($D568,$AR$5:$AR$12,0),5))^$J568)+(EXP(-$G568/INDEX($BB$5:$BG$12,MATCH($D568,$AR$5:$AR$12,0),6))*($G568/INDEX($BB$5:$BG$12,MATCH($D568,$AR$5:$AR$12,0),6))^$J568)),0)</x:f>
        <x:v>0</x:v>
      </x:c>
      <x:c r="AF568" s="145" t="n">
        <x:f>IFERROR((EXP(-$G568/INDEX($BB$5:$BG$12,MATCH($D568,$AR$5:$AR$12,0),2))*($G568/INDEX($BB$5:$BG$12,MATCH($D568,$AR$5:$AR$12,0),2))^$J568)/((EXP(-$G568/INDEX($BB$5:$BG$12,MATCH($D568,$AR$5:$AR$12,0),1))*($G568/INDEX($BB$5:$BG$12,MATCH($D568,$AR$5:$AR$12,0),1))^$J568)+(EXP(-$G568/INDEX($BB$5:$BG$12,MATCH($D568,$AR$5:$AR$12,0),2))*($G568/INDEX($BB$5:$BG$12,MATCH($D568,$AR$5:$AR$12,0),2))^$J568)+(EXP(-$G568/INDEX($BB$5:$BG$12,MATCH($D568,$AR$5:$AR$12,0),3))*($G568/INDEX($BB$5:$BG$12,MATCH($D568,$AR$5:$AR$12,0),3))^$J568)+(EXP(-$G568/INDEX($BB$5:$BG$12,MATCH($D568,$AR$5:$AR$12,0),4))*($G568/INDEX($BB$5:$BG$12,MATCH($D568,$AR$5:$AR$12,0),4))^$J568)+(EXP(-$G568/INDEX($BB$5:$BG$12,MATCH($D568,$AR$5:$AR$12,0),5))*($G568/INDEX($BB$5:$BG$12,MATCH($D568,$AR$5:$AR$12,0),5))^$J568)+(EXP(-$G568/INDEX($BB$5:$BG$12,MATCH($D568,$AR$5:$AR$12,0),6))*($G568/INDEX($BB$5:$BG$12,MATCH($D568,$AR$5:$AR$12,0),6))^$J568)),0)</x:f>
        <x:v>0</x:v>
      </x:c>
      <x:c r="AG568" s="145" t="n">
        <x:f>IFERROR((EXP(-$G568/INDEX($BB$5:$BG$12,MATCH($D568,$AR$5:$AR$12,0),3))*($G568/INDEX($BB$5:$BG$12,MATCH($D568,$AR$5:$AR$12,0),3))^$J568)/((EXP(-$G568/INDEX($BB$5:$BG$12,MATCH($D568,$AR$5:$AR$12,0),1))*($G568/INDEX($BB$5:$BG$12,MATCH($D568,$AR$5:$AR$12,0),1))^$J568)+(EXP(-$G568/INDEX($BB$5:$BG$12,MATCH($D568,$AR$5:$AR$12,0),2))*($G568/INDEX($BB$5:$BG$12,MATCH($D568,$AR$5:$AR$12,0),2))^$J568)+(EXP(-$G568/INDEX($BB$5:$BG$12,MATCH($D568,$AR$5:$AR$12,0),3))*($G568/INDEX($BB$5:$BG$12,MATCH($D568,$AR$5:$AR$12,0),3))^$J568)+(EXP(-$G568/INDEX($BB$5:$BG$12,MATCH($D568,$AR$5:$AR$12,0),4))*($G568/INDEX($BB$5:$BG$12,MATCH($D568,$AR$5:$AR$12,0),4))^$J568)+(EXP(-$G568/INDEX($BB$5:$BG$12,MATCH($D568,$AR$5:$AR$12,0),5))*($G568/INDEX($BB$5:$BG$12,MATCH($D568,$AR$5:$AR$12,0),5))^$J568)+(EXP(-$G568/INDEX($BB$5:$BG$12,MATCH($D568,$AR$5:$AR$12,0),6))*($G568/INDEX($BB$5:$BG$12,MATCH($D568,$AR$5:$AR$12,0),6))^$J568)),0)</x:f>
        <x:v>0</x:v>
      </x:c>
      <x:c r="AH568" s="145" t="n">
        <x:f>IFERROR((EXP(-$G568/INDEX($BB$5:$BG$12,MATCH($D568,$AR$5:$AR$12,0),4))*($G568/INDEX($BB$5:$BG$12,MATCH($D568,$AR$5:$AR$12,0),4))^$J568)/((EXP(-$G568/INDEX($BB$5:$BG$12,MATCH($D568,$AR$5:$AR$12,0),1))*($G568/INDEX($BB$5:$BG$12,MATCH($D568,$AR$5:$AR$12,0),1))^$J568)+(EXP(-$G568/INDEX($BB$5:$BG$12,MATCH($D568,$AR$5:$AR$12,0),2))*($G568/INDEX($BB$5:$BG$12,MATCH($D568,$AR$5:$AR$12,0),2))^$J568)+(EXP(-$G568/INDEX($BB$5:$BG$12,MATCH($D568,$AR$5:$AR$12,0),3))*($G568/INDEX($BB$5:$BG$12,MATCH($D568,$AR$5:$AR$12,0),3))^$J568)+(EXP(-$G568/INDEX($BB$5:$BG$12,MATCH($D568,$AR$5:$AR$12,0),4))*($G568/INDEX($BB$5:$BG$12,MATCH($D568,$AR$5:$AR$12,0),4))^$J568)+(EXP(-$G568/INDEX($BB$5:$BG$12,MATCH($D568,$AR$5:$AR$12,0),5))*($G568/INDEX($BB$5:$BG$12,MATCH($D568,$AR$5:$AR$12,0),5))^$J568)+(EXP(-$G568/INDEX($BB$5:$BG$12,MATCH($D568,$AR$5:$AR$12,0),6))*($G568/INDEX($BB$5:$BG$12,MATCH($D568,$AR$5:$AR$12,0),6))^$J568)),0)</x:f>
        <x:v>0</x:v>
      </x:c>
      <x:c r="AI568" s="145" t="n">
        <x:f>IFERROR((EXP(-$G568/INDEX($BB$5:$BG$12,MATCH($D568,$AR$5:$AR$12,0),5))*($G568/INDEX($BB$5:$BG$12,MATCH($D568,$AR$5:$AR$12,0),5))^$J568)/((EXP(-$G568/INDEX($BB$5:$BG$12,MATCH($D568,$AR$5:$AR$12,0),1))*($G568/INDEX($BB$5:$BG$12,MATCH($D568,$AR$5:$AR$12,0),1))^$J568)+(EXP(-$G568/INDEX($BB$5:$BG$12,MATCH($D568,$AR$5:$AR$12,0),2))*($G568/INDEX($BB$5:$BG$12,MATCH($D568,$AR$5:$AR$12,0),2))^$J568)+(EXP(-$G568/INDEX($BB$5:$BG$12,MATCH($D568,$AR$5:$AR$12,0),3))*($G568/INDEX($BB$5:$BG$12,MATCH($D568,$AR$5:$AR$12,0),3))^$J568)+(EXP(-$G568/INDEX($BB$5:$BG$12,MATCH($D568,$AR$5:$AR$12,0),4))*($G568/INDEX($BB$5:$BG$12,MATCH($D568,$AR$5:$AR$12,0),4))^$J568)+(EXP(-$G568/INDEX($BB$5:$BG$12,MATCH($D568,$AR$5:$AR$12,0),5))*($G568/INDEX($BB$5:$BG$12,MATCH($D568,$AR$5:$AR$12,0),5))^$J568)+(EXP(-$G568/INDEX($BB$5:$BG$12,MATCH($D568,$AR$5:$AR$12,0),6))*($G568/INDEX($BB$5:$BG$12,MATCH($D568,$AR$5:$AR$12,0),6))^$J568)),0)</x:f>
        <x:v>0</x:v>
      </x:c>
      <x:c r="AJ568" s="145" t="n">
        <x:f>IFERROR((EXP(-$G568/INDEX($BB$5:$BG$12,MATCH($D568,$AR$5:$AR$12,0),6))*($G568/INDEX($BB$5:$BG$12,MATCH($D568,$AR$5:$AR$12,0),6))^$J568)/((EXP(-$G568/INDEX($BB$5:$BG$12,MATCH($D568,$AR$5:$AR$12,0),1))*($G568/INDEX($BB$5:$BG$12,MATCH($D568,$AR$5:$AR$12,0),1))^$J568)+(EXP(-$G568/INDEX($BB$5:$BG$12,MATCH($D568,$AR$5:$AR$12,0),2))*($G568/INDEX($BB$5:$BG$12,MATCH($D568,$AR$5:$AR$12,0),2))^$J568)+(EXP(-$G568/INDEX($BB$5:$BG$12,MATCH($D568,$AR$5:$AR$12,0),3))*($G568/INDEX($BB$5:$BG$12,MATCH($D568,$AR$5:$AR$12,0),3))^$J568)+(EXP(-$G568/INDEX($BB$5:$BG$12,MATCH($D568,$AR$5:$AR$12,0),4))*($G568/INDEX($BB$5:$BG$12,MATCH($D568,$AR$5:$AR$12,0),4))^$J568)+(EXP(-$G568/INDEX($BB$5:$BG$12,MATCH($D568,$AR$5:$AR$12,0),5))*($G568/INDEX($BB$5:$BG$12,MATCH($D568,$AR$5:$AR$12,0),5))^$J568)+(EXP(-$G568/INDEX($BB$5:$BG$12,MATCH($D568,$AR$5:$AR$12,0),6))*($G568/INDEX($BB$5:$BG$12,MATCH($D568,$AR$5:$AR$12,0),6))^$J568)),0)</x:f>
        <x:v>0</x:v>
      </x:c>
      <x:c r="BJ568"/>
      <x:c r="BK568"/>
      <x:c r="BL568"/>
      <x:c r="BM568"/>
      <x:c r="BN568"/>
      <x:c r="BO568"/>
      <x:c r="BP568"/>
      <x:c r="BQ568"/>
      <x:c r="BR568"/>
      <x:c r="BS568"/>
      <x:c r="BT568"/>
      <x:c r="BU568"/>
      <x:c r="BV568"/>
      <x:c r="BW568"/>
      <x:c r="BX568"/>
      <x:c r="BY568"/>
      <x:c r="BZ568"/>
    </x:row>
    <x:row r="569">
      <x:c r="A569" s="30" t="n">
        <x:f>'対象台データ'!A567</x:f>
        <x:v>46230</x:v>
      </x:c>
      <x:c r="B569" s="1004" t="str">
        <x:f>'対象台データ'!B567</x:f>
        <x:v>月</x:v>
      </x:c>
      <x:c r="C569" s="1004" t="str">
        <x:f>'対象台データ'!C567</x:f>
        <x:v>7/27</x:v>
      </x:c>
      <x:c r="D569" t="str">
        <x:f>'対象台データ'!D567</x:f>
        <x:v>ToLOVEるダークネス</x:v>
      </x:c>
      <x:c r="E569" s="1015" t="n">
        <x:f>IF($X569="A",MIN(100,MAX(0,55+(V569-55)*(1+0.4*SQRT(MIN(G569/8000,1))))),MIN(100,MAX(0,V569)))</x:f>
        <x:v>74.10047800314202</x:v>
      </x:c>
      <x:c r="F569" s="1017" t="n">
        <x:f>'対象台データ'!E567</x:f>
        <x:v>726</x:v>
      </x:c>
      <x:c r="G569" s="644" t="n">
        <x:f>'対象台データ'!F567</x:f>
        <x:v>5367</x:v>
      </x:c>
      <x:c r="H569" s="644" t="n">
        <x:f>'対象台データ'!G567</x:f>
        <x:v>5678</x:v>
      </x:c>
      <x:c r="I569" s="644" t="n">
        <x:f>'対象台データ'!H567</x:f>
        <x:v>54</x:v>
      </x:c>
      <x:c r="J569" s="644" t="n">
        <x:f>'対象台データ'!I567</x:f>
        <x:v>0</x:v>
      </x:c>
      <x:c r="K569" s="145" t="n">
        <x:f>'対象台データ'!K567</x:f>
        <x:v>1.3526489037947953</x:v>
      </x:c>
      <x:c r="L569" s="28" t="n">
        <x:f>IF(G569&lt;=0,5,IF(G569&lt;1500,5+(G569-0)*(20-5)/(1500-0),IF(G569&lt;3000,20+(G569-1500)*(40-20)/(3000-1500),IF(G569&lt;4500,40+(G569-3000)*(58-40)/(4500-3000),IF(G569&lt;6000,58+(G569-4500)*(72-58)/(6000-4500),IF(G569&lt;7500,72+(G569-6000)*(84-72)/(7500-6000),IF(G569&lt;9000,84+(G569-7500)*(93-84)/(9000-7500),IF(G569&lt;11000,93+(G569-9000)*(100-93)/(11000-9000),100))))))))</x:f>
        <x:v>66.092</x:v>
      </x:c>
      <x:c r="M569" s="28" t="n">
        <x:v>1</x:v>
      </x:c>
      <x:c r="N569" s="28" t="n">
        <x:f>MIN(100,L569*M569)</x:f>
        <x:v>66.092</x:v>
      </x:c>
      <x:c r="O569" s="28" t="n">
        <x:f>IF(K569&lt;=0.8,0,IF(K569&lt;0.9,0+(K569-0.8)*(10-0)/(0.9-0.8),IF(K569&lt;1,10+(K569-0.9)*(35-10)/(1-0.9),IF(K569&lt;1.2,35+(K569-1)*(87-35)/(1.2-1),IF(K569&lt;1.3,87+(K569-1.2)*(96-87)/(1.3-1.2),IF(K569&lt;1.45,96+(K569-1.3)*(100-96)/(1.45-1.3),100))))))</x:f>
        <x:v>97.40397076786121</x:v>
      </x:c>
      <x:c r="P569" s="145" t="n">
        <x:f>MIN(1,SQRT(G569/8000))</x:f>
        <x:v>0.8190695941127347</x:v>
      </x:c>
      <x:c r="Q569" s="28" t="n">
        <x:f>35+(O569-35)*P569</x:f>
        <x:v>86.11319500785504</x:v>
      </x:c>
      <x:c r="R569" s="28" t="n">
        <x:f>IF(K569&lt;0.95,MIN(25,(0.95-K569)*250),0)</x:f>
        <x:v>0</x:v>
      </x:c>
      <x:c r="S569" s="28" t="n">
        <x:f>IF($X569="A",Y569*5+Z569*15+AA569*30+AB569*60+AC569*80+AD569*100,0)</x:f>
        <x:v>0</x:v>
      </x:c>
      <x:c r="T569" s="28" t="n">
        <x:f>IF($X569="A",AE569*5+AF569*15+AG569*30+AH569*60+AI569*80+AJ569*100,0)</x:f>
        <x:v>0</x:v>
      </x:c>
      <x:c r="U569" s="28" t="n">
        <x:f>IF($X569="A",S569*15%+T569*30%+Q569*55%,0)</x:f>
        <x:v>0</x:v>
      </x:c>
      <x:c r="V569" s="1019" t="n">
        <x:f>IF($X569="A",U569*80%+N569*20%,N569*IFERROR(INDEX($AT$5:$AT$60,MATCH($D569,$AR$5:$AR$60,0)),0.6)+Q569*IFERROR(INDEX($AU$5:$AU$60,MATCH($D569,$AR$5:$AR$60,0)),0.4)-R569)</x:f>
        <x:v>74.10047800314202</x:v>
      </x:c>
      <x:c r="W569" s="25" t="str">
        <x:f>IF(E569&gt;=90,"設定6級候補",IF(E569&gt;=75,"設定4以上強候補",IF(E569&gt;=60,"設定4以上を疑う","要観察")))</x:f>
        <x:v>設定4以上を疑う</x:v>
      </x:c>
      <x:c r="X569" s="1004" t="str">
        <x:f>IFERROR(INDEX($AS$5:$AS$60,MATCH($D569,$AR$5:$AR$60,0)),"AT")</x:f>
        <x:v>AT</x:v>
      </x:c>
      <x:c r="Y569" s="145" t="n">
        <x:f>IFERROR((EXP(-$G569/INDEX($AV$5:$BA$12,MATCH($D569,$AR$5:$AR$12,0),1))*($G569/INDEX($AV$5:$BA$12,MATCH($D569,$AR$5:$AR$12,0),1))^$I569)/((EXP(-$G569/INDEX($AV$5:$BA$12,MATCH($D569,$AR$5:$AR$12,0),1))*($G569/INDEX($AV$5:$BA$12,MATCH($D569,$AR$5:$AR$12,0),1))^$I569)+(EXP(-$G569/INDEX($AV$5:$BA$12,MATCH($D569,$AR$5:$AR$12,0),2))*($G569/INDEX($AV$5:$BA$12,MATCH($D569,$AR$5:$AR$12,0),2))^$I569)+(EXP(-$G569/INDEX($AV$5:$BA$12,MATCH($D569,$AR$5:$AR$12,0),3))*($G569/INDEX($AV$5:$BA$12,MATCH($D569,$AR$5:$AR$12,0),3))^$I569)+(EXP(-$G569/INDEX($AV$5:$BA$12,MATCH($D569,$AR$5:$AR$12,0),4))*($G569/INDEX($AV$5:$BA$12,MATCH($D569,$AR$5:$AR$12,0),4))^$I569)+(EXP(-$G569/INDEX($AV$5:$BA$12,MATCH($D569,$AR$5:$AR$12,0),5))*($G569/INDEX($AV$5:$BA$12,MATCH($D569,$AR$5:$AR$12,0),5))^$I569)+(EXP(-$G569/INDEX($AV$5:$BA$12,MATCH($D569,$AR$5:$AR$12,0),6))*($G569/INDEX($AV$5:$BA$12,MATCH($D569,$AR$5:$AR$12,0),6))^$I569)),0)</x:f>
        <x:v>0</x:v>
      </x:c>
      <x:c r="Z569" s="145" t="n">
        <x:f>IFERROR((EXP(-$G569/INDEX($AV$5:$BA$12,MATCH($D569,$AR$5:$AR$12,0),2))*($G569/INDEX($AV$5:$BA$12,MATCH($D569,$AR$5:$AR$12,0),2))^$I569)/((EXP(-$G569/INDEX($AV$5:$BA$12,MATCH($D569,$AR$5:$AR$12,0),1))*($G569/INDEX($AV$5:$BA$12,MATCH($D569,$AR$5:$AR$12,0),1))^$I569)+(EXP(-$G569/INDEX($AV$5:$BA$12,MATCH($D569,$AR$5:$AR$12,0),2))*($G569/INDEX($AV$5:$BA$12,MATCH($D569,$AR$5:$AR$12,0),2))^$I569)+(EXP(-$G569/INDEX($AV$5:$BA$12,MATCH($D569,$AR$5:$AR$12,0),3))*($G569/INDEX($AV$5:$BA$12,MATCH($D569,$AR$5:$AR$12,0),3))^$I569)+(EXP(-$G569/INDEX($AV$5:$BA$12,MATCH($D569,$AR$5:$AR$12,0),4))*($G569/INDEX($AV$5:$BA$12,MATCH($D569,$AR$5:$AR$12,0),4))^$I569)+(EXP(-$G569/INDEX($AV$5:$BA$12,MATCH($D569,$AR$5:$AR$12,0),5))*($G569/INDEX($AV$5:$BA$12,MATCH($D569,$AR$5:$AR$12,0),5))^$I569)+(EXP(-$G569/INDEX($AV$5:$BA$12,MATCH($D569,$AR$5:$AR$12,0),6))*($G569/INDEX($AV$5:$BA$12,MATCH($D569,$AR$5:$AR$12,0),6))^$I569)),0)</x:f>
        <x:v>0</x:v>
      </x:c>
      <x:c r="AA569" s="145" t="n">
        <x:f>IFERROR((EXP(-$G569/INDEX($AV$5:$BA$12,MATCH($D569,$AR$5:$AR$12,0),3))*($G569/INDEX($AV$5:$BA$12,MATCH($D569,$AR$5:$AR$12,0),3))^$I569)/((EXP(-$G569/INDEX($AV$5:$BA$12,MATCH($D569,$AR$5:$AR$12,0),1))*($G569/INDEX($AV$5:$BA$12,MATCH($D569,$AR$5:$AR$12,0),1))^$I569)+(EXP(-$G569/INDEX($AV$5:$BA$12,MATCH($D569,$AR$5:$AR$12,0),2))*($G569/INDEX($AV$5:$BA$12,MATCH($D569,$AR$5:$AR$12,0),2))^$I569)+(EXP(-$G569/INDEX($AV$5:$BA$12,MATCH($D569,$AR$5:$AR$12,0),3))*($G569/INDEX($AV$5:$BA$12,MATCH($D569,$AR$5:$AR$12,0),3))^$I569)+(EXP(-$G569/INDEX($AV$5:$BA$12,MATCH($D569,$AR$5:$AR$12,0),4))*($G569/INDEX($AV$5:$BA$12,MATCH($D569,$AR$5:$AR$12,0),4))^$I569)+(EXP(-$G569/INDEX($AV$5:$BA$12,MATCH($D569,$AR$5:$AR$12,0),5))*($G569/INDEX($AV$5:$BA$12,MATCH($D569,$AR$5:$AR$12,0),5))^$I569)+(EXP(-$G569/INDEX($AV$5:$BA$12,MATCH($D569,$AR$5:$AR$12,0),6))*($G569/INDEX($AV$5:$BA$12,MATCH($D569,$AR$5:$AR$12,0),6))^$I569)),0)</x:f>
        <x:v>0</x:v>
      </x:c>
      <x:c r="AB569" s="145" t="n">
        <x:f>IFERROR((EXP(-$G569/INDEX($AV$5:$BA$12,MATCH($D569,$AR$5:$AR$12,0),4))*($G569/INDEX($AV$5:$BA$12,MATCH($D569,$AR$5:$AR$12,0),4))^$I569)/((EXP(-$G569/INDEX($AV$5:$BA$12,MATCH($D569,$AR$5:$AR$12,0),1))*($G569/INDEX($AV$5:$BA$12,MATCH($D569,$AR$5:$AR$12,0),1))^$I569)+(EXP(-$G569/INDEX($AV$5:$BA$12,MATCH($D569,$AR$5:$AR$12,0),2))*($G569/INDEX($AV$5:$BA$12,MATCH($D569,$AR$5:$AR$12,0),2))^$I569)+(EXP(-$G569/INDEX($AV$5:$BA$12,MATCH($D569,$AR$5:$AR$12,0),3))*($G569/INDEX($AV$5:$BA$12,MATCH($D569,$AR$5:$AR$12,0),3))^$I569)+(EXP(-$G569/INDEX($AV$5:$BA$12,MATCH($D569,$AR$5:$AR$12,0),4))*($G569/INDEX($AV$5:$BA$12,MATCH($D569,$AR$5:$AR$12,0),4))^$I569)+(EXP(-$G569/INDEX($AV$5:$BA$12,MATCH($D569,$AR$5:$AR$12,0),5))*($G569/INDEX($AV$5:$BA$12,MATCH($D569,$AR$5:$AR$12,0),5))^$I569)+(EXP(-$G569/INDEX($AV$5:$BA$12,MATCH($D569,$AR$5:$AR$12,0),6))*($G569/INDEX($AV$5:$BA$12,MATCH($D569,$AR$5:$AR$12,0),6))^$I569)),0)</x:f>
        <x:v>0</x:v>
      </x:c>
      <x:c r="AC569" s="145" t="n">
        <x:f>IFERROR((EXP(-$G569/INDEX($AV$5:$BA$12,MATCH($D569,$AR$5:$AR$12,0),5))*($G569/INDEX($AV$5:$BA$12,MATCH($D569,$AR$5:$AR$12,0),5))^$I569)/((EXP(-$G569/INDEX($AV$5:$BA$12,MATCH($D569,$AR$5:$AR$12,0),1))*($G569/INDEX($AV$5:$BA$12,MATCH($D569,$AR$5:$AR$12,0),1))^$I569)+(EXP(-$G569/INDEX($AV$5:$BA$12,MATCH($D569,$AR$5:$AR$12,0),2))*($G569/INDEX($AV$5:$BA$12,MATCH($D569,$AR$5:$AR$12,0),2))^$I569)+(EXP(-$G569/INDEX($AV$5:$BA$12,MATCH($D569,$AR$5:$AR$12,0),3))*($G569/INDEX($AV$5:$BA$12,MATCH($D569,$AR$5:$AR$12,0),3))^$I569)+(EXP(-$G569/INDEX($AV$5:$BA$12,MATCH($D569,$AR$5:$AR$12,0),4))*($G569/INDEX($AV$5:$BA$12,MATCH($D569,$AR$5:$AR$12,0),4))^$I569)+(EXP(-$G569/INDEX($AV$5:$BA$12,MATCH($D569,$AR$5:$AR$12,0),5))*($G569/INDEX($AV$5:$BA$12,MATCH($D569,$AR$5:$AR$12,0),5))^$I569)+(EXP(-$G569/INDEX($AV$5:$BA$12,MATCH($D569,$AR$5:$AR$12,0),6))*($G569/INDEX($AV$5:$BA$12,MATCH($D569,$AR$5:$AR$12,0),6))^$I569)),0)</x:f>
        <x:v>0</x:v>
      </x:c>
      <x:c r="AD569" s="145" t="n">
        <x:f>IFERROR((EXP(-$G569/INDEX($AV$5:$BA$12,MATCH($D569,$AR$5:$AR$12,0),6))*($G569/INDEX($AV$5:$BA$12,MATCH($D569,$AR$5:$AR$12,0),6))^$I569)/((EXP(-$G569/INDEX($AV$5:$BA$12,MATCH($D569,$AR$5:$AR$12,0),1))*($G569/INDEX($AV$5:$BA$12,MATCH($D569,$AR$5:$AR$12,0),1))^$I569)+(EXP(-$G569/INDEX($AV$5:$BA$12,MATCH($D569,$AR$5:$AR$12,0),2))*($G569/INDEX($AV$5:$BA$12,MATCH($D569,$AR$5:$AR$12,0),2))^$I569)+(EXP(-$G569/INDEX($AV$5:$BA$12,MATCH($D569,$AR$5:$AR$12,0),3))*($G569/INDEX($AV$5:$BA$12,MATCH($D569,$AR$5:$AR$12,0),3))^$I569)+(EXP(-$G569/INDEX($AV$5:$BA$12,MATCH($D569,$AR$5:$AR$12,0),4))*($G569/INDEX($AV$5:$BA$12,MATCH($D569,$AR$5:$AR$12,0),4))^$I569)+(EXP(-$G569/INDEX($AV$5:$BA$12,MATCH($D569,$AR$5:$AR$12,0),5))*($G569/INDEX($AV$5:$BA$12,MATCH($D569,$AR$5:$AR$12,0),5))^$I569)+(EXP(-$G569/INDEX($AV$5:$BA$12,MATCH($D569,$AR$5:$AR$12,0),6))*($G569/INDEX($AV$5:$BA$12,MATCH($D569,$AR$5:$AR$12,0),6))^$I569)),0)</x:f>
        <x:v>0</x:v>
      </x:c>
      <x:c r="AE569" s="145" t="n">
        <x:f>IFERROR((EXP(-$G569/INDEX($BB$5:$BG$12,MATCH($D569,$AR$5:$AR$12,0),1))*($G569/INDEX($BB$5:$BG$12,MATCH($D569,$AR$5:$AR$12,0),1))^$J569)/((EXP(-$G569/INDEX($BB$5:$BG$12,MATCH($D569,$AR$5:$AR$12,0),1))*($G569/INDEX($BB$5:$BG$12,MATCH($D569,$AR$5:$AR$12,0),1))^$J569)+(EXP(-$G569/INDEX($BB$5:$BG$12,MATCH($D569,$AR$5:$AR$12,0),2))*($G569/INDEX($BB$5:$BG$12,MATCH($D569,$AR$5:$AR$12,0),2))^$J569)+(EXP(-$G569/INDEX($BB$5:$BG$12,MATCH($D569,$AR$5:$AR$12,0),3))*($G569/INDEX($BB$5:$BG$12,MATCH($D569,$AR$5:$AR$12,0),3))^$J569)+(EXP(-$G569/INDEX($BB$5:$BG$12,MATCH($D569,$AR$5:$AR$12,0),4))*($G569/INDEX($BB$5:$BG$12,MATCH($D569,$AR$5:$AR$12,0),4))^$J569)+(EXP(-$G569/INDEX($BB$5:$BG$12,MATCH($D569,$AR$5:$AR$12,0),5))*($G569/INDEX($BB$5:$BG$12,MATCH($D569,$AR$5:$AR$12,0),5))^$J569)+(EXP(-$G569/INDEX($BB$5:$BG$12,MATCH($D569,$AR$5:$AR$12,0),6))*($G569/INDEX($BB$5:$BG$12,MATCH($D569,$AR$5:$AR$12,0),6))^$J569)),0)</x:f>
        <x:v>0</x:v>
      </x:c>
      <x:c r="AF569" s="145" t="n">
        <x:f>IFERROR((EXP(-$G569/INDEX($BB$5:$BG$12,MATCH($D569,$AR$5:$AR$12,0),2))*($G569/INDEX($BB$5:$BG$12,MATCH($D569,$AR$5:$AR$12,0),2))^$J569)/((EXP(-$G569/INDEX($BB$5:$BG$12,MATCH($D569,$AR$5:$AR$12,0),1))*($G569/INDEX($BB$5:$BG$12,MATCH($D569,$AR$5:$AR$12,0),1))^$J569)+(EXP(-$G569/INDEX($BB$5:$BG$12,MATCH($D569,$AR$5:$AR$12,0),2))*($G569/INDEX($BB$5:$BG$12,MATCH($D569,$AR$5:$AR$12,0),2))^$J569)+(EXP(-$G569/INDEX($BB$5:$BG$12,MATCH($D569,$AR$5:$AR$12,0),3))*($G569/INDEX($BB$5:$BG$12,MATCH($D569,$AR$5:$AR$12,0),3))^$J569)+(EXP(-$G569/INDEX($BB$5:$BG$12,MATCH($D569,$AR$5:$AR$12,0),4))*($G569/INDEX($BB$5:$BG$12,MATCH($D569,$AR$5:$AR$12,0),4))^$J569)+(EXP(-$G569/INDEX($BB$5:$BG$12,MATCH($D569,$AR$5:$AR$12,0),5))*($G569/INDEX($BB$5:$BG$12,MATCH($D569,$AR$5:$AR$12,0),5))^$J569)+(EXP(-$G569/INDEX($BB$5:$BG$12,MATCH($D569,$AR$5:$AR$12,0),6))*($G569/INDEX($BB$5:$BG$12,MATCH($D569,$AR$5:$AR$12,0),6))^$J569)),0)</x:f>
        <x:v>0</x:v>
      </x:c>
      <x:c r="AG569" s="145" t="n">
        <x:f>IFERROR((EXP(-$G569/INDEX($BB$5:$BG$12,MATCH($D569,$AR$5:$AR$12,0),3))*($G569/INDEX($BB$5:$BG$12,MATCH($D569,$AR$5:$AR$12,0),3))^$J569)/((EXP(-$G569/INDEX($BB$5:$BG$12,MATCH($D569,$AR$5:$AR$12,0),1))*($G569/INDEX($BB$5:$BG$12,MATCH($D569,$AR$5:$AR$12,0),1))^$J569)+(EXP(-$G569/INDEX($BB$5:$BG$12,MATCH($D569,$AR$5:$AR$12,0),2))*($G569/INDEX($BB$5:$BG$12,MATCH($D569,$AR$5:$AR$12,0),2))^$J569)+(EXP(-$G569/INDEX($BB$5:$BG$12,MATCH($D569,$AR$5:$AR$12,0),3))*($G569/INDEX($BB$5:$BG$12,MATCH($D569,$AR$5:$AR$12,0),3))^$J569)+(EXP(-$G569/INDEX($BB$5:$BG$12,MATCH($D569,$AR$5:$AR$12,0),4))*($G569/INDEX($BB$5:$BG$12,MATCH($D569,$AR$5:$AR$12,0),4))^$J569)+(EXP(-$G569/INDEX($BB$5:$BG$12,MATCH($D569,$AR$5:$AR$12,0),5))*($G569/INDEX($BB$5:$BG$12,MATCH($D569,$AR$5:$AR$12,0),5))^$J569)+(EXP(-$G569/INDEX($BB$5:$BG$12,MATCH($D569,$AR$5:$AR$12,0),6))*($G569/INDEX($BB$5:$BG$12,MATCH($D569,$AR$5:$AR$12,0),6))^$J569)),0)</x:f>
        <x:v>0</x:v>
      </x:c>
      <x:c r="AH569" s="145" t="n">
        <x:f>IFERROR((EXP(-$G569/INDEX($BB$5:$BG$12,MATCH($D569,$AR$5:$AR$12,0),4))*($G569/INDEX($BB$5:$BG$12,MATCH($D569,$AR$5:$AR$12,0),4))^$J569)/((EXP(-$G569/INDEX($BB$5:$BG$12,MATCH($D569,$AR$5:$AR$12,0),1))*($G569/INDEX($BB$5:$BG$12,MATCH($D569,$AR$5:$AR$12,0),1))^$J569)+(EXP(-$G569/INDEX($BB$5:$BG$12,MATCH($D569,$AR$5:$AR$12,0),2))*($G569/INDEX($BB$5:$BG$12,MATCH($D569,$AR$5:$AR$12,0),2))^$J569)+(EXP(-$G569/INDEX($BB$5:$BG$12,MATCH($D569,$AR$5:$AR$12,0),3))*($G569/INDEX($BB$5:$BG$12,MATCH($D569,$AR$5:$AR$12,0),3))^$J569)+(EXP(-$G569/INDEX($BB$5:$BG$12,MATCH($D569,$AR$5:$AR$12,0),4))*($G569/INDEX($BB$5:$BG$12,MATCH($D569,$AR$5:$AR$12,0),4))^$J569)+(EXP(-$G569/INDEX($BB$5:$BG$12,MATCH($D569,$AR$5:$AR$12,0),5))*($G569/INDEX($BB$5:$BG$12,MATCH($D569,$AR$5:$AR$12,0),5))^$J569)+(EXP(-$G569/INDEX($BB$5:$BG$12,MATCH($D569,$AR$5:$AR$12,0),6))*($G569/INDEX($BB$5:$BG$12,MATCH($D569,$AR$5:$AR$12,0),6))^$J569)),0)</x:f>
        <x:v>0</x:v>
      </x:c>
      <x:c r="AI569" s="145" t="n">
        <x:f>IFERROR((EXP(-$G569/INDEX($BB$5:$BG$12,MATCH($D569,$AR$5:$AR$12,0),5))*($G569/INDEX($BB$5:$BG$12,MATCH($D569,$AR$5:$AR$12,0),5))^$J569)/((EXP(-$G569/INDEX($BB$5:$BG$12,MATCH($D569,$AR$5:$AR$12,0),1))*($G569/INDEX($BB$5:$BG$12,MATCH($D569,$AR$5:$AR$12,0),1))^$J569)+(EXP(-$G569/INDEX($BB$5:$BG$12,MATCH($D569,$AR$5:$AR$12,0),2))*($G569/INDEX($BB$5:$BG$12,MATCH($D569,$AR$5:$AR$12,0),2))^$J569)+(EXP(-$G569/INDEX($BB$5:$BG$12,MATCH($D569,$AR$5:$AR$12,0),3))*($G569/INDEX($BB$5:$BG$12,MATCH($D569,$AR$5:$AR$12,0),3))^$J569)+(EXP(-$G569/INDEX($BB$5:$BG$12,MATCH($D569,$AR$5:$AR$12,0),4))*($G569/INDEX($BB$5:$BG$12,MATCH($D569,$AR$5:$AR$12,0),4))^$J569)+(EXP(-$G569/INDEX($BB$5:$BG$12,MATCH($D569,$AR$5:$AR$12,0),5))*($G569/INDEX($BB$5:$BG$12,MATCH($D569,$AR$5:$AR$12,0),5))^$J569)+(EXP(-$G569/INDEX($BB$5:$BG$12,MATCH($D569,$AR$5:$AR$12,0),6))*($G569/INDEX($BB$5:$BG$12,MATCH($D569,$AR$5:$AR$12,0),6))^$J569)),0)</x:f>
        <x:v>0</x:v>
      </x:c>
      <x:c r="AJ569" s="145" t="n">
        <x:f>IFERROR((EXP(-$G569/INDEX($BB$5:$BG$12,MATCH($D569,$AR$5:$AR$12,0),6))*($G569/INDEX($BB$5:$BG$12,MATCH($D569,$AR$5:$AR$12,0),6))^$J569)/((EXP(-$G569/INDEX($BB$5:$BG$12,MATCH($D569,$AR$5:$AR$12,0),1))*($G569/INDEX($BB$5:$BG$12,MATCH($D569,$AR$5:$AR$12,0),1))^$J569)+(EXP(-$G569/INDEX($BB$5:$BG$12,MATCH($D569,$AR$5:$AR$12,0),2))*($G569/INDEX($BB$5:$BG$12,MATCH($D569,$AR$5:$AR$12,0),2))^$J569)+(EXP(-$G569/INDEX($BB$5:$BG$12,MATCH($D569,$AR$5:$AR$12,0),3))*($G569/INDEX($BB$5:$BG$12,MATCH($D569,$AR$5:$AR$12,0),3))^$J569)+(EXP(-$G569/INDEX($BB$5:$BG$12,MATCH($D569,$AR$5:$AR$12,0),4))*($G569/INDEX($BB$5:$BG$12,MATCH($D569,$AR$5:$AR$12,0),4))^$J569)+(EXP(-$G569/INDEX($BB$5:$BG$12,MATCH($D569,$AR$5:$AR$12,0),5))*($G569/INDEX($BB$5:$BG$12,MATCH($D569,$AR$5:$AR$12,0),5))^$J569)+(EXP(-$G569/INDEX($BB$5:$BG$12,MATCH($D569,$AR$5:$AR$12,0),6))*($G569/INDEX($BB$5:$BG$12,MATCH($D569,$AR$5:$AR$12,0),6))^$J569)),0)</x:f>
        <x:v>0</x:v>
      </x:c>
      <x:c r="BJ569"/>
      <x:c r="BK569"/>
      <x:c r="BL569"/>
      <x:c r="BM569"/>
      <x:c r="BN569"/>
      <x:c r="BO569"/>
      <x:c r="BP569"/>
      <x:c r="BQ569"/>
      <x:c r="BR569"/>
      <x:c r="BS569"/>
      <x:c r="BT569"/>
      <x:c r="BU569"/>
      <x:c r="BV569"/>
      <x:c r="BW569"/>
      <x:c r="BX569"/>
      <x:c r="BY569"/>
      <x:c r="BZ569"/>
    </x:row>
    <x:row r="570">
      <x:c r="A570" s="30" t="n">
        <x:f>'対象台データ'!A568</x:f>
        <x:v>46230</x:v>
      </x:c>
      <x:c r="B570" s="1004" t="str">
        <x:f>'対象台データ'!B568</x:f>
        <x:v>月</x:v>
      </x:c>
      <x:c r="C570" s="1004" t="str">
        <x:f>'対象台データ'!C568</x:f>
        <x:v>7/27</x:v>
      </x:c>
      <x:c r="D570" t="str">
        <x:f>'対象台データ'!D568</x:f>
        <x:v>ソードアート・オンラインⅡ</x:v>
      </x:c>
      <x:c r="E570" s="1015" t="n">
        <x:f>IF($X570="A",MIN(100,MAX(0,55+(V570-55)*(1+0.4*SQRT(MIN(G570/8000,1))))),MIN(100,MAX(0,V570)))</x:f>
        <x:v>84.63552009721256</x:v>
      </x:c>
      <x:c r="F570" s="1017" t="n">
        <x:f>'対象台データ'!E568</x:f>
        <x:v>631</x:v>
      </x:c>
      <x:c r="G570" s="644" t="n">
        <x:f>'対象台データ'!F568</x:f>
        <x:v>10081</x:v>
      </x:c>
      <x:c r="H570" s="644" t="n">
        <x:f>'対象台データ'!G568</x:f>
        <x:v>3654</x:v>
      </x:c>
      <x:c r="I570" s="644" t="n">
        <x:f>'対象台データ'!H568</x:f>
        <x:v>0</x:v>
      </x:c>
      <x:c r="J570" s="644" t="n">
        <x:f>'対象台データ'!I568</x:f>
        <x:v>0</x:v>
      </x:c>
      <x:c r="K570" s="145" t="n">
        <x:f>'対象台データ'!K568</x:f>
        <x:v>1.1208213470885824</x:v>
      </x:c>
      <x:c r="L570" s="28" t="n">
        <x:f>IF(G570&lt;=0,5,IF(G570&lt;1500,5+(G570-0)*(20-5)/(1500-0),IF(G570&lt;3000,20+(G570-1500)*(40-20)/(3000-1500),IF(G570&lt;4500,40+(G570-3000)*(58-40)/(4500-3000),IF(G570&lt;6000,58+(G570-4500)*(72-58)/(6000-4500),IF(G570&lt;7500,72+(G570-6000)*(84-72)/(7500-6000),IF(G570&lt;9000,84+(G570-7500)*(93-84)/(9000-7500),IF(G570&lt;11000,93+(G570-9000)*(100-93)/(11000-9000),100))))))))</x:f>
        <x:v>96.7835</x:v>
      </x:c>
      <x:c r="M570" s="28" t="n">
        <x:v>1</x:v>
      </x:c>
      <x:c r="N570" s="28" t="n">
        <x:f>MIN(100,L570*M570)</x:f>
        <x:v>96.7835</x:v>
      </x:c>
      <x:c r="O570" s="28" t="n">
        <x:f>IF(K570&lt;=0.8,0,IF(K570&lt;0.9,0+(K570-0.8)*(10-0)/(0.9-0.8),IF(K570&lt;1,10+(K570-0.9)*(35-10)/(1-0.9),IF(K570&lt;1.2,35+(K570-1)*(87-35)/(1.2-1),IF(K570&lt;1.3,87+(K570-1.2)*(96-87)/(1.3-1.2),IF(K570&lt;1.45,96+(K570-1.3)*(100-96)/(1.45-1.3),100))))))</x:f>
        <x:v>66.41355024303142</x:v>
      </x:c>
      <x:c r="P570" s="145" t="n">
        <x:f>MIN(1,SQRT(G570/8000))</x:f>
        <x:v>1</x:v>
      </x:c>
      <x:c r="Q570" s="28" t="n">
        <x:f>35+(O570-35)*P570</x:f>
        <x:v>66.41355024303142</x:v>
      </x:c>
      <x:c r="R570" s="28" t="n">
        <x:f>IF(K570&lt;0.95,MIN(25,(0.95-K570)*250),0)</x:f>
        <x:v>0</x:v>
      </x:c>
      <x:c r="S570" s="28" t="n">
        <x:f>IF($X570="A",Y570*5+Z570*15+AA570*30+AB570*60+AC570*80+AD570*100,0)</x:f>
        <x:v>0</x:v>
      </x:c>
      <x:c r="T570" s="28" t="n">
        <x:f>IF($X570="A",AE570*5+AF570*15+AG570*30+AH570*60+AI570*80+AJ570*100,0)</x:f>
        <x:v>0</x:v>
      </x:c>
      <x:c r="U570" s="28" t="n">
        <x:f>IF($X570="A",S570*15%+T570*30%+Q570*55%,0)</x:f>
        <x:v>0</x:v>
      </x:c>
      <x:c r="V570" s="1019" t="n">
        <x:f>IF($X570="A",U570*80%+N570*20%,N570*IFERROR(INDEX($AT$5:$AT$60,MATCH($D570,$AR$5:$AR$60,0)),0.6)+Q570*IFERROR(INDEX($AU$5:$AU$60,MATCH($D570,$AR$5:$AR$60,0)),0.4)-R570)</x:f>
        <x:v>84.63552009721256</x:v>
      </x:c>
      <x:c r="W570" s="25" t="str">
        <x:f>IF(E570&gt;=90,"設定6級候補",IF(E570&gt;=75,"設定4以上強候補",IF(E570&gt;=60,"設定4以上を疑う","要観察")))</x:f>
        <x:v>設定4以上強候補</x:v>
      </x:c>
      <x:c r="X570" s="1004" t="str">
        <x:f>IFERROR(INDEX($AS$5:$AS$60,MATCH($D570,$AR$5:$AR$60,0)),"AT")</x:f>
        <x:v>AT</x:v>
      </x:c>
      <x:c r="Y570" s="145" t="n">
        <x:f>IFERROR((EXP(-$G570/INDEX($AV$5:$BA$12,MATCH($D570,$AR$5:$AR$12,0),1))*($G570/INDEX($AV$5:$BA$12,MATCH($D570,$AR$5:$AR$12,0),1))^$I570)/((EXP(-$G570/INDEX($AV$5:$BA$12,MATCH($D570,$AR$5:$AR$12,0),1))*($G570/INDEX($AV$5:$BA$12,MATCH($D570,$AR$5:$AR$12,0),1))^$I570)+(EXP(-$G570/INDEX($AV$5:$BA$12,MATCH($D570,$AR$5:$AR$12,0),2))*($G570/INDEX($AV$5:$BA$12,MATCH($D570,$AR$5:$AR$12,0),2))^$I570)+(EXP(-$G570/INDEX($AV$5:$BA$12,MATCH($D570,$AR$5:$AR$12,0),3))*($G570/INDEX($AV$5:$BA$12,MATCH($D570,$AR$5:$AR$12,0),3))^$I570)+(EXP(-$G570/INDEX($AV$5:$BA$12,MATCH($D570,$AR$5:$AR$12,0),4))*($G570/INDEX($AV$5:$BA$12,MATCH($D570,$AR$5:$AR$12,0),4))^$I570)+(EXP(-$G570/INDEX($AV$5:$BA$12,MATCH($D570,$AR$5:$AR$12,0),5))*($G570/INDEX($AV$5:$BA$12,MATCH($D570,$AR$5:$AR$12,0),5))^$I570)+(EXP(-$G570/INDEX($AV$5:$BA$12,MATCH($D570,$AR$5:$AR$12,0),6))*($G570/INDEX($AV$5:$BA$12,MATCH($D570,$AR$5:$AR$12,0),6))^$I570)),0)</x:f>
        <x:v>0</x:v>
      </x:c>
      <x:c r="Z570" s="145" t="n">
        <x:f>IFERROR((EXP(-$G570/INDEX($AV$5:$BA$12,MATCH($D570,$AR$5:$AR$12,0),2))*($G570/INDEX($AV$5:$BA$12,MATCH($D570,$AR$5:$AR$12,0),2))^$I570)/((EXP(-$G570/INDEX($AV$5:$BA$12,MATCH($D570,$AR$5:$AR$12,0),1))*($G570/INDEX($AV$5:$BA$12,MATCH($D570,$AR$5:$AR$12,0),1))^$I570)+(EXP(-$G570/INDEX($AV$5:$BA$12,MATCH($D570,$AR$5:$AR$12,0),2))*($G570/INDEX($AV$5:$BA$12,MATCH($D570,$AR$5:$AR$12,0),2))^$I570)+(EXP(-$G570/INDEX($AV$5:$BA$12,MATCH($D570,$AR$5:$AR$12,0),3))*($G570/INDEX($AV$5:$BA$12,MATCH($D570,$AR$5:$AR$12,0),3))^$I570)+(EXP(-$G570/INDEX($AV$5:$BA$12,MATCH($D570,$AR$5:$AR$12,0),4))*($G570/INDEX($AV$5:$BA$12,MATCH($D570,$AR$5:$AR$12,0),4))^$I570)+(EXP(-$G570/INDEX($AV$5:$BA$12,MATCH($D570,$AR$5:$AR$12,0),5))*($G570/INDEX($AV$5:$BA$12,MATCH($D570,$AR$5:$AR$12,0),5))^$I570)+(EXP(-$G570/INDEX($AV$5:$BA$12,MATCH($D570,$AR$5:$AR$12,0),6))*($G570/INDEX($AV$5:$BA$12,MATCH($D570,$AR$5:$AR$12,0),6))^$I570)),0)</x:f>
        <x:v>0</x:v>
      </x:c>
      <x:c r="AA570" s="145" t="n">
        <x:f>IFERROR((EXP(-$G570/INDEX($AV$5:$BA$12,MATCH($D570,$AR$5:$AR$12,0),3))*($G570/INDEX($AV$5:$BA$12,MATCH($D570,$AR$5:$AR$12,0),3))^$I570)/((EXP(-$G570/INDEX($AV$5:$BA$12,MATCH($D570,$AR$5:$AR$12,0),1))*($G570/INDEX($AV$5:$BA$12,MATCH($D570,$AR$5:$AR$12,0),1))^$I570)+(EXP(-$G570/INDEX($AV$5:$BA$12,MATCH($D570,$AR$5:$AR$12,0),2))*($G570/INDEX($AV$5:$BA$12,MATCH($D570,$AR$5:$AR$12,0),2))^$I570)+(EXP(-$G570/INDEX($AV$5:$BA$12,MATCH($D570,$AR$5:$AR$12,0),3))*($G570/INDEX($AV$5:$BA$12,MATCH($D570,$AR$5:$AR$12,0),3))^$I570)+(EXP(-$G570/INDEX($AV$5:$BA$12,MATCH($D570,$AR$5:$AR$12,0),4))*($G570/INDEX($AV$5:$BA$12,MATCH($D570,$AR$5:$AR$12,0),4))^$I570)+(EXP(-$G570/INDEX($AV$5:$BA$12,MATCH($D570,$AR$5:$AR$12,0),5))*($G570/INDEX($AV$5:$BA$12,MATCH($D570,$AR$5:$AR$12,0),5))^$I570)+(EXP(-$G570/INDEX($AV$5:$BA$12,MATCH($D570,$AR$5:$AR$12,0),6))*($G570/INDEX($AV$5:$BA$12,MATCH($D570,$AR$5:$AR$12,0),6))^$I570)),0)</x:f>
        <x:v>0</x:v>
      </x:c>
      <x:c r="AB570" s="145" t="n">
        <x:f>IFERROR((EXP(-$G570/INDEX($AV$5:$BA$12,MATCH($D570,$AR$5:$AR$12,0),4))*($G570/INDEX($AV$5:$BA$12,MATCH($D570,$AR$5:$AR$12,0),4))^$I570)/((EXP(-$G570/INDEX($AV$5:$BA$12,MATCH($D570,$AR$5:$AR$12,0),1))*($G570/INDEX($AV$5:$BA$12,MATCH($D570,$AR$5:$AR$12,0),1))^$I570)+(EXP(-$G570/INDEX($AV$5:$BA$12,MATCH($D570,$AR$5:$AR$12,0),2))*($G570/INDEX($AV$5:$BA$12,MATCH($D570,$AR$5:$AR$12,0),2))^$I570)+(EXP(-$G570/INDEX($AV$5:$BA$12,MATCH($D570,$AR$5:$AR$12,0),3))*($G570/INDEX($AV$5:$BA$12,MATCH($D570,$AR$5:$AR$12,0),3))^$I570)+(EXP(-$G570/INDEX($AV$5:$BA$12,MATCH($D570,$AR$5:$AR$12,0),4))*($G570/INDEX($AV$5:$BA$12,MATCH($D570,$AR$5:$AR$12,0),4))^$I570)+(EXP(-$G570/INDEX($AV$5:$BA$12,MATCH($D570,$AR$5:$AR$12,0),5))*($G570/INDEX($AV$5:$BA$12,MATCH($D570,$AR$5:$AR$12,0),5))^$I570)+(EXP(-$G570/INDEX($AV$5:$BA$12,MATCH($D570,$AR$5:$AR$12,0),6))*($G570/INDEX($AV$5:$BA$12,MATCH($D570,$AR$5:$AR$12,0),6))^$I570)),0)</x:f>
        <x:v>0</x:v>
      </x:c>
      <x:c r="AC570" s="145" t="n">
        <x:f>IFERROR((EXP(-$G570/INDEX($AV$5:$BA$12,MATCH($D570,$AR$5:$AR$12,0),5))*($G570/INDEX($AV$5:$BA$12,MATCH($D570,$AR$5:$AR$12,0),5))^$I570)/((EXP(-$G570/INDEX($AV$5:$BA$12,MATCH($D570,$AR$5:$AR$12,0),1))*($G570/INDEX($AV$5:$BA$12,MATCH($D570,$AR$5:$AR$12,0),1))^$I570)+(EXP(-$G570/INDEX($AV$5:$BA$12,MATCH($D570,$AR$5:$AR$12,0),2))*($G570/INDEX($AV$5:$BA$12,MATCH($D570,$AR$5:$AR$12,0),2))^$I570)+(EXP(-$G570/INDEX($AV$5:$BA$12,MATCH($D570,$AR$5:$AR$12,0),3))*($G570/INDEX($AV$5:$BA$12,MATCH($D570,$AR$5:$AR$12,0),3))^$I570)+(EXP(-$G570/INDEX($AV$5:$BA$12,MATCH($D570,$AR$5:$AR$12,0),4))*($G570/INDEX($AV$5:$BA$12,MATCH($D570,$AR$5:$AR$12,0),4))^$I570)+(EXP(-$G570/INDEX($AV$5:$BA$12,MATCH($D570,$AR$5:$AR$12,0),5))*($G570/INDEX($AV$5:$BA$12,MATCH($D570,$AR$5:$AR$12,0),5))^$I570)+(EXP(-$G570/INDEX($AV$5:$BA$12,MATCH($D570,$AR$5:$AR$12,0),6))*($G570/INDEX($AV$5:$BA$12,MATCH($D570,$AR$5:$AR$12,0),6))^$I570)),0)</x:f>
        <x:v>0</x:v>
      </x:c>
      <x:c r="AD570" s="145" t="n">
        <x:f>IFERROR((EXP(-$G570/INDEX($AV$5:$BA$12,MATCH($D570,$AR$5:$AR$12,0),6))*($G570/INDEX($AV$5:$BA$12,MATCH($D570,$AR$5:$AR$12,0),6))^$I570)/((EXP(-$G570/INDEX($AV$5:$BA$12,MATCH($D570,$AR$5:$AR$12,0),1))*($G570/INDEX($AV$5:$BA$12,MATCH($D570,$AR$5:$AR$12,0),1))^$I570)+(EXP(-$G570/INDEX($AV$5:$BA$12,MATCH($D570,$AR$5:$AR$12,0),2))*($G570/INDEX($AV$5:$BA$12,MATCH($D570,$AR$5:$AR$12,0),2))^$I570)+(EXP(-$G570/INDEX($AV$5:$BA$12,MATCH($D570,$AR$5:$AR$12,0),3))*($G570/INDEX($AV$5:$BA$12,MATCH($D570,$AR$5:$AR$12,0),3))^$I570)+(EXP(-$G570/INDEX($AV$5:$BA$12,MATCH($D570,$AR$5:$AR$12,0),4))*($G570/INDEX($AV$5:$BA$12,MATCH($D570,$AR$5:$AR$12,0),4))^$I570)+(EXP(-$G570/INDEX($AV$5:$BA$12,MATCH($D570,$AR$5:$AR$12,0),5))*($G570/INDEX($AV$5:$BA$12,MATCH($D570,$AR$5:$AR$12,0),5))^$I570)+(EXP(-$G570/INDEX($AV$5:$BA$12,MATCH($D570,$AR$5:$AR$12,0),6))*($G570/INDEX($AV$5:$BA$12,MATCH($D570,$AR$5:$AR$12,0),6))^$I570)),0)</x:f>
        <x:v>0</x:v>
      </x:c>
      <x:c r="AE570" s="145" t="n">
        <x:f>IFERROR((EXP(-$G570/INDEX($BB$5:$BG$12,MATCH($D570,$AR$5:$AR$12,0),1))*($G570/INDEX($BB$5:$BG$12,MATCH($D570,$AR$5:$AR$12,0),1))^$J570)/((EXP(-$G570/INDEX($BB$5:$BG$12,MATCH($D570,$AR$5:$AR$12,0),1))*($G570/INDEX($BB$5:$BG$12,MATCH($D570,$AR$5:$AR$12,0),1))^$J570)+(EXP(-$G570/INDEX($BB$5:$BG$12,MATCH($D570,$AR$5:$AR$12,0),2))*($G570/INDEX($BB$5:$BG$12,MATCH($D570,$AR$5:$AR$12,0),2))^$J570)+(EXP(-$G570/INDEX($BB$5:$BG$12,MATCH($D570,$AR$5:$AR$12,0),3))*($G570/INDEX($BB$5:$BG$12,MATCH($D570,$AR$5:$AR$12,0),3))^$J570)+(EXP(-$G570/INDEX($BB$5:$BG$12,MATCH($D570,$AR$5:$AR$12,0),4))*($G570/INDEX($BB$5:$BG$12,MATCH($D570,$AR$5:$AR$12,0),4))^$J570)+(EXP(-$G570/INDEX($BB$5:$BG$12,MATCH($D570,$AR$5:$AR$12,0),5))*($G570/INDEX($BB$5:$BG$12,MATCH($D570,$AR$5:$AR$12,0),5))^$J570)+(EXP(-$G570/INDEX($BB$5:$BG$12,MATCH($D570,$AR$5:$AR$12,0),6))*($G570/INDEX($BB$5:$BG$12,MATCH($D570,$AR$5:$AR$12,0),6))^$J570)),0)</x:f>
        <x:v>0</x:v>
      </x:c>
      <x:c r="AF570" s="145" t="n">
        <x:f>IFERROR((EXP(-$G570/INDEX($BB$5:$BG$12,MATCH($D570,$AR$5:$AR$12,0),2))*($G570/INDEX($BB$5:$BG$12,MATCH($D570,$AR$5:$AR$12,0),2))^$J570)/((EXP(-$G570/INDEX($BB$5:$BG$12,MATCH($D570,$AR$5:$AR$12,0),1))*($G570/INDEX($BB$5:$BG$12,MATCH($D570,$AR$5:$AR$12,0),1))^$J570)+(EXP(-$G570/INDEX($BB$5:$BG$12,MATCH($D570,$AR$5:$AR$12,0),2))*($G570/INDEX($BB$5:$BG$12,MATCH($D570,$AR$5:$AR$12,0),2))^$J570)+(EXP(-$G570/INDEX($BB$5:$BG$12,MATCH($D570,$AR$5:$AR$12,0),3))*($G570/INDEX($BB$5:$BG$12,MATCH($D570,$AR$5:$AR$12,0),3))^$J570)+(EXP(-$G570/INDEX($BB$5:$BG$12,MATCH($D570,$AR$5:$AR$12,0),4))*($G570/INDEX($BB$5:$BG$12,MATCH($D570,$AR$5:$AR$12,0),4))^$J570)+(EXP(-$G570/INDEX($BB$5:$BG$12,MATCH($D570,$AR$5:$AR$12,0),5))*($G570/INDEX($BB$5:$BG$12,MATCH($D570,$AR$5:$AR$12,0),5))^$J570)+(EXP(-$G570/INDEX($BB$5:$BG$12,MATCH($D570,$AR$5:$AR$12,0),6))*($G570/INDEX($BB$5:$BG$12,MATCH($D570,$AR$5:$AR$12,0),6))^$J570)),0)</x:f>
        <x:v>0</x:v>
      </x:c>
      <x:c r="AG570" s="145" t="n">
        <x:f>IFERROR((EXP(-$G570/INDEX($BB$5:$BG$12,MATCH($D570,$AR$5:$AR$12,0),3))*($G570/INDEX($BB$5:$BG$12,MATCH($D570,$AR$5:$AR$12,0),3))^$J570)/((EXP(-$G570/INDEX($BB$5:$BG$12,MATCH($D570,$AR$5:$AR$12,0),1))*($G570/INDEX($BB$5:$BG$12,MATCH($D570,$AR$5:$AR$12,0),1))^$J570)+(EXP(-$G570/INDEX($BB$5:$BG$12,MATCH($D570,$AR$5:$AR$12,0),2))*($G570/INDEX($BB$5:$BG$12,MATCH($D570,$AR$5:$AR$12,0),2))^$J570)+(EXP(-$G570/INDEX($BB$5:$BG$12,MATCH($D570,$AR$5:$AR$12,0),3))*($G570/INDEX($BB$5:$BG$12,MATCH($D570,$AR$5:$AR$12,0),3))^$J570)+(EXP(-$G570/INDEX($BB$5:$BG$12,MATCH($D570,$AR$5:$AR$12,0),4))*($G570/INDEX($BB$5:$BG$12,MATCH($D570,$AR$5:$AR$12,0),4))^$J570)+(EXP(-$G570/INDEX($BB$5:$BG$12,MATCH($D570,$AR$5:$AR$12,0),5))*($G570/INDEX($BB$5:$BG$12,MATCH($D570,$AR$5:$AR$12,0),5))^$J570)+(EXP(-$G570/INDEX($BB$5:$BG$12,MATCH($D570,$AR$5:$AR$12,0),6))*($G570/INDEX($BB$5:$BG$12,MATCH($D570,$AR$5:$AR$12,0),6))^$J570)),0)</x:f>
        <x:v>0</x:v>
      </x:c>
      <x:c r="AH570" s="145" t="n">
        <x:f>IFERROR((EXP(-$G570/INDEX($BB$5:$BG$12,MATCH($D570,$AR$5:$AR$12,0),4))*($G570/INDEX($BB$5:$BG$12,MATCH($D570,$AR$5:$AR$12,0),4))^$J570)/((EXP(-$G570/INDEX($BB$5:$BG$12,MATCH($D570,$AR$5:$AR$12,0),1))*($G570/INDEX($BB$5:$BG$12,MATCH($D570,$AR$5:$AR$12,0),1))^$J570)+(EXP(-$G570/INDEX($BB$5:$BG$12,MATCH($D570,$AR$5:$AR$12,0),2))*($G570/INDEX($BB$5:$BG$12,MATCH($D570,$AR$5:$AR$12,0),2))^$J570)+(EXP(-$G570/INDEX($BB$5:$BG$12,MATCH($D570,$AR$5:$AR$12,0),3))*($G570/INDEX($BB$5:$BG$12,MATCH($D570,$AR$5:$AR$12,0),3))^$J570)+(EXP(-$G570/INDEX($BB$5:$BG$12,MATCH($D570,$AR$5:$AR$12,0),4))*($G570/INDEX($BB$5:$BG$12,MATCH($D570,$AR$5:$AR$12,0),4))^$J570)+(EXP(-$G570/INDEX($BB$5:$BG$12,MATCH($D570,$AR$5:$AR$12,0),5))*($G570/INDEX($BB$5:$BG$12,MATCH($D570,$AR$5:$AR$12,0),5))^$J570)+(EXP(-$G570/INDEX($BB$5:$BG$12,MATCH($D570,$AR$5:$AR$12,0),6))*($G570/INDEX($BB$5:$BG$12,MATCH($D570,$AR$5:$AR$12,0),6))^$J570)),0)</x:f>
        <x:v>0</x:v>
      </x:c>
      <x:c r="AI570" s="145" t="n">
        <x:f>IFERROR((EXP(-$G570/INDEX($BB$5:$BG$12,MATCH($D570,$AR$5:$AR$12,0),5))*($G570/INDEX($BB$5:$BG$12,MATCH($D570,$AR$5:$AR$12,0),5))^$J570)/((EXP(-$G570/INDEX($BB$5:$BG$12,MATCH($D570,$AR$5:$AR$12,0),1))*($G570/INDEX($BB$5:$BG$12,MATCH($D570,$AR$5:$AR$12,0),1))^$J570)+(EXP(-$G570/INDEX($BB$5:$BG$12,MATCH($D570,$AR$5:$AR$12,0),2))*($G570/INDEX($BB$5:$BG$12,MATCH($D570,$AR$5:$AR$12,0),2))^$J570)+(EXP(-$G570/INDEX($BB$5:$BG$12,MATCH($D570,$AR$5:$AR$12,0),3))*($G570/INDEX($BB$5:$BG$12,MATCH($D570,$AR$5:$AR$12,0),3))^$J570)+(EXP(-$G570/INDEX($BB$5:$BG$12,MATCH($D570,$AR$5:$AR$12,0),4))*($G570/INDEX($BB$5:$BG$12,MATCH($D570,$AR$5:$AR$12,0),4))^$J570)+(EXP(-$G570/INDEX($BB$5:$BG$12,MATCH($D570,$AR$5:$AR$12,0),5))*($G570/INDEX($BB$5:$BG$12,MATCH($D570,$AR$5:$AR$12,0),5))^$J570)+(EXP(-$G570/INDEX($BB$5:$BG$12,MATCH($D570,$AR$5:$AR$12,0),6))*($G570/INDEX($BB$5:$BG$12,MATCH($D570,$AR$5:$AR$12,0),6))^$J570)),0)</x:f>
        <x:v>0</x:v>
      </x:c>
      <x:c r="AJ570" s="145" t="n">
        <x:f>IFERROR((EXP(-$G570/INDEX($BB$5:$BG$12,MATCH($D570,$AR$5:$AR$12,0),6))*($G570/INDEX($BB$5:$BG$12,MATCH($D570,$AR$5:$AR$12,0),6))^$J570)/((EXP(-$G570/INDEX($BB$5:$BG$12,MATCH($D570,$AR$5:$AR$12,0),1))*($G570/INDEX($BB$5:$BG$12,MATCH($D570,$AR$5:$AR$12,0),1))^$J570)+(EXP(-$G570/INDEX($BB$5:$BG$12,MATCH($D570,$AR$5:$AR$12,0),2))*($G570/INDEX($BB$5:$BG$12,MATCH($D570,$AR$5:$AR$12,0),2))^$J570)+(EXP(-$G570/INDEX($BB$5:$BG$12,MATCH($D570,$AR$5:$AR$12,0),3))*($G570/INDEX($BB$5:$BG$12,MATCH($D570,$AR$5:$AR$12,0),3))^$J570)+(EXP(-$G570/INDEX($BB$5:$BG$12,MATCH($D570,$AR$5:$AR$12,0),4))*($G570/INDEX($BB$5:$BG$12,MATCH($D570,$AR$5:$AR$12,0),4))^$J570)+(EXP(-$G570/INDEX($BB$5:$BG$12,MATCH($D570,$AR$5:$AR$12,0),5))*($G570/INDEX($BB$5:$BG$12,MATCH($D570,$AR$5:$AR$12,0),5))^$J570)+(EXP(-$G570/INDEX($BB$5:$BG$12,MATCH($D570,$AR$5:$AR$12,0),6))*($G570/INDEX($BB$5:$BG$12,MATCH($D570,$AR$5:$AR$12,0),6))^$J570)),0)</x:f>
        <x:v>0</x:v>
      </x:c>
      <x:c r="BJ570"/>
      <x:c r="BK570"/>
      <x:c r="BL570"/>
      <x:c r="BM570"/>
      <x:c r="BN570"/>
      <x:c r="BO570"/>
      <x:c r="BP570"/>
      <x:c r="BQ570"/>
      <x:c r="BR570"/>
      <x:c r="BS570"/>
      <x:c r="BT570"/>
      <x:c r="BU570"/>
      <x:c r="BV570"/>
      <x:c r="BW570"/>
      <x:c r="BX570"/>
      <x:c r="BY570"/>
      <x:c r="BZ570"/>
    </x:row>
    <x:row r="571">
      <x:c r="A571" s="30" t="n">
        <x:f>'対象台データ'!A569</x:f>
        <x:v>46230</x:v>
      </x:c>
      <x:c r="B571" s="1004" t="str">
        <x:f>'対象台データ'!B569</x:f>
        <x:v>月</x:v>
      </x:c>
      <x:c r="C571" s="1004" t="str">
        <x:f>'対象台データ'!C569</x:f>
        <x:v>7/27</x:v>
      </x:c>
      <x:c r="D571" t="str">
        <x:f>'対象台データ'!D569</x:f>
        <x:v>ソードアート・オンラインⅡ</x:v>
      </x:c>
      <x:c r="E571" s="1015" t="n">
        <x:f>IF($X571="A",MIN(100,MAX(0,55+(V571-55)*(1+0.4*SQRT(MIN(G571/8000,1))))),MIN(100,MAX(0,V571)))</x:f>
        <x:v>28.409306045533576</x:v>
      </x:c>
      <x:c r="F571" s="1017" t="n">
        <x:f>'対象台データ'!E569</x:f>
        <x:v>632</x:v>
      </x:c>
      <x:c r="G571" s="644" t="n">
        <x:f>'対象台データ'!F569</x:f>
        <x:v>8243</x:v>
      </x:c>
      <x:c r="H571" s="644" t="n">
        <x:f>'対象台データ'!G569</x:f>
        <x:v>-4739</x:v>
      </x:c>
      <x:c r="I571" s="644" t="n">
        <x:f>'対象台データ'!H569</x:f>
        <x:v>0</x:v>
      </x:c>
      <x:c r="J571" s="644" t="n">
        <x:f>'対象台データ'!I569</x:f>
        <x:v>0</x:v>
      </x:c>
      <x:c r="K571" s="145" t="n">
        <x:f>'対象台データ'!K569</x:f>
        <x:v>0.8083626511383396</x:v>
      </x:c>
      <x:c r="L571" s="28" t="n">
        <x:f>IF(G571&lt;=0,5,IF(G571&lt;1500,5+(G571-0)*(20-5)/(1500-0),IF(G571&lt;3000,20+(G571-1500)*(40-20)/(3000-1500),IF(G571&lt;4500,40+(G571-3000)*(58-40)/(4500-3000),IF(G571&lt;6000,58+(G571-4500)*(72-58)/(6000-4500),IF(G571&lt;7500,72+(G571-6000)*(84-72)/(7500-6000),IF(G571&lt;9000,84+(G571-7500)*(93-84)/(9000-7500),IF(G571&lt;11000,93+(G571-9000)*(100-93)/(11000-9000),100))))))))</x:f>
        <x:v>88.458</x:v>
      </x:c>
      <x:c r="M571" s="28" t="n">
        <x:v>1</x:v>
      </x:c>
      <x:c r="N571" s="28" t="n">
        <x:f>MIN(100,L571*M571)</x:f>
        <x:v>88.458</x:v>
      </x:c>
      <x:c r="O571" s="28" t="n">
        <x:f>IF(K571&lt;=0.8,0,IF(K571&lt;0.9,0+(K571-0.8)*(10-0)/(0.9-0.8),IF(K571&lt;1,10+(K571-0.9)*(35-10)/(1-0.9),IF(K571&lt;1.2,35+(K571-1)*(87-35)/(1.2-1),IF(K571&lt;1.3,87+(K571-1.2)*(96-87)/(1.3-1.2),IF(K571&lt;1.45,96+(K571-1.3)*(100-96)/(1.45-1.3),100))))))</x:f>
        <x:v>0.8362651138339563</x:v>
      </x:c>
      <x:c r="P571" s="145" t="n">
        <x:f>MIN(1,SQRT(G571/8000))</x:f>
        <x:v>1</x:v>
      </x:c>
      <x:c r="Q571" s="28" t="n">
        <x:f>35+(O571-35)*P571</x:f>
        <x:v>0.836265113833953</x:v>
      </x:c>
      <x:c r="R571" s="28" t="n">
        <x:f>IF(K571&lt;0.95,MIN(25,(0.95-K571)*250),0)</x:f>
        <x:v>25</x:v>
      </x:c>
      <x:c r="S571" s="28" t="n">
        <x:f>IF($X571="A",Y571*5+Z571*15+AA571*30+AB571*60+AC571*80+AD571*100,0)</x:f>
        <x:v>0</x:v>
      </x:c>
      <x:c r="T571" s="28" t="n">
        <x:f>IF($X571="A",AE571*5+AF571*15+AG571*30+AH571*60+AI571*80+AJ571*100,0)</x:f>
        <x:v>0</x:v>
      </x:c>
      <x:c r="U571" s="28" t="n">
        <x:f>IF($X571="A",S571*15%+T571*30%+Q571*55%,0)</x:f>
        <x:v>0</x:v>
      </x:c>
      <x:c r="V571" s="1019" t="n">
        <x:f>IF($X571="A",U571*80%+N571*20%,N571*IFERROR(INDEX($AT$5:$AT$60,MATCH($D571,$AR$5:$AR$60,0)),0.6)+Q571*IFERROR(INDEX($AU$5:$AU$60,MATCH($D571,$AR$5:$AR$60,0)),0.4)-R571)</x:f>
        <x:v>28.409306045533576</x:v>
      </x:c>
      <x:c r="W571" s="25" t="str">
        <x:f>IF(E571&gt;=90,"設定6級候補",IF(E571&gt;=75,"設定4以上強候補",IF(E571&gt;=60,"設定4以上を疑う","要観察")))</x:f>
        <x:v>要観察</x:v>
      </x:c>
      <x:c r="X571" s="1004" t="str">
        <x:f>IFERROR(INDEX($AS$5:$AS$60,MATCH($D571,$AR$5:$AR$60,0)),"AT")</x:f>
        <x:v>AT</x:v>
      </x:c>
      <x:c r="Y571" s="145" t="n">
        <x:f>IFERROR((EXP(-$G571/INDEX($AV$5:$BA$12,MATCH($D571,$AR$5:$AR$12,0),1))*($G571/INDEX($AV$5:$BA$12,MATCH($D571,$AR$5:$AR$12,0),1))^$I571)/((EXP(-$G571/INDEX($AV$5:$BA$12,MATCH($D571,$AR$5:$AR$12,0),1))*($G571/INDEX($AV$5:$BA$12,MATCH($D571,$AR$5:$AR$12,0),1))^$I571)+(EXP(-$G571/INDEX($AV$5:$BA$12,MATCH($D571,$AR$5:$AR$12,0),2))*($G571/INDEX($AV$5:$BA$12,MATCH($D571,$AR$5:$AR$12,0),2))^$I571)+(EXP(-$G571/INDEX($AV$5:$BA$12,MATCH($D571,$AR$5:$AR$12,0),3))*($G571/INDEX($AV$5:$BA$12,MATCH($D571,$AR$5:$AR$12,0),3))^$I571)+(EXP(-$G571/INDEX($AV$5:$BA$12,MATCH($D571,$AR$5:$AR$12,0),4))*($G571/INDEX($AV$5:$BA$12,MATCH($D571,$AR$5:$AR$12,0),4))^$I571)+(EXP(-$G571/INDEX($AV$5:$BA$12,MATCH($D571,$AR$5:$AR$12,0),5))*($G571/INDEX($AV$5:$BA$12,MATCH($D571,$AR$5:$AR$12,0),5))^$I571)+(EXP(-$G571/INDEX($AV$5:$BA$12,MATCH($D571,$AR$5:$AR$12,0),6))*($G571/INDEX($AV$5:$BA$12,MATCH($D571,$AR$5:$AR$12,0),6))^$I571)),0)</x:f>
        <x:v>0</x:v>
      </x:c>
      <x:c r="Z571" s="145" t="n">
        <x:f>IFERROR((EXP(-$G571/INDEX($AV$5:$BA$12,MATCH($D571,$AR$5:$AR$12,0),2))*($G571/INDEX($AV$5:$BA$12,MATCH($D571,$AR$5:$AR$12,0),2))^$I571)/((EXP(-$G571/INDEX($AV$5:$BA$12,MATCH($D571,$AR$5:$AR$12,0),1))*($G571/INDEX($AV$5:$BA$12,MATCH($D571,$AR$5:$AR$12,0),1))^$I571)+(EXP(-$G571/INDEX($AV$5:$BA$12,MATCH($D571,$AR$5:$AR$12,0),2))*($G571/INDEX($AV$5:$BA$12,MATCH($D571,$AR$5:$AR$12,0),2))^$I571)+(EXP(-$G571/INDEX($AV$5:$BA$12,MATCH($D571,$AR$5:$AR$12,0),3))*($G571/INDEX($AV$5:$BA$12,MATCH($D571,$AR$5:$AR$12,0),3))^$I571)+(EXP(-$G571/INDEX($AV$5:$BA$12,MATCH($D571,$AR$5:$AR$12,0),4))*($G571/INDEX($AV$5:$BA$12,MATCH($D571,$AR$5:$AR$12,0),4))^$I571)+(EXP(-$G571/INDEX($AV$5:$BA$12,MATCH($D571,$AR$5:$AR$12,0),5))*($G571/INDEX($AV$5:$BA$12,MATCH($D571,$AR$5:$AR$12,0),5))^$I571)+(EXP(-$G571/INDEX($AV$5:$BA$12,MATCH($D571,$AR$5:$AR$12,0),6))*($G571/INDEX($AV$5:$BA$12,MATCH($D571,$AR$5:$AR$12,0),6))^$I571)),0)</x:f>
        <x:v>0</x:v>
      </x:c>
      <x:c r="AA571" s="145" t="n">
        <x:f>IFERROR((EXP(-$G571/INDEX($AV$5:$BA$12,MATCH($D571,$AR$5:$AR$12,0),3))*($G571/INDEX($AV$5:$BA$12,MATCH($D571,$AR$5:$AR$12,0),3))^$I571)/((EXP(-$G571/INDEX($AV$5:$BA$12,MATCH($D571,$AR$5:$AR$12,0),1))*($G571/INDEX($AV$5:$BA$12,MATCH($D571,$AR$5:$AR$12,0),1))^$I571)+(EXP(-$G571/INDEX($AV$5:$BA$12,MATCH($D571,$AR$5:$AR$12,0),2))*($G571/INDEX($AV$5:$BA$12,MATCH($D571,$AR$5:$AR$12,0),2))^$I571)+(EXP(-$G571/INDEX($AV$5:$BA$12,MATCH($D571,$AR$5:$AR$12,0),3))*($G571/INDEX($AV$5:$BA$12,MATCH($D571,$AR$5:$AR$12,0),3))^$I571)+(EXP(-$G571/INDEX($AV$5:$BA$12,MATCH($D571,$AR$5:$AR$12,0),4))*($G571/INDEX($AV$5:$BA$12,MATCH($D571,$AR$5:$AR$12,0),4))^$I571)+(EXP(-$G571/INDEX($AV$5:$BA$12,MATCH($D571,$AR$5:$AR$12,0),5))*($G571/INDEX($AV$5:$BA$12,MATCH($D571,$AR$5:$AR$12,0),5))^$I571)+(EXP(-$G571/INDEX($AV$5:$BA$12,MATCH($D571,$AR$5:$AR$12,0),6))*($G571/INDEX($AV$5:$BA$12,MATCH($D571,$AR$5:$AR$12,0),6))^$I571)),0)</x:f>
        <x:v>0</x:v>
      </x:c>
      <x:c r="AB571" s="145" t="n">
        <x:f>IFERROR((EXP(-$G571/INDEX($AV$5:$BA$12,MATCH($D571,$AR$5:$AR$12,0),4))*($G571/INDEX($AV$5:$BA$12,MATCH($D571,$AR$5:$AR$12,0),4))^$I571)/((EXP(-$G571/INDEX($AV$5:$BA$12,MATCH($D571,$AR$5:$AR$12,0),1))*($G571/INDEX($AV$5:$BA$12,MATCH($D571,$AR$5:$AR$12,0),1))^$I571)+(EXP(-$G571/INDEX($AV$5:$BA$12,MATCH($D571,$AR$5:$AR$12,0),2))*($G571/INDEX($AV$5:$BA$12,MATCH($D571,$AR$5:$AR$12,0),2))^$I571)+(EXP(-$G571/INDEX($AV$5:$BA$12,MATCH($D571,$AR$5:$AR$12,0),3))*($G571/INDEX($AV$5:$BA$12,MATCH($D571,$AR$5:$AR$12,0),3))^$I571)+(EXP(-$G571/INDEX($AV$5:$BA$12,MATCH($D571,$AR$5:$AR$12,0),4))*($G571/INDEX($AV$5:$BA$12,MATCH($D571,$AR$5:$AR$12,0),4))^$I571)+(EXP(-$G571/INDEX($AV$5:$BA$12,MATCH($D571,$AR$5:$AR$12,0),5))*($G571/INDEX($AV$5:$BA$12,MATCH($D571,$AR$5:$AR$12,0),5))^$I571)+(EXP(-$G571/INDEX($AV$5:$BA$12,MATCH($D571,$AR$5:$AR$12,0),6))*($G571/INDEX($AV$5:$BA$12,MATCH($D571,$AR$5:$AR$12,0),6))^$I571)),0)</x:f>
        <x:v>0</x:v>
      </x:c>
      <x:c r="AC571" s="145" t="n">
        <x:f>IFERROR((EXP(-$G571/INDEX($AV$5:$BA$12,MATCH($D571,$AR$5:$AR$12,0),5))*($G571/INDEX($AV$5:$BA$12,MATCH($D571,$AR$5:$AR$12,0),5))^$I571)/((EXP(-$G571/INDEX($AV$5:$BA$12,MATCH($D571,$AR$5:$AR$12,0),1))*($G571/INDEX($AV$5:$BA$12,MATCH($D571,$AR$5:$AR$12,0),1))^$I571)+(EXP(-$G571/INDEX($AV$5:$BA$12,MATCH($D571,$AR$5:$AR$12,0),2))*($G571/INDEX($AV$5:$BA$12,MATCH($D571,$AR$5:$AR$12,0),2))^$I571)+(EXP(-$G571/INDEX($AV$5:$BA$12,MATCH($D571,$AR$5:$AR$12,0),3))*($G571/INDEX($AV$5:$BA$12,MATCH($D571,$AR$5:$AR$12,0),3))^$I571)+(EXP(-$G571/INDEX($AV$5:$BA$12,MATCH($D571,$AR$5:$AR$12,0),4))*($G571/INDEX($AV$5:$BA$12,MATCH($D571,$AR$5:$AR$12,0),4))^$I571)+(EXP(-$G571/INDEX($AV$5:$BA$12,MATCH($D571,$AR$5:$AR$12,0),5))*($G571/INDEX($AV$5:$BA$12,MATCH($D571,$AR$5:$AR$12,0),5))^$I571)+(EXP(-$G571/INDEX($AV$5:$BA$12,MATCH($D571,$AR$5:$AR$12,0),6))*($G571/INDEX($AV$5:$BA$12,MATCH($D571,$AR$5:$AR$12,0),6))^$I571)),0)</x:f>
        <x:v>0</x:v>
      </x:c>
      <x:c r="AD571" s="145" t="n">
        <x:f>IFERROR((EXP(-$G571/INDEX($AV$5:$BA$12,MATCH($D571,$AR$5:$AR$12,0),6))*($G571/INDEX($AV$5:$BA$12,MATCH($D571,$AR$5:$AR$12,0),6))^$I571)/((EXP(-$G571/INDEX($AV$5:$BA$12,MATCH($D571,$AR$5:$AR$12,0),1))*($G571/INDEX($AV$5:$BA$12,MATCH($D571,$AR$5:$AR$12,0),1))^$I571)+(EXP(-$G571/INDEX($AV$5:$BA$12,MATCH($D571,$AR$5:$AR$12,0),2))*($G571/INDEX($AV$5:$BA$12,MATCH($D571,$AR$5:$AR$12,0),2))^$I571)+(EXP(-$G571/INDEX($AV$5:$BA$12,MATCH($D571,$AR$5:$AR$12,0),3))*($G571/INDEX($AV$5:$BA$12,MATCH($D571,$AR$5:$AR$12,0),3))^$I571)+(EXP(-$G571/INDEX($AV$5:$BA$12,MATCH($D571,$AR$5:$AR$12,0),4))*($G571/INDEX($AV$5:$BA$12,MATCH($D571,$AR$5:$AR$12,0),4))^$I571)+(EXP(-$G571/INDEX($AV$5:$BA$12,MATCH($D571,$AR$5:$AR$12,0),5))*($G571/INDEX($AV$5:$BA$12,MATCH($D571,$AR$5:$AR$12,0),5))^$I571)+(EXP(-$G571/INDEX($AV$5:$BA$12,MATCH($D571,$AR$5:$AR$12,0),6))*($G571/INDEX($AV$5:$BA$12,MATCH($D571,$AR$5:$AR$12,0),6))^$I571)),0)</x:f>
        <x:v>0</x:v>
      </x:c>
      <x:c r="AE571" s="145" t="n">
        <x:f>IFERROR((EXP(-$G571/INDEX($BB$5:$BG$12,MATCH($D571,$AR$5:$AR$12,0),1))*($G571/INDEX($BB$5:$BG$12,MATCH($D571,$AR$5:$AR$12,0),1))^$J571)/((EXP(-$G571/INDEX($BB$5:$BG$12,MATCH($D571,$AR$5:$AR$12,0),1))*($G571/INDEX($BB$5:$BG$12,MATCH($D571,$AR$5:$AR$12,0),1))^$J571)+(EXP(-$G571/INDEX($BB$5:$BG$12,MATCH($D571,$AR$5:$AR$12,0),2))*($G571/INDEX($BB$5:$BG$12,MATCH($D571,$AR$5:$AR$12,0),2))^$J571)+(EXP(-$G571/INDEX($BB$5:$BG$12,MATCH($D571,$AR$5:$AR$12,0),3))*($G571/INDEX($BB$5:$BG$12,MATCH($D571,$AR$5:$AR$12,0),3))^$J571)+(EXP(-$G571/INDEX($BB$5:$BG$12,MATCH($D571,$AR$5:$AR$12,0),4))*($G571/INDEX($BB$5:$BG$12,MATCH($D571,$AR$5:$AR$12,0),4))^$J571)+(EXP(-$G571/INDEX($BB$5:$BG$12,MATCH($D571,$AR$5:$AR$12,0),5))*($G571/INDEX($BB$5:$BG$12,MATCH($D571,$AR$5:$AR$12,0),5))^$J571)+(EXP(-$G571/INDEX($BB$5:$BG$12,MATCH($D571,$AR$5:$AR$12,0),6))*($G571/INDEX($BB$5:$BG$12,MATCH($D571,$AR$5:$AR$12,0),6))^$J571)),0)</x:f>
        <x:v>0</x:v>
      </x:c>
      <x:c r="AF571" s="145" t="n">
        <x:f>IFERROR((EXP(-$G571/INDEX($BB$5:$BG$12,MATCH($D571,$AR$5:$AR$12,0),2))*($G571/INDEX($BB$5:$BG$12,MATCH($D571,$AR$5:$AR$12,0),2))^$J571)/((EXP(-$G571/INDEX($BB$5:$BG$12,MATCH($D571,$AR$5:$AR$12,0),1))*($G571/INDEX($BB$5:$BG$12,MATCH($D571,$AR$5:$AR$12,0),1))^$J571)+(EXP(-$G571/INDEX($BB$5:$BG$12,MATCH($D571,$AR$5:$AR$12,0),2))*($G571/INDEX($BB$5:$BG$12,MATCH($D571,$AR$5:$AR$12,0),2))^$J571)+(EXP(-$G571/INDEX($BB$5:$BG$12,MATCH($D571,$AR$5:$AR$12,0),3))*($G571/INDEX($BB$5:$BG$12,MATCH($D571,$AR$5:$AR$12,0),3))^$J571)+(EXP(-$G571/INDEX($BB$5:$BG$12,MATCH($D571,$AR$5:$AR$12,0),4))*($G571/INDEX($BB$5:$BG$12,MATCH($D571,$AR$5:$AR$12,0),4))^$J571)+(EXP(-$G571/INDEX($BB$5:$BG$12,MATCH($D571,$AR$5:$AR$12,0),5))*($G571/INDEX($BB$5:$BG$12,MATCH($D571,$AR$5:$AR$12,0),5))^$J571)+(EXP(-$G571/INDEX($BB$5:$BG$12,MATCH($D571,$AR$5:$AR$12,0),6))*($G571/INDEX($BB$5:$BG$12,MATCH($D571,$AR$5:$AR$12,0),6))^$J571)),0)</x:f>
        <x:v>0</x:v>
      </x:c>
      <x:c r="AG571" s="145" t="n">
        <x:f>IFERROR((EXP(-$G571/INDEX($BB$5:$BG$12,MATCH($D571,$AR$5:$AR$12,0),3))*($G571/INDEX($BB$5:$BG$12,MATCH($D571,$AR$5:$AR$12,0),3))^$J571)/((EXP(-$G571/INDEX($BB$5:$BG$12,MATCH($D571,$AR$5:$AR$12,0),1))*($G571/INDEX($BB$5:$BG$12,MATCH($D571,$AR$5:$AR$12,0),1))^$J571)+(EXP(-$G571/INDEX($BB$5:$BG$12,MATCH($D571,$AR$5:$AR$12,0),2))*($G571/INDEX($BB$5:$BG$12,MATCH($D571,$AR$5:$AR$12,0),2))^$J571)+(EXP(-$G571/INDEX($BB$5:$BG$12,MATCH($D571,$AR$5:$AR$12,0),3))*($G571/INDEX($BB$5:$BG$12,MATCH($D571,$AR$5:$AR$12,0),3))^$J571)+(EXP(-$G571/INDEX($BB$5:$BG$12,MATCH($D571,$AR$5:$AR$12,0),4))*($G571/INDEX($BB$5:$BG$12,MATCH($D571,$AR$5:$AR$12,0),4))^$J571)+(EXP(-$G571/INDEX($BB$5:$BG$12,MATCH($D571,$AR$5:$AR$12,0),5))*($G571/INDEX($BB$5:$BG$12,MATCH($D571,$AR$5:$AR$12,0),5))^$J571)+(EXP(-$G571/INDEX($BB$5:$BG$12,MATCH($D571,$AR$5:$AR$12,0),6))*($G571/INDEX($BB$5:$BG$12,MATCH($D571,$AR$5:$AR$12,0),6))^$J571)),0)</x:f>
        <x:v>0</x:v>
      </x:c>
      <x:c r="AH571" s="145" t="n">
        <x:f>IFERROR((EXP(-$G571/INDEX($BB$5:$BG$12,MATCH($D571,$AR$5:$AR$12,0),4))*($G571/INDEX($BB$5:$BG$12,MATCH($D571,$AR$5:$AR$12,0),4))^$J571)/((EXP(-$G571/INDEX($BB$5:$BG$12,MATCH($D571,$AR$5:$AR$12,0),1))*($G571/INDEX($BB$5:$BG$12,MATCH($D571,$AR$5:$AR$12,0),1))^$J571)+(EXP(-$G571/INDEX($BB$5:$BG$12,MATCH($D571,$AR$5:$AR$12,0),2))*($G571/INDEX($BB$5:$BG$12,MATCH($D571,$AR$5:$AR$12,0),2))^$J571)+(EXP(-$G571/INDEX($BB$5:$BG$12,MATCH($D571,$AR$5:$AR$12,0),3))*($G571/INDEX($BB$5:$BG$12,MATCH($D571,$AR$5:$AR$12,0),3))^$J571)+(EXP(-$G571/INDEX($BB$5:$BG$12,MATCH($D571,$AR$5:$AR$12,0),4))*($G571/INDEX($BB$5:$BG$12,MATCH($D571,$AR$5:$AR$12,0),4))^$J571)+(EXP(-$G571/INDEX($BB$5:$BG$12,MATCH($D571,$AR$5:$AR$12,0),5))*($G571/INDEX($BB$5:$BG$12,MATCH($D571,$AR$5:$AR$12,0),5))^$J571)+(EXP(-$G571/INDEX($BB$5:$BG$12,MATCH($D571,$AR$5:$AR$12,0),6))*($G571/INDEX($BB$5:$BG$12,MATCH($D571,$AR$5:$AR$12,0),6))^$J571)),0)</x:f>
        <x:v>0</x:v>
      </x:c>
      <x:c r="AI571" s="145" t="n">
        <x:f>IFERROR((EXP(-$G571/INDEX($BB$5:$BG$12,MATCH($D571,$AR$5:$AR$12,0),5))*($G571/INDEX($BB$5:$BG$12,MATCH($D571,$AR$5:$AR$12,0),5))^$J571)/((EXP(-$G571/INDEX($BB$5:$BG$12,MATCH($D571,$AR$5:$AR$12,0),1))*($G571/INDEX($BB$5:$BG$12,MATCH($D571,$AR$5:$AR$12,0),1))^$J571)+(EXP(-$G571/INDEX($BB$5:$BG$12,MATCH($D571,$AR$5:$AR$12,0),2))*($G571/INDEX($BB$5:$BG$12,MATCH($D571,$AR$5:$AR$12,0),2))^$J571)+(EXP(-$G571/INDEX($BB$5:$BG$12,MATCH($D571,$AR$5:$AR$12,0),3))*($G571/INDEX($BB$5:$BG$12,MATCH($D571,$AR$5:$AR$12,0),3))^$J571)+(EXP(-$G571/INDEX($BB$5:$BG$12,MATCH($D571,$AR$5:$AR$12,0),4))*($G571/INDEX($BB$5:$BG$12,MATCH($D571,$AR$5:$AR$12,0),4))^$J571)+(EXP(-$G571/INDEX($BB$5:$BG$12,MATCH($D571,$AR$5:$AR$12,0),5))*($G571/INDEX($BB$5:$BG$12,MATCH($D571,$AR$5:$AR$12,0),5))^$J571)+(EXP(-$G571/INDEX($BB$5:$BG$12,MATCH($D571,$AR$5:$AR$12,0),6))*($G571/INDEX($BB$5:$BG$12,MATCH($D571,$AR$5:$AR$12,0),6))^$J571)),0)</x:f>
        <x:v>0</x:v>
      </x:c>
      <x:c r="AJ571" s="145" t="n">
        <x:f>IFERROR((EXP(-$G571/INDEX($BB$5:$BG$12,MATCH($D571,$AR$5:$AR$12,0),6))*($G571/INDEX($BB$5:$BG$12,MATCH($D571,$AR$5:$AR$12,0),6))^$J571)/((EXP(-$G571/INDEX($BB$5:$BG$12,MATCH($D571,$AR$5:$AR$12,0),1))*($G571/INDEX($BB$5:$BG$12,MATCH($D571,$AR$5:$AR$12,0),1))^$J571)+(EXP(-$G571/INDEX($BB$5:$BG$12,MATCH($D571,$AR$5:$AR$12,0),2))*($G571/INDEX($BB$5:$BG$12,MATCH($D571,$AR$5:$AR$12,0),2))^$J571)+(EXP(-$G571/INDEX($BB$5:$BG$12,MATCH($D571,$AR$5:$AR$12,0),3))*($G571/INDEX($BB$5:$BG$12,MATCH($D571,$AR$5:$AR$12,0),3))^$J571)+(EXP(-$G571/INDEX($BB$5:$BG$12,MATCH($D571,$AR$5:$AR$12,0),4))*($G571/INDEX($BB$5:$BG$12,MATCH($D571,$AR$5:$AR$12,0),4))^$J571)+(EXP(-$G571/INDEX($BB$5:$BG$12,MATCH($D571,$AR$5:$AR$12,0),5))*($G571/INDEX($BB$5:$BG$12,MATCH($D571,$AR$5:$AR$12,0),5))^$J571)+(EXP(-$G571/INDEX($BB$5:$BG$12,MATCH($D571,$AR$5:$AR$12,0),6))*($G571/INDEX($BB$5:$BG$12,MATCH($D571,$AR$5:$AR$12,0),6))^$J571)),0)</x:f>
        <x:v>0</x:v>
      </x:c>
      <x:c r="BJ571"/>
      <x:c r="BK571"/>
      <x:c r="BL571"/>
      <x:c r="BM571"/>
      <x:c r="BN571"/>
      <x:c r="BO571"/>
      <x:c r="BP571"/>
      <x:c r="BQ571"/>
      <x:c r="BR571"/>
      <x:c r="BS571"/>
      <x:c r="BT571"/>
      <x:c r="BU571"/>
      <x:c r="BV571"/>
      <x:c r="BW571"/>
      <x:c r="BX571"/>
      <x:c r="BY571"/>
      <x:c r="BZ571"/>
    </x:row>
    <x:row r="572">
      <x:c r="A572" s="30" t="n">
        <x:f>'対象台データ'!A570</x:f>
        <x:v>46230</x:v>
      </x:c>
      <x:c r="B572" s="1004" t="str">
        <x:f>'対象台データ'!B570</x:f>
        <x:v>月</x:v>
      </x:c>
      <x:c r="C572" s="1004" t="str">
        <x:f>'対象台データ'!C570</x:f>
        <x:v>7/27</x:v>
      </x:c>
      <x:c r="D572" t="str">
        <x:f>'対象台データ'!D570</x:f>
        <x:v>ソードアート・オンラインⅡ</x:v>
      </x:c>
      <x:c r="E572" s="1015" t="n">
        <x:f>IF($X572="A",MIN(100,MAX(0,55+(V572-55)*(1+0.4*SQRT(MIN(G572/8000,1))))),MIN(100,MAX(0,V572)))</x:f>
        <x:v>76.09235925232801</x:v>
      </x:c>
      <x:c r="F572" s="1017" t="n">
        <x:f>'対象台データ'!E570</x:f>
        <x:v>633</x:v>
      </x:c>
      <x:c r="G572" s="644" t="n">
        <x:f>'対象台データ'!F570</x:f>
        <x:v>7872</x:v>
      </x:c>
      <x:c r="H572" s="644" t="n">
        <x:f>'対象台データ'!G570</x:f>
        <x:v>2370</x:v>
      </x:c>
      <x:c r="I572" s="644" t="n">
        <x:f>'対象台データ'!H570</x:f>
        <x:v>0</x:v>
      </x:c>
      <x:c r="J572" s="644" t="n">
        <x:f>'対象台データ'!I570</x:f>
        <x:v>0</x:v>
      </x:c>
      <x:c r="K572" s="145" t="n">
        <x:f>'対象台データ'!K570</x:f>
        <x:v>1.1003556910569106</x:v>
      </x:c>
      <x:c r="L572" s="28" t="n">
        <x:f>IF(G572&lt;=0,5,IF(G572&lt;1500,5+(G572-0)*(20-5)/(1500-0),IF(G572&lt;3000,20+(G572-1500)*(40-20)/(3000-1500),IF(G572&lt;4500,40+(G572-3000)*(58-40)/(4500-3000),IF(G572&lt;6000,58+(G572-4500)*(72-58)/(6000-4500),IF(G572&lt;7500,72+(G572-6000)*(84-72)/(7500-6000),IF(G572&lt;9000,84+(G572-7500)*(93-84)/(9000-7500),IF(G572&lt;11000,93+(G572-9000)*(100-93)/(11000-9000),100))))))))</x:f>
        <x:v>86.232</x:v>
      </x:c>
      <x:c r="M572" s="28" t="n">
        <x:v>1</x:v>
      </x:c>
      <x:c r="N572" s="28" t="n">
        <x:f>MIN(100,L572*M572)</x:f>
        <x:v>86.232</x:v>
      </x:c>
      <x:c r="O572" s="28" t="n">
        <x:f>IF(K572&lt;=0.8,0,IF(K572&lt;0.9,0+(K572-0.8)*(10-0)/(0.9-0.8),IF(K572&lt;1,10+(K572-0.9)*(35-10)/(1-0.9),IF(K572&lt;1.2,35+(K572-1)*(87-35)/(1.2-1),IF(K572&lt;1.3,87+(K572-1.2)*(96-87)/(1.3-1.2),IF(K572&lt;1.45,96+(K572-1.3)*(100-96)/(1.45-1.3),100))))))</x:f>
        <x:v>61.09247967479675</x:v>
      </x:c>
      <x:c r="P572" s="145" t="n">
        <x:f>MIN(1,SQRT(G572/8000))</x:f>
        <x:v>0.9919677414109795</x:v>
      </x:c>
      <x:c r="Q572" s="28" t="n">
        <x:f>35+(O572-35)*P572</x:f>
        <x:v>60.882898130820024</x:v>
      </x:c>
      <x:c r="R572" s="28" t="n">
        <x:f>IF(K572&lt;0.95,MIN(25,(0.95-K572)*250),0)</x:f>
        <x:v>0</x:v>
      </x:c>
      <x:c r="S572" s="28" t="n">
        <x:f>IF($X572="A",Y572*5+Z572*15+AA572*30+AB572*60+AC572*80+AD572*100,0)</x:f>
        <x:v>0</x:v>
      </x:c>
      <x:c r="T572" s="28" t="n">
        <x:f>IF($X572="A",AE572*5+AF572*15+AG572*30+AH572*60+AI572*80+AJ572*100,0)</x:f>
        <x:v>0</x:v>
      </x:c>
      <x:c r="U572" s="28" t="n">
        <x:f>IF($X572="A",S572*15%+T572*30%+Q572*55%,0)</x:f>
        <x:v>0</x:v>
      </x:c>
      <x:c r="V572" s="1019" t="n">
        <x:f>IF($X572="A",U572*80%+N572*20%,N572*IFERROR(INDEX($AT$5:$AT$60,MATCH($D572,$AR$5:$AR$60,0)),0.6)+Q572*IFERROR(INDEX($AU$5:$AU$60,MATCH($D572,$AR$5:$AR$60,0)),0.4)-R572)</x:f>
        <x:v>76.09235925232801</x:v>
      </x:c>
      <x:c r="W572" s="25" t="str">
        <x:f>IF(E572&gt;=90,"設定6級候補",IF(E572&gt;=75,"設定4以上強候補",IF(E572&gt;=60,"設定4以上を疑う","要観察")))</x:f>
        <x:v>設定4以上強候補</x:v>
      </x:c>
      <x:c r="X572" s="1004" t="str">
        <x:f>IFERROR(INDEX($AS$5:$AS$60,MATCH($D572,$AR$5:$AR$60,0)),"AT")</x:f>
        <x:v>AT</x:v>
      </x:c>
      <x:c r="Y572" s="145" t="n">
        <x:f>IFERROR((EXP(-$G572/INDEX($AV$5:$BA$12,MATCH($D572,$AR$5:$AR$12,0),1))*($G572/INDEX($AV$5:$BA$12,MATCH($D572,$AR$5:$AR$12,0),1))^$I572)/((EXP(-$G572/INDEX($AV$5:$BA$12,MATCH($D572,$AR$5:$AR$12,0),1))*($G572/INDEX($AV$5:$BA$12,MATCH($D572,$AR$5:$AR$12,0),1))^$I572)+(EXP(-$G572/INDEX($AV$5:$BA$12,MATCH($D572,$AR$5:$AR$12,0),2))*($G572/INDEX($AV$5:$BA$12,MATCH($D572,$AR$5:$AR$12,0),2))^$I572)+(EXP(-$G572/INDEX($AV$5:$BA$12,MATCH($D572,$AR$5:$AR$12,0),3))*($G572/INDEX($AV$5:$BA$12,MATCH($D572,$AR$5:$AR$12,0),3))^$I572)+(EXP(-$G572/INDEX($AV$5:$BA$12,MATCH($D572,$AR$5:$AR$12,0),4))*($G572/INDEX($AV$5:$BA$12,MATCH($D572,$AR$5:$AR$12,0),4))^$I572)+(EXP(-$G572/INDEX($AV$5:$BA$12,MATCH($D572,$AR$5:$AR$12,0),5))*($G572/INDEX($AV$5:$BA$12,MATCH($D572,$AR$5:$AR$12,0),5))^$I572)+(EXP(-$G572/INDEX($AV$5:$BA$12,MATCH($D572,$AR$5:$AR$12,0),6))*($G572/INDEX($AV$5:$BA$12,MATCH($D572,$AR$5:$AR$12,0),6))^$I572)),0)</x:f>
        <x:v>0</x:v>
      </x:c>
      <x:c r="Z572" s="145" t="n">
        <x:f>IFERROR((EXP(-$G572/INDEX($AV$5:$BA$12,MATCH($D572,$AR$5:$AR$12,0),2))*($G572/INDEX($AV$5:$BA$12,MATCH($D572,$AR$5:$AR$12,0),2))^$I572)/((EXP(-$G572/INDEX($AV$5:$BA$12,MATCH($D572,$AR$5:$AR$12,0),1))*($G572/INDEX($AV$5:$BA$12,MATCH($D572,$AR$5:$AR$12,0),1))^$I572)+(EXP(-$G572/INDEX($AV$5:$BA$12,MATCH($D572,$AR$5:$AR$12,0),2))*($G572/INDEX($AV$5:$BA$12,MATCH($D572,$AR$5:$AR$12,0),2))^$I572)+(EXP(-$G572/INDEX($AV$5:$BA$12,MATCH($D572,$AR$5:$AR$12,0),3))*($G572/INDEX($AV$5:$BA$12,MATCH($D572,$AR$5:$AR$12,0),3))^$I572)+(EXP(-$G572/INDEX($AV$5:$BA$12,MATCH($D572,$AR$5:$AR$12,0),4))*($G572/INDEX($AV$5:$BA$12,MATCH($D572,$AR$5:$AR$12,0),4))^$I572)+(EXP(-$G572/INDEX($AV$5:$BA$12,MATCH($D572,$AR$5:$AR$12,0),5))*($G572/INDEX($AV$5:$BA$12,MATCH($D572,$AR$5:$AR$12,0),5))^$I572)+(EXP(-$G572/INDEX($AV$5:$BA$12,MATCH($D572,$AR$5:$AR$12,0),6))*($G572/INDEX($AV$5:$BA$12,MATCH($D572,$AR$5:$AR$12,0),6))^$I572)),0)</x:f>
        <x:v>0</x:v>
      </x:c>
      <x:c r="AA572" s="145" t="n">
        <x:f>IFERROR((EXP(-$G572/INDEX($AV$5:$BA$12,MATCH($D572,$AR$5:$AR$12,0),3))*($G572/INDEX($AV$5:$BA$12,MATCH($D572,$AR$5:$AR$12,0),3))^$I572)/((EXP(-$G572/INDEX($AV$5:$BA$12,MATCH($D572,$AR$5:$AR$12,0),1))*($G572/INDEX($AV$5:$BA$12,MATCH($D572,$AR$5:$AR$12,0),1))^$I572)+(EXP(-$G572/INDEX($AV$5:$BA$12,MATCH($D572,$AR$5:$AR$12,0),2))*($G572/INDEX($AV$5:$BA$12,MATCH($D572,$AR$5:$AR$12,0),2))^$I572)+(EXP(-$G572/INDEX($AV$5:$BA$12,MATCH($D572,$AR$5:$AR$12,0),3))*($G572/INDEX($AV$5:$BA$12,MATCH($D572,$AR$5:$AR$12,0),3))^$I572)+(EXP(-$G572/INDEX($AV$5:$BA$12,MATCH($D572,$AR$5:$AR$12,0),4))*($G572/INDEX($AV$5:$BA$12,MATCH($D572,$AR$5:$AR$12,0),4))^$I572)+(EXP(-$G572/INDEX($AV$5:$BA$12,MATCH($D572,$AR$5:$AR$12,0),5))*($G572/INDEX($AV$5:$BA$12,MATCH($D572,$AR$5:$AR$12,0),5))^$I572)+(EXP(-$G572/INDEX($AV$5:$BA$12,MATCH($D572,$AR$5:$AR$12,0),6))*($G572/INDEX($AV$5:$BA$12,MATCH($D572,$AR$5:$AR$12,0),6))^$I572)),0)</x:f>
        <x:v>0</x:v>
      </x:c>
      <x:c r="AB572" s="145" t="n">
        <x:f>IFERROR((EXP(-$G572/INDEX($AV$5:$BA$12,MATCH($D572,$AR$5:$AR$12,0),4))*($G572/INDEX($AV$5:$BA$12,MATCH($D572,$AR$5:$AR$12,0),4))^$I572)/((EXP(-$G572/INDEX($AV$5:$BA$12,MATCH($D572,$AR$5:$AR$12,0),1))*($G572/INDEX($AV$5:$BA$12,MATCH($D572,$AR$5:$AR$12,0),1))^$I572)+(EXP(-$G572/INDEX($AV$5:$BA$12,MATCH($D572,$AR$5:$AR$12,0),2))*($G572/INDEX($AV$5:$BA$12,MATCH($D572,$AR$5:$AR$12,0),2))^$I572)+(EXP(-$G572/INDEX($AV$5:$BA$12,MATCH($D572,$AR$5:$AR$12,0),3))*($G572/INDEX($AV$5:$BA$12,MATCH($D572,$AR$5:$AR$12,0),3))^$I572)+(EXP(-$G572/INDEX($AV$5:$BA$12,MATCH($D572,$AR$5:$AR$12,0),4))*($G572/INDEX($AV$5:$BA$12,MATCH($D572,$AR$5:$AR$12,0),4))^$I572)+(EXP(-$G572/INDEX($AV$5:$BA$12,MATCH($D572,$AR$5:$AR$12,0),5))*($G572/INDEX($AV$5:$BA$12,MATCH($D572,$AR$5:$AR$12,0),5))^$I572)+(EXP(-$G572/INDEX($AV$5:$BA$12,MATCH($D572,$AR$5:$AR$12,0),6))*($G572/INDEX($AV$5:$BA$12,MATCH($D572,$AR$5:$AR$12,0),6))^$I572)),0)</x:f>
        <x:v>0</x:v>
      </x:c>
      <x:c r="AC572" s="145" t="n">
        <x:f>IFERROR((EXP(-$G572/INDEX($AV$5:$BA$12,MATCH($D572,$AR$5:$AR$12,0),5))*($G572/INDEX($AV$5:$BA$12,MATCH($D572,$AR$5:$AR$12,0),5))^$I572)/((EXP(-$G572/INDEX($AV$5:$BA$12,MATCH($D572,$AR$5:$AR$12,0),1))*($G572/INDEX($AV$5:$BA$12,MATCH($D572,$AR$5:$AR$12,0),1))^$I572)+(EXP(-$G572/INDEX($AV$5:$BA$12,MATCH($D572,$AR$5:$AR$12,0),2))*($G572/INDEX($AV$5:$BA$12,MATCH($D572,$AR$5:$AR$12,0),2))^$I572)+(EXP(-$G572/INDEX($AV$5:$BA$12,MATCH($D572,$AR$5:$AR$12,0),3))*($G572/INDEX($AV$5:$BA$12,MATCH($D572,$AR$5:$AR$12,0),3))^$I572)+(EXP(-$G572/INDEX($AV$5:$BA$12,MATCH($D572,$AR$5:$AR$12,0),4))*($G572/INDEX($AV$5:$BA$12,MATCH($D572,$AR$5:$AR$12,0),4))^$I572)+(EXP(-$G572/INDEX($AV$5:$BA$12,MATCH($D572,$AR$5:$AR$12,0),5))*($G572/INDEX($AV$5:$BA$12,MATCH($D572,$AR$5:$AR$12,0),5))^$I572)+(EXP(-$G572/INDEX($AV$5:$BA$12,MATCH($D572,$AR$5:$AR$12,0),6))*($G572/INDEX($AV$5:$BA$12,MATCH($D572,$AR$5:$AR$12,0),6))^$I572)),0)</x:f>
        <x:v>0</x:v>
      </x:c>
      <x:c r="AD572" s="145" t="n">
        <x:f>IFERROR((EXP(-$G572/INDEX($AV$5:$BA$12,MATCH($D572,$AR$5:$AR$12,0),6))*($G572/INDEX($AV$5:$BA$12,MATCH($D572,$AR$5:$AR$12,0),6))^$I572)/((EXP(-$G572/INDEX($AV$5:$BA$12,MATCH($D572,$AR$5:$AR$12,0),1))*($G572/INDEX($AV$5:$BA$12,MATCH($D572,$AR$5:$AR$12,0),1))^$I572)+(EXP(-$G572/INDEX($AV$5:$BA$12,MATCH($D572,$AR$5:$AR$12,0),2))*($G572/INDEX($AV$5:$BA$12,MATCH($D572,$AR$5:$AR$12,0),2))^$I572)+(EXP(-$G572/INDEX($AV$5:$BA$12,MATCH($D572,$AR$5:$AR$12,0),3))*($G572/INDEX($AV$5:$BA$12,MATCH($D572,$AR$5:$AR$12,0),3))^$I572)+(EXP(-$G572/INDEX($AV$5:$BA$12,MATCH($D572,$AR$5:$AR$12,0),4))*($G572/INDEX($AV$5:$BA$12,MATCH($D572,$AR$5:$AR$12,0),4))^$I572)+(EXP(-$G572/INDEX($AV$5:$BA$12,MATCH($D572,$AR$5:$AR$12,0),5))*($G572/INDEX($AV$5:$BA$12,MATCH($D572,$AR$5:$AR$12,0),5))^$I572)+(EXP(-$G572/INDEX($AV$5:$BA$12,MATCH($D572,$AR$5:$AR$12,0),6))*($G572/INDEX($AV$5:$BA$12,MATCH($D572,$AR$5:$AR$12,0),6))^$I572)),0)</x:f>
        <x:v>0</x:v>
      </x:c>
      <x:c r="AE572" s="145" t="n">
        <x:f>IFERROR((EXP(-$G572/INDEX($BB$5:$BG$12,MATCH($D572,$AR$5:$AR$12,0),1))*($G572/INDEX($BB$5:$BG$12,MATCH($D572,$AR$5:$AR$12,0),1))^$J572)/((EXP(-$G572/INDEX($BB$5:$BG$12,MATCH($D572,$AR$5:$AR$12,0),1))*($G572/INDEX($BB$5:$BG$12,MATCH($D572,$AR$5:$AR$12,0),1))^$J572)+(EXP(-$G572/INDEX($BB$5:$BG$12,MATCH($D572,$AR$5:$AR$12,0),2))*($G572/INDEX($BB$5:$BG$12,MATCH($D572,$AR$5:$AR$12,0),2))^$J572)+(EXP(-$G572/INDEX($BB$5:$BG$12,MATCH($D572,$AR$5:$AR$12,0),3))*($G572/INDEX($BB$5:$BG$12,MATCH($D572,$AR$5:$AR$12,0),3))^$J572)+(EXP(-$G572/INDEX($BB$5:$BG$12,MATCH($D572,$AR$5:$AR$12,0),4))*($G572/INDEX($BB$5:$BG$12,MATCH($D572,$AR$5:$AR$12,0),4))^$J572)+(EXP(-$G572/INDEX($BB$5:$BG$12,MATCH($D572,$AR$5:$AR$12,0),5))*($G572/INDEX($BB$5:$BG$12,MATCH($D572,$AR$5:$AR$12,0),5))^$J572)+(EXP(-$G572/INDEX($BB$5:$BG$12,MATCH($D572,$AR$5:$AR$12,0),6))*($G572/INDEX($BB$5:$BG$12,MATCH($D572,$AR$5:$AR$12,0),6))^$J572)),0)</x:f>
        <x:v>0</x:v>
      </x:c>
      <x:c r="AF572" s="145" t="n">
        <x:f>IFERROR((EXP(-$G572/INDEX($BB$5:$BG$12,MATCH($D572,$AR$5:$AR$12,0),2))*($G572/INDEX($BB$5:$BG$12,MATCH($D572,$AR$5:$AR$12,0),2))^$J572)/((EXP(-$G572/INDEX($BB$5:$BG$12,MATCH($D572,$AR$5:$AR$12,0),1))*($G572/INDEX($BB$5:$BG$12,MATCH($D572,$AR$5:$AR$12,0),1))^$J572)+(EXP(-$G572/INDEX($BB$5:$BG$12,MATCH($D572,$AR$5:$AR$12,0),2))*($G572/INDEX($BB$5:$BG$12,MATCH($D572,$AR$5:$AR$12,0),2))^$J572)+(EXP(-$G572/INDEX($BB$5:$BG$12,MATCH($D572,$AR$5:$AR$12,0),3))*($G572/INDEX($BB$5:$BG$12,MATCH($D572,$AR$5:$AR$12,0),3))^$J572)+(EXP(-$G572/INDEX($BB$5:$BG$12,MATCH($D572,$AR$5:$AR$12,0),4))*($G572/INDEX($BB$5:$BG$12,MATCH($D572,$AR$5:$AR$12,0),4))^$J572)+(EXP(-$G572/INDEX($BB$5:$BG$12,MATCH($D572,$AR$5:$AR$12,0),5))*($G572/INDEX($BB$5:$BG$12,MATCH($D572,$AR$5:$AR$12,0),5))^$J572)+(EXP(-$G572/INDEX($BB$5:$BG$12,MATCH($D572,$AR$5:$AR$12,0),6))*($G572/INDEX($BB$5:$BG$12,MATCH($D572,$AR$5:$AR$12,0),6))^$J572)),0)</x:f>
        <x:v>0</x:v>
      </x:c>
      <x:c r="AG572" s="145" t="n">
        <x:f>IFERROR((EXP(-$G572/INDEX($BB$5:$BG$12,MATCH($D572,$AR$5:$AR$12,0),3))*($G572/INDEX($BB$5:$BG$12,MATCH($D572,$AR$5:$AR$12,0),3))^$J572)/((EXP(-$G572/INDEX($BB$5:$BG$12,MATCH($D572,$AR$5:$AR$12,0),1))*($G572/INDEX($BB$5:$BG$12,MATCH($D572,$AR$5:$AR$12,0),1))^$J572)+(EXP(-$G572/INDEX($BB$5:$BG$12,MATCH($D572,$AR$5:$AR$12,0),2))*($G572/INDEX($BB$5:$BG$12,MATCH($D572,$AR$5:$AR$12,0),2))^$J572)+(EXP(-$G572/INDEX($BB$5:$BG$12,MATCH($D572,$AR$5:$AR$12,0),3))*($G572/INDEX($BB$5:$BG$12,MATCH($D572,$AR$5:$AR$12,0),3))^$J572)+(EXP(-$G572/INDEX($BB$5:$BG$12,MATCH($D572,$AR$5:$AR$12,0),4))*($G572/INDEX($BB$5:$BG$12,MATCH($D572,$AR$5:$AR$12,0),4))^$J572)+(EXP(-$G572/INDEX($BB$5:$BG$12,MATCH($D572,$AR$5:$AR$12,0),5))*($G572/INDEX($BB$5:$BG$12,MATCH($D572,$AR$5:$AR$12,0),5))^$J572)+(EXP(-$G572/INDEX($BB$5:$BG$12,MATCH($D572,$AR$5:$AR$12,0),6))*($G572/INDEX($BB$5:$BG$12,MATCH($D572,$AR$5:$AR$12,0),6))^$J572)),0)</x:f>
        <x:v>0</x:v>
      </x:c>
      <x:c r="AH572" s="145" t="n">
        <x:f>IFERROR((EXP(-$G572/INDEX($BB$5:$BG$12,MATCH($D572,$AR$5:$AR$12,0),4))*($G572/INDEX($BB$5:$BG$12,MATCH($D572,$AR$5:$AR$12,0),4))^$J572)/((EXP(-$G572/INDEX($BB$5:$BG$12,MATCH($D572,$AR$5:$AR$12,0),1))*($G572/INDEX($BB$5:$BG$12,MATCH($D572,$AR$5:$AR$12,0),1))^$J572)+(EXP(-$G572/INDEX($BB$5:$BG$12,MATCH($D572,$AR$5:$AR$12,0),2))*($G572/INDEX($BB$5:$BG$12,MATCH($D572,$AR$5:$AR$12,0),2))^$J572)+(EXP(-$G572/INDEX($BB$5:$BG$12,MATCH($D572,$AR$5:$AR$12,0),3))*($G572/INDEX($BB$5:$BG$12,MATCH($D572,$AR$5:$AR$12,0),3))^$J572)+(EXP(-$G572/INDEX($BB$5:$BG$12,MATCH($D572,$AR$5:$AR$12,0),4))*($G572/INDEX($BB$5:$BG$12,MATCH($D572,$AR$5:$AR$12,0),4))^$J572)+(EXP(-$G572/INDEX($BB$5:$BG$12,MATCH($D572,$AR$5:$AR$12,0),5))*($G572/INDEX($BB$5:$BG$12,MATCH($D572,$AR$5:$AR$12,0),5))^$J572)+(EXP(-$G572/INDEX($BB$5:$BG$12,MATCH($D572,$AR$5:$AR$12,0),6))*($G572/INDEX($BB$5:$BG$12,MATCH($D572,$AR$5:$AR$12,0),6))^$J572)),0)</x:f>
        <x:v>0</x:v>
      </x:c>
      <x:c r="AI572" s="145" t="n">
        <x:f>IFERROR((EXP(-$G572/INDEX($BB$5:$BG$12,MATCH($D572,$AR$5:$AR$12,0),5))*($G572/INDEX($BB$5:$BG$12,MATCH($D572,$AR$5:$AR$12,0),5))^$J572)/((EXP(-$G572/INDEX($BB$5:$BG$12,MATCH($D572,$AR$5:$AR$12,0),1))*($G572/INDEX($BB$5:$BG$12,MATCH($D572,$AR$5:$AR$12,0),1))^$J572)+(EXP(-$G572/INDEX($BB$5:$BG$12,MATCH($D572,$AR$5:$AR$12,0),2))*($G572/INDEX($BB$5:$BG$12,MATCH($D572,$AR$5:$AR$12,0),2))^$J572)+(EXP(-$G572/INDEX($BB$5:$BG$12,MATCH($D572,$AR$5:$AR$12,0),3))*($G572/INDEX($BB$5:$BG$12,MATCH($D572,$AR$5:$AR$12,0),3))^$J572)+(EXP(-$G572/INDEX($BB$5:$BG$12,MATCH($D572,$AR$5:$AR$12,0),4))*($G572/INDEX($BB$5:$BG$12,MATCH($D572,$AR$5:$AR$12,0),4))^$J572)+(EXP(-$G572/INDEX($BB$5:$BG$12,MATCH($D572,$AR$5:$AR$12,0),5))*($G572/INDEX($BB$5:$BG$12,MATCH($D572,$AR$5:$AR$12,0),5))^$J572)+(EXP(-$G572/INDEX($BB$5:$BG$12,MATCH($D572,$AR$5:$AR$12,0),6))*($G572/INDEX($BB$5:$BG$12,MATCH($D572,$AR$5:$AR$12,0),6))^$J572)),0)</x:f>
        <x:v>0</x:v>
      </x:c>
      <x:c r="AJ572" s="145" t="n">
        <x:f>IFERROR((EXP(-$G572/INDEX($BB$5:$BG$12,MATCH($D572,$AR$5:$AR$12,0),6))*($G572/INDEX($BB$5:$BG$12,MATCH($D572,$AR$5:$AR$12,0),6))^$J572)/((EXP(-$G572/INDEX($BB$5:$BG$12,MATCH($D572,$AR$5:$AR$12,0),1))*($G572/INDEX($BB$5:$BG$12,MATCH($D572,$AR$5:$AR$12,0),1))^$J572)+(EXP(-$G572/INDEX($BB$5:$BG$12,MATCH($D572,$AR$5:$AR$12,0),2))*($G572/INDEX($BB$5:$BG$12,MATCH($D572,$AR$5:$AR$12,0),2))^$J572)+(EXP(-$G572/INDEX($BB$5:$BG$12,MATCH($D572,$AR$5:$AR$12,0),3))*($G572/INDEX($BB$5:$BG$12,MATCH($D572,$AR$5:$AR$12,0),3))^$J572)+(EXP(-$G572/INDEX($BB$5:$BG$12,MATCH($D572,$AR$5:$AR$12,0),4))*($G572/INDEX($BB$5:$BG$12,MATCH($D572,$AR$5:$AR$12,0),4))^$J572)+(EXP(-$G572/INDEX($BB$5:$BG$12,MATCH($D572,$AR$5:$AR$12,0),5))*($G572/INDEX($BB$5:$BG$12,MATCH($D572,$AR$5:$AR$12,0),5))^$J572)+(EXP(-$G572/INDEX($BB$5:$BG$12,MATCH($D572,$AR$5:$AR$12,0),6))*($G572/INDEX($BB$5:$BG$12,MATCH($D572,$AR$5:$AR$12,0),6))^$J572)),0)</x:f>
        <x:v>0</x:v>
      </x:c>
      <x:c r="BJ572"/>
      <x:c r="BK572"/>
      <x:c r="BL572"/>
      <x:c r="BM572"/>
      <x:c r="BN572"/>
      <x:c r="BO572"/>
      <x:c r="BP572"/>
      <x:c r="BQ572"/>
      <x:c r="BR572"/>
      <x:c r="BS572"/>
      <x:c r="BT572"/>
      <x:c r="BU572"/>
      <x:c r="BV572"/>
      <x:c r="BW572"/>
      <x:c r="BX572"/>
      <x:c r="BY572"/>
      <x:c r="BZ572"/>
    </x:row>
    <x:row r="573">
      <x:c r="A573" s="30" t="n">
        <x:f>'対象台データ'!A571</x:f>
        <x:v>46230</x:v>
      </x:c>
      <x:c r="B573" s="1004" t="str">
        <x:f>'対象台データ'!B571</x:f>
        <x:v>月</x:v>
      </x:c>
      <x:c r="C573" s="1004" t="str">
        <x:f>'対象台データ'!C571</x:f>
        <x:v>7/27</x:v>
      </x:c>
      <x:c r="D573" t="str">
        <x:f>'対象台データ'!D571</x:f>
        <x:v>ソードアート・オンラインⅡ</x:v>
      </x:c>
      <x:c r="E573" s="1015" t="n">
        <x:f>IF($X573="A",MIN(100,MAX(0,55+(V573-55)*(1+0.4*SQRT(MIN(G573/8000,1))))),MIN(100,MAX(0,V573)))</x:f>
        <x:v>43.7636937820713</x:v>
      </x:c>
      <x:c r="F573" s="1017" t="n">
        <x:f>'対象台データ'!E571</x:f>
        <x:v>634</x:v>
      </x:c>
      <x:c r="G573" s="644" t="n">
        <x:f>'対象台データ'!F571</x:f>
        <x:v>7933</x:v>
      </x:c>
      <x:c r="H573" s="644" t="n">
        <x:f>'対象台データ'!G571</x:f>
        <x:v>-2362</x:v>
      </x:c>
      <x:c r="I573" s="644" t="n">
        <x:f>'対象台データ'!H571</x:f>
        <x:v>0</x:v>
      </x:c>
      <x:c r="J573" s="644" t="n">
        <x:f>'対象台データ'!I571</x:f>
        <x:v>0</x:v>
      </x:c>
      <x:c r="K573" s="145" t="n">
        <x:f>'対象台データ'!K571</x:f>
        <x:v>0.9007521324425396</x:v>
      </x:c>
      <x:c r="L573" s="28" t="n">
        <x:f>IF(G573&lt;=0,5,IF(G573&lt;1500,5+(G573-0)*(20-5)/(1500-0),IF(G573&lt;3000,20+(G573-1500)*(40-20)/(3000-1500),IF(G573&lt;4500,40+(G573-3000)*(58-40)/(4500-3000),IF(G573&lt;6000,58+(G573-4500)*(72-58)/(6000-4500),IF(G573&lt;7500,72+(G573-6000)*(84-72)/(7500-6000),IF(G573&lt;9000,84+(G573-7500)*(93-84)/(9000-7500),IF(G573&lt;11000,93+(G573-9000)*(100-93)/(11000-9000),100))))))))</x:f>
        <x:v>86.598</x:v>
      </x:c>
      <x:c r="M573" s="28" t="n">
        <x:v>1</x:v>
      </x:c>
      <x:c r="N573" s="28" t="n">
        <x:f>MIN(100,L573*M573)</x:f>
        <x:v>86.598</x:v>
      </x:c>
      <x:c r="O573" s="28" t="n">
        <x:f>IF(K573&lt;=0.8,0,IF(K573&lt;0.9,0+(K573-0.8)*(10-0)/(0.9-0.8),IF(K573&lt;1,10+(K573-0.9)*(35-10)/(1-0.9),IF(K573&lt;1.2,35+(K573-1)*(87-35)/(1.2-1),IF(K573&lt;1.3,87+(K573-1.2)*(96-87)/(1.3-1.2),IF(K573&lt;1.45,96+(K573-1.3)*(100-96)/(1.45-1.3),100))))))</x:f>
        <x:v>10.188033110634894</x:v>
      </x:c>
      <x:c r="P573" s="145" t="n">
        <x:f>MIN(1,SQRT(G573/8000))</x:f>
        <x:v>0.9958036955143318</x:v>
      </x:c>
      <x:c r="Q573" s="28" t="n">
        <x:f>35+(O573-35)*P573</x:f>
        <x:v>10.292151678590987</x:v>
      </x:c>
      <x:c r="R573" s="28" t="n">
        <x:f>IF(K573&lt;0.95,MIN(25,(0.95-K573)*250),0)</x:f>
        <x:v>12.311966889365088</x:v>
      </x:c>
      <x:c r="S573" s="28" t="n">
        <x:f>IF($X573="A",Y573*5+Z573*15+AA573*30+AB573*60+AC573*80+AD573*100,0)</x:f>
        <x:v>0</x:v>
      </x:c>
      <x:c r="T573" s="28" t="n">
        <x:f>IF($X573="A",AE573*5+AF573*15+AG573*30+AH573*60+AI573*80+AJ573*100,0)</x:f>
        <x:v>0</x:v>
      </x:c>
      <x:c r="U573" s="28" t="n">
        <x:f>IF($X573="A",S573*15%+T573*30%+Q573*55%,0)</x:f>
        <x:v>0</x:v>
      </x:c>
      <x:c r="V573" s="1019" t="n">
        <x:f>IF($X573="A",U573*80%+N573*20%,N573*IFERROR(INDEX($AT$5:$AT$60,MATCH($D573,$AR$5:$AR$60,0)),0.6)+Q573*IFERROR(INDEX($AU$5:$AU$60,MATCH($D573,$AR$5:$AR$60,0)),0.4)-R573)</x:f>
        <x:v>43.7636937820713</x:v>
      </x:c>
      <x:c r="W573" s="25" t="str">
        <x:f>IF(E573&gt;=90,"設定6級候補",IF(E573&gt;=75,"設定4以上強候補",IF(E573&gt;=60,"設定4以上を疑う","要観察")))</x:f>
        <x:v>要観察</x:v>
      </x:c>
      <x:c r="X573" s="1004" t="str">
        <x:f>IFERROR(INDEX($AS$5:$AS$60,MATCH($D573,$AR$5:$AR$60,0)),"AT")</x:f>
        <x:v>AT</x:v>
      </x:c>
      <x:c r="Y573" s="145" t="n">
        <x:f>IFERROR((EXP(-$G573/INDEX($AV$5:$BA$12,MATCH($D573,$AR$5:$AR$12,0),1))*($G573/INDEX($AV$5:$BA$12,MATCH($D573,$AR$5:$AR$12,0),1))^$I573)/((EXP(-$G573/INDEX($AV$5:$BA$12,MATCH($D573,$AR$5:$AR$12,0),1))*($G573/INDEX($AV$5:$BA$12,MATCH($D573,$AR$5:$AR$12,0),1))^$I573)+(EXP(-$G573/INDEX($AV$5:$BA$12,MATCH($D573,$AR$5:$AR$12,0),2))*($G573/INDEX($AV$5:$BA$12,MATCH($D573,$AR$5:$AR$12,0),2))^$I573)+(EXP(-$G573/INDEX($AV$5:$BA$12,MATCH($D573,$AR$5:$AR$12,0),3))*($G573/INDEX($AV$5:$BA$12,MATCH($D573,$AR$5:$AR$12,0),3))^$I573)+(EXP(-$G573/INDEX($AV$5:$BA$12,MATCH($D573,$AR$5:$AR$12,0),4))*($G573/INDEX($AV$5:$BA$12,MATCH($D573,$AR$5:$AR$12,0),4))^$I573)+(EXP(-$G573/INDEX($AV$5:$BA$12,MATCH($D573,$AR$5:$AR$12,0),5))*($G573/INDEX($AV$5:$BA$12,MATCH($D573,$AR$5:$AR$12,0),5))^$I573)+(EXP(-$G573/INDEX($AV$5:$BA$12,MATCH($D573,$AR$5:$AR$12,0),6))*($G573/INDEX($AV$5:$BA$12,MATCH($D573,$AR$5:$AR$12,0),6))^$I573)),0)</x:f>
        <x:v>0</x:v>
      </x:c>
      <x:c r="Z573" s="145" t="n">
        <x:f>IFERROR((EXP(-$G573/INDEX($AV$5:$BA$12,MATCH($D573,$AR$5:$AR$12,0),2))*($G573/INDEX($AV$5:$BA$12,MATCH($D573,$AR$5:$AR$12,0),2))^$I573)/((EXP(-$G573/INDEX($AV$5:$BA$12,MATCH($D573,$AR$5:$AR$12,0),1))*($G573/INDEX($AV$5:$BA$12,MATCH($D573,$AR$5:$AR$12,0),1))^$I573)+(EXP(-$G573/INDEX($AV$5:$BA$12,MATCH($D573,$AR$5:$AR$12,0),2))*($G573/INDEX($AV$5:$BA$12,MATCH($D573,$AR$5:$AR$12,0),2))^$I573)+(EXP(-$G573/INDEX($AV$5:$BA$12,MATCH($D573,$AR$5:$AR$12,0),3))*($G573/INDEX($AV$5:$BA$12,MATCH($D573,$AR$5:$AR$12,0),3))^$I573)+(EXP(-$G573/INDEX($AV$5:$BA$12,MATCH($D573,$AR$5:$AR$12,0),4))*($G573/INDEX($AV$5:$BA$12,MATCH($D573,$AR$5:$AR$12,0),4))^$I573)+(EXP(-$G573/INDEX($AV$5:$BA$12,MATCH($D573,$AR$5:$AR$12,0),5))*($G573/INDEX($AV$5:$BA$12,MATCH($D573,$AR$5:$AR$12,0),5))^$I573)+(EXP(-$G573/INDEX($AV$5:$BA$12,MATCH($D573,$AR$5:$AR$12,0),6))*($G573/INDEX($AV$5:$BA$12,MATCH($D573,$AR$5:$AR$12,0),6))^$I573)),0)</x:f>
        <x:v>0</x:v>
      </x:c>
      <x:c r="AA573" s="145" t="n">
        <x:f>IFERROR((EXP(-$G573/INDEX($AV$5:$BA$12,MATCH($D573,$AR$5:$AR$12,0),3))*($G573/INDEX($AV$5:$BA$12,MATCH($D573,$AR$5:$AR$12,0),3))^$I573)/((EXP(-$G573/INDEX($AV$5:$BA$12,MATCH($D573,$AR$5:$AR$12,0),1))*($G573/INDEX($AV$5:$BA$12,MATCH($D573,$AR$5:$AR$12,0),1))^$I573)+(EXP(-$G573/INDEX($AV$5:$BA$12,MATCH($D573,$AR$5:$AR$12,0),2))*($G573/INDEX($AV$5:$BA$12,MATCH($D573,$AR$5:$AR$12,0),2))^$I573)+(EXP(-$G573/INDEX($AV$5:$BA$12,MATCH($D573,$AR$5:$AR$12,0),3))*($G573/INDEX($AV$5:$BA$12,MATCH($D573,$AR$5:$AR$12,0),3))^$I573)+(EXP(-$G573/INDEX($AV$5:$BA$12,MATCH($D573,$AR$5:$AR$12,0),4))*($G573/INDEX($AV$5:$BA$12,MATCH($D573,$AR$5:$AR$12,0),4))^$I573)+(EXP(-$G573/INDEX($AV$5:$BA$12,MATCH($D573,$AR$5:$AR$12,0),5))*($G573/INDEX($AV$5:$BA$12,MATCH($D573,$AR$5:$AR$12,0),5))^$I573)+(EXP(-$G573/INDEX($AV$5:$BA$12,MATCH($D573,$AR$5:$AR$12,0),6))*($G573/INDEX($AV$5:$BA$12,MATCH($D573,$AR$5:$AR$12,0),6))^$I573)),0)</x:f>
        <x:v>0</x:v>
      </x:c>
      <x:c r="AB573" s="145" t="n">
        <x:f>IFERROR((EXP(-$G573/INDEX($AV$5:$BA$12,MATCH($D573,$AR$5:$AR$12,0),4))*($G573/INDEX($AV$5:$BA$12,MATCH($D573,$AR$5:$AR$12,0),4))^$I573)/((EXP(-$G573/INDEX($AV$5:$BA$12,MATCH($D573,$AR$5:$AR$12,0),1))*($G573/INDEX($AV$5:$BA$12,MATCH($D573,$AR$5:$AR$12,0),1))^$I573)+(EXP(-$G573/INDEX($AV$5:$BA$12,MATCH($D573,$AR$5:$AR$12,0),2))*($G573/INDEX($AV$5:$BA$12,MATCH($D573,$AR$5:$AR$12,0),2))^$I573)+(EXP(-$G573/INDEX($AV$5:$BA$12,MATCH($D573,$AR$5:$AR$12,0),3))*($G573/INDEX($AV$5:$BA$12,MATCH($D573,$AR$5:$AR$12,0),3))^$I573)+(EXP(-$G573/INDEX($AV$5:$BA$12,MATCH($D573,$AR$5:$AR$12,0),4))*($G573/INDEX($AV$5:$BA$12,MATCH($D573,$AR$5:$AR$12,0),4))^$I573)+(EXP(-$G573/INDEX($AV$5:$BA$12,MATCH($D573,$AR$5:$AR$12,0),5))*($G573/INDEX($AV$5:$BA$12,MATCH($D573,$AR$5:$AR$12,0),5))^$I573)+(EXP(-$G573/INDEX($AV$5:$BA$12,MATCH($D573,$AR$5:$AR$12,0),6))*($G573/INDEX($AV$5:$BA$12,MATCH($D573,$AR$5:$AR$12,0),6))^$I573)),0)</x:f>
        <x:v>0</x:v>
      </x:c>
      <x:c r="AC573" s="145" t="n">
        <x:f>IFERROR((EXP(-$G573/INDEX($AV$5:$BA$12,MATCH($D573,$AR$5:$AR$12,0),5))*($G573/INDEX($AV$5:$BA$12,MATCH($D573,$AR$5:$AR$12,0),5))^$I573)/((EXP(-$G573/INDEX($AV$5:$BA$12,MATCH($D573,$AR$5:$AR$12,0),1))*($G573/INDEX($AV$5:$BA$12,MATCH($D573,$AR$5:$AR$12,0),1))^$I573)+(EXP(-$G573/INDEX($AV$5:$BA$12,MATCH($D573,$AR$5:$AR$12,0),2))*($G573/INDEX($AV$5:$BA$12,MATCH($D573,$AR$5:$AR$12,0),2))^$I573)+(EXP(-$G573/INDEX($AV$5:$BA$12,MATCH($D573,$AR$5:$AR$12,0),3))*($G573/INDEX($AV$5:$BA$12,MATCH($D573,$AR$5:$AR$12,0),3))^$I573)+(EXP(-$G573/INDEX($AV$5:$BA$12,MATCH($D573,$AR$5:$AR$12,0),4))*($G573/INDEX($AV$5:$BA$12,MATCH($D573,$AR$5:$AR$12,0),4))^$I573)+(EXP(-$G573/INDEX($AV$5:$BA$12,MATCH($D573,$AR$5:$AR$12,0),5))*($G573/INDEX($AV$5:$BA$12,MATCH($D573,$AR$5:$AR$12,0),5))^$I573)+(EXP(-$G573/INDEX($AV$5:$BA$12,MATCH($D573,$AR$5:$AR$12,0),6))*($G573/INDEX($AV$5:$BA$12,MATCH($D573,$AR$5:$AR$12,0),6))^$I573)),0)</x:f>
        <x:v>0</x:v>
      </x:c>
      <x:c r="AD573" s="145" t="n">
        <x:f>IFERROR((EXP(-$G573/INDEX($AV$5:$BA$12,MATCH($D573,$AR$5:$AR$12,0),6))*($G573/INDEX($AV$5:$BA$12,MATCH($D573,$AR$5:$AR$12,0),6))^$I573)/((EXP(-$G573/INDEX($AV$5:$BA$12,MATCH($D573,$AR$5:$AR$12,0),1))*($G573/INDEX($AV$5:$BA$12,MATCH($D573,$AR$5:$AR$12,0),1))^$I573)+(EXP(-$G573/INDEX($AV$5:$BA$12,MATCH($D573,$AR$5:$AR$12,0),2))*($G573/INDEX($AV$5:$BA$12,MATCH($D573,$AR$5:$AR$12,0),2))^$I573)+(EXP(-$G573/INDEX($AV$5:$BA$12,MATCH($D573,$AR$5:$AR$12,0),3))*($G573/INDEX($AV$5:$BA$12,MATCH($D573,$AR$5:$AR$12,0),3))^$I573)+(EXP(-$G573/INDEX($AV$5:$BA$12,MATCH($D573,$AR$5:$AR$12,0),4))*($G573/INDEX($AV$5:$BA$12,MATCH($D573,$AR$5:$AR$12,0),4))^$I573)+(EXP(-$G573/INDEX($AV$5:$BA$12,MATCH($D573,$AR$5:$AR$12,0),5))*($G573/INDEX($AV$5:$BA$12,MATCH($D573,$AR$5:$AR$12,0),5))^$I573)+(EXP(-$G573/INDEX($AV$5:$BA$12,MATCH($D573,$AR$5:$AR$12,0),6))*($G573/INDEX($AV$5:$BA$12,MATCH($D573,$AR$5:$AR$12,0),6))^$I573)),0)</x:f>
        <x:v>0</x:v>
      </x:c>
      <x:c r="AE573" s="145" t="n">
        <x:f>IFERROR((EXP(-$G573/INDEX($BB$5:$BG$12,MATCH($D573,$AR$5:$AR$12,0),1))*($G573/INDEX($BB$5:$BG$12,MATCH($D573,$AR$5:$AR$12,0),1))^$J573)/((EXP(-$G573/INDEX($BB$5:$BG$12,MATCH($D573,$AR$5:$AR$12,0),1))*($G573/INDEX($BB$5:$BG$12,MATCH($D573,$AR$5:$AR$12,0),1))^$J573)+(EXP(-$G573/INDEX($BB$5:$BG$12,MATCH($D573,$AR$5:$AR$12,0),2))*($G573/INDEX($BB$5:$BG$12,MATCH($D573,$AR$5:$AR$12,0),2))^$J573)+(EXP(-$G573/INDEX($BB$5:$BG$12,MATCH($D573,$AR$5:$AR$12,0),3))*($G573/INDEX($BB$5:$BG$12,MATCH($D573,$AR$5:$AR$12,0),3))^$J573)+(EXP(-$G573/INDEX($BB$5:$BG$12,MATCH($D573,$AR$5:$AR$12,0),4))*($G573/INDEX($BB$5:$BG$12,MATCH($D573,$AR$5:$AR$12,0),4))^$J573)+(EXP(-$G573/INDEX($BB$5:$BG$12,MATCH($D573,$AR$5:$AR$12,0),5))*($G573/INDEX($BB$5:$BG$12,MATCH($D573,$AR$5:$AR$12,0),5))^$J573)+(EXP(-$G573/INDEX($BB$5:$BG$12,MATCH($D573,$AR$5:$AR$12,0),6))*($G573/INDEX($BB$5:$BG$12,MATCH($D573,$AR$5:$AR$12,0),6))^$J573)),0)</x:f>
        <x:v>0</x:v>
      </x:c>
      <x:c r="AF573" s="145" t="n">
        <x:f>IFERROR((EXP(-$G573/INDEX($BB$5:$BG$12,MATCH($D573,$AR$5:$AR$12,0),2))*($G573/INDEX($BB$5:$BG$12,MATCH($D573,$AR$5:$AR$12,0),2))^$J573)/((EXP(-$G573/INDEX($BB$5:$BG$12,MATCH($D573,$AR$5:$AR$12,0),1))*($G573/INDEX($BB$5:$BG$12,MATCH($D573,$AR$5:$AR$12,0),1))^$J573)+(EXP(-$G573/INDEX($BB$5:$BG$12,MATCH($D573,$AR$5:$AR$12,0),2))*($G573/INDEX($BB$5:$BG$12,MATCH($D573,$AR$5:$AR$12,0),2))^$J573)+(EXP(-$G573/INDEX($BB$5:$BG$12,MATCH($D573,$AR$5:$AR$12,0),3))*($G573/INDEX($BB$5:$BG$12,MATCH($D573,$AR$5:$AR$12,0),3))^$J573)+(EXP(-$G573/INDEX($BB$5:$BG$12,MATCH($D573,$AR$5:$AR$12,0),4))*($G573/INDEX($BB$5:$BG$12,MATCH($D573,$AR$5:$AR$12,0),4))^$J573)+(EXP(-$G573/INDEX($BB$5:$BG$12,MATCH($D573,$AR$5:$AR$12,0),5))*($G573/INDEX($BB$5:$BG$12,MATCH($D573,$AR$5:$AR$12,0),5))^$J573)+(EXP(-$G573/INDEX($BB$5:$BG$12,MATCH($D573,$AR$5:$AR$12,0),6))*($G573/INDEX($BB$5:$BG$12,MATCH($D573,$AR$5:$AR$12,0),6))^$J573)),0)</x:f>
        <x:v>0</x:v>
      </x:c>
      <x:c r="AG573" s="145" t="n">
        <x:f>IFERROR((EXP(-$G573/INDEX($BB$5:$BG$12,MATCH($D573,$AR$5:$AR$12,0),3))*($G573/INDEX($BB$5:$BG$12,MATCH($D573,$AR$5:$AR$12,0),3))^$J573)/((EXP(-$G573/INDEX($BB$5:$BG$12,MATCH($D573,$AR$5:$AR$12,0),1))*($G573/INDEX($BB$5:$BG$12,MATCH($D573,$AR$5:$AR$12,0),1))^$J573)+(EXP(-$G573/INDEX($BB$5:$BG$12,MATCH($D573,$AR$5:$AR$12,0),2))*($G573/INDEX($BB$5:$BG$12,MATCH($D573,$AR$5:$AR$12,0),2))^$J573)+(EXP(-$G573/INDEX($BB$5:$BG$12,MATCH($D573,$AR$5:$AR$12,0),3))*($G573/INDEX($BB$5:$BG$12,MATCH($D573,$AR$5:$AR$12,0),3))^$J573)+(EXP(-$G573/INDEX($BB$5:$BG$12,MATCH($D573,$AR$5:$AR$12,0),4))*($G573/INDEX($BB$5:$BG$12,MATCH($D573,$AR$5:$AR$12,0),4))^$J573)+(EXP(-$G573/INDEX($BB$5:$BG$12,MATCH($D573,$AR$5:$AR$12,0),5))*($G573/INDEX($BB$5:$BG$12,MATCH($D573,$AR$5:$AR$12,0),5))^$J573)+(EXP(-$G573/INDEX($BB$5:$BG$12,MATCH($D573,$AR$5:$AR$12,0),6))*($G573/INDEX($BB$5:$BG$12,MATCH($D573,$AR$5:$AR$12,0),6))^$J573)),0)</x:f>
        <x:v>0</x:v>
      </x:c>
      <x:c r="AH573" s="145" t="n">
        <x:f>IFERROR((EXP(-$G573/INDEX($BB$5:$BG$12,MATCH($D573,$AR$5:$AR$12,0),4))*($G573/INDEX($BB$5:$BG$12,MATCH($D573,$AR$5:$AR$12,0),4))^$J573)/((EXP(-$G573/INDEX($BB$5:$BG$12,MATCH($D573,$AR$5:$AR$12,0),1))*($G573/INDEX($BB$5:$BG$12,MATCH($D573,$AR$5:$AR$12,0),1))^$J573)+(EXP(-$G573/INDEX($BB$5:$BG$12,MATCH($D573,$AR$5:$AR$12,0),2))*($G573/INDEX($BB$5:$BG$12,MATCH($D573,$AR$5:$AR$12,0),2))^$J573)+(EXP(-$G573/INDEX($BB$5:$BG$12,MATCH($D573,$AR$5:$AR$12,0),3))*($G573/INDEX($BB$5:$BG$12,MATCH($D573,$AR$5:$AR$12,0),3))^$J573)+(EXP(-$G573/INDEX($BB$5:$BG$12,MATCH($D573,$AR$5:$AR$12,0),4))*($G573/INDEX($BB$5:$BG$12,MATCH($D573,$AR$5:$AR$12,0),4))^$J573)+(EXP(-$G573/INDEX($BB$5:$BG$12,MATCH($D573,$AR$5:$AR$12,0),5))*($G573/INDEX($BB$5:$BG$12,MATCH($D573,$AR$5:$AR$12,0),5))^$J573)+(EXP(-$G573/INDEX($BB$5:$BG$12,MATCH($D573,$AR$5:$AR$12,0),6))*($G573/INDEX($BB$5:$BG$12,MATCH($D573,$AR$5:$AR$12,0),6))^$J573)),0)</x:f>
        <x:v>0</x:v>
      </x:c>
      <x:c r="AI573" s="145" t="n">
        <x:f>IFERROR((EXP(-$G573/INDEX($BB$5:$BG$12,MATCH($D573,$AR$5:$AR$12,0),5))*($G573/INDEX($BB$5:$BG$12,MATCH($D573,$AR$5:$AR$12,0),5))^$J573)/((EXP(-$G573/INDEX($BB$5:$BG$12,MATCH($D573,$AR$5:$AR$12,0),1))*($G573/INDEX($BB$5:$BG$12,MATCH($D573,$AR$5:$AR$12,0),1))^$J573)+(EXP(-$G573/INDEX($BB$5:$BG$12,MATCH($D573,$AR$5:$AR$12,0),2))*($G573/INDEX($BB$5:$BG$12,MATCH($D573,$AR$5:$AR$12,0),2))^$J573)+(EXP(-$G573/INDEX($BB$5:$BG$12,MATCH($D573,$AR$5:$AR$12,0),3))*($G573/INDEX($BB$5:$BG$12,MATCH($D573,$AR$5:$AR$12,0),3))^$J573)+(EXP(-$G573/INDEX($BB$5:$BG$12,MATCH($D573,$AR$5:$AR$12,0),4))*($G573/INDEX($BB$5:$BG$12,MATCH($D573,$AR$5:$AR$12,0),4))^$J573)+(EXP(-$G573/INDEX($BB$5:$BG$12,MATCH($D573,$AR$5:$AR$12,0),5))*($G573/INDEX($BB$5:$BG$12,MATCH($D573,$AR$5:$AR$12,0),5))^$J573)+(EXP(-$G573/INDEX($BB$5:$BG$12,MATCH($D573,$AR$5:$AR$12,0),6))*($G573/INDEX($BB$5:$BG$12,MATCH($D573,$AR$5:$AR$12,0),6))^$J573)),0)</x:f>
        <x:v>0</x:v>
      </x:c>
      <x:c r="AJ573" s="145" t="n">
        <x:f>IFERROR((EXP(-$G573/INDEX($BB$5:$BG$12,MATCH($D573,$AR$5:$AR$12,0),6))*($G573/INDEX($BB$5:$BG$12,MATCH($D573,$AR$5:$AR$12,0),6))^$J573)/((EXP(-$G573/INDEX($BB$5:$BG$12,MATCH($D573,$AR$5:$AR$12,0),1))*($G573/INDEX($BB$5:$BG$12,MATCH($D573,$AR$5:$AR$12,0),1))^$J573)+(EXP(-$G573/INDEX($BB$5:$BG$12,MATCH($D573,$AR$5:$AR$12,0),2))*($G573/INDEX($BB$5:$BG$12,MATCH($D573,$AR$5:$AR$12,0),2))^$J573)+(EXP(-$G573/INDEX($BB$5:$BG$12,MATCH($D573,$AR$5:$AR$12,0),3))*($G573/INDEX($BB$5:$BG$12,MATCH($D573,$AR$5:$AR$12,0),3))^$J573)+(EXP(-$G573/INDEX($BB$5:$BG$12,MATCH($D573,$AR$5:$AR$12,0),4))*($G573/INDEX($BB$5:$BG$12,MATCH($D573,$AR$5:$AR$12,0),4))^$J573)+(EXP(-$G573/INDEX($BB$5:$BG$12,MATCH($D573,$AR$5:$AR$12,0),5))*($G573/INDEX($BB$5:$BG$12,MATCH($D573,$AR$5:$AR$12,0),5))^$J573)+(EXP(-$G573/INDEX($BB$5:$BG$12,MATCH($D573,$AR$5:$AR$12,0),6))*($G573/INDEX($BB$5:$BG$12,MATCH($D573,$AR$5:$AR$12,0),6))^$J573)),0)</x:f>
        <x:v>0</x:v>
      </x:c>
      <x:c r="BJ573"/>
      <x:c r="BK573"/>
      <x:c r="BL573"/>
      <x:c r="BM573"/>
      <x:c r="BN573"/>
      <x:c r="BO573"/>
      <x:c r="BP573"/>
      <x:c r="BQ573"/>
      <x:c r="BR573"/>
      <x:c r="BS573"/>
      <x:c r="BT573"/>
      <x:c r="BU573"/>
      <x:c r="BV573"/>
      <x:c r="BW573"/>
      <x:c r="BX573"/>
      <x:c r="BY573"/>
      <x:c r="BZ573"/>
    </x:row>
    <x:row r="574">
      <x:c r="A574" s="30" t="n">
        <x:f>'対象台データ'!A572</x:f>
        <x:v>46230</x:v>
      </x:c>
      <x:c r="B574" s="1004" t="str">
        <x:f>'対象台データ'!B572</x:f>
        <x:v>月</x:v>
      </x:c>
      <x:c r="C574" s="1004" t="str">
        <x:f>'対象台データ'!C572</x:f>
        <x:v>7/27</x:v>
      </x:c>
      <x:c r="D574" t="str">
        <x:f>'対象台データ'!D572</x:f>
        <x:v>ソードアート・オンラインⅡ</x:v>
      </x:c>
      <x:c r="E574" s="1015" t="n">
        <x:f>IF($X574="A",MIN(100,MAX(0,55+(V574-55)*(1+0.4*SQRT(MIN(G574/8000,1))))),MIN(100,MAX(0,V574)))</x:f>
        <x:v>85.00231475597539</x:v>
      </x:c>
      <x:c r="F574" s="1017" t="n">
        <x:f>'対象台データ'!E572</x:f>
        <x:v>635</x:v>
      </x:c>
      <x:c r="G574" s="644" t="n">
        <x:f>'対象台データ'!F572</x:f>
        <x:v>9316</x:v>
      </x:c>
      <x:c r="H574" s="644" t="n">
        <x:f>'対象台データ'!G572</x:f>
        <x:v>3907</x:v>
      </x:c>
      <x:c r="I574" s="644" t="n">
        <x:f>'対象台データ'!H572</x:f>
        <x:v>0</x:v>
      </x:c>
      <x:c r="J574" s="644" t="n">
        <x:f>'対象台データ'!I572</x:f>
        <x:v>0</x:v>
      </x:c>
      <x:c r="K574" s="145" t="n">
        <x:f>'対象台データ'!K572</x:f>
        <x:v>1.139795334192071</x:v>
      </x:c>
      <x:c r="L574" s="28" t="n">
        <x:f>IF(G574&lt;=0,5,IF(G574&lt;1500,5+(G574-0)*(20-5)/(1500-0),IF(G574&lt;3000,20+(G574-1500)*(40-20)/(3000-1500),IF(G574&lt;4500,40+(G574-3000)*(58-40)/(4500-3000),IF(G574&lt;6000,58+(G574-4500)*(72-58)/(6000-4500),IF(G574&lt;7500,72+(G574-6000)*(84-72)/(7500-6000),IF(G574&lt;9000,84+(G574-7500)*(93-84)/(9000-7500),IF(G574&lt;11000,93+(G574-9000)*(100-93)/(11000-9000),100))))))))</x:f>
        <x:v>94.106</x:v>
      </x:c>
      <x:c r="M574" s="28" t="n">
        <x:v>1</x:v>
      </x:c>
      <x:c r="N574" s="28" t="n">
        <x:f>MIN(100,L574*M574)</x:f>
        <x:v>94.106</x:v>
      </x:c>
      <x:c r="O574" s="28" t="n">
        <x:f>IF(K574&lt;=0.8,0,IF(K574&lt;0.9,0+(K574-0.8)*(10-0)/(0.9-0.8),IF(K574&lt;1,10+(K574-0.9)*(35-10)/(1-0.9),IF(K574&lt;1.2,35+(K574-1)*(87-35)/(1.2-1),IF(K574&lt;1.3,87+(K574-1.2)*(96-87)/(1.3-1.2),IF(K574&lt;1.45,96+(K574-1.3)*(100-96)/(1.45-1.3),100))))))</x:f>
        <x:v>71.34678688993847</x:v>
      </x:c>
      <x:c r="P574" s="145" t="n">
        <x:f>MIN(1,SQRT(G574/8000))</x:f>
        <x:v>1</x:v>
      </x:c>
      <x:c r="Q574" s="28" t="n">
        <x:f>35+(O574-35)*P574</x:f>
        <x:v>71.34678688993847</x:v>
      </x:c>
      <x:c r="R574" s="28" t="n">
        <x:f>IF(K574&lt;0.95,MIN(25,(0.95-K574)*250),0)</x:f>
        <x:v>0</x:v>
      </x:c>
      <x:c r="S574" s="28" t="n">
        <x:f>IF($X574="A",Y574*5+Z574*15+AA574*30+AB574*60+AC574*80+AD574*100,0)</x:f>
        <x:v>0</x:v>
      </x:c>
      <x:c r="T574" s="28" t="n">
        <x:f>IF($X574="A",AE574*5+AF574*15+AG574*30+AH574*60+AI574*80+AJ574*100,0)</x:f>
        <x:v>0</x:v>
      </x:c>
      <x:c r="U574" s="28" t="n">
        <x:f>IF($X574="A",S574*15%+T574*30%+Q574*55%,0)</x:f>
        <x:v>0</x:v>
      </x:c>
      <x:c r="V574" s="1019" t="n">
        <x:f>IF($X574="A",U574*80%+N574*20%,N574*IFERROR(INDEX($AT$5:$AT$60,MATCH($D574,$AR$5:$AR$60,0)),0.6)+Q574*IFERROR(INDEX($AU$5:$AU$60,MATCH($D574,$AR$5:$AR$60,0)),0.4)-R574)</x:f>
        <x:v>85.00231475597539</x:v>
      </x:c>
      <x:c r="W574" s="25" t="str">
        <x:f>IF(E574&gt;=90,"設定6級候補",IF(E574&gt;=75,"設定4以上強候補",IF(E574&gt;=60,"設定4以上を疑う","要観察")))</x:f>
        <x:v>設定4以上強候補</x:v>
      </x:c>
      <x:c r="X574" s="1004" t="str">
        <x:f>IFERROR(INDEX($AS$5:$AS$60,MATCH($D574,$AR$5:$AR$60,0)),"AT")</x:f>
        <x:v>AT</x:v>
      </x:c>
      <x:c r="Y574" s="145" t="n">
        <x:f>IFERROR((EXP(-$G574/INDEX($AV$5:$BA$12,MATCH($D574,$AR$5:$AR$12,0),1))*($G574/INDEX($AV$5:$BA$12,MATCH($D574,$AR$5:$AR$12,0),1))^$I574)/((EXP(-$G574/INDEX($AV$5:$BA$12,MATCH($D574,$AR$5:$AR$12,0),1))*($G574/INDEX($AV$5:$BA$12,MATCH($D574,$AR$5:$AR$12,0),1))^$I574)+(EXP(-$G574/INDEX($AV$5:$BA$12,MATCH($D574,$AR$5:$AR$12,0),2))*($G574/INDEX($AV$5:$BA$12,MATCH($D574,$AR$5:$AR$12,0),2))^$I574)+(EXP(-$G574/INDEX($AV$5:$BA$12,MATCH($D574,$AR$5:$AR$12,0),3))*($G574/INDEX($AV$5:$BA$12,MATCH($D574,$AR$5:$AR$12,0),3))^$I574)+(EXP(-$G574/INDEX($AV$5:$BA$12,MATCH($D574,$AR$5:$AR$12,0),4))*($G574/INDEX($AV$5:$BA$12,MATCH($D574,$AR$5:$AR$12,0),4))^$I574)+(EXP(-$G574/INDEX($AV$5:$BA$12,MATCH($D574,$AR$5:$AR$12,0),5))*($G574/INDEX($AV$5:$BA$12,MATCH($D574,$AR$5:$AR$12,0),5))^$I574)+(EXP(-$G574/INDEX($AV$5:$BA$12,MATCH($D574,$AR$5:$AR$12,0),6))*($G574/INDEX($AV$5:$BA$12,MATCH($D574,$AR$5:$AR$12,0),6))^$I574)),0)</x:f>
        <x:v>0</x:v>
      </x:c>
      <x:c r="Z574" s="145" t="n">
        <x:f>IFERROR((EXP(-$G574/INDEX($AV$5:$BA$12,MATCH($D574,$AR$5:$AR$12,0),2))*($G574/INDEX($AV$5:$BA$12,MATCH($D574,$AR$5:$AR$12,0),2))^$I574)/((EXP(-$G574/INDEX($AV$5:$BA$12,MATCH($D574,$AR$5:$AR$12,0),1))*($G574/INDEX($AV$5:$BA$12,MATCH($D574,$AR$5:$AR$12,0),1))^$I574)+(EXP(-$G574/INDEX($AV$5:$BA$12,MATCH($D574,$AR$5:$AR$12,0),2))*($G574/INDEX($AV$5:$BA$12,MATCH($D574,$AR$5:$AR$12,0),2))^$I574)+(EXP(-$G574/INDEX($AV$5:$BA$12,MATCH($D574,$AR$5:$AR$12,0),3))*($G574/INDEX($AV$5:$BA$12,MATCH($D574,$AR$5:$AR$12,0),3))^$I574)+(EXP(-$G574/INDEX($AV$5:$BA$12,MATCH($D574,$AR$5:$AR$12,0),4))*($G574/INDEX($AV$5:$BA$12,MATCH($D574,$AR$5:$AR$12,0),4))^$I574)+(EXP(-$G574/INDEX($AV$5:$BA$12,MATCH($D574,$AR$5:$AR$12,0),5))*($G574/INDEX($AV$5:$BA$12,MATCH($D574,$AR$5:$AR$12,0),5))^$I574)+(EXP(-$G574/INDEX($AV$5:$BA$12,MATCH($D574,$AR$5:$AR$12,0),6))*($G574/INDEX($AV$5:$BA$12,MATCH($D574,$AR$5:$AR$12,0),6))^$I574)),0)</x:f>
        <x:v>0</x:v>
      </x:c>
      <x:c r="AA574" s="145" t="n">
        <x:f>IFERROR((EXP(-$G574/INDEX($AV$5:$BA$12,MATCH($D574,$AR$5:$AR$12,0),3))*($G574/INDEX($AV$5:$BA$12,MATCH($D574,$AR$5:$AR$12,0),3))^$I574)/((EXP(-$G574/INDEX($AV$5:$BA$12,MATCH($D574,$AR$5:$AR$12,0),1))*($G574/INDEX($AV$5:$BA$12,MATCH($D574,$AR$5:$AR$12,0),1))^$I574)+(EXP(-$G574/INDEX($AV$5:$BA$12,MATCH($D574,$AR$5:$AR$12,0),2))*($G574/INDEX($AV$5:$BA$12,MATCH($D574,$AR$5:$AR$12,0),2))^$I574)+(EXP(-$G574/INDEX($AV$5:$BA$12,MATCH($D574,$AR$5:$AR$12,0),3))*($G574/INDEX($AV$5:$BA$12,MATCH($D574,$AR$5:$AR$12,0),3))^$I574)+(EXP(-$G574/INDEX($AV$5:$BA$12,MATCH($D574,$AR$5:$AR$12,0),4))*($G574/INDEX($AV$5:$BA$12,MATCH($D574,$AR$5:$AR$12,0),4))^$I574)+(EXP(-$G574/INDEX($AV$5:$BA$12,MATCH($D574,$AR$5:$AR$12,0),5))*($G574/INDEX($AV$5:$BA$12,MATCH($D574,$AR$5:$AR$12,0),5))^$I574)+(EXP(-$G574/INDEX($AV$5:$BA$12,MATCH($D574,$AR$5:$AR$12,0),6))*($G574/INDEX($AV$5:$BA$12,MATCH($D574,$AR$5:$AR$12,0),6))^$I574)),0)</x:f>
        <x:v>0</x:v>
      </x:c>
      <x:c r="AB574" s="145" t="n">
        <x:f>IFERROR((EXP(-$G574/INDEX($AV$5:$BA$12,MATCH($D574,$AR$5:$AR$12,0),4))*($G574/INDEX($AV$5:$BA$12,MATCH($D574,$AR$5:$AR$12,0),4))^$I574)/((EXP(-$G574/INDEX($AV$5:$BA$12,MATCH($D574,$AR$5:$AR$12,0),1))*($G574/INDEX($AV$5:$BA$12,MATCH($D574,$AR$5:$AR$12,0),1))^$I574)+(EXP(-$G574/INDEX($AV$5:$BA$12,MATCH($D574,$AR$5:$AR$12,0),2))*($G574/INDEX($AV$5:$BA$12,MATCH($D574,$AR$5:$AR$12,0),2))^$I574)+(EXP(-$G574/INDEX($AV$5:$BA$12,MATCH($D574,$AR$5:$AR$12,0),3))*($G574/INDEX($AV$5:$BA$12,MATCH($D574,$AR$5:$AR$12,0),3))^$I574)+(EXP(-$G574/INDEX($AV$5:$BA$12,MATCH($D574,$AR$5:$AR$12,0),4))*($G574/INDEX($AV$5:$BA$12,MATCH($D574,$AR$5:$AR$12,0),4))^$I574)+(EXP(-$G574/INDEX($AV$5:$BA$12,MATCH($D574,$AR$5:$AR$12,0),5))*($G574/INDEX($AV$5:$BA$12,MATCH($D574,$AR$5:$AR$12,0),5))^$I574)+(EXP(-$G574/INDEX($AV$5:$BA$12,MATCH($D574,$AR$5:$AR$12,0),6))*($G574/INDEX($AV$5:$BA$12,MATCH($D574,$AR$5:$AR$12,0),6))^$I574)),0)</x:f>
        <x:v>0</x:v>
      </x:c>
      <x:c r="AC574" s="145" t="n">
        <x:f>IFERROR((EXP(-$G574/INDEX($AV$5:$BA$12,MATCH($D574,$AR$5:$AR$12,0),5))*($G574/INDEX($AV$5:$BA$12,MATCH($D574,$AR$5:$AR$12,0),5))^$I574)/((EXP(-$G574/INDEX($AV$5:$BA$12,MATCH($D574,$AR$5:$AR$12,0),1))*($G574/INDEX($AV$5:$BA$12,MATCH($D574,$AR$5:$AR$12,0),1))^$I574)+(EXP(-$G574/INDEX($AV$5:$BA$12,MATCH($D574,$AR$5:$AR$12,0),2))*($G574/INDEX($AV$5:$BA$12,MATCH($D574,$AR$5:$AR$12,0),2))^$I574)+(EXP(-$G574/INDEX($AV$5:$BA$12,MATCH($D574,$AR$5:$AR$12,0),3))*($G574/INDEX($AV$5:$BA$12,MATCH($D574,$AR$5:$AR$12,0),3))^$I574)+(EXP(-$G574/INDEX($AV$5:$BA$12,MATCH($D574,$AR$5:$AR$12,0),4))*($G574/INDEX($AV$5:$BA$12,MATCH($D574,$AR$5:$AR$12,0),4))^$I574)+(EXP(-$G574/INDEX($AV$5:$BA$12,MATCH($D574,$AR$5:$AR$12,0),5))*($G574/INDEX($AV$5:$BA$12,MATCH($D574,$AR$5:$AR$12,0),5))^$I574)+(EXP(-$G574/INDEX($AV$5:$BA$12,MATCH($D574,$AR$5:$AR$12,0),6))*($G574/INDEX($AV$5:$BA$12,MATCH($D574,$AR$5:$AR$12,0),6))^$I574)),0)</x:f>
        <x:v>0</x:v>
      </x:c>
      <x:c r="AD574" s="145" t="n">
        <x:f>IFERROR((EXP(-$G574/INDEX($AV$5:$BA$12,MATCH($D574,$AR$5:$AR$12,0),6))*($G574/INDEX($AV$5:$BA$12,MATCH($D574,$AR$5:$AR$12,0),6))^$I574)/((EXP(-$G574/INDEX($AV$5:$BA$12,MATCH($D574,$AR$5:$AR$12,0),1))*($G574/INDEX($AV$5:$BA$12,MATCH($D574,$AR$5:$AR$12,0),1))^$I574)+(EXP(-$G574/INDEX($AV$5:$BA$12,MATCH($D574,$AR$5:$AR$12,0),2))*($G574/INDEX($AV$5:$BA$12,MATCH($D574,$AR$5:$AR$12,0),2))^$I574)+(EXP(-$G574/INDEX($AV$5:$BA$12,MATCH($D574,$AR$5:$AR$12,0),3))*($G574/INDEX($AV$5:$BA$12,MATCH($D574,$AR$5:$AR$12,0),3))^$I574)+(EXP(-$G574/INDEX($AV$5:$BA$12,MATCH($D574,$AR$5:$AR$12,0),4))*($G574/INDEX($AV$5:$BA$12,MATCH($D574,$AR$5:$AR$12,0),4))^$I574)+(EXP(-$G574/INDEX($AV$5:$BA$12,MATCH($D574,$AR$5:$AR$12,0),5))*($G574/INDEX($AV$5:$BA$12,MATCH($D574,$AR$5:$AR$12,0),5))^$I574)+(EXP(-$G574/INDEX($AV$5:$BA$12,MATCH($D574,$AR$5:$AR$12,0),6))*($G574/INDEX($AV$5:$BA$12,MATCH($D574,$AR$5:$AR$12,0),6))^$I574)),0)</x:f>
        <x:v>0</x:v>
      </x:c>
      <x:c r="AE574" s="145" t="n">
        <x:f>IFERROR((EXP(-$G574/INDEX($BB$5:$BG$12,MATCH($D574,$AR$5:$AR$12,0),1))*($G574/INDEX($BB$5:$BG$12,MATCH($D574,$AR$5:$AR$12,0),1))^$J574)/((EXP(-$G574/INDEX($BB$5:$BG$12,MATCH($D574,$AR$5:$AR$12,0),1))*($G574/INDEX($BB$5:$BG$12,MATCH($D574,$AR$5:$AR$12,0),1))^$J574)+(EXP(-$G574/INDEX($BB$5:$BG$12,MATCH($D574,$AR$5:$AR$12,0),2))*($G574/INDEX($BB$5:$BG$12,MATCH($D574,$AR$5:$AR$12,0),2))^$J574)+(EXP(-$G574/INDEX($BB$5:$BG$12,MATCH($D574,$AR$5:$AR$12,0),3))*($G574/INDEX($BB$5:$BG$12,MATCH($D574,$AR$5:$AR$12,0),3))^$J574)+(EXP(-$G574/INDEX($BB$5:$BG$12,MATCH($D574,$AR$5:$AR$12,0),4))*($G574/INDEX($BB$5:$BG$12,MATCH($D574,$AR$5:$AR$12,0),4))^$J574)+(EXP(-$G574/INDEX($BB$5:$BG$12,MATCH($D574,$AR$5:$AR$12,0),5))*($G574/INDEX($BB$5:$BG$12,MATCH($D574,$AR$5:$AR$12,0),5))^$J574)+(EXP(-$G574/INDEX($BB$5:$BG$12,MATCH($D574,$AR$5:$AR$12,0),6))*($G574/INDEX($BB$5:$BG$12,MATCH($D574,$AR$5:$AR$12,0),6))^$J574)),0)</x:f>
        <x:v>0</x:v>
      </x:c>
      <x:c r="AF574" s="145" t="n">
        <x:f>IFERROR((EXP(-$G574/INDEX($BB$5:$BG$12,MATCH($D574,$AR$5:$AR$12,0),2))*($G574/INDEX($BB$5:$BG$12,MATCH($D574,$AR$5:$AR$12,0),2))^$J574)/((EXP(-$G574/INDEX($BB$5:$BG$12,MATCH($D574,$AR$5:$AR$12,0),1))*($G574/INDEX($BB$5:$BG$12,MATCH($D574,$AR$5:$AR$12,0),1))^$J574)+(EXP(-$G574/INDEX($BB$5:$BG$12,MATCH($D574,$AR$5:$AR$12,0),2))*($G574/INDEX($BB$5:$BG$12,MATCH($D574,$AR$5:$AR$12,0),2))^$J574)+(EXP(-$G574/INDEX($BB$5:$BG$12,MATCH($D574,$AR$5:$AR$12,0),3))*($G574/INDEX($BB$5:$BG$12,MATCH($D574,$AR$5:$AR$12,0),3))^$J574)+(EXP(-$G574/INDEX($BB$5:$BG$12,MATCH($D574,$AR$5:$AR$12,0),4))*($G574/INDEX($BB$5:$BG$12,MATCH($D574,$AR$5:$AR$12,0),4))^$J574)+(EXP(-$G574/INDEX($BB$5:$BG$12,MATCH($D574,$AR$5:$AR$12,0),5))*($G574/INDEX($BB$5:$BG$12,MATCH($D574,$AR$5:$AR$12,0),5))^$J574)+(EXP(-$G574/INDEX($BB$5:$BG$12,MATCH($D574,$AR$5:$AR$12,0),6))*($G574/INDEX($BB$5:$BG$12,MATCH($D574,$AR$5:$AR$12,0),6))^$J574)),0)</x:f>
        <x:v>0</x:v>
      </x:c>
      <x:c r="AG574" s="145" t="n">
        <x:f>IFERROR((EXP(-$G574/INDEX($BB$5:$BG$12,MATCH($D574,$AR$5:$AR$12,0),3))*($G574/INDEX($BB$5:$BG$12,MATCH($D574,$AR$5:$AR$12,0),3))^$J574)/((EXP(-$G574/INDEX($BB$5:$BG$12,MATCH($D574,$AR$5:$AR$12,0),1))*($G574/INDEX($BB$5:$BG$12,MATCH($D574,$AR$5:$AR$12,0),1))^$J574)+(EXP(-$G574/INDEX($BB$5:$BG$12,MATCH($D574,$AR$5:$AR$12,0),2))*($G574/INDEX($BB$5:$BG$12,MATCH($D574,$AR$5:$AR$12,0),2))^$J574)+(EXP(-$G574/INDEX($BB$5:$BG$12,MATCH($D574,$AR$5:$AR$12,0),3))*($G574/INDEX($BB$5:$BG$12,MATCH($D574,$AR$5:$AR$12,0),3))^$J574)+(EXP(-$G574/INDEX($BB$5:$BG$12,MATCH($D574,$AR$5:$AR$12,0),4))*($G574/INDEX($BB$5:$BG$12,MATCH($D574,$AR$5:$AR$12,0),4))^$J574)+(EXP(-$G574/INDEX($BB$5:$BG$12,MATCH($D574,$AR$5:$AR$12,0),5))*($G574/INDEX($BB$5:$BG$12,MATCH($D574,$AR$5:$AR$12,0),5))^$J574)+(EXP(-$G574/INDEX($BB$5:$BG$12,MATCH($D574,$AR$5:$AR$12,0),6))*($G574/INDEX($BB$5:$BG$12,MATCH($D574,$AR$5:$AR$12,0),6))^$J574)),0)</x:f>
        <x:v>0</x:v>
      </x:c>
      <x:c r="AH574" s="145" t="n">
        <x:f>IFERROR((EXP(-$G574/INDEX($BB$5:$BG$12,MATCH($D574,$AR$5:$AR$12,0),4))*($G574/INDEX($BB$5:$BG$12,MATCH($D574,$AR$5:$AR$12,0),4))^$J574)/((EXP(-$G574/INDEX($BB$5:$BG$12,MATCH($D574,$AR$5:$AR$12,0),1))*($G574/INDEX($BB$5:$BG$12,MATCH($D574,$AR$5:$AR$12,0),1))^$J574)+(EXP(-$G574/INDEX($BB$5:$BG$12,MATCH($D574,$AR$5:$AR$12,0),2))*($G574/INDEX($BB$5:$BG$12,MATCH($D574,$AR$5:$AR$12,0),2))^$J574)+(EXP(-$G574/INDEX($BB$5:$BG$12,MATCH($D574,$AR$5:$AR$12,0),3))*($G574/INDEX($BB$5:$BG$12,MATCH($D574,$AR$5:$AR$12,0),3))^$J574)+(EXP(-$G574/INDEX($BB$5:$BG$12,MATCH($D574,$AR$5:$AR$12,0),4))*($G574/INDEX($BB$5:$BG$12,MATCH($D574,$AR$5:$AR$12,0),4))^$J574)+(EXP(-$G574/INDEX($BB$5:$BG$12,MATCH($D574,$AR$5:$AR$12,0),5))*($G574/INDEX($BB$5:$BG$12,MATCH($D574,$AR$5:$AR$12,0),5))^$J574)+(EXP(-$G574/INDEX($BB$5:$BG$12,MATCH($D574,$AR$5:$AR$12,0),6))*($G574/INDEX($BB$5:$BG$12,MATCH($D574,$AR$5:$AR$12,0),6))^$J574)),0)</x:f>
        <x:v>0</x:v>
      </x:c>
      <x:c r="AI574" s="145" t="n">
        <x:f>IFERROR((EXP(-$G574/INDEX($BB$5:$BG$12,MATCH($D574,$AR$5:$AR$12,0),5))*($G574/INDEX($BB$5:$BG$12,MATCH($D574,$AR$5:$AR$12,0),5))^$J574)/((EXP(-$G574/INDEX($BB$5:$BG$12,MATCH($D574,$AR$5:$AR$12,0),1))*($G574/INDEX($BB$5:$BG$12,MATCH($D574,$AR$5:$AR$12,0),1))^$J574)+(EXP(-$G574/INDEX($BB$5:$BG$12,MATCH($D574,$AR$5:$AR$12,0),2))*($G574/INDEX($BB$5:$BG$12,MATCH($D574,$AR$5:$AR$12,0),2))^$J574)+(EXP(-$G574/INDEX($BB$5:$BG$12,MATCH($D574,$AR$5:$AR$12,0),3))*($G574/INDEX($BB$5:$BG$12,MATCH($D574,$AR$5:$AR$12,0),3))^$J574)+(EXP(-$G574/INDEX($BB$5:$BG$12,MATCH($D574,$AR$5:$AR$12,0),4))*($G574/INDEX($BB$5:$BG$12,MATCH($D574,$AR$5:$AR$12,0),4))^$J574)+(EXP(-$G574/INDEX($BB$5:$BG$12,MATCH($D574,$AR$5:$AR$12,0),5))*($G574/INDEX($BB$5:$BG$12,MATCH($D574,$AR$5:$AR$12,0),5))^$J574)+(EXP(-$G574/INDEX($BB$5:$BG$12,MATCH($D574,$AR$5:$AR$12,0),6))*($G574/INDEX($BB$5:$BG$12,MATCH($D574,$AR$5:$AR$12,0),6))^$J574)),0)</x:f>
        <x:v>0</x:v>
      </x:c>
      <x:c r="AJ574" s="145" t="n">
        <x:f>IFERROR((EXP(-$G574/INDEX($BB$5:$BG$12,MATCH($D574,$AR$5:$AR$12,0),6))*($G574/INDEX($BB$5:$BG$12,MATCH($D574,$AR$5:$AR$12,0),6))^$J574)/((EXP(-$G574/INDEX($BB$5:$BG$12,MATCH($D574,$AR$5:$AR$12,0),1))*($G574/INDEX($BB$5:$BG$12,MATCH($D574,$AR$5:$AR$12,0),1))^$J574)+(EXP(-$G574/INDEX($BB$5:$BG$12,MATCH($D574,$AR$5:$AR$12,0),2))*($G574/INDEX($BB$5:$BG$12,MATCH($D574,$AR$5:$AR$12,0),2))^$J574)+(EXP(-$G574/INDEX($BB$5:$BG$12,MATCH($D574,$AR$5:$AR$12,0),3))*($G574/INDEX($BB$5:$BG$12,MATCH($D574,$AR$5:$AR$12,0),3))^$J574)+(EXP(-$G574/INDEX($BB$5:$BG$12,MATCH($D574,$AR$5:$AR$12,0),4))*($G574/INDEX($BB$5:$BG$12,MATCH($D574,$AR$5:$AR$12,0),4))^$J574)+(EXP(-$G574/INDEX($BB$5:$BG$12,MATCH($D574,$AR$5:$AR$12,0),5))*($G574/INDEX($BB$5:$BG$12,MATCH($D574,$AR$5:$AR$12,0),5))^$J574)+(EXP(-$G574/INDEX($BB$5:$BG$12,MATCH($D574,$AR$5:$AR$12,0),6))*($G574/INDEX($BB$5:$BG$12,MATCH($D574,$AR$5:$AR$12,0),6))^$J574)),0)</x:f>
        <x:v>0</x:v>
      </x:c>
      <x:c r="BJ574"/>
      <x:c r="BK574"/>
      <x:c r="BL574"/>
      <x:c r="BM574"/>
      <x:c r="BN574"/>
      <x:c r="BO574"/>
      <x:c r="BP574"/>
      <x:c r="BQ574"/>
      <x:c r="BR574"/>
      <x:c r="BS574"/>
      <x:c r="BT574"/>
      <x:c r="BU574"/>
      <x:c r="BV574"/>
      <x:c r="BW574"/>
      <x:c r="BX574"/>
      <x:c r="BY574"/>
      <x:c r="BZ574"/>
    </x:row>
    <x:row r="575">
      <x:c r="A575" s="30" t="n">
        <x:f>'対象台データ'!A573</x:f>
        <x:v>46230</x:v>
      </x:c>
      <x:c r="B575" s="1004" t="str">
        <x:f>'対象台データ'!B573</x:f>
        <x:v>月</x:v>
      </x:c>
      <x:c r="C575" s="1004" t="str">
        <x:f>'対象台データ'!C573</x:f>
        <x:v>7/27</x:v>
      </x:c>
      <x:c r="D575" t="str">
        <x:f>'対象台データ'!D573</x:f>
        <x:v>ソードアート・オンラインⅡ</x:v>
      </x:c>
      <x:c r="E575" s="1015" t="n">
        <x:f>IF($X575="A",MIN(100,MAX(0,55+(V575-55)*(1+0.4*SQRT(MIN(G575/8000,1))))),MIN(100,MAX(0,V575)))</x:f>
        <x:v>88.44969607926548</x:v>
      </x:c>
      <x:c r="F575" s="1017" t="n">
        <x:f>'対象台データ'!E573</x:f>
        <x:v>636</x:v>
      </x:c>
      <x:c r="G575" s="644" t="n">
        <x:f>'対象台データ'!F573</x:f>
        <x:v>9403</x:v>
      </x:c>
      <x:c r="H575" s="644" t="n">
        <x:f>'対象台データ'!G573</x:f>
        <x:v>4829</x:v>
      </x:c>
      <x:c r="I575" s="644" t="n">
        <x:f>'対象台データ'!H573</x:f>
        <x:v>0</x:v>
      </x:c>
      <x:c r="J575" s="644" t="n">
        <x:f>'対象台データ'!I573</x:f>
        <x:v>0</x:v>
      </x:c>
      <x:c r="K575" s="145" t="n">
        <x:f>'対象台データ'!K573</x:f>
        <x:v>1.171186500762168</x:v>
      </x:c>
      <x:c r="L575" s="28" t="n">
        <x:f>IF(G575&lt;=0,5,IF(G575&lt;1500,5+(G575-0)*(20-5)/(1500-0),IF(G575&lt;3000,20+(G575-1500)*(40-20)/(3000-1500),IF(G575&lt;4500,40+(G575-3000)*(58-40)/(4500-3000),IF(G575&lt;6000,58+(G575-4500)*(72-58)/(6000-4500),IF(G575&lt;7500,72+(G575-6000)*(84-72)/(7500-6000),IF(G575&lt;9000,84+(G575-7500)*(93-84)/(9000-7500),IF(G575&lt;11000,93+(G575-9000)*(100-93)/(11000-9000),100))))))))</x:f>
        <x:v>94.4105</x:v>
      </x:c>
      <x:c r="M575" s="28" t="n">
        <x:v>1</x:v>
      </x:c>
      <x:c r="N575" s="28" t="n">
        <x:f>MIN(100,L575*M575)</x:f>
        <x:v>94.4105</x:v>
      </x:c>
      <x:c r="O575" s="28" t="n">
        <x:f>IF(K575&lt;=0.8,0,IF(K575&lt;0.9,0+(K575-0.8)*(10-0)/(0.9-0.8),IF(K575&lt;1,10+(K575-0.9)*(35-10)/(1-0.9),IF(K575&lt;1.2,35+(K575-1)*(87-35)/(1.2-1),IF(K575&lt;1.3,87+(K575-1.2)*(96-87)/(1.3-1.2),IF(K575&lt;1.45,96+(K575-1.3)*(100-96)/(1.45-1.3),100))))))</x:f>
        <x:v>79.5084901981637</x:v>
      </x:c>
      <x:c r="P575" s="145" t="n">
        <x:f>MIN(1,SQRT(G575/8000))</x:f>
        <x:v>1</x:v>
      </x:c>
      <x:c r="Q575" s="28" t="n">
        <x:f>35+(O575-35)*P575</x:f>
        <x:v>79.5084901981637</x:v>
      </x:c>
      <x:c r="R575" s="28" t="n">
        <x:f>IF(K575&lt;0.95,MIN(25,(0.95-K575)*250),0)</x:f>
        <x:v>0</x:v>
      </x:c>
      <x:c r="S575" s="28" t="n">
        <x:f>IF($X575="A",Y575*5+Z575*15+AA575*30+AB575*60+AC575*80+AD575*100,0)</x:f>
        <x:v>0</x:v>
      </x:c>
      <x:c r="T575" s="28" t="n">
        <x:f>IF($X575="A",AE575*5+AF575*15+AG575*30+AH575*60+AI575*80+AJ575*100,0)</x:f>
        <x:v>0</x:v>
      </x:c>
      <x:c r="U575" s="28" t="n">
        <x:f>IF($X575="A",S575*15%+T575*30%+Q575*55%,0)</x:f>
        <x:v>0</x:v>
      </x:c>
      <x:c r="V575" s="1019" t="n">
        <x:f>IF($X575="A",U575*80%+N575*20%,N575*IFERROR(INDEX($AT$5:$AT$60,MATCH($D575,$AR$5:$AR$60,0)),0.6)+Q575*IFERROR(INDEX($AU$5:$AU$60,MATCH($D575,$AR$5:$AR$60,0)),0.4)-R575)</x:f>
        <x:v>88.44969607926548</x:v>
      </x:c>
      <x:c r="W575" s="25" t="str">
        <x:f>IF(E575&gt;=90,"設定6級候補",IF(E575&gt;=75,"設定4以上強候補",IF(E575&gt;=60,"設定4以上を疑う","要観察")))</x:f>
        <x:v>設定4以上強候補</x:v>
      </x:c>
      <x:c r="X575" s="1004" t="str">
        <x:f>IFERROR(INDEX($AS$5:$AS$60,MATCH($D575,$AR$5:$AR$60,0)),"AT")</x:f>
        <x:v>AT</x:v>
      </x:c>
      <x:c r="Y575" s="145" t="n">
        <x:f>IFERROR((EXP(-$G575/INDEX($AV$5:$BA$12,MATCH($D575,$AR$5:$AR$12,0),1))*($G575/INDEX($AV$5:$BA$12,MATCH($D575,$AR$5:$AR$12,0),1))^$I575)/((EXP(-$G575/INDEX($AV$5:$BA$12,MATCH($D575,$AR$5:$AR$12,0),1))*($G575/INDEX($AV$5:$BA$12,MATCH($D575,$AR$5:$AR$12,0),1))^$I575)+(EXP(-$G575/INDEX($AV$5:$BA$12,MATCH($D575,$AR$5:$AR$12,0),2))*($G575/INDEX($AV$5:$BA$12,MATCH($D575,$AR$5:$AR$12,0),2))^$I575)+(EXP(-$G575/INDEX($AV$5:$BA$12,MATCH($D575,$AR$5:$AR$12,0),3))*($G575/INDEX($AV$5:$BA$12,MATCH($D575,$AR$5:$AR$12,0),3))^$I575)+(EXP(-$G575/INDEX($AV$5:$BA$12,MATCH($D575,$AR$5:$AR$12,0),4))*($G575/INDEX($AV$5:$BA$12,MATCH($D575,$AR$5:$AR$12,0),4))^$I575)+(EXP(-$G575/INDEX($AV$5:$BA$12,MATCH($D575,$AR$5:$AR$12,0),5))*($G575/INDEX($AV$5:$BA$12,MATCH($D575,$AR$5:$AR$12,0),5))^$I575)+(EXP(-$G575/INDEX($AV$5:$BA$12,MATCH($D575,$AR$5:$AR$12,0),6))*($G575/INDEX($AV$5:$BA$12,MATCH($D575,$AR$5:$AR$12,0),6))^$I575)),0)</x:f>
        <x:v>0</x:v>
      </x:c>
      <x:c r="Z575" s="145" t="n">
        <x:f>IFERROR((EXP(-$G575/INDEX($AV$5:$BA$12,MATCH($D575,$AR$5:$AR$12,0),2))*($G575/INDEX($AV$5:$BA$12,MATCH($D575,$AR$5:$AR$12,0),2))^$I575)/((EXP(-$G575/INDEX($AV$5:$BA$12,MATCH($D575,$AR$5:$AR$12,0),1))*($G575/INDEX($AV$5:$BA$12,MATCH($D575,$AR$5:$AR$12,0),1))^$I575)+(EXP(-$G575/INDEX($AV$5:$BA$12,MATCH($D575,$AR$5:$AR$12,0),2))*($G575/INDEX($AV$5:$BA$12,MATCH($D575,$AR$5:$AR$12,0),2))^$I575)+(EXP(-$G575/INDEX($AV$5:$BA$12,MATCH($D575,$AR$5:$AR$12,0),3))*($G575/INDEX($AV$5:$BA$12,MATCH($D575,$AR$5:$AR$12,0),3))^$I575)+(EXP(-$G575/INDEX($AV$5:$BA$12,MATCH($D575,$AR$5:$AR$12,0),4))*($G575/INDEX($AV$5:$BA$12,MATCH($D575,$AR$5:$AR$12,0),4))^$I575)+(EXP(-$G575/INDEX($AV$5:$BA$12,MATCH($D575,$AR$5:$AR$12,0),5))*($G575/INDEX($AV$5:$BA$12,MATCH($D575,$AR$5:$AR$12,0),5))^$I575)+(EXP(-$G575/INDEX($AV$5:$BA$12,MATCH($D575,$AR$5:$AR$12,0),6))*($G575/INDEX($AV$5:$BA$12,MATCH($D575,$AR$5:$AR$12,0),6))^$I575)),0)</x:f>
        <x:v>0</x:v>
      </x:c>
      <x:c r="AA575" s="145" t="n">
        <x:f>IFERROR((EXP(-$G575/INDEX($AV$5:$BA$12,MATCH($D575,$AR$5:$AR$12,0),3))*($G575/INDEX($AV$5:$BA$12,MATCH($D575,$AR$5:$AR$12,0),3))^$I575)/((EXP(-$G575/INDEX($AV$5:$BA$12,MATCH($D575,$AR$5:$AR$12,0),1))*($G575/INDEX($AV$5:$BA$12,MATCH($D575,$AR$5:$AR$12,0),1))^$I575)+(EXP(-$G575/INDEX($AV$5:$BA$12,MATCH($D575,$AR$5:$AR$12,0),2))*($G575/INDEX($AV$5:$BA$12,MATCH($D575,$AR$5:$AR$12,0),2))^$I575)+(EXP(-$G575/INDEX($AV$5:$BA$12,MATCH($D575,$AR$5:$AR$12,0),3))*($G575/INDEX($AV$5:$BA$12,MATCH($D575,$AR$5:$AR$12,0),3))^$I575)+(EXP(-$G575/INDEX($AV$5:$BA$12,MATCH($D575,$AR$5:$AR$12,0),4))*($G575/INDEX($AV$5:$BA$12,MATCH($D575,$AR$5:$AR$12,0),4))^$I575)+(EXP(-$G575/INDEX($AV$5:$BA$12,MATCH($D575,$AR$5:$AR$12,0),5))*($G575/INDEX($AV$5:$BA$12,MATCH($D575,$AR$5:$AR$12,0),5))^$I575)+(EXP(-$G575/INDEX($AV$5:$BA$12,MATCH($D575,$AR$5:$AR$12,0),6))*($G575/INDEX($AV$5:$BA$12,MATCH($D575,$AR$5:$AR$12,0),6))^$I575)),0)</x:f>
        <x:v>0</x:v>
      </x:c>
      <x:c r="AB575" s="145" t="n">
        <x:f>IFERROR((EXP(-$G575/INDEX($AV$5:$BA$12,MATCH($D575,$AR$5:$AR$12,0),4))*($G575/INDEX($AV$5:$BA$12,MATCH($D575,$AR$5:$AR$12,0),4))^$I575)/((EXP(-$G575/INDEX($AV$5:$BA$12,MATCH($D575,$AR$5:$AR$12,0),1))*($G575/INDEX($AV$5:$BA$12,MATCH($D575,$AR$5:$AR$12,0),1))^$I575)+(EXP(-$G575/INDEX($AV$5:$BA$12,MATCH($D575,$AR$5:$AR$12,0),2))*($G575/INDEX($AV$5:$BA$12,MATCH($D575,$AR$5:$AR$12,0),2))^$I575)+(EXP(-$G575/INDEX($AV$5:$BA$12,MATCH($D575,$AR$5:$AR$12,0),3))*($G575/INDEX($AV$5:$BA$12,MATCH($D575,$AR$5:$AR$12,0),3))^$I575)+(EXP(-$G575/INDEX($AV$5:$BA$12,MATCH($D575,$AR$5:$AR$12,0),4))*($G575/INDEX($AV$5:$BA$12,MATCH($D575,$AR$5:$AR$12,0),4))^$I575)+(EXP(-$G575/INDEX($AV$5:$BA$12,MATCH($D575,$AR$5:$AR$12,0),5))*($G575/INDEX($AV$5:$BA$12,MATCH($D575,$AR$5:$AR$12,0),5))^$I575)+(EXP(-$G575/INDEX($AV$5:$BA$12,MATCH($D575,$AR$5:$AR$12,0),6))*($G575/INDEX($AV$5:$BA$12,MATCH($D575,$AR$5:$AR$12,0),6))^$I575)),0)</x:f>
        <x:v>0</x:v>
      </x:c>
      <x:c r="AC575" s="145" t="n">
        <x:f>IFERROR((EXP(-$G575/INDEX($AV$5:$BA$12,MATCH($D575,$AR$5:$AR$12,0),5))*($G575/INDEX($AV$5:$BA$12,MATCH($D575,$AR$5:$AR$12,0),5))^$I575)/((EXP(-$G575/INDEX($AV$5:$BA$12,MATCH($D575,$AR$5:$AR$12,0),1))*($G575/INDEX($AV$5:$BA$12,MATCH($D575,$AR$5:$AR$12,0),1))^$I575)+(EXP(-$G575/INDEX($AV$5:$BA$12,MATCH($D575,$AR$5:$AR$12,0),2))*($G575/INDEX($AV$5:$BA$12,MATCH($D575,$AR$5:$AR$12,0),2))^$I575)+(EXP(-$G575/INDEX($AV$5:$BA$12,MATCH($D575,$AR$5:$AR$12,0),3))*($G575/INDEX($AV$5:$BA$12,MATCH($D575,$AR$5:$AR$12,0),3))^$I575)+(EXP(-$G575/INDEX($AV$5:$BA$12,MATCH($D575,$AR$5:$AR$12,0),4))*($G575/INDEX($AV$5:$BA$12,MATCH($D575,$AR$5:$AR$12,0),4))^$I575)+(EXP(-$G575/INDEX($AV$5:$BA$12,MATCH($D575,$AR$5:$AR$12,0),5))*($G575/INDEX($AV$5:$BA$12,MATCH($D575,$AR$5:$AR$12,0),5))^$I575)+(EXP(-$G575/INDEX($AV$5:$BA$12,MATCH($D575,$AR$5:$AR$12,0),6))*($G575/INDEX($AV$5:$BA$12,MATCH($D575,$AR$5:$AR$12,0),6))^$I575)),0)</x:f>
        <x:v>0</x:v>
      </x:c>
      <x:c r="AD575" s="145" t="n">
        <x:f>IFERROR((EXP(-$G575/INDEX($AV$5:$BA$12,MATCH($D575,$AR$5:$AR$12,0),6))*($G575/INDEX($AV$5:$BA$12,MATCH($D575,$AR$5:$AR$12,0),6))^$I575)/((EXP(-$G575/INDEX($AV$5:$BA$12,MATCH($D575,$AR$5:$AR$12,0),1))*($G575/INDEX($AV$5:$BA$12,MATCH($D575,$AR$5:$AR$12,0),1))^$I575)+(EXP(-$G575/INDEX($AV$5:$BA$12,MATCH($D575,$AR$5:$AR$12,0),2))*($G575/INDEX($AV$5:$BA$12,MATCH($D575,$AR$5:$AR$12,0),2))^$I575)+(EXP(-$G575/INDEX($AV$5:$BA$12,MATCH($D575,$AR$5:$AR$12,0),3))*($G575/INDEX($AV$5:$BA$12,MATCH($D575,$AR$5:$AR$12,0),3))^$I575)+(EXP(-$G575/INDEX($AV$5:$BA$12,MATCH($D575,$AR$5:$AR$12,0),4))*($G575/INDEX($AV$5:$BA$12,MATCH($D575,$AR$5:$AR$12,0),4))^$I575)+(EXP(-$G575/INDEX($AV$5:$BA$12,MATCH($D575,$AR$5:$AR$12,0),5))*($G575/INDEX($AV$5:$BA$12,MATCH($D575,$AR$5:$AR$12,0),5))^$I575)+(EXP(-$G575/INDEX($AV$5:$BA$12,MATCH($D575,$AR$5:$AR$12,0),6))*($G575/INDEX($AV$5:$BA$12,MATCH($D575,$AR$5:$AR$12,0),6))^$I575)),0)</x:f>
        <x:v>0</x:v>
      </x:c>
      <x:c r="AE575" s="145" t="n">
        <x:f>IFERROR((EXP(-$G575/INDEX($BB$5:$BG$12,MATCH($D575,$AR$5:$AR$12,0),1))*($G575/INDEX($BB$5:$BG$12,MATCH($D575,$AR$5:$AR$12,0),1))^$J575)/((EXP(-$G575/INDEX($BB$5:$BG$12,MATCH($D575,$AR$5:$AR$12,0),1))*($G575/INDEX($BB$5:$BG$12,MATCH($D575,$AR$5:$AR$12,0),1))^$J575)+(EXP(-$G575/INDEX($BB$5:$BG$12,MATCH($D575,$AR$5:$AR$12,0),2))*($G575/INDEX($BB$5:$BG$12,MATCH($D575,$AR$5:$AR$12,0),2))^$J575)+(EXP(-$G575/INDEX($BB$5:$BG$12,MATCH($D575,$AR$5:$AR$12,0),3))*($G575/INDEX($BB$5:$BG$12,MATCH($D575,$AR$5:$AR$12,0),3))^$J575)+(EXP(-$G575/INDEX($BB$5:$BG$12,MATCH($D575,$AR$5:$AR$12,0),4))*($G575/INDEX($BB$5:$BG$12,MATCH($D575,$AR$5:$AR$12,0),4))^$J575)+(EXP(-$G575/INDEX($BB$5:$BG$12,MATCH($D575,$AR$5:$AR$12,0),5))*($G575/INDEX($BB$5:$BG$12,MATCH($D575,$AR$5:$AR$12,0),5))^$J575)+(EXP(-$G575/INDEX($BB$5:$BG$12,MATCH($D575,$AR$5:$AR$12,0),6))*($G575/INDEX($BB$5:$BG$12,MATCH($D575,$AR$5:$AR$12,0),6))^$J575)),0)</x:f>
        <x:v>0</x:v>
      </x:c>
      <x:c r="AF575" s="145" t="n">
        <x:f>IFERROR((EXP(-$G575/INDEX($BB$5:$BG$12,MATCH($D575,$AR$5:$AR$12,0),2))*($G575/INDEX($BB$5:$BG$12,MATCH($D575,$AR$5:$AR$12,0),2))^$J575)/((EXP(-$G575/INDEX($BB$5:$BG$12,MATCH($D575,$AR$5:$AR$12,0),1))*($G575/INDEX($BB$5:$BG$12,MATCH($D575,$AR$5:$AR$12,0),1))^$J575)+(EXP(-$G575/INDEX($BB$5:$BG$12,MATCH($D575,$AR$5:$AR$12,0),2))*($G575/INDEX($BB$5:$BG$12,MATCH($D575,$AR$5:$AR$12,0),2))^$J575)+(EXP(-$G575/INDEX($BB$5:$BG$12,MATCH($D575,$AR$5:$AR$12,0),3))*($G575/INDEX($BB$5:$BG$12,MATCH($D575,$AR$5:$AR$12,0),3))^$J575)+(EXP(-$G575/INDEX($BB$5:$BG$12,MATCH($D575,$AR$5:$AR$12,0),4))*($G575/INDEX($BB$5:$BG$12,MATCH($D575,$AR$5:$AR$12,0),4))^$J575)+(EXP(-$G575/INDEX($BB$5:$BG$12,MATCH($D575,$AR$5:$AR$12,0),5))*($G575/INDEX($BB$5:$BG$12,MATCH($D575,$AR$5:$AR$12,0),5))^$J575)+(EXP(-$G575/INDEX($BB$5:$BG$12,MATCH($D575,$AR$5:$AR$12,0),6))*($G575/INDEX($BB$5:$BG$12,MATCH($D575,$AR$5:$AR$12,0),6))^$J575)),0)</x:f>
        <x:v>0</x:v>
      </x:c>
      <x:c r="AG575" s="145" t="n">
        <x:f>IFERROR((EXP(-$G575/INDEX($BB$5:$BG$12,MATCH($D575,$AR$5:$AR$12,0),3))*($G575/INDEX($BB$5:$BG$12,MATCH($D575,$AR$5:$AR$12,0),3))^$J575)/((EXP(-$G575/INDEX($BB$5:$BG$12,MATCH($D575,$AR$5:$AR$12,0),1))*($G575/INDEX($BB$5:$BG$12,MATCH($D575,$AR$5:$AR$12,0),1))^$J575)+(EXP(-$G575/INDEX($BB$5:$BG$12,MATCH($D575,$AR$5:$AR$12,0),2))*($G575/INDEX($BB$5:$BG$12,MATCH($D575,$AR$5:$AR$12,0),2))^$J575)+(EXP(-$G575/INDEX($BB$5:$BG$12,MATCH($D575,$AR$5:$AR$12,0),3))*($G575/INDEX($BB$5:$BG$12,MATCH($D575,$AR$5:$AR$12,0),3))^$J575)+(EXP(-$G575/INDEX($BB$5:$BG$12,MATCH($D575,$AR$5:$AR$12,0),4))*($G575/INDEX($BB$5:$BG$12,MATCH($D575,$AR$5:$AR$12,0),4))^$J575)+(EXP(-$G575/INDEX($BB$5:$BG$12,MATCH($D575,$AR$5:$AR$12,0),5))*($G575/INDEX($BB$5:$BG$12,MATCH($D575,$AR$5:$AR$12,0),5))^$J575)+(EXP(-$G575/INDEX($BB$5:$BG$12,MATCH($D575,$AR$5:$AR$12,0),6))*($G575/INDEX($BB$5:$BG$12,MATCH($D575,$AR$5:$AR$12,0),6))^$J575)),0)</x:f>
        <x:v>0</x:v>
      </x:c>
      <x:c r="AH575" s="145" t="n">
        <x:f>IFERROR((EXP(-$G575/INDEX($BB$5:$BG$12,MATCH($D575,$AR$5:$AR$12,0),4))*($G575/INDEX($BB$5:$BG$12,MATCH($D575,$AR$5:$AR$12,0),4))^$J575)/((EXP(-$G575/INDEX($BB$5:$BG$12,MATCH($D575,$AR$5:$AR$12,0),1))*($G575/INDEX($BB$5:$BG$12,MATCH($D575,$AR$5:$AR$12,0),1))^$J575)+(EXP(-$G575/INDEX($BB$5:$BG$12,MATCH($D575,$AR$5:$AR$12,0),2))*($G575/INDEX($BB$5:$BG$12,MATCH($D575,$AR$5:$AR$12,0),2))^$J575)+(EXP(-$G575/INDEX($BB$5:$BG$12,MATCH($D575,$AR$5:$AR$12,0),3))*($G575/INDEX($BB$5:$BG$12,MATCH($D575,$AR$5:$AR$12,0),3))^$J575)+(EXP(-$G575/INDEX($BB$5:$BG$12,MATCH($D575,$AR$5:$AR$12,0),4))*($G575/INDEX($BB$5:$BG$12,MATCH($D575,$AR$5:$AR$12,0),4))^$J575)+(EXP(-$G575/INDEX($BB$5:$BG$12,MATCH($D575,$AR$5:$AR$12,0),5))*($G575/INDEX($BB$5:$BG$12,MATCH($D575,$AR$5:$AR$12,0),5))^$J575)+(EXP(-$G575/INDEX($BB$5:$BG$12,MATCH($D575,$AR$5:$AR$12,0),6))*($G575/INDEX($BB$5:$BG$12,MATCH($D575,$AR$5:$AR$12,0),6))^$J575)),0)</x:f>
        <x:v>0</x:v>
      </x:c>
      <x:c r="AI575" s="145" t="n">
        <x:f>IFERROR((EXP(-$G575/INDEX($BB$5:$BG$12,MATCH($D575,$AR$5:$AR$12,0),5))*($G575/INDEX($BB$5:$BG$12,MATCH($D575,$AR$5:$AR$12,0),5))^$J575)/((EXP(-$G575/INDEX($BB$5:$BG$12,MATCH($D575,$AR$5:$AR$12,0),1))*($G575/INDEX($BB$5:$BG$12,MATCH($D575,$AR$5:$AR$12,0),1))^$J575)+(EXP(-$G575/INDEX($BB$5:$BG$12,MATCH($D575,$AR$5:$AR$12,0),2))*($G575/INDEX($BB$5:$BG$12,MATCH($D575,$AR$5:$AR$12,0),2))^$J575)+(EXP(-$G575/INDEX($BB$5:$BG$12,MATCH($D575,$AR$5:$AR$12,0),3))*($G575/INDEX($BB$5:$BG$12,MATCH($D575,$AR$5:$AR$12,0),3))^$J575)+(EXP(-$G575/INDEX($BB$5:$BG$12,MATCH($D575,$AR$5:$AR$12,0),4))*($G575/INDEX($BB$5:$BG$12,MATCH($D575,$AR$5:$AR$12,0),4))^$J575)+(EXP(-$G575/INDEX($BB$5:$BG$12,MATCH($D575,$AR$5:$AR$12,0),5))*($G575/INDEX($BB$5:$BG$12,MATCH($D575,$AR$5:$AR$12,0),5))^$J575)+(EXP(-$G575/INDEX($BB$5:$BG$12,MATCH($D575,$AR$5:$AR$12,0),6))*($G575/INDEX($BB$5:$BG$12,MATCH($D575,$AR$5:$AR$12,0),6))^$J575)),0)</x:f>
        <x:v>0</x:v>
      </x:c>
      <x:c r="AJ575" s="145" t="n">
        <x:f>IFERROR((EXP(-$G575/INDEX($BB$5:$BG$12,MATCH($D575,$AR$5:$AR$12,0),6))*($G575/INDEX($BB$5:$BG$12,MATCH($D575,$AR$5:$AR$12,0),6))^$J575)/((EXP(-$G575/INDEX($BB$5:$BG$12,MATCH($D575,$AR$5:$AR$12,0),1))*($G575/INDEX($BB$5:$BG$12,MATCH($D575,$AR$5:$AR$12,0),1))^$J575)+(EXP(-$G575/INDEX($BB$5:$BG$12,MATCH($D575,$AR$5:$AR$12,0),2))*($G575/INDEX($BB$5:$BG$12,MATCH($D575,$AR$5:$AR$12,0),2))^$J575)+(EXP(-$G575/INDEX($BB$5:$BG$12,MATCH($D575,$AR$5:$AR$12,0),3))*($G575/INDEX($BB$5:$BG$12,MATCH($D575,$AR$5:$AR$12,0),3))^$J575)+(EXP(-$G575/INDEX($BB$5:$BG$12,MATCH($D575,$AR$5:$AR$12,0),4))*($G575/INDEX($BB$5:$BG$12,MATCH($D575,$AR$5:$AR$12,0),4))^$J575)+(EXP(-$G575/INDEX($BB$5:$BG$12,MATCH($D575,$AR$5:$AR$12,0),5))*($G575/INDEX($BB$5:$BG$12,MATCH($D575,$AR$5:$AR$12,0),5))^$J575)+(EXP(-$G575/INDEX($BB$5:$BG$12,MATCH($D575,$AR$5:$AR$12,0),6))*($G575/INDEX($BB$5:$BG$12,MATCH($D575,$AR$5:$AR$12,0),6))^$J575)),0)</x:f>
        <x:v>0</x:v>
      </x:c>
      <x:c r="BJ575"/>
      <x:c r="BK575"/>
      <x:c r="BL575"/>
      <x:c r="BM575"/>
      <x:c r="BN575"/>
      <x:c r="BO575"/>
      <x:c r="BP575"/>
      <x:c r="BQ575"/>
      <x:c r="BR575"/>
      <x:c r="BS575"/>
      <x:c r="BT575"/>
      <x:c r="BU575"/>
      <x:c r="BV575"/>
      <x:c r="BW575"/>
      <x:c r="BX575"/>
      <x:c r="BY575"/>
      <x:c r="BZ575"/>
    </x:row>
    <x:row r="576">
      <x:c r="A576" s="30" t="n">
        <x:f>'対象台データ'!A574</x:f>
        <x:v>46230</x:v>
      </x:c>
      <x:c r="B576" s="1004" t="str">
        <x:f>'対象台データ'!B574</x:f>
        <x:v>月</x:v>
      </x:c>
      <x:c r="C576" s="1004" t="str">
        <x:f>'対象台データ'!C574</x:f>
        <x:v>7/27</x:v>
      </x:c>
      <x:c r="D576" t="str">
        <x:f>'対象台データ'!D574</x:f>
        <x:v>ソードアート・オンラインⅡ</x:v>
      </x:c>
      <x:c r="E576" s="1015" t="n">
        <x:f>IF($X576="A",MIN(100,MAX(0,55+(V576-55)*(1+0.4*SQRT(MIN(G576/8000,1))))),MIN(100,MAX(0,V576)))</x:f>
        <x:v>95.1102476971982</x:v>
      </x:c>
      <x:c r="F576" s="1017" t="n">
        <x:f>'対象台データ'!E574</x:f>
        <x:v>637</x:v>
      </x:c>
      <x:c r="G576" s="644" t="n">
        <x:f>'対象台データ'!F574</x:f>
        <x:v>9018</x:v>
      </x:c>
      <x:c r="H576" s="644" t="n">
        <x:f>'対象台データ'!G574</x:f>
        <x:v>10329</x:v>
      </x:c>
      <x:c r="I576" s="644" t="n">
        <x:f>'対象台データ'!H574</x:f>
        <x:v>0</x:v>
      </x:c>
      <x:c r="J576" s="644" t="n">
        <x:f>'対象台データ'!I574</x:f>
        <x:v>0</x:v>
      </x:c>
      <x:c r="K576" s="145" t="n">
        <x:f>'対象台データ'!K574</x:f>
        <x:v>1.3817919716123308</x:v>
      </x:c>
      <x:c r="L576" s="28" t="n">
        <x:f>IF(G576&lt;=0,5,IF(G576&lt;1500,5+(G576-0)*(20-5)/(1500-0),IF(G576&lt;3000,20+(G576-1500)*(40-20)/(3000-1500),IF(G576&lt;4500,40+(G576-3000)*(58-40)/(4500-3000),IF(G576&lt;6000,58+(G576-4500)*(72-58)/(6000-4500),IF(G576&lt;7500,72+(G576-6000)*(84-72)/(7500-6000),IF(G576&lt;9000,84+(G576-7500)*(93-84)/(9000-7500),IF(G576&lt;11000,93+(G576-9000)*(100-93)/(11000-9000),100))))))))</x:f>
        <x:v>93.063</x:v>
      </x:c>
      <x:c r="M576" s="28" t="n">
        <x:v>1</x:v>
      </x:c>
      <x:c r="N576" s="28" t="n">
        <x:f>MIN(100,L576*M576)</x:f>
        <x:v>93.063</x:v>
      </x:c>
      <x:c r="O576" s="28" t="n">
        <x:f>IF(K576&lt;=0.8,0,IF(K576&lt;0.9,0+(K576-0.8)*(10-0)/(0.9-0.8),IF(K576&lt;1,10+(K576-0.9)*(35-10)/(1-0.9),IF(K576&lt;1.2,35+(K576-1)*(87-35)/(1.2-1),IF(K576&lt;1.3,87+(K576-1.2)*(96-87)/(1.3-1.2),IF(K576&lt;1.45,96+(K576-1.3)*(100-96)/(1.45-1.3),100))))))</x:f>
        <x:v>98.18111924299549</x:v>
      </x:c>
      <x:c r="P576" s="145" t="n">
        <x:f>MIN(1,SQRT(G576/8000))</x:f>
        <x:v>1</x:v>
      </x:c>
      <x:c r="Q576" s="28" t="n">
        <x:f>35+(O576-35)*P576</x:f>
        <x:v>98.18111924299549</x:v>
      </x:c>
      <x:c r="R576" s="28" t="n">
        <x:f>IF(K576&lt;0.95,MIN(25,(0.95-K576)*250),0)</x:f>
        <x:v>0</x:v>
      </x:c>
      <x:c r="S576" s="28" t="n">
        <x:f>IF($X576="A",Y576*5+Z576*15+AA576*30+AB576*60+AC576*80+AD576*100,0)</x:f>
        <x:v>0</x:v>
      </x:c>
      <x:c r="T576" s="28" t="n">
        <x:f>IF($X576="A",AE576*5+AF576*15+AG576*30+AH576*60+AI576*80+AJ576*100,0)</x:f>
        <x:v>0</x:v>
      </x:c>
      <x:c r="U576" s="28" t="n">
        <x:f>IF($X576="A",S576*15%+T576*30%+Q576*55%,0)</x:f>
        <x:v>0</x:v>
      </x:c>
      <x:c r="V576" s="1019" t="n">
        <x:f>IF($X576="A",U576*80%+N576*20%,N576*IFERROR(INDEX($AT$5:$AT$60,MATCH($D576,$AR$5:$AR$60,0)),0.6)+Q576*IFERROR(INDEX($AU$5:$AU$60,MATCH($D576,$AR$5:$AR$60,0)),0.4)-R576)</x:f>
        <x:v>95.1102476971982</x:v>
      </x:c>
      <x:c r="W576" s="25" t="str">
        <x:f>IF(E576&gt;=90,"設定6級候補",IF(E576&gt;=75,"設定4以上強候補",IF(E576&gt;=60,"設定4以上を疑う","要観察")))</x:f>
        <x:v>設定6級候補</x:v>
      </x:c>
      <x:c r="X576" s="1004" t="str">
        <x:f>IFERROR(INDEX($AS$5:$AS$60,MATCH($D576,$AR$5:$AR$60,0)),"AT")</x:f>
        <x:v>AT</x:v>
      </x:c>
      <x:c r="Y576" s="145" t="n">
        <x:f>IFERROR((EXP(-$G576/INDEX($AV$5:$BA$12,MATCH($D576,$AR$5:$AR$12,0),1))*($G576/INDEX($AV$5:$BA$12,MATCH($D576,$AR$5:$AR$12,0),1))^$I576)/((EXP(-$G576/INDEX($AV$5:$BA$12,MATCH($D576,$AR$5:$AR$12,0),1))*($G576/INDEX($AV$5:$BA$12,MATCH($D576,$AR$5:$AR$12,0),1))^$I576)+(EXP(-$G576/INDEX($AV$5:$BA$12,MATCH($D576,$AR$5:$AR$12,0),2))*($G576/INDEX($AV$5:$BA$12,MATCH($D576,$AR$5:$AR$12,0),2))^$I576)+(EXP(-$G576/INDEX($AV$5:$BA$12,MATCH($D576,$AR$5:$AR$12,0),3))*($G576/INDEX($AV$5:$BA$12,MATCH($D576,$AR$5:$AR$12,0),3))^$I576)+(EXP(-$G576/INDEX($AV$5:$BA$12,MATCH($D576,$AR$5:$AR$12,0),4))*($G576/INDEX($AV$5:$BA$12,MATCH($D576,$AR$5:$AR$12,0),4))^$I576)+(EXP(-$G576/INDEX($AV$5:$BA$12,MATCH($D576,$AR$5:$AR$12,0),5))*($G576/INDEX($AV$5:$BA$12,MATCH($D576,$AR$5:$AR$12,0),5))^$I576)+(EXP(-$G576/INDEX($AV$5:$BA$12,MATCH($D576,$AR$5:$AR$12,0),6))*($G576/INDEX($AV$5:$BA$12,MATCH($D576,$AR$5:$AR$12,0),6))^$I576)),0)</x:f>
        <x:v>0</x:v>
      </x:c>
      <x:c r="Z576" s="145" t="n">
        <x:f>IFERROR((EXP(-$G576/INDEX($AV$5:$BA$12,MATCH($D576,$AR$5:$AR$12,0),2))*($G576/INDEX($AV$5:$BA$12,MATCH($D576,$AR$5:$AR$12,0),2))^$I576)/((EXP(-$G576/INDEX($AV$5:$BA$12,MATCH($D576,$AR$5:$AR$12,0),1))*($G576/INDEX($AV$5:$BA$12,MATCH($D576,$AR$5:$AR$12,0),1))^$I576)+(EXP(-$G576/INDEX($AV$5:$BA$12,MATCH($D576,$AR$5:$AR$12,0),2))*($G576/INDEX($AV$5:$BA$12,MATCH($D576,$AR$5:$AR$12,0),2))^$I576)+(EXP(-$G576/INDEX($AV$5:$BA$12,MATCH($D576,$AR$5:$AR$12,0),3))*($G576/INDEX($AV$5:$BA$12,MATCH($D576,$AR$5:$AR$12,0),3))^$I576)+(EXP(-$G576/INDEX($AV$5:$BA$12,MATCH($D576,$AR$5:$AR$12,0),4))*($G576/INDEX($AV$5:$BA$12,MATCH($D576,$AR$5:$AR$12,0),4))^$I576)+(EXP(-$G576/INDEX($AV$5:$BA$12,MATCH($D576,$AR$5:$AR$12,0),5))*($G576/INDEX($AV$5:$BA$12,MATCH($D576,$AR$5:$AR$12,0),5))^$I576)+(EXP(-$G576/INDEX($AV$5:$BA$12,MATCH($D576,$AR$5:$AR$12,0),6))*($G576/INDEX($AV$5:$BA$12,MATCH($D576,$AR$5:$AR$12,0),6))^$I576)),0)</x:f>
        <x:v>0</x:v>
      </x:c>
      <x:c r="AA576" s="145" t="n">
        <x:f>IFERROR((EXP(-$G576/INDEX($AV$5:$BA$12,MATCH($D576,$AR$5:$AR$12,0),3))*($G576/INDEX($AV$5:$BA$12,MATCH($D576,$AR$5:$AR$12,0),3))^$I576)/((EXP(-$G576/INDEX($AV$5:$BA$12,MATCH($D576,$AR$5:$AR$12,0),1))*($G576/INDEX($AV$5:$BA$12,MATCH($D576,$AR$5:$AR$12,0),1))^$I576)+(EXP(-$G576/INDEX($AV$5:$BA$12,MATCH($D576,$AR$5:$AR$12,0),2))*($G576/INDEX($AV$5:$BA$12,MATCH($D576,$AR$5:$AR$12,0),2))^$I576)+(EXP(-$G576/INDEX($AV$5:$BA$12,MATCH($D576,$AR$5:$AR$12,0),3))*($G576/INDEX($AV$5:$BA$12,MATCH($D576,$AR$5:$AR$12,0),3))^$I576)+(EXP(-$G576/INDEX($AV$5:$BA$12,MATCH($D576,$AR$5:$AR$12,0),4))*($G576/INDEX($AV$5:$BA$12,MATCH($D576,$AR$5:$AR$12,0),4))^$I576)+(EXP(-$G576/INDEX($AV$5:$BA$12,MATCH($D576,$AR$5:$AR$12,0),5))*($G576/INDEX($AV$5:$BA$12,MATCH($D576,$AR$5:$AR$12,0),5))^$I576)+(EXP(-$G576/INDEX($AV$5:$BA$12,MATCH($D576,$AR$5:$AR$12,0),6))*($G576/INDEX($AV$5:$BA$12,MATCH($D576,$AR$5:$AR$12,0),6))^$I576)),0)</x:f>
        <x:v>0</x:v>
      </x:c>
      <x:c r="AB576" s="145" t="n">
        <x:f>IFERROR((EXP(-$G576/INDEX($AV$5:$BA$12,MATCH($D576,$AR$5:$AR$12,0),4))*($G576/INDEX($AV$5:$BA$12,MATCH($D576,$AR$5:$AR$12,0),4))^$I576)/((EXP(-$G576/INDEX($AV$5:$BA$12,MATCH($D576,$AR$5:$AR$12,0),1))*($G576/INDEX($AV$5:$BA$12,MATCH($D576,$AR$5:$AR$12,0),1))^$I576)+(EXP(-$G576/INDEX($AV$5:$BA$12,MATCH($D576,$AR$5:$AR$12,0),2))*($G576/INDEX($AV$5:$BA$12,MATCH($D576,$AR$5:$AR$12,0),2))^$I576)+(EXP(-$G576/INDEX($AV$5:$BA$12,MATCH($D576,$AR$5:$AR$12,0),3))*($G576/INDEX($AV$5:$BA$12,MATCH($D576,$AR$5:$AR$12,0),3))^$I576)+(EXP(-$G576/INDEX($AV$5:$BA$12,MATCH($D576,$AR$5:$AR$12,0),4))*($G576/INDEX($AV$5:$BA$12,MATCH($D576,$AR$5:$AR$12,0),4))^$I576)+(EXP(-$G576/INDEX($AV$5:$BA$12,MATCH($D576,$AR$5:$AR$12,0),5))*($G576/INDEX($AV$5:$BA$12,MATCH($D576,$AR$5:$AR$12,0),5))^$I576)+(EXP(-$G576/INDEX($AV$5:$BA$12,MATCH($D576,$AR$5:$AR$12,0),6))*($G576/INDEX($AV$5:$BA$12,MATCH($D576,$AR$5:$AR$12,0),6))^$I576)),0)</x:f>
        <x:v>0</x:v>
      </x:c>
      <x:c r="AC576" s="145" t="n">
        <x:f>IFERROR((EXP(-$G576/INDEX($AV$5:$BA$12,MATCH($D576,$AR$5:$AR$12,0),5))*($G576/INDEX($AV$5:$BA$12,MATCH($D576,$AR$5:$AR$12,0),5))^$I576)/((EXP(-$G576/INDEX($AV$5:$BA$12,MATCH($D576,$AR$5:$AR$12,0),1))*($G576/INDEX($AV$5:$BA$12,MATCH($D576,$AR$5:$AR$12,0),1))^$I576)+(EXP(-$G576/INDEX($AV$5:$BA$12,MATCH($D576,$AR$5:$AR$12,0),2))*($G576/INDEX($AV$5:$BA$12,MATCH($D576,$AR$5:$AR$12,0),2))^$I576)+(EXP(-$G576/INDEX($AV$5:$BA$12,MATCH($D576,$AR$5:$AR$12,0),3))*($G576/INDEX($AV$5:$BA$12,MATCH($D576,$AR$5:$AR$12,0),3))^$I576)+(EXP(-$G576/INDEX($AV$5:$BA$12,MATCH($D576,$AR$5:$AR$12,0),4))*($G576/INDEX($AV$5:$BA$12,MATCH($D576,$AR$5:$AR$12,0),4))^$I576)+(EXP(-$G576/INDEX($AV$5:$BA$12,MATCH($D576,$AR$5:$AR$12,0),5))*($G576/INDEX($AV$5:$BA$12,MATCH($D576,$AR$5:$AR$12,0),5))^$I576)+(EXP(-$G576/INDEX($AV$5:$BA$12,MATCH($D576,$AR$5:$AR$12,0),6))*($G576/INDEX($AV$5:$BA$12,MATCH($D576,$AR$5:$AR$12,0),6))^$I576)),0)</x:f>
        <x:v>0</x:v>
      </x:c>
      <x:c r="AD576" s="145" t="n">
        <x:f>IFERROR((EXP(-$G576/INDEX($AV$5:$BA$12,MATCH($D576,$AR$5:$AR$12,0),6))*($G576/INDEX($AV$5:$BA$12,MATCH($D576,$AR$5:$AR$12,0),6))^$I576)/((EXP(-$G576/INDEX($AV$5:$BA$12,MATCH($D576,$AR$5:$AR$12,0),1))*($G576/INDEX($AV$5:$BA$12,MATCH($D576,$AR$5:$AR$12,0),1))^$I576)+(EXP(-$G576/INDEX($AV$5:$BA$12,MATCH($D576,$AR$5:$AR$12,0),2))*($G576/INDEX($AV$5:$BA$12,MATCH($D576,$AR$5:$AR$12,0),2))^$I576)+(EXP(-$G576/INDEX($AV$5:$BA$12,MATCH($D576,$AR$5:$AR$12,0),3))*($G576/INDEX($AV$5:$BA$12,MATCH($D576,$AR$5:$AR$12,0),3))^$I576)+(EXP(-$G576/INDEX($AV$5:$BA$12,MATCH($D576,$AR$5:$AR$12,0),4))*($G576/INDEX($AV$5:$BA$12,MATCH($D576,$AR$5:$AR$12,0),4))^$I576)+(EXP(-$G576/INDEX($AV$5:$BA$12,MATCH($D576,$AR$5:$AR$12,0),5))*($G576/INDEX($AV$5:$BA$12,MATCH($D576,$AR$5:$AR$12,0),5))^$I576)+(EXP(-$G576/INDEX($AV$5:$BA$12,MATCH($D576,$AR$5:$AR$12,0),6))*($G576/INDEX($AV$5:$BA$12,MATCH($D576,$AR$5:$AR$12,0),6))^$I576)),0)</x:f>
        <x:v>0</x:v>
      </x:c>
      <x:c r="AE576" s="145" t="n">
        <x:f>IFERROR((EXP(-$G576/INDEX($BB$5:$BG$12,MATCH($D576,$AR$5:$AR$12,0),1))*($G576/INDEX($BB$5:$BG$12,MATCH($D576,$AR$5:$AR$12,0),1))^$J576)/((EXP(-$G576/INDEX($BB$5:$BG$12,MATCH($D576,$AR$5:$AR$12,0),1))*($G576/INDEX($BB$5:$BG$12,MATCH($D576,$AR$5:$AR$12,0),1))^$J576)+(EXP(-$G576/INDEX($BB$5:$BG$12,MATCH($D576,$AR$5:$AR$12,0),2))*($G576/INDEX($BB$5:$BG$12,MATCH($D576,$AR$5:$AR$12,0),2))^$J576)+(EXP(-$G576/INDEX($BB$5:$BG$12,MATCH($D576,$AR$5:$AR$12,0),3))*($G576/INDEX($BB$5:$BG$12,MATCH($D576,$AR$5:$AR$12,0),3))^$J576)+(EXP(-$G576/INDEX($BB$5:$BG$12,MATCH($D576,$AR$5:$AR$12,0),4))*($G576/INDEX($BB$5:$BG$12,MATCH($D576,$AR$5:$AR$12,0),4))^$J576)+(EXP(-$G576/INDEX($BB$5:$BG$12,MATCH($D576,$AR$5:$AR$12,0),5))*($G576/INDEX($BB$5:$BG$12,MATCH($D576,$AR$5:$AR$12,0),5))^$J576)+(EXP(-$G576/INDEX($BB$5:$BG$12,MATCH($D576,$AR$5:$AR$12,0),6))*($G576/INDEX($BB$5:$BG$12,MATCH($D576,$AR$5:$AR$12,0),6))^$J576)),0)</x:f>
        <x:v>0</x:v>
      </x:c>
      <x:c r="AF576" s="145" t="n">
        <x:f>IFERROR((EXP(-$G576/INDEX($BB$5:$BG$12,MATCH($D576,$AR$5:$AR$12,0),2))*($G576/INDEX($BB$5:$BG$12,MATCH($D576,$AR$5:$AR$12,0),2))^$J576)/((EXP(-$G576/INDEX($BB$5:$BG$12,MATCH($D576,$AR$5:$AR$12,0),1))*($G576/INDEX($BB$5:$BG$12,MATCH($D576,$AR$5:$AR$12,0),1))^$J576)+(EXP(-$G576/INDEX($BB$5:$BG$12,MATCH($D576,$AR$5:$AR$12,0),2))*($G576/INDEX($BB$5:$BG$12,MATCH($D576,$AR$5:$AR$12,0),2))^$J576)+(EXP(-$G576/INDEX($BB$5:$BG$12,MATCH($D576,$AR$5:$AR$12,0),3))*($G576/INDEX($BB$5:$BG$12,MATCH($D576,$AR$5:$AR$12,0),3))^$J576)+(EXP(-$G576/INDEX($BB$5:$BG$12,MATCH($D576,$AR$5:$AR$12,0),4))*($G576/INDEX($BB$5:$BG$12,MATCH($D576,$AR$5:$AR$12,0),4))^$J576)+(EXP(-$G576/INDEX($BB$5:$BG$12,MATCH($D576,$AR$5:$AR$12,0),5))*($G576/INDEX($BB$5:$BG$12,MATCH($D576,$AR$5:$AR$12,0),5))^$J576)+(EXP(-$G576/INDEX($BB$5:$BG$12,MATCH($D576,$AR$5:$AR$12,0),6))*($G576/INDEX($BB$5:$BG$12,MATCH($D576,$AR$5:$AR$12,0),6))^$J576)),0)</x:f>
        <x:v>0</x:v>
      </x:c>
      <x:c r="AG576" s="145" t="n">
        <x:f>IFERROR((EXP(-$G576/INDEX($BB$5:$BG$12,MATCH($D576,$AR$5:$AR$12,0),3))*($G576/INDEX($BB$5:$BG$12,MATCH($D576,$AR$5:$AR$12,0),3))^$J576)/((EXP(-$G576/INDEX($BB$5:$BG$12,MATCH($D576,$AR$5:$AR$12,0),1))*($G576/INDEX($BB$5:$BG$12,MATCH($D576,$AR$5:$AR$12,0),1))^$J576)+(EXP(-$G576/INDEX($BB$5:$BG$12,MATCH($D576,$AR$5:$AR$12,0),2))*($G576/INDEX($BB$5:$BG$12,MATCH($D576,$AR$5:$AR$12,0),2))^$J576)+(EXP(-$G576/INDEX($BB$5:$BG$12,MATCH($D576,$AR$5:$AR$12,0),3))*($G576/INDEX($BB$5:$BG$12,MATCH($D576,$AR$5:$AR$12,0),3))^$J576)+(EXP(-$G576/INDEX($BB$5:$BG$12,MATCH($D576,$AR$5:$AR$12,0),4))*($G576/INDEX($BB$5:$BG$12,MATCH($D576,$AR$5:$AR$12,0),4))^$J576)+(EXP(-$G576/INDEX($BB$5:$BG$12,MATCH($D576,$AR$5:$AR$12,0),5))*($G576/INDEX($BB$5:$BG$12,MATCH($D576,$AR$5:$AR$12,0),5))^$J576)+(EXP(-$G576/INDEX($BB$5:$BG$12,MATCH($D576,$AR$5:$AR$12,0),6))*($G576/INDEX($BB$5:$BG$12,MATCH($D576,$AR$5:$AR$12,0),6))^$J576)),0)</x:f>
        <x:v>0</x:v>
      </x:c>
      <x:c r="AH576" s="145" t="n">
        <x:f>IFERROR((EXP(-$G576/INDEX($BB$5:$BG$12,MATCH($D576,$AR$5:$AR$12,0),4))*($G576/INDEX($BB$5:$BG$12,MATCH($D576,$AR$5:$AR$12,0),4))^$J576)/((EXP(-$G576/INDEX($BB$5:$BG$12,MATCH($D576,$AR$5:$AR$12,0),1))*($G576/INDEX($BB$5:$BG$12,MATCH($D576,$AR$5:$AR$12,0),1))^$J576)+(EXP(-$G576/INDEX($BB$5:$BG$12,MATCH($D576,$AR$5:$AR$12,0),2))*($G576/INDEX($BB$5:$BG$12,MATCH($D576,$AR$5:$AR$12,0),2))^$J576)+(EXP(-$G576/INDEX($BB$5:$BG$12,MATCH($D576,$AR$5:$AR$12,0),3))*($G576/INDEX($BB$5:$BG$12,MATCH($D576,$AR$5:$AR$12,0),3))^$J576)+(EXP(-$G576/INDEX($BB$5:$BG$12,MATCH($D576,$AR$5:$AR$12,0),4))*($G576/INDEX($BB$5:$BG$12,MATCH($D576,$AR$5:$AR$12,0),4))^$J576)+(EXP(-$G576/INDEX($BB$5:$BG$12,MATCH($D576,$AR$5:$AR$12,0),5))*($G576/INDEX($BB$5:$BG$12,MATCH($D576,$AR$5:$AR$12,0),5))^$J576)+(EXP(-$G576/INDEX($BB$5:$BG$12,MATCH($D576,$AR$5:$AR$12,0),6))*($G576/INDEX($BB$5:$BG$12,MATCH($D576,$AR$5:$AR$12,0),6))^$J576)),0)</x:f>
        <x:v>0</x:v>
      </x:c>
      <x:c r="AI576" s="145" t="n">
        <x:f>IFERROR((EXP(-$G576/INDEX($BB$5:$BG$12,MATCH($D576,$AR$5:$AR$12,0),5))*($G576/INDEX($BB$5:$BG$12,MATCH($D576,$AR$5:$AR$12,0),5))^$J576)/((EXP(-$G576/INDEX($BB$5:$BG$12,MATCH($D576,$AR$5:$AR$12,0),1))*($G576/INDEX($BB$5:$BG$12,MATCH($D576,$AR$5:$AR$12,0),1))^$J576)+(EXP(-$G576/INDEX($BB$5:$BG$12,MATCH($D576,$AR$5:$AR$12,0),2))*($G576/INDEX($BB$5:$BG$12,MATCH($D576,$AR$5:$AR$12,0),2))^$J576)+(EXP(-$G576/INDEX($BB$5:$BG$12,MATCH($D576,$AR$5:$AR$12,0),3))*($G576/INDEX($BB$5:$BG$12,MATCH($D576,$AR$5:$AR$12,0),3))^$J576)+(EXP(-$G576/INDEX($BB$5:$BG$12,MATCH($D576,$AR$5:$AR$12,0),4))*($G576/INDEX($BB$5:$BG$12,MATCH($D576,$AR$5:$AR$12,0),4))^$J576)+(EXP(-$G576/INDEX($BB$5:$BG$12,MATCH($D576,$AR$5:$AR$12,0),5))*($G576/INDEX($BB$5:$BG$12,MATCH($D576,$AR$5:$AR$12,0),5))^$J576)+(EXP(-$G576/INDEX($BB$5:$BG$12,MATCH($D576,$AR$5:$AR$12,0),6))*($G576/INDEX($BB$5:$BG$12,MATCH($D576,$AR$5:$AR$12,0),6))^$J576)),0)</x:f>
        <x:v>0</x:v>
      </x:c>
      <x:c r="AJ576" s="145" t="n">
        <x:f>IFERROR((EXP(-$G576/INDEX($BB$5:$BG$12,MATCH($D576,$AR$5:$AR$12,0),6))*($G576/INDEX($BB$5:$BG$12,MATCH($D576,$AR$5:$AR$12,0),6))^$J576)/((EXP(-$G576/INDEX($BB$5:$BG$12,MATCH($D576,$AR$5:$AR$12,0),1))*($G576/INDEX($BB$5:$BG$12,MATCH($D576,$AR$5:$AR$12,0),1))^$J576)+(EXP(-$G576/INDEX($BB$5:$BG$12,MATCH($D576,$AR$5:$AR$12,0),2))*($G576/INDEX($BB$5:$BG$12,MATCH($D576,$AR$5:$AR$12,0),2))^$J576)+(EXP(-$G576/INDEX($BB$5:$BG$12,MATCH($D576,$AR$5:$AR$12,0),3))*($G576/INDEX($BB$5:$BG$12,MATCH($D576,$AR$5:$AR$12,0),3))^$J576)+(EXP(-$G576/INDEX($BB$5:$BG$12,MATCH($D576,$AR$5:$AR$12,0),4))*($G576/INDEX($BB$5:$BG$12,MATCH($D576,$AR$5:$AR$12,0),4))^$J576)+(EXP(-$G576/INDEX($BB$5:$BG$12,MATCH($D576,$AR$5:$AR$12,0),5))*($G576/INDEX($BB$5:$BG$12,MATCH($D576,$AR$5:$AR$12,0),5))^$J576)+(EXP(-$G576/INDEX($BB$5:$BG$12,MATCH($D576,$AR$5:$AR$12,0),6))*($G576/INDEX($BB$5:$BG$12,MATCH($D576,$AR$5:$AR$12,0),6))^$J576)),0)</x:f>
        <x:v>0</x:v>
      </x:c>
      <x:c r="BJ576"/>
      <x:c r="BK576"/>
      <x:c r="BL576"/>
      <x:c r="BM576"/>
      <x:c r="BN576"/>
      <x:c r="BO576"/>
      <x:c r="BP576"/>
      <x:c r="BQ576"/>
      <x:c r="BR576"/>
      <x:c r="BS576"/>
      <x:c r="BT576"/>
      <x:c r="BU576"/>
      <x:c r="BV576"/>
      <x:c r="BW576"/>
      <x:c r="BX576"/>
      <x:c r="BY576"/>
      <x:c r="BZ576"/>
    </x:row>
    <x:row r="577">
      <x:c r="A577" s="30" t="n">
        <x:f>'対象台データ'!A575</x:f>
        <x:v>46230</x:v>
      </x:c>
      <x:c r="B577" s="1004" t="str">
        <x:f>'対象台データ'!B575</x:f>
        <x:v>月</x:v>
      </x:c>
      <x:c r="C577" s="1004" t="str">
        <x:f>'対象台データ'!C575</x:f>
        <x:v>7/27</x:v>
      </x:c>
      <x:c r="D577" t="str">
        <x:f>'対象台データ'!D575</x:f>
        <x:v>ソードアート・オンラインⅡ</x:v>
      </x:c>
      <x:c r="E577" s="1015" t="n">
        <x:f>IF($X577="A",MIN(100,MAX(0,55+(V577-55)*(1+0.4*SQRT(MIN(G577/8000,1))))),MIN(100,MAX(0,V577)))</x:f>
        <x:v>29.68986218959361</x:v>
      </x:c>
      <x:c r="F577" s="1017" t="n">
        <x:f>'対象台データ'!E575</x:f>
        <x:v>638</x:v>
      </x:c>
      <x:c r="G577" s="644" t="n">
        <x:f>'対象台データ'!F575</x:f>
        <x:v>8309</x:v>
      </x:c>
      <x:c r="H577" s="644" t="n">
        <x:f>'対象台データ'!G575</x:f>
        <x:v>-4127</x:v>
      </x:c>
      <x:c r="I577" s="644" t="n">
        <x:f>'対象台データ'!H575</x:f>
        <x:v>0</x:v>
      </x:c>
      <x:c r="J577" s="644" t="n">
        <x:f>'対象台データ'!I575</x:f>
        <x:v>0</x:v>
      </x:c>
      <x:c r="K577" s="145" t="n">
        <x:f>'対象台データ'!K575</x:f>
        <x:v>0.8344365547398404</x:v>
      </x:c>
      <x:c r="L577" s="28" t="n">
        <x:f>IF(G577&lt;=0,5,IF(G577&lt;1500,5+(G577-0)*(20-5)/(1500-0),IF(G577&lt;3000,20+(G577-1500)*(40-20)/(3000-1500),IF(G577&lt;4500,40+(G577-3000)*(58-40)/(4500-3000),IF(G577&lt;6000,58+(G577-4500)*(72-58)/(6000-4500),IF(G577&lt;7500,72+(G577-6000)*(84-72)/(7500-6000),IF(G577&lt;9000,84+(G577-7500)*(93-84)/(9000-7500),IF(G577&lt;11000,93+(G577-9000)*(100-93)/(11000-9000),100))))))))</x:f>
        <x:v>88.854</x:v>
      </x:c>
      <x:c r="M577" s="28" t="n">
        <x:v>1</x:v>
      </x:c>
      <x:c r="N577" s="28" t="n">
        <x:f>MIN(100,L577*M577)</x:f>
        <x:v>88.854</x:v>
      </x:c>
      <x:c r="O577" s="28" t="n">
        <x:f>IF(K577&lt;=0.8,0,IF(K577&lt;0.9,0+(K577-0.8)*(10-0)/(0.9-0.8),IF(K577&lt;1,10+(K577-0.9)*(35-10)/(1-0.9),IF(K577&lt;1.2,35+(K577-1)*(87-35)/(1.2-1),IF(K577&lt;1.3,87+(K577-1.2)*(96-87)/(1.3-1.2),IF(K577&lt;1.45,96+(K577-1.3)*(100-96)/(1.45-1.3),100))))))</x:f>
        <x:v>3.4436554739840317</x:v>
      </x:c>
      <x:c r="P577" s="145" t="n">
        <x:f>MIN(1,SQRT(G577/8000))</x:f>
        <x:v>1</x:v>
      </x:c>
      <x:c r="Q577" s="28" t="n">
        <x:f>35+(O577-35)*P577</x:f>
        <x:v>3.4436554739840304</x:v>
      </x:c>
      <x:c r="R577" s="28" t="n">
        <x:f>IF(K577&lt;0.95,MIN(25,(0.95-K577)*250),0)</x:f>
        <x:v>25</x:v>
      </x:c>
      <x:c r="S577" s="28" t="n">
        <x:f>IF($X577="A",Y577*5+Z577*15+AA577*30+AB577*60+AC577*80+AD577*100,0)</x:f>
        <x:v>0</x:v>
      </x:c>
      <x:c r="T577" s="28" t="n">
        <x:f>IF($X577="A",AE577*5+AF577*15+AG577*30+AH577*60+AI577*80+AJ577*100,0)</x:f>
        <x:v>0</x:v>
      </x:c>
      <x:c r="U577" s="28" t="n">
        <x:f>IF($X577="A",S577*15%+T577*30%+Q577*55%,0)</x:f>
        <x:v>0</x:v>
      </x:c>
      <x:c r="V577" s="1019" t="n">
        <x:f>IF($X577="A",U577*80%+N577*20%,N577*IFERROR(INDEX($AT$5:$AT$60,MATCH($D577,$AR$5:$AR$60,0)),0.6)+Q577*IFERROR(INDEX($AU$5:$AU$60,MATCH($D577,$AR$5:$AR$60,0)),0.4)-R577)</x:f>
        <x:v>29.68986218959361</x:v>
      </x:c>
      <x:c r="W577" s="25" t="str">
        <x:f>IF(E577&gt;=90,"設定6級候補",IF(E577&gt;=75,"設定4以上強候補",IF(E577&gt;=60,"設定4以上を疑う","要観察")))</x:f>
        <x:v>要観察</x:v>
      </x:c>
      <x:c r="X577" s="1004" t="str">
        <x:f>IFERROR(INDEX($AS$5:$AS$60,MATCH($D577,$AR$5:$AR$60,0)),"AT")</x:f>
        <x:v>AT</x:v>
      </x:c>
      <x:c r="Y577" s="145" t="n">
        <x:f>IFERROR((EXP(-$G577/INDEX($AV$5:$BA$12,MATCH($D577,$AR$5:$AR$12,0),1))*($G577/INDEX($AV$5:$BA$12,MATCH($D577,$AR$5:$AR$12,0),1))^$I577)/((EXP(-$G577/INDEX($AV$5:$BA$12,MATCH($D577,$AR$5:$AR$12,0),1))*($G577/INDEX($AV$5:$BA$12,MATCH($D577,$AR$5:$AR$12,0),1))^$I577)+(EXP(-$G577/INDEX($AV$5:$BA$12,MATCH($D577,$AR$5:$AR$12,0),2))*($G577/INDEX($AV$5:$BA$12,MATCH($D577,$AR$5:$AR$12,0),2))^$I577)+(EXP(-$G577/INDEX($AV$5:$BA$12,MATCH($D577,$AR$5:$AR$12,0),3))*($G577/INDEX($AV$5:$BA$12,MATCH($D577,$AR$5:$AR$12,0),3))^$I577)+(EXP(-$G577/INDEX($AV$5:$BA$12,MATCH($D577,$AR$5:$AR$12,0),4))*($G577/INDEX($AV$5:$BA$12,MATCH($D577,$AR$5:$AR$12,0),4))^$I577)+(EXP(-$G577/INDEX($AV$5:$BA$12,MATCH($D577,$AR$5:$AR$12,0),5))*($G577/INDEX($AV$5:$BA$12,MATCH($D577,$AR$5:$AR$12,0),5))^$I577)+(EXP(-$G577/INDEX($AV$5:$BA$12,MATCH($D577,$AR$5:$AR$12,0),6))*($G577/INDEX($AV$5:$BA$12,MATCH($D577,$AR$5:$AR$12,0),6))^$I577)),0)</x:f>
        <x:v>0</x:v>
      </x:c>
      <x:c r="Z577" s="145" t="n">
        <x:f>IFERROR((EXP(-$G577/INDEX($AV$5:$BA$12,MATCH($D577,$AR$5:$AR$12,0),2))*($G577/INDEX($AV$5:$BA$12,MATCH($D577,$AR$5:$AR$12,0),2))^$I577)/((EXP(-$G577/INDEX($AV$5:$BA$12,MATCH($D577,$AR$5:$AR$12,0),1))*($G577/INDEX($AV$5:$BA$12,MATCH($D577,$AR$5:$AR$12,0),1))^$I577)+(EXP(-$G577/INDEX($AV$5:$BA$12,MATCH($D577,$AR$5:$AR$12,0),2))*($G577/INDEX($AV$5:$BA$12,MATCH($D577,$AR$5:$AR$12,0),2))^$I577)+(EXP(-$G577/INDEX($AV$5:$BA$12,MATCH($D577,$AR$5:$AR$12,0),3))*($G577/INDEX($AV$5:$BA$12,MATCH($D577,$AR$5:$AR$12,0),3))^$I577)+(EXP(-$G577/INDEX($AV$5:$BA$12,MATCH($D577,$AR$5:$AR$12,0),4))*($G577/INDEX($AV$5:$BA$12,MATCH($D577,$AR$5:$AR$12,0),4))^$I577)+(EXP(-$G577/INDEX($AV$5:$BA$12,MATCH($D577,$AR$5:$AR$12,0),5))*($G577/INDEX($AV$5:$BA$12,MATCH($D577,$AR$5:$AR$12,0),5))^$I577)+(EXP(-$G577/INDEX($AV$5:$BA$12,MATCH($D577,$AR$5:$AR$12,0),6))*($G577/INDEX($AV$5:$BA$12,MATCH($D577,$AR$5:$AR$12,0),6))^$I577)),0)</x:f>
        <x:v>0</x:v>
      </x:c>
      <x:c r="AA577" s="145" t="n">
        <x:f>IFERROR((EXP(-$G577/INDEX($AV$5:$BA$12,MATCH($D577,$AR$5:$AR$12,0),3))*($G577/INDEX($AV$5:$BA$12,MATCH($D577,$AR$5:$AR$12,0),3))^$I577)/((EXP(-$G577/INDEX($AV$5:$BA$12,MATCH($D577,$AR$5:$AR$12,0),1))*($G577/INDEX($AV$5:$BA$12,MATCH($D577,$AR$5:$AR$12,0),1))^$I577)+(EXP(-$G577/INDEX($AV$5:$BA$12,MATCH($D577,$AR$5:$AR$12,0),2))*($G577/INDEX($AV$5:$BA$12,MATCH($D577,$AR$5:$AR$12,0),2))^$I577)+(EXP(-$G577/INDEX($AV$5:$BA$12,MATCH($D577,$AR$5:$AR$12,0),3))*($G577/INDEX($AV$5:$BA$12,MATCH($D577,$AR$5:$AR$12,0),3))^$I577)+(EXP(-$G577/INDEX($AV$5:$BA$12,MATCH($D577,$AR$5:$AR$12,0),4))*($G577/INDEX($AV$5:$BA$12,MATCH($D577,$AR$5:$AR$12,0),4))^$I577)+(EXP(-$G577/INDEX($AV$5:$BA$12,MATCH($D577,$AR$5:$AR$12,0),5))*($G577/INDEX($AV$5:$BA$12,MATCH($D577,$AR$5:$AR$12,0),5))^$I577)+(EXP(-$G577/INDEX($AV$5:$BA$12,MATCH($D577,$AR$5:$AR$12,0),6))*($G577/INDEX($AV$5:$BA$12,MATCH($D577,$AR$5:$AR$12,0),6))^$I577)),0)</x:f>
        <x:v>0</x:v>
      </x:c>
      <x:c r="AB577" s="145" t="n">
        <x:f>IFERROR((EXP(-$G577/INDEX($AV$5:$BA$12,MATCH($D577,$AR$5:$AR$12,0),4))*($G577/INDEX($AV$5:$BA$12,MATCH($D577,$AR$5:$AR$12,0),4))^$I577)/((EXP(-$G577/INDEX($AV$5:$BA$12,MATCH($D577,$AR$5:$AR$12,0),1))*($G577/INDEX($AV$5:$BA$12,MATCH($D577,$AR$5:$AR$12,0),1))^$I577)+(EXP(-$G577/INDEX($AV$5:$BA$12,MATCH($D577,$AR$5:$AR$12,0),2))*($G577/INDEX($AV$5:$BA$12,MATCH($D577,$AR$5:$AR$12,0),2))^$I577)+(EXP(-$G577/INDEX($AV$5:$BA$12,MATCH($D577,$AR$5:$AR$12,0),3))*($G577/INDEX($AV$5:$BA$12,MATCH($D577,$AR$5:$AR$12,0),3))^$I577)+(EXP(-$G577/INDEX($AV$5:$BA$12,MATCH($D577,$AR$5:$AR$12,0),4))*($G577/INDEX($AV$5:$BA$12,MATCH($D577,$AR$5:$AR$12,0),4))^$I577)+(EXP(-$G577/INDEX($AV$5:$BA$12,MATCH($D577,$AR$5:$AR$12,0),5))*($G577/INDEX($AV$5:$BA$12,MATCH($D577,$AR$5:$AR$12,0),5))^$I577)+(EXP(-$G577/INDEX($AV$5:$BA$12,MATCH($D577,$AR$5:$AR$12,0),6))*($G577/INDEX($AV$5:$BA$12,MATCH($D577,$AR$5:$AR$12,0),6))^$I577)),0)</x:f>
        <x:v>0</x:v>
      </x:c>
      <x:c r="AC577" s="145" t="n">
        <x:f>IFERROR((EXP(-$G577/INDEX($AV$5:$BA$12,MATCH($D577,$AR$5:$AR$12,0),5))*($G577/INDEX($AV$5:$BA$12,MATCH($D577,$AR$5:$AR$12,0),5))^$I577)/((EXP(-$G577/INDEX($AV$5:$BA$12,MATCH($D577,$AR$5:$AR$12,0),1))*($G577/INDEX($AV$5:$BA$12,MATCH($D577,$AR$5:$AR$12,0),1))^$I577)+(EXP(-$G577/INDEX($AV$5:$BA$12,MATCH($D577,$AR$5:$AR$12,0),2))*($G577/INDEX($AV$5:$BA$12,MATCH($D577,$AR$5:$AR$12,0),2))^$I577)+(EXP(-$G577/INDEX($AV$5:$BA$12,MATCH($D577,$AR$5:$AR$12,0),3))*($G577/INDEX($AV$5:$BA$12,MATCH($D577,$AR$5:$AR$12,0),3))^$I577)+(EXP(-$G577/INDEX($AV$5:$BA$12,MATCH($D577,$AR$5:$AR$12,0),4))*($G577/INDEX($AV$5:$BA$12,MATCH($D577,$AR$5:$AR$12,0),4))^$I577)+(EXP(-$G577/INDEX($AV$5:$BA$12,MATCH($D577,$AR$5:$AR$12,0),5))*($G577/INDEX($AV$5:$BA$12,MATCH($D577,$AR$5:$AR$12,0),5))^$I577)+(EXP(-$G577/INDEX($AV$5:$BA$12,MATCH($D577,$AR$5:$AR$12,0),6))*($G577/INDEX($AV$5:$BA$12,MATCH($D577,$AR$5:$AR$12,0),6))^$I577)),0)</x:f>
        <x:v>0</x:v>
      </x:c>
      <x:c r="AD577" s="145" t="n">
        <x:f>IFERROR((EXP(-$G577/INDEX($AV$5:$BA$12,MATCH($D577,$AR$5:$AR$12,0),6))*($G577/INDEX($AV$5:$BA$12,MATCH($D577,$AR$5:$AR$12,0),6))^$I577)/((EXP(-$G577/INDEX($AV$5:$BA$12,MATCH($D577,$AR$5:$AR$12,0),1))*($G577/INDEX($AV$5:$BA$12,MATCH($D577,$AR$5:$AR$12,0),1))^$I577)+(EXP(-$G577/INDEX($AV$5:$BA$12,MATCH($D577,$AR$5:$AR$12,0),2))*($G577/INDEX($AV$5:$BA$12,MATCH($D577,$AR$5:$AR$12,0),2))^$I577)+(EXP(-$G577/INDEX($AV$5:$BA$12,MATCH($D577,$AR$5:$AR$12,0),3))*($G577/INDEX($AV$5:$BA$12,MATCH($D577,$AR$5:$AR$12,0),3))^$I577)+(EXP(-$G577/INDEX($AV$5:$BA$12,MATCH($D577,$AR$5:$AR$12,0),4))*($G577/INDEX($AV$5:$BA$12,MATCH($D577,$AR$5:$AR$12,0),4))^$I577)+(EXP(-$G577/INDEX($AV$5:$BA$12,MATCH($D577,$AR$5:$AR$12,0),5))*($G577/INDEX($AV$5:$BA$12,MATCH($D577,$AR$5:$AR$12,0),5))^$I577)+(EXP(-$G577/INDEX($AV$5:$BA$12,MATCH($D577,$AR$5:$AR$12,0),6))*($G577/INDEX($AV$5:$BA$12,MATCH($D577,$AR$5:$AR$12,0),6))^$I577)),0)</x:f>
        <x:v>0</x:v>
      </x:c>
      <x:c r="AE577" s="145" t="n">
        <x:f>IFERROR((EXP(-$G577/INDEX($BB$5:$BG$12,MATCH($D577,$AR$5:$AR$12,0),1))*($G577/INDEX($BB$5:$BG$12,MATCH($D577,$AR$5:$AR$12,0),1))^$J577)/((EXP(-$G577/INDEX($BB$5:$BG$12,MATCH($D577,$AR$5:$AR$12,0),1))*($G577/INDEX($BB$5:$BG$12,MATCH($D577,$AR$5:$AR$12,0),1))^$J577)+(EXP(-$G577/INDEX($BB$5:$BG$12,MATCH($D577,$AR$5:$AR$12,0),2))*($G577/INDEX($BB$5:$BG$12,MATCH($D577,$AR$5:$AR$12,0),2))^$J577)+(EXP(-$G577/INDEX($BB$5:$BG$12,MATCH($D577,$AR$5:$AR$12,0),3))*($G577/INDEX($BB$5:$BG$12,MATCH($D577,$AR$5:$AR$12,0),3))^$J577)+(EXP(-$G577/INDEX($BB$5:$BG$12,MATCH($D577,$AR$5:$AR$12,0),4))*($G577/INDEX($BB$5:$BG$12,MATCH($D577,$AR$5:$AR$12,0),4))^$J577)+(EXP(-$G577/INDEX($BB$5:$BG$12,MATCH($D577,$AR$5:$AR$12,0),5))*($G577/INDEX($BB$5:$BG$12,MATCH($D577,$AR$5:$AR$12,0),5))^$J577)+(EXP(-$G577/INDEX($BB$5:$BG$12,MATCH($D577,$AR$5:$AR$12,0),6))*($G577/INDEX($BB$5:$BG$12,MATCH($D577,$AR$5:$AR$12,0),6))^$J577)),0)</x:f>
        <x:v>0</x:v>
      </x:c>
      <x:c r="AF577" s="145" t="n">
        <x:f>IFERROR((EXP(-$G577/INDEX($BB$5:$BG$12,MATCH($D577,$AR$5:$AR$12,0),2))*($G577/INDEX($BB$5:$BG$12,MATCH($D577,$AR$5:$AR$12,0),2))^$J577)/((EXP(-$G577/INDEX($BB$5:$BG$12,MATCH($D577,$AR$5:$AR$12,0),1))*($G577/INDEX($BB$5:$BG$12,MATCH($D577,$AR$5:$AR$12,0),1))^$J577)+(EXP(-$G577/INDEX($BB$5:$BG$12,MATCH($D577,$AR$5:$AR$12,0),2))*($G577/INDEX($BB$5:$BG$12,MATCH($D577,$AR$5:$AR$12,0),2))^$J577)+(EXP(-$G577/INDEX($BB$5:$BG$12,MATCH($D577,$AR$5:$AR$12,0),3))*($G577/INDEX($BB$5:$BG$12,MATCH($D577,$AR$5:$AR$12,0),3))^$J577)+(EXP(-$G577/INDEX($BB$5:$BG$12,MATCH($D577,$AR$5:$AR$12,0),4))*($G577/INDEX($BB$5:$BG$12,MATCH($D577,$AR$5:$AR$12,0),4))^$J577)+(EXP(-$G577/INDEX($BB$5:$BG$12,MATCH($D577,$AR$5:$AR$12,0),5))*($G577/INDEX($BB$5:$BG$12,MATCH($D577,$AR$5:$AR$12,0),5))^$J577)+(EXP(-$G577/INDEX($BB$5:$BG$12,MATCH($D577,$AR$5:$AR$12,0),6))*($G577/INDEX($BB$5:$BG$12,MATCH($D577,$AR$5:$AR$12,0),6))^$J577)),0)</x:f>
        <x:v>0</x:v>
      </x:c>
      <x:c r="AG577" s="145" t="n">
        <x:f>IFERROR((EXP(-$G577/INDEX($BB$5:$BG$12,MATCH($D577,$AR$5:$AR$12,0),3))*($G577/INDEX($BB$5:$BG$12,MATCH($D577,$AR$5:$AR$12,0),3))^$J577)/((EXP(-$G577/INDEX($BB$5:$BG$12,MATCH($D577,$AR$5:$AR$12,0),1))*($G577/INDEX($BB$5:$BG$12,MATCH($D577,$AR$5:$AR$12,0),1))^$J577)+(EXP(-$G577/INDEX($BB$5:$BG$12,MATCH($D577,$AR$5:$AR$12,0),2))*($G577/INDEX($BB$5:$BG$12,MATCH($D577,$AR$5:$AR$12,0),2))^$J577)+(EXP(-$G577/INDEX($BB$5:$BG$12,MATCH($D577,$AR$5:$AR$12,0),3))*($G577/INDEX($BB$5:$BG$12,MATCH($D577,$AR$5:$AR$12,0),3))^$J577)+(EXP(-$G577/INDEX($BB$5:$BG$12,MATCH($D577,$AR$5:$AR$12,0),4))*($G577/INDEX($BB$5:$BG$12,MATCH($D577,$AR$5:$AR$12,0),4))^$J577)+(EXP(-$G577/INDEX($BB$5:$BG$12,MATCH($D577,$AR$5:$AR$12,0),5))*($G577/INDEX($BB$5:$BG$12,MATCH($D577,$AR$5:$AR$12,0),5))^$J577)+(EXP(-$G577/INDEX($BB$5:$BG$12,MATCH($D577,$AR$5:$AR$12,0),6))*($G577/INDEX($BB$5:$BG$12,MATCH($D577,$AR$5:$AR$12,0),6))^$J577)),0)</x:f>
        <x:v>0</x:v>
      </x:c>
      <x:c r="AH577" s="145" t="n">
        <x:f>IFERROR((EXP(-$G577/INDEX($BB$5:$BG$12,MATCH($D577,$AR$5:$AR$12,0),4))*($G577/INDEX($BB$5:$BG$12,MATCH($D577,$AR$5:$AR$12,0),4))^$J577)/((EXP(-$G577/INDEX($BB$5:$BG$12,MATCH($D577,$AR$5:$AR$12,0),1))*($G577/INDEX($BB$5:$BG$12,MATCH($D577,$AR$5:$AR$12,0),1))^$J577)+(EXP(-$G577/INDEX($BB$5:$BG$12,MATCH($D577,$AR$5:$AR$12,0),2))*($G577/INDEX($BB$5:$BG$12,MATCH($D577,$AR$5:$AR$12,0),2))^$J577)+(EXP(-$G577/INDEX($BB$5:$BG$12,MATCH($D577,$AR$5:$AR$12,0),3))*($G577/INDEX($BB$5:$BG$12,MATCH($D577,$AR$5:$AR$12,0),3))^$J577)+(EXP(-$G577/INDEX($BB$5:$BG$12,MATCH($D577,$AR$5:$AR$12,0),4))*($G577/INDEX($BB$5:$BG$12,MATCH($D577,$AR$5:$AR$12,0),4))^$J577)+(EXP(-$G577/INDEX($BB$5:$BG$12,MATCH($D577,$AR$5:$AR$12,0),5))*($G577/INDEX($BB$5:$BG$12,MATCH($D577,$AR$5:$AR$12,0),5))^$J577)+(EXP(-$G577/INDEX($BB$5:$BG$12,MATCH($D577,$AR$5:$AR$12,0),6))*($G577/INDEX($BB$5:$BG$12,MATCH($D577,$AR$5:$AR$12,0),6))^$J577)),0)</x:f>
        <x:v>0</x:v>
      </x:c>
      <x:c r="AI577" s="145" t="n">
        <x:f>IFERROR((EXP(-$G577/INDEX($BB$5:$BG$12,MATCH($D577,$AR$5:$AR$12,0),5))*($G577/INDEX($BB$5:$BG$12,MATCH($D577,$AR$5:$AR$12,0),5))^$J577)/((EXP(-$G577/INDEX($BB$5:$BG$12,MATCH($D577,$AR$5:$AR$12,0),1))*($G577/INDEX($BB$5:$BG$12,MATCH($D577,$AR$5:$AR$12,0),1))^$J577)+(EXP(-$G577/INDEX($BB$5:$BG$12,MATCH($D577,$AR$5:$AR$12,0),2))*($G577/INDEX($BB$5:$BG$12,MATCH($D577,$AR$5:$AR$12,0),2))^$J577)+(EXP(-$G577/INDEX($BB$5:$BG$12,MATCH($D577,$AR$5:$AR$12,0),3))*($G577/INDEX($BB$5:$BG$12,MATCH($D577,$AR$5:$AR$12,0),3))^$J577)+(EXP(-$G577/INDEX($BB$5:$BG$12,MATCH($D577,$AR$5:$AR$12,0),4))*($G577/INDEX($BB$5:$BG$12,MATCH($D577,$AR$5:$AR$12,0),4))^$J577)+(EXP(-$G577/INDEX($BB$5:$BG$12,MATCH($D577,$AR$5:$AR$12,0),5))*($G577/INDEX($BB$5:$BG$12,MATCH($D577,$AR$5:$AR$12,0),5))^$J577)+(EXP(-$G577/INDEX($BB$5:$BG$12,MATCH($D577,$AR$5:$AR$12,0),6))*($G577/INDEX($BB$5:$BG$12,MATCH($D577,$AR$5:$AR$12,0),6))^$J577)),0)</x:f>
        <x:v>0</x:v>
      </x:c>
      <x:c r="AJ577" s="145" t="n">
        <x:f>IFERROR((EXP(-$G577/INDEX($BB$5:$BG$12,MATCH($D577,$AR$5:$AR$12,0),6))*($G577/INDEX($BB$5:$BG$12,MATCH($D577,$AR$5:$AR$12,0),6))^$J577)/((EXP(-$G577/INDEX($BB$5:$BG$12,MATCH($D577,$AR$5:$AR$12,0),1))*($G577/INDEX($BB$5:$BG$12,MATCH($D577,$AR$5:$AR$12,0),1))^$J577)+(EXP(-$G577/INDEX($BB$5:$BG$12,MATCH($D577,$AR$5:$AR$12,0),2))*($G577/INDEX($BB$5:$BG$12,MATCH($D577,$AR$5:$AR$12,0),2))^$J577)+(EXP(-$G577/INDEX($BB$5:$BG$12,MATCH($D577,$AR$5:$AR$12,0),3))*($G577/INDEX($BB$5:$BG$12,MATCH($D577,$AR$5:$AR$12,0),3))^$J577)+(EXP(-$G577/INDEX($BB$5:$BG$12,MATCH($D577,$AR$5:$AR$12,0),4))*($G577/INDEX($BB$5:$BG$12,MATCH($D577,$AR$5:$AR$12,0),4))^$J577)+(EXP(-$G577/INDEX($BB$5:$BG$12,MATCH($D577,$AR$5:$AR$12,0),5))*($G577/INDEX($BB$5:$BG$12,MATCH($D577,$AR$5:$AR$12,0),5))^$J577)+(EXP(-$G577/INDEX($BB$5:$BG$12,MATCH($D577,$AR$5:$AR$12,0),6))*($G577/INDEX($BB$5:$BG$12,MATCH($D577,$AR$5:$AR$12,0),6))^$J577)),0)</x:f>
        <x:v>0</x:v>
      </x:c>
      <x:c r="BJ577"/>
      <x:c r="BK577"/>
      <x:c r="BL577"/>
      <x:c r="BM577"/>
      <x:c r="BN577"/>
      <x:c r="BO577"/>
      <x:c r="BP577"/>
      <x:c r="BQ577"/>
      <x:c r="BR577"/>
      <x:c r="BS577"/>
      <x:c r="BT577"/>
      <x:c r="BU577"/>
      <x:c r="BV577"/>
      <x:c r="BW577"/>
      <x:c r="BX577"/>
      <x:c r="BY577"/>
      <x:c r="BZ577"/>
    </x:row>
    <x:row r="578">
      <x:c r="A578" s="30" t="n">
        <x:f>'対象台データ'!A576</x:f>
        <x:v>46230</x:v>
      </x:c>
      <x:c r="B578" s="1004" t="str">
        <x:f>'対象台データ'!B576</x:f>
        <x:v>月</x:v>
      </x:c>
      <x:c r="C578" s="1004" t="str">
        <x:f>'対象台データ'!C576</x:f>
        <x:v>7/27</x:v>
      </x:c>
      <x:c r="D578" t="str">
        <x:f>'対象台データ'!D576</x:f>
        <x:v>ソードアート・オンラインⅡ</x:v>
      </x:c>
      <x:c r="E578" s="1015" t="n">
        <x:f>IF($X578="A",MIN(100,MAX(0,55+(V578-55)*(1+0.4*SQRT(MIN(G578/8000,1))))),MIN(100,MAX(0,V578)))</x:f>
        <x:v>93.57745212737285</x:v>
      </x:c>
      <x:c r="F578" s="1017" t="n">
        <x:f>'対象台データ'!E576</x:f>
        <x:v>639</x:v>
      </x:c>
      <x:c r="G578" s="644" t="n">
        <x:f>'対象台データ'!F576</x:f>
        <x:v>8657</x:v>
      </x:c>
      <x:c r="H578" s="644" t="n">
        <x:f>'対象台データ'!G576</x:f>
        <x:v>9282</x:v>
      </x:c>
      <x:c r="I578" s="644" t="n">
        <x:f>'対象台データ'!H576</x:f>
        <x:v>0</x:v>
      </x:c>
      <x:c r="J578" s="644" t="n">
        <x:f>'対象台データ'!I576</x:f>
        <x:v>0</x:v>
      </x:c>
      <x:c r="K578" s="145" t="n">
        <x:f>'対象台データ'!K576</x:f>
        <x:v>1.3573986369412037</x:v>
      </x:c>
      <x:c r="L578" s="28" t="n">
        <x:f>IF(G578&lt;=0,5,IF(G578&lt;1500,5+(G578-0)*(20-5)/(1500-0),IF(G578&lt;3000,20+(G578-1500)*(40-20)/(3000-1500),IF(G578&lt;4500,40+(G578-3000)*(58-40)/(4500-3000),IF(G578&lt;6000,58+(G578-4500)*(72-58)/(6000-4500),IF(G578&lt;7500,72+(G578-6000)*(84-72)/(7500-6000),IF(G578&lt;9000,84+(G578-7500)*(93-84)/(9000-7500),IF(G578&lt;11000,93+(G578-9000)*(100-93)/(11000-9000),100))))))))</x:f>
        <x:v>90.94200000000001</x:v>
      </x:c>
      <x:c r="M578" s="28" t="n">
        <x:v>1</x:v>
      </x:c>
      <x:c r="N578" s="28" t="n">
        <x:f>MIN(100,L578*M578)</x:f>
        <x:v>90.94200000000001</x:v>
      </x:c>
      <x:c r="O578" s="28" t="n">
        <x:f>IF(K578&lt;=0.8,0,IF(K578&lt;0.9,0+(K578-0.8)*(10-0)/(0.9-0.8),IF(K578&lt;1,10+(K578-0.9)*(35-10)/(1-0.9),IF(K578&lt;1.2,35+(K578-1)*(87-35)/(1.2-1),IF(K578&lt;1.3,87+(K578-1.2)*(96-87)/(1.3-1.2),IF(K578&lt;1.45,96+(K578-1.3)*(100-96)/(1.45-1.3),100))))))</x:f>
        <x:v>97.5306303184321</x:v>
      </x:c>
      <x:c r="P578" s="145" t="n">
        <x:f>MIN(1,SQRT(G578/8000))</x:f>
        <x:v>1</x:v>
      </x:c>
      <x:c r="Q578" s="28" t="n">
        <x:f>35+(O578-35)*P578</x:f>
        <x:v>97.5306303184321</x:v>
      </x:c>
      <x:c r="R578" s="28" t="n">
        <x:f>IF(K578&lt;0.95,MIN(25,(0.95-K578)*250),0)</x:f>
        <x:v>0</x:v>
      </x:c>
      <x:c r="S578" s="28" t="n">
        <x:f>IF($X578="A",Y578*5+Z578*15+AA578*30+AB578*60+AC578*80+AD578*100,0)</x:f>
        <x:v>0</x:v>
      </x:c>
      <x:c r="T578" s="28" t="n">
        <x:f>IF($X578="A",AE578*5+AF578*15+AG578*30+AH578*60+AI578*80+AJ578*100,0)</x:f>
        <x:v>0</x:v>
      </x:c>
      <x:c r="U578" s="28" t="n">
        <x:f>IF($X578="A",S578*15%+T578*30%+Q578*55%,0)</x:f>
        <x:v>0</x:v>
      </x:c>
      <x:c r="V578" s="1019" t="n">
        <x:f>IF($X578="A",U578*80%+N578*20%,N578*IFERROR(INDEX($AT$5:$AT$60,MATCH($D578,$AR$5:$AR$60,0)),0.6)+Q578*IFERROR(INDEX($AU$5:$AU$60,MATCH($D578,$AR$5:$AR$60,0)),0.4)-R578)</x:f>
        <x:v>93.57745212737285</x:v>
      </x:c>
      <x:c r="W578" s="25" t="str">
        <x:f>IF(E578&gt;=90,"設定6級候補",IF(E578&gt;=75,"設定4以上強候補",IF(E578&gt;=60,"設定4以上を疑う","要観察")))</x:f>
        <x:v>設定6級候補</x:v>
      </x:c>
      <x:c r="X578" s="1004" t="str">
        <x:f>IFERROR(INDEX($AS$5:$AS$60,MATCH($D578,$AR$5:$AR$60,0)),"AT")</x:f>
        <x:v>AT</x:v>
      </x:c>
      <x:c r="Y578" s="145" t="n">
        <x:f>IFERROR((EXP(-$G578/INDEX($AV$5:$BA$12,MATCH($D578,$AR$5:$AR$12,0),1))*($G578/INDEX($AV$5:$BA$12,MATCH($D578,$AR$5:$AR$12,0),1))^$I578)/((EXP(-$G578/INDEX($AV$5:$BA$12,MATCH($D578,$AR$5:$AR$12,0),1))*($G578/INDEX($AV$5:$BA$12,MATCH($D578,$AR$5:$AR$12,0),1))^$I578)+(EXP(-$G578/INDEX($AV$5:$BA$12,MATCH($D578,$AR$5:$AR$12,0),2))*($G578/INDEX($AV$5:$BA$12,MATCH($D578,$AR$5:$AR$12,0),2))^$I578)+(EXP(-$G578/INDEX($AV$5:$BA$12,MATCH($D578,$AR$5:$AR$12,0),3))*($G578/INDEX($AV$5:$BA$12,MATCH($D578,$AR$5:$AR$12,0),3))^$I578)+(EXP(-$G578/INDEX($AV$5:$BA$12,MATCH($D578,$AR$5:$AR$12,0),4))*($G578/INDEX($AV$5:$BA$12,MATCH($D578,$AR$5:$AR$12,0),4))^$I578)+(EXP(-$G578/INDEX($AV$5:$BA$12,MATCH($D578,$AR$5:$AR$12,0),5))*($G578/INDEX($AV$5:$BA$12,MATCH($D578,$AR$5:$AR$12,0),5))^$I578)+(EXP(-$G578/INDEX($AV$5:$BA$12,MATCH($D578,$AR$5:$AR$12,0),6))*($G578/INDEX($AV$5:$BA$12,MATCH($D578,$AR$5:$AR$12,0),6))^$I578)),0)</x:f>
        <x:v>0</x:v>
      </x:c>
      <x:c r="Z578" s="145" t="n">
        <x:f>IFERROR((EXP(-$G578/INDEX($AV$5:$BA$12,MATCH($D578,$AR$5:$AR$12,0),2))*($G578/INDEX($AV$5:$BA$12,MATCH($D578,$AR$5:$AR$12,0),2))^$I578)/((EXP(-$G578/INDEX($AV$5:$BA$12,MATCH($D578,$AR$5:$AR$12,0),1))*($G578/INDEX($AV$5:$BA$12,MATCH($D578,$AR$5:$AR$12,0),1))^$I578)+(EXP(-$G578/INDEX($AV$5:$BA$12,MATCH($D578,$AR$5:$AR$12,0),2))*($G578/INDEX($AV$5:$BA$12,MATCH($D578,$AR$5:$AR$12,0),2))^$I578)+(EXP(-$G578/INDEX($AV$5:$BA$12,MATCH($D578,$AR$5:$AR$12,0),3))*($G578/INDEX($AV$5:$BA$12,MATCH($D578,$AR$5:$AR$12,0),3))^$I578)+(EXP(-$G578/INDEX($AV$5:$BA$12,MATCH($D578,$AR$5:$AR$12,0),4))*($G578/INDEX($AV$5:$BA$12,MATCH($D578,$AR$5:$AR$12,0),4))^$I578)+(EXP(-$G578/INDEX($AV$5:$BA$12,MATCH($D578,$AR$5:$AR$12,0),5))*($G578/INDEX($AV$5:$BA$12,MATCH($D578,$AR$5:$AR$12,0),5))^$I578)+(EXP(-$G578/INDEX($AV$5:$BA$12,MATCH($D578,$AR$5:$AR$12,0),6))*($G578/INDEX($AV$5:$BA$12,MATCH($D578,$AR$5:$AR$12,0),6))^$I578)),0)</x:f>
        <x:v>0</x:v>
      </x:c>
      <x:c r="AA578" s="145" t="n">
        <x:f>IFERROR((EXP(-$G578/INDEX($AV$5:$BA$12,MATCH($D578,$AR$5:$AR$12,0),3))*($G578/INDEX($AV$5:$BA$12,MATCH($D578,$AR$5:$AR$12,0),3))^$I578)/((EXP(-$G578/INDEX($AV$5:$BA$12,MATCH($D578,$AR$5:$AR$12,0),1))*($G578/INDEX($AV$5:$BA$12,MATCH($D578,$AR$5:$AR$12,0),1))^$I578)+(EXP(-$G578/INDEX($AV$5:$BA$12,MATCH($D578,$AR$5:$AR$12,0),2))*($G578/INDEX($AV$5:$BA$12,MATCH($D578,$AR$5:$AR$12,0),2))^$I578)+(EXP(-$G578/INDEX($AV$5:$BA$12,MATCH($D578,$AR$5:$AR$12,0),3))*($G578/INDEX($AV$5:$BA$12,MATCH($D578,$AR$5:$AR$12,0),3))^$I578)+(EXP(-$G578/INDEX($AV$5:$BA$12,MATCH($D578,$AR$5:$AR$12,0),4))*($G578/INDEX($AV$5:$BA$12,MATCH($D578,$AR$5:$AR$12,0),4))^$I578)+(EXP(-$G578/INDEX($AV$5:$BA$12,MATCH($D578,$AR$5:$AR$12,0),5))*($G578/INDEX($AV$5:$BA$12,MATCH($D578,$AR$5:$AR$12,0),5))^$I578)+(EXP(-$G578/INDEX($AV$5:$BA$12,MATCH($D578,$AR$5:$AR$12,0),6))*($G578/INDEX($AV$5:$BA$12,MATCH($D578,$AR$5:$AR$12,0),6))^$I578)),0)</x:f>
        <x:v>0</x:v>
      </x:c>
      <x:c r="AB578" s="145" t="n">
        <x:f>IFERROR((EXP(-$G578/INDEX($AV$5:$BA$12,MATCH($D578,$AR$5:$AR$12,0),4))*($G578/INDEX($AV$5:$BA$12,MATCH($D578,$AR$5:$AR$12,0),4))^$I578)/((EXP(-$G578/INDEX($AV$5:$BA$12,MATCH($D578,$AR$5:$AR$12,0),1))*($G578/INDEX($AV$5:$BA$12,MATCH($D578,$AR$5:$AR$12,0),1))^$I578)+(EXP(-$G578/INDEX($AV$5:$BA$12,MATCH($D578,$AR$5:$AR$12,0),2))*($G578/INDEX($AV$5:$BA$12,MATCH($D578,$AR$5:$AR$12,0),2))^$I578)+(EXP(-$G578/INDEX($AV$5:$BA$12,MATCH($D578,$AR$5:$AR$12,0),3))*($G578/INDEX($AV$5:$BA$12,MATCH($D578,$AR$5:$AR$12,0),3))^$I578)+(EXP(-$G578/INDEX($AV$5:$BA$12,MATCH($D578,$AR$5:$AR$12,0),4))*($G578/INDEX($AV$5:$BA$12,MATCH($D578,$AR$5:$AR$12,0),4))^$I578)+(EXP(-$G578/INDEX($AV$5:$BA$12,MATCH($D578,$AR$5:$AR$12,0),5))*($G578/INDEX($AV$5:$BA$12,MATCH($D578,$AR$5:$AR$12,0),5))^$I578)+(EXP(-$G578/INDEX($AV$5:$BA$12,MATCH($D578,$AR$5:$AR$12,0),6))*($G578/INDEX($AV$5:$BA$12,MATCH($D578,$AR$5:$AR$12,0),6))^$I578)),0)</x:f>
        <x:v>0</x:v>
      </x:c>
      <x:c r="AC578" s="145" t="n">
        <x:f>IFERROR((EXP(-$G578/INDEX($AV$5:$BA$12,MATCH($D578,$AR$5:$AR$12,0),5))*($G578/INDEX($AV$5:$BA$12,MATCH($D578,$AR$5:$AR$12,0),5))^$I578)/((EXP(-$G578/INDEX($AV$5:$BA$12,MATCH($D578,$AR$5:$AR$12,0),1))*($G578/INDEX($AV$5:$BA$12,MATCH($D578,$AR$5:$AR$12,0),1))^$I578)+(EXP(-$G578/INDEX($AV$5:$BA$12,MATCH($D578,$AR$5:$AR$12,0),2))*($G578/INDEX($AV$5:$BA$12,MATCH($D578,$AR$5:$AR$12,0),2))^$I578)+(EXP(-$G578/INDEX($AV$5:$BA$12,MATCH($D578,$AR$5:$AR$12,0),3))*($G578/INDEX($AV$5:$BA$12,MATCH($D578,$AR$5:$AR$12,0),3))^$I578)+(EXP(-$G578/INDEX($AV$5:$BA$12,MATCH($D578,$AR$5:$AR$12,0),4))*($G578/INDEX($AV$5:$BA$12,MATCH($D578,$AR$5:$AR$12,0),4))^$I578)+(EXP(-$G578/INDEX($AV$5:$BA$12,MATCH($D578,$AR$5:$AR$12,0),5))*($G578/INDEX($AV$5:$BA$12,MATCH($D578,$AR$5:$AR$12,0),5))^$I578)+(EXP(-$G578/INDEX($AV$5:$BA$12,MATCH($D578,$AR$5:$AR$12,0),6))*($G578/INDEX($AV$5:$BA$12,MATCH($D578,$AR$5:$AR$12,0),6))^$I578)),0)</x:f>
        <x:v>0</x:v>
      </x:c>
      <x:c r="AD578" s="145" t="n">
        <x:f>IFERROR((EXP(-$G578/INDEX($AV$5:$BA$12,MATCH($D578,$AR$5:$AR$12,0),6))*($G578/INDEX($AV$5:$BA$12,MATCH($D578,$AR$5:$AR$12,0),6))^$I578)/((EXP(-$G578/INDEX($AV$5:$BA$12,MATCH($D578,$AR$5:$AR$12,0),1))*($G578/INDEX($AV$5:$BA$12,MATCH($D578,$AR$5:$AR$12,0),1))^$I578)+(EXP(-$G578/INDEX($AV$5:$BA$12,MATCH($D578,$AR$5:$AR$12,0),2))*($G578/INDEX($AV$5:$BA$12,MATCH($D578,$AR$5:$AR$12,0),2))^$I578)+(EXP(-$G578/INDEX($AV$5:$BA$12,MATCH($D578,$AR$5:$AR$12,0),3))*($G578/INDEX($AV$5:$BA$12,MATCH($D578,$AR$5:$AR$12,0),3))^$I578)+(EXP(-$G578/INDEX($AV$5:$BA$12,MATCH($D578,$AR$5:$AR$12,0),4))*($G578/INDEX($AV$5:$BA$12,MATCH($D578,$AR$5:$AR$12,0),4))^$I578)+(EXP(-$G578/INDEX($AV$5:$BA$12,MATCH($D578,$AR$5:$AR$12,0),5))*($G578/INDEX($AV$5:$BA$12,MATCH($D578,$AR$5:$AR$12,0),5))^$I578)+(EXP(-$G578/INDEX($AV$5:$BA$12,MATCH($D578,$AR$5:$AR$12,0),6))*($G578/INDEX($AV$5:$BA$12,MATCH($D578,$AR$5:$AR$12,0),6))^$I578)),0)</x:f>
        <x:v>0</x:v>
      </x:c>
      <x:c r="AE578" s="145" t="n">
        <x:f>IFERROR((EXP(-$G578/INDEX($BB$5:$BG$12,MATCH($D578,$AR$5:$AR$12,0),1))*($G578/INDEX($BB$5:$BG$12,MATCH($D578,$AR$5:$AR$12,0),1))^$J578)/((EXP(-$G578/INDEX($BB$5:$BG$12,MATCH($D578,$AR$5:$AR$12,0),1))*($G578/INDEX($BB$5:$BG$12,MATCH($D578,$AR$5:$AR$12,0),1))^$J578)+(EXP(-$G578/INDEX($BB$5:$BG$12,MATCH($D578,$AR$5:$AR$12,0),2))*($G578/INDEX($BB$5:$BG$12,MATCH($D578,$AR$5:$AR$12,0),2))^$J578)+(EXP(-$G578/INDEX($BB$5:$BG$12,MATCH($D578,$AR$5:$AR$12,0),3))*($G578/INDEX($BB$5:$BG$12,MATCH($D578,$AR$5:$AR$12,0),3))^$J578)+(EXP(-$G578/INDEX($BB$5:$BG$12,MATCH($D578,$AR$5:$AR$12,0),4))*($G578/INDEX($BB$5:$BG$12,MATCH($D578,$AR$5:$AR$12,0),4))^$J578)+(EXP(-$G578/INDEX($BB$5:$BG$12,MATCH($D578,$AR$5:$AR$12,0),5))*($G578/INDEX($BB$5:$BG$12,MATCH($D578,$AR$5:$AR$12,0),5))^$J578)+(EXP(-$G578/INDEX($BB$5:$BG$12,MATCH($D578,$AR$5:$AR$12,0),6))*($G578/INDEX($BB$5:$BG$12,MATCH($D578,$AR$5:$AR$12,0),6))^$J578)),0)</x:f>
        <x:v>0</x:v>
      </x:c>
      <x:c r="AF578" s="145" t="n">
        <x:f>IFERROR((EXP(-$G578/INDEX($BB$5:$BG$12,MATCH($D578,$AR$5:$AR$12,0),2))*($G578/INDEX($BB$5:$BG$12,MATCH($D578,$AR$5:$AR$12,0),2))^$J578)/((EXP(-$G578/INDEX($BB$5:$BG$12,MATCH($D578,$AR$5:$AR$12,0),1))*($G578/INDEX($BB$5:$BG$12,MATCH($D578,$AR$5:$AR$12,0),1))^$J578)+(EXP(-$G578/INDEX($BB$5:$BG$12,MATCH($D578,$AR$5:$AR$12,0),2))*($G578/INDEX($BB$5:$BG$12,MATCH($D578,$AR$5:$AR$12,0),2))^$J578)+(EXP(-$G578/INDEX($BB$5:$BG$12,MATCH($D578,$AR$5:$AR$12,0),3))*($G578/INDEX($BB$5:$BG$12,MATCH($D578,$AR$5:$AR$12,0),3))^$J578)+(EXP(-$G578/INDEX($BB$5:$BG$12,MATCH($D578,$AR$5:$AR$12,0),4))*($G578/INDEX($BB$5:$BG$12,MATCH($D578,$AR$5:$AR$12,0),4))^$J578)+(EXP(-$G578/INDEX($BB$5:$BG$12,MATCH($D578,$AR$5:$AR$12,0),5))*($G578/INDEX($BB$5:$BG$12,MATCH($D578,$AR$5:$AR$12,0),5))^$J578)+(EXP(-$G578/INDEX($BB$5:$BG$12,MATCH($D578,$AR$5:$AR$12,0),6))*($G578/INDEX($BB$5:$BG$12,MATCH($D578,$AR$5:$AR$12,0),6))^$J578)),0)</x:f>
        <x:v>0</x:v>
      </x:c>
      <x:c r="AG578" s="145" t="n">
        <x:f>IFERROR((EXP(-$G578/INDEX($BB$5:$BG$12,MATCH($D578,$AR$5:$AR$12,0),3))*($G578/INDEX($BB$5:$BG$12,MATCH($D578,$AR$5:$AR$12,0),3))^$J578)/((EXP(-$G578/INDEX($BB$5:$BG$12,MATCH($D578,$AR$5:$AR$12,0),1))*($G578/INDEX($BB$5:$BG$12,MATCH($D578,$AR$5:$AR$12,0),1))^$J578)+(EXP(-$G578/INDEX($BB$5:$BG$12,MATCH($D578,$AR$5:$AR$12,0),2))*($G578/INDEX($BB$5:$BG$12,MATCH($D578,$AR$5:$AR$12,0),2))^$J578)+(EXP(-$G578/INDEX($BB$5:$BG$12,MATCH($D578,$AR$5:$AR$12,0),3))*($G578/INDEX($BB$5:$BG$12,MATCH($D578,$AR$5:$AR$12,0),3))^$J578)+(EXP(-$G578/INDEX($BB$5:$BG$12,MATCH($D578,$AR$5:$AR$12,0),4))*($G578/INDEX($BB$5:$BG$12,MATCH($D578,$AR$5:$AR$12,0),4))^$J578)+(EXP(-$G578/INDEX($BB$5:$BG$12,MATCH($D578,$AR$5:$AR$12,0),5))*($G578/INDEX($BB$5:$BG$12,MATCH($D578,$AR$5:$AR$12,0),5))^$J578)+(EXP(-$G578/INDEX($BB$5:$BG$12,MATCH($D578,$AR$5:$AR$12,0),6))*($G578/INDEX($BB$5:$BG$12,MATCH($D578,$AR$5:$AR$12,0),6))^$J578)),0)</x:f>
        <x:v>0</x:v>
      </x:c>
      <x:c r="AH578" s="145" t="n">
        <x:f>IFERROR((EXP(-$G578/INDEX($BB$5:$BG$12,MATCH($D578,$AR$5:$AR$12,0),4))*($G578/INDEX($BB$5:$BG$12,MATCH($D578,$AR$5:$AR$12,0),4))^$J578)/((EXP(-$G578/INDEX($BB$5:$BG$12,MATCH($D578,$AR$5:$AR$12,0),1))*($G578/INDEX($BB$5:$BG$12,MATCH($D578,$AR$5:$AR$12,0),1))^$J578)+(EXP(-$G578/INDEX($BB$5:$BG$12,MATCH($D578,$AR$5:$AR$12,0),2))*($G578/INDEX($BB$5:$BG$12,MATCH($D578,$AR$5:$AR$12,0),2))^$J578)+(EXP(-$G578/INDEX($BB$5:$BG$12,MATCH($D578,$AR$5:$AR$12,0),3))*($G578/INDEX($BB$5:$BG$12,MATCH($D578,$AR$5:$AR$12,0),3))^$J578)+(EXP(-$G578/INDEX($BB$5:$BG$12,MATCH($D578,$AR$5:$AR$12,0),4))*($G578/INDEX($BB$5:$BG$12,MATCH($D578,$AR$5:$AR$12,0),4))^$J578)+(EXP(-$G578/INDEX($BB$5:$BG$12,MATCH($D578,$AR$5:$AR$12,0),5))*($G578/INDEX($BB$5:$BG$12,MATCH($D578,$AR$5:$AR$12,0),5))^$J578)+(EXP(-$G578/INDEX($BB$5:$BG$12,MATCH($D578,$AR$5:$AR$12,0),6))*($G578/INDEX($BB$5:$BG$12,MATCH($D578,$AR$5:$AR$12,0),6))^$J578)),0)</x:f>
        <x:v>0</x:v>
      </x:c>
      <x:c r="AI578" s="145" t="n">
        <x:f>IFERROR((EXP(-$G578/INDEX($BB$5:$BG$12,MATCH($D578,$AR$5:$AR$12,0),5))*($G578/INDEX($BB$5:$BG$12,MATCH($D578,$AR$5:$AR$12,0),5))^$J578)/((EXP(-$G578/INDEX($BB$5:$BG$12,MATCH($D578,$AR$5:$AR$12,0),1))*($G578/INDEX($BB$5:$BG$12,MATCH($D578,$AR$5:$AR$12,0),1))^$J578)+(EXP(-$G578/INDEX($BB$5:$BG$12,MATCH($D578,$AR$5:$AR$12,0),2))*($G578/INDEX($BB$5:$BG$12,MATCH($D578,$AR$5:$AR$12,0),2))^$J578)+(EXP(-$G578/INDEX($BB$5:$BG$12,MATCH($D578,$AR$5:$AR$12,0),3))*($G578/INDEX($BB$5:$BG$12,MATCH($D578,$AR$5:$AR$12,0),3))^$J578)+(EXP(-$G578/INDEX($BB$5:$BG$12,MATCH($D578,$AR$5:$AR$12,0),4))*($G578/INDEX($BB$5:$BG$12,MATCH($D578,$AR$5:$AR$12,0),4))^$J578)+(EXP(-$G578/INDEX($BB$5:$BG$12,MATCH($D578,$AR$5:$AR$12,0),5))*($G578/INDEX($BB$5:$BG$12,MATCH($D578,$AR$5:$AR$12,0),5))^$J578)+(EXP(-$G578/INDEX($BB$5:$BG$12,MATCH($D578,$AR$5:$AR$12,0),6))*($G578/INDEX($BB$5:$BG$12,MATCH($D578,$AR$5:$AR$12,0),6))^$J578)),0)</x:f>
        <x:v>0</x:v>
      </x:c>
      <x:c r="AJ578" s="145" t="n">
        <x:f>IFERROR((EXP(-$G578/INDEX($BB$5:$BG$12,MATCH($D578,$AR$5:$AR$12,0),6))*($G578/INDEX($BB$5:$BG$12,MATCH($D578,$AR$5:$AR$12,0),6))^$J578)/((EXP(-$G578/INDEX($BB$5:$BG$12,MATCH($D578,$AR$5:$AR$12,0),1))*($G578/INDEX($BB$5:$BG$12,MATCH($D578,$AR$5:$AR$12,0),1))^$J578)+(EXP(-$G578/INDEX($BB$5:$BG$12,MATCH($D578,$AR$5:$AR$12,0),2))*($G578/INDEX($BB$5:$BG$12,MATCH($D578,$AR$5:$AR$12,0),2))^$J578)+(EXP(-$G578/INDEX($BB$5:$BG$12,MATCH($D578,$AR$5:$AR$12,0),3))*($G578/INDEX($BB$5:$BG$12,MATCH($D578,$AR$5:$AR$12,0),3))^$J578)+(EXP(-$G578/INDEX($BB$5:$BG$12,MATCH($D578,$AR$5:$AR$12,0),4))*($G578/INDEX($BB$5:$BG$12,MATCH($D578,$AR$5:$AR$12,0),4))^$J578)+(EXP(-$G578/INDEX($BB$5:$BG$12,MATCH($D578,$AR$5:$AR$12,0),5))*($G578/INDEX($BB$5:$BG$12,MATCH($D578,$AR$5:$AR$12,0),5))^$J578)+(EXP(-$G578/INDEX($BB$5:$BG$12,MATCH($D578,$AR$5:$AR$12,0),6))*($G578/INDEX($BB$5:$BG$12,MATCH($D578,$AR$5:$AR$12,0),6))^$J578)),0)</x:f>
        <x:v>0</x:v>
      </x:c>
      <x:c r="BJ578"/>
      <x:c r="BK578"/>
      <x:c r="BL578"/>
      <x:c r="BM578"/>
      <x:c r="BN578"/>
      <x:c r="BO578"/>
      <x:c r="BP578"/>
      <x:c r="BQ578"/>
      <x:c r="BR578"/>
      <x:c r="BS578"/>
      <x:c r="BT578"/>
      <x:c r="BU578"/>
      <x:c r="BV578"/>
      <x:c r="BW578"/>
      <x:c r="BX578"/>
      <x:c r="BY578"/>
      <x:c r="BZ578"/>
    </x:row>
    <x:row r="579">
      <x:c r="A579" s="30" t="n">
        <x:f>'対象台データ'!A577</x:f>
        <x:v>46230</x:v>
      </x:c>
      <x:c r="B579" s="1004" t="str">
        <x:f>'対象台データ'!B577</x:f>
        <x:v>月</x:v>
      </x:c>
      <x:c r="C579" s="1004" t="str">
        <x:f>'対象台データ'!C577</x:f>
        <x:v>7/27</x:v>
      </x:c>
      <x:c r="D579" t="str">
        <x:f>'対象台データ'!D577</x:f>
        <x:v>ソードアート・オンラインⅡ</x:v>
      </x:c>
      <x:c r="E579" s="1015" t="n">
        <x:f>IF($X579="A",MIN(100,MAX(0,55+(V579-55)*(1+0.4*SQRT(MIN(G579/8000,1))))),MIN(100,MAX(0,V579)))</x:f>
        <x:v>27.567199999999993</x:v>
      </x:c>
      <x:c r="F579" s="1017" t="n">
        <x:f>'対象台データ'!E577</x:f>
        <x:v>640</x:v>
      </x:c>
      <x:c r="G579" s="644" t="n">
        <x:f>'対象台データ'!F577</x:f>
        <x:v>8102</x:v>
      </x:c>
      <x:c r="H579" s="644" t="n">
        <x:f>'対象台データ'!G577</x:f>
        <x:v>-5754</x:v>
      </x:c>
      <x:c r="I579" s="644" t="n">
        <x:f>'対象台データ'!H577</x:f>
        <x:v>0</x:v>
      </x:c>
      <x:c r="J579" s="644" t="n">
        <x:f>'対象台データ'!I577</x:f>
        <x:v>0</x:v>
      </x:c>
      <x:c r="K579" s="145" t="n">
        <x:f>'対象台データ'!K577</x:f>
        <x:v>0.7632683288077018</x:v>
      </x:c>
      <x:c r="L579" s="28" t="n">
        <x:f>IF(G579&lt;=0,5,IF(G579&lt;1500,5+(G579-0)*(20-5)/(1500-0),IF(G579&lt;3000,20+(G579-1500)*(40-20)/(3000-1500),IF(G579&lt;4500,40+(G579-3000)*(58-40)/(4500-3000),IF(G579&lt;6000,58+(G579-4500)*(72-58)/(6000-4500),IF(G579&lt;7500,72+(G579-6000)*(84-72)/(7500-6000),IF(G579&lt;9000,84+(G579-7500)*(93-84)/(9000-7500),IF(G579&lt;11000,93+(G579-9000)*(100-93)/(11000-9000),100))))))))</x:f>
        <x:v>87.612</x:v>
      </x:c>
      <x:c r="M579" s="28" t="n">
        <x:v>1</x:v>
      </x:c>
      <x:c r="N579" s="28" t="n">
        <x:f>MIN(100,L579*M579)</x:f>
        <x:v>87.612</x:v>
      </x:c>
      <x:c r="O579" s="28" t="n">
        <x:f>IF(K579&lt;=0.8,0,IF(K579&lt;0.9,0+(K579-0.8)*(10-0)/(0.9-0.8),IF(K579&lt;1,10+(K579-0.9)*(35-10)/(1-0.9),IF(K579&lt;1.2,35+(K579-1)*(87-35)/(1.2-1),IF(K579&lt;1.3,87+(K579-1.2)*(96-87)/(1.3-1.2),IF(K579&lt;1.45,96+(K579-1.3)*(100-96)/(1.45-1.3),100))))))</x:f>
        <x:v>0</x:v>
      </x:c>
      <x:c r="P579" s="145" t="n">
        <x:f>MIN(1,SQRT(G579/8000))</x:f>
        <x:v>1</x:v>
      </x:c>
      <x:c r="Q579" s="28" t="n">
        <x:f>35+(O579-35)*P579</x:f>
        <x:v>0</x:v>
      </x:c>
      <x:c r="R579" s="28" t="n">
        <x:f>IF(K579&lt;0.95,MIN(25,(0.95-K579)*250),0)</x:f>
        <x:v>25</x:v>
      </x:c>
      <x:c r="S579" s="28" t="n">
        <x:f>IF($X579="A",Y579*5+Z579*15+AA579*30+AB579*60+AC579*80+AD579*100,0)</x:f>
        <x:v>0</x:v>
      </x:c>
      <x:c r="T579" s="28" t="n">
        <x:f>IF($X579="A",AE579*5+AF579*15+AG579*30+AH579*60+AI579*80+AJ579*100,0)</x:f>
        <x:v>0</x:v>
      </x:c>
      <x:c r="U579" s="28" t="n">
        <x:f>IF($X579="A",S579*15%+T579*30%+Q579*55%,0)</x:f>
        <x:v>0</x:v>
      </x:c>
      <x:c r="V579" s="1019" t="n">
        <x:f>IF($X579="A",U579*80%+N579*20%,N579*IFERROR(INDEX($AT$5:$AT$60,MATCH($D579,$AR$5:$AR$60,0)),0.6)+Q579*IFERROR(INDEX($AU$5:$AU$60,MATCH($D579,$AR$5:$AR$60,0)),0.4)-R579)</x:f>
        <x:v>27.567199999999993</x:v>
      </x:c>
      <x:c r="W579" s="25" t="str">
        <x:f>IF(E579&gt;=90,"設定6級候補",IF(E579&gt;=75,"設定4以上強候補",IF(E579&gt;=60,"設定4以上を疑う","要観察")))</x:f>
        <x:v>要観察</x:v>
      </x:c>
      <x:c r="X579" s="1004" t="str">
        <x:f>IFERROR(INDEX($AS$5:$AS$60,MATCH($D579,$AR$5:$AR$60,0)),"AT")</x:f>
        <x:v>AT</x:v>
      </x:c>
      <x:c r="Y579" s="145" t="n">
        <x:f>IFERROR((EXP(-$G579/INDEX($AV$5:$BA$12,MATCH($D579,$AR$5:$AR$12,0),1))*($G579/INDEX($AV$5:$BA$12,MATCH($D579,$AR$5:$AR$12,0),1))^$I579)/((EXP(-$G579/INDEX($AV$5:$BA$12,MATCH($D579,$AR$5:$AR$12,0),1))*($G579/INDEX($AV$5:$BA$12,MATCH($D579,$AR$5:$AR$12,0),1))^$I579)+(EXP(-$G579/INDEX($AV$5:$BA$12,MATCH($D579,$AR$5:$AR$12,0),2))*($G579/INDEX($AV$5:$BA$12,MATCH($D579,$AR$5:$AR$12,0),2))^$I579)+(EXP(-$G579/INDEX($AV$5:$BA$12,MATCH($D579,$AR$5:$AR$12,0),3))*($G579/INDEX($AV$5:$BA$12,MATCH($D579,$AR$5:$AR$12,0),3))^$I579)+(EXP(-$G579/INDEX($AV$5:$BA$12,MATCH($D579,$AR$5:$AR$12,0),4))*($G579/INDEX($AV$5:$BA$12,MATCH($D579,$AR$5:$AR$12,0),4))^$I579)+(EXP(-$G579/INDEX($AV$5:$BA$12,MATCH($D579,$AR$5:$AR$12,0),5))*($G579/INDEX($AV$5:$BA$12,MATCH($D579,$AR$5:$AR$12,0),5))^$I579)+(EXP(-$G579/INDEX($AV$5:$BA$12,MATCH($D579,$AR$5:$AR$12,0),6))*($G579/INDEX($AV$5:$BA$12,MATCH($D579,$AR$5:$AR$12,0),6))^$I579)),0)</x:f>
        <x:v>0</x:v>
      </x:c>
      <x:c r="Z579" s="145" t="n">
        <x:f>IFERROR((EXP(-$G579/INDEX($AV$5:$BA$12,MATCH($D579,$AR$5:$AR$12,0),2))*($G579/INDEX($AV$5:$BA$12,MATCH($D579,$AR$5:$AR$12,0),2))^$I579)/((EXP(-$G579/INDEX($AV$5:$BA$12,MATCH($D579,$AR$5:$AR$12,0),1))*($G579/INDEX($AV$5:$BA$12,MATCH($D579,$AR$5:$AR$12,0),1))^$I579)+(EXP(-$G579/INDEX($AV$5:$BA$12,MATCH($D579,$AR$5:$AR$12,0),2))*($G579/INDEX($AV$5:$BA$12,MATCH($D579,$AR$5:$AR$12,0),2))^$I579)+(EXP(-$G579/INDEX($AV$5:$BA$12,MATCH($D579,$AR$5:$AR$12,0),3))*($G579/INDEX($AV$5:$BA$12,MATCH($D579,$AR$5:$AR$12,0),3))^$I579)+(EXP(-$G579/INDEX($AV$5:$BA$12,MATCH($D579,$AR$5:$AR$12,0),4))*($G579/INDEX($AV$5:$BA$12,MATCH($D579,$AR$5:$AR$12,0),4))^$I579)+(EXP(-$G579/INDEX($AV$5:$BA$12,MATCH($D579,$AR$5:$AR$12,0),5))*($G579/INDEX($AV$5:$BA$12,MATCH($D579,$AR$5:$AR$12,0),5))^$I579)+(EXP(-$G579/INDEX($AV$5:$BA$12,MATCH($D579,$AR$5:$AR$12,0),6))*($G579/INDEX($AV$5:$BA$12,MATCH($D579,$AR$5:$AR$12,0),6))^$I579)),0)</x:f>
        <x:v>0</x:v>
      </x:c>
      <x:c r="AA579" s="145" t="n">
        <x:f>IFERROR((EXP(-$G579/INDEX($AV$5:$BA$12,MATCH($D579,$AR$5:$AR$12,0),3))*($G579/INDEX($AV$5:$BA$12,MATCH($D579,$AR$5:$AR$12,0),3))^$I579)/((EXP(-$G579/INDEX($AV$5:$BA$12,MATCH($D579,$AR$5:$AR$12,0),1))*($G579/INDEX($AV$5:$BA$12,MATCH($D579,$AR$5:$AR$12,0),1))^$I579)+(EXP(-$G579/INDEX($AV$5:$BA$12,MATCH($D579,$AR$5:$AR$12,0),2))*($G579/INDEX($AV$5:$BA$12,MATCH($D579,$AR$5:$AR$12,0),2))^$I579)+(EXP(-$G579/INDEX($AV$5:$BA$12,MATCH($D579,$AR$5:$AR$12,0),3))*($G579/INDEX($AV$5:$BA$12,MATCH($D579,$AR$5:$AR$12,0),3))^$I579)+(EXP(-$G579/INDEX($AV$5:$BA$12,MATCH($D579,$AR$5:$AR$12,0),4))*($G579/INDEX($AV$5:$BA$12,MATCH($D579,$AR$5:$AR$12,0),4))^$I579)+(EXP(-$G579/INDEX($AV$5:$BA$12,MATCH($D579,$AR$5:$AR$12,0),5))*($G579/INDEX($AV$5:$BA$12,MATCH($D579,$AR$5:$AR$12,0),5))^$I579)+(EXP(-$G579/INDEX($AV$5:$BA$12,MATCH($D579,$AR$5:$AR$12,0),6))*($G579/INDEX($AV$5:$BA$12,MATCH($D579,$AR$5:$AR$12,0),6))^$I579)),0)</x:f>
        <x:v>0</x:v>
      </x:c>
      <x:c r="AB579" s="145" t="n">
        <x:f>IFERROR((EXP(-$G579/INDEX($AV$5:$BA$12,MATCH($D579,$AR$5:$AR$12,0),4))*($G579/INDEX($AV$5:$BA$12,MATCH($D579,$AR$5:$AR$12,0),4))^$I579)/((EXP(-$G579/INDEX($AV$5:$BA$12,MATCH($D579,$AR$5:$AR$12,0),1))*($G579/INDEX($AV$5:$BA$12,MATCH($D579,$AR$5:$AR$12,0),1))^$I579)+(EXP(-$G579/INDEX($AV$5:$BA$12,MATCH($D579,$AR$5:$AR$12,0),2))*($G579/INDEX($AV$5:$BA$12,MATCH($D579,$AR$5:$AR$12,0),2))^$I579)+(EXP(-$G579/INDEX($AV$5:$BA$12,MATCH($D579,$AR$5:$AR$12,0),3))*($G579/INDEX($AV$5:$BA$12,MATCH($D579,$AR$5:$AR$12,0),3))^$I579)+(EXP(-$G579/INDEX($AV$5:$BA$12,MATCH($D579,$AR$5:$AR$12,0),4))*($G579/INDEX($AV$5:$BA$12,MATCH($D579,$AR$5:$AR$12,0),4))^$I579)+(EXP(-$G579/INDEX($AV$5:$BA$12,MATCH($D579,$AR$5:$AR$12,0),5))*($G579/INDEX($AV$5:$BA$12,MATCH($D579,$AR$5:$AR$12,0),5))^$I579)+(EXP(-$G579/INDEX($AV$5:$BA$12,MATCH($D579,$AR$5:$AR$12,0),6))*($G579/INDEX($AV$5:$BA$12,MATCH($D579,$AR$5:$AR$12,0),6))^$I579)),0)</x:f>
        <x:v>0</x:v>
      </x:c>
      <x:c r="AC579" s="145" t="n">
        <x:f>IFERROR((EXP(-$G579/INDEX($AV$5:$BA$12,MATCH($D579,$AR$5:$AR$12,0),5))*($G579/INDEX($AV$5:$BA$12,MATCH($D579,$AR$5:$AR$12,0),5))^$I579)/((EXP(-$G579/INDEX($AV$5:$BA$12,MATCH($D579,$AR$5:$AR$12,0),1))*($G579/INDEX($AV$5:$BA$12,MATCH($D579,$AR$5:$AR$12,0),1))^$I579)+(EXP(-$G579/INDEX($AV$5:$BA$12,MATCH($D579,$AR$5:$AR$12,0),2))*($G579/INDEX($AV$5:$BA$12,MATCH($D579,$AR$5:$AR$12,0),2))^$I579)+(EXP(-$G579/INDEX($AV$5:$BA$12,MATCH($D579,$AR$5:$AR$12,0),3))*($G579/INDEX($AV$5:$BA$12,MATCH($D579,$AR$5:$AR$12,0),3))^$I579)+(EXP(-$G579/INDEX($AV$5:$BA$12,MATCH($D579,$AR$5:$AR$12,0),4))*($G579/INDEX($AV$5:$BA$12,MATCH($D579,$AR$5:$AR$12,0),4))^$I579)+(EXP(-$G579/INDEX($AV$5:$BA$12,MATCH($D579,$AR$5:$AR$12,0),5))*($G579/INDEX($AV$5:$BA$12,MATCH($D579,$AR$5:$AR$12,0),5))^$I579)+(EXP(-$G579/INDEX($AV$5:$BA$12,MATCH($D579,$AR$5:$AR$12,0),6))*($G579/INDEX($AV$5:$BA$12,MATCH($D579,$AR$5:$AR$12,0),6))^$I579)),0)</x:f>
        <x:v>0</x:v>
      </x:c>
      <x:c r="AD579" s="145" t="n">
        <x:f>IFERROR((EXP(-$G579/INDEX($AV$5:$BA$12,MATCH($D579,$AR$5:$AR$12,0),6))*($G579/INDEX($AV$5:$BA$12,MATCH($D579,$AR$5:$AR$12,0),6))^$I579)/((EXP(-$G579/INDEX($AV$5:$BA$12,MATCH($D579,$AR$5:$AR$12,0),1))*($G579/INDEX($AV$5:$BA$12,MATCH($D579,$AR$5:$AR$12,0),1))^$I579)+(EXP(-$G579/INDEX($AV$5:$BA$12,MATCH($D579,$AR$5:$AR$12,0),2))*($G579/INDEX($AV$5:$BA$12,MATCH($D579,$AR$5:$AR$12,0),2))^$I579)+(EXP(-$G579/INDEX($AV$5:$BA$12,MATCH($D579,$AR$5:$AR$12,0),3))*($G579/INDEX($AV$5:$BA$12,MATCH($D579,$AR$5:$AR$12,0),3))^$I579)+(EXP(-$G579/INDEX($AV$5:$BA$12,MATCH($D579,$AR$5:$AR$12,0),4))*($G579/INDEX($AV$5:$BA$12,MATCH($D579,$AR$5:$AR$12,0),4))^$I579)+(EXP(-$G579/INDEX($AV$5:$BA$12,MATCH($D579,$AR$5:$AR$12,0),5))*($G579/INDEX($AV$5:$BA$12,MATCH($D579,$AR$5:$AR$12,0),5))^$I579)+(EXP(-$G579/INDEX($AV$5:$BA$12,MATCH($D579,$AR$5:$AR$12,0),6))*($G579/INDEX($AV$5:$BA$12,MATCH($D579,$AR$5:$AR$12,0),6))^$I579)),0)</x:f>
        <x:v>0</x:v>
      </x:c>
      <x:c r="AE579" s="145" t="n">
        <x:f>IFERROR((EXP(-$G579/INDEX($BB$5:$BG$12,MATCH($D579,$AR$5:$AR$12,0),1))*($G579/INDEX($BB$5:$BG$12,MATCH($D579,$AR$5:$AR$12,0),1))^$J579)/((EXP(-$G579/INDEX($BB$5:$BG$12,MATCH($D579,$AR$5:$AR$12,0),1))*($G579/INDEX($BB$5:$BG$12,MATCH($D579,$AR$5:$AR$12,0),1))^$J579)+(EXP(-$G579/INDEX($BB$5:$BG$12,MATCH($D579,$AR$5:$AR$12,0),2))*($G579/INDEX($BB$5:$BG$12,MATCH($D579,$AR$5:$AR$12,0),2))^$J579)+(EXP(-$G579/INDEX($BB$5:$BG$12,MATCH($D579,$AR$5:$AR$12,0),3))*($G579/INDEX($BB$5:$BG$12,MATCH($D579,$AR$5:$AR$12,0),3))^$J579)+(EXP(-$G579/INDEX($BB$5:$BG$12,MATCH($D579,$AR$5:$AR$12,0),4))*($G579/INDEX($BB$5:$BG$12,MATCH($D579,$AR$5:$AR$12,0),4))^$J579)+(EXP(-$G579/INDEX($BB$5:$BG$12,MATCH($D579,$AR$5:$AR$12,0),5))*($G579/INDEX($BB$5:$BG$12,MATCH($D579,$AR$5:$AR$12,0),5))^$J579)+(EXP(-$G579/INDEX($BB$5:$BG$12,MATCH($D579,$AR$5:$AR$12,0),6))*($G579/INDEX($BB$5:$BG$12,MATCH($D579,$AR$5:$AR$12,0),6))^$J579)),0)</x:f>
        <x:v>0</x:v>
      </x:c>
      <x:c r="AF579" s="145" t="n">
        <x:f>IFERROR((EXP(-$G579/INDEX($BB$5:$BG$12,MATCH($D579,$AR$5:$AR$12,0),2))*($G579/INDEX($BB$5:$BG$12,MATCH($D579,$AR$5:$AR$12,0),2))^$J579)/((EXP(-$G579/INDEX($BB$5:$BG$12,MATCH($D579,$AR$5:$AR$12,0),1))*($G579/INDEX($BB$5:$BG$12,MATCH($D579,$AR$5:$AR$12,0),1))^$J579)+(EXP(-$G579/INDEX($BB$5:$BG$12,MATCH($D579,$AR$5:$AR$12,0),2))*($G579/INDEX($BB$5:$BG$12,MATCH($D579,$AR$5:$AR$12,0),2))^$J579)+(EXP(-$G579/INDEX($BB$5:$BG$12,MATCH($D579,$AR$5:$AR$12,0),3))*($G579/INDEX($BB$5:$BG$12,MATCH($D579,$AR$5:$AR$12,0),3))^$J579)+(EXP(-$G579/INDEX($BB$5:$BG$12,MATCH($D579,$AR$5:$AR$12,0),4))*($G579/INDEX($BB$5:$BG$12,MATCH($D579,$AR$5:$AR$12,0),4))^$J579)+(EXP(-$G579/INDEX($BB$5:$BG$12,MATCH($D579,$AR$5:$AR$12,0),5))*($G579/INDEX($BB$5:$BG$12,MATCH($D579,$AR$5:$AR$12,0),5))^$J579)+(EXP(-$G579/INDEX($BB$5:$BG$12,MATCH($D579,$AR$5:$AR$12,0),6))*($G579/INDEX($BB$5:$BG$12,MATCH($D579,$AR$5:$AR$12,0),6))^$J579)),0)</x:f>
        <x:v>0</x:v>
      </x:c>
      <x:c r="AG579" s="145" t="n">
        <x:f>IFERROR((EXP(-$G579/INDEX($BB$5:$BG$12,MATCH($D579,$AR$5:$AR$12,0),3))*($G579/INDEX($BB$5:$BG$12,MATCH($D579,$AR$5:$AR$12,0),3))^$J579)/((EXP(-$G579/INDEX($BB$5:$BG$12,MATCH($D579,$AR$5:$AR$12,0),1))*($G579/INDEX($BB$5:$BG$12,MATCH($D579,$AR$5:$AR$12,0),1))^$J579)+(EXP(-$G579/INDEX($BB$5:$BG$12,MATCH($D579,$AR$5:$AR$12,0),2))*($G579/INDEX($BB$5:$BG$12,MATCH($D579,$AR$5:$AR$12,0),2))^$J579)+(EXP(-$G579/INDEX($BB$5:$BG$12,MATCH($D579,$AR$5:$AR$12,0),3))*($G579/INDEX($BB$5:$BG$12,MATCH($D579,$AR$5:$AR$12,0),3))^$J579)+(EXP(-$G579/INDEX($BB$5:$BG$12,MATCH($D579,$AR$5:$AR$12,0),4))*($G579/INDEX($BB$5:$BG$12,MATCH($D579,$AR$5:$AR$12,0),4))^$J579)+(EXP(-$G579/INDEX($BB$5:$BG$12,MATCH($D579,$AR$5:$AR$12,0),5))*($G579/INDEX($BB$5:$BG$12,MATCH($D579,$AR$5:$AR$12,0),5))^$J579)+(EXP(-$G579/INDEX($BB$5:$BG$12,MATCH($D579,$AR$5:$AR$12,0),6))*($G579/INDEX($BB$5:$BG$12,MATCH($D579,$AR$5:$AR$12,0),6))^$J579)),0)</x:f>
        <x:v>0</x:v>
      </x:c>
      <x:c r="AH579" s="145" t="n">
        <x:f>IFERROR((EXP(-$G579/INDEX($BB$5:$BG$12,MATCH($D579,$AR$5:$AR$12,0),4))*($G579/INDEX($BB$5:$BG$12,MATCH($D579,$AR$5:$AR$12,0),4))^$J579)/((EXP(-$G579/INDEX($BB$5:$BG$12,MATCH($D579,$AR$5:$AR$12,0),1))*($G579/INDEX($BB$5:$BG$12,MATCH($D579,$AR$5:$AR$12,0),1))^$J579)+(EXP(-$G579/INDEX($BB$5:$BG$12,MATCH($D579,$AR$5:$AR$12,0),2))*($G579/INDEX($BB$5:$BG$12,MATCH($D579,$AR$5:$AR$12,0),2))^$J579)+(EXP(-$G579/INDEX($BB$5:$BG$12,MATCH($D579,$AR$5:$AR$12,0),3))*($G579/INDEX($BB$5:$BG$12,MATCH($D579,$AR$5:$AR$12,0),3))^$J579)+(EXP(-$G579/INDEX($BB$5:$BG$12,MATCH($D579,$AR$5:$AR$12,0),4))*($G579/INDEX($BB$5:$BG$12,MATCH($D579,$AR$5:$AR$12,0),4))^$J579)+(EXP(-$G579/INDEX($BB$5:$BG$12,MATCH($D579,$AR$5:$AR$12,0),5))*($G579/INDEX($BB$5:$BG$12,MATCH($D579,$AR$5:$AR$12,0),5))^$J579)+(EXP(-$G579/INDEX($BB$5:$BG$12,MATCH($D579,$AR$5:$AR$12,0),6))*($G579/INDEX($BB$5:$BG$12,MATCH($D579,$AR$5:$AR$12,0),6))^$J579)),0)</x:f>
        <x:v>0</x:v>
      </x:c>
      <x:c r="AI579" s="145" t="n">
        <x:f>IFERROR((EXP(-$G579/INDEX($BB$5:$BG$12,MATCH($D579,$AR$5:$AR$12,0),5))*($G579/INDEX($BB$5:$BG$12,MATCH($D579,$AR$5:$AR$12,0),5))^$J579)/((EXP(-$G579/INDEX($BB$5:$BG$12,MATCH($D579,$AR$5:$AR$12,0),1))*($G579/INDEX($BB$5:$BG$12,MATCH($D579,$AR$5:$AR$12,0),1))^$J579)+(EXP(-$G579/INDEX($BB$5:$BG$12,MATCH($D579,$AR$5:$AR$12,0),2))*($G579/INDEX($BB$5:$BG$12,MATCH($D579,$AR$5:$AR$12,0),2))^$J579)+(EXP(-$G579/INDEX($BB$5:$BG$12,MATCH($D579,$AR$5:$AR$12,0),3))*($G579/INDEX($BB$5:$BG$12,MATCH($D579,$AR$5:$AR$12,0),3))^$J579)+(EXP(-$G579/INDEX($BB$5:$BG$12,MATCH($D579,$AR$5:$AR$12,0),4))*($G579/INDEX($BB$5:$BG$12,MATCH($D579,$AR$5:$AR$12,0),4))^$J579)+(EXP(-$G579/INDEX($BB$5:$BG$12,MATCH($D579,$AR$5:$AR$12,0),5))*($G579/INDEX($BB$5:$BG$12,MATCH($D579,$AR$5:$AR$12,0),5))^$J579)+(EXP(-$G579/INDEX($BB$5:$BG$12,MATCH($D579,$AR$5:$AR$12,0),6))*($G579/INDEX($BB$5:$BG$12,MATCH($D579,$AR$5:$AR$12,0),6))^$J579)),0)</x:f>
        <x:v>0</x:v>
      </x:c>
      <x:c r="AJ579" s="145" t="n">
        <x:f>IFERROR((EXP(-$G579/INDEX($BB$5:$BG$12,MATCH($D579,$AR$5:$AR$12,0),6))*($G579/INDEX($BB$5:$BG$12,MATCH($D579,$AR$5:$AR$12,0),6))^$J579)/((EXP(-$G579/INDEX($BB$5:$BG$12,MATCH($D579,$AR$5:$AR$12,0),1))*($G579/INDEX($BB$5:$BG$12,MATCH($D579,$AR$5:$AR$12,0),1))^$J579)+(EXP(-$G579/INDEX($BB$5:$BG$12,MATCH($D579,$AR$5:$AR$12,0),2))*($G579/INDEX($BB$5:$BG$12,MATCH($D579,$AR$5:$AR$12,0),2))^$J579)+(EXP(-$G579/INDEX($BB$5:$BG$12,MATCH($D579,$AR$5:$AR$12,0),3))*($G579/INDEX($BB$5:$BG$12,MATCH($D579,$AR$5:$AR$12,0),3))^$J579)+(EXP(-$G579/INDEX($BB$5:$BG$12,MATCH($D579,$AR$5:$AR$12,0),4))*($G579/INDEX($BB$5:$BG$12,MATCH($D579,$AR$5:$AR$12,0),4))^$J579)+(EXP(-$G579/INDEX($BB$5:$BG$12,MATCH($D579,$AR$5:$AR$12,0),5))*($G579/INDEX($BB$5:$BG$12,MATCH($D579,$AR$5:$AR$12,0),5))^$J579)+(EXP(-$G579/INDEX($BB$5:$BG$12,MATCH($D579,$AR$5:$AR$12,0),6))*($G579/INDEX($BB$5:$BG$12,MATCH($D579,$AR$5:$AR$12,0),6))^$J579)),0)</x:f>
        <x:v>0</x:v>
      </x:c>
      <x:c r="BJ579"/>
      <x:c r="BK579"/>
      <x:c r="BL579"/>
      <x:c r="BM579"/>
      <x:c r="BN579"/>
      <x:c r="BO579"/>
      <x:c r="BP579"/>
      <x:c r="BQ579"/>
      <x:c r="BR579"/>
      <x:c r="BS579"/>
      <x:c r="BT579"/>
      <x:c r="BU579"/>
      <x:c r="BV579"/>
      <x:c r="BW579"/>
      <x:c r="BX579"/>
      <x:c r="BY579"/>
      <x:c r="BZ579"/>
    </x:row>
    <x:row r="580">
      <x:c r="A580" s="30" t="n">
        <x:f>'対象台データ'!A578</x:f>
        <x:v>46230</x:v>
      </x:c>
      <x:c r="B580" s="1004" t="str">
        <x:f>'対象台データ'!B578</x:f>
        <x:v>月</x:v>
      </x:c>
      <x:c r="C580" s="1004" t="str">
        <x:f>'対象台データ'!C578</x:f>
        <x:v>7/27</x:v>
      </x:c>
      <x:c r="D580" t="str">
        <x:f>'対象台データ'!D578</x:f>
        <x:v>ヤバチバ</x:v>
      </x:c>
      <x:c r="E580" s="1015" t="n">
        <x:f>IF($X580="A",MIN(100,MAX(0,55+(V580-55)*(1+0.4*SQRT(MIN(G580/8000,1))))),MIN(100,MAX(0,V580)))</x:f>
        <x:v>43.58391555258463</x:v>
      </x:c>
      <x:c r="F580" s="1017" t="n">
        <x:f>'対象台データ'!E578</x:f>
        <x:v>799</x:v>
      </x:c>
      <x:c r="G580" s="644" t="n">
        <x:f>'対象台データ'!F578</x:f>
        <x:v>2052</x:v>
      </x:c>
      <x:c r="H580" s="644" t="n">
        <x:f>'対象台データ'!G578</x:f>
        <x:v>2821</x:v>
      </x:c>
      <x:c r="I580" s="644" t="n">
        <x:f>'対象台データ'!H578</x:f>
        <x:v>12</x:v>
      </x:c>
      <x:c r="J580" s="644" t="n">
        <x:f>'対象台データ'!I578</x:f>
        <x:v>4</x:v>
      </x:c>
      <x:c r="K580" s="145" t="n">
        <x:f>'対象台データ'!K578</x:f>
        <x:v>1.4582521117608838</x:v>
      </x:c>
      <x:c r="L580" s="28" t="n">
        <x:f>IF(G580&lt;=0,5,IF(G580&lt;1500,5+(G580-0)*(20-5)/(1500-0),IF(G580&lt;3000,20+(G580-1500)*(40-20)/(3000-1500),IF(G580&lt;4500,40+(G580-3000)*(58-40)/(4500-3000),IF(G580&lt;6000,58+(G580-4500)*(72-58)/(6000-4500),IF(G580&lt;7500,72+(G580-6000)*(84-72)/(7500-6000),IF(G580&lt;9000,84+(G580-7500)*(93-84)/(9000-7500),IF(G580&lt;11000,93+(G580-9000)*(100-93)/(11000-9000),100))))))))</x:f>
        <x:v>27.36</x:v>
      </x:c>
      <x:c r="M580" s="28" t="n">
        <x:v>1</x:v>
      </x:c>
      <x:c r="N580" s="28" t="n">
        <x:f>MIN(100,L580*M580)</x:f>
        <x:v>27.36</x:v>
      </x:c>
      <x:c r="O580" s="28" t="n">
        <x:f>IF(K580&lt;=0.8,0,IF(K580&lt;0.9,0+(K580-0.8)*(10-0)/(0.9-0.8),IF(K580&lt;1,10+(K580-0.9)*(35-10)/(1-0.9),IF(K580&lt;1.2,35+(K580-1)*(87-35)/(1.2-1),IF(K580&lt;1.3,87+(K580-1.2)*(96-87)/(1.3-1.2),IF(K580&lt;1.45,96+(K580-1.3)*(100-96)/(1.45-1.3),100))))))</x:f>
        <x:v>100</x:v>
      </x:c>
      <x:c r="P580" s="145" t="n">
        <x:f>MIN(1,SQRT(G580/8000))</x:f>
        <x:v>0.506458290484024</x:v>
      </x:c>
      <x:c r="Q580" s="28" t="n">
        <x:f>35+(O580-35)*P580</x:f>
        <x:v>67.91978888146156</x:v>
      </x:c>
      <x:c r="R580" s="28" t="n">
        <x:f>IF(K580&lt;0.95,MIN(25,(0.95-K580)*250),0)</x:f>
        <x:v>0</x:v>
      </x:c>
      <x:c r="S580" s="28" t="n">
        <x:f>IF($X580="A",Y580*5+Z580*15+AA580*30+AB580*60+AC580*80+AD580*100,0)</x:f>
        <x:v>0</x:v>
      </x:c>
      <x:c r="T580" s="28" t="n">
        <x:f>IF($X580="A",AE580*5+AF580*15+AG580*30+AH580*60+AI580*80+AJ580*100,0)</x:f>
        <x:v>0</x:v>
      </x:c>
      <x:c r="U580" s="28" t="n">
        <x:f>IF($X580="A",S580*15%+T580*30%+Q580*55%,0)</x:f>
        <x:v>0</x:v>
      </x:c>
      <x:c r="V580" s="1019" t="n">
        <x:f>IF($X580="A",U580*80%+N580*20%,N580*IFERROR(INDEX($AT$5:$AT$60,MATCH($D580,$AR$5:$AR$60,0)),0.6)+Q580*IFERROR(INDEX($AU$5:$AU$60,MATCH($D580,$AR$5:$AR$60,0)),0.4)-R580)</x:f>
        <x:v>43.58391555258463</x:v>
      </x:c>
      <x:c r="W580" s="25" t="str">
        <x:f>IF(E580&gt;=90,"設定6級候補",IF(E580&gt;=75,"設定4以上強候補",IF(E580&gt;=60,"設定4以上を疑う","要観察")))</x:f>
        <x:v>要観察</x:v>
      </x:c>
      <x:c r="X580" s="1004" t="str">
        <x:f>IFERROR(INDEX($AS$5:$AS$60,MATCH($D580,$AR$5:$AR$60,0)),"AT")</x:f>
        <x:v>AT</x:v>
      </x:c>
      <x:c r="Y580" s="145" t="n">
        <x:f>IFERROR((EXP(-$G580/INDEX($AV$5:$BA$12,MATCH($D580,$AR$5:$AR$12,0),1))*($G580/INDEX($AV$5:$BA$12,MATCH($D580,$AR$5:$AR$12,0),1))^$I580)/((EXP(-$G580/INDEX($AV$5:$BA$12,MATCH($D580,$AR$5:$AR$12,0),1))*($G580/INDEX($AV$5:$BA$12,MATCH($D580,$AR$5:$AR$12,0),1))^$I580)+(EXP(-$G580/INDEX($AV$5:$BA$12,MATCH($D580,$AR$5:$AR$12,0),2))*($G580/INDEX($AV$5:$BA$12,MATCH($D580,$AR$5:$AR$12,0),2))^$I580)+(EXP(-$G580/INDEX($AV$5:$BA$12,MATCH($D580,$AR$5:$AR$12,0),3))*($G580/INDEX($AV$5:$BA$12,MATCH($D580,$AR$5:$AR$12,0),3))^$I580)+(EXP(-$G580/INDEX($AV$5:$BA$12,MATCH($D580,$AR$5:$AR$12,0),4))*($G580/INDEX($AV$5:$BA$12,MATCH($D580,$AR$5:$AR$12,0),4))^$I580)+(EXP(-$G580/INDEX($AV$5:$BA$12,MATCH($D580,$AR$5:$AR$12,0),5))*($G580/INDEX($AV$5:$BA$12,MATCH($D580,$AR$5:$AR$12,0),5))^$I580)+(EXP(-$G580/INDEX($AV$5:$BA$12,MATCH($D580,$AR$5:$AR$12,0),6))*($G580/INDEX($AV$5:$BA$12,MATCH($D580,$AR$5:$AR$12,0),6))^$I580)),0)</x:f>
        <x:v>0</x:v>
      </x:c>
      <x:c r="Z580" s="145" t="n">
        <x:f>IFERROR((EXP(-$G580/INDEX($AV$5:$BA$12,MATCH($D580,$AR$5:$AR$12,0),2))*($G580/INDEX($AV$5:$BA$12,MATCH($D580,$AR$5:$AR$12,0),2))^$I580)/((EXP(-$G580/INDEX($AV$5:$BA$12,MATCH($D580,$AR$5:$AR$12,0),1))*($G580/INDEX($AV$5:$BA$12,MATCH($D580,$AR$5:$AR$12,0),1))^$I580)+(EXP(-$G580/INDEX($AV$5:$BA$12,MATCH($D580,$AR$5:$AR$12,0),2))*($G580/INDEX($AV$5:$BA$12,MATCH($D580,$AR$5:$AR$12,0),2))^$I580)+(EXP(-$G580/INDEX($AV$5:$BA$12,MATCH($D580,$AR$5:$AR$12,0),3))*($G580/INDEX($AV$5:$BA$12,MATCH($D580,$AR$5:$AR$12,0),3))^$I580)+(EXP(-$G580/INDEX($AV$5:$BA$12,MATCH($D580,$AR$5:$AR$12,0),4))*($G580/INDEX($AV$5:$BA$12,MATCH($D580,$AR$5:$AR$12,0),4))^$I580)+(EXP(-$G580/INDEX($AV$5:$BA$12,MATCH($D580,$AR$5:$AR$12,0),5))*($G580/INDEX($AV$5:$BA$12,MATCH($D580,$AR$5:$AR$12,0),5))^$I580)+(EXP(-$G580/INDEX($AV$5:$BA$12,MATCH($D580,$AR$5:$AR$12,0),6))*($G580/INDEX($AV$5:$BA$12,MATCH($D580,$AR$5:$AR$12,0),6))^$I580)),0)</x:f>
        <x:v>0</x:v>
      </x:c>
      <x:c r="AA580" s="145" t="n">
        <x:f>IFERROR((EXP(-$G580/INDEX($AV$5:$BA$12,MATCH($D580,$AR$5:$AR$12,0),3))*($G580/INDEX($AV$5:$BA$12,MATCH($D580,$AR$5:$AR$12,0),3))^$I580)/((EXP(-$G580/INDEX($AV$5:$BA$12,MATCH($D580,$AR$5:$AR$12,0),1))*($G580/INDEX($AV$5:$BA$12,MATCH($D580,$AR$5:$AR$12,0),1))^$I580)+(EXP(-$G580/INDEX($AV$5:$BA$12,MATCH($D580,$AR$5:$AR$12,0),2))*($G580/INDEX($AV$5:$BA$12,MATCH($D580,$AR$5:$AR$12,0),2))^$I580)+(EXP(-$G580/INDEX($AV$5:$BA$12,MATCH($D580,$AR$5:$AR$12,0),3))*($G580/INDEX($AV$5:$BA$12,MATCH($D580,$AR$5:$AR$12,0),3))^$I580)+(EXP(-$G580/INDEX($AV$5:$BA$12,MATCH($D580,$AR$5:$AR$12,0),4))*($G580/INDEX($AV$5:$BA$12,MATCH($D580,$AR$5:$AR$12,0),4))^$I580)+(EXP(-$G580/INDEX($AV$5:$BA$12,MATCH($D580,$AR$5:$AR$12,0),5))*($G580/INDEX($AV$5:$BA$12,MATCH($D580,$AR$5:$AR$12,0),5))^$I580)+(EXP(-$G580/INDEX($AV$5:$BA$12,MATCH($D580,$AR$5:$AR$12,0),6))*($G580/INDEX($AV$5:$BA$12,MATCH($D580,$AR$5:$AR$12,0),6))^$I580)),0)</x:f>
        <x:v>0</x:v>
      </x:c>
      <x:c r="AB580" s="145" t="n">
        <x:f>IFERROR((EXP(-$G580/INDEX($AV$5:$BA$12,MATCH($D580,$AR$5:$AR$12,0),4))*($G580/INDEX($AV$5:$BA$12,MATCH($D580,$AR$5:$AR$12,0),4))^$I580)/((EXP(-$G580/INDEX($AV$5:$BA$12,MATCH($D580,$AR$5:$AR$12,0),1))*($G580/INDEX($AV$5:$BA$12,MATCH($D580,$AR$5:$AR$12,0),1))^$I580)+(EXP(-$G580/INDEX($AV$5:$BA$12,MATCH($D580,$AR$5:$AR$12,0),2))*($G580/INDEX($AV$5:$BA$12,MATCH($D580,$AR$5:$AR$12,0),2))^$I580)+(EXP(-$G580/INDEX($AV$5:$BA$12,MATCH($D580,$AR$5:$AR$12,0),3))*($G580/INDEX($AV$5:$BA$12,MATCH($D580,$AR$5:$AR$12,0),3))^$I580)+(EXP(-$G580/INDEX($AV$5:$BA$12,MATCH($D580,$AR$5:$AR$12,0),4))*($G580/INDEX($AV$5:$BA$12,MATCH($D580,$AR$5:$AR$12,0),4))^$I580)+(EXP(-$G580/INDEX($AV$5:$BA$12,MATCH($D580,$AR$5:$AR$12,0),5))*($G580/INDEX($AV$5:$BA$12,MATCH($D580,$AR$5:$AR$12,0),5))^$I580)+(EXP(-$G580/INDEX($AV$5:$BA$12,MATCH($D580,$AR$5:$AR$12,0),6))*($G580/INDEX($AV$5:$BA$12,MATCH($D580,$AR$5:$AR$12,0),6))^$I580)),0)</x:f>
        <x:v>0</x:v>
      </x:c>
      <x:c r="AC580" s="145" t="n">
        <x:f>IFERROR((EXP(-$G580/INDEX($AV$5:$BA$12,MATCH($D580,$AR$5:$AR$12,0),5))*($G580/INDEX($AV$5:$BA$12,MATCH($D580,$AR$5:$AR$12,0),5))^$I580)/((EXP(-$G580/INDEX($AV$5:$BA$12,MATCH($D580,$AR$5:$AR$12,0),1))*($G580/INDEX($AV$5:$BA$12,MATCH($D580,$AR$5:$AR$12,0),1))^$I580)+(EXP(-$G580/INDEX($AV$5:$BA$12,MATCH($D580,$AR$5:$AR$12,0),2))*($G580/INDEX($AV$5:$BA$12,MATCH($D580,$AR$5:$AR$12,0),2))^$I580)+(EXP(-$G580/INDEX($AV$5:$BA$12,MATCH($D580,$AR$5:$AR$12,0),3))*($G580/INDEX($AV$5:$BA$12,MATCH($D580,$AR$5:$AR$12,0),3))^$I580)+(EXP(-$G580/INDEX($AV$5:$BA$12,MATCH($D580,$AR$5:$AR$12,0),4))*($G580/INDEX($AV$5:$BA$12,MATCH($D580,$AR$5:$AR$12,0),4))^$I580)+(EXP(-$G580/INDEX($AV$5:$BA$12,MATCH($D580,$AR$5:$AR$12,0),5))*($G580/INDEX($AV$5:$BA$12,MATCH($D580,$AR$5:$AR$12,0),5))^$I580)+(EXP(-$G580/INDEX($AV$5:$BA$12,MATCH($D580,$AR$5:$AR$12,0),6))*($G580/INDEX($AV$5:$BA$12,MATCH($D580,$AR$5:$AR$12,0),6))^$I580)),0)</x:f>
        <x:v>0</x:v>
      </x:c>
      <x:c r="AD580" s="145" t="n">
        <x:f>IFERROR((EXP(-$G580/INDEX($AV$5:$BA$12,MATCH($D580,$AR$5:$AR$12,0),6))*($G580/INDEX($AV$5:$BA$12,MATCH($D580,$AR$5:$AR$12,0),6))^$I580)/((EXP(-$G580/INDEX($AV$5:$BA$12,MATCH($D580,$AR$5:$AR$12,0),1))*($G580/INDEX($AV$5:$BA$12,MATCH($D580,$AR$5:$AR$12,0),1))^$I580)+(EXP(-$G580/INDEX($AV$5:$BA$12,MATCH($D580,$AR$5:$AR$12,0),2))*($G580/INDEX($AV$5:$BA$12,MATCH($D580,$AR$5:$AR$12,0),2))^$I580)+(EXP(-$G580/INDEX($AV$5:$BA$12,MATCH($D580,$AR$5:$AR$12,0),3))*($G580/INDEX($AV$5:$BA$12,MATCH($D580,$AR$5:$AR$12,0),3))^$I580)+(EXP(-$G580/INDEX($AV$5:$BA$12,MATCH($D580,$AR$5:$AR$12,0),4))*($G580/INDEX($AV$5:$BA$12,MATCH($D580,$AR$5:$AR$12,0),4))^$I580)+(EXP(-$G580/INDEX($AV$5:$BA$12,MATCH($D580,$AR$5:$AR$12,0),5))*($G580/INDEX($AV$5:$BA$12,MATCH($D580,$AR$5:$AR$12,0),5))^$I580)+(EXP(-$G580/INDEX($AV$5:$BA$12,MATCH($D580,$AR$5:$AR$12,0),6))*($G580/INDEX($AV$5:$BA$12,MATCH($D580,$AR$5:$AR$12,0),6))^$I580)),0)</x:f>
        <x:v>0</x:v>
      </x:c>
      <x:c r="AE580" s="145" t="n">
        <x:f>IFERROR((EXP(-$G580/INDEX($BB$5:$BG$12,MATCH($D580,$AR$5:$AR$12,0),1))*($G580/INDEX($BB$5:$BG$12,MATCH($D580,$AR$5:$AR$12,0),1))^$J580)/((EXP(-$G580/INDEX($BB$5:$BG$12,MATCH($D580,$AR$5:$AR$12,0),1))*($G580/INDEX($BB$5:$BG$12,MATCH($D580,$AR$5:$AR$12,0),1))^$J580)+(EXP(-$G580/INDEX($BB$5:$BG$12,MATCH($D580,$AR$5:$AR$12,0),2))*($G580/INDEX($BB$5:$BG$12,MATCH($D580,$AR$5:$AR$12,0),2))^$J580)+(EXP(-$G580/INDEX($BB$5:$BG$12,MATCH($D580,$AR$5:$AR$12,0),3))*($G580/INDEX($BB$5:$BG$12,MATCH($D580,$AR$5:$AR$12,0),3))^$J580)+(EXP(-$G580/INDEX($BB$5:$BG$12,MATCH($D580,$AR$5:$AR$12,0),4))*($G580/INDEX($BB$5:$BG$12,MATCH($D580,$AR$5:$AR$12,0),4))^$J580)+(EXP(-$G580/INDEX($BB$5:$BG$12,MATCH($D580,$AR$5:$AR$12,0),5))*($G580/INDEX($BB$5:$BG$12,MATCH($D580,$AR$5:$AR$12,0),5))^$J580)+(EXP(-$G580/INDEX($BB$5:$BG$12,MATCH($D580,$AR$5:$AR$12,0),6))*($G580/INDEX($BB$5:$BG$12,MATCH($D580,$AR$5:$AR$12,0),6))^$J580)),0)</x:f>
        <x:v>0</x:v>
      </x:c>
      <x:c r="AF580" s="145" t="n">
        <x:f>IFERROR((EXP(-$G580/INDEX($BB$5:$BG$12,MATCH($D580,$AR$5:$AR$12,0),2))*($G580/INDEX($BB$5:$BG$12,MATCH($D580,$AR$5:$AR$12,0),2))^$J580)/((EXP(-$G580/INDEX($BB$5:$BG$12,MATCH($D580,$AR$5:$AR$12,0),1))*($G580/INDEX($BB$5:$BG$12,MATCH($D580,$AR$5:$AR$12,0),1))^$J580)+(EXP(-$G580/INDEX($BB$5:$BG$12,MATCH($D580,$AR$5:$AR$12,0),2))*($G580/INDEX($BB$5:$BG$12,MATCH($D580,$AR$5:$AR$12,0),2))^$J580)+(EXP(-$G580/INDEX($BB$5:$BG$12,MATCH($D580,$AR$5:$AR$12,0),3))*($G580/INDEX($BB$5:$BG$12,MATCH($D580,$AR$5:$AR$12,0),3))^$J580)+(EXP(-$G580/INDEX($BB$5:$BG$12,MATCH($D580,$AR$5:$AR$12,0),4))*($G580/INDEX($BB$5:$BG$12,MATCH($D580,$AR$5:$AR$12,0),4))^$J580)+(EXP(-$G580/INDEX($BB$5:$BG$12,MATCH($D580,$AR$5:$AR$12,0),5))*($G580/INDEX($BB$5:$BG$12,MATCH($D580,$AR$5:$AR$12,0),5))^$J580)+(EXP(-$G580/INDEX($BB$5:$BG$12,MATCH($D580,$AR$5:$AR$12,0),6))*($G580/INDEX($BB$5:$BG$12,MATCH($D580,$AR$5:$AR$12,0),6))^$J580)),0)</x:f>
        <x:v>0</x:v>
      </x:c>
      <x:c r="AG580" s="145" t="n">
        <x:f>IFERROR((EXP(-$G580/INDEX($BB$5:$BG$12,MATCH($D580,$AR$5:$AR$12,0),3))*($G580/INDEX($BB$5:$BG$12,MATCH($D580,$AR$5:$AR$12,0),3))^$J580)/((EXP(-$G580/INDEX($BB$5:$BG$12,MATCH($D580,$AR$5:$AR$12,0),1))*($G580/INDEX($BB$5:$BG$12,MATCH($D580,$AR$5:$AR$12,0),1))^$J580)+(EXP(-$G580/INDEX($BB$5:$BG$12,MATCH($D580,$AR$5:$AR$12,0),2))*($G580/INDEX($BB$5:$BG$12,MATCH($D580,$AR$5:$AR$12,0),2))^$J580)+(EXP(-$G580/INDEX($BB$5:$BG$12,MATCH($D580,$AR$5:$AR$12,0),3))*($G580/INDEX($BB$5:$BG$12,MATCH($D580,$AR$5:$AR$12,0),3))^$J580)+(EXP(-$G580/INDEX($BB$5:$BG$12,MATCH($D580,$AR$5:$AR$12,0),4))*($G580/INDEX($BB$5:$BG$12,MATCH($D580,$AR$5:$AR$12,0),4))^$J580)+(EXP(-$G580/INDEX($BB$5:$BG$12,MATCH($D580,$AR$5:$AR$12,0),5))*($G580/INDEX($BB$5:$BG$12,MATCH($D580,$AR$5:$AR$12,0),5))^$J580)+(EXP(-$G580/INDEX($BB$5:$BG$12,MATCH($D580,$AR$5:$AR$12,0),6))*($G580/INDEX($BB$5:$BG$12,MATCH($D580,$AR$5:$AR$12,0),6))^$J580)),0)</x:f>
        <x:v>0</x:v>
      </x:c>
      <x:c r="AH580" s="145" t="n">
        <x:f>IFERROR((EXP(-$G580/INDEX($BB$5:$BG$12,MATCH($D580,$AR$5:$AR$12,0),4))*($G580/INDEX($BB$5:$BG$12,MATCH($D580,$AR$5:$AR$12,0),4))^$J580)/((EXP(-$G580/INDEX($BB$5:$BG$12,MATCH($D580,$AR$5:$AR$12,0),1))*($G580/INDEX($BB$5:$BG$12,MATCH($D580,$AR$5:$AR$12,0),1))^$J580)+(EXP(-$G580/INDEX($BB$5:$BG$12,MATCH($D580,$AR$5:$AR$12,0),2))*($G580/INDEX($BB$5:$BG$12,MATCH($D580,$AR$5:$AR$12,0),2))^$J580)+(EXP(-$G580/INDEX($BB$5:$BG$12,MATCH($D580,$AR$5:$AR$12,0),3))*($G580/INDEX($BB$5:$BG$12,MATCH($D580,$AR$5:$AR$12,0),3))^$J580)+(EXP(-$G580/INDEX($BB$5:$BG$12,MATCH($D580,$AR$5:$AR$12,0),4))*($G580/INDEX($BB$5:$BG$12,MATCH($D580,$AR$5:$AR$12,0),4))^$J580)+(EXP(-$G580/INDEX($BB$5:$BG$12,MATCH($D580,$AR$5:$AR$12,0),5))*($G580/INDEX($BB$5:$BG$12,MATCH($D580,$AR$5:$AR$12,0),5))^$J580)+(EXP(-$G580/INDEX($BB$5:$BG$12,MATCH($D580,$AR$5:$AR$12,0),6))*($G580/INDEX($BB$5:$BG$12,MATCH($D580,$AR$5:$AR$12,0),6))^$J580)),0)</x:f>
        <x:v>0</x:v>
      </x:c>
      <x:c r="AI580" s="145" t="n">
        <x:f>IFERROR((EXP(-$G580/INDEX($BB$5:$BG$12,MATCH($D580,$AR$5:$AR$12,0),5))*($G580/INDEX($BB$5:$BG$12,MATCH($D580,$AR$5:$AR$12,0),5))^$J580)/((EXP(-$G580/INDEX($BB$5:$BG$12,MATCH($D580,$AR$5:$AR$12,0),1))*($G580/INDEX($BB$5:$BG$12,MATCH($D580,$AR$5:$AR$12,0),1))^$J580)+(EXP(-$G580/INDEX($BB$5:$BG$12,MATCH($D580,$AR$5:$AR$12,0),2))*($G580/INDEX($BB$5:$BG$12,MATCH($D580,$AR$5:$AR$12,0),2))^$J580)+(EXP(-$G580/INDEX($BB$5:$BG$12,MATCH($D580,$AR$5:$AR$12,0),3))*($G580/INDEX($BB$5:$BG$12,MATCH($D580,$AR$5:$AR$12,0),3))^$J580)+(EXP(-$G580/INDEX($BB$5:$BG$12,MATCH($D580,$AR$5:$AR$12,0),4))*($G580/INDEX($BB$5:$BG$12,MATCH($D580,$AR$5:$AR$12,0),4))^$J580)+(EXP(-$G580/INDEX($BB$5:$BG$12,MATCH($D580,$AR$5:$AR$12,0),5))*($G580/INDEX($BB$5:$BG$12,MATCH($D580,$AR$5:$AR$12,0),5))^$J580)+(EXP(-$G580/INDEX($BB$5:$BG$12,MATCH($D580,$AR$5:$AR$12,0),6))*($G580/INDEX($BB$5:$BG$12,MATCH($D580,$AR$5:$AR$12,0),6))^$J580)),0)</x:f>
        <x:v>0</x:v>
      </x:c>
      <x:c r="AJ580" s="145" t="n">
        <x:f>IFERROR((EXP(-$G580/INDEX($BB$5:$BG$12,MATCH($D580,$AR$5:$AR$12,0),6))*($G580/INDEX($BB$5:$BG$12,MATCH($D580,$AR$5:$AR$12,0),6))^$J580)/((EXP(-$G580/INDEX($BB$5:$BG$12,MATCH($D580,$AR$5:$AR$12,0),1))*($G580/INDEX($BB$5:$BG$12,MATCH($D580,$AR$5:$AR$12,0),1))^$J580)+(EXP(-$G580/INDEX($BB$5:$BG$12,MATCH($D580,$AR$5:$AR$12,0),2))*($G580/INDEX($BB$5:$BG$12,MATCH($D580,$AR$5:$AR$12,0),2))^$J580)+(EXP(-$G580/INDEX($BB$5:$BG$12,MATCH($D580,$AR$5:$AR$12,0),3))*($G580/INDEX($BB$5:$BG$12,MATCH($D580,$AR$5:$AR$12,0),3))^$J580)+(EXP(-$G580/INDEX($BB$5:$BG$12,MATCH($D580,$AR$5:$AR$12,0),4))*($G580/INDEX($BB$5:$BG$12,MATCH($D580,$AR$5:$AR$12,0),4))^$J580)+(EXP(-$G580/INDEX($BB$5:$BG$12,MATCH($D580,$AR$5:$AR$12,0),5))*($G580/INDEX($BB$5:$BG$12,MATCH($D580,$AR$5:$AR$12,0),5))^$J580)+(EXP(-$G580/INDEX($BB$5:$BG$12,MATCH($D580,$AR$5:$AR$12,0),6))*($G580/INDEX($BB$5:$BG$12,MATCH($D580,$AR$5:$AR$12,0),6))^$J580)),0)</x:f>
        <x:v>0</x:v>
      </x:c>
      <x:c r="BJ580"/>
      <x:c r="BK580"/>
      <x:c r="BL580"/>
      <x:c r="BM580"/>
      <x:c r="BN580"/>
      <x:c r="BO580"/>
      <x:c r="BP580"/>
      <x:c r="BQ580"/>
      <x:c r="BR580"/>
      <x:c r="BS580"/>
      <x:c r="BT580"/>
      <x:c r="BU580"/>
      <x:c r="BV580"/>
      <x:c r="BW580"/>
      <x:c r="BX580"/>
      <x:c r="BY580"/>
      <x:c r="BZ580"/>
    </x:row>
    <x:row r="581">
      <x:c r="A581" s="30" t="n">
        <x:f>'対象台データ'!A579</x:f>
        <x:v>46230</x:v>
      </x:c>
      <x:c r="B581" s="1004" t="str">
        <x:f>'対象台データ'!B579</x:f>
        <x:v>月</x:v>
      </x:c>
      <x:c r="C581" s="1004" t="str">
        <x:f>'対象台データ'!C579</x:f>
        <x:v>7/27</x:v>
      </x:c>
      <x:c r="D581" t="str">
        <x:f>'対象台データ'!D579</x:f>
        <x:v>ヤバチバ</x:v>
      </x:c>
      <x:c r="E581" s="1015" t="n">
        <x:f>IF($X581="A",MIN(100,MAX(0,55+(V581-55)*(1+0.4*SQRT(MIN(G581/8000,1))))),MIN(100,MAX(0,V581)))</x:f>
        <x:v>50.086158462313854</x:v>
      </x:c>
      <x:c r="F581" s="1017" t="n">
        <x:f>'対象台データ'!E579</x:f>
        <x:v>800</x:v>
      </x:c>
      <x:c r="G581" s="644" t="n">
        <x:f>'対象台データ'!F579</x:f>
        <x:v>3332</x:v>
      </x:c>
      <x:c r="H581" s="644" t="n">
        <x:f>'対象台データ'!G579</x:f>
        <x:v>1444</x:v>
      </x:c>
      <x:c r="I581" s="644" t="n">
        <x:f>'対象台データ'!H579</x:f>
        <x:v>17</x:v>
      </x:c>
      <x:c r="J581" s="644" t="n">
        <x:f>'対象台データ'!I579</x:f>
        <x:v>7</x:v>
      </x:c>
      <x:c r="K581" s="145" t="n">
        <x:f>'対象台データ'!K579</x:f>
        <x:v>1.1444577831132454</x:v>
      </x:c>
      <x:c r="L581" s="28" t="n">
        <x:f>IF(G581&lt;=0,5,IF(G581&lt;1500,5+(G581-0)*(20-5)/(1500-0),IF(G581&lt;3000,20+(G581-1500)*(40-20)/(3000-1500),IF(G581&lt;4500,40+(G581-3000)*(58-40)/(4500-3000),IF(G581&lt;6000,58+(G581-4500)*(72-58)/(6000-4500),IF(G581&lt;7500,72+(G581-6000)*(84-72)/(7500-6000),IF(G581&lt;9000,84+(G581-7500)*(93-84)/(9000-7500),IF(G581&lt;11000,93+(G581-9000)*(100-93)/(11000-9000),100))))))))</x:f>
        <x:v>43.984</x:v>
      </x:c>
      <x:c r="M581" s="28" t="n">
        <x:v>1</x:v>
      </x:c>
      <x:c r="N581" s="28" t="n">
        <x:f>MIN(100,L581*M581)</x:f>
        <x:v>43.984</x:v>
      </x:c>
      <x:c r="O581" s="28" t="n">
        <x:f>IF(K581&lt;=0.8,0,IF(K581&lt;0.9,0+(K581-0.8)*(10-0)/(0.9-0.8),IF(K581&lt;1,10+(K581-0.9)*(35-10)/(1-0.9),IF(K581&lt;1.2,35+(K581-1)*(87-35)/(1.2-1),IF(K581&lt;1.3,87+(K581-1.2)*(96-87)/(1.3-1.2),IF(K581&lt;1.45,96+(K581-1.3)*(100-96)/(1.45-1.3),100))))))</x:f>
        <x:v>72.55902360944381</x:v>
      </x:c>
      <x:c r="P581" s="145" t="n">
        <x:f>MIN(1,SQRT(G581/8000))</x:f>
        <x:v>0.6453681120105021</x:v>
      </x:c>
      <x:c r="Q581" s="28" t="n">
        <x:f>35+(O581-35)*P581</x:f>
        <x:v>59.23939615578463</x:v>
      </x:c>
      <x:c r="R581" s="28" t="n">
        <x:f>IF(K581&lt;0.95,MIN(25,(0.95-K581)*250),0)</x:f>
        <x:v>0</x:v>
      </x:c>
      <x:c r="S581" s="28" t="n">
        <x:f>IF($X581="A",Y581*5+Z581*15+AA581*30+AB581*60+AC581*80+AD581*100,0)</x:f>
        <x:v>0</x:v>
      </x:c>
      <x:c r="T581" s="28" t="n">
        <x:f>IF($X581="A",AE581*5+AF581*15+AG581*30+AH581*60+AI581*80+AJ581*100,0)</x:f>
        <x:v>0</x:v>
      </x:c>
      <x:c r="U581" s="28" t="n">
        <x:f>IF($X581="A",S581*15%+T581*30%+Q581*55%,0)</x:f>
        <x:v>0</x:v>
      </x:c>
      <x:c r="V581" s="1019" t="n">
        <x:f>IF($X581="A",U581*80%+N581*20%,N581*IFERROR(INDEX($AT$5:$AT$60,MATCH($D581,$AR$5:$AR$60,0)),0.6)+Q581*IFERROR(INDEX($AU$5:$AU$60,MATCH($D581,$AR$5:$AR$60,0)),0.4)-R581)</x:f>
        <x:v>50.086158462313854</x:v>
      </x:c>
      <x:c r="W581" s="25" t="str">
        <x:f>IF(E581&gt;=90,"設定6級候補",IF(E581&gt;=75,"設定4以上強候補",IF(E581&gt;=60,"設定4以上を疑う","要観察")))</x:f>
        <x:v>要観察</x:v>
      </x:c>
      <x:c r="X581" s="1004" t="str">
        <x:f>IFERROR(INDEX($AS$5:$AS$60,MATCH($D581,$AR$5:$AR$60,0)),"AT")</x:f>
        <x:v>AT</x:v>
      </x:c>
      <x:c r="Y581" s="145" t="n">
        <x:f>IFERROR((EXP(-$G581/INDEX($AV$5:$BA$12,MATCH($D581,$AR$5:$AR$12,0),1))*($G581/INDEX($AV$5:$BA$12,MATCH($D581,$AR$5:$AR$12,0),1))^$I581)/((EXP(-$G581/INDEX($AV$5:$BA$12,MATCH($D581,$AR$5:$AR$12,0),1))*($G581/INDEX($AV$5:$BA$12,MATCH($D581,$AR$5:$AR$12,0),1))^$I581)+(EXP(-$G581/INDEX($AV$5:$BA$12,MATCH($D581,$AR$5:$AR$12,0),2))*($G581/INDEX($AV$5:$BA$12,MATCH($D581,$AR$5:$AR$12,0),2))^$I581)+(EXP(-$G581/INDEX($AV$5:$BA$12,MATCH($D581,$AR$5:$AR$12,0),3))*($G581/INDEX($AV$5:$BA$12,MATCH($D581,$AR$5:$AR$12,0),3))^$I581)+(EXP(-$G581/INDEX($AV$5:$BA$12,MATCH($D581,$AR$5:$AR$12,0),4))*($G581/INDEX($AV$5:$BA$12,MATCH($D581,$AR$5:$AR$12,0),4))^$I581)+(EXP(-$G581/INDEX($AV$5:$BA$12,MATCH($D581,$AR$5:$AR$12,0),5))*($G581/INDEX($AV$5:$BA$12,MATCH($D581,$AR$5:$AR$12,0),5))^$I581)+(EXP(-$G581/INDEX($AV$5:$BA$12,MATCH($D581,$AR$5:$AR$12,0),6))*($G581/INDEX($AV$5:$BA$12,MATCH($D581,$AR$5:$AR$12,0),6))^$I581)),0)</x:f>
        <x:v>0</x:v>
      </x:c>
      <x:c r="Z581" s="145" t="n">
        <x:f>IFERROR((EXP(-$G581/INDEX($AV$5:$BA$12,MATCH($D581,$AR$5:$AR$12,0),2))*($G581/INDEX($AV$5:$BA$12,MATCH($D581,$AR$5:$AR$12,0),2))^$I581)/((EXP(-$G581/INDEX($AV$5:$BA$12,MATCH($D581,$AR$5:$AR$12,0),1))*($G581/INDEX($AV$5:$BA$12,MATCH($D581,$AR$5:$AR$12,0),1))^$I581)+(EXP(-$G581/INDEX($AV$5:$BA$12,MATCH($D581,$AR$5:$AR$12,0),2))*($G581/INDEX($AV$5:$BA$12,MATCH($D581,$AR$5:$AR$12,0),2))^$I581)+(EXP(-$G581/INDEX($AV$5:$BA$12,MATCH($D581,$AR$5:$AR$12,0),3))*($G581/INDEX($AV$5:$BA$12,MATCH($D581,$AR$5:$AR$12,0),3))^$I581)+(EXP(-$G581/INDEX($AV$5:$BA$12,MATCH($D581,$AR$5:$AR$12,0),4))*($G581/INDEX($AV$5:$BA$12,MATCH($D581,$AR$5:$AR$12,0),4))^$I581)+(EXP(-$G581/INDEX($AV$5:$BA$12,MATCH($D581,$AR$5:$AR$12,0),5))*($G581/INDEX($AV$5:$BA$12,MATCH($D581,$AR$5:$AR$12,0),5))^$I581)+(EXP(-$G581/INDEX($AV$5:$BA$12,MATCH($D581,$AR$5:$AR$12,0),6))*($G581/INDEX($AV$5:$BA$12,MATCH($D581,$AR$5:$AR$12,0),6))^$I581)),0)</x:f>
        <x:v>0</x:v>
      </x:c>
      <x:c r="AA581" s="145" t="n">
        <x:f>IFERROR((EXP(-$G581/INDEX($AV$5:$BA$12,MATCH($D581,$AR$5:$AR$12,0),3))*($G581/INDEX($AV$5:$BA$12,MATCH($D581,$AR$5:$AR$12,0),3))^$I581)/((EXP(-$G581/INDEX($AV$5:$BA$12,MATCH($D581,$AR$5:$AR$12,0),1))*($G581/INDEX($AV$5:$BA$12,MATCH($D581,$AR$5:$AR$12,0),1))^$I581)+(EXP(-$G581/INDEX($AV$5:$BA$12,MATCH($D581,$AR$5:$AR$12,0),2))*($G581/INDEX($AV$5:$BA$12,MATCH($D581,$AR$5:$AR$12,0),2))^$I581)+(EXP(-$G581/INDEX($AV$5:$BA$12,MATCH($D581,$AR$5:$AR$12,0),3))*($G581/INDEX($AV$5:$BA$12,MATCH($D581,$AR$5:$AR$12,0),3))^$I581)+(EXP(-$G581/INDEX($AV$5:$BA$12,MATCH($D581,$AR$5:$AR$12,0),4))*($G581/INDEX($AV$5:$BA$12,MATCH($D581,$AR$5:$AR$12,0),4))^$I581)+(EXP(-$G581/INDEX($AV$5:$BA$12,MATCH($D581,$AR$5:$AR$12,0),5))*($G581/INDEX($AV$5:$BA$12,MATCH($D581,$AR$5:$AR$12,0),5))^$I581)+(EXP(-$G581/INDEX($AV$5:$BA$12,MATCH($D581,$AR$5:$AR$12,0),6))*($G581/INDEX($AV$5:$BA$12,MATCH($D581,$AR$5:$AR$12,0),6))^$I581)),0)</x:f>
        <x:v>0</x:v>
      </x:c>
      <x:c r="AB581" s="145" t="n">
        <x:f>IFERROR((EXP(-$G581/INDEX($AV$5:$BA$12,MATCH($D581,$AR$5:$AR$12,0),4))*($G581/INDEX($AV$5:$BA$12,MATCH($D581,$AR$5:$AR$12,0),4))^$I581)/((EXP(-$G581/INDEX($AV$5:$BA$12,MATCH($D581,$AR$5:$AR$12,0),1))*($G581/INDEX($AV$5:$BA$12,MATCH($D581,$AR$5:$AR$12,0),1))^$I581)+(EXP(-$G581/INDEX($AV$5:$BA$12,MATCH($D581,$AR$5:$AR$12,0),2))*($G581/INDEX($AV$5:$BA$12,MATCH($D581,$AR$5:$AR$12,0),2))^$I581)+(EXP(-$G581/INDEX($AV$5:$BA$12,MATCH($D581,$AR$5:$AR$12,0),3))*($G581/INDEX($AV$5:$BA$12,MATCH($D581,$AR$5:$AR$12,0),3))^$I581)+(EXP(-$G581/INDEX($AV$5:$BA$12,MATCH($D581,$AR$5:$AR$12,0),4))*($G581/INDEX($AV$5:$BA$12,MATCH($D581,$AR$5:$AR$12,0),4))^$I581)+(EXP(-$G581/INDEX($AV$5:$BA$12,MATCH($D581,$AR$5:$AR$12,0),5))*($G581/INDEX($AV$5:$BA$12,MATCH($D581,$AR$5:$AR$12,0),5))^$I581)+(EXP(-$G581/INDEX($AV$5:$BA$12,MATCH($D581,$AR$5:$AR$12,0),6))*($G581/INDEX($AV$5:$BA$12,MATCH($D581,$AR$5:$AR$12,0),6))^$I581)),0)</x:f>
        <x:v>0</x:v>
      </x:c>
      <x:c r="AC581" s="145" t="n">
        <x:f>IFERROR((EXP(-$G581/INDEX($AV$5:$BA$12,MATCH($D581,$AR$5:$AR$12,0),5))*($G581/INDEX($AV$5:$BA$12,MATCH($D581,$AR$5:$AR$12,0),5))^$I581)/((EXP(-$G581/INDEX($AV$5:$BA$12,MATCH($D581,$AR$5:$AR$12,0),1))*($G581/INDEX($AV$5:$BA$12,MATCH($D581,$AR$5:$AR$12,0),1))^$I581)+(EXP(-$G581/INDEX($AV$5:$BA$12,MATCH($D581,$AR$5:$AR$12,0),2))*($G581/INDEX($AV$5:$BA$12,MATCH($D581,$AR$5:$AR$12,0),2))^$I581)+(EXP(-$G581/INDEX($AV$5:$BA$12,MATCH($D581,$AR$5:$AR$12,0),3))*($G581/INDEX($AV$5:$BA$12,MATCH($D581,$AR$5:$AR$12,0),3))^$I581)+(EXP(-$G581/INDEX($AV$5:$BA$12,MATCH($D581,$AR$5:$AR$12,0),4))*($G581/INDEX($AV$5:$BA$12,MATCH($D581,$AR$5:$AR$12,0),4))^$I581)+(EXP(-$G581/INDEX($AV$5:$BA$12,MATCH($D581,$AR$5:$AR$12,0),5))*($G581/INDEX($AV$5:$BA$12,MATCH($D581,$AR$5:$AR$12,0),5))^$I581)+(EXP(-$G581/INDEX($AV$5:$BA$12,MATCH($D581,$AR$5:$AR$12,0),6))*($G581/INDEX($AV$5:$BA$12,MATCH($D581,$AR$5:$AR$12,0),6))^$I581)),0)</x:f>
        <x:v>0</x:v>
      </x:c>
      <x:c r="AD581" s="145" t="n">
        <x:f>IFERROR((EXP(-$G581/INDEX($AV$5:$BA$12,MATCH($D581,$AR$5:$AR$12,0),6))*($G581/INDEX($AV$5:$BA$12,MATCH($D581,$AR$5:$AR$12,0),6))^$I581)/((EXP(-$G581/INDEX($AV$5:$BA$12,MATCH($D581,$AR$5:$AR$12,0),1))*($G581/INDEX($AV$5:$BA$12,MATCH($D581,$AR$5:$AR$12,0),1))^$I581)+(EXP(-$G581/INDEX($AV$5:$BA$12,MATCH($D581,$AR$5:$AR$12,0),2))*($G581/INDEX($AV$5:$BA$12,MATCH($D581,$AR$5:$AR$12,0),2))^$I581)+(EXP(-$G581/INDEX($AV$5:$BA$12,MATCH($D581,$AR$5:$AR$12,0),3))*($G581/INDEX($AV$5:$BA$12,MATCH($D581,$AR$5:$AR$12,0),3))^$I581)+(EXP(-$G581/INDEX($AV$5:$BA$12,MATCH($D581,$AR$5:$AR$12,0),4))*($G581/INDEX($AV$5:$BA$12,MATCH($D581,$AR$5:$AR$12,0),4))^$I581)+(EXP(-$G581/INDEX($AV$5:$BA$12,MATCH($D581,$AR$5:$AR$12,0),5))*($G581/INDEX($AV$5:$BA$12,MATCH($D581,$AR$5:$AR$12,0),5))^$I581)+(EXP(-$G581/INDEX($AV$5:$BA$12,MATCH($D581,$AR$5:$AR$12,0),6))*($G581/INDEX($AV$5:$BA$12,MATCH($D581,$AR$5:$AR$12,0),6))^$I581)),0)</x:f>
        <x:v>0</x:v>
      </x:c>
      <x:c r="AE581" s="145" t="n">
        <x:f>IFERROR((EXP(-$G581/INDEX($BB$5:$BG$12,MATCH($D581,$AR$5:$AR$12,0),1))*($G581/INDEX($BB$5:$BG$12,MATCH($D581,$AR$5:$AR$12,0),1))^$J581)/((EXP(-$G581/INDEX($BB$5:$BG$12,MATCH($D581,$AR$5:$AR$12,0),1))*($G581/INDEX($BB$5:$BG$12,MATCH($D581,$AR$5:$AR$12,0),1))^$J581)+(EXP(-$G581/INDEX($BB$5:$BG$12,MATCH($D581,$AR$5:$AR$12,0),2))*($G581/INDEX($BB$5:$BG$12,MATCH($D581,$AR$5:$AR$12,0),2))^$J581)+(EXP(-$G581/INDEX($BB$5:$BG$12,MATCH($D581,$AR$5:$AR$12,0),3))*($G581/INDEX($BB$5:$BG$12,MATCH($D581,$AR$5:$AR$12,0),3))^$J581)+(EXP(-$G581/INDEX($BB$5:$BG$12,MATCH($D581,$AR$5:$AR$12,0),4))*($G581/INDEX($BB$5:$BG$12,MATCH($D581,$AR$5:$AR$12,0),4))^$J581)+(EXP(-$G581/INDEX($BB$5:$BG$12,MATCH($D581,$AR$5:$AR$12,0),5))*($G581/INDEX($BB$5:$BG$12,MATCH($D581,$AR$5:$AR$12,0),5))^$J581)+(EXP(-$G581/INDEX($BB$5:$BG$12,MATCH($D581,$AR$5:$AR$12,0),6))*($G581/INDEX($BB$5:$BG$12,MATCH($D581,$AR$5:$AR$12,0),6))^$J581)),0)</x:f>
        <x:v>0</x:v>
      </x:c>
      <x:c r="AF581" s="145" t="n">
        <x:f>IFERROR((EXP(-$G581/INDEX($BB$5:$BG$12,MATCH($D581,$AR$5:$AR$12,0),2))*($G581/INDEX($BB$5:$BG$12,MATCH($D581,$AR$5:$AR$12,0),2))^$J581)/((EXP(-$G581/INDEX($BB$5:$BG$12,MATCH($D581,$AR$5:$AR$12,0),1))*($G581/INDEX($BB$5:$BG$12,MATCH($D581,$AR$5:$AR$12,0),1))^$J581)+(EXP(-$G581/INDEX($BB$5:$BG$12,MATCH($D581,$AR$5:$AR$12,0),2))*($G581/INDEX($BB$5:$BG$12,MATCH($D581,$AR$5:$AR$12,0),2))^$J581)+(EXP(-$G581/INDEX($BB$5:$BG$12,MATCH($D581,$AR$5:$AR$12,0),3))*($G581/INDEX($BB$5:$BG$12,MATCH($D581,$AR$5:$AR$12,0),3))^$J581)+(EXP(-$G581/INDEX($BB$5:$BG$12,MATCH($D581,$AR$5:$AR$12,0),4))*($G581/INDEX($BB$5:$BG$12,MATCH($D581,$AR$5:$AR$12,0),4))^$J581)+(EXP(-$G581/INDEX($BB$5:$BG$12,MATCH($D581,$AR$5:$AR$12,0),5))*($G581/INDEX($BB$5:$BG$12,MATCH($D581,$AR$5:$AR$12,0),5))^$J581)+(EXP(-$G581/INDEX($BB$5:$BG$12,MATCH($D581,$AR$5:$AR$12,0),6))*($G581/INDEX($BB$5:$BG$12,MATCH($D581,$AR$5:$AR$12,0),6))^$J581)),0)</x:f>
        <x:v>0</x:v>
      </x:c>
      <x:c r="AG581" s="145" t="n">
        <x:f>IFERROR((EXP(-$G581/INDEX($BB$5:$BG$12,MATCH($D581,$AR$5:$AR$12,0),3))*($G581/INDEX($BB$5:$BG$12,MATCH($D581,$AR$5:$AR$12,0),3))^$J581)/((EXP(-$G581/INDEX($BB$5:$BG$12,MATCH($D581,$AR$5:$AR$12,0),1))*($G581/INDEX($BB$5:$BG$12,MATCH($D581,$AR$5:$AR$12,0),1))^$J581)+(EXP(-$G581/INDEX($BB$5:$BG$12,MATCH($D581,$AR$5:$AR$12,0),2))*($G581/INDEX($BB$5:$BG$12,MATCH($D581,$AR$5:$AR$12,0),2))^$J581)+(EXP(-$G581/INDEX($BB$5:$BG$12,MATCH($D581,$AR$5:$AR$12,0),3))*($G581/INDEX($BB$5:$BG$12,MATCH($D581,$AR$5:$AR$12,0),3))^$J581)+(EXP(-$G581/INDEX($BB$5:$BG$12,MATCH($D581,$AR$5:$AR$12,0),4))*($G581/INDEX($BB$5:$BG$12,MATCH($D581,$AR$5:$AR$12,0),4))^$J581)+(EXP(-$G581/INDEX($BB$5:$BG$12,MATCH($D581,$AR$5:$AR$12,0),5))*($G581/INDEX($BB$5:$BG$12,MATCH($D581,$AR$5:$AR$12,0),5))^$J581)+(EXP(-$G581/INDEX($BB$5:$BG$12,MATCH($D581,$AR$5:$AR$12,0),6))*($G581/INDEX($BB$5:$BG$12,MATCH($D581,$AR$5:$AR$12,0),6))^$J581)),0)</x:f>
        <x:v>0</x:v>
      </x:c>
      <x:c r="AH581" s="145" t="n">
        <x:f>IFERROR((EXP(-$G581/INDEX($BB$5:$BG$12,MATCH($D581,$AR$5:$AR$12,0),4))*($G581/INDEX($BB$5:$BG$12,MATCH($D581,$AR$5:$AR$12,0),4))^$J581)/((EXP(-$G581/INDEX($BB$5:$BG$12,MATCH($D581,$AR$5:$AR$12,0),1))*($G581/INDEX($BB$5:$BG$12,MATCH($D581,$AR$5:$AR$12,0),1))^$J581)+(EXP(-$G581/INDEX($BB$5:$BG$12,MATCH($D581,$AR$5:$AR$12,0),2))*($G581/INDEX($BB$5:$BG$12,MATCH($D581,$AR$5:$AR$12,0),2))^$J581)+(EXP(-$G581/INDEX($BB$5:$BG$12,MATCH($D581,$AR$5:$AR$12,0),3))*($G581/INDEX($BB$5:$BG$12,MATCH($D581,$AR$5:$AR$12,0),3))^$J581)+(EXP(-$G581/INDEX($BB$5:$BG$12,MATCH($D581,$AR$5:$AR$12,0),4))*($G581/INDEX($BB$5:$BG$12,MATCH($D581,$AR$5:$AR$12,0),4))^$J581)+(EXP(-$G581/INDEX($BB$5:$BG$12,MATCH($D581,$AR$5:$AR$12,0),5))*($G581/INDEX($BB$5:$BG$12,MATCH($D581,$AR$5:$AR$12,0),5))^$J581)+(EXP(-$G581/INDEX($BB$5:$BG$12,MATCH($D581,$AR$5:$AR$12,0),6))*($G581/INDEX($BB$5:$BG$12,MATCH($D581,$AR$5:$AR$12,0),6))^$J581)),0)</x:f>
        <x:v>0</x:v>
      </x:c>
      <x:c r="AI581" s="145" t="n">
        <x:f>IFERROR((EXP(-$G581/INDEX($BB$5:$BG$12,MATCH($D581,$AR$5:$AR$12,0),5))*($G581/INDEX($BB$5:$BG$12,MATCH($D581,$AR$5:$AR$12,0),5))^$J581)/((EXP(-$G581/INDEX($BB$5:$BG$12,MATCH($D581,$AR$5:$AR$12,0),1))*($G581/INDEX($BB$5:$BG$12,MATCH($D581,$AR$5:$AR$12,0),1))^$J581)+(EXP(-$G581/INDEX($BB$5:$BG$12,MATCH($D581,$AR$5:$AR$12,0),2))*($G581/INDEX($BB$5:$BG$12,MATCH($D581,$AR$5:$AR$12,0),2))^$J581)+(EXP(-$G581/INDEX($BB$5:$BG$12,MATCH($D581,$AR$5:$AR$12,0),3))*($G581/INDEX($BB$5:$BG$12,MATCH($D581,$AR$5:$AR$12,0),3))^$J581)+(EXP(-$G581/INDEX($BB$5:$BG$12,MATCH($D581,$AR$5:$AR$12,0),4))*($G581/INDEX($BB$5:$BG$12,MATCH($D581,$AR$5:$AR$12,0),4))^$J581)+(EXP(-$G581/INDEX($BB$5:$BG$12,MATCH($D581,$AR$5:$AR$12,0),5))*($G581/INDEX($BB$5:$BG$12,MATCH($D581,$AR$5:$AR$12,0),5))^$J581)+(EXP(-$G581/INDEX($BB$5:$BG$12,MATCH($D581,$AR$5:$AR$12,0),6))*($G581/INDEX($BB$5:$BG$12,MATCH($D581,$AR$5:$AR$12,0),6))^$J581)),0)</x:f>
        <x:v>0</x:v>
      </x:c>
      <x:c r="AJ581" s="145" t="n">
        <x:f>IFERROR((EXP(-$G581/INDEX($BB$5:$BG$12,MATCH($D581,$AR$5:$AR$12,0),6))*($G581/INDEX($BB$5:$BG$12,MATCH($D581,$AR$5:$AR$12,0),6))^$J581)/((EXP(-$G581/INDEX($BB$5:$BG$12,MATCH($D581,$AR$5:$AR$12,0),1))*($G581/INDEX($BB$5:$BG$12,MATCH($D581,$AR$5:$AR$12,0),1))^$J581)+(EXP(-$G581/INDEX($BB$5:$BG$12,MATCH($D581,$AR$5:$AR$12,0),2))*($G581/INDEX($BB$5:$BG$12,MATCH($D581,$AR$5:$AR$12,0),2))^$J581)+(EXP(-$G581/INDEX($BB$5:$BG$12,MATCH($D581,$AR$5:$AR$12,0),3))*($G581/INDEX($BB$5:$BG$12,MATCH($D581,$AR$5:$AR$12,0),3))^$J581)+(EXP(-$G581/INDEX($BB$5:$BG$12,MATCH($D581,$AR$5:$AR$12,0),4))*($G581/INDEX($BB$5:$BG$12,MATCH($D581,$AR$5:$AR$12,0),4))^$J581)+(EXP(-$G581/INDEX($BB$5:$BG$12,MATCH($D581,$AR$5:$AR$12,0),5))*($G581/INDEX($BB$5:$BG$12,MATCH($D581,$AR$5:$AR$12,0),5))^$J581)+(EXP(-$G581/INDEX($BB$5:$BG$12,MATCH($D581,$AR$5:$AR$12,0),6))*($G581/INDEX($BB$5:$BG$12,MATCH($D581,$AR$5:$AR$12,0),6))^$J581)),0)</x:f>
        <x:v>0</x:v>
      </x:c>
      <x:c r="BJ581"/>
      <x:c r="BK581"/>
      <x:c r="BL581"/>
      <x:c r="BM581"/>
      <x:c r="BN581"/>
      <x:c r="BO581"/>
      <x:c r="BP581"/>
      <x:c r="BQ581"/>
      <x:c r="BR581"/>
      <x:c r="BS581"/>
      <x:c r="BT581"/>
      <x:c r="BU581"/>
      <x:c r="BV581"/>
      <x:c r="BW581"/>
      <x:c r="BX581"/>
      <x:c r="BY581"/>
      <x:c r="BZ581"/>
    </x:row>
    <x:row r="582">
      <x:c r="A582" s="30" t="n">
        <x:f>'対象台データ'!A580</x:f>
        <x:v>46230</x:v>
      </x:c>
      <x:c r="B582" s="1004" t="str">
        <x:f>'対象台データ'!B580</x:f>
        <x:v>月</x:v>
      </x:c>
      <x:c r="C582" s="1004" t="str">
        <x:f>'対象台データ'!C580</x:f>
        <x:v>7/27</x:v>
      </x:c>
      <x:c r="D582" t="str">
        <x:f>'対象台データ'!D580</x:f>
        <x:v>ヤバチバ</x:v>
      </x:c>
      <x:c r="E582" s="1015" t="n">
        <x:f>IF($X582="A",MIN(100,MAX(0,55+(V582-55)*(1+0.4*SQRT(MIN(G582/8000,1))))),MIN(100,MAX(0,V582)))</x:f>
        <x:v>4.8429173044953835</x:v>
      </x:c>
      <x:c r="F582" s="1017" t="n">
        <x:f>'対象台データ'!E580</x:f>
        <x:v>801</x:v>
      </x:c>
      <x:c r="G582" s="644" t="n">
        <x:f>'対象台データ'!F580</x:f>
        <x:v>3072</x:v>
      </x:c>
      <x:c r="H582" s="644" t="n">
        <x:f>'対象台データ'!G580</x:f>
        <x:v>-3974</x:v>
      </x:c>
      <x:c r="I582" s="644" t="n">
        <x:f>'対象台データ'!H580</x:f>
        <x:v>6</x:v>
      </x:c>
      <x:c r="J582" s="644" t="n">
        <x:f>'対象台データ'!I580</x:f>
        <x:v>7</x:v>
      </x:c>
      <x:c r="K582" s="145" t="n">
        <x:f>'対象台データ'!K580</x:f>
        <x:v>0.5687934027777778</x:v>
      </x:c>
      <x:c r="L582" s="28" t="n">
        <x:f>IF(G582&lt;=0,5,IF(G582&lt;1500,5+(G582-0)*(20-5)/(1500-0),IF(G582&lt;3000,20+(G582-1500)*(40-20)/(3000-1500),IF(G582&lt;4500,40+(G582-3000)*(58-40)/(4500-3000),IF(G582&lt;6000,58+(G582-4500)*(72-58)/(6000-4500),IF(G582&lt;7500,72+(G582-6000)*(84-72)/(7500-6000),IF(G582&lt;9000,84+(G582-7500)*(93-84)/(9000-7500),IF(G582&lt;11000,93+(G582-9000)*(100-93)/(11000-9000),100))))))))</x:f>
        <x:v>40.864</x:v>
      </x:c>
      <x:c r="M582" s="28" t="n">
        <x:v>1</x:v>
      </x:c>
      <x:c r="N582" s="28" t="n">
        <x:f>MIN(100,L582*M582)</x:f>
        <x:v>40.864</x:v>
      </x:c>
      <x:c r="O582" s="28" t="n">
        <x:f>IF(K582&lt;=0.8,0,IF(K582&lt;0.9,0+(K582-0.8)*(10-0)/(0.9-0.8),IF(K582&lt;1,10+(K582-0.9)*(35-10)/(1-0.9),IF(K582&lt;1.2,35+(K582-1)*(87-35)/(1.2-1),IF(K582&lt;1.3,87+(K582-1.2)*(96-87)/(1.3-1.2),IF(K582&lt;1.45,96+(K582-1.3)*(100-96)/(1.45-1.3),100))))))</x:f>
        <x:v>0</x:v>
      </x:c>
      <x:c r="P582" s="145" t="n">
        <x:f>MIN(1,SQRT(G582/8000))</x:f>
        <x:v>0.6196773353931867</x:v>
      </x:c>
      <x:c r="Q582" s="28" t="n">
        <x:f>35+(O582-35)*P582</x:f>
        <x:v>13.311293261238465</x:v>
      </x:c>
      <x:c r="R582" s="28" t="n">
        <x:f>IF(K582&lt;0.95,MIN(25,(0.95-K582)*250),0)</x:f>
        <x:v>25</x:v>
      </x:c>
      <x:c r="S582" s="28" t="n">
        <x:f>IF($X582="A",Y582*5+Z582*15+AA582*30+AB582*60+AC582*80+AD582*100,0)</x:f>
        <x:v>0</x:v>
      </x:c>
      <x:c r="T582" s="28" t="n">
        <x:f>IF($X582="A",AE582*5+AF582*15+AG582*30+AH582*60+AI582*80+AJ582*100,0)</x:f>
        <x:v>0</x:v>
      </x:c>
      <x:c r="U582" s="28" t="n">
        <x:f>IF($X582="A",S582*15%+T582*30%+Q582*55%,0)</x:f>
        <x:v>0</x:v>
      </x:c>
      <x:c r="V582" s="1019" t="n">
        <x:f>IF($X582="A",U582*80%+N582*20%,N582*IFERROR(INDEX($AT$5:$AT$60,MATCH($D582,$AR$5:$AR$60,0)),0.6)+Q582*IFERROR(INDEX($AU$5:$AU$60,MATCH($D582,$AR$5:$AR$60,0)),0.4)-R582)</x:f>
        <x:v>4.8429173044953835</x:v>
      </x:c>
      <x:c r="W582" s="25" t="str">
        <x:f>IF(E582&gt;=90,"設定6級候補",IF(E582&gt;=75,"設定4以上強候補",IF(E582&gt;=60,"設定4以上を疑う","要観察")))</x:f>
        <x:v>要観察</x:v>
      </x:c>
      <x:c r="X582" s="1004" t="str">
        <x:f>IFERROR(INDEX($AS$5:$AS$60,MATCH($D582,$AR$5:$AR$60,0)),"AT")</x:f>
        <x:v>AT</x:v>
      </x:c>
      <x:c r="Y582" s="145" t="n">
        <x:f>IFERROR((EXP(-$G582/INDEX($AV$5:$BA$12,MATCH($D582,$AR$5:$AR$12,0),1))*($G582/INDEX($AV$5:$BA$12,MATCH($D582,$AR$5:$AR$12,0),1))^$I582)/((EXP(-$G582/INDEX($AV$5:$BA$12,MATCH($D582,$AR$5:$AR$12,0),1))*($G582/INDEX($AV$5:$BA$12,MATCH($D582,$AR$5:$AR$12,0),1))^$I582)+(EXP(-$G582/INDEX($AV$5:$BA$12,MATCH($D582,$AR$5:$AR$12,0),2))*($G582/INDEX($AV$5:$BA$12,MATCH($D582,$AR$5:$AR$12,0),2))^$I582)+(EXP(-$G582/INDEX($AV$5:$BA$12,MATCH($D582,$AR$5:$AR$12,0),3))*($G582/INDEX($AV$5:$BA$12,MATCH($D582,$AR$5:$AR$12,0),3))^$I582)+(EXP(-$G582/INDEX($AV$5:$BA$12,MATCH($D582,$AR$5:$AR$12,0),4))*($G582/INDEX($AV$5:$BA$12,MATCH($D582,$AR$5:$AR$12,0),4))^$I582)+(EXP(-$G582/INDEX($AV$5:$BA$12,MATCH($D582,$AR$5:$AR$12,0),5))*($G582/INDEX($AV$5:$BA$12,MATCH($D582,$AR$5:$AR$12,0),5))^$I582)+(EXP(-$G582/INDEX($AV$5:$BA$12,MATCH($D582,$AR$5:$AR$12,0),6))*($G582/INDEX($AV$5:$BA$12,MATCH($D582,$AR$5:$AR$12,0),6))^$I582)),0)</x:f>
        <x:v>0</x:v>
      </x:c>
      <x:c r="Z582" s="145" t="n">
        <x:f>IFERROR((EXP(-$G582/INDEX($AV$5:$BA$12,MATCH($D582,$AR$5:$AR$12,0),2))*($G582/INDEX($AV$5:$BA$12,MATCH($D582,$AR$5:$AR$12,0),2))^$I582)/((EXP(-$G582/INDEX($AV$5:$BA$12,MATCH($D582,$AR$5:$AR$12,0),1))*($G582/INDEX($AV$5:$BA$12,MATCH($D582,$AR$5:$AR$12,0),1))^$I582)+(EXP(-$G582/INDEX($AV$5:$BA$12,MATCH($D582,$AR$5:$AR$12,0),2))*($G582/INDEX($AV$5:$BA$12,MATCH($D582,$AR$5:$AR$12,0),2))^$I582)+(EXP(-$G582/INDEX($AV$5:$BA$12,MATCH($D582,$AR$5:$AR$12,0),3))*($G582/INDEX($AV$5:$BA$12,MATCH($D582,$AR$5:$AR$12,0),3))^$I582)+(EXP(-$G582/INDEX($AV$5:$BA$12,MATCH($D582,$AR$5:$AR$12,0),4))*($G582/INDEX($AV$5:$BA$12,MATCH($D582,$AR$5:$AR$12,0),4))^$I582)+(EXP(-$G582/INDEX($AV$5:$BA$12,MATCH($D582,$AR$5:$AR$12,0),5))*($G582/INDEX($AV$5:$BA$12,MATCH($D582,$AR$5:$AR$12,0),5))^$I582)+(EXP(-$G582/INDEX($AV$5:$BA$12,MATCH($D582,$AR$5:$AR$12,0),6))*($G582/INDEX($AV$5:$BA$12,MATCH($D582,$AR$5:$AR$12,0),6))^$I582)),0)</x:f>
        <x:v>0</x:v>
      </x:c>
      <x:c r="AA582" s="145" t="n">
        <x:f>IFERROR((EXP(-$G582/INDEX($AV$5:$BA$12,MATCH($D582,$AR$5:$AR$12,0),3))*($G582/INDEX($AV$5:$BA$12,MATCH($D582,$AR$5:$AR$12,0),3))^$I582)/((EXP(-$G582/INDEX($AV$5:$BA$12,MATCH($D582,$AR$5:$AR$12,0),1))*($G582/INDEX($AV$5:$BA$12,MATCH($D582,$AR$5:$AR$12,0),1))^$I582)+(EXP(-$G582/INDEX($AV$5:$BA$12,MATCH($D582,$AR$5:$AR$12,0),2))*($G582/INDEX($AV$5:$BA$12,MATCH($D582,$AR$5:$AR$12,0),2))^$I582)+(EXP(-$G582/INDEX($AV$5:$BA$12,MATCH($D582,$AR$5:$AR$12,0),3))*($G582/INDEX($AV$5:$BA$12,MATCH($D582,$AR$5:$AR$12,0),3))^$I582)+(EXP(-$G582/INDEX($AV$5:$BA$12,MATCH($D582,$AR$5:$AR$12,0),4))*($G582/INDEX($AV$5:$BA$12,MATCH($D582,$AR$5:$AR$12,0),4))^$I582)+(EXP(-$G582/INDEX($AV$5:$BA$12,MATCH($D582,$AR$5:$AR$12,0),5))*($G582/INDEX($AV$5:$BA$12,MATCH($D582,$AR$5:$AR$12,0),5))^$I582)+(EXP(-$G582/INDEX($AV$5:$BA$12,MATCH($D582,$AR$5:$AR$12,0),6))*($G582/INDEX($AV$5:$BA$12,MATCH($D582,$AR$5:$AR$12,0),6))^$I582)),0)</x:f>
        <x:v>0</x:v>
      </x:c>
      <x:c r="AB582" s="145" t="n">
        <x:f>IFERROR((EXP(-$G582/INDEX($AV$5:$BA$12,MATCH($D582,$AR$5:$AR$12,0),4))*($G582/INDEX($AV$5:$BA$12,MATCH($D582,$AR$5:$AR$12,0),4))^$I582)/((EXP(-$G582/INDEX($AV$5:$BA$12,MATCH($D582,$AR$5:$AR$12,0),1))*($G582/INDEX($AV$5:$BA$12,MATCH($D582,$AR$5:$AR$12,0),1))^$I582)+(EXP(-$G582/INDEX($AV$5:$BA$12,MATCH($D582,$AR$5:$AR$12,0),2))*($G582/INDEX($AV$5:$BA$12,MATCH($D582,$AR$5:$AR$12,0),2))^$I582)+(EXP(-$G582/INDEX($AV$5:$BA$12,MATCH($D582,$AR$5:$AR$12,0),3))*($G582/INDEX($AV$5:$BA$12,MATCH($D582,$AR$5:$AR$12,0),3))^$I582)+(EXP(-$G582/INDEX($AV$5:$BA$12,MATCH($D582,$AR$5:$AR$12,0),4))*($G582/INDEX($AV$5:$BA$12,MATCH($D582,$AR$5:$AR$12,0),4))^$I582)+(EXP(-$G582/INDEX($AV$5:$BA$12,MATCH($D582,$AR$5:$AR$12,0),5))*($G582/INDEX($AV$5:$BA$12,MATCH($D582,$AR$5:$AR$12,0),5))^$I582)+(EXP(-$G582/INDEX($AV$5:$BA$12,MATCH($D582,$AR$5:$AR$12,0),6))*($G582/INDEX($AV$5:$BA$12,MATCH($D582,$AR$5:$AR$12,0),6))^$I582)),0)</x:f>
        <x:v>0</x:v>
      </x:c>
      <x:c r="AC582" s="145" t="n">
        <x:f>IFERROR((EXP(-$G582/INDEX($AV$5:$BA$12,MATCH($D582,$AR$5:$AR$12,0),5))*($G582/INDEX($AV$5:$BA$12,MATCH($D582,$AR$5:$AR$12,0),5))^$I582)/((EXP(-$G582/INDEX($AV$5:$BA$12,MATCH($D582,$AR$5:$AR$12,0),1))*($G582/INDEX($AV$5:$BA$12,MATCH($D582,$AR$5:$AR$12,0),1))^$I582)+(EXP(-$G582/INDEX($AV$5:$BA$12,MATCH($D582,$AR$5:$AR$12,0),2))*($G582/INDEX($AV$5:$BA$12,MATCH($D582,$AR$5:$AR$12,0),2))^$I582)+(EXP(-$G582/INDEX($AV$5:$BA$12,MATCH($D582,$AR$5:$AR$12,0),3))*($G582/INDEX($AV$5:$BA$12,MATCH($D582,$AR$5:$AR$12,0),3))^$I582)+(EXP(-$G582/INDEX($AV$5:$BA$12,MATCH($D582,$AR$5:$AR$12,0),4))*($G582/INDEX($AV$5:$BA$12,MATCH($D582,$AR$5:$AR$12,0),4))^$I582)+(EXP(-$G582/INDEX($AV$5:$BA$12,MATCH($D582,$AR$5:$AR$12,0),5))*($G582/INDEX($AV$5:$BA$12,MATCH($D582,$AR$5:$AR$12,0),5))^$I582)+(EXP(-$G582/INDEX($AV$5:$BA$12,MATCH($D582,$AR$5:$AR$12,0),6))*($G582/INDEX($AV$5:$BA$12,MATCH($D582,$AR$5:$AR$12,0),6))^$I582)),0)</x:f>
        <x:v>0</x:v>
      </x:c>
      <x:c r="AD582" s="145" t="n">
        <x:f>IFERROR((EXP(-$G582/INDEX($AV$5:$BA$12,MATCH($D582,$AR$5:$AR$12,0),6))*($G582/INDEX($AV$5:$BA$12,MATCH($D582,$AR$5:$AR$12,0),6))^$I582)/((EXP(-$G582/INDEX($AV$5:$BA$12,MATCH($D582,$AR$5:$AR$12,0),1))*($G582/INDEX($AV$5:$BA$12,MATCH($D582,$AR$5:$AR$12,0),1))^$I582)+(EXP(-$G582/INDEX($AV$5:$BA$12,MATCH($D582,$AR$5:$AR$12,0),2))*($G582/INDEX($AV$5:$BA$12,MATCH($D582,$AR$5:$AR$12,0),2))^$I582)+(EXP(-$G582/INDEX($AV$5:$BA$12,MATCH($D582,$AR$5:$AR$12,0),3))*($G582/INDEX($AV$5:$BA$12,MATCH($D582,$AR$5:$AR$12,0),3))^$I582)+(EXP(-$G582/INDEX($AV$5:$BA$12,MATCH($D582,$AR$5:$AR$12,0),4))*($G582/INDEX($AV$5:$BA$12,MATCH($D582,$AR$5:$AR$12,0),4))^$I582)+(EXP(-$G582/INDEX($AV$5:$BA$12,MATCH($D582,$AR$5:$AR$12,0),5))*($G582/INDEX($AV$5:$BA$12,MATCH($D582,$AR$5:$AR$12,0),5))^$I582)+(EXP(-$G582/INDEX($AV$5:$BA$12,MATCH($D582,$AR$5:$AR$12,0),6))*($G582/INDEX($AV$5:$BA$12,MATCH($D582,$AR$5:$AR$12,0),6))^$I582)),0)</x:f>
        <x:v>0</x:v>
      </x:c>
      <x:c r="AE582" s="145" t="n">
        <x:f>IFERROR((EXP(-$G582/INDEX($BB$5:$BG$12,MATCH($D582,$AR$5:$AR$12,0),1))*($G582/INDEX($BB$5:$BG$12,MATCH($D582,$AR$5:$AR$12,0),1))^$J582)/((EXP(-$G582/INDEX($BB$5:$BG$12,MATCH($D582,$AR$5:$AR$12,0),1))*($G582/INDEX($BB$5:$BG$12,MATCH($D582,$AR$5:$AR$12,0),1))^$J582)+(EXP(-$G582/INDEX($BB$5:$BG$12,MATCH($D582,$AR$5:$AR$12,0),2))*($G582/INDEX($BB$5:$BG$12,MATCH($D582,$AR$5:$AR$12,0),2))^$J582)+(EXP(-$G582/INDEX($BB$5:$BG$12,MATCH($D582,$AR$5:$AR$12,0),3))*($G582/INDEX($BB$5:$BG$12,MATCH($D582,$AR$5:$AR$12,0),3))^$J582)+(EXP(-$G582/INDEX($BB$5:$BG$12,MATCH($D582,$AR$5:$AR$12,0),4))*($G582/INDEX($BB$5:$BG$12,MATCH($D582,$AR$5:$AR$12,0),4))^$J582)+(EXP(-$G582/INDEX($BB$5:$BG$12,MATCH($D582,$AR$5:$AR$12,0),5))*($G582/INDEX($BB$5:$BG$12,MATCH($D582,$AR$5:$AR$12,0),5))^$J582)+(EXP(-$G582/INDEX($BB$5:$BG$12,MATCH($D582,$AR$5:$AR$12,0),6))*($G582/INDEX($BB$5:$BG$12,MATCH($D582,$AR$5:$AR$12,0),6))^$J582)),0)</x:f>
        <x:v>0</x:v>
      </x:c>
      <x:c r="AF582" s="145" t="n">
        <x:f>IFERROR((EXP(-$G582/INDEX($BB$5:$BG$12,MATCH($D582,$AR$5:$AR$12,0),2))*($G582/INDEX($BB$5:$BG$12,MATCH($D582,$AR$5:$AR$12,0),2))^$J582)/((EXP(-$G582/INDEX($BB$5:$BG$12,MATCH($D582,$AR$5:$AR$12,0),1))*($G582/INDEX($BB$5:$BG$12,MATCH($D582,$AR$5:$AR$12,0),1))^$J582)+(EXP(-$G582/INDEX($BB$5:$BG$12,MATCH($D582,$AR$5:$AR$12,0),2))*($G582/INDEX($BB$5:$BG$12,MATCH($D582,$AR$5:$AR$12,0),2))^$J582)+(EXP(-$G582/INDEX($BB$5:$BG$12,MATCH($D582,$AR$5:$AR$12,0),3))*($G582/INDEX($BB$5:$BG$12,MATCH($D582,$AR$5:$AR$12,0),3))^$J582)+(EXP(-$G582/INDEX($BB$5:$BG$12,MATCH($D582,$AR$5:$AR$12,0),4))*($G582/INDEX($BB$5:$BG$12,MATCH($D582,$AR$5:$AR$12,0),4))^$J582)+(EXP(-$G582/INDEX($BB$5:$BG$12,MATCH($D582,$AR$5:$AR$12,0),5))*($G582/INDEX($BB$5:$BG$12,MATCH($D582,$AR$5:$AR$12,0),5))^$J582)+(EXP(-$G582/INDEX($BB$5:$BG$12,MATCH($D582,$AR$5:$AR$12,0),6))*($G582/INDEX($BB$5:$BG$12,MATCH($D582,$AR$5:$AR$12,0),6))^$J582)),0)</x:f>
        <x:v>0</x:v>
      </x:c>
      <x:c r="AG582" s="145" t="n">
        <x:f>IFERROR((EXP(-$G582/INDEX($BB$5:$BG$12,MATCH($D582,$AR$5:$AR$12,0),3))*($G582/INDEX($BB$5:$BG$12,MATCH($D582,$AR$5:$AR$12,0),3))^$J582)/((EXP(-$G582/INDEX($BB$5:$BG$12,MATCH($D582,$AR$5:$AR$12,0),1))*($G582/INDEX($BB$5:$BG$12,MATCH($D582,$AR$5:$AR$12,0),1))^$J582)+(EXP(-$G582/INDEX($BB$5:$BG$12,MATCH($D582,$AR$5:$AR$12,0),2))*($G582/INDEX($BB$5:$BG$12,MATCH($D582,$AR$5:$AR$12,0),2))^$J582)+(EXP(-$G582/INDEX($BB$5:$BG$12,MATCH($D582,$AR$5:$AR$12,0),3))*($G582/INDEX($BB$5:$BG$12,MATCH($D582,$AR$5:$AR$12,0),3))^$J582)+(EXP(-$G582/INDEX($BB$5:$BG$12,MATCH($D582,$AR$5:$AR$12,0),4))*($G582/INDEX($BB$5:$BG$12,MATCH($D582,$AR$5:$AR$12,0),4))^$J582)+(EXP(-$G582/INDEX($BB$5:$BG$12,MATCH($D582,$AR$5:$AR$12,0),5))*($G582/INDEX($BB$5:$BG$12,MATCH($D582,$AR$5:$AR$12,0),5))^$J582)+(EXP(-$G582/INDEX($BB$5:$BG$12,MATCH($D582,$AR$5:$AR$12,0),6))*($G582/INDEX($BB$5:$BG$12,MATCH($D582,$AR$5:$AR$12,0),6))^$J582)),0)</x:f>
        <x:v>0</x:v>
      </x:c>
      <x:c r="AH582" s="145" t="n">
        <x:f>IFERROR((EXP(-$G582/INDEX($BB$5:$BG$12,MATCH($D582,$AR$5:$AR$12,0),4))*($G582/INDEX($BB$5:$BG$12,MATCH($D582,$AR$5:$AR$12,0),4))^$J582)/((EXP(-$G582/INDEX($BB$5:$BG$12,MATCH($D582,$AR$5:$AR$12,0),1))*($G582/INDEX($BB$5:$BG$12,MATCH($D582,$AR$5:$AR$12,0),1))^$J582)+(EXP(-$G582/INDEX($BB$5:$BG$12,MATCH($D582,$AR$5:$AR$12,0),2))*($G582/INDEX($BB$5:$BG$12,MATCH($D582,$AR$5:$AR$12,0),2))^$J582)+(EXP(-$G582/INDEX($BB$5:$BG$12,MATCH($D582,$AR$5:$AR$12,0),3))*($G582/INDEX($BB$5:$BG$12,MATCH($D582,$AR$5:$AR$12,0),3))^$J582)+(EXP(-$G582/INDEX($BB$5:$BG$12,MATCH($D582,$AR$5:$AR$12,0),4))*($G582/INDEX($BB$5:$BG$12,MATCH($D582,$AR$5:$AR$12,0),4))^$J582)+(EXP(-$G582/INDEX($BB$5:$BG$12,MATCH($D582,$AR$5:$AR$12,0),5))*($G582/INDEX($BB$5:$BG$12,MATCH($D582,$AR$5:$AR$12,0),5))^$J582)+(EXP(-$G582/INDEX($BB$5:$BG$12,MATCH($D582,$AR$5:$AR$12,0),6))*($G582/INDEX($BB$5:$BG$12,MATCH($D582,$AR$5:$AR$12,0),6))^$J582)),0)</x:f>
        <x:v>0</x:v>
      </x:c>
      <x:c r="AI582" s="145" t="n">
        <x:f>IFERROR((EXP(-$G582/INDEX($BB$5:$BG$12,MATCH($D582,$AR$5:$AR$12,0),5))*($G582/INDEX($BB$5:$BG$12,MATCH($D582,$AR$5:$AR$12,0),5))^$J582)/((EXP(-$G582/INDEX($BB$5:$BG$12,MATCH($D582,$AR$5:$AR$12,0),1))*($G582/INDEX($BB$5:$BG$12,MATCH($D582,$AR$5:$AR$12,0),1))^$J582)+(EXP(-$G582/INDEX($BB$5:$BG$12,MATCH($D582,$AR$5:$AR$12,0),2))*($G582/INDEX($BB$5:$BG$12,MATCH($D582,$AR$5:$AR$12,0),2))^$J582)+(EXP(-$G582/INDEX($BB$5:$BG$12,MATCH($D582,$AR$5:$AR$12,0),3))*($G582/INDEX($BB$5:$BG$12,MATCH($D582,$AR$5:$AR$12,0),3))^$J582)+(EXP(-$G582/INDEX($BB$5:$BG$12,MATCH($D582,$AR$5:$AR$12,0),4))*($G582/INDEX($BB$5:$BG$12,MATCH($D582,$AR$5:$AR$12,0),4))^$J582)+(EXP(-$G582/INDEX($BB$5:$BG$12,MATCH($D582,$AR$5:$AR$12,0),5))*($G582/INDEX($BB$5:$BG$12,MATCH($D582,$AR$5:$AR$12,0),5))^$J582)+(EXP(-$G582/INDEX($BB$5:$BG$12,MATCH($D582,$AR$5:$AR$12,0),6))*($G582/INDEX($BB$5:$BG$12,MATCH($D582,$AR$5:$AR$12,0),6))^$J582)),0)</x:f>
        <x:v>0</x:v>
      </x:c>
      <x:c r="AJ582" s="145" t="n">
        <x:f>IFERROR((EXP(-$G582/INDEX($BB$5:$BG$12,MATCH($D582,$AR$5:$AR$12,0),6))*($G582/INDEX($BB$5:$BG$12,MATCH($D582,$AR$5:$AR$12,0),6))^$J582)/((EXP(-$G582/INDEX($BB$5:$BG$12,MATCH($D582,$AR$5:$AR$12,0),1))*($G582/INDEX($BB$5:$BG$12,MATCH($D582,$AR$5:$AR$12,0),1))^$J582)+(EXP(-$G582/INDEX($BB$5:$BG$12,MATCH($D582,$AR$5:$AR$12,0),2))*($G582/INDEX($BB$5:$BG$12,MATCH($D582,$AR$5:$AR$12,0),2))^$J582)+(EXP(-$G582/INDEX($BB$5:$BG$12,MATCH($D582,$AR$5:$AR$12,0),3))*($G582/INDEX($BB$5:$BG$12,MATCH($D582,$AR$5:$AR$12,0),3))^$J582)+(EXP(-$G582/INDEX($BB$5:$BG$12,MATCH($D582,$AR$5:$AR$12,0),4))*($G582/INDEX($BB$5:$BG$12,MATCH($D582,$AR$5:$AR$12,0),4))^$J582)+(EXP(-$G582/INDEX($BB$5:$BG$12,MATCH($D582,$AR$5:$AR$12,0),5))*($G582/INDEX($BB$5:$BG$12,MATCH($D582,$AR$5:$AR$12,0),5))^$J582)+(EXP(-$G582/INDEX($BB$5:$BG$12,MATCH($D582,$AR$5:$AR$12,0),6))*($G582/INDEX($BB$5:$BG$12,MATCH($D582,$AR$5:$AR$12,0),6))^$J582)),0)</x:f>
        <x:v>0</x:v>
      </x:c>
      <x:c r="BJ582"/>
      <x:c r="BK582"/>
      <x:c r="BL582"/>
      <x:c r="BM582"/>
      <x:c r="BN582"/>
      <x:c r="BO582"/>
      <x:c r="BP582"/>
      <x:c r="BQ582"/>
      <x:c r="BR582"/>
      <x:c r="BS582"/>
      <x:c r="BT582"/>
      <x:c r="BU582"/>
      <x:c r="BV582"/>
      <x:c r="BW582"/>
      <x:c r="BX582"/>
      <x:c r="BY582"/>
      <x:c r="BZ582"/>
    </x:row>
    <x:row r="583">
      <x:c r="A583" s="30" t="n">
        <x:f>'対象台データ'!A581</x:f>
        <x:v>46230</x:v>
      </x:c>
      <x:c r="B583" s="1004" t="str">
        <x:f>'対象台データ'!B581</x:f>
        <x:v>月</x:v>
      </x:c>
      <x:c r="C583" s="1004" t="str">
        <x:f>'対象台データ'!C581</x:f>
        <x:v>7/27</x:v>
      </x:c>
      <x:c r="D583" t="str">
        <x:f>'対象台データ'!D581</x:f>
        <x:v>ヤバチバ</x:v>
      </x:c>
      <x:c r="E583" s="1015" t="n">
        <x:f>IF($X583="A",MIN(100,MAX(0,55+(V583-55)*(1+0.4*SQRT(MIN(G583/8000,1))))),MIN(100,MAX(0,V583)))</x:f>
        <x:v>47.85276861107502</x:v>
      </x:c>
      <x:c r="F583" s="1017" t="n">
        <x:f>'対象台データ'!E581</x:f>
        <x:v>802</x:v>
      </x:c>
      <x:c r="G583" s="644" t="n">
        <x:f>'対象台データ'!F581</x:f>
        <x:v>3982</x:v>
      </x:c>
      <x:c r="H583" s="644" t="n">
        <x:f>'対象台データ'!G581</x:f>
        <x:v>453</x:v>
      </x:c>
      <x:c r="I583" s="644" t="n">
        <x:f>'対象台データ'!H581</x:f>
        <x:v>20</x:v>
      </x:c>
      <x:c r="J583" s="644" t="n">
        <x:f>'対象台データ'!I581</x:f>
        <x:v>8</x:v>
      </x:c>
      <x:c r="K583" s="145" t="n">
        <x:f>'対象台データ'!K581</x:f>
        <x:v>1.0379206428930186</x:v>
      </x:c>
      <x:c r="L583" s="28" t="n">
        <x:f>IF(G583&lt;=0,5,IF(G583&lt;1500,5+(G583-0)*(20-5)/(1500-0),IF(G583&lt;3000,20+(G583-1500)*(40-20)/(3000-1500),IF(G583&lt;4500,40+(G583-3000)*(58-40)/(4500-3000),IF(G583&lt;6000,58+(G583-4500)*(72-58)/(6000-4500),IF(G583&lt;7500,72+(G583-6000)*(84-72)/(7500-6000),IF(G583&lt;9000,84+(G583-7500)*(93-84)/(9000-7500),IF(G583&lt;11000,93+(G583-9000)*(100-93)/(11000-9000),100))))))))</x:f>
        <x:v>51.784</x:v>
      </x:c>
      <x:c r="M583" s="28" t="n">
        <x:v>1</x:v>
      </x:c>
      <x:c r="N583" s="28" t="n">
        <x:f>MIN(100,L583*M583)</x:f>
        <x:v>51.784</x:v>
      </x:c>
      <x:c r="O583" s="28" t="n">
        <x:f>IF(K583&lt;=0.8,0,IF(K583&lt;0.9,0+(K583-0.8)*(10-0)/(0.9-0.8),IF(K583&lt;1,10+(K583-0.9)*(35-10)/(1-0.9),IF(K583&lt;1.2,35+(K583-1)*(87-35)/(1.2-1),IF(K583&lt;1.3,87+(K583-1.2)*(96-87)/(1.3-1.2),IF(K583&lt;1.45,96+(K583-1.3)*(100-96)/(1.45-1.3),100))))))</x:f>
        <x:v>44.859367152184824</x:v>
      </x:c>
      <x:c r="P583" s="145" t="n">
        <x:f>MIN(1,SQRT(G583/8000))</x:f>
        <x:v>0.7055139970262816</x:v>
      </x:c>
      <x:c r="Q583" s="28" t="n">
        <x:f>35+(O583-35)*P583</x:f>
        <x:v>41.95592152768754</x:v>
      </x:c>
      <x:c r="R583" s="28" t="n">
        <x:f>IF(K583&lt;0.95,MIN(25,(0.95-K583)*250),0)</x:f>
        <x:v>0</x:v>
      </x:c>
      <x:c r="S583" s="28" t="n">
        <x:f>IF($X583="A",Y583*5+Z583*15+AA583*30+AB583*60+AC583*80+AD583*100,0)</x:f>
        <x:v>0</x:v>
      </x:c>
      <x:c r="T583" s="28" t="n">
        <x:f>IF($X583="A",AE583*5+AF583*15+AG583*30+AH583*60+AI583*80+AJ583*100,0)</x:f>
        <x:v>0</x:v>
      </x:c>
      <x:c r="U583" s="28" t="n">
        <x:f>IF($X583="A",S583*15%+T583*30%+Q583*55%,0)</x:f>
        <x:v>0</x:v>
      </x:c>
      <x:c r="V583" s="1019" t="n">
        <x:f>IF($X583="A",U583*80%+N583*20%,N583*IFERROR(INDEX($AT$5:$AT$60,MATCH($D583,$AR$5:$AR$60,0)),0.6)+Q583*IFERROR(INDEX($AU$5:$AU$60,MATCH($D583,$AR$5:$AR$60,0)),0.4)-R583)</x:f>
        <x:v>47.85276861107502</x:v>
      </x:c>
      <x:c r="W583" s="25" t="str">
        <x:f>IF(E583&gt;=90,"設定6級候補",IF(E583&gt;=75,"設定4以上強候補",IF(E583&gt;=60,"設定4以上を疑う","要観察")))</x:f>
        <x:v>要観察</x:v>
      </x:c>
      <x:c r="X583" s="1004" t="str">
        <x:f>IFERROR(INDEX($AS$5:$AS$60,MATCH($D583,$AR$5:$AR$60,0)),"AT")</x:f>
        <x:v>AT</x:v>
      </x:c>
      <x:c r="Y583" s="145" t="n">
        <x:f>IFERROR((EXP(-$G583/INDEX($AV$5:$BA$12,MATCH($D583,$AR$5:$AR$12,0),1))*($G583/INDEX($AV$5:$BA$12,MATCH($D583,$AR$5:$AR$12,0),1))^$I583)/((EXP(-$G583/INDEX($AV$5:$BA$12,MATCH($D583,$AR$5:$AR$12,0),1))*($G583/INDEX($AV$5:$BA$12,MATCH($D583,$AR$5:$AR$12,0),1))^$I583)+(EXP(-$G583/INDEX($AV$5:$BA$12,MATCH($D583,$AR$5:$AR$12,0),2))*($G583/INDEX($AV$5:$BA$12,MATCH($D583,$AR$5:$AR$12,0),2))^$I583)+(EXP(-$G583/INDEX($AV$5:$BA$12,MATCH($D583,$AR$5:$AR$12,0),3))*($G583/INDEX($AV$5:$BA$12,MATCH($D583,$AR$5:$AR$12,0),3))^$I583)+(EXP(-$G583/INDEX($AV$5:$BA$12,MATCH($D583,$AR$5:$AR$12,0),4))*($G583/INDEX($AV$5:$BA$12,MATCH($D583,$AR$5:$AR$12,0),4))^$I583)+(EXP(-$G583/INDEX($AV$5:$BA$12,MATCH($D583,$AR$5:$AR$12,0),5))*($G583/INDEX($AV$5:$BA$12,MATCH($D583,$AR$5:$AR$12,0),5))^$I583)+(EXP(-$G583/INDEX($AV$5:$BA$12,MATCH($D583,$AR$5:$AR$12,0),6))*($G583/INDEX($AV$5:$BA$12,MATCH($D583,$AR$5:$AR$12,0),6))^$I583)),0)</x:f>
        <x:v>0</x:v>
      </x:c>
      <x:c r="Z583" s="145" t="n">
        <x:f>IFERROR((EXP(-$G583/INDEX($AV$5:$BA$12,MATCH($D583,$AR$5:$AR$12,0),2))*($G583/INDEX($AV$5:$BA$12,MATCH($D583,$AR$5:$AR$12,0),2))^$I583)/((EXP(-$G583/INDEX($AV$5:$BA$12,MATCH($D583,$AR$5:$AR$12,0),1))*($G583/INDEX($AV$5:$BA$12,MATCH($D583,$AR$5:$AR$12,0),1))^$I583)+(EXP(-$G583/INDEX($AV$5:$BA$12,MATCH($D583,$AR$5:$AR$12,0),2))*($G583/INDEX($AV$5:$BA$12,MATCH($D583,$AR$5:$AR$12,0),2))^$I583)+(EXP(-$G583/INDEX($AV$5:$BA$12,MATCH($D583,$AR$5:$AR$12,0),3))*($G583/INDEX($AV$5:$BA$12,MATCH($D583,$AR$5:$AR$12,0),3))^$I583)+(EXP(-$G583/INDEX($AV$5:$BA$12,MATCH($D583,$AR$5:$AR$12,0),4))*($G583/INDEX($AV$5:$BA$12,MATCH($D583,$AR$5:$AR$12,0),4))^$I583)+(EXP(-$G583/INDEX($AV$5:$BA$12,MATCH($D583,$AR$5:$AR$12,0),5))*($G583/INDEX($AV$5:$BA$12,MATCH($D583,$AR$5:$AR$12,0),5))^$I583)+(EXP(-$G583/INDEX($AV$5:$BA$12,MATCH($D583,$AR$5:$AR$12,0),6))*($G583/INDEX($AV$5:$BA$12,MATCH($D583,$AR$5:$AR$12,0),6))^$I583)),0)</x:f>
        <x:v>0</x:v>
      </x:c>
      <x:c r="AA583" s="145" t="n">
        <x:f>IFERROR((EXP(-$G583/INDEX($AV$5:$BA$12,MATCH($D583,$AR$5:$AR$12,0),3))*($G583/INDEX($AV$5:$BA$12,MATCH($D583,$AR$5:$AR$12,0),3))^$I583)/((EXP(-$G583/INDEX($AV$5:$BA$12,MATCH($D583,$AR$5:$AR$12,0),1))*($G583/INDEX($AV$5:$BA$12,MATCH($D583,$AR$5:$AR$12,0),1))^$I583)+(EXP(-$G583/INDEX($AV$5:$BA$12,MATCH($D583,$AR$5:$AR$12,0),2))*($G583/INDEX($AV$5:$BA$12,MATCH($D583,$AR$5:$AR$12,0),2))^$I583)+(EXP(-$G583/INDEX($AV$5:$BA$12,MATCH($D583,$AR$5:$AR$12,0),3))*($G583/INDEX($AV$5:$BA$12,MATCH($D583,$AR$5:$AR$12,0),3))^$I583)+(EXP(-$G583/INDEX($AV$5:$BA$12,MATCH($D583,$AR$5:$AR$12,0),4))*($G583/INDEX($AV$5:$BA$12,MATCH($D583,$AR$5:$AR$12,0),4))^$I583)+(EXP(-$G583/INDEX($AV$5:$BA$12,MATCH($D583,$AR$5:$AR$12,0),5))*($G583/INDEX($AV$5:$BA$12,MATCH($D583,$AR$5:$AR$12,0),5))^$I583)+(EXP(-$G583/INDEX($AV$5:$BA$12,MATCH($D583,$AR$5:$AR$12,0),6))*($G583/INDEX($AV$5:$BA$12,MATCH($D583,$AR$5:$AR$12,0),6))^$I583)),0)</x:f>
        <x:v>0</x:v>
      </x:c>
      <x:c r="AB583" s="145" t="n">
        <x:f>IFERROR((EXP(-$G583/INDEX($AV$5:$BA$12,MATCH($D583,$AR$5:$AR$12,0),4))*($G583/INDEX($AV$5:$BA$12,MATCH($D583,$AR$5:$AR$12,0),4))^$I583)/((EXP(-$G583/INDEX($AV$5:$BA$12,MATCH($D583,$AR$5:$AR$12,0),1))*($G583/INDEX($AV$5:$BA$12,MATCH($D583,$AR$5:$AR$12,0),1))^$I583)+(EXP(-$G583/INDEX($AV$5:$BA$12,MATCH($D583,$AR$5:$AR$12,0),2))*($G583/INDEX($AV$5:$BA$12,MATCH($D583,$AR$5:$AR$12,0),2))^$I583)+(EXP(-$G583/INDEX($AV$5:$BA$12,MATCH($D583,$AR$5:$AR$12,0),3))*($G583/INDEX($AV$5:$BA$12,MATCH($D583,$AR$5:$AR$12,0),3))^$I583)+(EXP(-$G583/INDEX($AV$5:$BA$12,MATCH($D583,$AR$5:$AR$12,0),4))*($G583/INDEX($AV$5:$BA$12,MATCH($D583,$AR$5:$AR$12,0),4))^$I583)+(EXP(-$G583/INDEX($AV$5:$BA$12,MATCH($D583,$AR$5:$AR$12,0),5))*($G583/INDEX($AV$5:$BA$12,MATCH($D583,$AR$5:$AR$12,0),5))^$I583)+(EXP(-$G583/INDEX($AV$5:$BA$12,MATCH($D583,$AR$5:$AR$12,0),6))*($G583/INDEX($AV$5:$BA$12,MATCH($D583,$AR$5:$AR$12,0),6))^$I583)),0)</x:f>
        <x:v>0</x:v>
      </x:c>
      <x:c r="AC583" s="145" t="n">
        <x:f>IFERROR((EXP(-$G583/INDEX($AV$5:$BA$12,MATCH($D583,$AR$5:$AR$12,0),5))*($G583/INDEX($AV$5:$BA$12,MATCH($D583,$AR$5:$AR$12,0),5))^$I583)/((EXP(-$G583/INDEX($AV$5:$BA$12,MATCH($D583,$AR$5:$AR$12,0),1))*($G583/INDEX($AV$5:$BA$12,MATCH($D583,$AR$5:$AR$12,0),1))^$I583)+(EXP(-$G583/INDEX($AV$5:$BA$12,MATCH($D583,$AR$5:$AR$12,0),2))*($G583/INDEX($AV$5:$BA$12,MATCH($D583,$AR$5:$AR$12,0),2))^$I583)+(EXP(-$G583/INDEX($AV$5:$BA$12,MATCH($D583,$AR$5:$AR$12,0),3))*($G583/INDEX($AV$5:$BA$12,MATCH($D583,$AR$5:$AR$12,0),3))^$I583)+(EXP(-$G583/INDEX($AV$5:$BA$12,MATCH($D583,$AR$5:$AR$12,0),4))*($G583/INDEX($AV$5:$BA$12,MATCH($D583,$AR$5:$AR$12,0),4))^$I583)+(EXP(-$G583/INDEX($AV$5:$BA$12,MATCH($D583,$AR$5:$AR$12,0),5))*($G583/INDEX($AV$5:$BA$12,MATCH($D583,$AR$5:$AR$12,0),5))^$I583)+(EXP(-$G583/INDEX($AV$5:$BA$12,MATCH($D583,$AR$5:$AR$12,0),6))*($G583/INDEX($AV$5:$BA$12,MATCH($D583,$AR$5:$AR$12,0),6))^$I583)),0)</x:f>
        <x:v>0</x:v>
      </x:c>
      <x:c r="AD583" s="145" t="n">
        <x:f>IFERROR((EXP(-$G583/INDEX($AV$5:$BA$12,MATCH($D583,$AR$5:$AR$12,0),6))*($G583/INDEX($AV$5:$BA$12,MATCH($D583,$AR$5:$AR$12,0),6))^$I583)/((EXP(-$G583/INDEX($AV$5:$BA$12,MATCH($D583,$AR$5:$AR$12,0),1))*($G583/INDEX($AV$5:$BA$12,MATCH($D583,$AR$5:$AR$12,0),1))^$I583)+(EXP(-$G583/INDEX($AV$5:$BA$12,MATCH($D583,$AR$5:$AR$12,0),2))*($G583/INDEX($AV$5:$BA$12,MATCH($D583,$AR$5:$AR$12,0),2))^$I583)+(EXP(-$G583/INDEX($AV$5:$BA$12,MATCH($D583,$AR$5:$AR$12,0),3))*($G583/INDEX($AV$5:$BA$12,MATCH($D583,$AR$5:$AR$12,0),3))^$I583)+(EXP(-$G583/INDEX($AV$5:$BA$12,MATCH($D583,$AR$5:$AR$12,0),4))*($G583/INDEX($AV$5:$BA$12,MATCH($D583,$AR$5:$AR$12,0),4))^$I583)+(EXP(-$G583/INDEX($AV$5:$BA$12,MATCH($D583,$AR$5:$AR$12,0),5))*($G583/INDEX($AV$5:$BA$12,MATCH($D583,$AR$5:$AR$12,0),5))^$I583)+(EXP(-$G583/INDEX($AV$5:$BA$12,MATCH($D583,$AR$5:$AR$12,0),6))*($G583/INDEX($AV$5:$BA$12,MATCH($D583,$AR$5:$AR$12,0),6))^$I583)),0)</x:f>
        <x:v>0</x:v>
      </x:c>
      <x:c r="AE583" s="145" t="n">
        <x:f>IFERROR((EXP(-$G583/INDEX($BB$5:$BG$12,MATCH($D583,$AR$5:$AR$12,0),1))*($G583/INDEX($BB$5:$BG$12,MATCH($D583,$AR$5:$AR$12,0),1))^$J583)/((EXP(-$G583/INDEX($BB$5:$BG$12,MATCH($D583,$AR$5:$AR$12,0),1))*($G583/INDEX($BB$5:$BG$12,MATCH($D583,$AR$5:$AR$12,0),1))^$J583)+(EXP(-$G583/INDEX($BB$5:$BG$12,MATCH($D583,$AR$5:$AR$12,0),2))*($G583/INDEX($BB$5:$BG$12,MATCH($D583,$AR$5:$AR$12,0),2))^$J583)+(EXP(-$G583/INDEX($BB$5:$BG$12,MATCH($D583,$AR$5:$AR$12,0),3))*($G583/INDEX($BB$5:$BG$12,MATCH($D583,$AR$5:$AR$12,0),3))^$J583)+(EXP(-$G583/INDEX($BB$5:$BG$12,MATCH($D583,$AR$5:$AR$12,0),4))*($G583/INDEX($BB$5:$BG$12,MATCH($D583,$AR$5:$AR$12,0),4))^$J583)+(EXP(-$G583/INDEX($BB$5:$BG$12,MATCH($D583,$AR$5:$AR$12,0),5))*($G583/INDEX($BB$5:$BG$12,MATCH($D583,$AR$5:$AR$12,0),5))^$J583)+(EXP(-$G583/INDEX($BB$5:$BG$12,MATCH($D583,$AR$5:$AR$12,0),6))*($G583/INDEX($BB$5:$BG$12,MATCH($D583,$AR$5:$AR$12,0),6))^$J583)),0)</x:f>
        <x:v>0</x:v>
      </x:c>
      <x:c r="AF583" s="145" t="n">
        <x:f>IFERROR((EXP(-$G583/INDEX($BB$5:$BG$12,MATCH($D583,$AR$5:$AR$12,0),2))*($G583/INDEX($BB$5:$BG$12,MATCH($D583,$AR$5:$AR$12,0),2))^$J583)/((EXP(-$G583/INDEX($BB$5:$BG$12,MATCH($D583,$AR$5:$AR$12,0),1))*($G583/INDEX($BB$5:$BG$12,MATCH($D583,$AR$5:$AR$12,0),1))^$J583)+(EXP(-$G583/INDEX($BB$5:$BG$12,MATCH($D583,$AR$5:$AR$12,0),2))*($G583/INDEX($BB$5:$BG$12,MATCH($D583,$AR$5:$AR$12,0),2))^$J583)+(EXP(-$G583/INDEX($BB$5:$BG$12,MATCH($D583,$AR$5:$AR$12,0),3))*($G583/INDEX($BB$5:$BG$12,MATCH($D583,$AR$5:$AR$12,0),3))^$J583)+(EXP(-$G583/INDEX($BB$5:$BG$12,MATCH($D583,$AR$5:$AR$12,0),4))*($G583/INDEX($BB$5:$BG$12,MATCH($D583,$AR$5:$AR$12,0),4))^$J583)+(EXP(-$G583/INDEX($BB$5:$BG$12,MATCH($D583,$AR$5:$AR$12,0),5))*($G583/INDEX($BB$5:$BG$12,MATCH($D583,$AR$5:$AR$12,0),5))^$J583)+(EXP(-$G583/INDEX($BB$5:$BG$12,MATCH($D583,$AR$5:$AR$12,0),6))*($G583/INDEX($BB$5:$BG$12,MATCH($D583,$AR$5:$AR$12,0),6))^$J583)),0)</x:f>
        <x:v>0</x:v>
      </x:c>
      <x:c r="AG583" s="145" t="n">
        <x:f>IFERROR((EXP(-$G583/INDEX($BB$5:$BG$12,MATCH($D583,$AR$5:$AR$12,0),3))*($G583/INDEX($BB$5:$BG$12,MATCH($D583,$AR$5:$AR$12,0),3))^$J583)/((EXP(-$G583/INDEX($BB$5:$BG$12,MATCH($D583,$AR$5:$AR$12,0),1))*($G583/INDEX($BB$5:$BG$12,MATCH($D583,$AR$5:$AR$12,0),1))^$J583)+(EXP(-$G583/INDEX($BB$5:$BG$12,MATCH($D583,$AR$5:$AR$12,0),2))*($G583/INDEX($BB$5:$BG$12,MATCH($D583,$AR$5:$AR$12,0),2))^$J583)+(EXP(-$G583/INDEX($BB$5:$BG$12,MATCH($D583,$AR$5:$AR$12,0),3))*($G583/INDEX($BB$5:$BG$12,MATCH($D583,$AR$5:$AR$12,0),3))^$J583)+(EXP(-$G583/INDEX($BB$5:$BG$12,MATCH($D583,$AR$5:$AR$12,0),4))*($G583/INDEX($BB$5:$BG$12,MATCH($D583,$AR$5:$AR$12,0),4))^$J583)+(EXP(-$G583/INDEX($BB$5:$BG$12,MATCH($D583,$AR$5:$AR$12,0),5))*($G583/INDEX($BB$5:$BG$12,MATCH($D583,$AR$5:$AR$12,0),5))^$J583)+(EXP(-$G583/INDEX($BB$5:$BG$12,MATCH($D583,$AR$5:$AR$12,0),6))*($G583/INDEX($BB$5:$BG$12,MATCH($D583,$AR$5:$AR$12,0),6))^$J583)),0)</x:f>
        <x:v>0</x:v>
      </x:c>
      <x:c r="AH583" s="145" t="n">
        <x:f>IFERROR((EXP(-$G583/INDEX($BB$5:$BG$12,MATCH($D583,$AR$5:$AR$12,0),4))*($G583/INDEX($BB$5:$BG$12,MATCH($D583,$AR$5:$AR$12,0),4))^$J583)/((EXP(-$G583/INDEX($BB$5:$BG$12,MATCH($D583,$AR$5:$AR$12,0),1))*($G583/INDEX($BB$5:$BG$12,MATCH($D583,$AR$5:$AR$12,0),1))^$J583)+(EXP(-$G583/INDEX($BB$5:$BG$12,MATCH($D583,$AR$5:$AR$12,0),2))*($G583/INDEX($BB$5:$BG$12,MATCH($D583,$AR$5:$AR$12,0),2))^$J583)+(EXP(-$G583/INDEX($BB$5:$BG$12,MATCH($D583,$AR$5:$AR$12,0),3))*($G583/INDEX($BB$5:$BG$12,MATCH($D583,$AR$5:$AR$12,0),3))^$J583)+(EXP(-$G583/INDEX($BB$5:$BG$12,MATCH($D583,$AR$5:$AR$12,0),4))*($G583/INDEX($BB$5:$BG$12,MATCH($D583,$AR$5:$AR$12,0),4))^$J583)+(EXP(-$G583/INDEX($BB$5:$BG$12,MATCH($D583,$AR$5:$AR$12,0),5))*($G583/INDEX($BB$5:$BG$12,MATCH($D583,$AR$5:$AR$12,0),5))^$J583)+(EXP(-$G583/INDEX($BB$5:$BG$12,MATCH($D583,$AR$5:$AR$12,0),6))*($G583/INDEX($BB$5:$BG$12,MATCH($D583,$AR$5:$AR$12,0),6))^$J583)),0)</x:f>
        <x:v>0</x:v>
      </x:c>
      <x:c r="AI583" s="145" t="n">
        <x:f>IFERROR((EXP(-$G583/INDEX($BB$5:$BG$12,MATCH($D583,$AR$5:$AR$12,0),5))*($G583/INDEX($BB$5:$BG$12,MATCH($D583,$AR$5:$AR$12,0),5))^$J583)/((EXP(-$G583/INDEX($BB$5:$BG$12,MATCH($D583,$AR$5:$AR$12,0),1))*($G583/INDEX($BB$5:$BG$12,MATCH($D583,$AR$5:$AR$12,0),1))^$J583)+(EXP(-$G583/INDEX($BB$5:$BG$12,MATCH($D583,$AR$5:$AR$12,0),2))*($G583/INDEX($BB$5:$BG$12,MATCH($D583,$AR$5:$AR$12,0),2))^$J583)+(EXP(-$G583/INDEX($BB$5:$BG$12,MATCH($D583,$AR$5:$AR$12,0),3))*($G583/INDEX($BB$5:$BG$12,MATCH($D583,$AR$5:$AR$12,0),3))^$J583)+(EXP(-$G583/INDEX($BB$5:$BG$12,MATCH($D583,$AR$5:$AR$12,0),4))*($G583/INDEX($BB$5:$BG$12,MATCH($D583,$AR$5:$AR$12,0),4))^$J583)+(EXP(-$G583/INDEX($BB$5:$BG$12,MATCH($D583,$AR$5:$AR$12,0),5))*($G583/INDEX($BB$5:$BG$12,MATCH($D583,$AR$5:$AR$12,0),5))^$J583)+(EXP(-$G583/INDEX($BB$5:$BG$12,MATCH($D583,$AR$5:$AR$12,0),6))*($G583/INDEX($BB$5:$BG$12,MATCH($D583,$AR$5:$AR$12,0),6))^$J583)),0)</x:f>
        <x:v>0</x:v>
      </x:c>
      <x:c r="AJ583" s="145" t="n">
        <x:f>IFERROR((EXP(-$G583/INDEX($BB$5:$BG$12,MATCH($D583,$AR$5:$AR$12,0),6))*($G583/INDEX($BB$5:$BG$12,MATCH($D583,$AR$5:$AR$12,0),6))^$J583)/((EXP(-$G583/INDEX($BB$5:$BG$12,MATCH($D583,$AR$5:$AR$12,0),1))*($G583/INDEX($BB$5:$BG$12,MATCH($D583,$AR$5:$AR$12,0),1))^$J583)+(EXP(-$G583/INDEX($BB$5:$BG$12,MATCH($D583,$AR$5:$AR$12,0),2))*($G583/INDEX($BB$5:$BG$12,MATCH($D583,$AR$5:$AR$12,0),2))^$J583)+(EXP(-$G583/INDEX($BB$5:$BG$12,MATCH($D583,$AR$5:$AR$12,0),3))*($G583/INDEX($BB$5:$BG$12,MATCH($D583,$AR$5:$AR$12,0),3))^$J583)+(EXP(-$G583/INDEX($BB$5:$BG$12,MATCH($D583,$AR$5:$AR$12,0),4))*($G583/INDEX($BB$5:$BG$12,MATCH($D583,$AR$5:$AR$12,0),4))^$J583)+(EXP(-$G583/INDEX($BB$5:$BG$12,MATCH($D583,$AR$5:$AR$12,0),5))*($G583/INDEX($BB$5:$BG$12,MATCH($D583,$AR$5:$AR$12,0),5))^$J583)+(EXP(-$G583/INDEX($BB$5:$BG$12,MATCH($D583,$AR$5:$AR$12,0),6))*($G583/INDEX($BB$5:$BG$12,MATCH($D583,$AR$5:$AR$12,0),6))^$J583)),0)</x:f>
        <x:v>0</x:v>
      </x:c>
      <x:c r="BJ583"/>
      <x:c r="BK583"/>
      <x:c r="BL583"/>
      <x:c r="BM583"/>
      <x:c r="BN583"/>
      <x:c r="BO583"/>
      <x:c r="BP583"/>
      <x:c r="BQ583"/>
      <x:c r="BR583"/>
      <x:c r="BS583"/>
      <x:c r="BT583"/>
      <x:c r="BU583"/>
      <x:c r="BV583"/>
      <x:c r="BW583"/>
      <x:c r="BX583"/>
      <x:c r="BY583"/>
      <x:c r="BZ583"/>
    </x:row>
    <x:row r="584">
      <x:c r="A584" s="30" t="n">
        <x:f>'対象台データ'!A582</x:f>
        <x:v>46230</x:v>
      </x:c>
      <x:c r="B584" s="1004" t="str">
        <x:f>'対象台データ'!B582</x:f>
        <x:v>月</x:v>
      </x:c>
      <x:c r="C584" s="1004" t="str">
        <x:f>'対象台データ'!C582</x:f>
        <x:v>7/27</x:v>
      </x:c>
      <x:c r="D584" t="str">
        <x:f>'対象台データ'!D582</x:f>
        <x:v>ヤバチバ</x:v>
      </x:c>
      <x:c r="E584" s="1015" t="n">
        <x:f>IF($X584="A",MIN(100,MAX(0,55+(V584-55)*(1+0.4*SQRT(MIN(G584/8000,1))))),MIN(100,MAX(0,V584)))</x:f>
        <x:v>68.16437313354783</x:v>
      </x:c>
      <x:c r="F584" s="1017" t="n">
        <x:f>'対象台データ'!E582</x:f>
        <x:v>803</x:v>
      </x:c>
      <x:c r="G584" s="644" t="n">
        <x:f>'対象台データ'!F582</x:f>
        <x:v>4706</x:v>
      </x:c>
      <x:c r="H584" s="644" t="n">
        <x:f>'対象台データ'!G582</x:f>
        <x:v>3978</x:v>
      </x:c>
      <x:c r="I584" s="644" t="n">
        <x:f>'対象台データ'!H582</x:f>
        <x:v>20</x:v>
      </x:c>
      <x:c r="J584" s="644" t="n">
        <x:f>'対象台データ'!I582</x:f>
        <x:v>13</x:v>
      </x:c>
      <x:c r="K584" s="145" t="n">
        <x:f>'対象台データ'!K582</x:f>
        <x:v>1.281767955801105</x:v>
      </x:c>
      <x:c r="L584" s="28" t="n">
        <x:f>IF(G584&lt;=0,5,IF(G584&lt;1500,5+(G584-0)*(20-5)/(1500-0),IF(G584&lt;3000,20+(G584-1500)*(40-20)/(3000-1500),IF(G584&lt;4500,40+(G584-3000)*(58-40)/(4500-3000),IF(G584&lt;6000,58+(G584-4500)*(72-58)/(6000-4500),IF(G584&lt;7500,72+(G584-6000)*(84-72)/(7500-6000),IF(G584&lt;9000,84+(G584-7500)*(93-84)/(9000-7500),IF(G584&lt;11000,93+(G584-9000)*(100-93)/(11000-9000),100))))))))</x:f>
        <x:v>59.922666666666665</x:v>
      </x:c>
      <x:c r="M584" s="28" t="n">
        <x:v>1</x:v>
      </x:c>
      <x:c r="N584" s="28" t="n">
        <x:f>MIN(100,L584*M584)</x:f>
        <x:v>59.922666666666665</x:v>
      </x:c>
      <x:c r="O584" s="28" t="n">
        <x:f>IF(K584&lt;=0.8,0,IF(K584&lt;0.9,0+(K584-0.8)*(10-0)/(0.9-0.8),IF(K584&lt;1,10+(K584-0.9)*(35-10)/(1-0.9),IF(K584&lt;1.2,35+(K584-1)*(87-35)/(1.2-1),IF(K584&lt;1.3,87+(K584-1.2)*(96-87)/(1.3-1.2),IF(K584&lt;1.45,96+(K584-1.3)*(100-96)/(1.45-1.3),100))))))</x:f>
        <x:v>94.35911602209946</x:v>
      </x:c>
      <x:c r="P584" s="145" t="n">
        <x:f>MIN(1,SQRT(G584/8000))</x:f>
        <x:v>0.7669745758498127</x:v>
      </x:c>
      <x:c r="Q584" s="28" t="n">
        <x:f>35+(O584-35)*P584</x:f>
        <x:v>80.52693283386955</x:v>
      </x:c>
      <x:c r="R584" s="28" t="n">
        <x:f>IF(K584&lt;0.95,MIN(25,(0.95-K584)*250),0)</x:f>
        <x:v>0</x:v>
      </x:c>
      <x:c r="S584" s="28" t="n">
        <x:f>IF($X584="A",Y584*5+Z584*15+AA584*30+AB584*60+AC584*80+AD584*100,0)</x:f>
        <x:v>0</x:v>
      </x:c>
      <x:c r="T584" s="28" t="n">
        <x:f>IF($X584="A",AE584*5+AF584*15+AG584*30+AH584*60+AI584*80+AJ584*100,0)</x:f>
        <x:v>0</x:v>
      </x:c>
      <x:c r="U584" s="28" t="n">
        <x:f>IF($X584="A",S584*15%+T584*30%+Q584*55%,0)</x:f>
        <x:v>0</x:v>
      </x:c>
      <x:c r="V584" s="1019" t="n">
        <x:f>IF($X584="A",U584*80%+N584*20%,N584*IFERROR(INDEX($AT$5:$AT$60,MATCH($D584,$AR$5:$AR$60,0)),0.6)+Q584*IFERROR(INDEX($AU$5:$AU$60,MATCH($D584,$AR$5:$AR$60,0)),0.4)-R584)</x:f>
        <x:v>68.16437313354783</x:v>
      </x:c>
      <x:c r="W584" s="25" t="str">
        <x:f>IF(E584&gt;=90,"設定6級候補",IF(E584&gt;=75,"設定4以上強候補",IF(E584&gt;=60,"設定4以上を疑う","要観察")))</x:f>
        <x:v>設定4以上を疑う</x:v>
      </x:c>
      <x:c r="X584" s="1004" t="str">
        <x:f>IFERROR(INDEX($AS$5:$AS$60,MATCH($D584,$AR$5:$AR$60,0)),"AT")</x:f>
        <x:v>AT</x:v>
      </x:c>
      <x:c r="Y584" s="145" t="n">
        <x:f>IFERROR((EXP(-$G584/INDEX($AV$5:$BA$12,MATCH($D584,$AR$5:$AR$12,0),1))*($G584/INDEX($AV$5:$BA$12,MATCH($D584,$AR$5:$AR$12,0),1))^$I584)/((EXP(-$G584/INDEX($AV$5:$BA$12,MATCH($D584,$AR$5:$AR$12,0),1))*($G584/INDEX($AV$5:$BA$12,MATCH($D584,$AR$5:$AR$12,0),1))^$I584)+(EXP(-$G584/INDEX($AV$5:$BA$12,MATCH($D584,$AR$5:$AR$12,0),2))*($G584/INDEX($AV$5:$BA$12,MATCH($D584,$AR$5:$AR$12,0),2))^$I584)+(EXP(-$G584/INDEX($AV$5:$BA$12,MATCH($D584,$AR$5:$AR$12,0),3))*($G584/INDEX($AV$5:$BA$12,MATCH($D584,$AR$5:$AR$12,0),3))^$I584)+(EXP(-$G584/INDEX($AV$5:$BA$12,MATCH($D584,$AR$5:$AR$12,0),4))*($G584/INDEX($AV$5:$BA$12,MATCH($D584,$AR$5:$AR$12,0),4))^$I584)+(EXP(-$G584/INDEX($AV$5:$BA$12,MATCH($D584,$AR$5:$AR$12,0),5))*($G584/INDEX($AV$5:$BA$12,MATCH($D584,$AR$5:$AR$12,0),5))^$I584)+(EXP(-$G584/INDEX($AV$5:$BA$12,MATCH($D584,$AR$5:$AR$12,0),6))*($G584/INDEX($AV$5:$BA$12,MATCH($D584,$AR$5:$AR$12,0),6))^$I584)),0)</x:f>
        <x:v>0</x:v>
      </x:c>
      <x:c r="Z584" s="145" t="n">
        <x:f>IFERROR((EXP(-$G584/INDEX($AV$5:$BA$12,MATCH($D584,$AR$5:$AR$12,0),2))*($G584/INDEX($AV$5:$BA$12,MATCH($D584,$AR$5:$AR$12,0),2))^$I584)/((EXP(-$G584/INDEX($AV$5:$BA$12,MATCH($D584,$AR$5:$AR$12,0),1))*($G584/INDEX($AV$5:$BA$12,MATCH($D584,$AR$5:$AR$12,0),1))^$I584)+(EXP(-$G584/INDEX($AV$5:$BA$12,MATCH($D584,$AR$5:$AR$12,0),2))*($G584/INDEX($AV$5:$BA$12,MATCH($D584,$AR$5:$AR$12,0),2))^$I584)+(EXP(-$G584/INDEX($AV$5:$BA$12,MATCH($D584,$AR$5:$AR$12,0),3))*($G584/INDEX($AV$5:$BA$12,MATCH($D584,$AR$5:$AR$12,0),3))^$I584)+(EXP(-$G584/INDEX($AV$5:$BA$12,MATCH($D584,$AR$5:$AR$12,0),4))*($G584/INDEX($AV$5:$BA$12,MATCH($D584,$AR$5:$AR$12,0),4))^$I584)+(EXP(-$G584/INDEX($AV$5:$BA$12,MATCH($D584,$AR$5:$AR$12,0),5))*($G584/INDEX($AV$5:$BA$12,MATCH($D584,$AR$5:$AR$12,0),5))^$I584)+(EXP(-$G584/INDEX($AV$5:$BA$12,MATCH($D584,$AR$5:$AR$12,0),6))*($G584/INDEX($AV$5:$BA$12,MATCH($D584,$AR$5:$AR$12,0),6))^$I584)),0)</x:f>
        <x:v>0</x:v>
      </x:c>
      <x:c r="AA584" s="145" t="n">
        <x:f>IFERROR((EXP(-$G584/INDEX($AV$5:$BA$12,MATCH($D584,$AR$5:$AR$12,0),3))*($G584/INDEX($AV$5:$BA$12,MATCH($D584,$AR$5:$AR$12,0),3))^$I584)/((EXP(-$G584/INDEX($AV$5:$BA$12,MATCH($D584,$AR$5:$AR$12,0),1))*($G584/INDEX($AV$5:$BA$12,MATCH($D584,$AR$5:$AR$12,0),1))^$I584)+(EXP(-$G584/INDEX($AV$5:$BA$12,MATCH($D584,$AR$5:$AR$12,0),2))*($G584/INDEX($AV$5:$BA$12,MATCH($D584,$AR$5:$AR$12,0),2))^$I584)+(EXP(-$G584/INDEX($AV$5:$BA$12,MATCH($D584,$AR$5:$AR$12,0),3))*($G584/INDEX($AV$5:$BA$12,MATCH($D584,$AR$5:$AR$12,0),3))^$I584)+(EXP(-$G584/INDEX($AV$5:$BA$12,MATCH($D584,$AR$5:$AR$12,0),4))*($G584/INDEX($AV$5:$BA$12,MATCH($D584,$AR$5:$AR$12,0),4))^$I584)+(EXP(-$G584/INDEX($AV$5:$BA$12,MATCH($D584,$AR$5:$AR$12,0),5))*($G584/INDEX($AV$5:$BA$12,MATCH($D584,$AR$5:$AR$12,0),5))^$I584)+(EXP(-$G584/INDEX($AV$5:$BA$12,MATCH($D584,$AR$5:$AR$12,0),6))*($G584/INDEX($AV$5:$BA$12,MATCH($D584,$AR$5:$AR$12,0),6))^$I584)),0)</x:f>
        <x:v>0</x:v>
      </x:c>
      <x:c r="AB584" s="145" t="n">
        <x:f>IFERROR((EXP(-$G584/INDEX($AV$5:$BA$12,MATCH($D584,$AR$5:$AR$12,0),4))*($G584/INDEX($AV$5:$BA$12,MATCH($D584,$AR$5:$AR$12,0),4))^$I584)/((EXP(-$G584/INDEX($AV$5:$BA$12,MATCH($D584,$AR$5:$AR$12,0),1))*($G584/INDEX($AV$5:$BA$12,MATCH($D584,$AR$5:$AR$12,0),1))^$I584)+(EXP(-$G584/INDEX($AV$5:$BA$12,MATCH($D584,$AR$5:$AR$12,0),2))*($G584/INDEX($AV$5:$BA$12,MATCH($D584,$AR$5:$AR$12,0),2))^$I584)+(EXP(-$G584/INDEX($AV$5:$BA$12,MATCH($D584,$AR$5:$AR$12,0),3))*($G584/INDEX($AV$5:$BA$12,MATCH($D584,$AR$5:$AR$12,0),3))^$I584)+(EXP(-$G584/INDEX($AV$5:$BA$12,MATCH($D584,$AR$5:$AR$12,0),4))*($G584/INDEX($AV$5:$BA$12,MATCH($D584,$AR$5:$AR$12,0),4))^$I584)+(EXP(-$G584/INDEX($AV$5:$BA$12,MATCH($D584,$AR$5:$AR$12,0),5))*($G584/INDEX($AV$5:$BA$12,MATCH($D584,$AR$5:$AR$12,0),5))^$I584)+(EXP(-$G584/INDEX($AV$5:$BA$12,MATCH($D584,$AR$5:$AR$12,0),6))*($G584/INDEX($AV$5:$BA$12,MATCH($D584,$AR$5:$AR$12,0),6))^$I584)),0)</x:f>
        <x:v>0</x:v>
      </x:c>
      <x:c r="AC584" s="145" t="n">
        <x:f>IFERROR((EXP(-$G584/INDEX($AV$5:$BA$12,MATCH($D584,$AR$5:$AR$12,0),5))*($G584/INDEX($AV$5:$BA$12,MATCH($D584,$AR$5:$AR$12,0),5))^$I584)/((EXP(-$G584/INDEX($AV$5:$BA$12,MATCH($D584,$AR$5:$AR$12,0),1))*($G584/INDEX($AV$5:$BA$12,MATCH($D584,$AR$5:$AR$12,0),1))^$I584)+(EXP(-$G584/INDEX($AV$5:$BA$12,MATCH($D584,$AR$5:$AR$12,0),2))*($G584/INDEX($AV$5:$BA$12,MATCH($D584,$AR$5:$AR$12,0),2))^$I584)+(EXP(-$G584/INDEX($AV$5:$BA$12,MATCH($D584,$AR$5:$AR$12,0),3))*($G584/INDEX($AV$5:$BA$12,MATCH($D584,$AR$5:$AR$12,0),3))^$I584)+(EXP(-$G584/INDEX($AV$5:$BA$12,MATCH($D584,$AR$5:$AR$12,0),4))*($G584/INDEX($AV$5:$BA$12,MATCH($D584,$AR$5:$AR$12,0),4))^$I584)+(EXP(-$G584/INDEX($AV$5:$BA$12,MATCH($D584,$AR$5:$AR$12,0),5))*($G584/INDEX($AV$5:$BA$12,MATCH($D584,$AR$5:$AR$12,0),5))^$I584)+(EXP(-$G584/INDEX($AV$5:$BA$12,MATCH($D584,$AR$5:$AR$12,0),6))*($G584/INDEX($AV$5:$BA$12,MATCH($D584,$AR$5:$AR$12,0),6))^$I584)),0)</x:f>
        <x:v>0</x:v>
      </x:c>
      <x:c r="AD584" s="145" t="n">
        <x:f>IFERROR((EXP(-$G584/INDEX($AV$5:$BA$12,MATCH($D584,$AR$5:$AR$12,0),6))*($G584/INDEX($AV$5:$BA$12,MATCH($D584,$AR$5:$AR$12,0),6))^$I584)/((EXP(-$G584/INDEX($AV$5:$BA$12,MATCH($D584,$AR$5:$AR$12,0),1))*($G584/INDEX($AV$5:$BA$12,MATCH($D584,$AR$5:$AR$12,0),1))^$I584)+(EXP(-$G584/INDEX($AV$5:$BA$12,MATCH($D584,$AR$5:$AR$12,0),2))*($G584/INDEX($AV$5:$BA$12,MATCH($D584,$AR$5:$AR$12,0),2))^$I584)+(EXP(-$G584/INDEX($AV$5:$BA$12,MATCH($D584,$AR$5:$AR$12,0),3))*($G584/INDEX($AV$5:$BA$12,MATCH($D584,$AR$5:$AR$12,0),3))^$I584)+(EXP(-$G584/INDEX($AV$5:$BA$12,MATCH($D584,$AR$5:$AR$12,0),4))*($G584/INDEX($AV$5:$BA$12,MATCH($D584,$AR$5:$AR$12,0),4))^$I584)+(EXP(-$G584/INDEX($AV$5:$BA$12,MATCH($D584,$AR$5:$AR$12,0),5))*($G584/INDEX($AV$5:$BA$12,MATCH($D584,$AR$5:$AR$12,0),5))^$I584)+(EXP(-$G584/INDEX($AV$5:$BA$12,MATCH($D584,$AR$5:$AR$12,0),6))*($G584/INDEX($AV$5:$BA$12,MATCH($D584,$AR$5:$AR$12,0),6))^$I584)),0)</x:f>
        <x:v>0</x:v>
      </x:c>
      <x:c r="AE584" s="145" t="n">
        <x:f>IFERROR((EXP(-$G584/INDEX($BB$5:$BG$12,MATCH($D584,$AR$5:$AR$12,0),1))*($G584/INDEX($BB$5:$BG$12,MATCH($D584,$AR$5:$AR$12,0),1))^$J584)/((EXP(-$G584/INDEX($BB$5:$BG$12,MATCH($D584,$AR$5:$AR$12,0),1))*($G584/INDEX($BB$5:$BG$12,MATCH($D584,$AR$5:$AR$12,0),1))^$J584)+(EXP(-$G584/INDEX($BB$5:$BG$12,MATCH($D584,$AR$5:$AR$12,0),2))*($G584/INDEX($BB$5:$BG$12,MATCH($D584,$AR$5:$AR$12,0),2))^$J584)+(EXP(-$G584/INDEX($BB$5:$BG$12,MATCH($D584,$AR$5:$AR$12,0),3))*($G584/INDEX($BB$5:$BG$12,MATCH($D584,$AR$5:$AR$12,0),3))^$J584)+(EXP(-$G584/INDEX($BB$5:$BG$12,MATCH($D584,$AR$5:$AR$12,0),4))*($G584/INDEX($BB$5:$BG$12,MATCH($D584,$AR$5:$AR$12,0),4))^$J584)+(EXP(-$G584/INDEX($BB$5:$BG$12,MATCH($D584,$AR$5:$AR$12,0),5))*($G584/INDEX($BB$5:$BG$12,MATCH($D584,$AR$5:$AR$12,0),5))^$J584)+(EXP(-$G584/INDEX($BB$5:$BG$12,MATCH($D584,$AR$5:$AR$12,0),6))*($G584/INDEX($BB$5:$BG$12,MATCH($D584,$AR$5:$AR$12,0),6))^$J584)),0)</x:f>
        <x:v>0</x:v>
      </x:c>
      <x:c r="AF584" s="145" t="n">
        <x:f>IFERROR((EXP(-$G584/INDEX($BB$5:$BG$12,MATCH($D584,$AR$5:$AR$12,0),2))*($G584/INDEX($BB$5:$BG$12,MATCH($D584,$AR$5:$AR$12,0),2))^$J584)/((EXP(-$G584/INDEX($BB$5:$BG$12,MATCH($D584,$AR$5:$AR$12,0),1))*($G584/INDEX($BB$5:$BG$12,MATCH($D584,$AR$5:$AR$12,0),1))^$J584)+(EXP(-$G584/INDEX($BB$5:$BG$12,MATCH($D584,$AR$5:$AR$12,0),2))*($G584/INDEX($BB$5:$BG$12,MATCH($D584,$AR$5:$AR$12,0),2))^$J584)+(EXP(-$G584/INDEX($BB$5:$BG$12,MATCH($D584,$AR$5:$AR$12,0),3))*($G584/INDEX($BB$5:$BG$12,MATCH($D584,$AR$5:$AR$12,0),3))^$J584)+(EXP(-$G584/INDEX($BB$5:$BG$12,MATCH($D584,$AR$5:$AR$12,0),4))*($G584/INDEX($BB$5:$BG$12,MATCH($D584,$AR$5:$AR$12,0),4))^$J584)+(EXP(-$G584/INDEX($BB$5:$BG$12,MATCH($D584,$AR$5:$AR$12,0),5))*($G584/INDEX($BB$5:$BG$12,MATCH($D584,$AR$5:$AR$12,0),5))^$J584)+(EXP(-$G584/INDEX($BB$5:$BG$12,MATCH($D584,$AR$5:$AR$12,0),6))*($G584/INDEX($BB$5:$BG$12,MATCH($D584,$AR$5:$AR$12,0),6))^$J584)),0)</x:f>
        <x:v>0</x:v>
      </x:c>
      <x:c r="AG584" s="145" t="n">
        <x:f>IFERROR((EXP(-$G584/INDEX($BB$5:$BG$12,MATCH($D584,$AR$5:$AR$12,0),3))*($G584/INDEX($BB$5:$BG$12,MATCH($D584,$AR$5:$AR$12,0),3))^$J584)/((EXP(-$G584/INDEX($BB$5:$BG$12,MATCH($D584,$AR$5:$AR$12,0),1))*($G584/INDEX($BB$5:$BG$12,MATCH($D584,$AR$5:$AR$12,0),1))^$J584)+(EXP(-$G584/INDEX($BB$5:$BG$12,MATCH($D584,$AR$5:$AR$12,0),2))*($G584/INDEX($BB$5:$BG$12,MATCH($D584,$AR$5:$AR$12,0),2))^$J584)+(EXP(-$G584/INDEX($BB$5:$BG$12,MATCH($D584,$AR$5:$AR$12,0),3))*($G584/INDEX($BB$5:$BG$12,MATCH($D584,$AR$5:$AR$12,0),3))^$J584)+(EXP(-$G584/INDEX($BB$5:$BG$12,MATCH($D584,$AR$5:$AR$12,0),4))*($G584/INDEX($BB$5:$BG$12,MATCH($D584,$AR$5:$AR$12,0),4))^$J584)+(EXP(-$G584/INDEX($BB$5:$BG$12,MATCH($D584,$AR$5:$AR$12,0),5))*($G584/INDEX($BB$5:$BG$12,MATCH($D584,$AR$5:$AR$12,0),5))^$J584)+(EXP(-$G584/INDEX($BB$5:$BG$12,MATCH($D584,$AR$5:$AR$12,0),6))*($G584/INDEX($BB$5:$BG$12,MATCH($D584,$AR$5:$AR$12,0),6))^$J584)),0)</x:f>
        <x:v>0</x:v>
      </x:c>
      <x:c r="AH584" s="145" t="n">
        <x:f>IFERROR((EXP(-$G584/INDEX($BB$5:$BG$12,MATCH($D584,$AR$5:$AR$12,0),4))*($G584/INDEX($BB$5:$BG$12,MATCH($D584,$AR$5:$AR$12,0),4))^$J584)/((EXP(-$G584/INDEX($BB$5:$BG$12,MATCH($D584,$AR$5:$AR$12,0),1))*($G584/INDEX($BB$5:$BG$12,MATCH($D584,$AR$5:$AR$12,0),1))^$J584)+(EXP(-$G584/INDEX($BB$5:$BG$12,MATCH($D584,$AR$5:$AR$12,0),2))*($G584/INDEX($BB$5:$BG$12,MATCH($D584,$AR$5:$AR$12,0),2))^$J584)+(EXP(-$G584/INDEX($BB$5:$BG$12,MATCH($D584,$AR$5:$AR$12,0),3))*($G584/INDEX($BB$5:$BG$12,MATCH($D584,$AR$5:$AR$12,0),3))^$J584)+(EXP(-$G584/INDEX($BB$5:$BG$12,MATCH($D584,$AR$5:$AR$12,0),4))*($G584/INDEX($BB$5:$BG$12,MATCH($D584,$AR$5:$AR$12,0),4))^$J584)+(EXP(-$G584/INDEX($BB$5:$BG$12,MATCH($D584,$AR$5:$AR$12,0),5))*($G584/INDEX($BB$5:$BG$12,MATCH($D584,$AR$5:$AR$12,0),5))^$J584)+(EXP(-$G584/INDEX($BB$5:$BG$12,MATCH($D584,$AR$5:$AR$12,0),6))*($G584/INDEX($BB$5:$BG$12,MATCH($D584,$AR$5:$AR$12,0),6))^$J584)),0)</x:f>
        <x:v>0</x:v>
      </x:c>
      <x:c r="AI584" s="145" t="n">
        <x:f>IFERROR((EXP(-$G584/INDEX($BB$5:$BG$12,MATCH($D584,$AR$5:$AR$12,0),5))*($G584/INDEX($BB$5:$BG$12,MATCH($D584,$AR$5:$AR$12,0),5))^$J584)/((EXP(-$G584/INDEX($BB$5:$BG$12,MATCH($D584,$AR$5:$AR$12,0),1))*($G584/INDEX($BB$5:$BG$12,MATCH($D584,$AR$5:$AR$12,0),1))^$J584)+(EXP(-$G584/INDEX($BB$5:$BG$12,MATCH($D584,$AR$5:$AR$12,0),2))*($G584/INDEX($BB$5:$BG$12,MATCH($D584,$AR$5:$AR$12,0),2))^$J584)+(EXP(-$G584/INDEX($BB$5:$BG$12,MATCH($D584,$AR$5:$AR$12,0),3))*($G584/INDEX($BB$5:$BG$12,MATCH($D584,$AR$5:$AR$12,0),3))^$J584)+(EXP(-$G584/INDEX($BB$5:$BG$12,MATCH($D584,$AR$5:$AR$12,0),4))*($G584/INDEX($BB$5:$BG$12,MATCH($D584,$AR$5:$AR$12,0),4))^$J584)+(EXP(-$G584/INDEX($BB$5:$BG$12,MATCH($D584,$AR$5:$AR$12,0),5))*($G584/INDEX($BB$5:$BG$12,MATCH($D584,$AR$5:$AR$12,0),5))^$J584)+(EXP(-$G584/INDEX($BB$5:$BG$12,MATCH($D584,$AR$5:$AR$12,0),6))*($G584/INDEX($BB$5:$BG$12,MATCH($D584,$AR$5:$AR$12,0),6))^$J584)),0)</x:f>
        <x:v>0</x:v>
      </x:c>
      <x:c r="AJ584" s="145" t="n">
        <x:f>IFERROR((EXP(-$G584/INDEX($BB$5:$BG$12,MATCH($D584,$AR$5:$AR$12,0),6))*($G584/INDEX($BB$5:$BG$12,MATCH($D584,$AR$5:$AR$12,0),6))^$J584)/((EXP(-$G584/INDEX($BB$5:$BG$12,MATCH($D584,$AR$5:$AR$12,0),1))*($G584/INDEX($BB$5:$BG$12,MATCH($D584,$AR$5:$AR$12,0),1))^$J584)+(EXP(-$G584/INDEX($BB$5:$BG$12,MATCH($D584,$AR$5:$AR$12,0),2))*($G584/INDEX($BB$5:$BG$12,MATCH($D584,$AR$5:$AR$12,0),2))^$J584)+(EXP(-$G584/INDEX($BB$5:$BG$12,MATCH($D584,$AR$5:$AR$12,0),3))*($G584/INDEX($BB$5:$BG$12,MATCH($D584,$AR$5:$AR$12,0),3))^$J584)+(EXP(-$G584/INDEX($BB$5:$BG$12,MATCH($D584,$AR$5:$AR$12,0),4))*($G584/INDEX($BB$5:$BG$12,MATCH($D584,$AR$5:$AR$12,0),4))^$J584)+(EXP(-$G584/INDEX($BB$5:$BG$12,MATCH($D584,$AR$5:$AR$12,0),5))*($G584/INDEX($BB$5:$BG$12,MATCH($D584,$AR$5:$AR$12,0),5))^$J584)+(EXP(-$G584/INDEX($BB$5:$BG$12,MATCH($D584,$AR$5:$AR$12,0),6))*($G584/INDEX($BB$5:$BG$12,MATCH($D584,$AR$5:$AR$12,0),6))^$J584)),0)</x:f>
        <x:v>0</x:v>
      </x:c>
      <x:c r="BJ584"/>
      <x:c r="BK584"/>
      <x:c r="BL584"/>
      <x:c r="BM584"/>
      <x:c r="BN584"/>
      <x:c r="BO584"/>
      <x:c r="BP584"/>
      <x:c r="BQ584"/>
      <x:c r="BR584"/>
      <x:c r="BS584"/>
      <x:c r="BT584"/>
      <x:c r="BU584"/>
      <x:c r="BV584"/>
      <x:c r="BW584"/>
      <x:c r="BX584"/>
      <x:c r="BY584"/>
      <x:c r="BZ584"/>
    </x:row>
    <x:row r="585">
      <x:c r="A585" s="30" t="n">
        <x:f>'対象台データ'!A583</x:f>
        <x:v>46230</x:v>
      </x:c>
      <x:c r="B585" s="1004" t="str">
        <x:f>'対象台データ'!B583</x:f>
        <x:v>月</x:v>
      </x:c>
      <x:c r="C585" s="1004" t="str">
        <x:f>'対象台データ'!C583</x:f>
        <x:v>7/27</x:v>
      </x:c>
      <x:c r="D585" t="str">
        <x:f>'対象台データ'!D583</x:f>
        <x:v>ヤバチバ</x:v>
      </x:c>
      <x:c r="E585" s="1015" t="n">
        <x:f>IF($X585="A",MIN(100,MAX(0,55+(V585-55)*(1+0.4*SQRT(MIN(G585/8000,1))))),MIN(100,MAX(0,V585)))</x:f>
        <x:v>42.93248535302128</x:v>
      </x:c>
      <x:c r="F585" s="1017" t="n">
        <x:f>'対象台データ'!E583</x:f>
        <x:v>804</x:v>
      </x:c>
      <x:c r="G585" s="644" t="n">
        <x:f>'対象台データ'!F583</x:f>
        <x:v>1994</x:v>
      </x:c>
      <x:c r="H585" s="644" t="n">
        <x:f>'対象台データ'!G583</x:f>
        <x:v>4548</x:v>
      </x:c>
      <x:c r="I585" s="644" t="n">
        <x:f>'対象台データ'!H583</x:f>
        <x:v>13</x:v>
      </x:c>
      <x:c r="J585" s="644" t="n">
        <x:f>'対象台データ'!I583</x:f>
        <x:v>9</x:v>
      </x:c>
      <x:c r="K585" s="145" t="n">
        <x:f>'対象台データ'!K583</x:f>
        <x:v>1.7602808425275827</x:v>
      </x:c>
      <x:c r="L585" s="28" t="n">
        <x:f>IF(G585&lt;=0,5,IF(G585&lt;1500,5+(G585-0)*(20-5)/(1500-0),IF(G585&lt;3000,20+(G585-1500)*(40-20)/(3000-1500),IF(G585&lt;4500,40+(G585-3000)*(58-40)/(4500-3000),IF(G585&lt;6000,58+(G585-4500)*(72-58)/(6000-4500),IF(G585&lt;7500,72+(G585-6000)*(84-72)/(7500-6000),IF(G585&lt;9000,84+(G585-7500)*(93-84)/(9000-7500),IF(G585&lt;11000,93+(G585-9000)*(100-93)/(11000-9000),100))))))))</x:f>
        <x:v>26.586666666666666</x:v>
      </x:c>
      <x:c r="M585" s="28" t="n">
        <x:v>1</x:v>
      </x:c>
      <x:c r="N585" s="28" t="n">
        <x:f>MIN(100,L585*M585)</x:f>
        <x:v>26.586666666666666</x:v>
      </x:c>
      <x:c r="O585" s="28" t="n">
        <x:f>IF(K585&lt;=0.8,0,IF(K585&lt;0.9,0+(K585-0.8)*(10-0)/(0.9-0.8),IF(K585&lt;1,10+(K585-0.9)*(35-10)/(1-0.9),IF(K585&lt;1.2,35+(K585-1)*(87-35)/(1.2-1),IF(K585&lt;1.3,87+(K585-1.2)*(96-87)/(1.3-1.2),IF(K585&lt;1.45,96+(K585-1.3)*(100-96)/(1.45-1.3),100))))))</x:f>
        <x:v>100</x:v>
      </x:c>
      <x:c r="P585" s="145" t="n">
        <x:f>MIN(1,SQRT(G585/8000))</x:f>
        <x:v>0.49924943665466465</x:v>
      </x:c>
      <x:c r="Q585" s="28" t="n">
        <x:f>35+(O585-35)*P585</x:f>
        <x:v>67.45121338255319</x:v>
      </x:c>
      <x:c r="R585" s="28" t="n">
        <x:f>IF(K585&lt;0.95,MIN(25,(0.95-K585)*250),0)</x:f>
        <x:v>0</x:v>
      </x:c>
      <x:c r="S585" s="28" t="n">
        <x:f>IF($X585="A",Y585*5+Z585*15+AA585*30+AB585*60+AC585*80+AD585*100,0)</x:f>
        <x:v>0</x:v>
      </x:c>
      <x:c r="T585" s="28" t="n">
        <x:f>IF($X585="A",AE585*5+AF585*15+AG585*30+AH585*60+AI585*80+AJ585*100,0)</x:f>
        <x:v>0</x:v>
      </x:c>
      <x:c r="U585" s="28" t="n">
        <x:f>IF($X585="A",S585*15%+T585*30%+Q585*55%,0)</x:f>
        <x:v>0</x:v>
      </x:c>
      <x:c r="V585" s="1019" t="n">
        <x:f>IF($X585="A",U585*80%+N585*20%,N585*IFERROR(INDEX($AT$5:$AT$60,MATCH($D585,$AR$5:$AR$60,0)),0.6)+Q585*IFERROR(INDEX($AU$5:$AU$60,MATCH($D585,$AR$5:$AR$60,0)),0.4)-R585)</x:f>
        <x:v>42.93248535302128</x:v>
      </x:c>
      <x:c r="W585" s="25" t="str">
        <x:f>IF(E585&gt;=90,"設定6級候補",IF(E585&gt;=75,"設定4以上強候補",IF(E585&gt;=60,"設定4以上を疑う","要観察")))</x:f>
        <x:v>要観察</x:v>
      </x:c>
      <x:c r="X585" s="1004" t="str">
        <x:f>IFERROR(INDEX($AS$5:$AS$60,MATCH($D585,$AR$5:$AR$60,0)),"AT")</x:f>
        <x:v>AT</x:v>
      </x:c>
      <x:c r="Y585" s="145" t="n">
        <x:f>IFERROR((EXP(-$G585/INDEX($AV$5:$BA$12,MATCH($D585,$AR$5:$AR$12,0),1))*($G585/INDEX($AV$5:$BA$12,MATCH($D585,$AR$5:$AR$12,0),1))^$I585)/((EXP(-$G585/INDEX($AV$5:$BA$12,MATCH($D585,$AR$5:$AR$12,0),1))*($G585/INDEX($AV$5:$BA$12,MATCH($D585,$AR$5:$AR$12,0),1))^$I585)+(EXP(-$G585/INDEX($AV$5:$BA$12,MATCH($D585,$AR$5:$AR$12,0),2))*($G585/INDEX($AV$5:$BA$12,MATCH($D585,$AR$5:$AR$12,0),2))^$I585)+(EXP(-$G585/INDEX($AV$5:$BA$12,MATCH($D585,$AR$5:$AR$12,0),3))*($G585/INDEX($AV$5:$BA$12,MATCH($D585,$AR$5:$AR$12,0),3))^$I585)+(EXP(-$G585/INDEX($AV$5:$BA$12,MATCH($D585,$AR$5:$AR$12,0),4))*($G585/INDEX($AV$5:$BA$12,MATCH($D585,$AR$5:$AR$12,0),4))^$I585)+(EXP(-$G585/INDEX($AV$5:$BA$12,MATCH($D585,$AR$5:$AR$12,0),5))*($G585/INDEX($AV$5:$BA$12,MATCH($D585,$AR$5:$AR$12,0),5))^$I585)+(EXP(-$G585/INDEX($AV$5:$BA$12,MATCH($D585,$AR$5:$AR$12,0),6))*($G585/INDEX($AV$5:$BA$12,MATCH($D585,$AR$5:$AR$12,0),6))^$I585)),0)</x:f>
        <x:v>0</x:v>
      </x:c>
      <x:c r="Z585" s="145" t="n">
        <x:f>IFERROR((EXP(-$G585/INDEX($AV$5:$BA$12,MATCH($D585,$AR$5:$AR$12,0),2))*($G585/INDEX($AV$5:$BA$12,MATCH($D585,$AR$5:$AR$12,0),2))^$I585)/((EXP(-$G585/INDEX($AV$5:$BA$12,MATCH($D585,$AR$5:$AR$12,0),1))*($G585/INDEX($AV$5:$BA$12,MATCH($D585,$AR$5:$AR$12,0),1))^$I585)+(EXP(-$G585/INDEX($AV$5:$BA$12,MATCH($D585,$AR$5:$AR$12,0),2))*($G585/INDEX($AV$5:$BA$12,MATCH($D585,$AR$5:$AR$12,0),2))^$I585)+(EXP(-$G585/INDEX($AV$5:$BA$12,MATCH($D585,$AR$5:$AR$12,0),3))*($G585/INDEX($AV$5:$BA$12,MATCH($D585,$AR$5:$AR$12,0),3))^$I585)+(EXP(-$G585/INDEX($AV$5:$BA$12,MATCH($D585,$AR$5:$AR$12,0),4))*($G585/INDEX($AV$5:$BA$12,MATCH($D585,$AR$5:$AR$12,0),4))^$I585)+(EXP(-$G585/INDEX($AV$5:$BA$12,MATCH($D585,$AR$5:$AR$12,0),5))*($G585/INDEX($AV$5:$BA$12,MATCH($D585,$AR$5:$AR$12,0),5))^$I585)+(EXP(-$G585/INDEX($AV$5:$BA$12,MATCH($D585,$AR$5:$AR$12,0),6))*($G585/INDEX($AV$5:$BA$12,MATCH($D585,$AR$5:$AR$12,0),6))^$I585)),0)</x:f>
        <x:v>0</x:v>
      </x:c>
      <x:c r="AA585" s="145" t="n">
        <x:f>IFERROR((EXP(-$G585/INDEX($AV$5:$BA$12,MATCH($D585,$AR$5:$AR$12,0),3))*($G585/INDEX($AV$5:$BA$12,MATCH($D585,$AR$5:$AR$12,0),3))^$I585)/((EXP(-$G585/INDEX($AV$5:$BA$12,MATCH($D585,$AR$5:$AR$12,0),1))*($G585/INDEX($AV$5:$BA$12,MATCH($D585,$AR$5:$AR$12,0),1))^$I585)+(EXP(-$G585/INDEX($AV$5:$BA$12,MATCH($D585,$AR$5:$AR$12,0),2))*($G585/INDEX($AV$5:$BA$12,MATCH($D585,$AR$5:$AR$12,0),2))^$I585)+(EXP(-$G585/INDEX($AV$5:$BA$12,MATCH($D585,$AR$5:$AR$12,0),3))*($G585/INDEX($AV$5:$BA$12,MATCH($D585,$AR$5:$AR$12,0),3))^$I585)+(EXP(-$G585/INDEX($AV$5:$BA$12,MATCH($D585,$AR$5:$AR$12,0),4))*($G585/INDEX($AV$5:$BA$12,MATCH($D585,$AR$5:$AR$12,0),4))^$I585)+(EXP(-$G585/INDEX($AV$5:$BA$12,MATCH($D585,$AR$5:$AR$12,0),5))*($G585/INDEX($AV$5:$BA$12,MATCH($D585,$AR$5:$AR$12,0),5))^$I585)+(EXP(-$G585/INDEX($AV$5:$BA$12,MATCH($D585,$AR$5:$AR$12,0),6))*($G585/INDEX($AV$5:$BA$12,MATCH($D585,$AR$5:$AR$12,0),6))^$I585)),0)</x:f>
        <x:v>0</x:v>
      </x:c>
      <x:c r="AB585" s="145" t="n">
        <x:f>IFERROR((EXP(-$G585/INDEX($AV$5:$BA$12,MATCH($D585,$AR$5:$AR$12,0),4))*($G585/INDEX($AV$5:$BA$12,MATCH($D585,$AR$5:$AR$12,0),4))^$I585)/((EXP(-$G585/INDEX($AV$5:$BA$12,MATCH($D585,$AR$5:$AR$12,0),1))*($G585/INDEX($AV$5:$BA$12,MATCH($D585,$AR$5:$AR$12,0),1))^$I585)+(EXP(-$G585/INDEX($AV$5:$BA$12,MATCH($D585,$AR$5:$AR$12,0),2))*($G585/INDEX($AV$5:$BA$12,MATCH($D585,$AR$5:$AR$12,0),2))^$I585)+(EXP(-$G585/INDEX($AV$5:$BA$12,MATCH($D585,$AR$5:$AR$12,0),3))*($G585/INDEX($AV$5:$BA$12,MATCH($D585,$AR$5:$AR$12,0),3))^$I585)+(EXP(-$G585/INDEX($AV$5:$BA$12,MATCH($D585,$AR$5:$AR$12,0),4))*($G585/INDEX($AV$5:$BA$12,MATCH($D585,$AR$5:$AR$12,0),4))^$I585)+(EXP(-$G585/INDEX($AV$5:$BA$12,MATCH($D585,$AR$5:$AR$12,0),5))*($G585/INDEX($AV$5:$BA$12,MATCH($D585,$AR$5:$AR$12,0),5))^$I585)+(EXP(-$G585/INDEX($AV$5:$BA$12,MATCH($D585,$AR$5:$AR$12,0),6))*($G585/INDEX($AV$5:$BA$12,MATCH($D585,$AR$5:$AR$12,0),6))^$I585)),0)</x:f>
        <x:v>0</x:v>
      </x:c>
      <x:c r="AC585" s="145" t="n">
        <x:f>IFERROR((EXP(-$G585/INDEX($AV$5:$BA$12,MATCH($D585,$AR$5:$AR$12,0),5))*($G585/INDEX($AV$5:$BA$12,MATCH($D585,$AR$5:$AR$12,0),5))^$I585)/((EXP(-$G585/INDEX($AV$5:$BA$12,MATCH($D585,$AR$5:$AR$12,0),1))*($G585/INDEX($AV$5:$BA$12,MATCH($D585,$AR$5:$AR$12,0),1))^$I585)+(EXP(-$G585/INDEX($AV$5:$BA$12,MATCH($D585,$AR$5:$AR$12,0),2))*($G585/INDEX($AV$5:$BA$12,MATCH($D585,$AR$5:$AR$12,0),2))^$I585)+(EXP(-$G585/INDEX($AV$5:$BA$12,MATCH($D585,$AR$5:$AR$12,0),3))*($G585/INDEX($AV$5:$BA$12,MATCH($D585,$AR$5:$AR$12,0),3))^$I585)+(EXP(-$G585/INDEX($AV$5:$BA$12,MATCH($D585,$AR$5:$AR$12,0),4))*($G585/INDEX($AV$5:$BA$12,MATCH($D585,$AR$5:$AR$12,0),4))^$I585)+(EXP(-$G585/INDEX($AV$5:$BA$12,MATCH($D585,$AR$5:$AR$12,0),5))*($G585/INDEX($AV$5:$BA$12,MATCH($D585,$AR$5:$AR$12,0),5))^$I585)+(EXP(-$G585/INDEX($AV$5:$BA$12,MATCH($D585,$AR$5:$AR$12,0),6))*($G585/INDEX($AV$5:$BA$12,MATCH($D585,$AR$5:$AR$12,0),6))^$I585)),0)</x:f>
        <x:v>0</x:v>
      </x:c>
      <x:c r="AD585" s="145" t="n">
        <x:f>IFERROR((EXP(-$G585/INDEX($AV$5:$BA$12,MATCH($D585,$AR$5:$AR$12,0),6))*($G585/INDEX($AV$5:$BA$12,MATCH($D585,$AR$5:$AR$12,0),6))^$I585)/((EXP(-$G585/INDEX($AV$5:$BA$12,MATCH($D585,$AR$5:$AR$12,0),1))*($G585/INDEX($AV$5:$BA$12,MATCH($D585,$AR$5:$AR$12,0),1))^$I585)+(EXP(-$G585/INDEX($AV$5:$BA$12,MATCH($D585,$AR$5:$AR$12,0),2))*($G585/INDEX($AV$5:$BA$12,MATCH($D585,$AR$5:$AR$12,0),2))^$I585)+(EXP(-$G585/INDEX($AV$5:$BA$12,MATCH($D585,$AR$5:$AR$12,0),3))*($G585/INDEX($AV$5:$BA$12,MATCH($D585,$AR$5:$AR$12,0),3))^$I585)+(EXP(-$G585/INDEX($AV$5:$BA$12,MATCH($D585,$AR$5:$AR$12,0),4))*($G585/INDEX($AV$5:$BA$12,MATCH($D585,$AR$5:$AR$12,0),4))^$I585)+(EXP(-$G585/INDEX($AV$5:$BA$12,MATCH($D585,$AR$5:$AR$12,0),5))*($G585/INDEX($AV$5:$BA$12,MATCH($D585,$AR$5:$AR$12,0),5))^$I585)+(EXP(-$G585/INDEX($AV$5:$BA$12,MATCH($D585,$AR$5:$AR$12,0),6))*($G585/INDEX($AV$5:$BA$12,MATCH($D585,$AR$5:$AR$12,0),6))^$I585)),0)</x:f>
        <x:v>0</x:v>
      </x:c>
      <x:c r="AE585" s="145" t="n">
        <x:f>IFERROR((EXP(-$G585/INDEX($BB$5:$BG$12,MATCH($D585,$AR$5:$AR$12,0),1))*($G585/INDEX($BB$5:$BG$12,MATCH($D585,$AR$5:$AR$12,0),1))^$J585)/((EXP(-$G585/INDEX($BB$5:$BG$12,MATCH($D585,$AR$5:$AR$12,0),1))*($G585/INDEX($BB$5:$BG$12,MATCH($D585,$AR$5:$AR$12,0),1))^$J585)+(EXP(-$G585/INDEX($BB$5:$BG$12,MATCH($D585,$AR$5:$AR$12,0),2))*($G585/INDEX($BB$5:$BG$12,MATCH($D585,$AR$5:$AR$12,0),2))^$J585)+(EXP(-$G585/INDEX($BB$5:$BG$12,MATCH($D585,$AR$5:$AR$12,0),3))*($G585/INDEX($BB$5:$BG$12,MATCH($D585,$AR$5:$AR$12,0),3))^$J585)+(EXP(-$G585/INDEX($BB$5:$BG$12,MATCH($D585,$AR$5:$AR$12,0),4))*($G585/INDEX($BB$5:$BG$12,MATCH($D585,$AR$5:$AR$12,0),4))^$J585)+(EXP(-$G585/INDEX($BB$5:$BG$12,MATCH($D585,$AR$5:$AR$12,0),5))*($G585/INDEX($BB$5:$BG$12,MATCH($D585,$AR$5:$AR$12,0),5))^$J585)+(EXP(-$G585/INDEX($BB$5:$BG$12,MATCH($D585,$AR$5:$AR$12,0),6))*($G585/INDEX($BB$5:$BG$12,MATCH($D585,$AR$5:$AR$12,0),6))^$J585)),0)</x:f>
        <x:v>0</x:v>
      </x:c>
      <x:c r="AF585" s="145" t="n">
        <x:f>IFERROR((EXP(-$G585/INDEX($BB$5:$BG$12,MATCH($D585,$AR$5:$AR$12,0),2))*($G585/INDEX($BB$5:$BG$12,MATCH($D585,$AR$5:$AR$12,0),2))^$J585)/((EXP(-$G585/INDEX($BB$5:$BG$12,MATCH($D585,$AR$5:$AR$12,0),1))*($G585/INDEX($BB$5:$BG$12,MATCH($D585,$AR$5:$AR$12,0),1))^$J585)+(EXP(-$G585/INDEX($BB$5:$BG$12,MATCH($D585,$AR$5:$AR$12,0),2))*($G585/INDEX($BB$5:$BG$12,MATCH($D585,$AR$5:$AR$12,0),2))^$J585)+(EXP(-$G585/INDEX($BB$5:$BG$12,MATCH($D585,$AR$5:$AR$12,0),3))*($G585/INDEX($BB$5:$BG$12,MATCH($D585,$AR$5:$AR$12,0),3))^$J585)+(EXP(-$G585/INDEX($BB$5:$BG$12,MATCH($D585,$AR$5:$AR$12,0),4))*($G585/INDEX($BB$5:$BG$12,MATCH($D585,$AR$5:$AR$12,0),4))^$J585)+(EXP(-$G585/INDEX($BB$5:$BG$12,MATCH($D585,$AR$5:$AR$12,0),5))*($G585/INDEX($BB$5:$BG$12,MATCH($D585,$AR$5:$AR$12,0),5))^$J585)+(EXP(-$G585/INDEX($BB$5:$BG$12,MATCH($D585,$AR$5:$AR$12,0),6))*($G585/INDEX($BB$5:$BG$12,MATCH($D585,$AR$5:$AR$12,0),6))^$J585)),0)</x:f>
        <x:v>0</x:v>
      </x:c>
      <x:c r="AG585" s="145" t="n">
        <x:f>IFERROR((EXP(-$G585/INDEX($BB$5:$BG$12,MATCH($D585,$AR$5:$AR$12,0),3))*($G585/INDEX($BB$5:$BG$12,MATCH($D585,$AR$5:$AR$12,0),3))^$J585)/((EXP(-$G585/INDEX($BB$5:$BG$12,MATCH($D585,$AR$5:$AR$12,0),1))*($G585/INDEX($BB$5:$BG$12,MATCH($D585,$AR$5:$AR$12,0),1))^$J585)+(EXP(-$G585/INDEX($BB$5:$BG$12,MATCH($D585,$AR$5:$AR$12,0),2))*($G585/INDEX($BB$5:$BG$12,MATCH($D585,$AR$5:$AR$12,0),2))^$J585)+(EXP(-$G585/INDEX($BB$5:$BG$12,MATCH($D585,$AR$5:$AR$12,0),3))*($G585/INDEX($BB$5:$BG$12,MATCH($D585,$AR$5:$AR$12,0),3))^$J585)+(EXP(-$G585/INDEX($BB$5:$BG$12,MATCH($D585,$AR$5:$AR$12,0),4))*($G585/INDEX($BB$5:$BG$12,MATCH($D585,$AR$5:$AR$12,0),4))^$J585)+(EXP(-$G585/INDEX($BB$5:$BG$12,MATCH($D585,$AR$5:$AR$12,0),5))*($G585/INDEX($BB$5:$BG$12,MATCH($D585,$AR$5:$AR$12,0),5))^$J585)+(EXP(-$G585/INDEX($BB$5:$BG$12,MATCH($D585,$AR$5:$AR$12,0),6))*($G585/INDEX($BB$5:$BG$12,MATCH($D585,$AR$5:$AR$12,0),6))^$J585)),0)</x:f>
        <x:v>0</x:v>
      </x:c>
      <x:c r="AH585" s="145" t="n">
        <x:f>IFERROR((EXP(-$G585/INDEX($BB$5:$BG$12,MATCH($D585,$AR$5:$AR$12,0),4))*($G585/INDEX($BB$5:$BG$12,MATCH($D585,$AR$5:$AR$12,0),4))^$J585)/((EXP(-$G585/INDEX($BB$5:$BG$12,MATCH($D585,$AR$5:$AR$12,0),1))*($G585/INDEX($BB$5:$BG$12,MATCH($D585,$AR$5:$AR$12,0),1))^$J585)+(EXP(-$G585/INDEX($BB$5:$BG$12,MATCH($D585,$AR$5:$AR$12,0),2))*($G585/INDEX($BB$5:$BG$12,MATCH($D585,$AR$5:$AR$12,0),2))^$J585)+(EXP(-$G585/INDEX($BB$5:$BG$12,MATCH($D585,$AR$5:$AR$12,0),3))*($G585/INDEX($BB$5:$BG$12,MATCH($D585,$AR$5:$AR$12,0),3))^$J585)+(EXP(-$G585/INDEX($BB$5:$BG$12,MATCH($D585,$AR$5:$AR$12,0),4))*($G585/INDEX($BB$5:$BG$12,MATCH($D585,$AR$5:$AR$12,0),4))^$J585)+(EXP(-$G585/INDEX($BB$5:$BG$12,MATCH($D585,$AR$5:$AR$12,0),5))*($G585/INDEX($BB$5:$BG$12,MATCH($D585,$AR$5:$AR$12,0),5))^$J585)+(EXP(-$G585/INDEX($BB$5:$BG$12,MATCH($D585,$AR$5:$AR$12,0),6))*($G585/INDEX($BB$5:$BG$12,MATCH($D585,$AR$5:$AR$12,0),6))^$J585)),0)</x:f>
        <x:v>0</x:v>
      </x:c>
      <x:c r="AI585" s="145" t="n">
        <x:f>IFERROR((EXP(-$G585/INDEX($BB$5:$BG$12,MATCH($D585,$AR$5:$AR$12,0),5))*($G585/INDEX($BB$5:$BG$12,MATCH($D585,$AR$5:$AR$12,0),5))^$J585)/((EXP(-$G585/INDEX($BB$5:$BG$12,MATCH($D585,$AR$5:$AR$12,0),1))*($G585/INDEX($BB$5:$BG$12,MATCH($D585,$AR$5:$AR$12,0),1))^$J585)+(EXP(-$G585/INDEX($BB$5:$BG$12,MATCH($D585,$AR$5:$AR$12,0),2))*($G585/INDEX($BB$5:$BG$12,MATCH($D585,$AR$5:$AR$12,0),2))^$J585)+(EXP(-$G585/INDEX($BB$5:$BG$12,MATCH($D585,$AR$5:$AR$12,0),3))*($G585/INDEX($BB$5:$BG$12,MATCH($D585,$AR$5:$AR$12,0),3))^$J585)+(EXP(-$G585/INDEX($BB$5:$BG$12,MATCH($D585,$AR$5:$AR$12,0),4))*($G585/INDEX($BB$5:$BG$12,MATCH($D585,$AR$5:$AR$12,0),4))^$J585)+(EXP(-$G585/INDEX($BB$5:$BG$12,MATCH($D585,$AR$5:$AR$12,0),5))*($G585/INDEX($BB$5:$BG$12,MATCH($D585,$AR$5:$AR$12,0),5))^$J585)+(EXP(-$G585/INDEX($BB$5:$BG$12,MATCH($D585,$AR$5:$AR$12,0),6))*($G585/INDEX($BB$5:$BG$12,MATCH($D585,$AR$5:$AR$12,0),6))^$J585)),0)</x:f>
        <x:v>0</x:v>
      </x:c>
      <x:c r="AJ585" s="145" t="n">
        <x:f>IFERROR((EXP(-$G585/INDEX($BB$5:$BG$12,MATCH($D585,$AR$5:$AR$12,0),6))*($G585/INDEX($BB$5:$BG$12,MATCH($D585,$AR$5:$AR$12,0),6))^$J585)/((EXP(-$G585/INDEX($BB$5:$BG$12,MATCH($D585,$AR$5:$AR$12,0),1))*($G585/INDEX($BB$5:$BG$12,MATCH($D585,$AR$5:$AR$12,0),1))^$J585)+(EXP(-$G585/INDEX($BB$5:$BG$12,MATCH($D585,$AR$5:$AR$12,0),2))*($G585/INDEX($BB$5:$BG$12,MATCH($D585,$AR$5:$AR$12,0),2))^$J585)+(EXP(-$G585/INDEX($BB$5:$BG$12,MATCH($D585,$AR$5:$AR$12,0),3))*($G585/INDEX($BB$5:$BG$12,MATCH($D585,$AR$5:$AR$12,0),3))^$J585)+(EXP(-$G585/INDEX($BB$5:$BG$12,MATCH($D585,$AR$5:$AR$12,0),4))*($G585/INDEX($BB$5:$BG$12,MATCH($D585,$AR$5:$AR$12,0),4))^$J585)+(EXP(-$G585/INDEX($BB$5:$BG$12,MATCH($D585,$AR$5:$AR$12,0),5))*($G585/INDEX($BB$5:$BG$12,MATCH($D585,$AR$5:$AR$12,0),5))^$J585)+(EXP(-$G585/INDEX($BB$5:$BG$12,MATCH($D585,$AR$5:$AR$12,0),6))*($G585/INDEX($BB$5:$BG$12,MATCH($D585,$AR$5:$AR$12,0),6))^$J585)),0)</x:f>
        <x:v>0</x:v>
      </x:c>
      <x:c r="BJ585"/>
      <x:c r="BK585"/>
      <x:c r="BL585"/>
      <x:c r="BM585"/>
      <x:c r="BN585"/>
      <x:c r="BO585"/>
      <x:c r="BP585"/>
      <x:c r="BQ585"/>
      <x:c r="BR585"/>
      <x:c r="BS585"/>
      <x:c r="BT585"/>
      <x:c r="BU585"/>
      <x:c r="BV585"/>
      <x:c r="BW585"/>
      <x:c r="BX585"/>
      <x:c r="BY585"/>
      <x:c r="BZ585"/>
    </x:row>
  </x:sheetData>
  <x:mergeCells>
    <x:mergeCell ref="AR14:BH15"/>
    <x:mergeCell ref="AR16:BH18"/>
    <x:mergeCell ref="A1:X1"/>
    <x:mergeCell ref="A2:X2"/>
    <x:mergeCell ref="A3:X3"/>
    <x:mergeCell ref="A4:X4"/>
    <x:mergeCell ref="AR14:BH14"/>
    <x:mergeCell ref="AR16:BH16"/>
  </x:mergeCells>
  <x:conditionalFormatting sqref="V6:V224">
    <x:cfRule type="colorScale" priority="1">
      <x:colorScale>
        <x:cfvo type="min"/>
        <x:cfvo type="percentile" val="50"/>
        <x:cfvo type="max"/>
        <x:color rgb="FFF8696B"/>
        <x:color rgb="FFFFEB84"/>
        <x:color rgb="FF63BE7B"/>
      </x:colorScale>
    </x:cfRule>
  </x:conditionalFormatting>
  <x:conditionalFormatting sqref="E6:E585">
    <x:cfRule type="colorScale" priority="2">
      <x:colorScale>
        <x:cfvo type="min"/>
        <x:cfvo type="percentile" val="50"/>
        <x:cfvo type="max"/>
        <x:color rgb="FFF5A18A"/>
        <x:color rgb="FFFFF0A6"/>
        <x:color rgb="FFA8D08D"/>
      </x:colorScale>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3" hidden="0" customWidth="1"/>
    <x:col min="2" max="2" width="8" hidden="0" customWidth="1"/>
    <x:col min="3" max="3" width="7" hidden="0" customWidth="1"/>
    <x:col min="4" max="4" width="20" hidden="0" customWidth="1"/>
    <x:col min="5" max="5" width="34" hidden="0" customWidth="1"/>
    <x:col min="6" max="6" width="37" hidden="0" customWidth="1"/>
    <x:col min="7" max="7" width="42" hidden="0" customWidth="1"/>
    <x:col min="8" max="8" width="40" hidden="0" customWidth="1"/>
  </x:cols>
  <x:sheetData>
    <x:row r="1">
      <x:c r="A1" s="983" t="str">
        <x:v>2026年4月以降｜高設定機種 掲載履歴</x:v>
      </x:c>
      <x:c r="B1" s="983"/>
      <x:c r="C1" s="983"/>
      <x:c r="D1" s="983"/>
      <x:c r="E1" s="983"/>
      <x:c r="F1" s="983"/>
      <x:c r="G1" s="983"/>
      <x:c r="H1" s="983"/>
    </x:row>
    <x:row r="2" ht="32" customHeight="1">
      <x:c r="A2" s="986" t="str">
        <x:v>機種掲載履歴にユーザー確認の機種単位対象を追記。台番別の数値がない記録は個別台スコアに含めません。</x:v>
      </x:c>
      <x:c r="B2" s="986"/>
      <x:c r="C2" s="986"/>
      <x:c r="D2" s="986"/>
      <x:c r="E2" s="986"/>
      <x:c r="F2" s="986"/>
      <x:c r="G2" s="986"/>
      <x:c r="H2" s="986"/>
    </x:row>
    <x:row r="3">
      <x:c r="A3" t="str">
        <x:v>機種掲載件数</x:v>
      </x:c>
      <x:c r="B3" t="n">
        <x:v>324</x:v>
      </x:c>
      <x:c r="C3" t="n">
        <x:v>325</x:v>
      </x:c>
      <x:c r="D3" t="str">
        <x:v>対象期間</x:v>
      </x:c>
      <x:c r="E3" t="str">
        <x:v>2026/04/01〜2026/09/22</x:v>
      </x:c>
    </x:row>
    <x:row r="5" ht="30" customHeight="1">
      <x:c r="A5" s="989" t="str">
        <x:v>日付</x:v>
      </x:c>
      <x:c r="B5" s="989" t="str">
        <x:v>曜日</x:v>
      </x:c>
      <x:c r="C5" s="989" t="str">
        <x:v>月</x:v>
      </x:c>
      <x:c r="D5" s="989" t="str">
        <x:v>特定日区分</x:v>
      </x:c>
      <x:c r="E5" s="989" t="str">
        <x:v>機種名</x:v>
      </x:c>
      <x:c r="F5" s="989" t="str">
        <x:v>掲載内容</x:v>
      </x:c>
      <x:c r="G5" s="989" t="str">
        <x:v>記録元</x:v>
      </x:c>
      <x:c r="H5" s="989" t="str">
        <x:v>数値データの有無</x:v>
      </x:c>
    </x:row>
    <x:row r="6">
      <x:c r="A6" s="76" t="n">
        <x:v>46278</x:v>
      </x:c>
      <x:c r="B6" s="65" t="str">
        <x:v>日</x:v>
      </x:c>
      <x:c r="C6" s="65" t="n">
        <x:v>9</x:v>
      </x:c>
      <x:c r="D6" s="65"/>
      <x:c r="E6" s="65" t="str">
        <x:v>スマスロ 甲鉄城のカバネリ 海門決戦</x:v>
      </x:c>
      <x:c r="F6" s="65" t="str">
        <x:v>高設定機種として掲載（台番別数値なし）</x:v>
      </x:c>
      <x:c r="G6" s="65" t="str">
        <x:v>補助履歴 gran_kicona_osaka_latest_2026-09-21_v2.xlsx</x:v>
      </x:c>
      <x:c r="H6" s="65" t="str">
        <x:v>個別掲載URL・差枚・G数は元表に未収録</x:v>
      </x:c>
    </x:row>
    <x:row r="7">
      <x:c r="A7" s="76" t="n">
        <x:v>46278</x:v>
      </x:c>
      <x:c r="B7" s="65" t="str">
        <x:v>日</x:v>
      </x:c>
      <x:c r="C7" s="65" t="n">
        <x:v>9</x:v>
      </x:c>
      <x:c r="D7" s="65"/>
      <x:c r="E7" s="65" t="str">
        <x:v>A-SLOT+ ディスクアップ ULTRAREMIX</x:v>
      </x:c>
      <x:c r="F7" s="65" t="str">
        <x:v>高設定機種として掲載（台番別数値なし）</x:v>
      </x:c>
      <x:c r="G7" s="65" t="str">
        <x:v>補助履歴 gran_kicona_osaka_latest_2026-09-21_v2.xlsx</x:v>
      </x:c>
      <x:c r="H7" s="65" t="str">
        <x:v>個別掲載URL・差枚・G数は元表に未収録</x:v>
      </x:c>
    </x:row>
    <x:row r="8">
      <x:c r="A8" s="76" t="n">
        <x:v>46276</x:v>
      </x:c>
      <x:c r="B8" s="65" t="str">
        <x:v>金</x:v>
      </x:c>
      <x:c r="C8" s="65" t="n">
        <x:v>9</x:v>
      </x:c>
      <x:c r="D8" s="65" t="str">
        <x:v>11日（ゾロ目・★5）</x:v>
      </x:c>
      <x:c r="E8" s="65" t="str">
        <x:v>炎炎ノ消防隊2</x:v>
      </x:c>
      <x:c r="F8" s="65" t="str">
        <x:v>高設定機種として掲載（台番別数値なし）</x:v>
      </x:c>
      <x:c r="G8" s="65" t="str">
        <x:v>補助履歴 gran_kicona_osaka_latest_2026-09-21_v2.xlsx</x:v>
      </x:c>
      <x:c r="H8" s="65" t="str">
        <x:v>個別掲載URL・差枚・G数は元表に未収録</x:v>
      </x:c>
    </x:row>
    <x:row r="9">
      <x:c r="A9" s="76" t="n">
        <x:v>46276</x:v>
      </x:c>
      <x:c r="B9" s="65" t="str">
        <x:v>金</x:v>
      </x:c>
      <x:c r="C9" s="65" t="n">
        <x:v>9</x:v>
      </x:c>
      <x:c r="D9" s="65" t="str">
        <x:v>11日（ゾロ目・★5）</x:v>
      </x:c>
      <x:c r="E9" s="65" t="str">
        <x:v>東京喰種</x:v>
      </x:c>
      <x:c r="F9" s="65" t="str">
        <x:v>高設定機種として掲載（台番別数値なし）</x:v>
      </x:c>
      <x:c r="G9" s="65" t="str">
        <x:v>補助履歴 gran_kicona_osaka_latest_2026-09-21_v2.xlsx</x:v>
      </x:c>
      <x:c r="H9" s="65" t="str">
        <x:v>個別掲載URL・差枚・G数は元表に未収録</x:v>
      </x:c>
    </x:row>
    <x:row r="10">
      <x:c r="A10" s="76" t="n">
        <x:v>46276</x:v>
      </x:c>
      <x:c r="B10" s="65" t="str">
        <x:v>金</x:v>
      </x:c>
      <x:c r="C10" s="65" t="n">
        <x:v>9</x:v>
      </x:c>
      <x:c r="D10" s="65" t="str">
        <x:v>11日（ゾロ目・★5）</x:v>
      </x:c>
      <x:c r="E10" s="65" t="str">
        <x:v>新ハナビ</x:v>
      </x:c>
      <x:c r="F10" s="65" t="str">
        <x:v>高設定機種として掲載（台番別数値なし）</x:v>
      </x:c>
      <x:c r="G10" s="65" t="str">
        <x:v>補助履歴 gran_kicona_osaka_latest_2026-09-21_v2.xlsx</x:v>
      </x:c>
      <x:c r="H10" s="65" t="str">
        <x:v>個別掲載URL・差枚・G数は元表に未収録</x:v>
      </x:c>
    </x:row>
    <x:row r="11">
      <x:c r="A11" s="76" t="n">
        <x:v>46276</x:v>
      </x:c>
      <x:c r="B11" s="65" t="str">
        <x:v>金</x:v>
      </x:c>
      <x:c r="C11" s="65" t="n">
        <x:v>9</x:v>
      </x:c>
      <x:c r="D11" s="65" t="str">
        <x:v>11日（ゾロ目・★5）</x:v>
      </x:c>
      <x:c r="E11" s="65" t="str">
        <x:v>攻殻機動隊</x:v>
      </x:c>
      <x:c r="F11" s="65" t="str">
        <x:v>高設定機種として掲載（台番別数値なし）</x:v>
      </x:c>
      <x:c r="G11" s="65" t="str">
        <x:v>補助履歴 gran_kicona_osaka_latest_2026-09-21_v2.xlsx</x:v>
      </x:c>
      <x:c r="H11" s="65" t="str">
        <x:v>個別掲載URL・差枚・G数は元表に未収録</x:v>
      </x:c>
    </x:row>
    <x:row r="12">
      <x:c r="A12" s="76" t="n">
        <x:v>46276</x:v>
      </x:c>
      <x:c r="B12" s="65" t="str">
        <x:v>金</x:v>
      </x:c>
      <x:c r="C12" s="65" t="n">
        <x:v>9</x:v>
      </x:c>
      <x:c r="D12" s="65" t="str">
        <x:v>11日（ゾロ目・★5）</x:v>
      </x:c>
      <x:c r="E12" s="65" t="str">
        <x:v>戦国乙女5</x:v>
      </x:c>
      <x:c r="F12" s="65" t="str">
        <x:v>高設定機種として掲載（台番別数値なし）</x:v>
      </x:c>
      <x:c r="G12" s="65" t="str">
        <x:v>補助履歴 gran_kicona_osaka_latest_2026-09-21_v2.xlsx</x:v>
      </x:c>
      <x:c r="H12" s="65" t="str">
        <x:v>個別掲載URL・差枚・G数は元表に未収録</x:v>
      </x:c>
    </x:row>
    <x:row r="13">
      <x:c r="A13" s="76" t="n">
        <x:v>46276</x:v>
      </x:c>
      <x:c r="B13" s="65" t="str">
        <x:v>金</x:v>
      </x:c>
      <x:c r="C13" s="65" t="n">
        <x:v>9</x:v>
      </x:c>
      <x:c r="D13" s="65" t="str">
        <x:v>11日（ゾロ目・★5）</x:v>
      </x:c>
      <x:c r="E13" s="65" t="str">
        <x:v>戦国コレクション6</x:v>
      </x:c>
      <x:c r="F13" s="65" t="str">
        <x:v>高設定機種として掲載（台番別数値なし）</x:v>
      </x:c>
      <x:c r="G13" s="65" t="str">
        <x:v>補助履歴 gran_kicona_osaka_latest_2026-09-21_v2.xlsx</x:v>
      </x:c>
      <x:c r="H13" s="65" t="str">
        <x:v>個別掲載URL・差枚・G数は元表に未収録</x:v>
      </x:c>
    </x:row>
    <x:row r="14">
      <x:c r="A14" s="76" t="n">
        <x:v>46276</x:v>
      </x:c>
      <x:c r="B14" s="65" t="str">
        <x:v>金</x:v>
      </x:c>
      <x:c r="C14" s="65" t="n">
        <x:v>9</x:v>
      </x:c>
      <x:c r="D14" s="65" t="str">
        <x:v>11日（ゾロ目・★5）</x:v>
      </x:c>
      <x:c r="E14" s="65" t="str">
        <x:v>ハナビ</x:v>
      </x:c>
      <x:c r="F14" s="65" t="str">
        <x:v>高設定機種として掲載（台番別数値なし）</x:v>
      </x:c>
      <x:c r="G14" s="65" t="str">
        <x:v>補助履歴 gran_kicona_osaka_latest_2026-09-21_v2.xlsx</x:v>
      </x:c>
      <x:c r="H14" s="65" t="str">
        <x:v>個別掲載URL・差枚・G数は元表に未収録</x:v>
      </x:c>
    </x:row>
    <x:row r="15">
      <x:c r="A15" s="76" t="n">
        <x:v>46276</x:v>
      </x:c>
      <x:c r="B15" s="65" t="str">
        <x:v>金</x:v>
      </x:c>
      <x:c r="C15" s="65" t="n">
        <x:v>9</x:v>
      </x:c>
      <x:c r="D15" s="65" t="str">
        <x:v>11日（ゾロ目・★5）</x:v>
      </x:c>
      <x:c r="E15" s="65" t="str">
        <x:v>スマスロ 甲鉄城のカバネリ 海門決戦</x:v>
      </x:c>
      <x:c r="F15" s="65" t="str">
        <x:v>高設定機種として掲載（台番別数値なし）</x:v>
      </x:c>
      <x:c r="G15" s="65" t="str">
        <x:v>補助履歴 gran_kicona_osaka_latest_2026-09-21_v2.xlsx</x:v>
      </x:c>
      <x:c r="H15" s="65" t="str">
        <x:v>個別掲載URL・差枚・G数は元表に未収録</x:v>
      </x:c>
    </x:row>
    <x:row r="16">
      <x:c r="A16" s="76" t="n">
        <x:v>46276</x:v>
      </x:c>
      <x:c r="B16" s="65" t="str">
        <x:v>金</x:v>
      </x:c>
      <x:c r="C16" s="65" t="n">
        <x:v>9</x:v>
      </x:c>
      <x:c r="D16" s="65" t="str">
        <x:v>11日（ゾロ目・★5）</x:v>
      </x:c>
      <x:c r="E16" s="65" t="str">
        <x:v>やじきた道中記</x:v>
      </x:c>
      <x:c r="F16" s="65" t="str">
        <x:v>高設定機種として掲載（台番別数値なし）</x:v>
      </x:c>
      <x:c r="G16" s="65" t="str">
        <x:v>補助履歴 gran_kicona_osaka_latest_2026-09-21_v2.xlsx</x:v>
      </x:c>
      <x:c r="H16" s="65" t="str">
        <x:v>個別掲載URL・差枚・G数は元表に未収録</x:v>
      </x:c>
    </x:row>
    <x:row r="17">
      <x:c r="A17" s="76" t="n">
        <x:v>46276</x:v>
      </x:c>
      <x:c r="B17" s="65" t="str">
        <x:v>金</x:v>
      </x:c>
      <x:c r="C17" s="65" t="n">
        <x:v>9</x:v>
      </x:c>
      <x:c r="D17" s="65" t="str">
        <x:v>11日（ゾロ目・★5）</x:v>
      </x:c>
      <x:c r="E17" s="65" t="str">
        <x:v>とある魔術の禁書目録2</x:v>
      </x:c>
      <x:c r="F17" s="65" t="str">
        <x:v>高設定機種として掲載（台番別数値なし）</x:v>
      </x:c>
      <x:c r="G17" s="65" t="str">
        <x:v>補助履歴 gran_kicona_osaka_latest_2026-09-21_v2.xlsx</x:v>
      </x:c>
      <x:c r="H17" s="65" t="str">
        <x:v>個別掲載URL・差枚・G数は元表に未収録</x:v>
      </x:c>
    </x:row>
    <x:row r="18">
      <x:c r="A18" s="76" t="n">
        <x:v>46274</x:v>
      </x:c>
      <x:c r="B18" s="65" t="str">
        <x:v>水</x:v>
      </x:c>
      <x:c r="C18" s="65" t="n">
        <x:v>9</x:v>
      </x:c>
      <x:c r="D18" s="65" t="str">
        <x:v>9/9（月日ゾロ目）</x:v>
      </x:c>
      <x:c r="E18" s="65" t="str">
        <x:v>真打 吉宗</x:v>
      </x:c>
      <x:c r="F18" s="65" t="str">
        <x:v>高設定機種として掲載（台番別数値なし）</x:v>
      </x:c>
      <x:c r="G18" s="65" t="str">
        <x:v>補助履歴 gran_kicona_osaka_latest_2026-09-21_v2.xlsx</x:v>
      </x:c>
      <x:c r="H18" s="65" t="str">
        <x:v>個別掲載URL・差枚・G数は元表に未収録</x:v>
      </x:c>
    </x:row>
    <x:row r="19">
      <x:c r="A19" s="76" t="n">
        <x:v>46274</x:v>
      </x:c>
      <x:c r="B19" s="65" t="str">
        <x:v>水</x:v>
      </x:c>
      <x:c r="C19" s="65" t="n">
        <x:v>9</x:v>
      </x:c>
      <x:c r="D19" s="65" t="str">
        <x:v>9/9（月日ゾロ目）</x:v>
      </x:c>
      <x:c r="E19" s="65" t="str">
        <x:v>炎炎ノ消防隊2</x:v>
      </x:c>
      <x:c r="F19" s="65" t="str">
        <x:v>高設定機種として掲載（台番別数値なし）</x:v>
      </x:c>
      <x:c r="G19" s="65" t="str">
        <x:v>補助履歴 gran_kicona_osaka_latest_2026-09-21_v2.xlsx</x:v>
      </x:c>
      <x:c r="H19" s="65" t="str">
        <x:v>個別掲載URL・差枚・G数は元表に未収録</x:v>
      </x:c>
    </x:row>
    <x:row r="20">
      <x:c r="A20" s="76" t="n">
        <x:v>46274</x:v>
      </x:c>
      <x:c r="B20" s="65" t="str">
        <x:v>水</x:v>
      </x:c>
      <x:c r="C20" s="65" t="n">
        <x:v>9</x:v>
      </x:c>
      <x:c r="D20" s="65" t="str">
        <x:v>9/9（月日ゾロ目）</x:v>
      </x:c>
      <x:c r="E20" s="65" t="str">
        <x:v>彼女、お借りします</x:v>
      </x:c>
      <x:c r="F20" s="65" t="str">
        <x:v>高設定機種として掲載（台番別数値なし）</x:v>
      </x:c>
      <x:c r="G20" s="65" t="str">
        <x:v>補助履歴 gran_kicona_osaka_latest_2026-09-21_v2.xlsx</x:v>
      </x:c>
      <x:c r="H20" s="65" t="str">
        <x:v>個別掲載URL・差枚・G数は元表に未収録</x:v>
      </x:c>
    </x:row>
    <x:row r="21">
      <x:c r="A21" s="76" t="n">
        <x:v>46274</x:v>
      </x:c>
      <x:c r="B21" s="65" t="str">
        <x:v>水</x:v>
      </x:c>
      <x:c r="C21" s="65" t="n">
        <x:v>9</x:v>
      </x:c>
      <x:c r="D21" s="65" t="str">
        <x:v>9/9（月日ゾロ目）</x:v>
      </x:c>
      <x:c r="E21" s="65" t="str">
        <x:v>南国育ち</x:v>
      </x:c>
      <x:c r="F21" s="65" t="str">
        <x:v>高設定機種として掲載（台番別数値なし）</x:v>
      </x:c>
      <x:c r="G21" s="65" t="str">
        <x:v>補助履歴 gran_kicona_osaka_latest_2026-09-21_v2.xlsx</x:v>
      </x:c>
      <x:c r="H21" s="65" t="str">
        <x:v>個別掲載URL・差枚・G数は元表に未収録</x:v>
      </x:c>
    </x:row>
    <x:row r="22">
      <x:c r="A22" s="76" t="n">
        <x:v>46274</x:v>
      </x:c>
      <x:c r="B22" s="65" t="str">
        <x:v>水</x:v>
      </x:c>
      <x:c r="C22" s="65" t="n">
        <x:v>9</x:v>
      </x:c>
      <x:c r="D22" s="65" t="str">
        <x:v>9/9（月日ゾロ目）</x:v>
      </x:c>
      <x:c r="E22" s="65" t="str">
        <x:v>化物語</x:v>
      </x:c>
      <x:c r="F22" s="65" t="str">
        <x:v>高設定機種として掲載（台番別数値なし）</x:v>
      </x:c>
      <x:c r="G22" s="65" t="str">
        <x:v>補助履歴 gran_kicona_osaka_latest_2026-09-21_v2.xlsx</x:v>
      </x:c>
      <x:c r="H22" s="65" t="str">
        <x:v>個別掲載URL・差枚・G数は元表に未収録</x:v>
      </x:c>
    </x:row>
    <x:row r="23">
      <x:c r="A23" s="76" t="n">
        <x:v>46274</x:v>
      </x:c>
      <x:c r="B23" s="65" t="str">
        <x:v>水</x:v>
      </x:c>
      <x:c r="C23" s="65" t="n">
        <x:v>9</x:v>
      </x:c>
      <x:c r="D23" s="65" t="str">
        <x:v>9/9（月日ゾロ目）</x:v>
      </x:c>
      <x:c r="E23" s="65" t="str">
        <x:v>モンキーターンV</x:v>
      </x:c>
      <x:c r="F23" s="65" t="str">
        <x:v>高設定機種として掲載（台番別数値なし）</x:v>
      </x:c>
      <x:c r="G23" s="65" t="str">
        <x:v>補助履歴 gran_kicona_osaka_latest_2026-09-21_v2.xlsx</x:v>
      </x:c>
      <x:c r="H23" s="65" t="str">
        <x:v>個別掲載URL・差枚・G数は元表に未収録</x:v>
      </x:c>
    </x:row>
    <x:row r="24">
      <x:c r="A24" s="76" t="n">
        <x:v>46274</x:v>
      </x:c>
      <x:c r="B24" s="65" t="str">
        <x:v>水</x:v>
      </x:c>
      <x:c r="C24" s="65" t="n">
        <x:v>9</x:v>
      </x:c>
      <x:c r="D24" s="65" t="str">
        <x:v>9/9（月日ゾロ目）</x:v>
      </x:c>
      <x:c r="E24" s="65" t="str">
        <x:v>マギアレコード</x:v>
      </x:c>
      <x:c r="F24" s="65" t="str">
        <x:v>高設定機種として掲載（台番別数値なし）</x:v>
      </x:c>
      <x:c r="G24" s="65" t="str">
        <x:v>補助履歴 gran_kicona_osaka_latest_2026-09-21_v2.xlsx</x:v>
      </x:c>
      <x:c r="H24" s="65" t="str">
        <x:v>個別掲載URL・差枚・G数は元表に未収録</x:v>
      </x:c>
    </x:row>
    <x:row r="25">
      <x:c r="A25" s="76" t="n">
        <x:v>46274</x:v>
      </x:c>
      <x:c r="B25" s="65" t="str">
        <x:v>水</x:v>
      </x:c>
      <x:c r="C25" s="65" t="n">
        <x:v>9</x:v>
      </x:c>
      <x:c r="D25" s="65" t="str">
        <x:v>9/9（月日ゾロ目）</x:v>
      </x:c>
      <x:c r="E25" s="65" t="str">
        <x:v>マイジャグラーV</x:v>
      </x:c>
      <x:c r="F25" s="65" t="str">
        <x:v>高設定機種として掲載（台番別数値なし）</x:v>
      </x:c>
      <x:c r="G25" s="65" t="str">
        <x:v>補助履歴 gran_kicona_osaka_latest_2026-09-21_v2.xlsx</x:v>
      </x:c>
      <x:c r="H25" s="65" t="str">
        <x:v>個別掲載URL・差枚・G数は元表に未収録</x:v>
      </x:c>
    </x:row>
    <x:row r="26">
      <x:c r="A26" s="76" t="n">
        <x:v>46274</x:v>
      </x:c>
      <x:c r="B26" s="65" t="str">
        <x:v>水</x:v>
      </x:c>
      <x:c r="C26" s="65" t="n">
        <x:v>9</x:v>
      </x:c>
      <x:c r="D26" s="65" t="str">
        <x:v>9/9（月日ゾロ目）</x:v>
      </x:c>
      <x:c r="E26" s="65" t="str">
        <x:v>ネオアイムジャグラーEX</x:v>
      </x:c>
      <x:c r="F26" s="65" t="str">
        <x:v>高設定機種として掲載（台番別数値なし）</x:v>
      </x:c>
      <x:c r="G26" s="65" t="str">
        <x:v>補助履歴 gran_kicona_osaka_latest_2026-09-21_v2.xlsx</x:v>
      </x:c>
      <x:c r="H26" s="65" t="str">
        <x:v>個別掲載URL・差枚・G数は元表に未収録</x:v>
      </x:c>
    </x:row>
    <x:row r="27">
      <x:c r="A27" s="76" t="n">
        <x:v>46274</x:v>
      </x:c>
      <x:c r="B27" s="65" t="str">
        <x:v>水</x:v>
      </x:c>
      <x:c r="C27" s="65" t="n">
        <x:v>9</x:v>
      </x:c>
      <x:c r="D27" s="65" t="str">
        <x:v>9/9（月日ゾロ目）</x:v>
      </x:c>
      <x:c r="E27" s="65" t="str">
        <x:v>とある魔術の禁書目録2</x:v>
      </x:c>
      <x:c r="F27" s="65" t="str">
        <x:v>高設定機種として掲載（台番別数値なし）</x:v>
      </x:c>
      <x:c r="G27" s="65" t="str">
        <x:v>補助履歴 gran_kicona_osaka_latest_2026-09-21_v2.xlsx</x:v>
      </x:c>
      <x:c r="H27" s="65" t="str">
        <x:v>個別掲載URL・差枚・G数は元表に未収録</x:v>
      </x:c>
    </x:row>
    <x:row r="28">
      <x:c r="A28" s="76" t="n">
        <x:v>46274</x:v>
      </x:c>
      <x:c r="B28" s="65" t="str">
        <x:v>水</x:v>
      </x:c>
      <x:c r="C28" s="65" t="n">
        <x:v>9</x:v>
      </x:c>
      <x:c r="D28" s="65" t="str">
        <x:v>9/9（月日ゾロ目）</x:v>
      </x:c>
      <x:c r="E28" s="65" t="str">
        <x:v>A-SLOT+ ディスクアップ ULTRAREMIX</x:v>
      </x:c>
      <x:c r="F28" s="65" t="str">
        <x:v>高設定機種として掲載（台番別数値なし）</x:v>
      </x:c>
      <x:c r="G28" s="65" t="str">
        <x:v>補助履歴 gran_kicona_osaka_latest_2026-09-21_v2.xlsx</x:v>
      </x:c>
      <x:c r="H28" s="65" t="str">
        <x:v>個別掲載URL・差枚・G数は元表に未収録</x:v>
      </x:c>
    </x:row>
    <x:row r="29">
      <x:c r="A29" s="76" t="n">
        <x:v>46271</x:v>
      </x:c>
      <x:c r="B29" s="65" t="str">
        <x:v>日</x:v>
      </x:c>
      <x:c r="C29" s="65" t="n">
        <x:v>9</x:v>
      </x:c>
      <x:c r="D29" s="65"/>
      <x:c r="E29" s="65" t="str">
        <x:v>ワールドダイスター</x:v>
      </x:c>
      <x:c r="F29" s="65" t="str">
        <x:v>高設定機種として掲載（台番別数値なし）</x:v>
      </x:c>
      <x:c r="G29" s="65" t="str">
        <x:v>補助履歴 gran_kicona_osaka_latest_2026-09-21_v2.xlsx</x:v>
      </x:c>
      <x:c r="H29" s="65" t="str">
        <x:v>個別掲載URL・差枚・G数は元表に未収録</x:v>
      </x:c>
    </x:row>
    <x:row r="30">
      <x:c r="A30" s="76" t="n">
        <x:v>46271</x:v>
      </x:c>
      <x:c r="B30" s="65" t="str">
        <x:v>日</x:v>
      </x:c>
      <x:c r="C30" s="65" t="n">
        <x:v>9</x:v>
      </x:c>
      <x:c r="D30" s="65"/>
      <x:c r="E30" s="65" t="str">
        <x:v>マイジャグラーV</x:v>
      </x:c>
      <x:c r="F30" s="65" t="str">
        <x:v>高設定機種として掲載（台番別数値なし）</x:v>
      </x:c>
      <x:c r="G30" s="65" t="str">
        <x:v>補助履歴 gran_kicona_osaka_latest_2026-09-21_v2.xlsx</x:v>
      </x:c>
      <x:c r="H30" s="65" t="str">
        <x:v>個別掲載URL・差枚・G数は元表に未収録</x:v>
      </x:c>
    </x:row>
    <x:row r="31">
      <x:c r="A31" s="76" t="n">
        <x:v>46271</x:v>
      </x:c>
      <x:c r="B31" s="65" t="str">
        <x:v>日</x:v>
      </x:c>
      <x:c r="C31" s="65" t="n">
        <x:v>9</x:v>
      </x:c>
      <x:c r="D31" s="65"/>
      <x:c r="E31" s="65" t="str">
        <x:v>ファンキージャグラー2</x:v>
      </x:c>
      <x:c r="F31" s="65" t="str">
        <x:v>高設定機種として掲載（台番別数値なし）</x:v>
      </x:c>
      <x:c r="G31" s="65" t="str">
        <x:v>補助履歴 gran_kicona_osaka_latest_2026-09-21_v2.xlsx</x:v>
      </x:c>
      <x:c r="H31" s="65" t="str">
        <x:v>個別掲載URL・差枚・G数は元表に未収録</x:v>
      </x:c>
    </x:row>
    <x:row r="32">
      <x:c r="A32" s="76" t="n">
        <x:v>46271</x:v>
      </x:c>
      <x:c r="B32" s="65" t="str">
        <x:v>日</x:v>
      </x:c>
      <x:c r="C32" s="65" t="n">
        <x:v>9</x:v>
      </x:c>
      <x:c r="D32" s="65"/>
      <x:c r="E32" s="65" t="str">
        <x:v>ジャグラーガールズSS</x:v>
      </x:c>
      <x:c r="F32" s="65" t="str">
        <x:v>高設定機種として掲載（台番別数値なし）</x:v>
      </x:c>
      <x:c r="G32" s="65" t="str">
        <x:v>補助履歴 gran_kicona_osaka_latest_2026-09-21_v2.xlsx</x:v>
      </x:c>
      <x:c r="H32" s="65" t="str">
        <x:v>個別掲載URL・差枚・G数は元表に未収録</x:v>
      </x:c>
    </x:row>
    <x:row r="33">
      <x:c r="A33" s="76" t="n">
        <x:v>46271</x:v>
      </x:c>
      <x:c r="B33" s="65" t="str">
        <x:v>日</x:v>
      </x:c>
      <x:c r="C33" s="65" t="n">
        <x:v>9</x:v>
      </x:c>
      <x:c r="D33" s="65"/>
      <x:c r="E33" s="65" t="str">
        <x:v>ゴッドイーター リザレクション</x:v>
      </x:c>
      <x:c r="F33" s="65" t="str">
        <x:v>高設定機種として掲載（台番別数値なし）</x:v>
      </x:c>
      <x:c r="G33" s="65" t="str">
        <x:v>補助履歴 gran_kicona_osaka_latest_2026-09-21_v2.xlsx</x:v>
      </x:c>
      <x:c r="H33" s="65" t="str">
        <x:v>個別掲載URL・差枚・G数は元表に未収録</x:v>
      </x:c>
    </x:row>
    <x:row r="34">
      <x:c r="A34" s="76" t="n">
        <x:v>46271</x:v>
      </x:c>
      <x:c r="B34" s="65" t="str">
        <x:v>日</x:v>
      </x:c>
      <x:c r="C34" s="65" t="n">
        <x:v>9</x:v>
      </x:c>
      <x:c r="D34" s="65"/>
      <x:c r="E34" s="65" t="str">
        <x:v>アイムジャグラーEX</x:v>
      </x:c>
      <x:c r="F34" s="65" t="str">
        <x:v>高設定機種として掲載（台番別数値なし）</x:v>
      </x:c>
      <x:c r="G34" s="65" t="str">
        <x:v>補助履歴 gran_kicona_osaka_latest_2026-09-21_v2.xlsx</x:v>
      </x:c>
      <x:c r="H34" s="65" t="str">
        <x:v>個別掲載URL・差枚・G数は元表に未収録</x:v>
      </x:c>
    </x:row>
    <x:row r="35">
      <x:c r="A35" s="76" t="n">
        <x:v>46268</x:v>
      </x:c>
      <x:c r="B35" s="65" t="str">
        <x:v>木</x:v>
      </x:c>
      <x:c r="C35" s="65" t="n">
        <x:v>9</x:v>
      </x:c>
      <x:c r="D35" s="65"/>
      <x:c r="E35" s="65" t="str">
        <x:v>東京喰種</x:v>
      </x:c>
      <x:c r="F35" s="65" t="str">
        <x:v>高設定機種として掲載（台番別数値なし）</x:v>
      </x:c>
      <x:c r="G35" s="65" t="str">
        <x:v>補助履歴 gran_kicona_osaka_latest_2026-09-21_v2.xlsx</x:v>
      </x:c>
      <x:c r="H35" s="65" t="str">
        <x:v>個別掲載URL・差枚・G数は元表に未収録</x:v>
      </x:c>
    </x:row>
    <x:row r="36">
      <x:c r="A36" s="76" t="n">
        <x:v>46268</x:v>
      </x:c>
      <x:c r="B36" s="65" t="str">
        <x:v>木</x:v>
      </x:c>
      <x:c r="C36" s="65" t="n">
        <x:v>9</x:v>
      </x:c>
      <x:c r="D36" s="65"/>
      <x:c r="E36" s="65" t="str">
        <x:v>新鬼武者3</x:v>
      </x:c>
      <x:c r="F36" s="65" t="str">
        <x:v>高設定機種として掲載（台番別数値なし）</x:v>
      </x:c>
      <x:c r="G36" s="65" t="str">
        <x:v>補助履歴 gran_kicona_osaka_latest_2026-09-21_v2.xlsx</x:v>
      </x:c>
      <x:c r="H36" s="65" t="str">
        <x:v>個別掲載URL・差枚・G数は元表に未収録</x:v>
      </x:c>
    </x:row>
    <x:row r="37">
      <x:c r="A37" s="76" t="n">
        <x:v>46268</x:v>
      </x:c>
      <x:c r="B37" s="65" t="str">
        <x:v>木</x:v>
      </x:c>
      <x:c r="C37" s="65" t="n">
        <x:v>9</x:v>
      </x:c>
      <x:c r="D37" s="65"/>
      <x:c r="E37" s="65" t="str">
        <x:v>戦国乙女5</x:v>
      </x:c>
      <x:c r="F37" s="65" t="str">
        <x:v>高設定機種として掲載（台番別数値なし）</x:v>
      </x:c>
      <x:c r="G37" s="65" t="str">
        <x:v>補助履歴 gran_kicona_osaka_latest_2026-09-21_v2.xlsx</x:v>
      </x:c>
      <x:c r="H37" s="65" t="str">
        <x:v>個別掲載URL・差枚・G数は元表に未収録</x:v>
      </x:c>
    </x:row>
    <x:row r="38">
      <x:c r="A38" s="76" t="n">
        <x:v>46268</x:v>
      </x:c>
      <x:c r="B38" s="65" t="str">
        <x:v>木</x:v>
      </x:c>
      <x:c r="C38" s="65" t="n">
        <x:v>9</x:v>
      </x:c>
      <x:c r="D38" s="65"/>
      <x:c r="E38" s="65" t="str">
        <x:v>モンキーターンV</x:v>
      </x:c>
      <x:c r="F38" s="65" t="str">
        <x:v>高設定機種として掲載（台番別数値なし）</x:v>
      </x:c>
      <x:c r="G38" s="65" t="str">
        <x:v>補助履歴 gran_kicona_osaka_latest_2026-09-21_v2.xlsx</x:v>
      </x:c>
      <x:c r="H38" s="65" t="str">
        <x:v>個別掲載URL・差枚・G数は元表に未収録</x:v>
      </x:c>
    </x:row>
    <x:row r="39">
      <x:c r="A39" s="76" t="n">
        <x:v>46268</x:v>
      </x:c>
      <x:c r="B39" s="65" t="str">
        <x:v>木</x:v>
      </x:c>
      <x:c r="C39" s="65" t="n">
        <x:v>9</x:v>
      </x:c>
      <x:c r="D39" s="65"/>
      <x:c r="E39" s="65" t="str">
        <x:v>ストリートファイター6</x:v>
      </x:c>
      <x:c r="F39" s="65" t="str">
        <x:v>高設定機種として掲載（台番別数値なし）</x:v>
      </x:c>
      <x:c r="G39" s="65" t="str">
        <x:v>補助履歴 gran_kicona_osaka_latest_2026-09-21_v2.xlsx</x:v>
      </x:c>
      <x:c r="H39" s="65" t="str">
        <x:v>個別掲載URL・差枚・G数は元表に未収録</x:v>
      </x:c>
    </x:row>
    <x:row r="40">
      <x:c r="A40" s="76" t="n">
        <x:v>46268</x:v>
      </x:c>
      <x:c r="B40" s="65" t="str">
        <x:v>木</x:v>
      </x:c>
      <x:c r="C40" s="65" t="n">
        <x:v>9</x:v>
      </x:c>
      <x:c r="D40" s="65"/>
      <x:c r="E40" s="65" t="str">
        <x:v>やじきた道中記</x:v>
      </x:c>
      <x:c r="F40" s="65" t="str">
        <x:v>高設定機種として掲載（台番別数値なし）</x:v>
      </x:c>
      <x:c r="G40" s="65" t="str">
        <x:v>補助履歴 gran_kicona_osaka_latest_2026-09-21_v2.xlsx</x:v>
      </x:c>
      <x:c r="H40" s="65" t="str">
        <x:v>個別掲載URL・差枚・G数は元表に未収録</x:v>
      </x:c>
    </x:row>
    <x:row r="41">
      <x:c r="A41" s="76" t="n">
        <x:v>46266</x:v>
      </x:c>
      <x:c r="B41" s="65" t="str">
        <x:v>火</x:v>
      </x:c>
      <x:c r="C41" s="65" t="n">
        <x:v>9</x:v>
      </x:c>
      <x:c r="D41" s="65"/>
      <x:c r="E41" s="65" t="str">
        <x:v>邪神ちゃんドロップキック</x:v>
      </x:c>
      <x:c r="F41" s="65" t="str">
        <x:v>高設定機種として掲載（台番別数値なし）</x:v>
      </x:c>
      <x:c r="G41" s="65" t="str">
        <x:v>補助履歴 gran_kicona_osaka_latest_2026-09-21_v2.xlsx</x:v>
      </x:c>
      <x:c r="H41" s="65" t="str">
        <x:v>個別掲載URL・差枚・G数は元表に未収録</x:v>
      </x:c>
    </x:row>
    <x:row r="42">
      <x:c r="A42" s="76" t="n">
        <x:v>46266</x:v>
      </x:c>
      <x:c r="B42" s="65" t="str">
        <x:v>火</x:v>
      </x:c>
      <x:c r="C42" s="65" t="n">
        <x:v>9</x:v>
      </x:c>
      <x:c r="D42" s="65"/>
      <x:c r="E42" s="65" t="str">
        <x:v>ソードアート・オンラインII</x:v>
      </x:c>
      <x:c r="F42" s="65" t="str">
        <x:v>高設定機種として掲載（台番別数値なし）</x:v>
      </x:c>
      <x:c r="G42" s="65" t="str">
        <x:v>補助履歴 gran_kicona_osaka_latest_2026-09-21_v2.xlsx</x:v>
      </x:c>
      <x:c r="H42" s="65" t="str">
        <x:v>個別掲載URL・差枚・G数は元表に未収録</x:v>
      </x:c>
    </x:row>
    <x:row r="43">
      <x:c r="A43" s="76" t="n">
        <x:v>46266</x:v>
      </x:c>
      <x:c r="B43" s="65" t="str">
        <x:v>火</x:v>
      </x:c>
      <x:c r="C43" s="65" t="n">
        <x:v>9</x:v>
      </x:c>
      <x:c r="D43" s="65"/>
      <x:c r="E43" s="65" t="str">
        <x:v>とある魔術の禁書目録2</x:v>
      </x:c>
      <x:c r="F43" s="65" t="str">
        <x:v>高設定機種として掲載（台番別数値なし）</x:v>
      </x:c>
      <x:c r="G43" s="65" t="str">
        <x:v>補助履歴 gran_kicona_osaka_latest_2026-09-21_v2.xlsx</x:v>
      </x:c>
      <x:c r="H43" s="65" t="str">
        <x:v>個別掲載URL・差枚・G数は元表に未収録</x:v>
      </x:c>
    </x:row>
    <x:row r="44">
      <x:c r="A44" s="76" t="n">
        <x:v>46266</x:v>
      </x:c>
      <x:c r="B44" s="65" t="str">
        <x:v>火</x:v>
      </x:c>
      <x:c r="C44" s="65" t="n">
        <x:v>9</x:v>
      </x:c>
      <x:c r="D44" s="65"/>
      <x:c r="E44" s="65" t="str">
        <x:v>からくりサーカス2</x:v>
      </x:c>
      <x:c r="F44" s="65" t="str">
        <x:v>高設定機種として掲載（台番別数値なし）</x:v>
      </x:c>
      <x:c r="G44" s="65" t="str">
        <x:v>補助履歴 gran_kicona_osaka_latest_2026-09-21_v2.xlsx</x:v>
      </x:c>
      <x:c r="H44" s="65" t="str">
        <x:v>個別掲載URL・差枚・G数は元表に未収録</x:v>
      </x:c>
    </x:row>
    <x:row r="45">
      <x:c r="A45" s="76" t="n">
        <x:v>46263</x:v>
      </x:c>
      <x:c r="B45" s="65" t="str">
        <x:v>土</x:v>
      </x:c>
      <x:c r="C45" s="65" t="n">
        <x:v>8</x:v>
      </x:c>
      <x:c r="D45" s="65"/>
      <x:c r="E45" s="65" t="str">
        <x:v>北斗の拳 転生2</x:v>
      </x:c>
      <x:c r="F45" s="65" t="str">
        <x:v>高設定機種として掲載（台番別数値なし）</x:v>
      </x:c>
      <x:c r="G45" s="65" t="str">
        <x:v>補助履歴 gran_kicona_osaka_latest_2026-09-21_v2.xlsx</x:v>
      </x:c>
      <x:c r="H45" s="65" t="str">
        <x:v>個別掲載URL・差枚・G数は元表に未収録</x:v>
      </x:c>
    </x:row>
    <x:row r="46">
      <x:c r="A46" s="76" t="n">
        <x:v>46263</x:v>
      </x:c>
      <x:c r="B46" s="65" t="str">
        <x:v>土</x:v>
      </x:c>
      <x:c r="C46" s="65" t="n">
        <x:v>8</x:v>
      </x:c>
      <x:c r="D46" s="65"/>
      <x:c r="E46" s="65" t="str">
        <x:v>ワールドダイスター</x:v>
      </x:c>
      <x:c r="F46" s="65" t="str">
        <x:v>高設定機種として掲載（台番別数値なし）</x:v>
      </x:c>
      <x:c r="G46" s="65" t="str">
        <x:v>補助履歴 gran_kicona_osaka_latest_2026-09-21_v2.xlsx</x:v>
      </x:c>
      <x:c r="H46" s="65" t="str">
        <x:v>個別掲載URL・差枚・G数は元表に未収録</x:v>
      </x:c>
    </x:row>
    <x:row r="47">
      <x:c r="A47" s="76" t="n">
        <x:v>46263</x:v>
      </x:c>
      <x:c r="B47" s="65" t="str">
        <x:v>土</x:v>
      </x:c>
      <x:c r="C47" s="65" t="n">
        <x:v>8</x:v>
      </x:c>
      <x:c r="D47" s="65"/>
      <x:c r="E47" s="65" t="str">
        <x:v>モンキーターンV</x:v>
      </x:c>
      <x:c r="F47" s="65" t="str">
        <x:v>高設定機種として掲載（台番別数値なし）</x:v>
      </x:c>
      <x:c r="G47" s="65" t="str">
        <x:v>補助履歴 gran_kicona_osaka_latest_2026-09-21_v2.xlsx</x:v>
      </x:c>
      <x:c r="H47" s="65" t="str">
        <x:v>個別掲載URL・差枚・G数は元表に未収録</x:v>
      </x:c>
    </x:row>
    <x:row r="48">
      <x:c r="A48" s="76" t="n">
        <x:v>46263</x:v>
      </x:c>
      <x:c r="B48" s="65" t="str">
        <x:v>土</x:v>
      </x:c>
      <x:c r="C48" s="65" t="n">
        <x:v>8</x:v>
      </x:c>
      <x:c r="D48" s="65"/>
      <x:c r="E48" s="65" t="str">
        <x:v>ネオアイムジャグラーEX</x:v>
      </x:c>
      <x:c r="F48" s="65" t="str">
        <x:v>高設定機種として掲載（台番別数値なし）</x:v>
      </x:c>
      <x:c r="G48" s="65" t="str">
        <x:v>補助履歴 gran_kicona_osaka_latest_2026-09-21_v2.xlsx</x:v>
      </x:c>
      <x:c r="H48" s="65" t="str">
        <x:v>個別掲載URL・差枚・G数は元表に未収録</x:v>
      </x:c>
    </x:row>
    <x:row r="49">
      <x:c r="A49" s="76" t="n">
        <x:v>46263</x:v>
      </x:c>
      <x:c r="B49" s="65" t="str">
        <x:v>土</x:v>
      </x:c>
      <x:c r="C49" s="65" t="n">
        <x:v>8</x:v>
      </x:c>
      <x:c r="D49" s="65"/>
      <x:c r="E49" s="65" t="str">
        <x:v>アニマルスロットドッチ</x:v>
      </x:c>
      <x:c r="F49" s="65" t="str">
        <x:v>高設定機種として掲載（台番別数値なし）</x:v>
      </x:c>
      <x:c r="G49" s="65" t="str">
        <x:v>補助履歴 gran_kicona_osaka_latest_2026-09-21_v2.xlsx</x:v>
      </x:c>
      <x:c r="H49" s="65" t="str">
        <x:v>個別掲載URL・差枚・G数は元表に未収録</x:v>
      </x:c>
    </x:row>
    <x:row r="50">
      <x:c r="A50" s="76" t="n">
        <x:v>46263</x:v>
      </x:c>
      <x:c r="B50" s="65" t="str">
        <x:v>土</x:v>
      </x:c>
      <x:c r="C50" s="65" t="n">
        <x:v>8</x:v>
      </x:c>
      <x:c r="D50" s="65"/>
      <x:c r="E50" s="65" t="str">
        <x:v>からくりサーカス</x:v>
      </x:c>
      <x:c r="F50" s="65" t="str">
        <x:v>高設定機種として掲載（台番別数値なし）</x:v>
      </x:c>
      <x:c r="G50" s="65" t="str">
        <x:v>補助履歴 gran_kicona_osaka_latest_2026-09-21_v2.xlsx</x:v>
      </x:c>
      <x:c r="H50" s="65" t="str">
        <x:v>個別掲載URL・差枚・G数は元表に未収録</x:v>
      </x:c>
    </x:row>
    <x:row r="51">
      <x:c r="A51" s="76" t="n">
        <x:v>46261</x:v>
      </x:c>
      <x:c r="B51" s="65" t="str">
        <x:v>木</x:v>
      </x:c>
      <x:c r="C51" s="65" t="n">
        <x:v>8</x:v>
      </x:c>
      <x:c r="D51" s="65" t="str">
        <x:v>27日</x:v>
      </x:c>
      <x:c r="E51" s="65" t="str">
        <x:v>炎炎ノ消防隊2</x:v>
      </x:c>
      <x:c r="F51" s="65" t="str">
        <x:v>高設定機種として掲載（台番別数値なし）</x:v>
      </x:c>
      <x:c r="G51" s="65" t="str">
        <x:v>補助履歴 gran_kicona_osaka_latest_2026-09-21_v2.xlsx</x:v>
      </x:c>
      <x:c r="H51" s="65" t="str">
        <x:v>個別掲載URL・差枚・G数は元表に未収録</x:v>
      </x:c>
    </x:row>
    <x:row r="52">
      <x:c r="A52" s="76" t="n">
        <x:v>46261</x:v>
      </x:c>
      <x:c r="B52" s="65" t="str">
        <x:v>木</x:v>
      </x:c>
      <x:c r="C52" s="65" t="n">
        <x:v>8</x:v>
      </x:c>
      <x:c r="D52" s="65" t="str">
        <x:v>27日</x:v>
      </x:c>
      <x:c r="E52" s="65" t="str">
        <x:v>東京喰種</x:v>
      </x:c>
      <x:c r="F52" s="65" t="str">
        <x:v>高設定機種として掲載（台番別数値なし）</x:v>
      </x:c>
      <x:c r="G52" s="65" t="str">
        <x:v>補助履歴 gran_kicona_osaka_latest_2026-09-21_v2.xlsx</x:v>
      </x:c>
      <x:c r="H52" s="65" t="str">
        <x:v>個別掲載URL・差枚・G数は元表に未収録</x:v>
      </x:c>
    </x:row>
    <x:row r="53">
      <x:c r="A53" s="76" t="n">
        <x:v>46261</x:v>
      </x:c>
      <x:c r="B53" s="65" t="str">
        <x:v>木</x:v>
      </x:c>
      <x:c r="C53" s="65" t="n">
        <x:v>8</x:v>
      </x:c>
      <x:c r="D53" s="65" t="str">
        <x:v>27日</x:v>
      </x:c>
      <x:c r="E53" s="65" t="str">
        <x:v>攻殻機動隊</x:v>
      </x:c>
      <x:c r="F53" s="65" t="str">
        <x:v>高設定機種として掲載（台番別数値なし）</x:v>
      </x:c>
      <x:c r="G53" s="65" t="str">
        <x:v>補助履歴 gran_kicona_osaka_latest_2026-09-21_v2.xlsx</x:v>
      </x:c>
      <x:c r="H53" s="65" t="str">
        <x:v>個別掲載URL・差枚・G数は元表に未収録</x:v>
      </x:c>
    </x:row>
    <x:row r="54">
      <x:c r="A54" s="76" t="n">
        <x:v>46261</x:v>
      </x:c>
      <x:c r="B54" s="65" t="str">
        <x:v>木</x:v>
      </x:c>
      <x:c r="C54" s="65" t="n">
        <x:v>8</x:v>
      </x:c>
      <x:c r="D54" s="65" t="str">
        <x:v>27日</x:v>
      </x:c>
      <x:c r="E54" s="65" t="str">
        <x:v>戦国乙女5</x:v>
      </x:c>
      <x:c r="F54" s="65" t="str">
        <x:v>高設定機種として掲載（台番別数値なし）</x:v>
      </x:c>
      <x:c r="G54" s="65" t="str">
        <x:v>補助履歴 gran_kicona_osaka_latest_2026-09-21_v2.xlsx</x:v>
      </x:c>
      <x:c r="H54" s="65" t="str">
        <x:v>個別掲載URL・差枚・G数は元表に未収録</x:v>
      </x:c>
    </x:row>
    <x:row r="55">
      <x:c r="A55" s="76" t="n">
        <x:v>46261</x:v>
      </x:c>
      <x:c r="B55" s="65" t="str">
        <x:v>木</x:v>
      </x:c>
      <x:c r="C55" s="65" t="n">
        <x:v>8</x:v>
      </x:c>
      <x:c r="D55" s="65" t="str">
        <x:v>27日</x:v>
      </x:c>
      <x:c r="E55" s="65" t="str">
        <x:v>ワールドダイスター</x:v>
      </x:c>
      <x:c r="F55" s="65" t="str">
        <x:v>高設定機種として掲載（台番別数値なし）</x:v>
      </x:c>
      <x:c r="G55" s="65" t="str">
        <x:v>補助履歴 gran_kicona_osaka_latest_2026-09-21_v2.xlsx</x:v>
      </x:c>
      <x:c r="H55" s="65" t="str">
        <x:v>個別掲載URL・差枚・G数は元表に未収録</x:v>
      </x:c>
    </x:row>
    <x:row r="56">
      <x:c r="A56" s="76" t="n">
        <x:v>46261</x:v>
      </x:c>
      <x:c r="B56" s="65" t="str">
        <x:v>木</x:v>
      </x:c>
      <x:c r="C56" s="65" t="n">
        <x:v>8</x:v>
      </x:c>
      <x:c r="D56" s="65" t="str">
        <x:v>27日</x:v>
      </x:c>
      <x:c r="E56" s="65" t="str">
        <x:v>モンキーターンV</x:v>
      </x:c>
      <x:c r="F56" s="65" t="str">
        <x:v>高設定機種として掲載（台番別数値なし）</x:v>
      </x:c>
      <x:c r="G56" s="65" t="str">
        <x:v>補助履歴 gran_kicona_osaka_latest_2026-09-21_v2.xlsx</x:v>
      </x:c>
      <x:c r="H56" s="65" t="str">
        <x:v>個別掲載URL・差枚・G数は元表に未収録</x:v>
      </x:c>
    </x:row>
    <x:row r="57">
      <x:c r="A57" s="76" t="n">
        <x:v>46261</x:v>
      </x:c>
      <x:c r="B57" s="65" t="str">
        <x:v>木</x:v>
      </x:c>
      <x:c r="C57" s="65" t="n">
        <x:v>8</x:v>
      </x:c>
      <x:c r="D57" s="65" t="str">
        <x:v>27日</x:v>
      </x:c>
      <x:c r="E57" s="65" t="str">
        <x:v>マギアレコード</x:v>
      </x:c>
      <x:c r="F57" s="65" t="str">
        <x:v>高設定機種として掲載（台番別数値なし）</x:v>
      </x:c>
      <x:c r="G57" s="65" t="str">
        <x:v>補助履歴 gran_kicona_osaka_latest_2026-09-21_v2.xlsx</x:v>
      </x:c>
      <x:c r="H57" s="65" t="str">
        <x:v>個別掲載URL・差枚・G数は元表に未収録</x:v>
      </x:c>
    </x:row>
    <x:row r="58">
      <x:c r="A58" s="76" t="n">
        <x:v>46261</x:v>
      </x:c>
      <x:c r="B58" s="65" t="str">
        <x:v>木</x:v>
      </x:c>
      <x:c r="C58" s="65" t="n">
        <x:v>8</x:v>
      </x:c>
      <x:c r="D58" s="65" t="str">
        <x:v>27日</x:v>
      </x:c>
      <x:c r="E58" s="65" t="str">
        <x:v>スマスロ 甲鉄城のカバネリ 海門決戦</x:v>
      </x:c>
      <x:c r="F58" s="65" t="str">
        <x:v>高設定機種として掲載（台番別数値なし）</x:v>
      </x:c>
      <x:c r="G58" s="65" t="str">
        <x:v>補助履歴 gran_kicona_osaka_latest_2026-09-21_v2.xlsx</x:v>
      </x:c>
      <x:c r="H58" s="65" t="str">
        <x:v>個別掲載URL・差枚・G数は元表に未収録</x:v>
      </x:c>
    </x:row>
    <x:row r="59">
      <x:c r="A59" s="76" t="n">
        <x:v>46261</x:v>
      </x:c>
      <x:c r="B59" s="65" t="str">
        <x:v>木</x:v>
      </x:c>
      <x:c r="C59" s="65" t="n">
        <x:v>8</x:v>
      </x:c>
      <x:c r="D59" s="65" t="str">
        <x:v>27日</x:v>
      </x:c>
      <x:c r="E59" s="65" t="str">
        <x:v>ストリートファイター6</x:v>
      </x:c>
      <x:c r="F59" s="65" t="str">
        <x:v>高設定機種として掲載（台番別数値なし）</x:v>
      </x:c>
      <x:c r="G59" s="65" t="str">
        <x:v>補助履歴 gran_kicona_osaka_latest_2026-09-21_v2.xlsx</x:v>
      </x:c>
      <x:c r="H59" s="65" t="str">
        <x:v>個別掲載URL・差枚・G数は元表に未収録</x:v>
      </x:c>
    </x:row>
    <x:row r="60">
      <x:c r="A60" s="76" t="n">
        <x:v>46261</x:v>
      </x:c>
      <x:c r="B60" s="65" t="str">
        <x:v>木</x:v>
      </x:c>
      <x:c r="C60" s="65" t="n">
        <x:v>8</x:v>
      </x:c>
      <x:c r="D60" s="65" t="str">
        <x:v>27日</x:v>
      </x:c>
      <x:c r="E60" s="65" t="str">
        <x:v>シャーマンキング</x:v>
      </x:c>
      <x:c r="F60" s="65" t="str">
        <x:v>高設定機種として掲載（台番別数値なし）</x:v>
      </x:c>
      <x:c r="G60" s="65" t="str">
        <x:v>補助履歴 gran_kicona_osaka_latest_2026-09-21_v2.xlsx</x:v>
      </x:c>
      <x:c r="H60" s="65" t="str">
        <x:v>個別掲載URL・差枚・G数は元表に未収録</x:v>
      </x:c>
    </x:row>
    <x:row r="61">
      <x:c r="A61" s="76" t="n">
        <x:v>46261</x:v>
      </x:c>
      <x:c r="B61" s="65" t="str">
        <x:v>木</x:v>
      </x:c>
      <x:c r="C61" s="65" t="n">
        <x:v>8</x:v>
      </x:c>
      <x:c r="D61" s="65" t="str">
        <x:v>27日</x:v>
      </x:c>
      <x:c r="E61" s="65" t="str">
        <x:v>からくりサーカス2</x:v>
      </x:c>
      <x:c r="F61" s="65" t="str">
        <x:v>高設定機種として掲載（台番別数値なし）</x:v>
      </x:c>
      <x:c r="G61" s="65" t="str">
        <x:v>補助履歴 gran_kicona_osaka_latest_2026-09-21_v2.xlsx</x:v>
      </x:c>
      <x:c r="H61" s="65" t="str">
        <x:v>個別掲載URL・差枚・G数は元表に未収録</x:v>
      </x:c>
    </x:row>
    <x:row r="62">
      <x:c r="A62" s="76" t="n">
        <x:v>46257</x:v>
      </x:c>
      <x:c r="B62" s="65" t="str">
        <x:v>日</x:v>
      </x:c>
      <x:c r="C62" s="65" t="n">
        <x:v>8</x:v>
      </x:c>
      <x:c r="D62" s="65"/>
      <x:c r="E62" s="65" t="str">
        <x:v>炎炎ノ消防隊2</x:v>
      </x:c>
      <x:c r="F62" s="65" t="str">
        <x:v>高設定機種として掲載（台番別数値なし）</x:v>
      </x:c>
      <x:c r="G62" s="65" t="str">
        <x:v>補助履歴 gran_kicona_osaka_latest_2026-09-21_v2.xlsx</x:v>
      </x:c>
      <x:c r="H62" s="65" t="str">
        <x:v>個別掲載URL・差枚・G数は元表に未収録</x:v>
      </x:c>
    </x:row>
    <x:row r="63">
      <x:c r="A63" s="76" t="n">
        <x:v>46257</x:v>
      </x:c>
      <x:c r="B63" s="65" t="str">
        <x:v>日</x:v>
      </x:c>
      <x:c r="C63" s="65" t="n">
        <x:v>8</x:v>
      </x:c>
      <x:c r="D63" s="65"/>
      <x:c r="E63" s="65" t="str">
        <x:v>東京喰種</x:v>
      </x:c>
      <x:c r="F63" s="65" t="str">
        <x:v>高設定機種として掲載（台番別数値なし）</x:v>
      </x:c>
      <x:c r="G63" s="65" t="str">
        <x:v>補助履歴 gran_kicona_osaka_latest_2026-09-21_v2.xlsx</x:v>
      </x:c>
      <x:c r="H63" s="65" t="str">
        <x:v>個別掲載URL・差枚・G数は元表に未収録</x:v>
      </x:c>
    </x:row>
    <x:row r="64">
      <x:c r="A64" s="76" t="n">
        <x:v>46257</x:v>
      </x:c>
      <x:c r="B64" s="65" t="str">
        <x:v>日</x:v>
      </x:c>
      <x:c r="C64" s="65" t="n">
        <x:v>8</x:v>
      </x:c>
      <x:c r="D64" s="65"/>
      <x:c r="E64" s="65" t="str">
        <x:v>ヤバチバ</x:v>
      </x:c>
      <x:c r="F64" s="65" t="str">
        <x:v>高設定機種として掲載（台番別数値なし）</x:v>
      </x:c>
      <x:c r="G64" s="65" t="str">
        <x:v>補助履歴 gran_kicona_osaka_latest_2026-09-21_v2.xlsx</x:v>
      </x:c>
      <x:c r="H64" s="65" t="str">
        <x:v>個別掲載URL・差枚・G数は元表に未収録</x:v>
      </x:c>
    </x:row>
    <x:row r="65">
      <x:c r="A65" s="76" t="n">
        <x:v>46257</x:v>
      </x:c>
      <x:c r="B65" s="65" t="str">
        <x:v>日</x:v>
      </x:c>
      <x:c r="C65" s="65" t="n">
        <x:v>8</x:v>
      </x:c>
      <x:c r="D65" s="65"/>
      <x:c r="E65" s="65" t="str">
        <x:v>ネオアイムジャグラーEX</x:v>
      </x:c>
      <x:c r="F65" s="65" t="str">
        <x:v>高設定機種として掲載（台番別数値なし）</x:v>
      </x:c>
      <x:c r="G65" s="65" t="str">
        <x:v>補助履歴 gran_kicona_osaka_latest_2026-09-21_v2.xlsx</x:v>
      </x:c>
      <x:c r="H65" s="65" t="str">
        <x:v>個別掲載URL・差枚・G数は元表に未収録</x:v>
      </x:c>
    </x:row>
    <x:row r="66">
      <x:c r="A66" s="76" t="n">
        <x:v>46257</x:v>
      </x:c>
      <x:c r="B66" s="65" t="str">
        <x:v>日</x:v>
      </x:c>
      <x:c r="C66" s="65" t="n">
        <x:v>8</x:v>
      </x:c>
      <x:c r="D66" s="65"/>
      <x:c r="E66" s="65" t="str">
        <x:v>スーパーリオエース2</x:v>
      </x:c>
      <x:c r="F66" s="65" t="str">
        <x:v>高設定機種として掲載（台番別数値なし）</x:v>
      </x:c>
      <x:c r="G66" s="65" t="str">
        <x:v>補助履歴 gran_kicona_osaka_latest_2026-09-21_v2.xlsx</x:v>
      </x:c>
      <x:c r="H66" s="65" t="str">
        <x:v>個別掲載URL・差枚・G数は元表に未収録</x:v>
      </x:c>
    </x:row>
    <x:row r="67">
      <x:c r="A67" s="76" t="n">
        <x:v>46255</x:v>
      </x:c>
      <x:c r="B67" s="65" t="str">
        <x:v>金</x:v>
      </x:c>
      <x:c r="C67" s="65" t="n">
        <x:v>8</x:v>
      </x:c>
      <x:c r="D67" s="65"/>
      <x:c r="E67" s="65" t="str">
        <x:v>真打 吉宗</x:v>
      </x:c>
      <x:c r="F67" s="65" t="str">
        <x:v>高設定機種として掲載（台番別数値なし）</x:v>
      </x:c>
      <x:c r="G67" s="65" t="str">
        <x:v>補助履歴 gran_kicona_osaka_latest_2026-09-21_v2.xlsx</x:v>
      </x:c>
      <x:c r="H67" s="65" t="str">
        <x:v>個別掲載URL・差枚・G数は元表に未収録</x:v>
      </x:c>
    </x:row>
    <x:row r="68">
      <x:c r="A68" s="76" t="n">
        <x:v>46255</x:v>
      </x:c>
      <x:c r="B68" s="65" t="str">
        <x:v>金</x:v>
      </x:c>
      <x:c r="C68" s="65" t="n">
        <x:v>8</x:v>
      </x:c>
      <x:c r="D68" s="65"/>
      <x:c r="E68" s="65" t="str">
        <x:v>沖ドキ！BLACK</x:v>
      </x:c>
      <x:c r="F68" s="65" t="str">
        <x:v>高設定機種として掲載（台番別数値なし）</x:v>
      </x:c>
      <x:c r="G68" s="65" t="str">
        <x:v>補助履歴 gran_kicona_osaka_latest_2026-09-21_v2.xlsx</x:v>
      </x:c>
      <x:c r="H68" s="65" t="str">
        <x:v>個別掲載URL・差枚・G数は元表に未収録</x:v>
      </x:c>
    </x:row>
    <x:row r="69">
      <x:c r="A69" s="76" t="n">
        <x:v>46255</x:v>
      </x:c>
      <x:c r="B69" s="65" t="str">
        <x:v>金</x:v>
      </x:c>
      <x:c r="C69" s="65" t="n">
        <x:v>8</x:v>
      </x:c>
      <x:c r="D69" s="65"/>
      <x:c r="E69" s="65" t="str">
        <x:v>東京喰種</x:v>
      </x:c>
      <x:c r="F69" s="65" t="str">
        <x:v>高設定機種として掲載（台番別数値なし）</x:v>
      </x:c>
      <x:c r="G69" s="65" t="str">
        <x:v>補助履歴 gran_kicona_osaka_latest_2026-09-21_v2.xlsx</x:v>
      </x:c>
      <x:c r="H69" s="65" t="str">
        <x:v>個別掲載URL・差枚・G数は元表に未収録</x:v>
      </x:c>
    </x:row>
    <x:row r="70">
      <x:c r="A70" s="76" t="n">
        <x:v>46255</x:v>
      </x:c>
      <x:c r="B70" s="65" t="str">
        <x:v>金</x:v>
      </x:c>
      <x:c r="C70" s="65" t="n">
        <x:v>8</x:v>
      </x:c>
      <x:c r="D70" s="65"/>
      <x:c r="E70" s="65" t="str">
        <x:v>戦国コレクション6</x:v>
      </x:c>
      <x:c r="F70" s="65" t="str">
        <x:v>高設定機種として掲載（台番別数値なし）</x:v>
      </x:c>
      <x:c r="G70" s="65" t="str">
        <x:v>補助履歴 gran_kicona_osaka_latest_2026-09-21_v2.xlsx</x:v>
      </x:c>
      <x:c r="H70" s="65" t="str">
        <x:v>個別掲載URL・差枚・G数は元表に未収録</x:v>
      </x:c>
    </x:row>
    <x:row r="71">
      <x:c r="A71" s="76" t="n">
        <x:v>46255</x:v>
      </x:c>
      <x:c r="B71" s="65" t="str">
        <x:v>金</x:v>
      </x:c>
      <x:c r="C71" s="65" t="n">
        <x:v>8</x:v>
      </x:c>
      <x:c r="D71" s="65"/>
      <x:c r="E71" s="65" t="str">
        <x:v>ワールドダイスター</x:v>
      </x:c>
      <x:c r="F71" s="65" t="str">
        <x:v>高設定機種として掲載（台番別数値なし）</x:v>
      </x:c>
      <x:c r="G71" s="65" t="str">
        <x:v>補助履歴 gran_kicona_osaka_latest_2026-09-21_v2.xlsx</x:v>
      </x:c>
      <x:c r="H71" s="65" t="str">
        <x:v>個別掲載URL・差枚・G数は元表に未収録</x:v>
      </x:c>
    </x:row>
    <x:row r="72">
      <x:c r="A72" s="76" t="n">
        <x:v>46255</x:v>
      </x:c>
      <x:c r="B72" s="65" t="str">
        <x:v>金</x:v>
      </x:c>
      <x:c r="C72" s="65" t="n">
        <x:v>8</x:v>
      </x:c>
      <x:c r="D72" s="65"/>
      <x:c r="E72" s="65" t="str">
        <x:v>ファンキージャグラー2</x:v>
      </x:c>
      <x:c r="F72" s="65" t="str">
        <x:v>高設定機種として掲載（台番別数値なし）</x:v>
      </x:c>
      <x:c r="G72" s="65" t="str">
        <x:v>補助履歴 gran_kicona_osaka_latest_2026-09-21_v2.xlsx</x:v>
      </x:c>
      <x:c r="H72" s="65" t="str">
        <x:v>個別掲載URL・差枚・G数は元表に未収録</x:v>
      </x:c>
    </x:row>
    <x:row r="73">
      <x:c r="A73" s="76" t="n">
        <x:v>46255</x:v>
      </x:c>
      <x:c r="B73" s="65" t="str">
        <x:v>金</x:v>
      </x:c>
      <x:c r="C73" s="65" t="n">
        <x:v>8</x:v>
      </x:c>
      <x:c r="D73" s="65"/>
      <x:c r="E73" s="65" t="str">
        <x:v>スマスロ 甲鉄城のカバネリ 海門決戦</x:v>
      </x:c>
      <x:c r="F73" s="65" t="str">
        <x:v>高設定機種として掲載（台番別数値なし）</x:v>
      </x:c>
      <x:c r="G73" s="65" t="str">
        <x:v>補助履歴 gran_kicona_osaka_latest_2026-09-21_v2.xlsx</x:v>
      </x:c>
      <x:c r="H73" s="65" t="str">
        <x:v>個別掲載URL・差枚・G数は元表に未収録</x:v>
      </x:c>
    </x:row>
    <x:row r="74">
      <x:c r="A74" s="76" t="n">
        <x:v>46255</x:v>
      </x:c>
      <x:c r="B74" s="65" t="str">
        <x:v>金</x:v>
      </x:c>
      <x:c r="C74" s="65" t="n">
        <x:v>8</x:v>
      </x:c>
      <x:c r="D74" s="65"/>
      <x:c r="E74" s="65" t="str">
        <x:v>ストリートファイター6</x:v>
      </x:c>
      <x:c r="F74" s="65" t="str">
        <x:v>高設定機種として掲載（台番別数値なし）</x:v>
      </x:c>
      <x:c r="G74" s="65" t="str">
        <x:v>補助履歴 gran_kicona_osaka_latest_2026-09-21_v2.xlsx</x:v>
      </x:c>
      <x:c r="H74" s="65" t="str">
        <x:v>個別掲載URL・差枚・G数は元表に未収録</x:v>
      </x:c>
    </x:row>
    <x:row r="75">
      <x:c r="A75" s="76" t="n">
        <x:v>46255</x:v>
      </x:c>
      <x:c r="B75" s="65" t="str">
        <x:v>金</x:v>
      </x:c>
      <x:c r="C75" s="65" t="n">
        <x:v>8</x:v>
      </x:c>
      <x:c r="D75" s="65"/>
      <x:c r="E75" s="65" t="str">
        <x:v>ジャグラーガールズSS</x:v>
      </x:c>
      <x:c r="F75" s="65" t="str">
        <x:v>高設定機種として掲載（台番別数値なし）</x:v>
      </x:c>
      <x:c r="G75" s="65" t="str">
        <x:v>補助履歴 gran_kicona_osaka_latest_2026-09-21_v2.xlsx</x:v>
      </x:c>
      <x:c r="H75" s="65" t="str">
        <x:v>個別掲載URL・差枚・G数は元表に未収録</x:v>
      </x:c>
    </x:row>
    <x:row r="76">
      <x:c r="A76" s="76" t="n">
        <x:v>46255</x:v>
      </x:c>
      <x:c r="B76" s="65" t="str">
        <x:v>金</x:v>
      </x:c>
      <x:c r="C76" s="65" t="n">
        <x:v>8</x:v>
      </x:c>
      <x:c r="D76" s="65"/>
      <x:c r="E76" s="65" t="str">
        <x:v>ゴッドイーター リザレクション</x:v>
      </x:c>
      <x:c r="F76" s="65" t="str">
        <x:v>高設定機種として掲載（台番別数値なし）</x:v>
      </x:c>
      <x:c r="G76" s="65" t="str">
        <x:v>補助履歴 gran_kicona_osaka_latest_2026-09-21_v2.xlsx</x:v>
      </x:c>
      <x:c r="H76" s="65" t="str">
        <x:v>個別掲載URL・差枚・G数は元表に未収録</x:v>
      </x:c>
    </x:row>
    <x:row r="77">
      <x:c r="A77" s="76" t="n">
        <x:v>46255</x:v>
      </x:c>
      <x:c r="B77" s="65" t="str">
        <x:v>金</x:v>
      </x:c>
      <x:c r="C77" s="65" t="n">
        <x:v>8</x:v>
      </x:c>
      <x:c r="D77" s="65"/>
      <x:c r="E77" s="65" t="str">
        <x:v>ウルトラミラクルジャグラー</x:v>
      </x:c>
      <x:c r="F77" s="65" t="str">
        <x:v>高設定機種として掲載（台番別数値なし）</x:v>
      </x:c>
      <x:c r="G77" s="65" t="str">
        <x:v>補助履歴 gran_kicona_osaka_latest_2026-09-21_v2.xlsx</x:v>
      </x:c>
      <x:c r="H77" s="65" t="str">
        <x:v>個別掲載URL・差枚・G数は元表に未収録</x:v>
      </x:c>
    </x:row>
    <x:row r="78">
      <x:c r="A78" s="76" t="n">
        <x:v>46253</x:v>
      </x:c>
      <x:c r="B78" s="65" t="str">
        <x:v>水</x:v>
      </x:c>
      <x:c r="C78" s="65" t="n">
        <x:v>8</x:v>
      </x:c>
      <x:c r="D78" s="65"/>
      <x:c r="E78" s="65" t="str">
        <x:v>新鬼武者3</x:v>
      </x:c>
      <x:c r="F78" s="65" t="str">
        <x:v>高設定機種として掲載（台番別数値なし）</x:v>
      </x:c>
      <x:c r="G78" s="65" t="str">
        <x:v>補助履歴 gran_kicona_osaka_latest_2026-09-21_v2.xlsx</x:v>
      </x:c>
      <x:c r="H78" s="65" t="str">
        <x:v>個別掲載URL・差枚・G数は元表に未収録</x:v>
      </x:c>
    </x:row>
    <x:row r="79">
      <x:c r="A79" s="76" t="n">
        <x:v>46253</x:v>
      </x:c>
      <x:c r="B79" s="65" t="str">
        <x:v>水</x:v>
      </x:c>
      <x:c r="C79" s="65" t="n">
        <x:v>8</x:v>
      </x:c>
      <x:c r="D79" s="65"/>
      <x:c r="E79" s="65" t="str">
        <x:v>スーパーリオエース2</x:v>
      </x:c>
      <x:c r="F79" s="65" t="str">
        <x:v>高設定機種として掲載（台番別数値なし）</x:v>
      </x:c>
      <x:c r="G79" s="65" t="str">
        <x:v>補助履歴 gran_kicona_osaka_latest_2026-09-21_v2.xlsx</x:v>
      </x:c>
      <x:c r="H79" s="65" t="str">
        <x:v>個別掲載URL・差枚・G数は元表に未収録</x:v>
      </x:c>
    </x:row>
    <x:row r="80">
      <x:c r="A80" s="76" t="n">
        <x:v>46253</x:v>
      </x:c>
      <x:c r="B80" s="65" t="str">
        <x:v>水</x:v>
      </x:c>
      <x:c r="C80" s="65" t="n">
        <x:v>8</x:v>
      </x:c>
      <x:c r="D80" s="65"/>
      <x:c r="E80" s="65" t="str">
        <x:v>ケロット5 BT</x:v>
      </x:c>
      <x:c r="F80" s="65" t="str">
        <x:v>高設定機種として掲載（台番別数値なし）</x:v>
      </x:c>
      <x:c r="G80" s="65" t="str">
        <x:v>補助履歴 gran_kicona_osaka_latest_2026-09-21_v2.xlsx</x:v>
      </x:c>
      <x:c r="H80" s="65" t="str">
        <x:v>個別掲載URL・差枚・G数は元表に未収録</x:v>
      </x:c>
    </x:row>
    <x:row r="81">
      <x:c r="A81" s="76" t="n">
        <x:v>46253</x:v>
      </x:c>
      <x:c r="B81" s="65" t="str">
        <x:v>水</x:v>
      </x:c>
      <x:c r="C81" s="65" t="n">
        <x:v>8</x:v>
      </x:c>
      <x:c r="D81" s="65"/>
      <x:c r="E81" s="65" t="str">
        <x:v>アレックス ブライト</x:v>
      </x:c>
      <x:c r="F81" s="65" t="str">
        <x:v>高設定機種として掲載（台番別数値なし）</x:v>
      </x:c>
      <x:c r="G81" s="65" t="str">
        <x:v>補助履歴 gran_kicona_osaka_latest_2026-09-21_v2.xlsx</x:v>
      </x:c>
      <x:c r="H81" s="65" t="str">
        <x:v>個別掲載URL・差枚・G数は元表に未収録</x:v>
      </x:c>
    </x:row>
    <x:row r="82">
      <x:c r="A82" s="76" t="n">
        <x:v>46247</x:v>
      </x:c>
      <x:c r="B82" s="65" t="str">
        <x:v>木</x:v>
      </x:c>
      <x:c r="C82" s="65" t="n">
        <x:v>8</x:v>
      </x:c>
      <x:c r="D82" s="65"/>
      <x:c r="E82" s="65" t="str">
        <x:v>東京喰種</x:v>
      </x:c>
      <x:c r="F82" s="65" t="str">
        <x:v>高設定機種として掲載（台番別数値なし）</x:v>
      </x:c>
      <x:c r="G82" s="65" t="str">
        <x:v>補助履歴 gran_kicona_osaka_latest_2026-09-21_v2.xlsx</x:v>
      </x:c>
      <x:c r="H82" s="65" t="str">
        <x:v>個別掲載URL・差枚・G数は元表に未収録</x:v>
      </x:c>
    </x:row>
    <x:row r="83">
      <x:c r="A83" s="76" t="n">
        <x:v>46247</x:v>
      </x:c>
      <x:c r="B83" s="65" t="str">
        <x:v>木</x:v>
      </x:c>
      <x:c r="C83" s="65" t="n">
        <x:v>8</x:v>
      </x:c>
      <x:c r="D83" s="65"/>
      <x:c r="E83" s="65" t="str">
        <x:v>戦国コレクション6</x:v>
      </x:c>
      <x:c r="F83" s="65" t="str">
        <x:v>高設定機種として掲載（台番別数値なし）</x:v>
      </x:c>
      <x:c r="G83" s="65" t="str">
        <x:v>補助履歴 gran_kicona_osaka_latest_2026-09-21_v2.xlsx</x:v>
      </x:c>
      <x:c r="H83" s="65" t="str">
        <x:v>個別掲載URL・差枚・G数は元表に未収録</x:v>
      </x:c>
    </x:row>
    <x:row r="84">
      <x:c r="A84" s="76" t="n">
        <x:v>46247</x:v>
      </x:c>
      <x:c r="B84" s="65" t="str">
        <x:v>木</x:v>
      </x:c>
      <x:c r="C84" s="65" t="n">
        <x:v>8</x:v>
      </x:c>
      <x:c r="D84" s="65"/>
      <x:c r="E84" s="65" t="str">
        <x:v>ヴァルヴレイヴ2</x:v>
      </x:c>
      <x:c r="F84" s="65" t="str">
        <x:v>高設定機種として掲載（台番別数値なし）</x:v>
      </x:c>
      <x:c r="G84" s="65" t="str">
        <x:v>補助履歴 gran_kicona_osaka_latest_2026-09-21_v2.xlsx</x:v>
      </x:c>
      <x:c r="H84" s="65" t="str">
        <x:v>個別掲載URL・差枚・G数は元表に未収録</x:v>
      </x:c>
    </x:row>
    <x:row r="85">
      <x:c r="A85" s="76" t="n">
        <x:v>46247</x:v>
      </x:c>
      <x:c r="B85" s="65" t="str">
        <x:v>木</x:v>
      </x:c>
      <x:c r="C85" s="65" t="n">
        <x:v>8</x:v>
      </x:c>
      <x:c r="D85" s="65"/>
      <x:c r="E85" s="65" t="str">
        <x:v>スマスロ 甲鉄城のカバネリ 海門決戦</x:v>
      </x:c>
      <x:c r="F85" s="65" t="str">
        <x:v>高設定機種として掲載（台番別数値なし）</x:v>
      </x:c>
      <x:c r="G85" s="65" t="str">
        <x:v>補助履歴 gran_kicona_osaka_latest_2026-09-21_v2.xlsx</x:v>
      </x:c>
      <x:c r="H85" s="65" t="str">
        <x:v>個別掲載URL・差枚・G数は元表に未収録</x:v>
      </x:c>
    </x:row>
    <x:row r="86">
      <x:c r="A86" s="76" t="n">
        <x:v>46247</x:v>
      </x:c>
      <x:c r="B86" s="65" t="str">
        <x:v>木</x:v>
      </x:c>
      <x:c r="C86" s="65" t="n">
        <x:v>8</x:v>
      </x:c>
      <x:c r="D86" s="65"/>
      <x:c r="E86" s="65" t="str">
        <x:v>ゴッドイーター リザレクション</x:v>
      </x:c>
      <x:c r="F86" s="65" t="str">
        <x:v>高設定機種として掲載（台番別数値なし）</x:v>
      </x:c>
      <x:c r="G86" s="65" t="str">
        <x:v>補助履歴 gran_kicona_osaka_latest_2026-09-21_v2.xlsx</x:v>
      </x:c>
      <x:c r="H86" s="65" t="str">
        <x:v>個別掲載URL・差枚・G数は元表に未収録</x:v>
      </x:c>
    </x:row>
    <x:row r="87">
      <x:c r="A87" s="76" t="n">
        <x:v>46245</x:v>
      </x:c>
      <x:c r="B87" s="65" t="str">
        <x:v>火</x:v>
      </x:c>
      <x:c r="C87" s="65" t="n">
        <x:v>8</x:v>
      </x:c>
      <x:c r="D87" s="65" t="str">
        <x:v>11日（ゾロ目・★5）</x:v>
      </x:c>
      <x:c r="E87" s="65" t="str">
        <x:v>無職転生 ～異世界行ったら本気だす～</x:v>
      </x:c>
      <x:c r="F87" s="65" t="str">
        <x:v>高設定機種として掲載（台番別数値なし）</x:v>
      </x:c>
      <x:c r="G87" s="65" t="str">
        <x:v>補助履歴 gran_kicona_osaka_latest_2026-09-21_v2.xlsx</x:v>
      </x:c>
      <x:c r="H87" s="65" t="str">
        <x:v>個別掲載URL・差枚・G数は元表に未収録</x:v>
      </x:c>
    </x:row>
    <x:row r="88">
      <x:c r="A88" s="76" t="n">
        <x:v>46245</x:v>
      </x:c>
      <x:c r="B88" s="65" t="str">
        <x:v>火</x:v>
      </x:c>
      <x:c r="C88" s="65" t="n">
        <x:v>8</x:v>
      </x:c>
      <x:c r="D88" s="65" t="str">
        <x:v>11日（ゾロ目・★5）</x:v>
      </x:c>
      <x:c r="E88" s="65" t="str">
        <x:v>沖ドキ！ゴージャス 30Φ</x:v>
      </x:c>
      <x:c r="F88" s="65" t="str">
        <x:v>高設定機種として掲載（台番別数値なし）</x:v>
      </x:c>
      <x:c r="G88" s="65" t="str">
        <x:v>補助履歴 gran_kicona_osaka_latest_2026-09-21_v2.xlsx</x:v>
      </x:c>
      <x:c r="H88" s="65" t="str">
        <x:v>個別掲載URL・差枚・G数は元表に未収録</x:v>
      </x:c>
    </x:row>
    <x:row r="89">
      <x:c r="A89" s="76" t="n">
        <x:v>46245</x:v>
      </x:c>
      <x:c r="B89" s="65" t="str">
        <x:v>火</x:v>
      </x:c>
      <x:c r="C89" s="65" t="n">
        <x:v>8</x:v>
      </x:c>
      <x:c r="D89" s="65" t="str">
        <x:v>11日（ゾロ目・★5）</x:v>
      </x:c>
      <x:c r="E89" s="65" t="str">
        <x:v>戦国乙女5</x:v>
      </x:c>
      <x:c r="F89" s="65" t="str">
        <x:v>高設定機種として掲載（台番別数値なし）</x:v>
      </x:c>
      <x:c r="G89" s="65" t="str">
        <x:v>補助履歴 gran_kicona_osaka_latest_2026-09-21_v2.xlsx</x:v>
      </x:c>
      <x:c r="H89" s="65" t="str">
        <x:v>個別掲載URL・差枚・G数は元表に未収録</x:v>
      </x:c>
    </x:row>
    <x:row r="90">
      <x:c r="A90" s="76" t="n">
        <x:v>46245</x:v>
      </x:c>
      <x:c r="B90" s="65" t="str">
        <x:v>火</x:v>
      </x:c>
      <x:c r="C90" s="65" t="n">
        <x:v>8</x:v>
      </x:c>
      <x:c r="D90" s="65" t="str">
        <x:v>11日（ゾロ目・★5）</x:v>
      </x:c>
      <x:c r="E90" s="65" t="str">
        <x:v>モンキーターンV</x:v>
      </x:c>
      <x:c r="F90" s="65" t="str">
        <x:v>高設定機種として掲載（台番別数値なし）</x:v>
      </x:c>
      <x:c r="G90" s="65" t="str">
        <x:v>補助履歴 gran_kicona_osaka_latest_2026-09-21_v2.xlsx</x:v>
      </x:c>
      <x:c r="H90" s="65" t="str">
        <x:v>個別掲載URL・差枚・G数は元表に未収録</x:v>
      </x:c>
    </x:row>
    <x:row r="91">
      <x:c r="A91" s="76" t="n">
        <x:v>46245</x:v>
      </x:c>
      <x:c r="B91" s="65" t="str">
        <x:v>火</x:v>
      </x:c>
      <x:c r="C91" s="65" t="n">
        <x:v>8</x:v>
      </x:c>
      <x:c r="D91" s="65" t="str">
        <x:v>11日（ゾロ目・★5）</x:v>
      </x:c>
      <x:c r="E91" s="65" t="str">
        <x:v>ミスタージャグラー</x:v>
      </x:c>
      <x:c r="F91" s="65" t="str">
        <x:v>高設定機種として掲載（台番別数値なし）</x:v>
      </x:c>
      <x:c r="G91" s="65" t="str">
        <x:v>補助履歴 gran_kicona_osaka_latest_2026-09-21_v2.xlsx</x:v>
      </x:c>
      <x:c r="H91" s="65" t="str">
        <x:v>個別掲載URL・差枚・G数は元表に未収録</x:v>
      </x:c>
    </x:row>
    <x:row r="92">
      <x:c r="A92" s="76" t="n">
        <x:v>46245</x:v>
      </x:c>
      <x:c r="B92" s="65" t="str">
        <x:v>火</x:v>
      </x:c>
      <x:c r="C92" s="65" t="n">
        <x:v>8</x:v>
      </x:c>
      <x:c r="D92" s="65" t="str">
        <x:v>11日（ゾロ目・★5）</x:v>
      </x:c>
      <x:c r="E92" s="65" t="str">
        <x:v>マイジャグラーV</x:v>
      </x:c>
      <x:c r="F92" s="65" t="str">
        <x:v>高設定機種として掲載（台番別数値なし）</x:v>
      </x:c>
      <x:c r="G92" s="65" t="str">
        <x:v>補助履歴 gran_kicona_osaka_latest_2026-09-21_v2.xlsx</x:v>
      </x:c>
      <x:c r="H92" s="65" t="str">
        <x:v>個別掲載URL・差枚・G数は元表に未収録</x:v>
      </x:c>
    </x:row>
    <x:row r="93">
      <x:c r="A93" s="76" t="n">
        <x:v>46245</x:v>
      </x:c>
      <x:c r="B93" s="65" t="str">
        <x:v>火</x:v>
      </x:c>
      <x:c r="C93" s="65" t="n">
        <x:v>8</x:v>
      </x:c>
      <x:c r="D93" s="65" t="str">
        <x:v>11日（ゾロ目・★5）</x:v>
      </x:c>
      <x:c r="E93" s="65" t="str">
        <x:v>ハナビ</x:v>
      </x:c>
      <x:c r="F93" s="65" t="str">
        <x:v>高設定機種として掲載（台番別数値なし）</x:v>
      </x:c>
      <x:c r="G93" s="65" t="str">
        <x:v>補助履歴 gran_kicona_osaka_latest_2026-09-21_v2.xlsx</x:v>
      </x:c>
      <x:c r="H93" s="65" t="str">
        <x:v>個別掲載URL・差枚・G数は元表に未収録</x:v>
      </x:c>
    </x:row>
    <x:row r="94">
      <x:c r="A94" s="76" t="n">
        <x:v>46245</x:v>
      </x:c>
      <x:c r="B94" s="65" t="str">
        <x:v>火</x:v>
      </x:c>
      <x:c r="C94" s="65" t="n">
        <x:v>8</x:v>
      </x:c>
      <x:c r="D94" s="65" t="str">
        <x:v>11日（ゾロ目・★5）</x:v>
      </x:c>
      <x:c r="E94" s="65" t="str">
        <x:v>ネオアイムジャグラーEX</x:v>
      </x:c>
      <x:c r="F94" s="65" t="str">
        <x:v>高設定機種として掲載（台番別数値なし）</x:v>
      </x:c>
      <x:c r="G94" s="65" t="str">
        <x:v>補助履歴 gran_kicona_osaka_latest_2026-09-21_v2.xlsx</x:v>
      </x:c>
      <x:c r="H94" s="65" t="str">
        <x:v>個別掲載URL・差枚・G数は元表に未収録</x:v>
      </x:c>
    </x:row>
    <x:row r="95">
      <x:c r="A95" s="76" t="n">
        <x:v>46245</x:v>
      </x:c>
      <x:c r="B95" s="65" t="str">
        <x:v>火</x:v>
      </x:c>
      <x:c r="C95" s="65" t="n">
        <x:v>8</x:v>
      </x:c>
      <x:c r="D95" s="65" t="str">
        <x:v>11日（ゾロ目・★5）</x:v>
      </x:c>
      <x:c r="E95" s="65" t="str">
        <x:v>シャーマンキング</x:v>
      </x:c>
      <x:c r="F95" s="65" t="str">
        <x:v>高設定機種として掲載（台番別数値なし）</x:v>
      </x:c>
      <x:c r="G95" s="65" t="str">
        <x:v>補助履歴 gran_kicona_osaka_latest_2026-09-21_v2.xlsx</x:v>
      </x:c>
      <x:c r="H95" s="65" t="str">
        <x:v>個別掲載URL・差枚・G数は元表に未収録</x:v>
      </x:c>
    </x:row>
    <x:row r="96">
      <x:c r="A96" s="76" t="n">
        <x:v>46245</x:v>
      </x:c>
      <x:c r="B96" s="65" t="str">
        <x:v>火</x:v>
      </x:c>
      <x:c r="C96" s="65" t="n">
        <x:v>8</x:v>
      </x:c>
      <x:c r="D96" s="65" t="str">
        <x:v>11日（ゾロ目・★5）</x:v>
      </x:c>
      <x:c r="E96" s="65" t="str">
        <x:v>ゴーゴージャグラー3</x:v>
      </x:c>
      <x:c r="F96" s="65" t="str">
        <x:v>高設定機種として掲載（台番別数値なし）</x:v>
      </x:c>
      <x:c r="G96" s="65" t="str">
        <x:v>補助履歴 gran_kicona_osaka_latest_2026-09-21_v2.xlsx</x:v>
      </x:c>
      <x:c r="H96" s="65" t="str">
        <x:v>個別掲載URL・差枚・G数は元表に未収録</x:v>
      </x:c>
    </x:row>
    <x:row r="97">
      <x:c r="A97" s="76" t="n">
        <x:v>46245</x:v>
      </x:c>
      <x:c r="B97" s="65" t="str">
        <x:v>火</x:v>
      </x:c>
      <x:c r="C97" s="65" t="n">
        <x:v>8</x:v>
      </x:c>
      <x:c r="D97" s="65" t="str">
        <x:v>11日（ゾロ目・★5）</x:v>
      </x:c>
      <x:c r="E97" s="65" t="str">
        <x:v>ウルトラミラクルジャグラー</x:v>
      </x:c>
      <x:c r="F97" s="65" t="str">
        <x:v>高設定機種として掲載（台番別数値なし）</x:v>
      </x:c>
      <x:c r="G97" s="65" t="str">
        <x:v>補助履歴 gran_kicona_osaka_latest_2026-09-21_v2.xlsx</x:v>
      </x:c>
      <x:c r="H97" s="65" t="str">
        <x:v>個別掲載URL・差枚・G数は元表に未収録</x:v>
      </x:c>
    </x:row>
    <x:row r="98">
      <x:c r="A98" s="76" t="n">
        <x:v>46245</x:v>
      </x:c>
      <x:c r="B98" s="65" t="str">
        <x:v>火</x:v>
      </x:c>
      <x:c r="C98" s="65" t="n">
        <x:v>8</x:v>
      </x:c>
      <x:c r="D98" s="65" t="str">
        <x:v>11日（ゾロ目・★5）</x:v>
      </x:c>
      <x:c r="E98" s="65" t="str">
        <x:v>アレックス ブライト</x:v>
      </x:c>
      <x:c r="F98" s="65" t="str">
        <x:v>高設定機種として掲載（台番別数値なし）</x:v>
      </x:c>
      <x:c r="G98" s="65" t="str">
        <x:v>補助履歴 gran_kicona_osaka_latest_2026-09-21_v2.xlsx</x:v>
      </x:c>
      <x:c r="H98" s="65" t="str">
        <x:v>個別掲載URL・差枚・G数は元表に未収録</x:v>
      </x:c>
    </x:row>
    <x:row r="99">
      <x:c r="A99" s="76" t="n">
        <x:v>46245</x:v>
      </x:c>
      <x:c r="B99" s="65" t="str">
        <x:v>火</x:v>
      </x:c>
      <x:c r="C99" s="65" t="n">
        <x:v>8</x:v>
      </x:c>
      <x:c r="D99" s="65" t="str">
        <x:v>11日（ゾロ目・★5）</x:v>
      </x:c>
      <x:c r="E99" s="65" t="str">
        <x:v>からくりサーカス2</x:v>
      </x:c>
      <x:c r="F99" s="65" t="str">
        <x:v>高設定機種として掲載（台番別数値なし）</x:v>
      </x:c>
      <x:c r="G99" s="65" t="str">
        <x:v>補助履歴 gran_kicona_osaka_latest_2026-09-21_v2.xlsx</x:v>
      </x:c>
      <x:c r="H99" s="65" t="str">
        <x:v>個別掲載URL・差枚・G数は元表に未収録</x:v>
      </x:c>
    </x:row>
    <x:row r="100">
      <x:c r="A100" s="76" t="n">
        <x:v>46245</x:v>
      </x:c>
      <x:c r="B100" s="65" t="str">
        <x:v>火</x:v>
      </x:c>
      <x:c r="C100" s="65" t="n">
        <x:v>8</x:v>
      </x:c>
      <x:c r="D100" s="65" t="str">
        <x:v>11日（ゾロ目・★5）</x:v>
      </x:c>
      <x:c r="E100" s="65" t="str">
        <x:v>からくりサーカス</x:v>
      </x:c>
      <x:c r="F100" s="65" t="str">
        <x:v>高設定機種として掲載（台番別数値なし）</x:v>
      </x:c>
      <x:c r="G100" s="65" t="str">
        <x:v>補助履歴 gran_kicona_osaka_latest_2026-09-21_v2.xlsx</x:v>
      </x:c>
      <x:c r="H100" s="65" t="str">
        <x:v>個別掲載URL・差枚・G数は元表に未収録</x:v>
      </x:c>
    </x:row>
    <x:row r="101">
      <x:c r="A101" s="76" t="n">
        <x:v>46245</x:v>
      </x:c>
      <x:c r="B101" s="65" t="str">
        <x:v>火</x:v>
      </x:c>
      <x:c r="C101" s="65" t="n">
        <x:v>8</x:v>
      </x:c>
      <x:c r="D101" s="65" t="str">
        <x:v>11日（ゾロ目・★5）</x:v>
      </x:c>
      <x:c r="E101" s="65" t="str">
        <x:v>かぐや様は告らせたい</x:v>
      </x:c>
      <x:c r="F101" s="65" t="str">
        <x:v>高設定機種として掲載（台番別数値なし）</x:v>
      </x:c>
      <x:c r="G101" s="65" t="str">
        <x:v>補助履歴 gran_kicona_osaka_latest_2026-09-21_v2.xlsx</x:v>
      </x:c>
      <x:c r="H101" s="65" t="str">
        <x:v>個別掲載URL・差枚・G数は元表に未収録</x:v>
      </x:c>
    </x:row>
    <x:row r="102">
      <x:c r="A102" s="76" t="n">
        <x:v>46245</x:v>
      </x:c>
      <x:c r="B102" s="65" t="str">
        <x:v>火</x:v>
      </x:c>
      <x:c r="C102" s="65" t="n">
        <x:v>8</x:v>
      </x:c>
      <x:c r="D102" s="65" t="str">
        <x:v>11日（ゾロ目・★5）</x:v>
      </x:c>
      <x:c r="E102" s="65" t="str">
        <x:v>takt op. 運命は真紅き旋律の街を</x:v>
      </x:c>
      <x:c r="F102" s="65" t="str">
        <x:v>高設定機種として掲載（台番別数値なし）</x:v>
      </x:c>
      <x:c r="G102" s="65" t="str">
        <x:v>補助履歴 gran_kicona_osaka_latest_2026-09-21_v2.xlsx</x:v>
      </x:c>
      <x:c r="H102" s="65" t="str">
        <x:v>個別掲載URL・差枚・G数は元表に未収録</x:v>
      </x:c>
    </x:row>
    <x:row r="103">
      <x:c r="A103" s="76" t="n">
        <x:v>46240</x:v>
      </x:c>
      <x:c r="B103" s="65" t="str">
        <x:v>木</x:v>
      </x:c>
      <x:c r="C103" s="65" t="n">
        <x:v>8</x:v>
      </x:c>
      <x:c r="D103" s="65"/>
      <x:c r="E103" s="65" t="str">
        <x:v>マイジャグラーV</x:v>
      </x:c>
      <x:c r="F103" s="65" t="str">
        <x:v>高設定機種として掲載（台番別数値なし）</x:v>
      </x:c>
      <x:c r="G103" s="65" t="str">
        <x:v>補助履歴 gran_kicona_osaka_latest_2026-09-21_v2.xlsx</x:v>
      </x:c>
      <x:c r="H103" s="65" t="str">
        <x:v>個別掲載URL・差枚・G数は元表に未収録</x:v>
      </x:c>
    </x:row>
    <x:row r="104">
      <x:c r="A104" s="76" t="n">
        <x:v>46240</x:v>
      </x:c>
      <x:c r="B104" s="65" t="str">
        <x:v>木</x:v>
      </x:c>
      <x:c r="C104" s="65" t="n">
        <x:v>8</x:v>
      </x:c>
      <x:c r="D104" s="65"/>
      <x:c r="E104" s="65" t="str">
        <x:v>ネオアイムジャグラーEX</x:v>
      </x:c>
      <x:c r="F104" s="65" t="str">
        <x:v>高設定機種として掲載（台番別数値なし）</x:v>
      </x:c>
      <x:c r="G104" s="65" t="str">
        <x:v>補助履歴 gran_kicona_osaka_latest_2026-09-21_v2.xlsx</x:v>
      </x:c>
      <x:c r="H104" s="65" t="str">
        <x:v>個別掲載URL・差枚・G数は元表に未収録</x:v>
      </x:c>
    </x:row>
    <x:row r="105">
      <x:c r="A105" s="76" t="n">
        <x:v>46240</x:v>
      </x:c>
      <x:c r="B105" s="65" t="str">
        <x:v>木</x:v>
      </x:c>
      <x:c r="C105" s="65" t="n">
        <x:v>8</x:v>
      </x:c>
      <x:c r="D105" s="65"/>
      <x:c r="E105" s="65" t="str">
        <x:v>ジャグラーガールズSS</x:v>
      </x:c>
      <x:c r="F105" s="65" t="str">
        <x:v>高設定機種として掲載（台番別数値なし）</x:v>
      </x:c>
      <x:c r="G105" s="65" t="str">
        <x:v>補助履歴 gran_kicona_osaka_latest_2026-09-21_v2.xlsx</x:v>
      </x:c>
      <x:c r="H105" s="65" t="str">
        <x:v>個別掲載URL・差枚・G数は元表に未収録</x:v>
      </x:c>
    </x:row>
    <x:row r="106">
      <x:c r="A106" s="76" t="n">
        <x:v>46237</x:v>
      </x:c>
      <x:c r="B106" s="65" t="str">
        <x:v>月</x:v>
      </x:c>
      <x:c r="C106" s="65" t="n">
        <x:v>8</x:v>
      </x:c>
      <x:c r="D106" s="65"/>
      <x:c r="E106" s="65" t="str">
        <x:v>ヴァルヴレイヴ2</x:v>
      </x:c>
      <x:c r="F106" s="65" t="str">
        <x:v>高設定機種として掲載（台番別数値なし）</x:v>
      </x:c>
      <x:c r="G106" s="65" t="str">
        <x:v>補助履歴 gran_kicona_osaka_latest_2026-09-21_v2.xlsx</x:v>
      </x:c>
      <x:c r="H106" s="65" t="str">
        <x:v>個別掲載URL・差枚・G数は元表に未収録</x:v>
      </x:c>
    </x:row>
    <x:row r="107">
      <x:c r="A107" s="76" t="n">
        <x:v>46237</x:v>
      </x:c>
      <x:c r="B107" s="65" t="str">
        <x:v>月</x:v>
      </x:c>
      <x:c r="C107" s="65" t="n">
        <x:v>8</x:v>
      </x:c>
      <x:c r="D107" s="65"/>
      <x:c r="E107" s="65" t="str">
        <x:v>スマスロ北斗の拳</x:v>
      </x:c>
      <x:c r="F107" s="65" t="str">
        <x:v>高設定機種として掲載（台番別数値なし）</x:v>
      </x:c>
      <x:c r="G107" s="65" t="str">
        <x:v>補助履歴 gran_kicona_osaka_latest_2026-09-21_v2.xlsx</x:v>
      </x:c>
      <x:c r="H107" s="65" t="str">
        <x:v>個別掲載URL・差枚・G数は元表に未収録</x:v>
      </x:c>
    </x:row>
    <x:row r="108">
      <x:c r="A108" s="76" t="n">
        <x:v>46237</x:v>
      </x:c>
      <x:c r="B108" s="65" t="str">
        <x:v>月</x:v>
      </x:c>
      <x:c r="C108" s="65" t="n">
        <x:v>8</x:v>
      </x:c>
      <x:c r="D108" s="65"/>
      <x:c r="E108" s="65" t="str">
        <x:v>やじきた道中記</x:v>
      </x:c>
      <x:c r="F108" s="65" t="str">
        <x:v>高設定機種として掲載（台番別数値なし）</x:v>
      </x:c>
      <x:c r="G108" s="65" t="str">
        <x:v>補助履歴 gran_kicona_osaka_latest_2026-09-21_v2.xlsx</x:v>
      </x:c>
      <x:c r="H108" s="65" t="str">
        <x:v>個別掲載URL・差枚・G数は元表に未収録</x:v>
      </x:c>
    </x:row>
    <x:row r="109">
      <x:c r="A109" s="76" t="n">
        <x:v>46237</x:v>
      </x:c>
      <x:c r="B109" s="65" t="str">
        <x:v>月</x:v>
      </x:c>
      <x:c r="C109" s="65" t="n">
        <x:v>8</x:v>
      </x:c>
      <x:c r="D109" s="65"/>
      <x:c r="E109" s="65" t="str">
        <x:v>からくりサーカス2</x:v>
      </x:c>
      <x:c r="F109" s="65" t="str">
        <x:v>高設定機種として掲載（台番別数値なし）</x:v>
      </x:c>
      <x:c r="G109" s="65" t="str">
        <x:v>補助履歴 gran_kicona_osaka_latest_2026-09-21_v2.xlsx</x:v>
      </x:c>
      <x:c r="H109" s="65" t="str">
        <x:v>個別掲載URL・差枚・G数は元表に未収録</x:v>
      </x:c>
    </x:row>
    <x:row r="110">
      <x:c r="A110" s="76" t="n">
        <x:v>46235</x:v>
      </x:c>
      <x:c r="B110" s="65" t="str">
        <x:v>土</x:v>
      </x:c>
      <x:c r="C110" s="65" t="n">
        <x:v>8</x:v>
      </x:c>
      <x:c r="D110" s="65"/>
      <x:c r="E110" s="65" t="str">
        <x:v>新鬼武者3</x:v>
      </x:c>
      <x:c r="F110" s="65" t="str">
        <x:v>高設定機種として掲載（台番別数値なし）</x:v>
      </x:c>
      <x:c r="G110" s="65" t="str">
        <x:v>補助履歴 gran_kicona_osaka_latest_2026-09-21_v2.xlsx</x:v>
      </x:c>
      <x:c r="H110" s="65" t="str">
        <x:v>個別掲載URL・差枚・G数は元表に未収録</x:v>
      </x:c>
    </x:row>
    <x:row r="111">
      <x:c r="A111" s="76" t="n">
        <x:v>46235</x:v>
      </x:c>
      <x:c r="B111" s="65" t="str">
        <x:v>土</x:v>
      </x:c>
      <x:c r="C111" s="65" t="n">
        <x:v>8</x:v>
      </x:c>
      <x:c r="D111" s="65"/>
      <x:c r="E111" s="65" t="str">
        <x:v>ミリオンゴッド-神々の軌跡-</x:v>
      </x:c>
      <x:c r="F111" s="65" t="str">
        <x:v>高設定機種として掲載（台番別数値なし）</x:v>
      </x:c>
      <x:c r="G111" s="65" t="str">
        <x:v>補助履歴 gran_kicona_osaka_latest_2026-09-21_v2.xlsx</x:v>
      </x:c>
      <x:c r="H111" s="65" t="str">
        <x:v>個別掲載URL・差枚・G数は元表に未収録</x:v>
      </x:c>
    </x:row>
    <x:row r="112">
      <x:c r="A112" s="76" t="n">
        <x:v>46235</x:v>
      </x:c>
      <x:c r="B112" s="65" t="str">
        <x:v>土</x:v>
      </x:c>
      <x:c r="C112" s="65" t="n">
        <x:v>8</x:v>
      </x:c>
      <x:c r="D112" s="65"/>
      <x:c r="E112" s="65" t="str">
        <x:v>バイオハザード RE:3</x:v>
      </x:c>
      <x:c r="F112" s="65" t="str">
        <x:v>高設定機種として掲載（台番別数値なし）</x:v>
      </x:c>
      <x:c r="G112" s="65" t="str">
        <x:v>補助履歴 gran_kicona_osaka_latest_2026-09-21_v2.xlsx</x:v>
      </x:c>
      <x:c r="H112" s="65" t="str">
        <x:v>個別掲載URL・差枚・G数は元表に未収録</x:v>
      </x:c>
    </x:row>
    <x:row r="113">
      <x:c r="A113" s="76" t="n">
        <x:v>46235</x:v>
      </x:c>
      <x:c r="B113" s="65" t="str">
        <x:v>土</x:v>
      </x:c>
      <x:c r="C113" s="65" t="n">
        <x:v>8</x:v>
      </x:c>
      <x:c r="D113" s="65"/>
      <x:c r="E113" s="65" t="str">
        <x:v>SHAKE BONUS TRIGGER</x:v>
      </x:c>
      <x:c r="F113" s="65" t="str">
        <x:v>高設定機種として掲載（台番別数値なし）</x:v>
      </x:c>
      <x:c r="G113" s="65" t="str">
        <x:v>補助履歴 gran_kicona_osaka_latest_2026-09-21_v2.xlsx</x:v>
      </x:c>
      <x:c r="H113" s="65" t="str">
        <x:v>個別掲載URL・差枚・G数は元表に未収録</x:v>
      </x:c>
    </x:row>
    <x:row r="114">
      <x:c r="A114" s="76" t="n">
        <x:v>46232</x:v>
      </x:c>
      <x:c r="B114" s="65" t="str">
        <x:v>水</x:v>
      </x:c>
      <x:c r="C114" s="65" t="n">
        <x:v>7</x:v>
      </x:c>
      <x:c r="D114" s="65"/>
      <x:c r="E114" s="65" t="str">
        <x:v>無職転生 ～異世界行ったら本気だす～</x:v>
      </x:c>
      <x:c r="F114" s="65" t="str">
        <x:v>高設定機種として掲載（台番別数値なし）</x:v>
      </x:c>
      <x:c r="G114" s="65" t="str">
        <x:v>補助履歴 gran_kicona_osaka_latest_2026-09-21_v2.xlsx</x:v>
      </x:c>
      <x:c r="H114" s="65" t="str">
        <x:v>個別掲載URL・差枚・G数は元表に未収録</x:v>
      </x:c>
    </x:row>
    <x:row r="115">
      <x:c r="A115" s="76" t="n">
        <x:v>46232</x:v>
      </x:c>
      <x:c r="B115" s="65" t="str">
        <x:v>水</x:v>
      </x:c>
      <x:c r="C115" s="65" t="n">
        <x:v>7</x:v>
      </x:c>
      <x:c r="D115" s="65"/>
      <x:c r="E115" s="65" t="str">
        <x:v>炎炎ノ消防隊2</x:v>
      </x:c>
      <x:c r="F115" s="65" t="str">
        <x:v>高設定機種として掲載（台番別数値なし）</x:v>
      </x:c>
      <x:c r="G115" s="65" t="str">
        <x:v>補助履歴 gran_kicona_osaka_latest_2026-09-21_v2.xlsx</x:v>
      </x:c>
      <x:c r="H115" s="65" t="str">
        <x:v>個別掲載URL・差枚・G数は元表に未収録</x:v>
      </x:c>
    </x:row>
    <x:row r="116">
      <x:c r="A116" s="76" t="n">
        <x:v>46232</x:v>
      </x:c>
      <x:c r="B116" s="65" t="str">
        <x:v>水</x:v>
      </x:c>
      <x:c r="C116" s="65" t="n">
        <x:v>7</x:v>
      </x:c>
      <x:c r="D116" s="65"/>
      <x:c r="E116" s="65" t="str">
        <x:v>東京喰種</x:v>
      </x:c>
      <x:c r="F116" s="65" t="str">
        <x:v>高設定機種として掲載（台番別数値なし）</x:v>
      </x:c>
      <x:c r="G116" s="65" t="str">
        <x:v>補助履歴 gran_kicona_osaka_latest_2026-09-21_v2.xlsx</x:v>
      </x:c>
      <x:c r="H116" s="65" t="str">
        <x:v>個別掲載URL・差枚・G数は元表に未収録</x:v>
      </x:c>
    </x:row>
    <x:row r="117">
      <x:c r="A117" s="76" t="n">
        <x:v>46232</x:v>
      </x:c>
      <x:c r="B117" s="65" t="str">
        <x:v>水</x:v>
      </x:c>
      <x:c r="C117" s="65" t="n">
        <x:v>7</x:v>
      </x:c>
      <x:c r="D117" s="65"/>
      <x:c r="E117" s="65" t="str">
        <x:v>攻殻機動隊</x:v>
      </x:c>
      <x:c r="F117" s="65" t="str">
        <x:v>高設定機種として掲載（台番別数値なし）</x:v>
      </x:c>
      <x:c r="G117" s="65" t="str">
        <x:v>補助履歴 gran_kicona_osaka_latest_2026-09-21_v2.xlsx</x:v>
      </x:c>
      <x:c r="H117" s="65" t="str">
        <x:v>個別掲載URL・差枚・G数は元表に未収録</x:v>
      </x:c>
    </x:row>
    <x:row r="118">
      <x:c r="A118" s="76" t="n">
        <x:v>46232</x:v>
      </x:c>
      <x:c r="B118" s="65" t="str">
        <x:v>水</x:v>
      </x:c>
      <x:c r="C118" s="65" t="n">
        <x:v>7</x:v>
      </x:c>
      <x:c r="D118" s="65"/>
      <x:c r="E118" s="65" t="str">
        <x:v>戦国コレクション6</x:v>
      </x:c>
      <x:c r="F118" s="65" t="str">
        <x:v>高設定機種として掲載（台番別数値なし）</x:v>
      </x:c>
      <x:c r="G118" s="65" t="str">
        <x:v>補助履歴 gran_kicona_osaka_latest_2026-09-21_v2.xlsx</x:v>
      </x:c>
      <x:c r="H118" s="65" t="str">
        <x:v>個別掲載URL・差枚・G数は元表に未収録</x:v>
      </x:c>
    </x:row>
    <x:row r="119">
      <x:c r="A119" s="76" t="n">
        <x:v>46232</x:v>
      </x:c>
      <x:c r="B119" s="65" t="str">
        <x:v>水</x:v>
      </x:c>
      <x:c r="C119" s="65" t="n">
        <x:v>7</x:v>
      </x:c>
      <x:c r="D119" s="65"/>
      <x:c r="E119" s="65" t="str">
        <x:v>化物語</x:v>
      </x:c>
      <x:c r="F119" s="65" t="str">
        <x:v>高設定機種として掲載（台番別数値なし）</x:v>
      </x:c>
      <x:c r="G119" s="65" t="str">
        <x:v>補助履歴 gran_kicona_osaka_latest_2026-09-21_v2.xlsx</x:v>
      </x:c>
      <x:c r="H119" s="65" t="str">
        <x:v>個別掲載URL・差枚・G数は元表に未収録</x:v>
      </x:c>
    </x:row>
    <x:row r="120">
      <x:c r="A120" s="76" t="n">
        <x:v>46232</x:v>
      </x:c>
      <x:c r="B120" s="65" t="str">
        <x:v>水</x:v>
      </x:c>
      <x:c r="C120" s="65" t="n">
        <x:v>7</x:v>
      </x:c>
      <x:c r="D120" s="65"/>
      <x:c r="E120" s="65" t="str">
        <x:v>ヴァルヴレイヴ2</x:v>
      </x:c>
      <x:c r="F120" s="65" t="str">
        <x:v>高設定機種として掲載（台番別数値なし）</x:v>
      </x:c>
      <x:c r="G120" s="65" t="str">
        <x:v>補助履歴 gran_kicona_osaka_latest_2026-09-21_v2.xlsx</x:v>
      </x:c>
      <x:c r="H120" s="65" t="str">
        <x:v>個別掲載URL・差枚・G数は元表に未収録</x:v>
      </x:c>
    </x:row>
    <x:row r="121">
      <x:c r="A121" s="76" t="n">
        <x:v>46232</x:v>
      </x:c>
      <x:c r="B121" s="65" t="str">
        <x:v>水</x:v>
      </x:c>
      <x:c r="C121" s="65" t="n">
        <x:v>7</x:v>
      </x:c>
      <x:c r="D121" s="65"/>
      <x:c r="E121" s="65" t="str">
        <x:v>モンスターハンターライズ</x:v>
      </x:c>
      <x:c r="F121" s="65" t="str">
        <x:v>高設定機種として掲載（台番別数値なし）</x:v>
      </x:c>
      <x:c r="G121" s="65" t="str">
        <x:v>補助履歴 gran_kicona_osaka_latest_2026-09-21_v2.xlsx</x:v>
      </x:c>
      <x:c r="H121" s="65" t="str">
        <x:v>個別掲載URL・差枚・G数は元表に未収録</x:v>
      </x:c>
    </x:row>
    <x:row r="122">
      <x:c r="A122" s="76" t="n">
        <x:v>46232</x:v>
      </x:c>
      <x:c r="B122" s="65" t="str">
        <x:v>水</x:v>
      </x:c>
      <x:c r="C122" s="65" t="n">
        <x:v>7</x:v>
      </x:c>
      <x:c r="D122" s="65"/>
      <x:c r="E122" s="65" t="str">
        <x:v>ミリオンゴッド-神々の軌跡-</x:v>
      </x:c>
      <x:c r="F122" s="65" t="str">
        <x:v>高設定機種として掲載（台番別数値なし）</x:v>
      </x:c>
      <x:c r="G122" s="65" t="str">
        <x:v>補助履歴 gran_kicona_osaka_latest_2026-09-21_v2.xlsx</x:v>
      </x:c>
      <x:c r="H122" s="65" t="str">
        <x:v>個別掲載URL・差枚・G数は元表に未収録</x:v>
      </x:c>
    </x:row>
    <x:row r="123">
      <x:c r="A123" s="76" t="n">
        <x:v>46232</x:v>
      </x:c>
      <x:c r="B123" s="65" t="str">
        <x:v>水</x:v>
      </x:c>
      <x:c r="C123" s="65" t="n">
        <x:v>7</x:v>
      </x:c>
      <x:c r="D123" s="65"/>
      <x:c r="E123" s="65" t="str">
        <x:v>ファンキージャグラー2</x:v>
      </x:c>
      <x:c r="F123" s="65" t="str">
        <x:v>高設定機種として掲載（台番別数値なし）</x:v>
      </x:c>
      <x:c r="G123" s="65" t="str">
        <x:v>補助履歴 gran_kicona_osaka_latest_2026-09-21_v2.xlsx</x:v>
      </x:c>
      <x:c r="H123" s="65" t="str">
        <x:v>個別掲載URL・差枚・G数は元表に未収録</x:v>
      </x:c>
    </x:row>
    <x:row r="124">
      <x:c r="A124" s="76" t="n">
        <x:v>46232</x:v>
      </x:c>
      <x:c r="B124" s="65" t="str">
        <x:v>水</x:v>
      </x:c>
      <x:c r="C124" s="65" t="n">
        <x:v>7</x:v>
      </x:c>
      <x:c r="D124" s="65"/>
      <x:c r="E124" s="65" t="str">
        <x:v>バイオハザード RE:3</x:v>
      </x:c>
      <x:c r="F124" s="65" t="str">
        <x:v>高設定機種として掲載（台番別数値なし）</x:v>
      </x:c>
      <x:c r="G124" s="65" t="str">
        <x:v>補助履歴 gran_kicona_osaka_latest_2026-09-21_v2.xlsx</x:v>
      </x:c>
      <x:c r="H124" s="65" t="str">
        <x:v>個別掲載URL・差枚・G数は元表に未収録</x:v>
      </x:c>
    </x:row>
    <x:row r="125">
      <x:c r="A125" s="76" t="n">
        <x:v>46232</x:v>
      </x:c>
      <x:c r="B125" s="65" t="str">
        <x:v>水</x:v>
      </x:c>
      <x:c r="C125" s="65" t="n">
        <x:v>7</x:v>
      </x:c>
      <x:c r="D125" s="65"/>
      <x:c r="E125" s="65" t="str">
        <x:v>ソードアート・オンラインII</x:v>
      </x:c>
      <x:c r="F125" s="65" t="str">
        <x:v>高設定機種として掲載（台番別数値なし）</x:v>
      </x:c>
      <x:c r="G125" s="65" t="str">
        <x:v>補助履歴 gran_kicona_osaka_latest_2026-09-21_v2.xlsx</x:v>
      </x:c>
      <x:c r="H125" s="65" t="str">
        <x:v>個別掲載URL・差枚・G数は元表に未収録</x:v>
      </x:c>
    </x:row>
    <x:row r="126">
      <x:c r="A126" s="76" t="n">
        <x:v>46232</x:v>
      </x:c>
      <x:c r="B126" s="65" t="str">
        <x:v>水</x:v>
      </x:c>
      <x:c r="C126" s="65" t="n">
        <x:v>7</x:v>
      </x:c>
      <x:c r="D126" s="65"/>
      <x:c r="E126" s="65" t="str">
        <x:v>スーパーリオエース2</x:v>
      </x:c>
      <x:c r="F126" s="65" t="str">
        <x:v>高設定機種として掲載（台番別数値なし）</x:v>
      </x:c>
      <x:c r="G126" s="65" t="str">
        <x:v>補助履歴 gran_kicona_osaka_latest_2026-09-21_v2.xlsx</x:v>
      </x:c>
      <x:c r="H126" s="65" t="str">
        <x:v>個別掲載URL・差枚・G数は元表に未収録</x:v>
      </x:c>
    </x:row>
    <x:row r="127">
      <x:c r="A127" s="76" t="n">
        <x:v>46232</x:v>
      </x:c>
      <x:c r="B127" s="65" t="str">
        <x:v>水</x:v>
      </x:c>
      <x:c r="C127" s="65" t="n">
        <x:v>7</x:v>
      </x:c>
      <x:c r="D127" s="65"/>
      <x:c r="E127" s="65" t="str">
        <x:v>スーパーブラックジャック</x:v>
      </x:c>
      <x:c r="F127" s="65" t="str">
        <x:v>高設定機種として掲載（台番別数値なし）</x:v>
      </x:c>
      <x:c r="G127" s="65" t="str">
        <x:v>補助履歴 gran_kicona_osaka_latest_2026-09-21_v2.xlsx</x:v>
      </x:c>
      <x:c r="H127" s="65" t="str">
        <x:v>個別掲載URL・差枚・G数は元表に未収録</x:v>
      </x:c>
    </x:row>
    <x:row r="128">
      <x:c r="A128" s="76" t="n">
        <x:v>46232</x:v>
      </x:c>
      <x:c r="B128" s="65" t="str">
        <x:v>水</x:v>
      </x:c>
      <x:c r="C128" s="65" t="n">
        <x:v>7</x:v>
      </x:c>
      <x:c r="D128" s="65"/>
      <x:c r="E128" s="65" t="str">
        <x:v>スマスロ北斗の拳</x:v>
      </x:c>
      <x:c r="F128" s="65" t="str">
        <x:v>高設定機種として掲載（台番別数値なし）</x:v>
      </x:c>
      <x:c r="G128" s="65" t="str">
        <x:v>補助履歴 gran_kicona_osaka_latest_2026-09-21_v2.xlsx</x:v>
      </x:c>
      <x:c r="H128" s="65" t="str">
        <x:v>個別掲載URL・差枚・G数は元表に未収録</x:v>
      </x:c>
    </x:row>
    <x:row r="129">
      <x:c r="A129" s="76" t="n">
        <x:v>46232</x:v>
      </x:c>
      <x:c r="B129" s="65" t="str">
        <x:v>水</x:v>
      </x:c>
      <x:c r="C129" s="65" t="n">
        <x:v>7</x:v>
      </x:c>
      <x:c r="D129" s="65"/>
      <x:c r="E129" s="65" t="str">
        <x:v>スマスロ 甲鉄城のカバネリ 海門決戦</x:v>
      </x:c>
      <x:c r="F129" s="65" t="str">
        <x:v>高設定機種として掲載（台番別数値なし）</x:v>
      </x:c>
      <x:c r="G129" s="65" t="str">
        <x:v>補助履歴 gran_kicona_osaka_latest_2026-09-21_v2.xlsx</x:v>
      </x:c>
      <x:c r="H129" s="65" t="str">
        <x:v>個別掲載URL・差枚・G数は元表に未収録</x:v>
      </x:c>
    </x:row>
    <x:row r="130">
      <x:c r="A130" s="76" t="n">
        <x:v>46232</x:v>
      </x:c>
      <x:c r="B130" s="65" t="str">
        <x:v>水</x:v>
      </x:c>
      <x:c r="C130" s="65" t="n">
        <x:v>7</x:v>
      </x:c>
      <x:c r="D130" s="65"/>
      <x:c r="E130" s="65" t="str">
        <x:v>スマスロ 東京リベンジャーズ</x:v>
      </x:c>
      <x:c r="F130" s="65" t="str">
        <x:v>高設定機種として掲載（台番別数値なし）</x:v>
      </x:c>
      <x:c r="G130" s="65" t="str">
        <x:v>補助履歴 gran_kicona_osaka_latest_2026-09-21_v2.xlsx</x:v>
      </x:c>
      <x:c r="H130" s="65" t="str">
        <x:v>個別掲載URL・差枚・G数は元表に未収録</x:v>
      </x:c>
    </x:row>
    <x:row r="131">
      <x:c r="A131" s="76" t="n">
        <x:v>46232</x:v>
      </x:c>
      <x:c r="B131" s="65" t="str">
        <x:v>水</x:v>
      </x:c>
      <x:c r="C131" s="65" t="n">
        <x:v>7</x:v>
      </x:c>
      <x:c r="D131" s="65"/>
      <x:c r="E131" s="65" t="str">
        <x:v>ジャグラーガールズSS</x:v>
      </x:c>
      <x:c r="F131" s="65" t="str">
        <x:v>高設定機種として掲載（台番別数値なし）</x:v>
      </x:c>
      <x:c r="G131" s="65" t="str">
        <x:v>補助履歴 gran_kicona_osaka_latest_2026-09-21_v2.xlsx</x:v>
      </x:c>
      <x:c r="H131" s="65" t="str">
        <x:v>個別掲載URL・差枚・G数は元表に未収録</x:v>
      </x:c>
    </x:row>
    <x:row r="132">
      <x:c r="A132" s="76" t="n">
        <x:v>46232</x:v>
      </x:c>
      <x:c r="B132" s="65" t="str">
        <x:v>水</x:v>
      </x:c>
      <x:c r="C132" s="65" t="n">
        <x:v>7</x:v>
      </x:c>
      <x:c r="D132" s="65"/>
      <x:c r="E132" s="65" t="str">
        <x:v>シャーマンキング</x:v>
      </x:c>
      <x:c r="F132" s="65" t="str">
        <x:v>高設定機種として掲載（台番別数値なし）</x:v>
      </x:c>
      <x:c r="G132" s="65" t="str">
        <x:v>補助履歴 gran_kicona_osaka_latest_2026-09-21_v2.xlsx</x:v>
      </x:c>
      <x:c r="H132" s="65" t="str">
        <x:v>個別掲載URL・差枚・G数は元表に未収録</x:v>
      </x:c>
    </x:row>
    <x:row r="133">
      <x:c r="A133" s="76" t="n">
        <x:v>46232</x:v>
      </x:c>
      <x:c r="B133" s="65" t="str">
        <x:v>水</x:v>
      </x:c>
      <x:c r="C133" s="65" t="n">
        <x:v>7</x:v>
      </x:c>
      <x:c r="D133" s="65"/>
      <x:c r="E133" s="65" t="str">
        <x:v>ガンダムユニコーン2</x:v>
      </x:c>
      <x:c r="F133" s="65" t="str">
        <x:v>高設定機種として掲載（台番別数値なし）</x:v>
      </x:c>
      <x:c r="G133" s="65" t="str">
        <x:v>補助履歴 gran_kicona_osaka_latest_2026-09-21_v2.xlsx</x:v>
      </x:c>
      <x:c r="H133" s="65" t="str">
        <x:v>個別掲載URL・差枚・G数は元表に未収録</x:v>
      </x:c>
    </x:row>
    <x:row r="134">
      <x:c r="A134" s="76" t="n">
        <x:v>46232</x:v>
      </x:c>
      <x:c r="B134" s="65" t="str">
        <x:v>水</x:v>
      </x:c>
      <x:c r="C134" s="65" t="n">
        <x:v>7</x:v>
      </x:c>
      <x:c r="D134" s="65"/>
      <x:c r="E134" s="65" t="str">
        <x:v>ウルトラミラクルジャグラー</x:v>
      </x:c>
      <x:c r="F134" s="65" t="str">
        <x:v>高設定機種として掲載（台番別数値なし）</x:v>
      </x:c>
      <x:c r="G134" s="65" t="str">
        <x:v>補助履歴 gran_kicona_osaka_latest_2026-09-21_v2.xlsx</x:v>
      </x:c>
      <x:c r="H134" s="65" t="str">
        <x:v>個別掲載URL・差枚・G数は元表に未収録</x:v>
      </x:c>
    </x:row>
    <x:row r="135">
      <x:c r="A135" s="76" t="n">
        <x:v>46232</x:v>
      </x:c>
      <x:c r="B135" s="65" t="str">
        <x:v>水</x:v>
      </x:c>
      <x:c r="C135" s="65" t="n">
        <x:v>7</x:v>
      </x:c>
      <x:c r="D135" s="65"/>
      <x:c r="E135" s="65" t="str">
        <x:v>からくりサーカス2</x:v>
      </x:c>
      <x:c r="F135" s="65" t="str">
        <x:v>高設定機種として掲載（台番別数値なし）</x:v>
      </x:c>
      <x:c r="G135" s="65" t="str">
        <x:v>補助履歴 gran_kicona_osaka_latest_2026-09-21_v2.xlsx</x:v>
      </x:c>
      <x:c r="H135" s="65" t="str">
        <x:v>個別掲載URL・差枚・G数は元表に未収録</x:v>
      </x:c>
    </x:row>
    <x:row r="136">
      <x:c r="A136" s="76" t="n">
        <x:v>46232</x:v>
      </x:c>
      <x:c r="B136" s="65" t="str">
        <x:v>水</x:v>
      </x:c>
      <x:c r="C136" s="65" t="n">
        <x:v>7</x:v>
      </x:c>
      <x:c r="D136" s="65"/>
      <x:c r="E136" s="65" t="str">
        <x:v>からくりサーカス</x:v>
      </x:c>
      <x:c r="F136" s="65" t="str">
        <x:v>高設定機種として掲載（台番別数値なし）</x:v>
      </x:c>
      <x:c r="G136" s="65" t="str">
        <x:v>補助履歴 gran_kicona_osaka_latest_2026-09-21_v2.xlsx</x:v>
      </x:c>
      <x:c r="H136" s="65" t="str">
        <x:v>個別掲載URL・差枚・G数は元表に未収録</x:v>
      </x:c>
    </x:row>
    <x:row r="137">
      <x:c r="A137" s="76" t="n">
        <x:v>46232</x:v>
      </x:c>
      <x:c r="B137" s="65" t="str">
        <x:v>水</x:v>
      </x:c>
      <x:c r="C137" s="65" t="n">
        <x:v>7</x:v>
      </x:c>
      <x:c r="D137" s="65"/>
      <x:c r="E137" s="65" t="str">
        <x:v>かぐや様は告らせたい</x:v>
      </x:c>
      <x:c r="F137" s="65" t="str">
        <x:v>高設定機種として掲載（台番別数値なし）</x:v>
      </x:c>
      <x:c r="G137" s="65" t="str">
        <x:v>補助履歴 gran_kicona_osaka_latest_2026-09-21_v2.xlsx</x:v>
      </x:c>
      <x:c r="H137" s="65" t="str">
        <x:v>個別掲載URL・差枚・G数は元表に未収録</x:v>
      </x:c>
    </x:row>
    <x:row r="138">
      <x:c r="A138" s="76" t="n">
        <x:v>46232</x:v>
      </x:c>
      <x:c r="B138" s="65" t="str">
        <x:v>水</x:v>
      </x:c>
      <x:c r="C138" s="65" t="n">
        <x:v>7</x:v>
      </x:c>
      <x:c r="D138" s="65"/>
      <x:c r="E138" s="65" t="str">
        <x:v>ULTRAMAN</x:v>
      </x:c>
      <x:c r="F138" s="65" t="str">
        <x:v>高設定機種として掲載（台番別数値なし）</x:v>
      </x:c>
      <x:c r="G138" s="65" t="str">
        <x:v>補助履歴 gran_kicona_osaka_latest_2026-09-21_v2.xlsx</x:v>
      </x:c>
      <x:c r="H138" s="65" t="str">
        <x:v>個別掲載URL・差枚・G数は元表に未収録</x:v>
      </x:c>
    </x:row>
    <x:row r="139">
      <x:c r="A139" s="76" t="n">
        <x:v>46232</x:v>
      </x:c>
      <x:c r="B139" s="65" t="str">
        <x:v>水</x:v>
      </x:c>
      <x:c r="C139" s="65" t="n">
        <x:v>7</x:v>
      </x:c>
      <x:c r="D139" s="65"/>
      <x:c r="E139" s="65" t="str">
        <x:v>ToLOVEる TRANCE</x:v>
      </x:c>
      <x:c r="F139" s="65" t="str">
        <x:v>高設定機種として掲載（台番別数値なし）</x:v>
      </x:c>
      <x:c r="G139" s="65" t="str">
        <x:v>補助履歴 gran_kicona_osaka_latest_2026-09-21_v2.xlsx</x:v>
      </x:c>
      <x:c r="H139" s="65" t="str">
        <x:v>個別掲載URL・差枚・G数は元表に未収録</x:v>
      </x:c>
    </x:row>
    <x:row r="140">
      <x:c r="A140" s="76" t="n">
        <x:v>46230</x:v>
      </x:c>
      <x:c r="B140" s="65" t="str">
        <x:v>月</x:v>
      </x:c>
      <x:c r="C140" s="65" t="n">
        <x:v>7</x:v>
      </x:c>
      <x:c r="D140" s="65" t="str">
        <x:v>27日</x:v>
      </x:c>
      <x:c r="E140" s="65" t="str">
        <x:v>東京喰種</x:v>
      </x:c>
      <x:c r="F140" s="65" t="str">
        <x:v>高設定機種として掲載（台番別数値なし）</x:v>
      </x:c>
      <x:c r="G140" s="65" t="str">
        <x:v>補助履歴 gran_kicona_osaka_latest_2026-09-21_v2.xlsx</x:v>
      </x:c>
      <x:c r="H140" s="65" t="str">
        <x:v>個別掲載URL・差枚・G数は元表に未収録</x:v>
      </x:c>
    </x:row>
    <x:row r="141">
      <x:c r="A141" s="76" t="n">
        <x:v>46230</x:v>
      </x:c>
      <x:c r="B141" s="65" t="str">
        <x:v>月</x:v>
      </x:c>
      <x:c r="C141" s="65" t="n">
        <x:v>7</x:v>
      </x:c>
      <x:c r="D141" s="65" t="str">
        <x:v>27日</x:v>
      </x:c>
      <x:c r="E141" s="65" t="str">
        <x:v>新鬼武者3</x:v>
      </x:c>
      <x:c r="F141" s="65" t="str">
        <x:v>高設定機種として掲載（台番別数値なし）</x:v>
      </x:c>
      <x:c r="G141" s="65" t="str">
        <x:v>補助履歴 gran_kicona_osaka_latest_2026-09-21_v2.xlsx</x:v>
      </x:c>
      <x:c r="H141" s="65" t="str">
        <x:v>個別掲載URL・差枚・G数は元表に未収録</x:v>
      </x:c>
    </x:row>
    <x:row r="142">
      <x:c r="A142" s="76" t="n">
        <x:v>46230</x:v>
      </x:c>
      <x:c r="B142" s="65" t="str">
        <x:v>月</x:v>
      </x:c>
      <x:c r="C142" s="65" t="n">
        <x:v>7</x:v>
      </x:c>
      <x:c r="D142" s="65" t="str">
        <x:v>27日</x:v>
      </x:c>
      <x:c r="E142" s="65" t="str">
        <x:v>ヤバチバ</x:v>
      </x:c>
      <x:c r="F142" s="65" t="str">
        <x:v>高設定機種として掲載（台番別数値なし）</x:v>
      </x:c>
      <x:c r="G142" s="65" t="str">
        <x:v>補助履歴 gran_kicona_osaka_latest_2026-09-21_v2.xlsx</x:v>
      </x:c>
      <x:c r="H142" s="65" t="str">
        <x:v>個別掲載URL・差枚・G数は元表に未収録</x:v>
      </x:c>
    </x:row>
    <x:row r="143">
      <x:c r="A143" s="76" t="n">
        <x:v>46230</x:v>
      </x:c>
      <x:c r="B143" s="65" t="str">
        <x:v>月</x:v>
      </x:c>
      <x:c r="C143" s="65" t="n">
        <x:v>7</x:v>
      </x:c>
      <x:c r="D143" s="65" t="str">
        <x:v>27日</x:v>
      </x:c>
      <x:c r="E143" s="65" t="str">
        <x:v>ソードアート・オンラインII</x:v>
      </x:c>
      <x:c r="F143" s="65" t="str">
        <x:v>高設定機種として掲載（台番別数値なし）</x:v>
      </x:c>
      <x:c r="G143" s="65" t="str">
        <x:v>補助履歴 gran_kicona_osaka_latest_2026-09-21_v2.xlsx</x:v>
      </x:c>
      <x:c r="H143" s="65" t="str">
        <x:v>個別掲載URL・差枚・G数は元表に未収録</x:v>
      </x:c>
    </x:row>
    <x:row r="144">
      <x:c r="A144" s="76" t="n">
        <x:v>46230</x:v>
      </x:c>
      <x:c r="B144" s="65" t="str">
        <x:v>月</x:v>
      </x:c>
      <x:c r="C144" s="65" t="n">
        <x:v>7</x:v>
      </x:c>
      <x:c r="D144" s="65" t="str">
        <x:v>27日</x:v>
      </x:c>
      <x:c r="E144" s="65" t="str">
        <x:v>スマスロ 甲鉄城のカバネリ 海門決戦</x:v>
      </x:c>
      <x:c r="F144" s="65" t="str">
        <x:v>高設定機種として掲載（台番別数値なし）</x:v>
      </x:c>
      <x:c r="G144" s="65" t="str">
        <x:v>補助履歴 gran_kicona_osaka_latest_2026-09-21_v2.xlsx</x:v>
      </x:c>
      <x:c r="H144" s="65" t="str">
        <x:v>個別掲載URL・差枚・G数は元表に未収録</x:v>
      </x:c>
    </x:row>
    <x:row r="145">
      <x:c r="A145" s="76" t="n">
        <x:v>46230</x:v>
      </x:c>
      <x:c r="B145" s="65" t="str">
        <x:v>月</x:v>
      </x:c>
      <x:c r="C145" s="65" t="n">
        <x:v>7</x:v>
      </x:c>
      <x:c r="D145" s="65" t="str">
        <x:v>27日</x:v>
      </x:c>
      <x:c r="E145" s="65" t="str">
        <x:v>からくりサーカス2</x:v>
      </x:c>
      <x:c r="F145" s="65" t="str">
        <x:v>高設定機種として掲載（台番別数値なし）</x:v>
      </x:c>
      <x:c r="G145" s="65" t="str">
        <x:v>補助履歴 gran_kicona_osaka_latest_2026-09-21_v2.xlsx</x:v>
      </x:c>
      <x:c r="H145" s="65" t="str">
        <x:v>個別掲載URL・差枚・G数は元表に未収録</x:v>
      </x:c>
    </x:row>
    <x:row r="146">
      <x:c r="A146" s="76" t="n">
        <x:v>46230</x:v>
      </x:c>
      <x:c r="B146" s="65" t="str">
        <x:v>月</x:v>
      </x:c>
      <x:c r="C146" s="65" t="n">
        <x:v>7</x:v>
      </x:c>
      <x:c r="D146" s="65" t="str">
        <x:v>27日</x:v>
      </x:c>
      <x:c r="E146" s="65" t="str">
        <x:v>takt op. 運命は真紅き旋律の街を</x:v>
      </x:c>
      <x:c r="F146" s="65" t="str">
        <x:v>高設定機種として掲載（台番別数値なし）</x:v>
      </x:c>
      <x:c r="G146" s="65" t="str">
        <x:v>補助履歴 gran_kicona_osaka_latest_2026-09-21_v2.xlsx</x:v>
      </x:c>
      <x:c r="H146" s="65" t="str">
        <x:v>個別掲載URL・差枚・G数は元表に未収録</x:v>
      </x:c>
    </x:row>
    <x:row r="147">
      <x:c r="A147" s="76" t="n">
        <x:v>46230</x:v>
      </x:c>
      <x:c r="B147" s="65" t="str">
        <x:v>月</x:v>
      </x:c>
      <x:c r="C147" s="65" t="n">
        <x:v>7</x:v>
      </x:c>
      <x:c r="D147" s="65" t="str">
        <x:v>27日</x:v>
      </x:c>
      <x:c r="E147" s="65" t="str">
        <x:v>ToLOVEる TRANCE</x:v>
      </x:c>
      <x:c r="F147" s="65" t="str">
        <x:v>高設定機種として掲載（台番別数値なし）</x:v>
      </x:c>
      <x:c r="G147" s="65" t="str">
        <x:v>補助履歴 gran_kicona_osaka_latest_2026-09-21_v2.xlsx</x:v>
      </x:c>
      <x:c r="H147" s="65" t="str">
        <x:v>個別掲載URL・差枚・G数は元表に未収録</x:v>
      </x:c>
    </x:row>
    <x:row r="148">
      <x:c r="A148" s="76" t="n">
        <x:v>46226</x:v>
      </x:c>
      <x:c r="B148" s="65" t="str">
        <x:v>木</x:v>
      </x:c>
      <x:c r="C148" s="65" t="n">
        <x:v>7</x:v>
      </x:c>
      <x:c r="D148" s="65"/>
      <x:c r="E148" s="65" t="str">
        <x:v>炎炎ノ消防隊2</x:v>
      </x:c>
      <x:c r="F148" s="65" t="str">
        <x:v>高設定機種として掲載（台番別数値なし）</x:v>
      </x:c>
      <x:c r="G148" s="65" t="str">
        <x:v>補助履歴 gran_kicona_osaka_latest_2026-09-21_v2.xlsx</x:v>
      </x:c>
      <x:c r="H148" s="65" t="str">
        <x:v>個別掲載URL・差枚・G数は元表に未収録</x:v>
      </x:c>
    </x:row>
    <x:row r="149">
      <x:c r="A149" s="76" t="n">
        <x:v>46226</x:v>
      </x:c>
      <x:c r="B149" s="65" t="str">
        <x:v>木</x:v>
      </x:c>
      <x:c r="C149" s="65" t="n">
        <x:v>7</x:v>
      </x:c>
      <x:c r="D149" s="65"/>
      <x:c r="E149" s="65" t="str">
        <x:v>攻殻機動隊</x:v>
      </x:c>
      <x:c r="F149" s="65" t="str">
        <x:v>高設定機種として掲載（台番別数値なし）</x:v>
      </x:c>
      <x:c r="G149" s="65" t="str">
        <x:v>補助履歴 gran_kicona_osaka_latest_2026-09-21_v2.xlsx</x:v>
      </x:c>
      <x:c r="H149" s="65" t="str">
        <x:v>個別掲載URL・差枚・G数は元表に未収録</x:v>
      </x:c>
    </x:row>
    <x:row r="150">
      <x:c r="A150" s="76" t="n">
        <x:v>46226</x:v>
      </x:c>
      <x:c r="B150" s="65" t="str">
        <x:v>木</x:v>
      </x:c>
      <x:c r="C150" s="65" t="n">
        <x:v>7</x:v>
      </x:c>
      <x:c r="D150" s="65"/>
      <x:c r="E150" s="65" t="str">
        <x:v>マギアレコード</x:v>
      </x:c>
      <x:c r="F150" s="65" t="str">
        <x:v>高設定機種として掲載（台番別数値なし）</x:v>
      </x:c>
      <x:c r="G150" s="65" t="str">
        <x:v>補助履歴 gran_kicona_osaka_latest_2026-09-21_v2.xlsx</x:v>
      </x:c>
      <x:c r="H150" s="65" t="str">
        <x:v>個別掲載URL・差枚・G数は元表に未収録</x:v>
      </x:c>
    </x:row>
    <x:row r="151">
      <x:c r="A151" s="76" t="n">
        <x:v>46226</x:v>
      </x:c>
      <x:c r="B151" s="65" t="str">
        <x:v>木</x:v>
      </x:c>
      <x:c r="C151" s="65" t="n">
        <x:v>7</x:v>
      </x:c>
      <x:c r="D151" s="65"/>
      <x:c r="E151" s="65" t="str">
        <x:v>スマスロ北斗の拳</x:v>
      </x:c>
      <x:c r="F151" s="65" t="str">
        <x:v>高設定機種として掲載（台番別数値なし）</x:v>
      </x:c>
      <x:c r="G151" s="65" t="str">
        <x:v>補助履歴 gran_kicona_osaka_latest_2026-09-21_v2.xlsx</x:v>
      </x:c>
      <x:c r="H151" s="65" t="str">
        <x:v>個別掲載URL・差枚・G数は元表に未収録</x:v>
      </x:c>
    </x:row>
    <x:row r="152">
      <x:c r="A152" s="76" t="n">
        <x:v>46224</x:v>
      </x:c>
      <x:c r="B152" s="65" t="str">
        <x:v>火</x:v>
      </x:c>
      <x:c r="C152" s="65" t="n">
        <x:v>7</x:v>
      </x:c>
      <x:c r="D152" s="65"/>
      <x:c r="E152" s="65" t="str">
        <x:v>ミスタージャグラー</x:v>
      </x:c>
      <x:c r="F152" s="65" t="str">
        <x:v>高設定機種として掲載（台番別数値なし）</x:v>
      </x:c>
      <x:c r="G152" s="65" t="str">
        <x:v>補助履歴 gran_kicona_osaka_latest_2026-09-21_v2.xlsx</x:v>
      </x:c>
      <x:c r="H152" s="65" t="str">
        <x:v>個別掲載URL・差枚・G数は元表に未収録</x:v>
      </x:c>
    </x:row>
    <x:row r="153">
      <x:c r="A153" s="76" t="n">
        <x:v>46224</x:v>
      </x:c>
      <x:c r="B153" s="65" t="str">
        <x:v>火</x:v>
      </x:c>
      <x:c r="C153" s="65" t="n">
        <x:v>7</x:v>
      </x:c>
      <x:c r="D153" s="65"/>
      <x:c r="E153" s="65" t="str">
        <x:v>ゴーゴージャグラー3</x:v>
      </x:c>
      <x:c r="F153" s="65" t="str">
        <x:v>高設定機種として掲載（台番別数値なし）</x:v>
      </x:c>
      <x:c r="G153" s="65" t="str">
        <x:v>補助履歴 gran_kicona_osaka_latest_2026-09-21_v2.xlsx</x:v>
      </x:c>
      <x:c r="H153" s="65" t="str">
        <x:v>個別掲載URL・差枚・G数は元表に未収録</x:v>
      </x:c>
    </x:row>
    <x:row r="154">
      <x:c r="A154" s="76" t="n">
        <x:v>46222</x:v>
      </x:c>
      <x:c r="B154" s="65" t="str">
        <x:v>日</x:v>
      </x:c>
      <x:c r="C154" s="65" t="n">
        <x:v>7</x:v>
      </x:c>
      <x:c r="D154" s="65"/>
      <x:c r="E154" s="65" t="str">
        <x:v>真打 吉宗</x:v>
      </x:c>
      <x:c r="F154" s="65" t="str">
        <x:v>高設定機種として掲載（台番別数値なし）</x:v>
      </x:c>
      <x:c r="G154" s="65" t="str">
        <x:v>補助履歴 gran_kicona_osaka_latest_2026-09-21_v2.xlsx</x:v>
      </x:c>
      <x:c r="H154" s="65" t="str">
        <x:v>個別掲載URL・差枚・G数は元表に未収録</x:v>
      </x:c>
    </x:row>
    <x:row r="155">
      <x:c r="A155" s="76" t="n">
        <x:v>46222</x:v>
      </x:c>
      <x:c r="B155" s="65" t="str">
        <x:v>日</x:v>
      </x:c>
      <x:c r="C155" s="65" t="n">
        <x:v>7</x:v>
      </x:c>
      <x:c r="D155" s="65"/>
      <x:c r="E155" s="65" t="str">
        <x:v>攻殻機動隊</x:v>
      </x:c>
      <x:c r="F155" s="65" t="str">
        <x:v>高設定機種として掲載（台番別数値なし）</x:v>
      </x:c>
      <x:c r="G155" s="65" t="str">
        <x:v>補助履歴 gran_kicona_osaka_latest_2026-09-21_v2.xlsx</x:v>
      </x:c>
      <x:c r="H155" s="65" t="str">
        <x:v>個別掲載URL・差枚・G数は元表に未収録</x:v>
      </x:c>
    </x:row>
    <x:row r="156">
      <x:c r="A156" s="76" t="n">
        <x:v>46222</x:v>
      </x:c>
      <x:c r="B156" s="65" t="str">
        <x:v>日</x:v>
      </x:c>
      <x:c r="C156" s="65" t="n">
        <x:v>7</x:v>
      </x:c>
      <x:c r="D156" s="65"/>
      <x:c r="E156" s="65" t="str">
        <x:v>化物語</x:v>
      </x:c>
      <x:c r="F156" s="65" t="str">
        <x:v>高設定機種として掲載（台番別数値なし）</x:v>
      </x:c>
      <x:c r="G156" s="65" t="str">
        <x:v>補助履歴 gran_kicona_osaka_latest_2026-09-21_v2.xlsx</x:v>
      </x:c>
      <x:c r="H156" s="65" t="str">
        <x:v>個別掲載URL・差枚・G数は元表に未収録</x:v>
      </x:c>
    </x:row>
    <x:row r="157">
      <x:c r="A157" s="76" t="n">
        <x:v>46216</x:v>
      </x:c>
      <x:c r="B157" s="65" t="str">
        <x:v>月</x:v>
      </x:c>
      <x:c r="C157" s="65" t="n">
        <x:v>7</x:v>
      </x:c>
      <x:c r="D157" s="65"/>
      <x:c r="E157" s="65" t="str">
        <x:v>東京喰種</x:v>
      </x:c>
      <x:c r="F157" s="65" t="str">
        <x:v>高設定機種として掲載（台番別数値なし）</x:v>
      </x:c>
      <x:c r="G157" s="65" t="str">
        <x:v>補助履歴 gran_kicona_osaka_latest_2026-09-21_v2.xlsx</x:v>
      </x:c>
      <x:c r="H157" s="65" t="str">
        <x:v>個別掲載URL・差枚・G数は元表に未収録</x:v>
      </x:c>
    </x:row>
    <x:row r="158">
      <x:c r="A158" s="76" t="n">
        <x:v>46216</x:v>
      </x:c>
      <x:c r="B158" s="65" t="str">
        <x:v>月</x:v>
      </x:c>
      <x:c r="C158" s="65" t="n">
        <x:v>7</x:v>
      </x:c>
      <x:c r="D158" s="65"/>
      <x:c r="E158" s="65" t="str">
        <x:v>モンキーターンV</x:v>
      </x:c>
      <x:c r="F158" s="65" t="str">
        <x:v>高設定機種として掲載（台番別数値なし）</x:v>
      </x:c>
      <x:c r="G158" s="65" t="str">
        <x:v>補助履歴 gran_kicona_osaka_latest_2026-09-21_v2.xlsx</x:v>
      </x:c>
      <x:c r="H158" s="65" t="str">
        <x:v>個別掲載URL・差枚・G数は元表に未収録</x:v>
      </x:c>
    </x:row>
    <x:row r="159">
      <x:c r="A159" s="76" t="n">
        <x:v>46216</x:v>
      </x:c>
      <x:c r="B159" s="65" t="str">
        <x:v>月</x:v>
      </x:c>
      <x:c r="C159" s="65" t="n">
        <x:v>7</x:v>
      </x:c>
      <x:c r="D159" s="65"/>
      <x:c r="E159" s="65" t="str">
        <x:v>スマスロ 甲鉄城のカバネリ 海門決戦</x:v>
      </x:c>
      <x:c r="F159" s="65" t="str">
        <x:v>高設定機種として掲載（台番別数値なし）</x:v>
      </x:c>
      <x:c r="G159" s="65" t="str">
        <x:v>補助履歴 gran_kicona_osaka_latest_2026-09-21_v2.xlsx</x:v>
      </x:c>
      <x:c r="H159" s="65" t="str">
        <x:v>個別掲載URL・差枚・G数は元表に未収録</x:v>
      </x:c>
    </x:row>
    <x:row r="160">
      <x:c r="A160" s="76" t="n">
        <x:v>46214</x:v>
      </x:c>
      <x:c r="B160" s="65" t="str">
        <x:v>土</x:v>
      </x:c>
      <x:c r="C160" s="65" t="n">
        <x:v>7</x:v>
      </x:c>
      <x:c r="D160" s="65" t="str">
        <x:v>11日（ゾロ目・★5）</x:v>
      </x:c>
      <x:c r="E160" s="65" t="str">
        <x:v>化物語</x:v>
      </x:c>
      <x:c r="F160" s="65" t="str">
        <x:v>高設定機種として掲載（台番別数値なし）</x:v>
      </x:c>
      <x:c r="G160" s="65" t="str">
        <x:v>補助履歴 gran_kicona_osaka_latest_2026-09-21_v2.xlsx</x:v>
      </x:c>
      <x:c r="H160" s="65" t="str">
        <x:v>個別掲載URL・差枚・G数は元表に未収録</x:v>
      </x:c>
    </x:row>
    <x:row r="161">
      <x:c r="A161" s="76" t="n">
        <x:v>46214</x:v>
      </x:c>
      <x:c r="B161" s="65" t="str">
        <x:v>土</x:v>
      </x:c>
      <x:c r="C161" s="65" t="n">
        <x:v>7</x:v>
      </x:c>
      <x:c r="D161" s="65" t="str">
        <x:v>11日（ゾロ目・★5）</x:v>
      </x:c>
      <x:c r="E161" s="65" t="str">
        <x:v>ミリオンゴッド-神々の軌跡-</x:v>
      </x:c>
      <x:c r="F161" s="65" t="str">
        <x:v>高設定機種として掲載（台番別数値なし）</x:v>
      </x:c>
      <x:c r="G161" s="65" t="str">
        <x:v>補助履歴 gran_kicona_osaka_latest_2026-09-21_v2.xlsx</x:v>
      </x:c>
      <x:c r="H161" s="65" t="str">
        <x:v>個別掲載URL・差枚・G数は元表に未収録</x:v>
      </x:c>
    </x:row>
    <x:row r="162">
      <x:c r="A162" s="76" t="n">
        <x:v>46214</x:v>
      </x:c>
      <x:c r="B162" s="65" t="str">
        <x:v>土</x:v>
      </x:c>
      <x:c r="C162" s="65" t="n">
        <x:v>7</x:v>
      </x:c>
      <x:c r="D162" s="65" t="str">
        <x:v>11日（ゾロ目・★5）</x:v>
      </x:c>
      <x:c r="E162" s="65" t="str">
        <x:v>マイジャグラーV</x:v>
      </x:c>
      <x:c r="F162" s="65" t="str">
        <x:v>高設定機種として掲載（台番別数値なし）</x:v>
      </x:c>
      <x:c r="G162" s="65" t="str">
        <x:v>補助履歴 gran_kicona_osaka_latest_2026-09-21_v2.xlsx</x:v>
      </x:c>
      <x:c r="H162" s="65" t="str">
        <x:v>個別掲載URL・差枚・G数は元表に未収録</x:v>
      </x:c>
    </x:row>
    <x:row r="163">
      <x:c r="A163" s="76" t="n">
        <x:v>46214</x:v>
      </x:c>
      <x:c r="B163" s="65" t="str">
        <x:v>土</x:v>
      </x:c>
      <x:c r="C163" s="65" t="n">
        <x:v>7</x:v>
      </x:c>
      <x:c r="D163" s="65" t="str">
        <x:v>11日（ゾロ目・★5）</x:v>
      </x:c>
      <x:c r="E163" s="65" t="str">
        <x:v>ハナビ</x:v>
      </x:c>
      <x:c r="F163" s="65" t="str">
        <x:v>高設定機種として掲載（台番別数値なし）</x:v>
      </x:c>
      <x:c r="G163" s="65" t="str">
        <x:v>補助履歴 gran_kicona_osaka_latest_2026-09-21_v2.xlsx</x:v>
      </x:c>
      <x:c r="H163" s="65" t="str">
        <x:v>個別掲載URL・差枚・G数は元表に未収録</x:v>
      </x:c>
    </x:row>
    <x:row r="164">
      <x:c r="A164" s="76" t="n">
        <x:v>46214</x:v>
      </x:c>
      <x:c r="B164" s="65" t="str">
        <x:v>土</x:v>
      </x:c>
      <x:c r="C164" s="65" t="n">
        <x:v>7</x:v>
      </x:c>
      <x:c r="D164" s="65" t="str">
        <x:v>11日（ゾロ目・★5）</x:v>
      </x:c>
      <x:c r="E164" s="65" t="str">
        <x:v>ネオアイムジャグラーEX</x:v>
      </x:c>
      <x:c r="F164" s="65" t="str">
        <x:v>高設定機種として掲載（台番別数値なし）</x:v>
      </x:c>
      <x:c r="G164" s="65" t="str">
        <x:v>補助履歴 gran_kicona_osaka_latest_2026-09-21_v2.xlsx</x:v>
      </x:c>
      <x:c r="H164" s="65" t="str">
        <x:v>個別掲載URL・差枚・G数は元表に未収録</x:v>
      </x:c>
    </x:row>
    <x:row r="165">
      <x:c r="A165" s="76" t="n">
        <x:v>46214</x:v>
      </x:c>
      <x:c r="B165" s="65" t="str">
        <x:v>土</x:v>
      </x:c>
      <x:c r="C165" s="65" t="n">
        <x:v>7</x:v>
      </x:c>
      <x:c r="D165" s="65" t="str">
        <x:v>11日（ゾロ目・★5）</x:v>
      </x:c>
      <x:c r="E165" s="65" t="str">
        <x:v>スーパーブラックジャック</x:v>
      </x:c>
      <x:c r="F165" s="65" t="str">
        <x:v>高設定機種として掲載（台番別数値なし）</x:v>
      </x:c>
      <x:c r="G165" s="65" t="str">
        <x:v>補助履歴 gran_kicona_osaka_latest_2026-09-21_v2.xlsx</x:v>
      </x:c>
      <x:c r="H165" s="65" t="str">
        <x:v>個別掲載URL・差枚・G数は元表に未収録</x:v>
      </x:c>
    </x:row>
    <x:row r="166">
      <x:c r="A166" s="76" t="n">
        <x:v>46214</x:v>
      </x:c>
      <x:c r="B166" s="65" t="str">
        <x:v>土</x:v>
      </x:c>
      <x:c r="C166" s="65" t="n">
        <x:v>7</x:v>
      </x:c>
      <x:c r="D166" s="65" t="str">
        <x:v>11日（ゾロ目・★5）</x:v>
      </x:c>
      <x:c r="E166" s="65" t="str">
        <x:v>スマスロ 甲鉄城のカバネリ 海門決戦</x:v>
      </x:c>
      <x:c r="F166" s="65" t="str">
        <x:v>高設定機種として掲載（台番別数値なし）</x:v>
      </x:c>
      <x:c r="G166" s="65" t="str">
        <x:v>補助履歴 gran_kicona_osaka_latest_2026-09-21_v2.xlsx</x:v>
      </x:c>
      <x:c r="H166" s="65" t="str">
        <x:v>個別掲載URL・差枚・G数は元表に未収録</x:v>
      </x:c>
    </x:row>
    <x:row r="167">
      <x:c r="A167" s="76" t="n">
        <x:v>46214</x:v>
      </x:c>
      <x:c r="B167" s="65" t="str">
        <x:v>土</x:v>
      </x:c>
      <x:c r="C167" s="65" t="n">
        <x:v>7</x:v>
      </x:c>
      <x:c r="D167" s="65" t="str">
        <x:v>11日（ゾロ目・★5）</x:v>
      </x:c>
      <x:c r="E167" s="65" t="str">
        <x:v>ゴーゴージャグラー3</x:v>
      </x:c>
      <x:c r="F167" s="65" t="str">
        <x:v>高設定機種として掲載（台番別数値なし）</x:v>
      </x:c>
      <x:c r="G167" s="65" t="str">
        <x:v>補助履歴 gran_kicona_osaka_latest_2026-09-21_v2.xlsx</x:v>
      </x:c>
      <x:c r="H167" s="65" t="str">
        <x:v>個別掲載URL・差枚・G数は元表に未収録</x:v>
      </x:c>
    </x:row>
    <x:row r="168">
      <x:c r="A168" s="76" t="n">
        <x:v>46214</x:v>
      </x:c>
      <x:c r="B168" s="65" t="str">
        <x:v>土</x:v>
      </x:c>
      <x:c r="C168" s="65" t="n">
        <x:v>7</x:v>
      </x:c>
      <x:c r="D168" s="65" t="str">
        <x:v>11日（ゾロ目・★5）</x:v>
      </x:c>
      <x:c r="E168" s="65" t="str">
        <x:v>ガンダムユニコーン 覚醒DRIVE</x:v>
      </x:c>
      <x:c r="F168" s="65" t="str">
        <x:v>高設定機種として掲載（台番別数値なし）</x:v>
      </x:c>
      <x:c r="G168" s="65" t="str">
        <x:v>補助履歴 gran_kicona_osaka_latest_2026-09-21_v2.xlsx</x:v>
      </x:c>
      <x:c r="H168" s="65" t="str">
        <x:v>個別掲載URL・差枚・G数は元表に未収録</x:v>
      </x:c>
    </x:row>
    <x:row r="169">
      <x:c r="A169" s="76" t="n">
        <x:v>46214</x:v>
      </x:c>
      <x:c r="B169" s="65" t="str">
        <x:v>土</x:v>
      </x:c>
      <x:c r="C169" s="65" t="n">
        <x:v>7</x:v>
      </x:c>
      <x:c r="D169" s="65" t="str">
        <x:v>11日（ゾロ目・★5）</x:v>
      </x:c>
      <x:c r="E169" s="65" t="str">
        <x:v>アレックス ブライト</x:v>
      </x:c>
      <x:c r="F169" s="65" t="str">
        <x:v>高設定機種として掲載（台番別数値なし）</x:v>
      </x:c>
      <x:c r="G169" s="65" t="str">
        <x:v>補助履歴 gran_kicona_osaka_latest_2026-09-21_v2.xlsx</x:v>
      </x:c>
      <x:c r="H169" s="65" t="str">
        <x:v>個別掲載URL・差枚・G数は元表に未収録</x:v>
      </x:c>
    </x:row>
    <x:row r="170">
      <x:c r="A170" s="76" t="n">
        <x:v>46212</x:v>
      </x:c>
      <x:c r="B170" s="65" t="str">
        <x:v>木</x:v>
      </x:c>
      <x:c r="C170" s="65" t="n">
        <x:v>7</x:v>
      </x:c>
      <x:c r="D170" s="65"/>
      <x:c r="E170" s="65" t="str">
        <x:v>スマスロ 甲鉄城のカバネリ 海門決戦</x:v>
      </x:c>
      <x:c r="F170" s="65" t="str">
        <x:v>高設定機種として掲載（台番別数値なし）</x:v>
      </x:c>
      <x:c r="G170" s="65" t="str">
        <x:v>補助履歴 gran_kicona_osaka_latest_2026-09-21_v2.xlsx</x:v>
      </x:c>
      <x:c r="H170" s="65" t="str">
        <x:v>個別掲載URL・差枚・G数は元表に未収録</x:v>
      </x:c>
    </x:row>
    <x:row r="171">
      <x:c r="A171" s="76" t="n">
        <x:v>46209</x:v>
      </x:c>
      <x:c r="B171" s="65" t="str">
        <x:v>月</x:v>
      </x:c>
      <x:c r="C171" s="65" t="n">
        <x:v>7</x:v>
      </x:c>
      <x:c r="D171" s="65" t="str">
        <x:v>毎月6日</x:v>
      </x:c>
      <x:c r="E171" s="65" t="str">
        <x:v>無職転生 ～異世界行ったら本気だす～</x:v>
      </x:c>
      <x:c r="F171" s="65" t="str">
        <x:v>高設定機種として掲載（台番別数値なし）</x:v>
      </x:c>
      <x:c r="G171" s="65" t="str">
        <x:v>補助履歴 gran_kicona_osaka_latest_2026-09-21_v2.xlsx</x:v>
      </x:c>
      <x:c r="H171" s="65" t="str">
        <x:v>個別掲載URL・差枚・G数は元表に未収録</x:v>
      </x:c>
    </x:row>
    <x:row r="172">
      <x:c r="A172" s="76" t="n">
        <x:v>46209</x:v>
      </x:c>
      <x:c r="B172" s="65" t="str">
        <x:v>月</x:v>
      </x:c>
      <x:c r="C172" s="65" t="n">
        <x:v>7</x:v>
      </x:c>
      <x:c r="D172" s="65" t="str">
        <x:v>毎月6日</x:v>
      </x:c>
      <x:c r="E172" s="65" t="str">
        <x:v>沖ドキ！BLACK</x:v>
      </x:c>
      <x:c r="F172" s="65" t="str">
        <x:v>高設定機種として掲載（台番別数値なし）</x:v>
      </x:c>
      <x:c r="G172" s="65" t="str">
        <x:v>補助履歴 gran_kicona_osaka_latest_2026-09-21_v2.xlsx</x:v>
      </x:c>
      <x:c r="H172" s="65" t="str">
        <x:v>個別掲載URL・差枚・G数は元表に未収録</x:v>
      </x:c>
    </x:row>
    <x:row r="173">
      <x:c r="A173" s="76" t="n">
        <x:v>46209</x:v>
      </x:c>
      <x:c r="B173" s="65" t="str">
        <x:v>月</x:v>
      </x:c>
      <x:c r="C173" s="65" t="n">
        <x:v>7</x:v>
      </x:c>
      <x:c r="D173" s="65" t="str">
        <x:v>毎月6日</x:v>
      </x:c>
      <x:c r="E173" s="65" t="str">
        <x:v>ヴァルヴレイヴ2</x:v>
      </x:c>
      <x:c r="F173" s="65" t="str">
        <x:v>高設定機種として掲載（台番別数値なし）</x:v>
      </x:c>
      <x:c r="G173" s="65" t="str">
        <x:v>補助履歴 gran_kicona_osaka_latest_2026-09-21_v2.xlsx</x:v>
      </x:c>
      <x:c r="H173" s="65" t="str">
        <x:v>個別掲載URL・差枚・G数は元表に未収録</x:v>
      </x:c>
    </x:row>
    <x:row r="174">
      <x:c r="A174" s="76" t="n">
        <x:v>46209</x:v>
      </x:c>
      <x:c r="B174" s="65" t="str">
        <x:v>月</x:v>
      </x:c>
      <x:c r="C174" s="65" t="n">
        <x:v>7</x:v>
      </x:c>
      <x:c r="D174" s="65" t="str">
        <x:v>毎月6日</x:v>
      </x:c>
      <x:c r="E174" s="65" t="str">
        <x:v>ヤバチバ</x:v>
      </x:c>
      <x:c r="F174" s="65" t="str">
        <x:v>高設定機種として掲載（台番別数値なし）</x:v>
      </x:c>
      <x:c r="G174" s="65" t="str">
        <x:v>補助履歴 gran_kicona_osaka_latest_2026-09-21_v2.xlsx</x:v>
      </x:c>
      <x:c r="H174" s="65" t="str">
        <x:v>個別掲載URL・差枚・G数は元表に未収録</x:v>
      </x:c>
    </x:row>
    <x:row r="175">
      <x:c r="A175" s="76" t="n">
        <x:v>46209</x:v>
      </x:c>
      <x:c r="B175" s="65" t="str">
        <x:v>月</x:v>
      </x:c>
      <x:c r="C175" s="65" t="n">
        <x:v>7</x:v>
      </x:c>
      <x:c r="D175" s="65" t="str">
        <x:v>毎月6日</x:v>
      </x:c>
      <x:c r="E175" s="65" t="str">
        <x:v>マギアレコード</x:v>
      </x:c>
      <x:c r="F175" s="65" t="str">
        <x:v>高設定機種として掲載（台番別数値なし）</x:v>
      </x:c>
      <x:c r="G175" s="65" t="str">
        <x:v>補助履歴 gran_kicona_osaka_latest_2026-09-21_v2.xlsx</x:v>
      </x:c>
      <x:c r="H175" s="65" t="str">
        <x:v>個別掲載URL・差枚・G数は元表に未収録</x:v>
      </x:c>
    </x:row>
    <x:row r="176">
      <x:c r="A176" s="76" t="n">
        <x:v>46209</x:v>
      </x:c>
      <x:c r="B176" s="65" t="str">
        <x:v>月</x:v>
      </x:c>
      <x:c r="C176" s="65" t="n">
        <x:v>7</x:v>
      </x:c>
      <x:c r="D176" s="65" t="str">
        <x:v>毎月6日</x:v>
      </x:c>
      <x:c r="E176" s="65" t="str">
        <x:v>マイジャグラーV</x:v>
      </x:c>
      <x:c r="F176" s="65" t="str">
        <x:v>高設定機種として掲載（台番別数値なし）</x:v>
      </x:c>
      <x:c r="G176" s="65" t="str">
        <x:v>補助履歴 gran_kicona_osaka_latest_2026-09-21_v2.xlsx</x:v>
      </x:c>
      <x:c r="H176" s="65" t="str">
        <x:v>個別掲載URL・差枚・G数は元表に未収録</x:v>
      </x:c>
    </x:row>
    <x:row r="177">
      <x:c r="A177" s="76" t="n">
        <x:v>46209</x:v>
      </x:c>
      <x:c r="B177" s="65" t="str">
        <x:v>月</x:v>
      </x:c>
      <x:c r="C177" s="65" t="n">
        <x:v>7</x:v>
      </x:c>
      <x:c r="D177" s="65" t="str">
        <x:v>毎月6日</x:v>
      </x:c>
      <x:c r="E177" s="65" t="str">
        <x:v>ファンキージャグラー2</x:v>
      </x:c>
      <x:c r="F177" s="65" t="str">
        <x:v>高設定機種として掲載（台番別数値なし）</x:v>
      </x:c>
      <x:c r="G177" s="65" t="str">
        <x:v>補助履歴 gran_kicona_osaka_latest_2026-09-21_v2.xlsx</x:v>
      </x:c>
      <x:c r="H177" s="65" t="str">
        <x:v>個別掲載URL・差枚・G数は元表に未収録</x:v>
      </x:c>
    </x:row>
    <x:row r="178">
      <x:c r="A178" s="76" t="n">
        <x:v>46209</x:v>
      </x:c>
      <x:c r="B178" s="65" t="str">
        <x:v>月</x:v>
      </x:c>
      <x:c r="C178" s="65" t="n">
        <x:v>7</x:v>
      </x:c>
      <x:c r="D178" s="65" t="str">
        <x:v>毎月6日</x:v>
      </x:c>
      <x:c r="E178" s="65" t="str">
        <x:v>スマスロ 東京リベンジャーズ</x:v>
      </x:c>
      <x:c r="F178" s="65" t="str">
        <x:v>高設定機種として掲載（台番別数値なし）</x:v>
      </x:c>
      <x:c r="G178" s="65" t="str">
        <x:v>補助履歴 gran_kicona_osaka_latest_2026-09-21_v2.xlsx</x:v>
      </x:c>
      <x:c r="H178" s="65" t="str">
        <x:v>個別掲載URL・差枚・G数は元表に未収録</x:v>
      </x:c>
    </x:row>
    <x:row r="179">
      <x:c r="A179" s="76" t="n">
        <x:v>46209</x:v>
      </x:c>
      <x:c r="B179" s="65" t="str">
        <x:v>月</x:v>
      </x:c>
      <x:c r="C179" s="65" t="n">
        <x:v>7</x:v>
      </x:c>
      <x:c r="D179" s="65" t="str">
        <x:v>毎月6日</x:v>
      </x:c>
      <x:c r="E179" s="65" t="str">
        <x:v>アニマルスロットドッチ</x:v>
      </x:c>
      <x:c r="F179" s="65" t="str">
        <x:v>高設定機種として掲載（台番別数値なし）</x:v>
      </x:c>
      <x:c r="G179" s="65" t="str">
        <x:v>補助履歴 gran_kicona_osaka_latest_2026-09-21_v2.xlsx</x:v>
      </x:c>
      <x:c r="H179" s="65" t="str">
        <x:v>個別掲載URL・差枚・G数は元表に未収録</x:v>
      </x:c>
    </x:row>
    <x:row r="180">
      <x:c r="A180" s="76" t="n">
        <x:v>46206</x:v>
      </x:c>
      <x:c r="B180" s="65" t="str">
        <x:v>金</x:v>
      </x:c>
      <x:c r="C180" s="65" t="n">
        <x:v>7</x:v>
      </x:c>
      <x:c r="D180" s="65"/>
      <x:c r="E180" s="65" t="str">
        <x:v>化物語</x:v>
      </x:c>
      <x:c r="F180" s="65" t="str">
        <x:v>高設定機種として掲載（台番別数値なし）</x:v>
      </x:c>
      <x:c r="G180" s="65" t="str">
        <x:v>補助履歴 gran_kicona_osaka_latest_2026-09-21_v2.xlsx</x:v>
      </x:c>
      <x:c r="H180" s="65" t="str">
        <x:v>個別掲載URL・差枚・G数は元表に未収録</x:v>
      </x:c>
    </x:row>
    <x:row r="181">
      <x:c r="A181" s="76" t="n">
        <x:v>46206</x:v>
      </x:c>
      <x:c r="B181" s="65" t="str">
        <x:v>金</x:v>
      </x:c>
      <x:c r="C181" s="65" t="n">
        <x:v>7</x:v>
      </x:c>
      <x:c r="D181" s="65"/>
      <x:c r="E181" s="65" t="str">
        <x:v>ヴァルヴレイヴ2</x:v>
      </x:c>
      <x:c r="F181" s="65" t="str">
        <x:v>高設定機種として掲載（台番別数値なし）</x:v>
      </x:c>
      <x:c r="G181" s="65" t="str">
        <x:v>補助履歴 gran_kicona_osaka_latest_2026-09-21_v2.xlsx</x:v>
      </x:c>
      <x:c r="H181" s="65" t="str">
        <x:v>個別掲載URL・差枚・G数は元表に未収録</x:v>
      </x:c>
    </x:row>
    <x:row r="182">
      <x:c r="A182" s="76" t="n">
        <x:v>46206</x:v>
      </x:c>
      <x:c r="B182" s="65" t="str">
        <x:v>金</x:v>
      </x:c>
      <x:c r="C182" s="65" t="n">
        <x:v>7</x:v>
      </x:c>
      <x:c r="D182" s="65"/>
      <x:c r="E182" s="65" t="str">
        <x:v>バイオハザード RE:3</x:v>
      </x:c>
      <x:c r="F182" s="65" t="str">
        <x:v>高設定機種として掲載（台番別数値なし）</x:v>
      </x:c>
      <x:c r="G182" s="65" t="str">
        <x:v>補助履歴 gran_kicona_osaka_latest_2026-09-21_v2.xlsx</x:v>
      </x:c>
      <x:c r="H182" s="65" t="str">
        <x:v>個別掲載URL・差枚・G数は元表に未収録</x:v>
      </x:c>
    </x:row>
    <x:row r="183">
      <x:c r="A183" s="76" t="n">
        <x:v>46206</x:v>
      </x:c>
      <x:c r="B183" s="65" t="str">
        <x:v>金</x:v>
      </x:c>
      <x:c r="C183" s="65" t="n">
        <x:v>7</x:v>
      </x:c>
      <x:c r="D183" s="65"/>
      <x:c r="E183" s="65" t="str">
        <x:v>からくりサーカス</x:v>
      </x:c>
      <x:c r="F183" s="65" t="str">
        <x:v>高設定機種として掲載（台番別数値なし）</x:v>
      </x:c>
      <x:c r="G183" s="65" t="str">
        <x:v>補助履歴 gran_kicona_osaka_latest_2026-09-21_v2.xlsx</x:v>
      </x:c>
      <x:c r="H183" s="65" t="str">
        <x:v>個別掲載URL・差枚・G数は元表に未収録</x:v>
      </x:c>
    </x:row>
    <x:row r="184">
      <x:c r="A184" s="76" t="n">
        <x:v>46204</x:v>
      </x:c>
      <x:c r="B184" s="65" t="str">
        <x:v>水</x:v>
      </x:c>
      <x:c r="C184" s="65" t="n">
        <x:v>7</x:v>
      </x:c>
      <x:c r="D184" s="65"/>
      <x:c r="E184" s="65" t="str">
        <x:v>スマスロ北斗の拳</x:v>
      </x:c>
      <x:c r="F184" s="65" t="str">
        <x:v>高設定機種として掲載（台番別数値なし）</x:v>
      </x:c>
      <x:c r="G184" s="65" t="str">
        <x:v>補助履歴 gran_kicona_osaka_latest_2026-09-21_v2.xlsx</x:v>
      </x:c>
      <x:c r="H184" s="65" t="str">
        <x:v>個別掲載URL・差枚・G数は元表に未収録</x:v>
      </x:c>
    </x:row>
    <x:row r="185">
      <x:c r="A185" s="76" t="n">
        <x:v>46202</x:v>
      </x:c>
      <x:c r="B185" s="65" t="str">
        <x:v>月</x:v>
      </x:c>
      <x:c r="C185" s="65" t="n">
        <x:v>6</x:v>
      </x:c>
      <x:c r="D185" s="65"/>
      <x:c r="E185" s="65" t="str">
        <x:v>ヴァルヴレイヴ2</x:v>
      </x:c>
      <x:c r="F185" s="65" t="str">
        <x:v>高設定機種として掲載（台番別数値なし）</x:v>
      </x:c>
      <x:c r="G185" s="65" t="str">
        <x:v>補助履歴 gran_kicona_osaka_latest_2026-09-21_v2.xlsx</x:v>
      </x:c>
      <x:c r="H185" s="65" t="str">
        <x:v>個別掲載URL・差枚・G数は元表に未収録</x:v>
      </x:c>
    </x:row>
    <x:row r="186">
      <x:c r="A186" s="76" t="n">
        <x:v>46202</x:v>
      </x:c>
      <x:c r="B186" s="65" t="str">
        <x:v>月</x:v>
      </x:c>
      <x:c r="C186" s="65" t="n">
        <x:v>6</x:v>
      </x:c>
      <x:c r="D186" s="65"/>
      <x:c r="E186" s="65" t="str">
        <x:v>ミリオンゴッド-神々の軌跡-</x:v>
      </x:c>
      <x:c r="F186" s="65" t="str">
        <x:v>高設定機種として掲載（台番別数値なし）</x:v>
      </x:c>
      <x:c r="G186" s="65" t="str">
        <x:v>補助履歴 gran_kicona_osaka_latest_2026-09-21_v2.xlsx</x:v>
      </x:c>
      <x:c r="H186" s="65" t="str">
        <x:v>個別掲載URL・差枚・G数は元表に未収録</x:v>
      </x:c>
    </x:row>
    <x:row r="187">
      <x:c r="A187" s="76" t="n">
        <x:v>46200</x:v>
      </x:c>
      <x:c r="B187" s="65" t="str">
        <x:v>土</x:v>
      </x:c>
      <x:c r="C187" s="65" t="n">
        <x:v>6</x:v>
      </x:c>
      <x:c r="D187" s="65" t="str">
        <x:v>27日</x:v>
      </x:c>
      <x:c r="E187" s="65" t="str">
        <x:v>鉄拳6</x:v>
      </x:c>
      <x:c r="F187" s="65" t="str">
        <x:v>高設定機種として掲載（台番別数値なし）</x:v>
      </x:c>
      <x:c r="G187" s="65" t="str">
        <x:v>補助履歴 gran_kicona_osaka_latest_2026-09-21_v2.xlsx</x:v>
      </x:c>
      <x:c r="H187" s="65" t="str">
        <x:v>個別掲載URL・差枚・G数は元表に未収録</x:v>
      </x:c>
    </x:row>
    <x:row r="188">
      <x:c r="A188" s="76" t="n">
        <x:v>46200</x:v>
      </x:c>
      <x:c r="B188" s="65" t="str">
        <x:v>土</x:v>
      </x:c>
      <x:c r="C188" s="65" t="n">
        <x:v>6</x:v>
      </x:c>
      <x:c r="D188" s="65" t="str">
        <x:v>27日</x:v>
      </x:c>
      <x:c r="E188" s="65" t="str">
        <x:v>無職転生 ～異世界行ったら本気だす～</x:v>
      </x:c>
      <x:c r="F188" s="65" t="str">
        <x:v>高設定機種として掲載（台番別数値なし）</x:v>
      </x:c>
      <x:c r="G188" s="65" t="str">
        <x:v>補助履歴 gran_kicona_osaka_latest_2026-09-21_v2.xlsx</x:v>
      </x:c>
      <x:c r="H188" s="65" t="str">
        <x:v>個別掲載URL・差枚・G数は元表に未収録</x:v>
      </x:c>
    </x:row>
    <x:row r="189">
      <x:c r="A189" s="76" t="n">
        <x:v>46200</x:v>
      </x:c>
      <x:c r="B189" s="65" t="str">
        <x:v>土</x:v>
      </x:c>
      <x:c r="C189" s="65" t="n">
        <x:v>6</x:v>
      </x:c>
      <x:c r="D189" s="65" t="str">
        <x:v>27日</x:v>
      </x:c>
      <x:c r="E189" s="65" t="str">
        <x:v>東京喰種</x:v>
      </x:c>
      <x:c r="F189" s="65" t="str">
        <x:v>高設定機種として掲載（台番別数値なし）</x:v>
      </x:c>
      <x:c r="G189" s="65" t="str">
        <x:v>補助履歴 gran_kicona_osaka_latest_2026-09-21_v2.xlsx</x:v>
      </x:c>
      <x:c r="H189" s="65" t="str">
        <x:v>個別掲載URL・差枚・G数は元表に未収録</x:v>
      </x:c>
    </x:row>
    <x:row r="190">
      <x:c r="A190" s="76" t="n">
        <x:v>46200</x:v>
      </x:c>
      <x:c r="B190" s="65" t="str">
        <x:v>土</x:v>
      </x:c>
      <x:c r="C190" s="65" t="n">
        <x:v>6</x:v>
      </x:c>
      <x:c r="D190" s="65" t="str">
        <x:v>27日</x:v>
      </x:c>
      <x:c r="E190" s="65" t="str">
        <x:v>ミスタージャグラー</x:v>
      </x:c>
      <x:c r="F190" s="65" t="str">
        <x:v>高設定機種として掲載（台番別数値なし）</x:v>
      </x:c>
      <x:c r="G190" s="65" t="str">
        <x:v>補助履歴 gran_kicona_osaka_latest_2026-09-21_v2.xlsx</x:v>
      </x:c>
      <x:c r="H190" s="65" t="str">
        <x:v>個別掲載URL・差枚・G数は元表に未収録</x:v>
      </x:c>
    </x:row>
    <x:row r="191">
      <x:c r="A191" s="76" t="n">
        <x:v>46200</x:v>
      </x:c>
      <x:c r="B191" s="65" t="str">
        <x:v>土</x:v>
      </x:c>
      <x:c r="C191" s="65" t="n">
        <x:v>6</x:v>
      </x:c>
      <x:c r="D191" s="65" t="str">
        <x:v>27日</x:v>
      </x:c>
      <x:c r="E191" s="65" t="str">
        <x:v>スーパーリオエース2</x:v>
      </x:c>
      <x:c r="F191" s="65" t="str">
        <x:v>高設定機種として掲載（台番別数値なし）</x:v>
      </x:c>
      <x:c r="G191" s="65" t="str">
        <x:v>補助履歴 gran_kicona_osaka_latest_2026-09-21_v2.xlsx</x:v>
      </x:c>
      <x:c r="H191" s="65" t="str">
        <x:v>個別掲載URL・差枚・G数は元表に未収録</x:v>
      </x:c>
    </x:row>
    <x:row r="192">
      <x:c r="A192" s="76" t="n">
        <x:v>46200</x:v>
      </x:c>
      <x:c r="B192" s="65" t="str">
        <x:v>土</x:v>
      </x:c>
      <x:c r="C192" s="65" t="n">
        <x:v>6</x:v>
      </x:c>
      <x:c r="D192" s="65" t="str">
        <x:v>27日</x:v>
      </x:c>
      <x:c r="E192" s="65" t="str">
        <x:v>サンダーV</x:v>
      </x:c>
      <x:c r="F192" s="65" t="str">
        <x:v>高設定機種として掲載（台番別数値なし）</x:v>
      </x:c>
      <x:c r="G192" s="65" t="str">
        <x:v>補助履歴 gran_kicona_osaka_latest_2026-09-21_v2.xlsx</x:v>
      </x:c>
      <x:c r="H192" s="65" t="str">
        <x:v>個別掲載URL・差枚・G数は元表に未収録</x:v>
      </x:c>
    </x:row>
    <x:row r="193">
      <x:c r="A193" s="76" t="n">
        <x:v>46200</x:v>
      </x:c>
      <x:c r="B193" s="65" t="str">
        <x:v>土</x:v>
      </x:c>
      <x:c r="C193" s="65" t="n">
        <x:v>6</x:v>
      </x:c>
      <x:c r="D193" s="65" t="str">
        <x:v>27日</x:v>
      </x:c>
      <x:c r="E193" s="65" t="str">
        <x:v>ゴーゴージャグラー3</x:v>
      </x:c>
      <x:c r="F193" s="65" t="str">
        <x:v>高設定機種として掲載（台番別数値なし）</x:v>
      </x:c>
      <x:c r="G193" s="65" t="str">
        <x:v>補助履歴 gran_kicona_osaka_latest_2026-09-21_v2.xlsx</x:v>
      </x:c>
      <x:c r="H193" s="65" t="str">
        <x:v>個別掲載URL・差枚・G数は元表に未収録</x:v>
      </x:c>
    </x:row>
    <x:row r="194">
      <x:c r="A194" s="76" t="n">
        <x:v>46200</x:v>
      </x:c>
      <x:c r="B194" s="65" t="str">
        <x:v>土</x:v>
      </x:c>
      <x:c r="C194" s="65" t="n">
        <x:v>6</x:v>
      </x:c>
      <x:c r="D194" s="65" t="str">
        <x:v>27日</x:v>
      </x:c>
      <x:c r="E194" s="65" t="str">
        <x:v>ウルトラミラクルジャグラー</x:v>
      </x:c>
      <x:c r="F194" s="65" t="str">
        <x:v>高設定機種として掲載（台番別数値なし）</x:v>
      </x:c>
      <x:c r="G194" s="65" t="str">
        <x:v>補助履歴 gran_kicona_osaka_latest_2026-09-21_v2.xlsx</x:v>
      </x:c>
      <x:c r="H194" s="65" t="str">
        <x:v>個別掲載URL・差枚・G数は元表に未収録</x:v>
      </x:c>
    </x:row>
    <x:row r="195">
      <x:c r="A195" s="76" t="n">
        <x:v>46200</x:v>
      </x:c>
      <x:c r="B195" s="65" t="str">
        <x:v>土</x:v>
      </x:c>
      <x:c r="C195" s="65" t="n">
        <x:v>6</x:v>
      </x:c>
      <x:c r="D195" s="65" t="str">
        <x:v>27日</x:v>
      </x:c>
      <x:c r="E195" s="65" t="str">
        <x:v>からくりサーカス</x:v>
      </x:c>
      <x:c r="F195" s="65" t="str">
        <x:v>高設定機種として掲載（台番別数値なし）</x:v>
      </x:c>
      <x:c r="G195" s="65" t="str">
        <x:v>補助履歴 gran_kicona_osaka_latest_2026-09-21_v2.xlsx</x:v>
      </x:c>
      <x:c r="H195" s="65" t="str">
        <x:v>個別掲載URL・差枚・G数は元表に未収録</x:v>
      </x:c>
    </x:row>
    <x:row r="196">
      <x:c r="A196" s="76" t="n">
        <x:v>46200</x:v>
      </x:c>
      <x:c r="B196" s="65" t="str">
        <x:v>土</x:v>
      </x:c>
      <x:c r="C196" s="65" t="n">
        <x:v>6</x:v>
      </x:c>
      <x:c r="D196" s="65" t="str">
        <x:v>27日</x:v>
      </x:c>
      <x:c r="E196" s="65" t="str">
        <x:v>かぐや様は告らせたい</x:v>
      </x:c>
      <x:c r="F196" s="65" t="str">
        <x:v>高設定機種として掲載（台番別数値なし）</x:v>
      </x:c>
      <x:c r="G196" s="65" t="str">
        <x:v>補助履歴 gran_kicona_osaka_latest_2026-09-21_v2.xlsx</x:v>
      </x:c>
      <x:c r="H196" s="65" t="str">
        <x:v>個別掲載URL・差枚・G数は元表に未収録</x:v>
      </x:c>
    </x:row>
    <x:row r="197">
      <x:c r="A197" s="76" t="n">
        <x:v>46196</x:v>
      </x:c>
      <x:c r="B197" s="65" t="str">
        <x:v>火</x:v>
      </x:c>
      <x:c r="C197" s="65" t="n">
        <x:v>6</x:v>
      </x:c>
      <x:c r="D197" s="65"/>
      <x:c r="E197" s="65" t="str">
        <x:v>マギアレコード</x:v>
      </x:c>
      <x:c r="F197" s="65" t="str">
        <x:v>高設定機種として掲載（台番別数値なし）</x:v>
      </x:c>
      <x:c r="G197" s="65" t="str">
        <x:v>補助履歴 gran_kicona_osaka_latest_2026-09-21_v2.xlsx</x:v>
      </x:c>
      <x:c r="H197" s="65" t="str">
        <x:v>個別掲載URL・差枚・G数は元表に未収録</x:v>
      </x:c>
    </x:row>
    <x:row r="198">
      <x:c r="A198" s="76" t="n">
        <x:v>46196</x:v>
      </x:c>
      <x:c r="B198" s="65" t="str">
        <x:v>火</x:v>
      </x:c>
      <x:c r="C198" s="65" t="n">
        <x:v>6</x:v>
      </x:c>
      <x:c r="D198" s="65"/>
      <x:c r="E198" s="65" t="str">
        <x:v>ビッグドリーム THE GOLDEN PUSHER</x:v>
      </x:c>
      <x:c r="F198" s="65" t="str">
        <x:v>高設定機種として掲載（台番別数値なし）</x:v>
      </x:c>
      <x:c r="G198" s="65" t="str">
        <x:v>補助履歴 gran_kicona_osaka_latest_2026-09-21_v2.xlsx</x:v>
      </x:c>
      <x:c r="H198" s="65" t="str">
        <x:v>個別掲載URL・差枚・G数は元表に未収録</x:v>
      </x:c>
    </x:row>
    <x:row r="199">
      <x:c r="A199" s="76" t="n">
        <x:v>46196</x:v>
      </x:c>
      <x:c r="B199" s="65" t="str">
        <x:v>火</x:v>
      </x:c>
      <x:c r="C199" s="65" t="n">
        <x:v>6</x:v>
      </x:c>
      <x:c r="D199" s="65"/>
      <x:c r="E199" s="65" t="str">
        <x:v>ガンダムユニコーン 覚醒DRIVE</x:v>
      </x:c>
      <x:c r="F199" s="65" t="str">
        <x:v>高設定機種として掲載（台番別数値なし）</x:v>
      </x:c>
      <x:c r="G199" s="65" t="str">
        <x:v>補助履歴 gran_kicona_osaka_latest_2026-09-21_v2.xlsx</x:v>
      </x:c>
      <x:c r="H199" s="65" t="str">
        <x:v>個別掲載URL・差枚・G数は元表に未収録</x:v>
      </x:c>
    </x:row>
    <x:row r="200">
      <x:c r="A200" s="76" t="n">
        <x:v>46194</x:v>
      </x:c>
      <x:c r="B200" s="65" t="str">
        <x:v>日</x:v>
      </x:c>
      <x:c r="C200" s="65" t="n">
        <x:v>6</x:v>
      </x:c>
      <x:c r="D200" s="65"/>
      <x:c r="E200" s="65" t="str">
        <x:v>ゴーゴージャグラー3</x:v>
      </x:c>
      <x:c r="F200" s="65" t="str">
        <x:v>高設定機種として掲載（台番別数値なし）</x:v>
      </x:c>
      <x:c r="G200" s="65" t="str">
        <x:v>補助履歴 gran_kicona_osaka_latest_2026-09-21_v2.xlsx</x:v>
      </x:c>
      <x:c r="H200" s="65" t="str">
        <x:v>個別掲載URL・差枚・G数は元表に未収録</x:v>
      </x:c>
    </x:row>
    <x:row r="201">
      <x:c r="A201" s="76" t="n">
        <x:v>46192</x:v>
      </x:c>
      <x:c r="B201" s="65" t="str">
        <x:v>金</x:v>
      </x:c>
      <x:c r="C201" s="65" t="n">
        <x:v>6</x:v>
      </x:c>
      <x:c r="D201" s="65"/>
      <x:c r="E201" s="65" t="str">
        <x:v>スマスロ 甲鉄城のカバネリ 海門決戦</x:v>
      </x:c>
      <x:c r="F201" s="65" t="str">
        <x:v>高設定機種として掲載（台番別数値なし）</x:v>
      </x:c>
      <x:c r="G201" s="65" t="str">
        <x:v>補助履歴 gran_kicona_osaka_latest_2026-09-21_v2.xlsx</x:v>
      </x:c>
      <x:c r="H201" s="65" t="str">
        <x:v>個別掲載URL・差枚・G数は元表に未収録</x:v>
      </x:c>
    </x:row>
    <x:row r="202">
      <x:c r="A202" s="76" t="n">
        <x:v>46186</x:v>
      </x:c>
      <x:c r="B202" s="65" t="str">
        <x:v>土</x:v>
      </x:c>
      <x:c r="C202" s="65" t="n">
        <x:v>6</x:v>
      </x:c>
      <x:c r="D202" s="65"/>
      <x:c r="E202" s="65" t="str">
        <x:v>マギアレコード</x:v>
      </x:c>
      <x:c r="F202" s="65" t="str">
        <x:v>高設定機種として掲載（台番別数値なし）</x:v>
      </x:c>
      <x:c r="G202" s="65" t="str">
        <x:v>補助履歴 gran_kicona_osaka_latest_2026-09-21_v2.xlsx</x:v>
      </x:c>
      <x:c r="H202" s="65" t="str">
        <x:v>個別掲載URL・差枚・G数は元表に未収録</x:v>
      </x:c>
    </x:row>
    <x:row r="203">
      <x:c r="A203" s="76" t="n">
        <x:v>46186</x:v>
      </x:c>
      <x:c r="B203" s="65" t="str">
        <x:v>土</x:v>
      </x:c>
      <x:c r="C203" s="65" t="n">
        <x:v>6</x:v>
      </x:c>
      <x:c r="D203" s="65"/>
      <x:c r="E203" s="65" t="str">
        <x:v>ネオアイムジャグラーEX</x:v>
      </x:c>
      <x:c r="F203" s="65" t="str">
        <x:v>高設定機種として掲載（台番別数値なし）</x:v>
      </x:c>
      <x:c r="G203" s="65" t="str">
        <x:v>補助履歴 gran_kicona_osaka_latest_2026-09-21_v2.xlsx</x:v>
      </x:c>
      <x:c r="H203" s="65" t="str">
        <x:v>個別掲載URL・差枚・G数は元表に未収録</x:v>
      </x:c>
    </x:row>
    <x:row r="204">
      <x:c r="A204" s="76" t="n">
        <x:v>46186</x:v>
      </x:c>
      <x:c r="B204" s="65" t="str">
        <x:v>土</x:v>
      </x:c>
      <x:c r="C204" s="65" t="n">
        <x:v>6</x:v>
      </x:c>
      <x:c r="D204" s="65"/>
      <x:c r="E204" s="65" t="str">
        <x:v>BIRDIE WING</x:v>
      </x:c>
      <x:c r="F204" s="65" t="str">
        <x:v>高設定機種として掲載（台番別数値なし）</x:v>
      </x:c>
      <x:c r="G204" s="65" t="str">
        <x:v>補助履歴 gran_kicona_osaka_latest_2026-09-21_v2.xlsx</x:v>
      </x:c>
      <x:c r="H204" s="65" t="str">
        <x:v>個別掲載URL・差枚・G数は元表に未収録</x:v>
      </x:c>
    </x:row>
    <x:row r="205">
      <x:c r="A205" s="76" t="n">
        <x:v>46184</x:v>
      </x:c>
      <x:c r="B205" s="65" t="str">
        <x:v>木</x:v>
      </x:c>
      <x:c r="C205" s="65" t="n">
        <x:v>6</x:v>
      </x:c>
      <x:c r="D205" s="65" t="str">
        <x:v>11日（ゾロ目・★5）</x:v>
      </x:c>
      <x:c r="E205" s="65" t="str">
        <x:v>東京喰種</x:v>
      </x:c>
      <x:c r="F205" s="65" t="str">
        <x:v>高設定機種として掲載（台番別数値なし）</x:v>
      </x:c>
      <x:c r="G205" s="65" t="str">
        <x:v>補助履歴 gran_kicona_osaka_latest_2026-09-21_v2.xlsx</x:v>
      </x:c>
      <x:c r="H205" s="65" t="str">
        <x:v>個別掲載URL・差枚・G数は元表に未収録</x:v>
      </x:c>
    </x:row>
    <x:row r="206">
      <x:c r="A206" s="76" t="n">
        <x:v>46184</x:v>
      </x:c>
      <x:c r="B206" s="65" t="str">
        <x:v>木</x:v>
      </x:c>
      <x:c r="C206" s="65" t="n">
        <x:v>6</x:v>
      </x:c>
      <x:c r="D206" s="65" t="str">
        <x:v>11日（ゾロ目・★5）</x:v>
      </x:c>
      <x:c r="E206" s="65" t="str">
        <x:v>化物語</x:v>
      </x:c>
      <x:c r="F206" s="65" t="str">
        <x:v>高設定機種として掲載（台番別数値なし）</x:v>
      </x:c>
      <x:c r="G206" s="65" t="str">
        <x:v>補助履歴 gran_kicona_osaka_latest_2026-09-21_v2.xlsx</x:v>
      </x:c>
      <x:c r="H206" s="65" t="str">
        <x:v>個別掲載URL・差枚・G数は元表に未収録</x:v>
      </x:c>
    </x:row>
    <x:row r="207">
      <x:c r="A207" s="76" t="n">
        <x:v>46184</x:v>
      </x:c>
      <x:c r="B207" s="65" t="str">
        <x:v>木</x:v>
      </x:c>
      <x:c r="C207" s="65" t="n">
        <x:v>6</x:v>
      </x:c>
      <x:c r="D207" s="65" t="str">
        <x:v>11日（ゾロ目・★5）</x:v>
      </x:c>
      <x:c r="E207" s="65" t="str">
        <x:v>モンスターハンターライズ</x:v>
      </x:c>
      <x:c r="F207" s="65" t="str">
        <x:v>高設定機種として掲載（台番別数値なし）</x:v>
      </x:c>
      <x:c r="G207" s="65" t="str">
        <x:v>補助履歴 gran_kicona_osaka_latest_2026-09-21_v2.xlsx</x:v>
      </x:c>
      <x:c r="H207" s="65" t="str">
        <x:v>個別掲載URL・差枚・G数は元表に未収録</x:v>
      </x:c>
    </x:row>
    <x:row r="208">
      <x:c r="A208" s="76" t="n">
        <x:v>46184</x:v>
      </x:c>
      <x:c r="B208" s="65" t="str">
        <x:v>木</x:v>
      </x:c>
      <x:c r="C208" s="65" t="n">
        <x:v>6</x:v>
      </x:c>
      <x:c r="D208" s="65" t="str">
        <x:v>11日（ゾロ目・★5）</x:v>
      </x:c>
      <x:c r="E208" s="65" t="str">
        <x:v>モンキーターンV</x:v>
      </x:c>
      <x:c r="F208" s="65" t="str">
        <x:v>高設定機種として掲載（台番別数値なし）</x:v>
      </x:c>
      <x:c r="G208" s="65" t="str">
        <x:v>補助履歴 gran_kicona_osaka_latest_2026-09-21_v2.xlsx</x:v>
      </x:c>
      <x:c r="H208" s="65" t="str">
        <x:v>個別掲載URL・差枚・G数は元表に未収録</x:v>
      </x:c>
    </x:row>
    <x:row r="209">
      <x:c r="A209" s="76" t="n">
        <x:v>46184</x:v>
      </x:c>
      <x:c r="B209" s="65" t="str">
        <x:v>木</x:v>
      </x:c>
      <x:c r="C209" s="65" t="n">
        <x:v>6</x:v>
      </x:c>
      <x:c r="D209" s="65" t="str">
        <x:v>11日（ゾロ目・★5）</x:v>
      </x:c>
      <x:c r="E209" s="65" t="str">
        <x:v>ミスタージャグラー</x:v>
      </x:c>
      <x:c r="F209" s="65" t="str">
        <x:v>高設定機種として掲載（台番別数値なし）</x:v>
      </x:c>
      <x:c r="G209" s="65" t="str">
        <x:v>補助履歴 gran_kicona_osaka_latest_2026-09-21_v2.xlsx</x:v>
      </x:c>
      <x:c r="H209" s="65" t="str">
        <x:v>個別掲載URL・差枚・G数は元表に未収録</x:v>
      </x:c>
    </x:row>
    <x:row r="210">
      <x:c r="A210" s="76" t="n">
        <x:v>46184</x:v>
      </x:c>
      <x:c r="B210" s="65" t="str">
        <x:v>木</x:v>
      </x:c>
      <x:c r="C210" s="65" t="n">
        <x:v>6</x:v>
      </x:c>
      <x:c r="D210" s="65" t="str">
        <x:v>11日（ゾロ目・★5）</x:v>
      </x:c>
      <x:c r="E210" s="65" t="str">
        <x:v>ネオアイムジャグラーEX</x:v>
      </x:c>
      <x:c r="F210" s="65" t="str">
        <x:v>高設定機種として掲載（台番別数値なし）</x:v>
      </x:c>
      <x:c r="G210" s="65" t="str">
        <x:v>補助履歴 gran_kicona_osaka_latest_2026-09-21_v2.xlsx</x:v>
      </x:c>
      <x:c r="H210" s="65" t="str">
        <x:v>個別掲載URL・差枚・G数は元表に未収録</x:v>
      </x:c>
    </x:row>
    <x:row r="211">
      <x:c r="A211" s="76" t="n">
        <x:v>46184</x:v>
      </x:c>
      <x:c r="B211" s="65" t="str">
        <x:v>木</x:v>
      </x:c>
      <x:c r="C211" s="65" t="n">
        <x:v>6</x:v>
      </x:c>
      <x:c r="D211" s="65" t="str">
        <x:v>11日（ゾロ目・★5）</x:v>
      </x:c>
      <x:c r="E211" s="65" t="str">
        <x:v>スマスロ北斗の拳</x:v>
      </x:c>
      <x:c r="F211" s="65" t="str">
        <x:v>高設定機種として掲載（台番別数値なし）</x:v>
      </x:c>
      <x:c r="G211" s="65" t="str">
        <x:v>補助履歴 gran_kicona_osaka_latest_2026-09-21_v2.xlsx</x:v>
      </x:c>
      <x:c r="H211" s="65" t="str">
        <x:v>個別掲載URL・差枚・G数は元表に未収録</x:v>
      </x:c>
    </x:row>
    <x:row r="212">
      <x:c r="A212" s="76" t="n">
        <x:v>46184</x:v>
      </x:c>
      <x:c r="B212" s="65" t="str">
        <x:v>木</x:v>
      </x:c>
      <x:c r="C212" s="65" t="n">
        <x:v>6</x:v>
      </x:c>
      <x:c r="D212" s="65" t="str">
        <x:v>11日（ゾロ目・★5）</x:v>
      </x:c>
      <x:c r="E212" s="65" t="str">
        <x:v>スマスロ 甲鉄城のカバネリ 海門決戦</x:v>
      </x:c>
      <x:c r="F212" s="65" t="str">
        <x:v>高設定機種として掲載（台番別数値なし）</x:v>
      </x:c>
      <x:c r="G212" s="65" t="str">
        <x:v>補助履歴 gran_kicona_osaka_latest_2026-09-21_v2.xlsx</x:v>
      </x:c>
      <x:c r="H212" s="65" t="str">
        <x:v>個別掲載URL・差枚・G数は元表に未収録</x:v>
      </x:c>
    </x:row>
    <x:row r="213">
      <x:c r="A213" s="76" t="n">
        <x:v>46184</x:v>
      </x:c>
      <x:c r="B213" s="65" t="str">
        <x:v>木</x:v>
      </x:c>
      <x:c r="C213" s="65" t="n">
        <x:v>6</x:v>
      </x:c>
      <x:c r="D213" s="65" t="str">
        <x:v>11日（ゾロ目・★5）</x:v>
      </x:c>
      <x:c r="E213" s="65" t="str">
        <x:v>ウルトラミラクルジャグラー</x:v>
      </x:c>
      <x:c r="F213" s="65" t="str">
        <x:v>高設定機種として掲載（台番別数値なし）</x:v>
      </x:c>
      <x:c r="G213" s="65" t="str">
        <x:v>補助履歴 gran_kicona_osaka_latest_2026-09-21_v2.xlsx</x:v>
      </x:c>
      <x:c r="H213" s="65" t="str">
        <x:v>個別掲載URL・差枚・G数は元表に未収録</x:v>
      </x:c>
    </x:row>
    <x:row r="214">
      <x:c r="A214" s="76" t="n">
        <x:v>46182</x:v>
      </x:c>
      <x:c r="B214" s="65" t="str">
        <x:v>火</x:v>
      </x:c>
      <x:c r="C214" s="65" t="n">
        <x:v>6</x:v>
      </x:c>
      <x:c r="D214" s="65"/>
      <x:c r="E214" s="65" t="str">
        <x:v>ファンキージャグラー2</x:v>
      </x:c>
      <x:c r="F214" s="65" t="str">
        <x:v>高設定機種として掲載（台番別数値なし）</x:v>
      </x:c>
      <x:c r="G214" s="65" t="str">
        <x:v>補助履歴 gran_kicona_osaka_latest_2026-09-21_v2.xlsx</x:v>
      </x:c>
      <x:c r="H214" s="65" t="str">
        <x:v>個別掲載URL・差枚・G数は元表に未収録</x:v>
      </x:c>
    </x:row>
    <x:row r="215">
      <x:c r="A215" s="76" t="n">
        <x:v>46182</x:v>
      </x:c>
      <x:c r="B215" s="65" t="str">
        <x:v>火</x:v>
      </x:c>
      <x:c r="C215" s="65" t="n">
        <x:v>6</x:v>
      </x:c>
      <x:c r="D215" s="65"/>
      <x:c r="E215" s="65" t="str">
        <x:v>バイオハザード RE:3</x:v>
      </x:c>
      <x:c r="F215" s="65" t="str">
        <x:v>高設定機種として掲載（台番別数値なし）</x:v>
      </x:c>
      <x:c r="G215" s="65" t="str">
        <x:v>補助履歴 gran_kicona_osaka_latest_2026-09-21_v2.xlsx</x:v>
      </x:c>
      <x:c r="H215" s="65" t="str">
        <x:v>個別掲載URL・差枚・G数は元表に未収録</x:v>
      </x:c>
    </x:row>
    <x:row r="216">
      <x:c r="A216" s="76" t="n">
        <x:v>46182</x:v>
      </x:c>
      <x:c r="B216" s="65" t="str">
        <x:v>火</x:v>
      </x:c>
      <x:c r="C216" s="65" t="n">
        <x:v>6</x:v>
      </x:c>
      <x:c r="D216" s="65"/>
      <x:c r="E216" s="65" t="str">
        <x:v>アレックス ブライト</x:v>
      </x:c>
      <x:c r="F216" s="65" t="str">
        <x:v>高設定機種として掲載（台番別数値なし）</x:v>
      </x:c>
      <x:c r="G216" s="65" t="str">
        <x:v>補助履歴 gran_kicona_osaka_latest_2026-09-21_v2.xlsx</x:v>
      </x:c>
      <x:c r="H216" s="65" t="str">
        <x:v>個別掲載URL・差枚・G数は元表に未収録</x:v>
      </x:c>
    </x:row>
    <x:row r="217">
      <x:c r="A217" s="76" t="n">
        <x:v>46182</x:v>
      </x:c>
      <x:c r="B217" s="65" t="str">
        <x:v>火</x:v>
      </x:c>
      <x:c r="C217" s="65" t="n">
        <x:v>6</x:v>
      </x:c>
      <x:c r="D217" s="65"/>
      <x:c r="E217" s="65" t="str">
        <x:v>かぐや様は告らせたい</x:v>
      </x:c>
      <x:c r="F217" s="65" t="str">
        <x:v>高設定機種として掲載（台番別数値なし）</x:v>
      </x:c>
      <x:c r="G217" s="65" t="str">
        <x:v>補助履歴 gran_kicona_osaka_latest_2026-09-21_v2.xlsx</x:v>
      </x:c>
      <x:c r="H217" s="65" t="str">
        <x:v>個別掲載URL・差枚・G数は元表に未収録</x:v>
      </x:c>
    </x:row>
    <x:row r="218">
      <x:c r="A218" s="76" t="n">
        <x:v>46179</x:v>
      </x:c>
      <x:c r="B218" s="65" t="str">
        <x:v>土</x:v>
      </x:c>
      <x:c r="C218" s="65" t="n">
        <x:v>6</x:v>
      </x:c>
      <x:c r="D218" s="65" t="str">
        <x:v>6/6（月日ゾロ目）</x:v>
      </x:c>
      <x:c r="E218" s="65" t="str">
        <x:v>東京喰種</x:v>
      </x:c>
      <x:c r="F218" s="65" t="str">
        <x:v>高設定機種として掲載（台番別数値なし）</x:v>
      </x:c>
      <x:c r="G218" s="65" t="str">
        <x:v>補助履歴 gran_kicona_osaka_latest_2026-09-21_v2.xlsx</x:v>
      </x:c>
      <x:c r="H218" s="65" t="str">
        <x:v>個別掲載URL・差枚・G数は元表に未収録</x:v>
      </x:c>
    </x:row>
    <x:row r="219">
      <x:c r="A219" s="76" t="n">
        <x:v>46179</x:v>
      </x:c>
      <x:c r="B219" s="65" t="str">
        <x:v>土</x:v>
      </x:c>
      <x:c r="C219" s="65" t="n">
        <x:v>6</x:v>
      </x:c>
      <x:c r="D219" s="65" t="str">
        <x:v>6/6（月日ゾロ目）</x:v>
      </x:c>
      <x:c r="E219" s="65" t="str">
        <x:v>北斗の拳 転生2</x:v>
      </x:c>
      <x:c r="F219" s="65" t="str">
        <x:v>高設定機種として掲載（台番別数値なし）</x:v>
      </x:c>
      <x:c r="G219" s="65" t="str">
        <x:v>補助履歴 gran_kicona_osaka_latest_2026-09-21_v2.xlsx</x:v>
      </x:c>
      <x:c r="H219" s="65" t="str">
        <x:v>個別掲載URL・差枚・G数は元表に未収録</x:v>
      </x:c>
    </x:row>
    <x:row r="220">
      <x:c r="A220" s="76" t="n">
        <x:v>46179</x:v>
      </x:c>
      <x:c r="B220" s="65" t="str">
        <x:v>土</x:v>
      </x:c>
      <x:c r="C220" s="65" t="n">
        <x:v>6</x:v>
      </x:c>
      <x:c r="D220" s="65" t="str">
        <x:v>6/6（月日ゾロ目）</x:v>
      </x:c>
      <x:c r="E220" s="65" t="str">
        <x:v>モンスターハンターライズ</x:v>
      </x:c>
      <x:c r="F220" s="65" t="str">
        <x:v>高設定機種として掲載（台番別数値なし）</x:v>
      </x:c>
      <x:c r="G220" s="65" t="str">
        <x:v>補助履歴 gran_kicona_osaka_latest_2026-09-21_v2.xlsx</x:v>
      </x:c>
      <x:c r="H220" s="65" t="str">
        <x:v>個別掲載URL・差枚・G数は元表に未収録</x:v>
      </x:c>
    </x:row>
    <x:row r="221">
      <x:c r="A221" s="76" t="n">
        <x:v>46179</x:v>
      </x:c>
      <x:c r="B221" s="65" t="str">
        <x:v>土</x:v>
      </x:c>
      <x:c r="C221" s="65" t="n">
        <x:v>6</x:v>
      </x:c>
      <x:c r="D221" s="65" t="str">
        <x:v>6/6（月日ゾロ目）</x:v>
      </x:c>
      <x:c r="E221" s="65" t="str">
        <x:v>ミリオンゴッド-神々の軌跡-</x:v>
      </x:c>
      <x:c r="F221" s="65" t="str">
        <x:v>高設定機種として掲載（台番別数値なし）</x:v>
      </x:c>
      <x:c r="G221" s="65" t="str">
        <x:v>補助履歴 gran_kicona_osaka_latest_2026-09-21_v2.xlsx</x:v>
      </x:c>
      <x:c r="H221" s="65" t="str">
        <x:v>個別掲載URL・差枚・G数は元表に未収録</x:v>
      </x:c>
    </x:row>
    <x:row r="222">
      <x:c r="A222" s="76" t="n">
        <x:v>46179</x:v>
      </x:c>
      <x:c r="B222" s="65" t="str">
        <x:v>土</x:v>
      </x:c>
      <x:c r="C222" s="65" t="n">
        <x:v>6</x:v>
      </x:c>
      <x:c r="D222" s="65" t="str">
        <x:v>6/6（月日ゾロ目）</x:v>
      </x:c>
      <x:c r="E222" s="65" t="str">
        <x:v>ミスタージャグラー</x:v>
      </x:c>
      <x:c r="F222" s="65" t="str">
        <x:v>高設定機種として掲載（台番別数値なし）</x:v>
      </x:c>
      <x:c r="G222" s="65" t="str">
        <x:v>補助履歴 gran_kicona_osaka_latest_2026-09-21_v2.xlsx</x:v>
      </x:c>
      <x:c r="H222" s="65" t="str">
        <x:v>個別掲載URL・差枚・G数は元表に未収録</x:v>
      </x:c>
    </x:row>
    <x:row r="223">
      <x:c r="A223" s="76" t="n">
        <x:v>46179</x:v>
      </x:c>
      <x:c r="B223" s="65" t="str">
        <x:v>土</x:v>
      </x:c>
      <x:c r="C223" s="65" t="n">
        <x:v>6</x:v>
      </x:c>
      <x:c r="D223" s="65" t="str">
        <x:v>6/6（月日ゾロ目）</x:v>
      </x:c>
      <x:c r="E223" s="65" t="str">
        <x:v>マイジャグラーV</x:v>
      </x:c>
      <x:c r="F223" s="65" t="str">
        <x:v>高設定機種として掲載（台番別数値なし）</x:v>
      </x:c>
      <x:c r="G223" s="65" t="str">
        <x:v>補助履歴 gran_kicona_osaka_latest_2026-09-21_v2.xlsx</x:v>
      </x:c>
      <x:c r="H223" s="65" t="str">
        <x:v>個別掲載URL・差枚・G数は元表に未収録</x:v>
      </x:c>
    </x:row>
    <x:row r="224">
      <x:c r="A224" s="76" t="n">
        <x:v>46179</x:v>
      </x:c>
      <x:c r="B224" s="65" t="str">
        <x:v>土</x:v>
      </x:c>
      <x:c r="C224" s="65" t="n">
        <x:v>6</x:v>
      </x:c>
      <x:c r="D224" s="65" t="str">
        <x:v>6/6（月日ゾロ目）</x:v>
      </x:c>
      <x:c r="E224" s="65" t="str">
        <x:v>ネオアイムジャグラーEX</x:v>
      </x:c>
      <x:c r="F224" s="65" t="str">
        <x:v>高設定機種として掲載（台番別数値なし）</x:v>
      </x:c>
      <x:c r="G224" s="65" t="str">
        <x:v>補助履歴 gran_kicona_osaka_latest_2026-09-21_v2.xlsx</x:v>
      </x:c>
      <x:c r="H224" s="65" t="str">
        <x:v>個別掲載URL・差枚・G数は元表に未収録</x:v>
      </x:c>
    </x:row>
    <x:row r="225">
      <x:c r="A225" s="76" t="n">
        <x:v>46179</x:v>
      </x:c>
      <x:c r="B225" s="65" t="str">
        <x:v>土</x:v>
      </x:c>
      <x:c r="C225" s="65" t="n">
        <x:v>6</x:v>
      </x:c>
      <x:c r="D225" s="65" t="str">
        <x:v>6/6（月日ゾロ目）</x:v>
      </x:c>
      <x:c r="E225" s="65" t="str">
        <x:v>デビルメイクライ5</x:v>
      </x:c>
      <x:c r="F225" s="65" t="str">
        <x:v>高設定機種として掲載（台番別数値なし）</x:v>
      </x:c>
      <x:c r="G225" s="65" t="str">
        <x:v>補助履歴 gran_kicona_osaka_latest_2026-09-21_v2.xlsx</x:v>
      </x:c>
      <x:c r="H225" s="65" t="str">
        <x:v>個別掲載URL・差枚・G数は元表に未収録</x:v>
      </x:c>
    </x:row>
    <x:row r="226">
      <x:c r="A226" s="76" t="n">
        <x:v>46179</x:v>
      </x:c>
      <x:c r="B226" s="65" t="str">
        <x:v>土</x:v>
      </x:c>
      <x:c r="C226" s="65" t="n">
        <x:v>6</x:v>
      </x:c>
      <x:c r="D226" s="65" t="str">
        <x:v>6/6（月日ゾロ目）</x:v>
      </x:c>
      <x:c r="E226" s="65" t="str">
        <x:v>スマスロ 甲鉄城のカバネリ 海門決戦</x:v>
      </x:c>
      <x:c r="F226" s="65" t="str">
        <x:v>高設定機種として掲載（台番別数値なし）</x:v>
      </x:c>
      <x:c r="G226" s="65" t="str">
        <x:v>補助履歴 gran_kicona_osaka_latest_2026-09-21_v2.xlsx</x:v>
      </x:c>
      <x:c r="H226" s="65" t="str">
        <x:v>個別掲載URL・差枚・G数は元表に未収録</x:v>
      </x:c>
    </x:row>
    <x:row r="227">
      <x:c r="A227" s="76" t="n">
        <x:v>46179</x:v>
      </x:c>
      <x:c r="B227" s="65" t="str">
        <x:v>土</x:v>
      </x:c>
      <x:c r="C227" s="65" t="n">
        <x:v>6</x:v>
      </x:c>
      <x:c r="D227" s="65" t="str">
        <x:v>6/6（月日ゾロ目）</x:v>
      </x:c>
      <x:c r="E227" s="65" t="str">
        <x:v>アイムジャグラーEX</x:v>
      </x:c>
      <x:c r="F227" s="65" t="str">
        <x:v>高設定機種として掲載（台番別数値なし）</x:v>
      </x:c>
      <x:c r="G227" s="65" t="str">
        <x:v>補助履歴 gran_kicona_osaka_latest_2026-09-21_v2.xlsx</x:v>
      </x:c>
      <x:c r="H227" s="65" t="str">
        <x:v>個別掲載URL・差枚・G数は元表に未収録</x:v>
      </x:c>
    </x:row>
    <x:row r="228">
      <x:c r="A228" s="76" t="n">
        <x:v>46179</x:v>
      </x:c>
      <x:c r="B228" s="65" t="str">
        <x:v>土</x:v>
      </x:c>
      <x:c r="C228" s="65" t="n">
        <x:v>6</x:v>
      </x:c>
      <x:c r="D228" s="65" t="str">
        <x:v>6/6（月日ゾロ目）</x:v>
      </x:c>
      <x:c r="E228" s="65" t="str">
        <x:v>ToLOVEる TRANCE</x:v>
      </x:c>
      <x:c r="F228" s="65" t="str">
        <x:v>高設定機種として掲載（台番別数値なし）</x:v>
      </x:c>
      <x:c r="G228" s="65" t="str">
        <x:v>補助履歴 gran_kicona_osaka_latest_2026-09-21_v2.xlsx</x:v>
      </x:c>
      <x:c r="H228" s="65" t="str">
        <x:v>個別掲載URL・差枚・G数は元表に未収録</x:v>
      </x:c>
    </x:row>
    <x:row r="229">
      <x:c r="A229" s="76" t="n">
        <x:v>46178</x:v>
      </x:c>
      <x:c r="B229" s="65" t="str">
        <x:v>金</x:v>
      </x:c>
      <x:c r="C229" s="65" t="n">
        <x:v>6</x:v>
      </x:c>
      <x:c r="D229" s="65"/>
      <x:c r="E229" s="65" t="str">
        <x:v>化物語</x:v>
      </x:c>
      <x:c r="F229" s="65" t="str">
        <x:v>高設定機種として掲載（台番別数値なし）</x:v>
      </x:c>
      <x:c r="G229" s="65" t="str">
        <x:v>補助履歴 gran_kicona_osaka_latest_2026-09-21_v2.xlsx</x:v>
      </x:c>
      <x:c r="H229" s="65" t="str">
        <x:v>個別掲載URL・差枚・G数は元表に未収録</x:v>
      </x:c>
    </x:row>
    <x:row r="230">
      <x:c r="A230" s="76" t="n">
        <x:v>46176</x:v>
      </x:c>
      <x:c r="B230" s="65" t="str">
        <x:v>水</x:v>
      </x:c>
      <x:c r="C230" s="65" t="n">
        <x:v>6</x:v>
      </x:c>
      <x:c r="D230" s="65"/>
      <x:c r="E230" s="65" t="str">
        <x:v>攻殻機動隊</x:v>
      </x:c>
      <x:c r="F230" s="65" t="str">
        <x:v>高設定機種として掲載（台番別数値なし）</x:v>
      </x:c>
      <x:c r="G230" s="65" t="str">
        <x:v>補助履歴 gran_kicona_osaka_latest_2026-09-21_v2.xlsx</x:v>
      </x:c>
      <x:c r="H230" s="65" t="str">
        <x:v>個別掲載URL・差枚・G数は元表に未収録</x:v>
      </x:c>
    </x:row>
    <x:row r="231">
      <x:c r="A231" s="76" t="n">
        <x:v>46176</x:v>
      </x:c>
      <x:c r="B231" s="65" t="str">
        <x:v>水</x:v>
      </x:c>
      <x:c r="C231" s="65" t="n">
        <x:v>6</x:v>
      </x:c>
      <x:c r="D231" s="65"/>
      <x:c r="E231" s="65" t="str">
        <x:v>バイオハザード RE:3</x:v>
      </x:c>
      <x:c r="F231" s="65" t="str">
        <x:v>高設定機種として掲載（台番別数値なし）</x:v>
      </x:c>
      <x:c r="G231" s="65" t="str">
        <x:v>補助履歴 gran_kicona_osaka_latest_2026-09-21_v2.xlsx</x:v>
      </x:c>
      <x:c r="H231" s="65" t="str">
        <x:v>個別掲載URL・差枚・G数は元表に未収録</x:v>
      </x:c>
    </x:row>
    <x:row r="232">
      <x:c r="A232" s="76" t="n">
        <x:v>46176</x:v>
      </x:c>
      <x:c r="B232" s="65" t="str">
        <x:v>水</x:v>
      </x:c>
      <x:c r="C232" s="65" t="n">
        <x:v>6</x:v>
      </x:c>
      <x:c r="D232" s="65"/>
      <x:c r="E232" s="65" t="str">
        <x:v>スーパーリオエース2</x:v>
      </x:c>
      <x:c r="F232" s="65" t="str">
        <x:v>高設定機種として掲載（台番別数値なし）</x:v>
      </x:c>
      <x:c r="G232" s="65" t="str">
        <x:v>補助履歴 gran_kicona_osaka_latest_2026-09-21_v2.xlsx</x:v>
      </x:c>
      <x:c r="H232" s="65" t="str">
        <x:v>個別掲載URL・差枚・G数は元表に未収録</x:v>
      </x:c>
    </x:row>
    <x:row r="233">
      <x:c r="A233" s="76" t="n">
        <x:v>46174</x:v>
      </x:c>
      <x:c r="B233" s="65" t="str">
        <x:v>月</x:v>
      </x:c>
      <x:c r="C233" s="65" t="n">
        <x:v>6</x:v>
      </x:c>
      <x:c r="D233" s="65"/>
      <x:c r="E233" s="65" t="str">
        <x:v>ミリオンゴッド-神々の軌跡-</x:v>
      </x:c>
      <x:c r="F233" s="65" t="str">
        <x:v>高設定機種として掲載（台番別数値なし）</x:v>
      </x:c>
      <x:c r="G233" s="65" t="str">
        <x:v>補助履歴 gran_kicona_osaka_latest_2026-09-21_v2.xlsx</x:v>
      </x:c>
      <x:c r="H233" s="65" t="str">
        <x:v>個別掲載URL・差枚・G数は元表に未収録</x:v>
      </x:c>
    </x:row>
    <x:row r="234">
      <x:c r="A234" s="76" t="n">
        <x:v>46171</x:v>
      </x:c>
      <x:c r="B234" s="65" t="str">
        <x:v>金</x:v>
      </x:c>
      <x:c r="C234" s="65" t="n">
        <x:v>5</x:v>
      </x:c>
      <x:c r="D234" s="65"/>
      <x:c r="E234" s="65" t="str">
        <x:v>ミリオンゴッド-神々の軌跡-</x:v>
      </x:c>
      <x:c r="F234" s="65" t="str">
        <x:v>高設定機種として掲載（台番別数値なし）</x:v>
      </x:c>
      <x:c r="G234" s="65" t="str">
        <x:v>補助履歴 gran_kicona_osaka_latest_2026-09-21_v2.xlsx</x:v>
      </x:c>
      <x:c r="H234" s="65" t="str">
        <x:v>個別掲載URL・差枚・G数は元表に未収録</x:v>
      </x:c>
    </x:row>
    <x:row r="235">
      <x:c r="A235" s="76" t="n">
        <x:v>46169</x:v>
      </x:c>
      <x:c r="B235" s="65" t="str">
        <x:v>水</x:v>
      </x:c>
      <x:c r="C235" s="65" t="n">
        <x:v>5</x:v>
      </x:c>
      <x:c r="D235" s="65" t="str">
        <x:v>27日</x:v>
      </x:c>
      <x:c r="E235" s="65" t="str">
        <x:v>炎炎ノ消防隊2</x:v>
      </x:c>
      <x:c r="F235" s="65" t="str">
        <x:v>高設定機種として掲載（台番別数値なし）</x:v>
      </x:c>
      <x:c r="G235" s="65" t="str">
        <x:v>補助履歴 gran_kicona_osaka_latest_2026-09-21_v2.xlsx</x:v>
      </x:c>
      <x:c r="H235" s="65" t="str">
        <x:v>個別掲載URL・差枚・G数は元表に未収録</x:v>
      </x:c>
    </x:row>
    <x:row r="236">
      <x:c r="A236" s="76" t="n">
        <x:v>46169</x:v>
      </x:c>
      <x:c r="B236" s="65" t="str">
        <x:v>水</x:v>
      </x:c>
      <x:c r="C236" s="65" t="n">
        <x:v>5</x:v>
      </x:c>
      <x:c r="D236" s="65" t="str">
        <x:v>27日</x:v>
      </x:c>
      <x:c r="E236" s="65" t="str">
        <x:v>デビルメイクライ5</x:v>
      </x:c>
      <x:c r="F236" s="65" t="str">
        <x:v>高設定機種として掲載（台番別数値なし）</x:v>
      </x:c>
      <x:c r="G236" s="65" t="str">
        <x:v>補助履歴 gran_kicona_osaka_latest_2026-09-21_v2.xlsx</x:v>
      </x:c>
      <x:c r="H236" s="65" t="str">
        <x:v>個別掲載URL・差枚・G数は元表に未収録</x:v>
      </x:c>
    </x:row>
    <x:row r="237">
      <x:c r="A237" s="76" t="n">
        <x:v>46169</x:v>
      </x:c>
      <x:c r="B237" s="65" t="str">
        <x:v>水</x:v>
      </x:c>
      <x:c r="C237" s="65" t="n">
        <x:v>5</x:v>
      </x:c>
      <x:c r="D237" s="65" t="str">
        <x:v>27日</x:v>
      </x:c>
      <x:c r="E237" s="65" t="str">
        <x:v>スーパーブラックジャック</x:v>
      </x:c>
      <x:c r="F237" s="65" t="str">
        <x:v>高設定機種として掲載（台番別数値なし）</x:v>
      </x:c>
      <x:c r="G237" s="65" t="str">
        <x:v>補助履歴 gran_kicona_osaka_latest_2026-09-21_v2.xlsx</x:v>
      </x:c>
      <x:c r="H237" s="65" t="str">
        <x:v>個別掲載URL・差枚・G数は元表に未収録</x:v>
      </x:c>
    </x:row>
    <x:row r="238">
      <x:c r="A238" s="76" t="n">
        <x:v>46169</x:v>
      </x:c>
      <x:c r="B238" s="65" t="str">
        <x:v>水</x:v>
      </x:c>
      <x:c r="C238" s="65" t="n">
        <x:v>5</x:v>
      </x:c>
      <x:c r="D238" s="65" t="str">
        <x:v>27日</x:v>
      </x:c>
      <x:c r="E238" s="65" t="str">
        <x:v>ゴーゴージャグラー3</x:v>
      </x:c>
      <x:c r="F238" s="65" t="str">
        <x:v>高設定機種として掲載（台番別数値なし）</x:v>
      </x:c>
      <x:c r="G238" s="65" t="str">
        <x:v>補助履歴 gran_kicona_osaka_latest_2026-09-21_v2.xlsx</x:v>
      </x:c>
      <x:c r="H238" s="65" t="str">
        <x:v>個別掲載URL・差枚・G数は元表に未収録</x:v>
      </x:c>
    </x:row>
    <x:row r="239">
      <x:c r="A239" s="76" t="n">
        <x:v>46169</x:v>
      </x:c>
      <x:c r="B239" s="65" t="str">
        <x:v>水</x:v>
      </x:c>
      <x:c r="C239" s="65" t="n">
        <x:v>5</x:v>
      </x:c>
      <x:c r="D239" s="65" t="str">
        <x:v>27日</x:v>
      </x:c>
      <x:c r="E239" s="65" t="str">
        <x:v>ゴッドイーター リザレクション</x:v>
      </x:c>
      <x:c r="F239" s="65" t="str">
        <x:v>高設定機種として掲載（台番別数値なし）</x:v>
      </x:c>
      <x:c r="G239" s="65" t="str">
        <x:v>補助履歴 gran_kicona_osaka_latest_2026-09-21_v2.xlsx</x:v>
      </x:c>
      <x:c r="H239" s="65" t="str">
        <x:v>個別掲載URL・差枚・G数は元表に未収録</x:v>
      </x:c>
    </x:row>
    <x:row r="240">
      <x:c r="A240" s="76" t="n">
        <x:v>46163</x:v>
      </x:c>
      <x:c r="B240" s="65" t="str">
        <x:v>木</x:v>
      </x:c>
      <x:c r="C240" s="65" t="n">
        <x:v>5</x:v>
      </x:c>
      <x:c r="D240" s="65"/>
      <x:c r="E240" s="65" t="str">
        <x:v>ファンキージャグラー2</x:v>
      </x:c>
      <x:c r="F240" s="65" t="str">
        <x:v>高設定機種として掲載（台番別数値なし）</x:v>
      </x:c>
      <x:c r="G240" s="65" t="str">
        <x:v>補助履歴 gran_kicona_osaka_latest_2026-09-21_v2.xlsx</x:v>
      </x:c>
      <x:c r="H240" s="65" t="str">
        <x:v>個別掲載URL・差枚・G数は元表に未収録</x:v>
      </x:c>
    </x:row>
    <x:row r="241">
      <x:c r="A241" s="76" t="n">
        <x:v>46163</x:v>
      </x:c>
      <x:c r="B241" s="65" t="str">
        <x:v>木</x:v>
      </x:c>
      <x:c r="C241" s="65" t="n">
        <x:v>5</x:v>
      </x:c>
      <x:c r="D241" s="65"/>
      <x:c r="E241" s="65" t="str">
        <x:v>ジャグラーガールズSS</x:v>
      </x:c>
      <x:c r="F241" s="65" t="str">
        <x:v>高設定機種として掲載（台番別数値なし）</x:v>
      </x:c>
      <x:c r="G241" s="65" t="str">
        <x:v>補助履歴 gran_kicona_osaka_latest_2026-09-21_v2.xlsx</x:v>
      </x:c>
      <x:c r="H241" s="65" t="str">
        <x:v>個別掲載URL・差枚・G数は元表に未収録</x:v>
      </x:c>
    </x:row>
    <x:row r="242">
      <x:c r="A242" s="76" t="n">
        <x:v>46161</x:v>
      </x:c>
      <x:c r="B242" s="65" t="str">
        <x:v>火</x:v>
      </x:c>
      <x:c r="C242" s="65" t="n">
        <x:v>5</x:v>
      </x:c>
      <x:c r="D242" s="65"/>
      <x:c r="E242" s="65" t="str">
        <x:v>モンスターハンターライズ</x:v>
      </x:c>
      <x:c r="F242" s="65" t="str">
        <x:v>高設定機種として掲載（台番別数値なし）</x:v>
      </x:c>
      <x:c r="G242" s="65" t="str">
        <x:v>補助履歴 gran_kicona_osaka_latest_2026-09-21_v2.xlsx</x:v>
      </x:c>
      <x:c r="H242" s="65" t="str">
        <x:v>個別掲載URL・差枚・G数は元表に未収録</x:v>
      </x:c>
    </x:row>
    <x:row r="243">
      <x:c r="A243" s="76" t="n">
        <x:v>46161</x:v>
      </x:c>
      <x:c r="B243" s="65" t="str">
        <x:v>火</x:v>
      </x:c>
      <x:c r="C243" s="65" t="n">
        <x:v>5</x:v>
      </x:c>
      <x:c r="D243" s="65"/>
      <x:c r="E243" s="65" t="str">
        <x:v>ミリオンゴッド-神々の軌跡-</x:v>
      </x:c>
      <x:c r="F243" s="65" t="str">
        <x:v>高設定機種として掲載（台番別数値なし）</x:v>
      </x:c>
      <x:c r="G243" s="65" t="str">
        <x:v>補助履歴 gran_kicona_osaka_latest_2026-09-21_v2.xlsx</x:v>
      </x:c>
      <x:c r="H243" s="65" t="str">
        <x:v>個別掲載URL・差枚・G数は元表に未収録</x:v>
      </x:c>
    </x:row>
    <x:row r="244">
      <x:c r="A244" s="76" t="n">
        <x:v>46155</x:v>
      </x:c>
      <x:c r="B244" s="65" t="str">
        <x:v>水</x:v>
      </x:c>
      <x:c r="C244" s="65" t="n">
        <x:v>5</x:v>
      </x:c>
      <x:c r="D244" s="65"/>
      <x:c r="E244" s="65" t="str">
        <x:v>モンキーターンV</x:v>
      </x:c>
      <x:c r="F244" s="65" t="str">
        <x:v>高設定機種として掲載（台番別数値なし）</x:v>
      </x:c>
      <x:c r="G244" s="65" t="str">
        <x:v>補助履歴 gran_kicona_osaka_latest_2026-09-21_v2.xlsx</x:v>
      </x:c>
      <x:c r="H244" s="65" t="str">
        <x:v>個別掲載URL・差枚・G数は元表に未収録</x:v>
      </x:c>
    </x:row>
    <x:row r="245">
      <x:c r="A245" s="76" t="n">
        <x:v>46155</x:v>
      </x:c>
      <x:c r="B245" s="65" t="str">
        <x:v>水</x:v>
      </x:c>
      <x:c r="C245" s="65" t="n">
        <x:v>5</x:v>
      </x:c>
      <x:c r="D245" s="65"/>
      <x:c r="E245" s="65" t="str">
        <x:v>マギアレコード</x:v>
      </x:c>
      <x:c r="F245" s="65" t="str">
        <x:v>高設定機種として掲載（台番別数値なし）</x:v>
      </x:c>
      <x:c r="G245" s="65" t="str">
        <x:v>補助履歴 gran_kicona_osaka_latest_2026-09-21_v2.xlsx</x:v>
      </x:c>
      <x:c r="H245" s="65" t="str">
        <x:v>個別掲載URL・差枚・G数は元表に未収録</x:v>
      </x:c>
    </x:row>
    <x:row r="246">
      <x:c r="A246" s="76" t="n">
        <x:v>46155</x:v>
      </x:c>
      <x:c r="B246" s="65" t="str">
        <x:v>水</x:v>
      </x:c>
      <x:c r="C246" s="65" t="n">
        <x:v>5</x:v>
      </x:c>
      <x:c r="D246" s="65"/>
      <x:c r="E246" s="65" t="str">
        <x:v>スーパーリオエース2</x:v>
      </x:c>
      <x:c r="F246" s="65" t="str">
        <x:v>高設定機種として掲載（台番別数値なし）</x:v>
      </x:c>
      <x:c r="G246" s="65" t="str">
        <x:v>補助履歴 gran_kicona_osaka_latest_2026-09-21_v2.xlsx</x:v>
      </x:c>
      <x:c r="H246" s="65" t="str">
        <x:v>個別掲載URL・差枚・G数は元表に未収録</x:v>
      </x:c>
    </x:row>
    <x:row r="247">
      <x:c r="A247" s="76" t="n">
        <x:v>46155</x:v>
      </x:c>
      <x:c r="B247" s="65" t="str">
        <x:v>水</x:v>
      </x:c>
      <x:c r="C247" s="65" t="n">
        <x:v>5</x:v>
      </x:c>
      <x:c r="D247" s="65"/>
      <x:c r="E247" s="65" t="str">
        <x:v>スマスロ 甲鉄城のカバネリ 海門決戦</x:v>
      </x:c>
      <x:c r="F247" s="65" t="str">
        <x:v>高設定機種として掲載（台番別数値なし）</x:v>
      </x:c>
      <x:c r="G247" s="65" t="str">
        <x:v>補助履歴 gran_kicona_osaka_latest_2026-09-21_v2.xlsx</x:v>
      </x:c>
      <x:c r="H247" s="65" t="str">
        <x:v>個別掲載URL・差枚・G数は元表に未収録</x:v>
      </x:c>
    </x:row>
    <x:row r="248">
      <x:c r="A248" s="76" t="n">
        <x:v>46155</x:v>
      </x:c>
      <x:c r="B248" s="65" t="str">
        <x:v>水</x:v>
      </x:c>
      <x:c r="C248" s="65" t="n">
        <x:v>5</x:v>
      </x:c>
      <x:c r="D248" s="65"/>
      <x:c r="E248" s="65" t="str">
        <x:v>からくりサーカス</x:v>
      </x:c>
      <x:c r="F248" s="65" t="str">
        <x:v>高設定機種として掲載（台番別数値なし）</x:v>
      </x:c>
      <x:c r="G248" s="65" t="str">
        <x:v>補助履歴 gran_kicona_osaka_latest_2026-09-21_v2.xlsx</x:v>
      </x:c>
      <x:c r="H248" s="65" t="str">
        <x:v>個別掲載URL・差枚・G数は元表に未収録</x:v>
      </x:c>
    </x:row>
    <x:row r="249">
      <x:c r="A249" s="76" t="n">
        <x:v>46155</x:v>
      </x:c>
      <x:c r="B249" s="65" t="str">
        <x:v>水</x:v>
      </x:c>
      <x:c r="C249" s="65" t="n">
        <x:v>5</x:v>
      </x:c>
      <x:c r="D249" s="65"/>
      <x:c r="E249" s="65" t="str">
        <x:v>SHAKE</x:v>
      </x:c>
      <x:c r="F249" s="65" t="str">
        <x:v>高設定機種として掲載（台番別数値なし）</x:v>
      </x:c>
      <x:c r="G249" s="65" t="str">
        <x:v>補助履歴 gran_kicona_osaka_latest_2026-09-21_v2.xlsx</x:v>
      </x:c>
      <x:c r="H249" s="65" t="str">
        <x:v>個別掲載URL・差枚・G数は元表に未収録</x:v>
      </x:c>
    </x:row>
    <x:row r="250">
      <x:c r="A250" s="76" t="n">
        <x:v>46153</x:v>
      </x:c>
      <x:c r="B250" s="65" t="str">
        <x:v>月</x:v>
      </x:c>
      <x:c r="C250" s="65" t="n">
        <x:v>5</x:v>
      </x:c>
      <x:c r="D250" s="65" t="str">
        <x:v>11日（ゾロ目・★5）</x:v>
      </x:c>
      <x:c r="E250" s="65" t="str">
        <x:v>鉄拳6</x:v>
      </x:c>
      <x:c r="F250" s="65" t="str">
        <x:v>高設定機種として掲載（台番別数値なし）</x:v>
      </x:c>
      <x:c r="G250" s="65" t="str">
        <x:v>補助履歴 gran_kicona_osaka_latest_2026-09-21_v2.xlsx</x:v>
      </x:c>
      <x:c r="H250" s="65" t="str">
        <x:v>個別掲載URL・差枚・G数は元表に未収録</x:v>
      </x:c>
    </x:row>
    <x:row r="251">
      <x:c r="A251" s="76" t="n">
        <x:v>46153</x:v>
      </x:c>
      <x:c r="B251" s="65" t="str">
        <x:v>月</x:v>
      </x:c>
      <x:c r="C251" s="65" t="n">
        <x:v>5</x:v>
      </x:c>
      <x:c r="D251" s="65" t="str">
        <x:v>11日（ゾロ目・★5）</x:v>
      </x:c>
      <x:c r="E251" s="65" t="str">
        <x:v>新鬼武者3</x:v>
      </x:c>
      <x:c r="F251" s="65" t="str">
        <x:v>高設定機種として掲載（台番別数値なし）</x:v>
      </x:c>
      <x:c r="G251" s="65" t="str">
        <x:v>補助履歴 gran_kicona_osaka_latest_2026-09-21_v2.xlsx</x:v>
      </x:c>
      <x:c r="H251" s="65" t="str">
        <x:v>個別掲載URL・差枚・G数は元表に未収録</x:v>
      </x:c>
    </x:row>
    <x:row r="252">
      <x:c r="A252" s="76" t="n">
        <x:v>46153</x:v>
      </x:c>
      <x:c r="B252" s="65" t="str">
        <x:v>月</x:v>
      </x:c>
      <x:c r="C252" s="65" t="n">
        <x:v>5</x:v>
      </x:c>
      <x:c r="D252" s="65" t="str">
        <x:v>11日（ゾロ目・★5）</x:v>
      </x:c>
      <x:c r="E252" s="65" t="str">
        <x:v>攻殻機動隊</x:v>
      </x:c>
      <x:c r="F252" s="65" t="str">
        <x:v>高設定機種として掲載（台番別数値なし）</x:v>
      </x:c>
      <x:c r="G252" s="65" t="str">
        <x:v>補助履歴 gran_kicona_osaka_latest_2026-09-21_v2.xlsx</x:v>
      </x:c>
      <x:c r="H252" s="65" t="str">
        <x:v>個別掲載URL・差枚・G数は元表に未収録</x:v>
      </x:c>
    </x:row>
    <x:row r="253">
      <x:c r="A253" s="76" t="n">
        <x:v>46153</x:v>
      </x:c>
      <x:c r="B253" s="65" t="str">
        <x:v>月</x:v>
      </x:c>
      <x:c r="C253" s="65" t="n">
        <x:v>5</x:v>
      </x:c>
      <x:c r="D253" s="65" t="str">
        <x:v>11日（ゾロ目・★5）</x:v>
      </x:c>
      <x:c r="E253" s="65" t="str">
        <x:v>主役は銭形5</x:v>
      </x:c>
      <x:c r="F253" s="65" t="str">
        <x:v>高設定機種として掲載（台番別数値なし）</x:v>
      </x:c>
      <x:c r="G253" s="65" t="str">
        <x:v>補助履歴 gran_kicona_osaka_latest_2026-09-21_v2.xlsx</x:v>
      </x:c>
      <x:c r="H253" s="65" t="str">
        <x:v>個別掲載URL・差枚・G数は元表に未収録</x:v>
      </x:c>
    </x:row>
    <x:row r="254">
      <x:c r="A254" s="76" t="n">
        <x:v>46153</x:v>
      </x:c>
      <x:c r="B254" s="65" t="str">
        <x:v>月</x:v>
      </x:c>
      <x:c r="C254" s="65" t="n">
        <x:v>5</x:v>
      </x:c>
      <x:c r="D254" s="65" t="str">
        <x:v>11日（ゾロ目・★5）</x:v>
      </x:c>
      <x:c r="E254" s="65" t="str">
        <x:v>ヴァルヴレイヴ2</x:v>
      </x:c>
      <x:c r="F254" s="65" t="str">
        <x:v>高設定機種として掲載（台番別数値なし）</x:v>
      </x:c>
      <x:c r="G254" s="65" t="str">
        <x:v>補助履歴 gran_kicona_osaka_latest_2026-09-21_v2.xlsx</x:v>
      </x:c>
      <x:c r="H254" s="65" t="str">
        <x:v>個別掲載URL・差枚・G数は元表に未収録</x:v>
      </x:c>
    </x:row>
    <x:row r="255">
      <x:c r="A255" s="76" t="n">
        <x:v>46153</x:v>
      </x:c>
      <x:c r="B255" s="65" t="str">
        <x:v>月</x:v>
      </x:c>
      <x:c r="C255" s="65" t="n">
        <x:v>5</x:v>
      </x:c>
      <x:c r="D255" s="65" t="str">
        <x:v>11日（ゾロ目・★5）</x:v>
      </x:c>
      <x:c r="E255" s="65" t="str">
        <x:v>モンキーターンV</x:v>
      </x:c>
      <x:c r="F255" s="65" t="str">
        <x:v>高設定機種として掲載（台番別数値なし）</x:v>
      </x:c>
      <x:c r="G255" s="65" t="str">
        <x:v>補助履歴 gran_kicona_osaka_latest_2026-09-21_v2.xlsx</x:v>
      </x:c>
      <x:c r="H255" s="65" t="str">
        <x:v>個別掲載URL・差枚・G数は元表に未収録</x:v>
      </x:c>
    </x:row>
    <x:row r="256">
      <x:c r="A256" s="76" t="n">
        <x:v>46153</x:v>
      </x:c>
      <x:c r="B256" s="65" t="str">
        <x:v>月</x:v>
      </x:c>
      <x:c r="C256" s="65" t="n">
        <x:v>5</x:v>
      </x:c>
      <x:c r="D256" s="65" t="str">
        <x:v>11日（ゾロ目・★5）</x:v>
      </x:c>
      <x:c r="E256" s="65" t="str">
        <x:v>ミスタージャグラー</x:v>
      </x:c>
      <x:c r="F256" s="65" t="str">
        <x:v>高設定機種として掲載（台番別数値なし）</x:v>
      </x:c>
      <x:c r="G256" s="65" t="str">
        <x:v>補助履歴 gran_kicona_osaka_latest_2026-09-21_v2.xlsx</x:v>
      </x:c>
      <x:c r="H256" s="65" t="str">
        <x:v>個別掲載URL・差枚・G数は元表に未収録</x:v>
      </x:c>
    </x:row>
    <x:row r="257">
      <x:c r="A257" s="76" t="n">
        <x:v>46153</x:v>
      </x:c>
      <x:c r="B257" s="65" t="str">
        <x:v>月</x:v>
      </x:c>
      <x:c r="C257" s="65" t="n">
        <x:v>5</x:v>
      </x:c>
      <x:c r="D257" s="65" t="str">
        <x:v>11日（ゾロ目・★5）</x:v>
      </x:c>
      <x:c r="E257" s="65" t="str">
        <x:v>マギアレコード</x:v>
      </x:c>
      <x:c r="F257" s="65" t="str">
        <x:v>高設定機種として掲載（台番別数値なし）</x:v>
      </x:c>
      <x:c r="G257" s="65" t="str">
        <x:v>補助履歴 gran_kicona_osaka_latest_2026-09-21_v2.xlsx</x:v>
      </x:c>
      <x:c r="H257" s="65" t="str">
        <x:v>個別掲載URL・差枚・G数は元表に未収録</x:v>
      </x:c>
    </x:row>
    <x:row r="258">
      <x:c r="A258" s="76" t="n">
        <x:v>46153</x:v>
      </x:c>
      <x:c r="B258" s="65" t="str">
        <x:v>月</x:v>
      </x:c>
      <x:c r="C258" s="65" t="n">
        <x:v>5</x:v>
      </x:c>
      <x:c r="D258" s="65" t="str">
        <x:v>11日（ゾロ目・★5）</x:v>
      </x:c>
      <x:c r="E258" s="65" t="str">
        <x:v>マイジャグラーV</x:v>
      </x:c>
      <x:c r="F258" s="65" t="str">
        <x:v>高設定機種として掲載（台番別数値なし）</x:v>
      </x:c>
      <x:c r="G258" s="65" t="str">
        <x:v>補助履歴 gran_kicona_osaka_latest_2026-09-21_v2.xlsx</x:v>
      </x:c>
      <x:c r="H258" s="65" t="str">
        <x:v>個別掲載URL・差枚・G数は元表に未収録</x:v>
      </x:c>
    </x:row>
    <x:row r="259">
      <x:c r="A259" s="76" t="n">
        <x:v>46153</x:v>
      </x:c>
      <x:c r="B259" s="65" t="str">
        <x:v>月</x:v>
      </x:c>
      <x:c r="C259" s="65" t="n">
        <x:v>5</x:v>
      </x:c>
      <x:c r="D259" s="65" t="str">
        <x:v>11日（ゾロ目・★5）</x:v>
      </x:c>
      <x:c r="E259" s="65" t="str">
        <x:v>ハナビ</x:v>
      </x:c>
      <x:c r="F259" s="65" t="str">
        <x:v>高設定機種として掲載（台番別数値なし）</x:v>
      </x:c>
      <x:c r="G259" s="65" t="str">
        <x:v>補助履歴 gran_kicona_osaka_latest_2026-09-21_v2.xlsx</x:v>
      </x:c>
      <x:c r="H259" s="65" t="str">
        <x:v>個別掲載URL・差枚・G数は元表に未収録</x:v>
      </x:c>
    </x:row>
    <x:row r="260">
      <x:c r="A260" s="76" t="n">
        <x:v>46153</x:v>
      </x:c>
      <x:c r="B260" s="65" t="str">
        <x:v>月</x:v>
      </x:c>
      <x:c r="C260" s="65" t="n">
        <x:v>5</x:v>
      </x:c>
      <x:c r="D260" s="65" t="str">
        <x:v>11日（ゾロ目・★5）</x:v>
      </x:c>
      <x:c r="E260" s="65" t="str">
        <x:v>ネオアイムジャグラーEX</x:v>
      </x:c>
      <x:c r="F260" s="65" t="str">
        <x:v>高設定機種として掲載（台番別数値なし）</x:v>
      </x:c>
      <x:c r="G260" s="65" t="str">
        <x:v>補助履歴 gran_kicona_osaka_latest_2026-09-21_v2.xlsx</x:v>
      </x:c>
      <x:c r="H260" s="65" t="str">
        <x:v>個別掲載URL・差枚・G数は元表に未収録</x:v>
      </x:c>
    </x:row>
    <x:row r="261">
      <x:c r="A261" s="76" t="n">
        <x:v>46153</x:v>
      </x:c>
      <x:c r="B261" s="65" t="str">
        <x:v>月</x:v>
      </x:c>
      <x:c r="C261" s="65" t="n">
        <x:v>5</x:v>
      </x:c>
      <x:c r="D261" s="65" t="str">
        <x:v>11日（ゾロ目・★5）</x:v>
      </x:c>
      <x:c r="E261" s="65" t="str">
        <x:v>スーパーブラックジャック</x:v>
      </x:c>
      <x:c r="F261" s="65" t="str">
        <x:v>高設定機種として掲載（台番別数値なし）</x:v>
      </x:c>
      <x:c r="G261" s="65" t="str">
        <x:v>補助履歴 gran_kicona_osaka_latest_2026-09-21_v2.xlsx</x:v>
      </x:c>
      <x:c r="H261" s="65" t="str">
        <x:v>個別掲載URL・差枚・G数は元表に未収録</x:v>
      </x:c>
    </x:row>
    <x:row r="262">
      <x:c r="A262" s="76" t="n">
        <x:v>46153</x:v>
      </x:c>
      <x:c r="B262" s="65" t="str">
        <x:v>月</x:v>
      </x:c>
      <x:c r="C262" s="65" t="n">
        <x:v>5</x:v>
      </x:c>
      <x:c r="D262" s="65" t="str">
        <x:v>11日（ゾロ目・★5）</x:v>
      </x:c>
      <x:c r="E262" s="65" t="str">
        <x:v>スマスロ北斗の拳</x:v>
      </x:c>
      <x:c r="F262" s="65" t="str">
        <x:v>高設定機種として掲載（台番別数値なし）</x:v>
      </x:c>
      <x:c r="G262" s="65" t="str">
        <x:v>補助履歴 gran_kicona_osaka_latest_2026-09-21_v2.xlsx</x:v>
      </x:c>
      <x:c r="H262" s="65" t="str">
        <x:v>個別掲載URL・差枚・G数は元表に未収録</x:v>
      </x:c>
    </x:row>
    <x:row r="263">
      <x:c r="A263" s="76" t="n">
        <x:v>46153</x:v>
      </x:c>
      <x:c r="B263" s="65" t="str">
        <x:v>月</x:v>
      </x:c>
      <x:c r="C263" s="65" t="n">
        <x:v>5</x:v>
      </x:c>
      <x:c r="D263" s="65" t="str">
        <x:v>11日（ゾロ目・★5）</x:v>
      </x:c>
      <x:c r="E263" s="65" t="str">
        <x:v>ゴーゴージャグラー3</x:v>
      </x:c>
      <x:c r="F263" s="65" t="str">
        <x:v>高設定機種として掲載（台番別数値なし）</x:v>
      </x:c>
      <x:c r="G263" s="65" t="str">
        <x:v>補助履歴 gran_kicona_osaka_latest_2026-09-21_v2.xlsx</x:v>
      </x:c>
      <x:c r="H263" s="65" t="str">
        <x:v>個別掲載URL・差枚・G数は元表に未収録</x:v>
      </x:c>
    </x:row>
    <x:row r="264">
      <x:c r="A264" s="76" t="n">
        <x:v>46153</x:v>
      </x:c>
      <x:c r="B264" s="65" t="str">
        <x:v>月</x:v>
      </x:c>
      <x:c r="C264" s="65" t="n">
        <x:v>5</x:v>
      </x:c>
      <x:c r="D264" s="65" t="str">
        <x:v>11日（ゾロ目・★5）</x:v>
      </x:c>
      <x:c r="E264" s="65" t="str">
        <x:v>カバネリ</x:v>
      </x:c>
      <x:c r="F264" s="65" t="str">
        <x:v>高設定機種として掲載（台番別数値なし）</x:v>
      </x:c>
      <x:c r="G264" s="65" t="str">
        <x:v>補助履歴 gran_kicona_osaka_latest_2026-09-21_v2.xlsx</x:v>
      </x:c>
      <x:c r="H264" s="65" t="str">
        <x:v>個別掲載URL・差枚・G数は元表に未収録</x:v>
      </x:c>
    </x:row>
    <x:row r="265">
      <x:c r="A265" s="76" t="n">
        <x:v>46153</x:v>
      </x:c>
      <x:c r="B265" s="65" t="str">
        <x:v>月</x:v>
      </x:c>
      <x:c r="C265" s="65" t="n">
        <x:v>5</x:v>
      </x:c>
      <x:c r="D265" s="65" t="str">
        <x:v>11日（ゾロ目・★5）</x:v>
      </x:c>
      <x:c r="E265" s="65" t="str">
        <x:v>アレックス ブライト</x:v>
      </x:c>
      <x:c r="F265" s="65" t="str">
        <x:v>高設定機種として掲載（台番別数値なし）</x:v>
      </x:c>
      <x:c r="G265" s="65" t="str">
        <x:v>補助履歴 gran_kicona_osaka_latest_2026-09-21_v2.xlsx</x:v>
      </x:c>
      <x:c r="H265" s="65" t="str">
        <x:v>個別掲載URL・差枚・G数は元表に未収録</x:v>
      </x:c>
    </x:row>
    <x:row r="266">
      <x:c r="A266" s="76" t="n">
        <x:v>46153</x:v>
      </x:c>
      <x:c r="B266" s="65" t="str">
        <x:v>月</x:v>
      </x:c>
      <x:c r="C266" s="65" t="n">
        <x:v>5</x:v>
      </x:c>
      <x:c r="D266" s="65" t="str">
        <x:v>11日（ゾロ目・★5）</x:v>
      </x:c>
      <x:c r="E266" s="65" t="str">
        <x:v>からくりサーカス</x:v>
      </x:c>
      <x:c r="F266" s="65" t="str">
        <x:v>高設定機種として掲載（台番別数値なし）</x:v>
      </x:c>
      <x:c r="G266" s="65" t="str">
        <x:v>補助履歴 gran_kicona_osaka_latest_2026-09-21_v2.xlsx</x:v>
      </x:c>
      <x:c r="H266" s="65" t="str">
        <x:v>個別掲載URL・差枚・G数は元表に未収録</x:v>
      </x:c>
    </x:row>
    <x:row r="267">
      <x:c r="A267" s="76" t="n">
        <x:v>46153</x:v>
      </x:c>
      <x:c r="B267" s="65" t="str">
        <x:v>月</x:v>
      </x:c>
      <x:c r="C267" s="65" t="n">
        <x:v>5</x:v>
      </x:c>
      <x:c r="D267" s="65" t="str">
        <x:v>11日（ゾロ目・★5）</x:v>
      </x:c>
      <x:c r="E267" s="65" t="str">
        <x:v>かぐや様は告らせたい</x:v>
      </x:c>
      <x:c r="F267" s="65" t="str">
        <x:v>高設定機種として掲載（台番別数値なし）</x:v>
      </x:c>
      <x:c r="G267" s="65" t="str">
        <x:v>補助履歴 gran_kicona_osaka_latest_2026-09-21_v2.xlsx</x:v>
      </x:c>
      <x:c r="H267" s="65" t="str">
        <x:v>個別掲載URL・差枚・G数は元表に未収録</x:v>
      </x:c>
    </x:row>
    <x:row r="268">
      <x:c r="A268" s="76" t="n">
        <x:v>46151</x:v>
      </x:c>
      <x:c r="B268" s="65" t="str">
        <x:v>土</x:v>
      </x:c>
      <x:c r="C268" s="65" t="n">
        <x:v>5</x:v>
      </x:c>
      <x:c r="D268" s="65"/>
      <x:c r="E268" s="65" t="str">
        <x:v>スマスロ北斗の拳</x:v>
      </x:c>
      <x:c r="F268" s="65" t="str">
        <x:v>高設定機種として掲載（台番別数値なし）</x:v>
      </x:c>
      <x:c r="G268" s="65" t="str">
        <x:v>補助履歴 gran_kicona_osaka_latest_2026-09-21_v2.xlsx</x:v>
      </x:c>
      <x:c r="H268" s="65" t="str">
        <x:v>個別掲載URL・差枚・G数は元表に未収録</x:v>
      </x:c>
    </x:row>
    <x:row r="269">
      <x:c r="A269" s="76" t="n">
        <x:v>46151</x:v>
      </x:c>
      <x:c r="B269" s="65" t="str">
        <x:v>土</x:v>
      </x:c>
      <x:c r="C269" s="65" t="n">
        <x:v>5</x:v>
      </x:c>
      <x:c r="D269" s="65"/>
      <x:c r="E269" s="65" t="str">
        <x:v>スマスロ 甲鉄城のカバネリ 海門決戦</x:v>
      </x:c>
      <x:c r="F269" s="65" t="str">
        <x:v>高設定機種として掲載（台番別数値なし）</x:v>
      </x:c>
      <x:c r="G269" s="65" t="str">
        <x:v>補助履歴 gran_kicona_osaka_latest_2026-09-21_v2.xlsx</x:v>
      </x:c>
      <x:c r="H269" s="65" t="str">
        <x:v>個別掲載URL・差枚・G数は元表に未収録</x:v>
      </x:c>
    </x:row>
    <x:row r="270">
      <x:c r="A270" s="76" t="n">
        <x:v>46145</x:v>
      </x:c>
      <x:c r="B270" s="65" t="str">
        <x:v>日</x:v>
      </x:c>
      <x:c r="C270" s="65" t="n">
        <x:v>5</x:v>
      </x:c>
      <x:c r="D270" s="65"/>
      <x:c r="E270" s="65" t="str">
        <x:v>東京喰種</x:v>
      </x:c>
      <x:c r="F270" s="65" t="str">
        <x:v>高設定機種として掲載（台番別数値なし）</x:v>
      </x:c>
      <x:c r="G270" s="65" t="str">
        <x:v>補助履歴 gran_kicona_osaka_latest_2026-09-21_v2.xlsx</x:v>
      </x:c>
      <x:c r="H270" s="65" t="str">
        <x:v>個別掲載URL・差枚・G数は元表に未収録</x:v>
      </x:c>
    </x:row>
    <x:row r="271">
      <x:c r="A271" s="76" t="n">
        <x:v>46145</x:v>
      </x:c>
      <x:c r="B271" s="65" t="str">
        <x:v>日</x:v>
      </x:c>
      <x:c r="C271" s="65" t="n">
        <x:v>5</x:v>
      </x:c>
      <x:c r="D271" s="65"/>
      <x:c r="E271" s="65" t="str">
        <x:v>スマスロ北斗の拳</x:v>
      </x:c>
      <x:c r="F271" s="65" t="str">
        <x:v>高設定機種として掲載（台番別数値なし）</x:v>
      </x:c>
      <x:c r="G271" s="65" t="str">
        <x:v>補助履歴 gran_kicona_osaka_latest_2026-09-21_v2.xlsx</x:v>
      </x:c>
      <x:c r="H271" s="65" t="str">
        <x:v>個別掲載URL・差枚・G数は元表に未収録</x:v>
      </x:c>
    </x:row>
    <x:row r="272">
      <x:c r="A272" s="76" t="n">
        <x:v>46143</x:v>
      </x:c>
      <x:c r="B272" s="65" t="str">
        <x:v>金</x:v>
      </x:c>
      <x:c r="C272" s="65" t="n">
        <x:v>5</x:v>
      </x:c>
      <x:c r="D272" s="65"/>
      <x:c r="E272" s="65" t="str">
        <x:v>異世界かるてっとBT</x:v>
      </x:c>
      <x:c r="F272" s="65" t="str">
        <x:v>高設定機種として掲載（台番別数値なし）</x:v>
      </x:c>
      <x:c r="G272" s="65" t="str">
        <x:v>補助履歴 gran_kicona_osaka_latest_2026-09-21_v2.xlsx</x:v>
      </x:c>
      <x:c r="H272" s="65" t="str">
        <x:v>個別掲載URL・差枚・G数は元表に未収録</x:v>
      </x:c>
    </x:row>
    <x:row r="273">
      <x:c r="A273" s="76" t="n">
        <x:v>46143</x:v>
      </x:c>
      <x:c r="B273" s="65" t="str">
        <x:v>金</x:v>
      </x:c>
      <x:c r="C273" s="65" t="n">
        <x:v>5</x:v>
      </x:c>
      <x:c r="D273" s="65"/>
      <x:c r="E273" s="65" t="str">
        <x:v>沖ドキ！DUO アンコール</x:v>
      </x:c>
      <x:c r="F273" s="65" t="str">
        <x:v>高設定機種として掲載（台番別数値なし）</x:v>
      </x:c>
      <x:c r="G273" s="65" t="str">
        <x:v>補助履歴 gran_kicona_osaka_latest_2026-09-21_v2.xlsx</x:v>
      </x:c>
      <x:c r="H273" s="65" t="str">
        <x:v>個別掲載URL・差枚・G数は元表に未収録</x:v>
      </x:c>
    </x:row>
    <x:row r="274">
      <x:c r="A274" s="76" t="n">
        <x:v>46143</x:v>
      </x:c>
      <x:c r="B274" s="65" t="str">
        <x:v>金</x:v>
      </x:c>
      <x:c r="C274" s="65" t="n">
        <x:v>5</x:v>
      </x:c>
      <x:c r="D274" s="65"/>
      <x:c r="E274" s="65" t="str">
        <x:v>北斗の拳 転生2</x:v>
      </x:c>
      <x:c r="F274" s="65" t="str">
        <x:v>高設定機種として掲載（台番別数値なし）</x:v>
      </x:c>
      <x:c r="G274" s="65" t="str">
        <x:v>補助履歴 gran_kicona_osaka_latest_2026-09-21_v2.xlsx</x:v>
      </x:c>
      <x:c r="H274" s="65" t="str">
        <x:v>個別掲載URL・差枚・G数は元表に未収録</x:v>
      </x:c>
    </x:row>
    <x:row r="275">
      <x:c r="A275" s="76" t="n">
        <x:v>46143</x:v>
      </x:c>
      <x:c r="B275" s="65" t="str">
        <x:v>金</x:v>
      </x:c>
      <x:c r="C275" s="65" t="n">
        <x:v>5</x:v>
      </x:c>
      <x:c r="D275" s="65"/>
      <x:c r="E275" s="65" t="str">
        <x:v>ディスクアップ ULTRAREMIX</x:v>
      </x:c>
      <x:c r="F275" s="65" t="str">
        <x:v>高設定機種として掲載（台番別数値なし）</x:v>
      </x:c>
      <x:c r="G275" s="65" t="str">
        <x:v>補助履歴 gran_kicona_osaka_latest_2026-09-21_v2.xlsx</x:v>
      </x:c>
      <x:c r="H275" s="65" t="str">
        <x:v>個別掲載URL・差枚・G数は元表に未収録</x:v>
      </x:c>
    </x:row>
    <x:row r="276">
      <x:c r="A276" s="76" t="n">
        <x:v>46143</x:v>
      </x:c>
      <x:c r="B276" s="65" t="str">
        <x:v>金</x:v>
      </x:c>
      <x:c r="C276" s="65" t="n">
        <x:v>5</x:v>
      </x:c>
      <x:c r="D276" s="65"/>
      <x:c r="E276" s="65" t="str">
        <x:v>シャーマンキング</x:v>
      </x:c>
      <x:c r="F276" s="65" t="str">
        <x:v>高設定機種として掲載（台番別数値なし）</x:v>
      </x:c>
      <x:c r="G276" s="65" t="str">
        <x:v>補助履歴 gran_kicona_osaka_latest_2026-09-21_v2.xlsx</x:v>
      </x:c>
      <x:c r="H276" s="65" t="str">
        <x:v>個別掲載URL・差枚・G数は元表に未収録</x:v>
      </x:c>
    </x:row>
    <x:row r="277">
      <x:c r="A277" s="76" t="n">
        <x:v>46143</x:v>
      </x:c>
      <x:c r="B277" s="65" t="str">
        <x:v>金</x:v>
      </x:c>
      <x:c r="C277" s="65" t="n">
        <x:v>5</x:v>
      </x:c>
      <x:c r="D277" s="65"/>
      <x:c r="E277" s="65" t="str">
        <x:v>ゴーゴージャグラー3</x:v>
      </x:c>
      <x:c r="F277" s="65" t="str">
        <x:v>高設定機種として掲載（台番別数値なし）</x:v>
      </x:c>
      <x:c r="G277" s="65" t="str">
        <x:v>補助履歴 gran_kicona_osaka_latest_2026-09-21_v2.xlsx</x:v>
      </x:c>
      <x:c r="H277" s="65" t="str">
        <x:v>個別掲載URL・差枚・G数は元表に未収録</x:v>
      </x:c>
    </x:row>
    <x:row r="278">
      <x:c r="A278" s="76" t="n">
        <x:v>46143</x:v>
      </x:c>
      <x:c r="B278" s="65" t="str">
        <x:v>金</x:v>
      </x:c>
      <x:c r="C278" s="65" t="n">
        <x:v>5</x:v>
      </x:c>
      <x:c r="D278" s="65"/>
      <x:c r="E278" s="65" t="str">
        <x:v>ガンダムユニコーン</x:v>
      </x:c>
      <x:c r="F278" s="65" t="str">
        <x:v>高設定機種として掲載（台番別数値なし）</x:v>
      </x:c>
      <x:c r="G278" s="65" t="str">
        <x:v>補助履歴 gran_kicona_osaka_latest_2026-09-21_v2.xlsx</x:v>
      </x:c>
      <x:c r="H278" s="65" t="str">
        <x:v>個別掲載URL・差枚・G数は元表に未収録</x:v>
      </x:c>
    </x:row>
    <x:row r="279">
      <x:c r="A279" s="76" t="n">
        <x:v>46143</x:v>
      </x:c>
      <x:c r="B279" s="65" t="str">
        <x:v>金</x:v>
      </x:c>
      <x:c r="C279" s="65" t="n">
        <x:v>5</x:v>
      </x:c>
      <x:c r="D279" s="65"/>
      <x:c r="E279" s="65" t="str">
        <x:v>アズールレーン</x:v>
      </x:c>
      <x:c r="F279" s="65" t="str">
        <x:v>高設定機種として掲載（台番別数値なし）</x:v>
      </x:c>
      <x:c r="G279" s="65" t="str">
        <x:v>補助履歴 gran_kicona_osaka_latest_2026-09-21_v2.xlsx</x:v>
      </x:c>
      <x:c r="H279" s="65" t="str">
        <x:v>個別掲載URL・差枚・G数は元表に未収録</x:v>
      </x:c>
    </x:row>
    <x:row r="280">
      <x:c r="A280" s="76" t="n">
        <x:v>46141</x:v>
      </x:c>
      <x:c r="B280" s="65" t="str">
        <x:v>水</x:v>
      </x:c>
      <x:c r="C280" s="65" t="n">
        <x:v>4</x:v>
      </x:c>
      <x:c r="D280" s="65"/>
      <x:c r="E280" s="65" t="str">
        <x:v>ヨルムンガンド</x:v>
      </x:c>
      <x:c r="F280" s="65" t="str">
        <x:v>高設定機種として掲載（台番別数値なし）</x:v>
      </x:c>
      <x:c r="G280" s="65" t="str">
        <x:v>補助履歴 gran_kicona_osaka_latest_2026-09-21_v2.xlsx</x:v>
      </x:c>
      <x:c r="H280" s="65" t="str">
        <x:v>個別掲載URL・差枚・G数は元表に未収録</x:v>
      </x:c>
    </x:row>
    <x:row r="281">
      <x:c r="A281" s="76" t="n">
        <x:v>46141</x:v>
      </x:c>
      <x:c r="B281" s="65" t="str">
        <x:v>水</x:v>
      </x:c>
      <x:c r="C281" s="65" t="n">
        <x:v>4</x:v>
      </x:c>
      <x:c r="D281" s="65"/>
      <x:c r="E281" s="65" t="str">
        <x:v>シャーマンキング</x:v>
      </x:c>
      <x:c r="F281" s="65" t="str">
        <x:v>高設定機種として掲載（台番別数値なし）</x:v>
      </x:c>
      <x:c r="G281" s="65" t="str">
        <x:v>補助履歴 gran_kicona_osaka_latest_2026-09-21_v2.xlsx</x:v>
      </x:c>
      <x:c r="H281" s="65" t="str">
        <x:v>個別掲載URL・差枚・G数は元表に未収録</x:v>
      </x:c>
    </x:row>
    <x:row r="282">
      <x:c r="A282" s="76" t="n">
        <x:v>46141</x:v>
      </x:c>
      <x:c r="B282" s="65" t="str">
        <x:v>水</x:v>
      </x:c>
      <x:c r="C282" s="65" t="n">
        <x:v>4</x:v>
      </x:c>
      <x:c r="D282" s="65"/>
      <x:c r="E282" s="65" t="str">
        <x:v>クレアBT</x:v>
      </x:c>
      <x:c r="F282" s="65" t="str">
        <x:v>高設定機種として掲載（台番別数値なし）</x:v>
      </x:c>
      <x:c r="G282" s="65" t="str">
        <x:v>補助履歴 gran_kicona_osaka_latest_2026-09-21_v2.xlsx</x:v>
      </x:c>
      <x:c r="H282" s="65" t="str">
        <x:v>個別掲載URL・差枚・G数は元表に未収録</x:v>
      </x:c>
    </x:row>
    <x:row r="283">
      <x:c r="A283" s="76" t="n">
        <x:v>46141</x:v>
      </x:c>
      <x:c r="B283" s="65" t="str">
        <x:v>水</x:v>
      </x:c>
      <x:c r="C283" s="65" t="n">
        <x:v>4</x:v>
      </x:c>
      <x:c r="D283" s="65"/>
      <x:c r="E283" s="65" t="str">
        <x:v>からくりサーカス</x:v>
      </x:c>
      <x:c r="F283" s="65" t="str">
        <x:v>高設定機種として掲載（台番別数値なし）</x:v>
      </x:c>
      <x:c r="G283" s="65" t="str">
        <x:v>補助履歴 gran_kicona_osaka_latest_2026-09-21_v2.xlsx</x:v>
      </x:c>
      <x:c r="H283" s="65" t="str">
        <x:v>個別掲載URL・差枚・G数は元表に未収録</x:v>
      </x:c>
    </x:row>
    <x:row r="284">
      <x:c r="A284" s="76" t="n">
        <x:v>46141</x:v>
      </x:c>
      <x:c r="B284" s="65" t="str">
        <x:v>水</x:v>
      </x:c>
      <x:c r="C284" s="65" t="n">
        <x:v>4</x:v>
      </x:c>
      <x:c r="D284" s="65"/>
      <x:c r="E284" s="65" t="str">
        <x:v>かぐや様は告らせたい</x:v>
      </x:c>
      <x:c r="F284" s="65" t="str">
        <x:v>高設定機種として掲載（台番別数値なし）</x:v>
      </x:c>
      <x:c r="G284" s="65" t="str">
        <x:v>補助履歴 gran_kicona_osaka_latest_2026-09-21_v2.xlsx</x:v>
      </x:c>
      <x:c r="H284" s="65" t="str">
        <x:v>個別掲載URL・差枚・G数は元表に未収録</x:v>
      </x:c>
    </x:row>
    <x:row r="285">
      <x:c r="A285" s="76" t="n">
        <x:v>46141</x:v>
      </x:c>
      <x:c r="B285" s="65" t="str">
        <x:v>水</x:v>
      </x:c>
      <x:c r="C285" s="65" t="n">
        <x:v>4</x:v>
      </x:c>
      <x:c r="D285" s="65"/>
      <x:c r="E285" s="65" t="str">
        <x:v>ToLOVEる TRANCE</x:v>
      </x:c>
      <x:c r="F285" s="65" t="str">
        <x:v>高設定機種として掲載（台番別数値なし）</x:v>
      </x:c>
      <x:c r="G285" s="65" t="str">
        <x:v>補助履歴 gran_kicona_osaka_latest_2026-09-21_v2.xlsx</x:v>
      </x:c>
      <x:c r="H285" s="65" t="str">
        <x:v>個別掲載URL・差枚・G数は元表に未収録</x:v>
      </x:c>
    </x:row>
    <x:row r="286">
      <x:c r="A286" s="76" t="n">
        <x:v>46139</x:v>
      </x:c>
      <x:c r="B286" s="65" t="str">
        <x:v>月</x:v>
      </x:c>
      <x:c r="C286" s="65" t="n">
        <x:v>4</x:v>
      </x:c>
      <x:c r="D286" s="65" t="str">
        <x:v>27日</x:v>
      </x:c>
      <x:c r="E286" s="65" t="str">
        <x:v>鉄拳6</x:v>
      </x:c>
      <x:c r="F286" s="65" t="str">
        <x:v>高設定機種として掲載（台番別数値なし）</x:v>
      </x:c>
      <x:c r="G286" s="65" t="str">
        <x:v>補助履歴 gran_kicona_osaka_latest_2026-09-21_v2.xlsx</x:v>
      </x:c>
      <x:c r="H286" s="65" t="str">
        <x:v>個別掲載URL・差枚・G数は元表に未収録</x:v>
      </x:c>
    </x:row>
    <x:row r="287">
      <x:c r="A287" s="76" t="n">
        <x:v>46139</x:v>
      </x:c>
      <x:c r="B287" s="65" t="str">
        <x:v>月</x:v>
      </x:c>
      <x:c r="C287" s="65" t="n">
        <x:v>4</x:v>
      </x:c>
      <x:c r="D287" s="65" t="str">
        <x:v>27日</x:v>
      </x:c>
      <x:c r="E287" s="65" t="str">
        <x:v>東京喰種</x:v>
      </x:c>
      <x:c r="F287" s="65" t="str">
        <x:v>高設定機種として掲載（台番別数値なし）</x:v>
      </x:c>
      <x:c r="G287" s="65" t="str">
        <x:v>補助履歴 gran_kicona_osaka_latest_2026-09-21_v2.xlsx</x:v>
      </x:c>
      <x:c r="H287" s="65" t="str">
        <x:v>個別掲載URL・差枚・G数は元表に未収録</x:v>
      </x:c>
    </x:row>
    <x:row r="288">
      <x:c r="A288" s="76" t="n">
        <x:v>46139</x:v>
      </x:c>
      <x:c r="B288" s="65" t="str">
        <x:v>月</x:v>
      </x:c>
      <x:c r="C288" s="65" t="n">
        <x:v>4</x:v>
      </x:c>
      <x:c r="D288" s="65" t="str">
        <x:v>27日</x:v>
      </x:c>
      <x:c r="E288" s="65" t="str">
        <x:v>ヴァルヴレイヴ2</x:v>
      </x:c>
      <x:c r="F288" s="65" t="str">
        <x:v>高設定機種として掲載（台番別数値なし）</x:v>
      </x:c>
      <x:c r="G288" s="65" t="str">
        <x:v>補助履歴 gran_kicona_osaka_latest_2026-09-21_v2.xlsx</x:v>
      </x:c>
      <x:c r="H288" s="65" t="str">
        <x:v>個別掲載URL・差枚・G数は元表に未収録</x:v>
      </x:c>
    </x:row>
    <x:row r="289">
      <x:c r="A289" s="76" t="n">
        <x:v>46139</x:v>
      </x:c>
      <x:c r="B289" s="65" t="str">
        <x:v>月</x:v>
      </x:c>
      <x:c r="C289" s="65" t="n">
        <x:v>4</x:v>
      </x:c>
      <x:c r="D289" s="65" t="str">
        <x:v>27日</x:v>
      </x:c>
      <x:c r="E289" s="65" t="str">
        <x:v>モンスターハンターライズ</x:v>
      </x:c>
      <x:c r="F289" s="65" t="str">
        <x:v>高設定機種として掲載（台番別数値なし）</x:v>
      </x:c>
      <x:c r="G289" s="65" t="str">
        <x:v>補助履歴 gran_kicona_osaka_latest_2026-09-21_v2.xlsx</x:v>
      </x:c>
      <x:c r="H289" s="65" t="str">
        <x:v>個別掲載URL・差枚・G数は元表に未収録</x:v>
      </x:c>
    </x:row>
    <x:row r="290">
      <x:c r="A290" s="76" t="n">
        <x:v>46139</x:v>
      </x:c>
      <x:c r="B290" s="65" t="str">
        <x:v>月</x:v>
      </x:c>
      <x:c r="C290" s="65" t="n">
        <x:v>4</x:v>
      </x:c>
      <x:c r="D290" s="65" t="str">
        <x:v>27日</x:v>
      </x:c>
      <x:c r="E290" s="65" t="str">
        <x:v>ゴブリンスレイヤーII</x:v>
      </x:c>
      <x:c r="F290" s="65" t="str">
        <x:v>高設定機種として掲載（台番別数値なし）</x:v>
      </x:c>
      <x:c r="G290" s="65" t="str">
        <x:v>補助履歴 gran_kicona_osaka_latest_2026-09-21_v2.xlsx</x:v>
      </x:c>
      <x:c r="H290" s="65" t="str">
        <x:v>個別掲載URL・差枚・G数は元表に未収録</x:v>
      </x:c>
    </x:row>
    <x:row r="291">
      <x:c r="A291" s="76" t="n">
        <x:v>46139</x:v>
      </x:c>
      <x:c r="B291" s="65" t="str">
        <x:v>月</x:v>
      </x:c>
      <x:c r="C291" s="65" t="n">
        <x:v>4</x:v>
      </x:c>
      <x:c r="D291" s="65" t="str">
        <x:v>27日</x:v>
      </x:c>
      <x:c r="E291" s="65" t="str">
        <x:v>ゴッドイーター</x:v>
      </x:c>
      <x:c r="F291" s="65" t="str">
        <x:v>高設定機種として掲載（台番別数値なし）</x:v>
      </x:c>
      <x:c r="G291" s="65" t="str">
        <x:v>補助履歴 gran_kicona_osaka_latest_2026-09-21_v2.xlsx</x:v>
      </x:c>
      <x:c r="H291" s="65" t="str">
        <x:v>個別掲載URL・差枚・G数は元表に未収録</x:v>
      </x:c>
    </x:row>
    <x:row r="292">
      <x:c r="A292" s="76" t="n">
        <x:v>46139</x:v>
      </x:c>
      <x:c r="B292" s="65" t="str">
        <x:v>月</x:v>
      </x:c>
      <x:c r="C292" s="65" t="n">
        <x:v>4</x:v>
      </x:c>
      <x:c r="D292" s="65" t="str">
        <x:v>27日</x:v>
      </x:c>
      <x:c r="E292" s="65" t="str">
        <x:v>かぐや様は告らせたい</x:v>
      </x:c>
      <x:c r="F292" s="65" t="str">
        <x:v>高設定機種として掲載（台番別数値なし）</x:v>
      </x:c>
      <x:c r="G292" s="65" t="str">
        <x:v>補助履歴 gran_kicona_osaka_latest_2026-09-21_v2.xlsx</x:v>
      </x:c>
      <x:c r="H292" s="65" t="str">
        <x:v>個別掲載URL・差枚・G数は元表に未収録</x:v>
      </x:c>
    </x:row>
    <x:row r="293">
      <x:c r="A293" s="76" t="n">
        <x:v>46135</x:v>
      </x:c>
      <x:c r="B293" s="65" t="str">
        <x:v>木</x:v>
      </x:c>
      <x:c r="C293" s="65" t="n">
        <x:v>4</x:v>
      </x:c>
      <x:c r="D293" s="65"/>
      <x:c r="E293" s="65" t="str">
        <x:v>ミリオンゴッド-神々の軌跡-</x:v>
      </x:c>
      <x:c r="F293" s="65" t="str">
        <x:v>高設定機種として掲載（台番別数値なし）</x:v>
      </x:c>
      <x:c r="G293" s="65" t="str">
        <x:v>補助履歴 gran_kicona_osaka_latest_2026-09-21_v2.xlsx</x:v>
      </x:c>
      <x:c r="H293" s="65" t="str">
        <x:v>個別掲載URL・差枚・G数は元表に未収録</x:v>
      </x:c>
    </x:row>
    <x:row r="294">
      <x:c r="A294" s="76" t="n">
        <x:v>46135</x:v>
      </x:c>
      <x:c r="B294" s="65" t="str">
        <x:v>木</x:v>
      </x:c>
      <x:c r="C294" s="65" t="n">
        <x:v>4</x:v>
      </x:c>
      <x:c r="D294" s="65"/>
      <x:c r="E294" s="65" t="str">
        <x:v>マギアレコード</x:v>
      </x:c>
      <x:c r="F294" s="65" t="str">
        <x:v>高設定機種として掲載（台番別数値なし）</x:v>
      </x:c>
      <x:c r="G294" s="65" t="str">
        <x:v>補助履歴 gran_kicona_osaka_latest_2026-09-21_v2.xlsx</x:v>
      </x:c>
      <x:c r="H294" s="65" t="str">
        <x:v>個別掲載URL・差枚・G数は元表に未収録</x:v>
      </x:c>
    </x:row>
    <x:row r="295">
      <x:c r="A295" s="76" t="n">
        <x:v>46135</x:v>
      </x:c>
      <x:c r="B295" s="65" t="str">
        <x:v>木</x:v>
      </x:c>
      <x:c r="C295" s="65" t="n">
        <x:v>4</x:v>
      </x:c>
      <x:c r="D295" s="65"/>
      <x:c r="E295" s="65" t="str">
        <x:v>チバリヨ2</x:v>
      </x:c>
      <x:c r="F295" s="65" t="str">
        <x:v>高設定機種として掲載（台番別数値なし）</x:v>
      </x:c>
      <x:c r="G295" s="65" t="str">
        <x:v>補助履歴 gran_kicona_osaka_latest_2026-09-21_v2.xlsx</x:v>
      </x:c>
      <x:c r="H295" s="65" t="str">
        <x:v>個別掲載URL・差枚・G数は元表に未収録</x:v>
      </x:c>
    </x:row>
    <x:row r="296">
      <x:c r="A296" s="76" t="n">
        <x:v>46133</x:v>
      </x:c>
      <x:c r="B296" s="65" t="str">
        <x:v>火</x:v>
      </x:c>
      <x:c r="C296" s="65" t="n">
        <x:v>4</x:v>
      </x:c>
      <x:c r="D296" s="65"/>
      <x:c r="E296" s="65" t="str">
        <x:v>沖ドキ！BLACK</x:v>
      </x:c>
      <x:c r="F296" s="65" t="str">
        <x:v>高設定機種として掲載（台番別数値なし）</x:v>
      </x:c>
      <x:c r="G296" s="65" t="str">
        <x:v>補助履歴 gran_kicona_osaka_latest_2026-09-21_v2.xlsx</x:v>
      </x:c>
      <x:c r="H296" s="65" t="str">
        <x:v>個別掲載URL・差枚・G数は元表に未収録</x:v>
      </x:c>
    </x:row>
    <x:row r="297">
      <x:c r="A297" s="76" t="n">
        <x:v>46133</x:v>
      </x:c>
      <x:c r="B297" s="65" t="str">
        <x:v>火</x:v>
      </x:c>
      <x:c r="C297" s="65" t="n">
        <x:v>4</x:v>
      </x:c>
      <x:c r="D297" s="65"/>
      <x:c r="E297" s="65" t="str">
        <x:v>モンスターハンターライズ</x:v>
      </x:c>
      <x:c r="F297" s="65" t="str">
        <x:v>高設定機種として掲載（台番別数値なし）</x:v>
      </x:c>
      <x:c r="G297" s="65" t="str">
        <x:v>補助履歴 gran_kicona_osaka_latest_2026-09-21_v2.xlsx</x:v>
      </x:c>
      <x:c r="H297" s="65" t="str">
        <x:v>個別掲載URL・差枚・G数は元表に未収録</x:v>
      </x:c>
    </x:row>
    <x:row r="298">
      <x:c r="A298" s="76" t="n">
        <x:v>46133</x:v>
      </x:c>
      <x:c r="B298" s="65" t="str">
        <x:v>火</x:v>
      </x:c>
      <x:c r="C298" s="65" t="n">
        <x:v>4</x:v>
      </x:c>
      <x:c r="D298" s="65"/>
      <x:c r="E298" s="65" t="str">
        <x:v>ハナビ</x:v>
      </x:c>
      <x:c r="F298" s="65" t="str">
        <x:v>高設定機種として掲載（台番別数値なし）</x:v>
      </x:c>
      <x:c r="G298" s="65" t="str">
        <x:v>補助履歴 gran_kicona_osaka_latest_2026-09-21_v2.xlsx</x:v>
      </x:c>
      <x:c r="H298" s="65" t="str">
        <x:v>個別掲載URL・差枚・G数は元表に未収録</x:v>
      </x:c>
    </x:row>
    <x:row r="299">
      <x:c r="A299" s="76" t="n">
        <x:v>46133</x:v>
      </x:c>
      <x:c r="B299" s="65" t="str">
        <x:v>火</x:v>
      </x:c>
      <x:c r="C299" s="65" t="n">
        <x:v>4</x:v>
      </x:c>
      <x:c r="D299" s="65"/>
      <x:c r="E299" s="65" t="str">
        <x:v>ディスクアップ</x:v>
      </x:c>
      <x:c r="F299" s="65" t="str">
        <x:v>高設定機種として掲載（台番別数値なし）</x:v>
      </x:c>
      <x:c r="G299" s="65" t="str">
        <x:v>補助履歴 gran_kicona_osaka_latest_2026-09-21_v2.xlsx</x:v>
      </x:c>
      <x:c r="H299" s="65" t="str">
        <x:v>個別掲載URL・差枚・G数は元表に未収録</x:v>
      </x:c>
    </x:row>
    <x:row r="300">
      <x:c r="A300" s="76" t="n">
        <x:v>46133</x:v>
      </x:c>
      <x:c r="B300" s="65" t="str">
        <x:v>火</x:v>
      </x:c>
      <x:c r="C300" s="65" t="n">
        <x:v>4</x:v>
      </x:c>
      <x:c r="D300" s="65"/>
      <x:c r="E300" s="65" t="str">
        <x:v>カバネリ</x:v>
      </x:c>
      <x:c r="F300" s="65" t="str">
        <x:v>高設定機種として掲載（台番別数値なし）</x:v>
      </x:c>
      <x:c r="G300" s="65" t="str">
        <x:v>補助履歴 gran_kicona_osaka_latest_2026-09-21_v2.xlsx</x:v>
      </x:c>
      <x:c r="H300" s="65" t="str">
        <x:v>個別掲載URL・差枚・G数は元表に未収録</x:v>
      </x:c>
    </x:row>
    <x:row r="301">
      <x:c r="A301" s="76" t="n">
        <x:v>46131</x:v>
      </x:c>
      <x:c r="B301" s="65" t="str">
        <x:v>日</x:v>
      </x:c>
      <x:c r="C301" s="65" t="n">
        <x:v>4</x:v>
      </x:c>
      <x:c r="D301" s="65"/>
      <x:c r="E301" s="65" t="str">
        <x:v>鉄拳6</x:v>
      </x:c>
      <x:c r="F301" s="65" t="str">
        <x:v>高設定機種として掲載（台番別数値なし）</x:v>
      </x:c>
      <x:c r="G301" s="65" t="str">
        <x:v>補助履歴 gran_kicona_osaka_latest_2026-09-21_v2.xlsx</x:v>
      </x:c>
      <x:c r="H301" s="65" t="str">
        <x:v>個別掲載URL・差枚・G数は元表に未収録</x:v>
      </x:c>
    </x:row>
    <x:row r="302">
      <x:c r="A302" s="76" t="n">
        <x:v>46131</x:v>
      </x:c>
      <x:c r="B302" s="65" t="str">
        <x:v>日</x:v>
      </x:c>
      <x:c r="C302" s="65" t="n">
        <x:v>4</x:v>
      </x:c>
      <x:c r="D302" s="65"/>
      <x:c r="E302" s="65" t="str">
        <x:v>沖ドキ！DUO アンコール</x:v>
      </x:c>
      <x:c r="F302" s="65" t="str">
        <x:v>高設定機種として掲載（台番別数値なし）</x:v>
      </x:c>
      <x:c r="G302" s="65" t="str">
        <x:v>補助履歴 gran_kicona_osaka_latest_2026-09-21_v2.xlsx</x:v>
      </x:c>
      <x:c r="H302" s="65" t="str">
        <x:v>個別掲載URL・差枚・G数は元表に未収録</x:v>
      </x:c>
    </x:row>
    <x:row r="303">
      <x:c r="A303" s="76" t="n">
        <x:v>46131</x:v>
      </x:c>
      <x:c r="B303" s="65" t="str">
        <x:v>日</x:v>
      </x:c>
      <x:c r="C303" s="65" t="n">
        <x:v>4</x:v>
      </x:c>
      <x:c r="D303" s="65"/>
      <x:c r="E303" s="65" t="str">
        <x:v>ヨルムンガンド</x:v>
      </x:c>
      <x:c r="F303" s="65" t="str">
        <x:v>高設定機種として掲載（台番別数値なし）</x:v>
      </x:c>
      <x:c r="G303" s="65" t="str">
        <x:v>補助履歴 gran_kicona_osaka_latest_2026-09-21_v2.xlsx</x:v>
      </x:c>
      <x:c r="H303" s="65" t="str">
        <x:v>個別掲載URL・差枚・G数は元表に未収録</x:v>
      </x:c>
    </x:row>
    <x:row r="304">
      <x:c r="A304" s="76" t="n">
        <x:v>46131</x:v>
      </x:c>
      <x:c r="B304" s="65" t="str">
        <x:v>日</x:v>
      </x:c>
      <x:c r="C304" s="65" t="n">
        <x:v>4</x:v>
      </x:c>
      <x:c r="D304" s="65"/>
      <x:c r="E304" s="65" t="str">
        <x:v>スマスロ北斗の拳</x:v>
      </x:c>
      <x:c r="F304" s="65" t="str">
        <x:v>高設定機種として掲載（台番別数値なし）</x:v>
      </x:c>
      <x:c r="G304" s="65" t="str">
        <x:v>補助履歴 gran_kicona_osaka_latest_2026-09-21_v2.xlsx</x:v>
      </x:c>
      <x:c r="H304" s="65" t="str">
        <x:v>個別掲載URL・差枚・G数は元表に未収録</x:v>
      </x:c>
    </x:row>
    <x:row r="305">
      <x:c r="A305" s="76" t="n">
        <x:v>46125</x:v>
      </x:c>
      <x:c r="B305" s="65" t="str">
        <x:v>月</x:v>
      </x:c>
      <x:c r="C305" s="65" t="n">
        <x:v>4</x:v>
      </x:c>
      <x:c r="D305" s="65"/>
      <x:c r="E305" s="65" t="str">
        <x:v>スマスロ 東京リベンジャーズ</x:v>
      </x:c>
      <x:c r="F305" s="65" t="str">
        <x:v>高設定機種として掲載（台番別数値なし）</x:v>
      </x:c>
      <x:c r="G305" s="65" t="str">
        <x:v>補助履歴 gran_kicona_osaka_latest_2026-09-21_v2.xlsx</x:v>
      </x:c>
      <x:c r="H305" s="65" t="str">
        <x:v>個別掲載URL・差枚・G数は元表に未収録</x:v>
      </x:c>
    </x:row>
    <x:row r="306">
      <x:c r="A306" s="76" t="n">
        <x:v>46123</x:v>
      </x:c>
      <x:c r="B306" s="65" t="str">
        <x:v>土</x:v>
      </x:c>
      <x:c r="C306" s="65" t="n">
        <x:v>4</x:v>
      </x:c>
      <x:c r="D306" s="65" t="str">
        <x:v>11日（ゾロ目・★5）</x:v>
      </x:c>
      <x:c r="E306" s="65" t="str">
        <x:v>東京喰種</x:v>
      </x:c>
      <x:c r="F306" s="65" t="str">
        <x:v>高設定機種として掲載（台番別数値なし）</x:v>
      </x:c>
      <x:c r="G306" s="65" t="str">
        <x:v>補助履歴 gran_kicona_osaka_latest_2026-09-21_v2.xlsx</x:v>
      </x:c>
      <x:c r="H306" s="65" t="str">
        <x:v>個別掲載URL・差枚・G数は元表に未収録</x:v>
      </x:c>
    </x:row>
    <x:row r="307">
      <x:c r="A307" s="76" t="n">
        <x:v>46123</x:v>
      </x:c>
      <x:c r="B307" s="65" t="str">
        <x:v>土</x:v>
      </x:c>
      <x:c r="C307" s="65" t="n">
        <x:v>4</x:v>
      </x:c>
      <x:c r="D307" s="65" t="str">
        <x:v>11日（ゾロ目・★5）</x:v>
      </x:c>
      <x:c r="E307" s="65" t="str">
        <x:v>北斗の拳 転生2</x:v>
      </x:c>
      <x:c r="F307" s="65" t="str">
        <x:v>高設定機種として掲載（台番別数値なし）</x:v>
      </x:c>
      <x:c r="G307" s="65" t="str">
        <x:v>補助履歴 gran_kicona_osaka_latest_2026-09-21_v2.xlsx</x:v>
      </x:c>
      <x:c r="H307" s="65" t="str">
        <x:v>個別掲載URL・差枚・G数は元表に未収録</x:v>
      </x:c>
    </x:row>
    <x:row r="308">
      <x:c r="A308" s="76" t="n">
        <x:v>46123</x:v>
      </x:c>
      <x:c r="B308" s="65" t="str">
        <x:v>土</x:v>
      </x:c>
      <x:c r="C308" s="65" t="n">
        <x:v>4</x:v>
      </x:c>
      <x:c r="D308" s="65" t="str">
        <x:v>11日（ゾロ目・★5）</x:v>
      </x:c>
      <x:c r="E308" s="65" t="str">
        <x:v>化物語</x:v>
      </x:c>
      <x:c r="F308" s="65" t="str">
        <x:v>高設定機種として掲載（台番別数値なし）</x:v>
      </x:c>
      <x:c r="G308" s="65" t="str">
        <x:v>補助履歴 gran_kicona_osaka_latest_2026-09-21_v2.xlsx</x:v>
      </x:c>
      <x:c r="H308" s="65" t="str">
        <x:v>個別掲載URL・差枚・G数は元表に未収録</x:v>
      </x:c>
    </x:row>
    <x:row r="309">
      <x:c r="A309" s="76" t="n">
        <x:v>46123</x:v>
      </x:c>
      <x:c r="B309" s="65" t="str">
        <x:v>土</x:v>
      </x:c>
      <x:c r="C309" s="65" t="n">
        <x:v>4</x:v>
      </x:c>
      <x:c r="D309" s="65" t="str">
        <x:v>11日（ゾロ目・★5）</x:v>
      </x:c>
      <x:c r="E309" s="65" t="str">
        <x:v>主役は銭形5</x:v>
      </x:c>
      <x:c r="F309" s="65" t="str">
        <x:v>高設定機種として掲載（台番別数値なし）</x:v>
      </x:c>
      <x:c r="G309" s="65" t="str">
        <x:v>補助履歴 gran_kicona_osaka_latest_2026-09-21_v2.xlsx</x:v>
      </x:c>
      <x:c r="H309" s="65" t="str">
        <x:v>個別掲載URL・差枚・G数は元表に未収録</x:v>
      </x:c>
    </x:row>
    <x:row r="310">
      <x:c r="A310" s="76" t="n">
        <x:v>46123</x:v>
      </x:c>
      <x:c r="B310" s="65" t="str">
        <x:v>土</x:v>
      </x:c>
      <x:c r="C310" s="65" t="n">
        <x:v>4</x:v>
      </x:c>
      <x:c r="D310" s="65" t="str">
        <x:v>11日（ゾロ目・★5）</x:v>
      </x:c>
      <x:c r="E310" s="65" t="str">
        <x:v>マイジャグラーV</x:v>
      </x:c>
      <x:c r="F310" s="65" t="str">
        <x:v>高設定機種として掲載（台番別数値なし）</x:v>
      </x:c>
      <x:c r="G310" s="65" t="str">
        <x:v>補助履歴 gran_kicona_osaka_latest_2026-09-21_v2.xlsx</x:v>
      </x:c>
      <x:c r="H310" s="65" t="str">
        <x:v>個別掲載URL・差枚・G数は元表に未収録</x:v>
      </x:c>
    </x:row>
    <x:row r="311">
      <x:c r="A311" s="76" t="n">
        <x:v>46123</x:v>
      </x:c>
      <x:c r="B311" s="65" t="str">
        <x:v>土</x:v>
      </x:c>
      <x:c r="C311" s="65" t="n">
        <x:v>4</x:v>
      </x:c>
      <x:c r="D311" s="65" t="str">
        <x:v>11日（ゾロ目・★5）</x:v>
      </x:c>
      <x:c r="E311" s="65" t="str">
        <x:v>スマスロ 甲鉄城のカバネリ 海門決戦</x:v>
      </x:c>
      <x:c r="F311" s="65" t="str">
        <x:v>高設定機種として掲載（台番別数値なし）</x:v>
      </x:c>
      <x:c r="G311" s="65" t="str">
        <x:v>補助履歴 gran_kicona_osaka_latest_2026-09-21_v2.xlsx</x:v>
      </x:c>
      <x:c r="H311" s="65" t="str">
        <x:v>個別掲載URL・差枚・G数は元表に未収録</x:v>
      </x:c>
    </x:row>
    <x:row r="312">
      <x:c r="A312" s="76" t="n">
        <x:v>46123</x:v>
      </x:c>
      <x:c r="B312" s="65" t="str">
        <x:v>土</x:v>
      </x:c>
      <x:c r="C312" s="65" t="n">
        <x:v>4</x:v>
      </x:c>
      <x:c r="D312" s="65" t="str">
        <x:v>11日（ゾロ目・★5）</x:v>
      </x:c>
      <x:c r="E312" s="65" t="str">
        <x:v>アクダマドライブ</x:v>
      </x:c>
      <x:c r="F312" s="65" t="str">
        <x:v>高設定機種として掲載（台番別数値なし）</x:v>
      </x:c>
      <x:c r="G312" s="65" t="str">
        <x:v>補助履歴 gran_kicona_osaka_latest_2026-09-21_v2.xlsx</x:v>
      </x:c>
      <x:c r="H312" s="65" t="str">
        <x:v>個別掲載URL・差枚・G数は元表に未収録</x:v>
      </x:c>
    </x:row>
    <x:row r="313">
      <x:c r="A313" s="76" t="n">
        <x:v>46123</x:v>
      </x:c>
      <x:c r="B313" s="65" t="str">
        <x:v>土</x:v>
      </x:c>
      <x:c r="C313" s="65" t="n">
        <x:v>4</x:v>
      </x:c>
      <x:c r="D313" s="65" t="str">
        <x:v>11日（ゾロ目・★5）</x:v>
      </x:c>
      <x:c r="E313" s="65" t="str">
        <x:v>かぐや様は告らせたい</x:v>
      </x:c>
      <x:c r="F313" s="65" t="str">
        <x:v>高設定機種として掲載（台番別数値なし）</x:v>
      </x:c>
      <x:c r="G313" s="65" t="str">
        <x:v>補助履歴 gran_kicona_osaka_latest_2026-09-21_v2.xlsx</x:v>
      </x:c>
      <x:c r="H313" s="65" t="str">
        <x:v>個別掲載URL・差枚・G数は元表に未収録</x:v>
      </x:c>
    </x:row>
    <x:row r="314">
      <x:c r="A314" s="76" t="n">
        <x:v>46121</x:v>
      </x:c>
      <x:c r="B314" s="65" t="str">
        <x:v>木</x:v>
      </x:c>
      <x:c r="C314" s="65" t="n">
        <x:v>4</x:v>
      </x:c>
      <x:c r="D314" s="65"/>
      <x:c r="E314" s="65" t="str">
        <x:v>沖ドキ！BLACK</x:v>
      </x:c>
      <x:c r="F314" s="65" t="str">
        <x:v>高設定機種として掲載（台番別数値なし）</x:v>
      </x:c>
      <x:c r="G314" s="65" t="str">
        <x:v>補助履歴 gran_kicona_osaka_latest_2026-09-21_v2.xlsx</x:v>
      </x:c>
      <x:c r="H314" s="65" t="str">
        <x:v>個別掲載URL・差枚・G数は元表に未収録</x:v>
      </x:c>
    </x:row>
    <x:row r="315">
      <x:c r="A315" s="76" t="n">
        <x:v>46121</x:v>
      </x:c>
      <x:c r="B315" s="65" t="str">
        <x:v>木</x:v>
      </x:c>
      <x:c r="C315" s="65" t="n">
        <x:v>4</x:v>
      </x:c>
      <x:c r="D315" s="65"/>
      <x:c r="E315" s="65" t="str">
        <x:v>新ハナビ</x:v>
      </x:c>
      <x:c r="F315" s="65" t="str">
        <x:v>高設定機種として掲載（台番別数値なし）</x:v>
      </x:c>
      <x:c r="G315" s="65" t="str">
        <x:v>補助履歴 gran_kicona_osaka_latest_2026-09-21_v2.xlsx</x:v>
      </x:c>
      <x:c r="H315" s="65" t="str">
        <x:v>個別掲載URL・差枚・G数は元表に未収録</x:v>
      </x:c>
    </x:row>
    <x:row r="316">
      <x:c r="A316" s="76" t="n">
        <x:v>46121</x:v>
      </x:c>
      <x:c r="B316" s="65" t="str">
        <x:v>木</x:v>
      </x:c>
      <x:c r="C316" s="65" t="n">
        <x:v>4</x:v>
      </x:c>
      <x:c r="D316" s="65"/>
      <x:c r="E316" s="65" t="str">
        <x:v>スマスロ北斗の拳</x:v>
      </x:c>
      <x:c r="F316" s="65" t="str">
        <x:v>高設定機種として掲載（台番別数値なし）</x:v>
      </x:c>
      <x:c r="G316" s="65" t="str">
        <x:v>補助履歴 gran_kicona_osaka_latest_2026-09-21_v2.xlsx</x:v>
      </x:c>
      <x:c r="H316" s="65" t="str">
        <x:v>個別掲載URL・差枚・G数は元表に未収録</x:v>
      </x:c>
    </x:row>
    <x:row r="317">
      <x:c r="A317" s="76" t="n">
        <x:v>46115</x:v>
      </x:c>
      <x:c r="B317" s="65" t="str">
        <x:v>金</x:v>
      </x:c>
      <x:c r="C317" s="65" t="n">
        <x:v>4</x:v>
      </x:c>
      <x:c r="D317" s="65"/>
      <x:c r="E317" s="65" t="str">
        <x:v>東京喰種</x:v>
      </x:c>
      <x:c r="F317" s="65" t="str">
        <x:v>高設定機種として掲載（台番別数値なし）</x:v>
      </x:c>
      <x:c r="G317" s="65" t="str">
        <x:v>補助履歴 gran_kicona_osaka_latest_2026-09-21_v2.xlsx</x:v>
      </x:c>
      <x:c r="H317" s="65" t="str">
        <x:v>個別掲載URL・差枚・G数は元表に未収録</x:v>
      </x:c>
    </x:row>
    <x:row r="318">
      <x:c r="A318" s="76" t="n">
        <x:v>46115</x:v>
      </x:c>
      <x:c r="B318" s="65" t="str">
        <x:v>金</x:v>
      </x:c>
      <x:c r="C318" s="65" t="n">
        <x:v>4</x:v>
      </x:c>
      <x:c r="D318" s="65"/>
      <x:c r="E318" s="65" t="str">
        <x:v>攻殻機動隊</x:v>
      </x:c>
      <x:c r="F318" s="65" t="str">
        <x:v>高設定機種として掲載（台番別数値なし）</x:v>
      </x:c>
      <x:c r="G318" s="65" t="str">
        <x:v>補助履歴 gran_kicona_osaka_latest_2026-09-21_v2.xlsx</x:v>
      </x:c>
      <x:c r="H318" s="65" t="str">
        <x:v>個別掲載URL・差枚・G数は元表に未収録</x:v>
      </x:c>
    </x:row>
    <x:row r="319">
      <x:c r="A319" s="76" t="n">
        <x:v>46115</x:v>
      </x:c>
      <x:c r="B319" s="65" t="str">
        <x:v>金</x:v>
      </x:c>
      <x:c r="C319" s="65" t="n">
        <x:v>4</x:v>
      </x:c>
      <x:c r="D319" s="65"/>
      <x:c r="E319" s="65" t="str">
        <x:v>ヴァルヴレイヴ2</x:v>
      </x:c>
      <x:c r="F319" s="65" t="str">
        <x:v>高設定機種として掲載（台番別数値なし）</x:v>
      </x:c>
      <x:c r="G319" s="65" t="str">
        <x:v>補助履歴 gran_kicona_osaka_latest_2026-09-21_v2.xlsx</x:v>
      </x:c>
      <x:c r="H319" s="65" t="str">
        <x:v>個別掲載URL・差枚・G数は元表に未収録</x:v>
      </x:c>
    </x:row>
    <x:row r="320">
      <x:c r="A320" s="76" t="n">
        <x:v>46115</x:v>
      </x:c>
      <x:c r="B320" s="65" t="str">
        <x:v>金</x:v>
      </x:c>
      <x:c r="C320" s="65" t="n">
        <x:v>4</x:v>
      </x:c>
      <x:c r="D320" s="65"/>
      <x:c r="E320" s="65" t="str">
        <x:v>モンキーターンV</x:v>
      </x:c>
      <x:c r="F320" s="65" t="str">
        <x:v>高設定機種として掲載（台番別数値なし）</x:v>
      </x:c>
      <x:c r="G320" s="65" t="str">
        <x:v>補助履歴 gran_kicona_osaka_latest_2026-09-21_v2.xlsx</x:v>
      </x:c>
      <x:c r="H320" s="65" t="str">
        <x:v>個別掲載URL・差枚・G数は元表に未収録</x:v>
      </x:c>
    </x:row>
    <x:row r="321">
      <x:c r="A321" s="76" t="n">
        <x:v>46115</x:v>
      </x:c>
      <x:c r="B321" s="65" t="str">
        <x:v>金</x:v>
      </x:c>
      <x:c r="C321" s="65" t="n">
        <x:v>4</x:v>
      </x:c>
      <x:c r="D321" s="65"/>
      <x:c r="E321" s="65" t="str">
        <x:v>シャーマンキング</x:v>
      </x:c>
      <x:c r="F321" s="65" t="str">
        <x:v>高設定機種として掲載（台番別数値なし）</x:v>
      </x:c>
      <x:c r="G321" s="65" t="str">
        <x:v>補助履歴 gran_kicona_osaka_latest_2026-09-21_v2.xlsx</x:v>
      </x:c>
      <x:c r="H321" s="65" t="str">
        <x:v>個別掲載URL・差枚・G数は元表に未収録</x:v>
      </x:c>
    </x:row>
    <x:row r="322">
      <x:c r="A322" s="76" t="n">
        <x:v>46115</x:v>
      </x:c>
      <x:c r="B322" s="65" t="str">
        <x:v>金</x:v>
      </x:c>
      <x:c r="C322" s="65" t="n">
        <x:v>4</x:v>
      </x:c>
      <x:c r="D322" s="65"/>
      <x:c r="E322" s="65" t="str">
        <x:v>からくりサーカス</x:v>
      </x:c>
      <x:c r="F322" s="65" t="str">
        <x:v>高設定機種として掲載（台番別数値なし）</x:v>
      </x:c>
      <x:c r="G322" s="65" t="str">
        <x:v>補助履歴 gran_kicona_osaka_latest_2026-09-21_v2.xlsx</x:v>
      </x:c>
      <x:c r="H322" s="65" t="str">
        <x:v>個別掲載URL・差枚・G数は元表に未収録</x:v>
      </x:c>
    </x:row>
    <x:row r="323">
      <x:c r="A323" s="76" t="n">
        <x:v>46115</x:v>
      </x:c>
      <x:c r="B323" s="65" t="str">
        <x:v>金</x:v>
      </x:c>
      <x:c r="C323" s="65" t="n">
        <x:v>4</x:v>
      </x:c>
      <x:c r="D323" s="65"/>
      <x:c r="E323" s="65" t="str">
        <x:v>ToLOVEるダークネス</x:v>
      </x:c>
      <x:c r="F323" s="65" t="str">
        <x:v>高設定機種として掲載（台番別数値なし）</x:v>
      </x:c>
      <x:c r="G323" s="65" t="str">
        <x:v>補助履歴 gran_kicona_osaka_latest_2026-09-21_v2.xlsx</x:v>
      </x:c>
      <x:c r="H323" s="65" t="str">
        <x:v>個別掲載URL・差枚・G数は元表に未収録</x:v>
      </x:c>
    </x:row>
    <x:row r="324">
      <x:c r="A324" s="76" t="n">
        <x:v>46113</x:v>
      </x:c>
      <x:c r="B324" s="65" t="str">
        <x:v>水</x:v>
      </x:c>
      <x:c r="C324" s="65" t="n">
        <x:v>4</x:v>
      </x:c>
      <x:c r="D324" s="65"/>
      <x:c r="E324" s="65" t="str">
        <x:v>無職転生 ～異世界行ったら本気だす～</x:v>
      </x:c>
      <x:c r="F324" s="65" t="str">
        <x:v>高設定機種として掲載（台番別数値なし）</x:v>
      </x:c>
      <x:c r="G324" s="65" t="str">
        <x:v>補助履歴 gran_kicona_osaka_latest_2026-09-21_v2.xlsx</x:v>
      </x:c>
      <x:c r="H324" s="65" t="str">
        <x:v>個別掲載URL・差枚・G数は元表に未収録</x:v>
      </x:c>
    </x:row>
    <x:row r="325">
      <x:c r="A325" s="76" t="n">
        <x:v>46113</x:v>
      </x:c>
      <x:c r="B325" s="65" t="str">
        <x:v>水</x:v>
      </x:c>
      <x:c r="C325" s="65" t="n">
        <x:v>4</x:v>
      </x:c>
      <x:c r="D325" s="65"/>
      <x:c r="E325" s="65" t="str">
        <x:v>炎炎ノ消防隊2</x:v>
      </x:c>
      <x:c r="F325" s="65" t="str">
        <x:v>高設定機種として掲載（台番別数値なし）</x:v>
      </x:c>
      <x:c r="G325" s="65" t="str">
        <x:v>補助履歴 gran_kicona_osaka_latest_2026-09-21_v2.xlsx</x:v>
      </x:c>
      <x:c r="H325" s="65" t="str">
        <x:v>個別掲載URL・差枚・G数は元表に未収録</x:v>
      </x:c>
    </x:row>
    <x:row r="326">
      <x:c r="A326" s="76" t="n">
        <x:v>46113</x:v>
      </x:c>
      <x:c r="B326" s="65" t="str">
        <x:v>水</x:v>
      </x:c>
      <x:c r="C326" s="65" t="n">
        <x:v>4</x:v>
      </x:c>
      <x:c r="D326" s="65"/>
      <x:c r="E326" s="65" t="str">
        <x:v>シャーマンキング</x:v>
      </x:c>
      <x:c r="F326" s="65" t="str">
        <x:v>高設定機種として掲載（台番別数値なし）</x:v>
      </x:c>
      <x:c r="G326" s="65" t="str">
        <x:v>補助履歴 gran_kicona_osaka_latest_2026-09-21_v2.xlsx</x:v>
      </x:c>
      <x:c r="H326" s="65" t="str">
        <x:v>個別掲載URL・差枚・G数は元表に未収録</x:v>
      </x:c>
    </x:row>
    <x:row r="327">
      <x:c r="A327" s="76" t="n">
        <x:v>46284</x:v>
      </x:c>
      <x:c r="B327" s="65" t="str">
        <x:v>土</x:v>
      </x:c>
      <x:c r="C327" s="65" t="n">
        <x:v>9</x:v>
      </x:c>
      <x:c r="D327" s="65" t="str">
        <x:v>9のつく日</x:v>
      </x:c>
      <x:c r="E327" s="65" t="str">
        <x:v>スマスロ北斗の拳</x:v>
      </x:c>
      <x:c r="F327" s="65" t="str">
        <x:v>高設定機種として掲載（台番別数値なし）</x:v>
      </x:c>
      <x:c r="G327" s="65" t="str">
        <x:v>補助履歴 gran_kicona_osaka_latest_2026-09-21_v2.xlsx</x:v>
      </x:c>
      <x:c r="H327" s="65" t="str">
        <x:v>個別掲載URL・差枚・G数は元表に未収録</x:v>
      </x:c>
    </x:row>
    <x:row r="328">
      <x:c r="A328" s="76" t="n">
        <x:v>46284</x:v>
      </x:c>
      <x:c r="B328" s="65" t="str">
        <x:v>土</x:v>
      </x:c>
      <x:c r="C328" s="65" t="n">
        <x:v>9</x:v>
      </x:c>
      <x:c r="D328" s="65" t="str">
        <x:v>9のつく日</x:v>
      </x:c>
      <x:c r="E328" s="65" t="str">
        <x:v>マギアレコード</x:v>
      </x:c>
      <x:c r="F328" s="65" t="str">
        <x:v>高設定機種として掲載（台番別数値なし）</x:v>
      </x:c>
      <x:c r="G328" s="65" t="str">
        <x:v>補助履歴 gran_kicona_osaka_latest_2026-09-21_v2.xlsx</x:v>
      </x:c>
      <x:c r="H328" s="65" t="str">
        <x:v>個別掲載URL・差枚・G数は元表に未収録</x:v>
      </x:c>
    </x:row>
    <x:row r="329">
      <x:c r="A329" s="76" t="n">
        <x:v>46284</x:v>
      </x:c>
      <x:c r="B329" s="65" t="str">
        <x:v>土</x:v>
      </x:c>
      <x:c r="C329" s="65" t="n">
        <x:v>9</x:v>
      </x:c>
      <x:c r="D329" s="65" t="str">
        <x:v>9のつく日</x:v>
      </x:c>
      <x:c r="E329" s="65" t="str">
        <x:v>ヴァルヴレイヴ2</x:v>
      </x:c>
      <x:c r="F329" s="65" t="str">
        <x:v>高設定機種として掲載（台番別数値なし）</x:v>
      </x:c>
      <x:c r="G329" s="65" t="str">
        <x:v>補助履歴 gran_kicona_osaka_latest_2026-09-21_v2.xlsx</x:v>
      </x:c>
      <x:c r="H329" s="65" t="str">
        <x:v>個別掲載URL・差枚・G数は元表に未収録</x:v>
      </x:c>
    </x:row>
    <x:row r="330">
      <x:c r="A330" t="n">
        <x:v>46287</x:v>
      </x:c>
      <x:c r="B330" t="str">
        <x:v>火</x:v>
      </x:c>
      <x:c r="C330" t="n">
        <x:v>9</x:v>
      </x:c>
      <x:c r="D330" t="str">
        <x:v>ユーザー確認</x:v>
      </x:c>
      <x:c r="E330" t="str">
        <x:v>とある魔術の禁書目録2</x:v>
      </x:c>
      <x:c r="F330" t="str">
        <x:v>機種単位の確定対象（台番別数値なし）</x:v>
      </x:c>
      <x:c r="G330" t="str">
        <x:v>ユーザー確認（2026/09/27）</x:v>
      </x:c>
      <x:c r="H330" t="str">
        <x:v>台番別差枚・回転数の提供なし</x:v>
      </x:c>
    </x:row>
  </x:sheetData>
  <x:mergeCells>
    <x:mergeCell ref="A1:H1"/>
    <x:mergeCell ref="A2:H2"/>
  </x:mergeCells>
  <x:pageMargins left="0.7" right="0.7" top="0.75" bottom="0.75" header="0.3" footer="0.3"/>
  <x:tableParts count="1">
    <x:tablePart xmlns:r="http://schemas.openxmlformats.org/officeDocument/2006/relationships" r:id="Reb621e33e7cf4b9a"/>
  </x:tableParts>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25" hidden="0" customWidth="1"/>
    <x:col min="2" max="2" width="13" hidden="0" customWidth="1"/>
    <x:col min="3" max="3" width="18" hidden="0" customWidth="1"/>
    <x:col min="4" max="4" width="25" hidden="0" customWidth="1"/>
    <x:col min="5" max="5" width="22" hidden="0" customWidth="1"/>
    <x:col min="6" max="6" width="28" hidden="0" customWidth="1"/>
    <x:col min="7" max="7" width="30" hidden="0" customWidth="1"/>
    <x:col min="8" max="8" width="50" hidden="0" customWidth="1"/>
  </x:cols>
  <x:sheetData>
    <x:row r="1" ht="32" customHeight="1">
      <x:c r="A1" s="1023" t="str">
        <x:v>投入傾向 再検証｜2026年4月9日〜9月19日</x:v>
      </x:c>
      <x:c r="B1" s="1023"/>
      <x:c r="C1" s="1023"/>
      <x:c r="D1" s="1023"/>
      <x:c r="E1" s="1023"/>
      <x:c r="F1" s="1023"/>
      <x:c r="G1" s="1023"/>
      <x:c r="H1" s="1023"/>
    </x:row>
    <x:row r="2" ht="32" customHeight="1">
      <x:c r="A2" s="1027" t="str">
        <x:v>対象台データ580件と「高設定機種掲載履歴」324件を再集計。結果の強さより、独立日数・選定方法・記録欠損を重視。</x:v>
      </x:c>
      <x:c r="B2" s="1027"/>
      <x:c r="C2" s="1027"/>
      <x:c r="D2" s="1027"/>
      <x:c r="E2" s="1027"/>
      <x:c r="F2" s="1027"/>
      <x:c r="G2" s="1027"/>
      <x:c r="H2" s="1027"/>
    </x:row>
    <x:row r="3" ht="38" customHeight="1">
      <x:c r="A3" s="1027" t="str">
        <x:v>主な見立て：末尾・曜日より、主力機種の再登場と一部台番帯の再利用が候補。ただし「高設定確定」の実測ではなく公開対象台の偏りを含む。</x:v>
      </x:c>
      <x:c r="B3" s="1027"/>
      <x:c r="C3" s="1027"/>
      <x:c r="D3" s="1027"/>
      <x:c r="E3" s="1027"/>
      <x:c r="F3" s="1027"/>
      <x:c r="G3" s="1027"/>
      <x:c r="H3" s="1027"/>
    </x:row>
    <x:row r="4">
      <x:c r="A4" s="1035"/>
      <x:c r="B4" s="1035"/>
      <x:c r="C4" s="1035"/>
      <x:c r="D4" s="1035"/>
      <x:c r="E4" s="1035"/>
      <x:c r="F4" s="1035"/>
      <x:c r="G4" s="1035"/>
      <x:c r="H4" s="1035"/>
    </x:row>
    <x:row r="5" ht="24" customHeight="1">
      <x:c r="A5" s="1046" t="str">
        <x:v>対象範囲とデータ品質</x:v>
      </x:c>
      <x:c r="B5" s="1046"/>
      <x:c r="C5" s="1046"/>
      <x:c r="D5" s="1046"/>
      <x:c r="E5" s="1046"/>
      <x:c r="F5" s="1046"/>
      <x:c r="G5" s="1046"/>
      <x:c r="H5" s="1046"/>
    </x:row>
    <x:row r="6">
      <x:c r="A6" s="1037" t="str">
        <x:v>指標</x:v>
      </x:c>
      <x:c r="B6" s="1037" t="str">
        <x:v>値</x:v>
      </x:c>
      <x:c r="C6" s="1037" t="str">
        <x:v>読み方</x:v>
      </x:c>
      <x:c r="D6" s="1037"/>
      <x:c r="E6" s="1037"/>
      <x:c r="F6" s="1037"/>
      <x:c r="G6" s="1037"/>
      <x:c r="H6" s="1037"/>
    </x:row>
    <x:row r="7">
      <x:c r="A7" s="1047" t="str">
        <x:v>対象台データ件数</x:v>
      </x:c>
      <x:c r="B7" s="1048" t="n">
        <x:v>580</x:v>
      </x:c>
      <x:c r="C7" s="1047" t="str">
        <x:v>2026/4/9〜9/19の公開・提供データ</x:v>
      </x:c>
      <x:c r="D7" s="1047"/>
      <x:c r="E7" s="1047"/>
      <x:c r="F7" s="1047"/>
      <x:c r="G7" s="1047"/>
      <x:c r="H7" s="1047"/>
    </x:row>
    <x:row r="8">
      <x:c r="A8" s="1047" t="str">
        <x:v>独立した対象日</x:v>
      </x:c>
      <x:c r="B8" s="1048" t="n">
        <x:v>21</x:v>
      </x:c>
      <x:c r="C8" s="1047" t="str">
        <x:v>580台ではなく21日を独立観測単位として曜日差を見る</x:v>
      </x:c>
      <x:c r="D8" s="1047"/>
      <x:c r="E8" s="1047"/>
      <x:c r="F8" s="1047"/>
      <x:c r="G8" s="1047"/>
      <x:c r="H8" s="1047"/>
    </x:row>
    <x:row r="9">
      <x:c r="A9" s="1047" t="str">
        <x:v>機種数</x:v>
      </x:c>
      <x:c r="B9" s="1048" t="n">
        <x:v>34</x:v>
      </x:c>
      <x:c r="C9" s="1047" t="str">
        <x:v>メーカー区分は元データにない</x:v>
      </x:c>
      <x:c r="D9" s="1047"/>
      <x:c r="E9" s="1047"/>
      <x:c r="F9" s="1047"/>
      <x:c r="G9" s="1047"/>
      <x:c r="H9" s="1047"/>
    </x:row>
    <x:row r="10">
      <x:c r="A10" s="1047" t="str">
        <x:v>7000G以上</x:v>
      </x:c>
      <x:c r="B10" s="1048" t="str">
        <x:v>336台（57.9%）</x:v>
      </x:c>
      <x:c r="C10" s="1047" t="str">
        <x:v>7000G未満は設定推測の信頼度を下げて見る</x:v>
      </x:c>
      <x:c r="D10" s="1047"/>
      <x:c r="E10" s="1047"/>
      <x:c r="F10" s="1047"/>
      <x:c r="G10" s="1047"/>
      <x:c r="H10" s="1047"/>
    </x:row>
    <x:row r="11">
      <x:c r="A11" s="1047" t="str">
        <x:v>最終スコア75以上</x:v>
      </x:c>
      <x:c r="B11" s="1048" t="str">
        <x:v>203台（35.0%）</x:v>
      </x:c>
      <x:c r="C11" s="1047" t="str">
        <x:v>設定確定値ではなく比較用スコア</x:v>
      </x:c>
      <x:c r="D11" s="1047"/>
      <x:c r="E11" s="1047"/>
      <x:c r="F11" s="1047"/>
      <x:c r="G11" s="1047"/>
      <x:c r="H11" s="1047"/>
    </x:row>
    <x:row r="12">
      <x:c r="A12" s="1047" t="str">
        <x:v>対象台の差枚プラス率</x:v>
      </x:c>
      <x:c r="B12" s="1048" t="str">
        <x:v>85.2%</x:v>
      </x:c>
      <x:c r="C12" s="1047" t="str">
        <x:v>対象として掲載された台の集計。全台・非掲載台を含まないためホール全体率ではない</x:v>
      </x:c>
      <x:c r="D12" s="1047"/>
      <x:c r="E12" s="1047"/>
      <x:c r="F12" s="1047"/>
      <x:c r="G12" s="1047"/>
      <x:c r="H12" s="1047"/>
    </x:row>
    <x:row r="13">
      <x:c r="A13" s="1047"/>
      <x:c r="B13" s="1047"/>
      <x:c r="C13" s="1047"/>
      <x:c r="D13" s="1047"/>
      <x:c r="E13" s="1047"/>
      <x:c r="F13" s="1047"/>
      <x:c r="G13" s="1047"/>
      <x:c r="H13" s="1047"/>
    </x:row>
    <x:row r="14" ht="24" customHeight="1">
      <x:c r="A14" s="1046" t="str">
        <x:v>曜日ごとの比較｜各日を同じ重みで平均</x:v>
      </x:c>
      <x:c r="B14" s="1046"/>
      <x:c r="C14" s="1046"/>
      <x:c r="D14" s="1046"/>
      <x:c r="E14" s="1046"/>
      <x:c r="F14" s="1046"/>
      <x:c r="G14" s="1046"/>
      <x:c r="H14" s="1046"/>
    </x:row>
    <x:row r="15">
      <x:c r="A15" s="1037" t="str">
        <x:v>曜日</x:v>
      </x:c>
      <x:c r="B15" s="1037" t="str">
        <x:v>確認日数</x:v>
      </x:c>
      <x:c r="C15" s="1037" t="str">
        <x:v>日平均スコア</x:v>
      </x:c>
      <x:c r="D15" s="1037" t="str">
        <x:v>日平均差枚（台あたり）</x:v>
      </x:c>
      <x:c r="E15" s="1037" t="str">
        <x:v>日平均プラス率</x:v>
      </x:c>
      <x:c r="F15" s="1037" t="str">
        <x:v>確認した日</x:v>
      </x:c>
      <x:c r="G15" s="1037"/>
      <x:c r="H15" s="1037"/>
    </x:row>
    <x:row r="16">
      <x:c r="A16" s="1047" t="str">
        <x:v>火</x:v>
      </x:c>
      <x:c r="B16" s="1047" t="n">
        <x:v>5</x:v>
      </x:c>
      <x:c r="C16" s="1047" t="n">
        <x:v>71.5</x:v>
      </x:c>
      <x:c r="D16" s="1047" t="n">
        <x:v>3680</x:v>
      </x:c>
      <x:c r="E16" s="1047" t="str">
        <x:v>76.9%</x:v>
      </x:c>
      <x:c r="F16" s="1047" t="str">
        <x:v>2026-07-21、2026-09-01、2026-09-15、2026-04-21、2026-05-19</x:v>
      </x:c>
      <x:c r="G16" s="1047"/>
      <x:c r="H16" s="1047"/>
    </x:row>
    <x:row r="17">
      <x:c r="A17" s="1047" t="str">
        <x:v>日</x:v>
      </x:c>
      <x:c r="B17" s="1047" t="n">
        <x:v>4</x:v>
      </x:c>
      <x:c r="C17" s="1047" t="n">
        <x:v>63.4</x:v>
      </x:c>
      <x:c r="D17" s="1047" t="n">
        <x:v>2291</x:v>
      </x:c>
      <x:c r="E17" s="1047" t="str">
        <x:v>86.8%</x:v>
      </x:c>
      <x:c r="F17" s="1047" t="str">
        <x:v>2026-06-21、2026-09-06、2026-09-13、2026-04-19</x:v>
      </x:c>
      <x:c r="G17" s="1047"/>
      <x:c r="H17" s="1047"/>
    </x:row>
    <x:row r="18">
      <x:c r="A18" s="1047" t="str">
        <x:v>木</x:v>
      </x:c>
      <x:c r="B18" s="1047" t="n">
        <x:v>4</x:v>
      </x:c>
      <x:c r="C18" s="1047" t="n">
        <x:v>64.9</x:v>
      </x:c>
      <x:c r="D18" s="1047" t="n">
        <x:v>3805</x:v>
      </x:c>
      <x:c r="E18" s="1047" t="str">
        <x:v>93.1%</x:v>
      </x:c>
      <x:c r="F18" s="1047" t="str">
        <x:v>2026-09-03、2026-04-09、2026-04-23、2026-05-21</x:v>
      </x:c>
      <x:c r="G18" s="1047"/>
      <x:c r="H18" s="1047"/>
    </x:row>
    <x:row r="19">
      <x:c r="A19" s="1047" t="str">
        <x:v>水</x:v>
      </x:c>
      <x:c r="B19" s="1047" t="n">
        <x:v>3</x:v>
      </x:c>
      <x:c r="C19" s="1047" t="n">
        <x:v>79.8</x:v>
      </x:c>
      <x:c r="D19" s="1047" t="n">
        <x:v>3744</x:v>
      </x:c>
      <x:c r="E19" s="1047" t="str">
        <x:v>100.0%</x:v>
      </x:c>
      <x:c r="F19" s="1047" t="str">
        <x:v>2026-09-09、2026-05-13、2026-05-27</x:v>
      </x:c>
      <x:c r="G19" s="1047"/>
      <x:c r="H19" s="1047"/>
    </x:row>
    <x:row r="20">
      <x:c r="A20" s="1047" t="str">
        <x:v>月</x:v>
      </x:c>
      <x:c r="B20" s="1047" t="n">
        <x:v>3</x:v>
      </x:c>
      <x:c r="C20" s="1047" t="n">
        <x:v>74.3</x:v>
      </x:c>
      <x:c r="D20" s="1047" t="n">
        <x:v>4372</x:v>
      </x:c>
      <x:c r="E20" s="1047" t="str">
        <x:v>90.9%</x:v>
      </x:c>
      <x:c r="F20" s="1047" t="str">
        <x:v>2026-04-13、2026-04-27、2026-07-27</x:v>
      </x:c>
      <x:c r="G20" s="1047"/>
      <x:c r="H20" s="1047"/>
    </x:row>
    <x:row r="21">
      <x:c r="A21" s="1047" t="str">
        <x:v>土</x:v>
      </x:c>
      <x:c r="B21" s="1047" t="n">
        <x:v>2</x:v>
      </x:c>
      <x:c r="C21" s="1047" t="n">
        <x:v>78.5</x:v>
      </x:c>
      <x:c r="D21" s="1047" t="n">
        <x:v>3534</x:v>
      </x:c>
      <x:c r="E21" s="1047" t="str">
        <x:v>87.2%</x:v>
      </x:c>
      <x:c r="F21" s="1047" t="str">
        <x:v>2026-09-19、2026-04-11</x:v>
      </x:c>
      <x:c r="G21" s="1047"/>
      <x:c r="H21" s="1047"/>
    </x:row>
    <x:row r="22">
      <x:c r="A22" s="1047"/>
      <x:c r="B22" s="1047"/>
      <x:c r="C22" s="1047"/>
      <x:c r="D22" s="1047"/>
      <x:c r="E22" s="1047"/>
      <x:c r="F22" s="1047"/>
      <x:c r="G22" s="1047"/>
      <x:c r="H22" s="1047"/>
    </x:row>
    <x:row r="23" ht="24" customHeight="1">
      <x:c r="A23" s="1046" t="str">
        <x:v>対象日（毎月の数字）｜対象台データ内の再出現</x:v>
      </x:c>
      <x:c r="B23" s="1046"/>
      <x:c r="C23" s="1046"/>
      <x:c r="D23" s="1046"/>
      <x:c r="E23" s="1046"/>
      <x:c r="F23" s="1046"/>
      <x:c r="G23" s="1046"/>
      <x:c r="H23" s="1046"/>
    </x:row>
    <x:row r="24">
      <x:c r="A24" s="1037" t="str">
        <x:v>日付</x:v>
      </x:c>
      <x:c r="B24" s="1037" t="str">
        <x:v>対象日数</x:v>
      </x:c>
      <x:c r="C24" s="1037" t="str">
        <x:v>台数</x:v>
      </x:c>
      <x:c r="D24" s="1037" t="str">
        <x:v>日平均スコア</x:v>
      </x:c>
      <x:c r="E24" s="1037" t="str">
        <x:v>日平均差枚</x:v>
      </x:c>
      <x:c r="F24" s="1037" t="str">
        <x:v>日平均プラス率</x:v>
      </x:c>
      <x:c r="G24" s="1037" t="str">
        <x:v>確認日</x:v>
      </x:c>
      <x:c r="H24" s="1037"/>
    </x:row>
    <x:row r="25">
      <x:c r="A25" s="1047" t="str">
        <x:v>21日</x:v>
      </x:c>
      <x:c r="B25" s="1047" t="n">
        <x:v>4</x:v>
      </x:c>
      <x:c r="C25" s="1047" t="n">
        <x:v>65</x:v>
      </x:c>
      <x:c r="D25" s="1047" t="n">
        <x:v>58.8</x:v>
      </x:c>
      <x:c r="E25" s="1047" t="n">
        <x:v>2764</x:v>
      </x:c>
      <x:c r="F25" s="1047" t="str">
        <x:v>87.0%</x:v>
      </x:c>
      <x:c r="G25" s="1047" t="str">
        <x:v>2026-06-21、2026-07-21、2026-04-21、2026-05-21</x:v>
      </x:c>
      <x:c r="H25" s="1047"/>
    </x:row>
    <x:row r="26">
      <x:c r="A26" s="1047" t="str">
        <x:v>13日</x:v>
      </x:c>
      <x:c r="B26" s="1047" t="n">
        <x:v>3</x:v>
      </x:c>
      <x:c r="C26" s="1047" t="n">
        <x:v>136</x:v>
      </x:c>
      <x:c r="D26" s="1047" t="n">
        <x:v>76.7</x:v>
      </x:c>
      <x:c r="E26" s="1047" t="n">
        <x:v>4398</x:v>
      </x:c>
      <x:c r="F26" s="1047" t="str">
        <x:v>96.4%</x:v>
      </x:c>
      <x:c r="G26" s="1047" t="str">
        <x:v>2026-09-13、2026-04-13、2026-05-13</x:v>
      </x:c>
      <x:c r="H26" s="1047"/>
    </x:row>
    <x:row r="27">
      <x:c r="A27" s="1047" t="str">
        <x:v>27日</x:v>
      </x:c>
      <x:c r="B27" s="1047" t="n">
        <x:v>3</x:v>
      </x:c>
      <x:c r="C27" s="1047" t="n">
        <x:v>160</x:v>
      </x:c>
      <x:c r="D27" s="1047" t="n">
        <x:v>73.3</x:v>
      </x:c>
      <x:c r="E27" s="1047" t="n">
        <x:v>3740</x:v>
      </x:c>
      <x:c r="F27" s="1047" t="str">
        <x:v>90.9%</x:v>
      </x:c>
      <x:c r="G27" s="1047" t="str">
        <x:v>2026-04-27、2026-05-27、2026-07-27</x:v>
      </x:c>
      <x:c r="H27" s="1047"/>
    </x:row>
    <x:row r="28">
      <x:c r="A28" s="1047"/>
      <x:c r="B28" s="1047"/>
      <x:c r="C28" s="1047"/>
      <x:c r="D28" s="1047"/>
      <x:c r="E28" s="1047"/>
      <x:c r="F28" s="1047"/>
      <x:c r="G28" s="1047"/>
      <x:c r="H28" s="1047"/>
    </x:row>
    <x:row r="29" ht="24" customHeight="1">
      <x:c r="A29" s="1046" t="str">
        <x:v>対象区分ごとの偏り</x:v>
      </x:c>
      <x:c r="B29" s="1046"/>
      <x:c r="C29" s="1046"/>
      <x:c r="D29" s="1046"/>
      <x:c r="E29" s="1046"/>
      <x:c r="F29" s="1046"/>
      <x:c r="G29" s="1046"/>
      <x:c r="H29" s="1046"/>
    </x:row>
    <x:row r="30">
      <x:c r="A30" s="1037" t="str">
        <x:v>対象区分</x:v>
      </x:c>
      <x:c r="B30" s="1037" t="str">
        <x:v>台数</x:v>
      </x:c>
      <x:c r="C30" s="1037" t="str">
        <x:v>日数</x:v>
      </x:c>
      <x:c r="D30" s="1037" t="str">
        <x:v>平均G数</x:v>
      </x:c>
      <x:c r="E30" s="1037" t="str">
        <x:v>差枚プラス率</x:v>
      </x:c>
      <x:c r="F30" s="1037" t="str">
        <x:v>平均スコア</x:v>
      </x:c>
      <x:c r="G30" s="1037"/>
      <x:c r="H30" s="1037"/>
    </x:row>
    <x:row r="31">
      <x:c r="A31" s="1047" t="str">
        <x:v>公開レポート個別PICKUP</x:v>
      </x:c>
      <x:c r="B31" s="1047" t="n">
        <x:v>190</x:v>
      </x:c>
      <x:c r="C31" s="1047" t="n">
        <x:v>11</x:v>
      </x:c>
      <x:c r="D31" s="1047" t="n">
        <x:v>8290</x:v>
      </x:c>
      <x:c r="E31" s="1047" t="str">
        <x:v>98.4%</x:v>
      </x:c>
      <x:c r="F31" s="1047" t="n">
        <x:v>80.7</x:v>
      </x:c>
      <x:c r="G31" s="1047"/>
      <x:c r="H31" s="1047"/>
    </x:row>
    <x:row r="32">
      <x:c r="A32" s="1047" t="str">
        <x:v>関西すろいべ 全台ピックアップ</x:v>
      </x:c>
      <x:c r="B32" s="1047" t="n">
        <x:v>111</x:v>
      </x:c>
      <x:c r="C32" s="1047" t="n">
        <x:v>2</x:v>
      </x:c>
      <x:c r="D32" s="1047" t="n">
        <x:v>5134</x:v>
      </x:c>
      <x:c r="E32" s="1047" t="str">
        <x:v>76.6%</x:v>
      </x:c>
      <x:c r="F32" s="1047" t="n">
        <x:v>59.1</x:v>
      </x:c>
      <x:c r="G32" s="1047"/>
      <x:c r="H32" s="1047"/>
    </x:row>
    <x:row r="33">
      <x:c r="A33" s="1047" t="str">
        <x:v>機種単位/高配分</x:v>
      </x:c>
      <x:c r="B33" s="1047" t="n">
        <x:v>90</x:v>
      </x:c>
      <x:c r="C33" s="1047" t="n">
        <x:v>3</x:v>
      </x:c>
      <x:c r="D33" s="1047" t="n">
        <x:v>8195</x:v>
      </x:c>
      <x:c r="E33" s="1047" t="str">
        <x:v>76.7%</x:v>
      </x:c>
      <x:c r="F33" s="1047" t="n">
        <x:v>55.4</x:v>
      </x:c>
      <x:c r="G33" s="1047"/>
      <x:c r="H33" s="1047"/>
    </x:row>
    <x:row r="34">
      <x:c r="A34" s="1047" t="str">
        <x:v>対象確定</x:v>
      </x:c>
      <x:c r="B34" s="1047" t="n">
        <x:v>57</x:v>
      </x:c>
      <x:c r="C34" s="1047" t="n">
        <x:v>2</x:v>
      </x:c>
      <x:c r="D34" s="1047" t="n">
        <x:v>8130</x:v>
      </x:c>
      <x:c r="E34" s="1047" t="str">
        <x:v>75.4%</x:v>
      </x:c>
      <x:c r="F34" s="1047" t="n">
        <x:v>66.3</x:v>
      </x:c>
      <x:c r="G34" s="1047"/>
      <x:c r="H34" s="1047"/>
    </x:row>
    <x:row r="35">
      <x:c r="A35" s="1047" t="str">
        <x:v>関西すろいべ 機種ピックアップ</x:v>
      </x:c>
      <x:c r="B35" s="1047" t="n">
        <x:v>42</x:v>
      </x:c>
      <x:c r="C35" s="1047" t="n">
        <x:v>1</x:v>
      </x:c>
      <x:c r="D35" s="1047" t="n">
        <x:v>6261</x:v>
      </x:c>
      <x:c r="E35" s="1047" t="str">
        <x:v>90.5%</x:v>
      </x:c>
      <x:c r="F35" s="1047" t="n">
        <x:v>62.8</x:v>
      </x:c>
      <x:c r="G35" s="1047"/>
      <x:c r="H35" s="1047"/>
    </x:row>
    <x:row r="36">
      <x:c r="A36" s="1047" t="str">
        <x:v>関西すろいべ 単品ピックアップ</x:v>
      </x:c>
      <x:c r="B36" s="1047" t="n">
        <x:v>31</x:v>
      </x:c>
      <x:c r="C36" s="1047" t="n">
        <x:v>1</x:v>
      </x:c>
      <x:c r="D36" s="1047" t="n">
        <x:v>5638</x:v>
      </x:c>
      <x:c r="E36" s="1047" t="str">
        <x:v>93.5%</x:v>
      </x:c>
      <x:c r="F36" s="1047" t="n">
        <x:v>66.2</x:v>
      </x:c>
      <x:c r="G36" s="1047"/>
      <x:c r="H36" s="1047"/>
    </x:row>
    <x:row r="37">
      <x:c r="A37" s="1047" t="str">
        <x:v>関西すろいべ 超強かった機種</x:v>
      </x:c>
      <x:c r="B37" s="1047" t="n">
        <x:v>23</x:v>
      </x:c>
      <x:c r="C37" s="1047" t="n">
        <x:v>1</x:v>
      </x:c>
      <x:c r="D37" s="1047" t="n">
        <x:v>5717</x:v>
      </x:c>
      <x:c r="E37" s="1047" t="str">
        <x:v>73.9%</x:v>
      </x:c>
      <x:c r="F37" s="1047" t="n">
        <x:v>54.2</x:v>
      </x:c>
      <x:c r="G37" s="1047"/>
      <x:c r="H37" s="1047"/>
    </x:row>
    <x:row r="38">
      <x:c r="A38" s="1047" t="str">
        <x:v>超強ピック</x:v>
      </x:c>
      <x:c r="B38" s="1047" t="n">
        <x:v>18</x:v>
      </x:c>
      <x:c r="C38" s="1047" t="n">
        <x:v>1</x:v>
      </x:c>
      <x:c r="D38" s="1047" t="n">
        <x:v>4809</x:v>
      </x:c>
      <x:c r="E38" s="1047" t="str">
        <x:v>72.2%</x:v>
      </x:c>
      <x:c r="F38" s="1047" t="n">
        <x:v>58.1</x:v>
      </x:c>
      <x:c r="G38" s="1047"/>
      <x:c r="H38" s="1047"/>
    </x:row>
    <x:row r="39">
      <x:c r="A39" s="1047" t="str">
        <x:v>全台系</x:v>
      </x:c>
      <x:c r="B39" s="1047" t="n">
        <x:v>12</x:v>
      </x:c>
      <x:c r="C39" s="1047" t="n">
        <x:v>1</x:v>
      </x:c>
      <x:c r="D39" s="1047" t="n">
        <x:v>9245</x:v>
      </x:c>
      <x:c r="E39" s="1047" t="str">
        <x:v>58.3%</x:v>
      </x:c>
      <x:c r="F39" s="1047" t="n">
        <x:v>77.3</x:v>
      </x:c>
      <x:c r="G39" s="1047"/>
      <x:c r="H39" s="1047"/>
    </x:row>
    <x:row r="40">
      <x:c r="A40" s="1047" t="str">
        <x:v>列仕掛け</x:v>
      </x:c>
      <x:c r="B40" s="1047" t="n">
        <x:v>6</x:v>
      </x:c>
      <x:c r="C40" s="1047" t="n">
        <x:v>1</x:v>
      </x:c>
      <x:c r="D40" s="1047" t="n">
        <x:v>8143</x:v>
      </x:c>
      <x:c r="E40" s="1047" t="str">
        <x:v>100.0%</x:v>
      </x:c>
      <x:c r="F40" s="1047" t="n">
        <x:v>75.9</x:v>
      </x:c>
      <x:c r="G40" s="1047"/>
      <x:c r="H40" s="1047"/>
    </x:row>
    <x:row r="41">
      <x:c r="A41" s="1047"/>
      <x:c r="B41" s="1047"/>
      <x:c r="C41" s="1047"/>
      <x:c r="D41" s="1047"/>
      <x:c r="E41" s="1047"/>
      <x:c r="F41" s="1047"/>
      <x:c r="G41" s="1047"/>
      <x:c r="H41" s="1047"/>
    </x:row>
    <x:row r="42">
      <x:c r="A42" s="1047"/>
      <x:c r="B42" s="1047"/>
      <x:c r="C42" s="1047"/>
      <x:c r="D42" s="1047"/>
      <x:c r="E42" s="1047"/>
      <x:c r="F42" s="1047"/>
      <x:c r="G42" s="1047"/>
      <x:c r="H42" s="1047"/>
    </x:row>
    <x:row r="43" ht="24" customHeight="1">
      <x:c r="A43" s="1046" t="str">
        <x:v>機種の再登場｜高設定機種掲載履歴 324件・59日</x:v>
      </x:c>
      <x:c r="B43" s="1046"/>
      <x:c r="C43" s="1046"/>
      <x:c r="D43" s="1046"/>
      <x:c r="E43" s="1046"/>
      <x:c r="F43" s="1046"/>
      <x:c r="G43" s="1046"/>
      <x:c r="H43" s="1046"/>
    </x:row>
    <x:row r="44">
      <x:c r="A44" s="1037" t="str">
        <x:v>機種名</x:v>
      </x:c>
      <x:c r="B44" s="1037" t="str">
        <x:v>掲載日数</x:v>
      </x:c>
      <x:c r="C44" s="1037" t="str">
        <x:v>掲載件数</x:v>
      </x:c>
      <x:c r="D44" s="1037" t="str">
        <x:v>解釈</x:v>
      </x:c>
      <x:c r="E44" s="1037"/>
      <x:c r="F44" s="1037"/>
      <x:c r="G44" s="1037"/>
      <x:c r="H44" s="1037"/>
    </x:row>
    <x:row r="45">
      <x:c r="A45" s="1047" t="str">
        <x:v>スマスロ 甲鉄城のカバネリ 海門決戦</x:v>
      </x:c>
      <x:c r="B45" s="1047" t="n">
        <x:v>16</x:v>
      </x:c>
      <x:c r="C45" s="1047" t="n">
        <x:v>16</x:v>
      </x:c>
      <x:c r="D45" s="1047" t="str">
        <x:v>最頻クラス。主力再利用候補</x:v>
      </x:c>
      <x:c r="E45" s="1047"/>
      <x:c r="F45" s="1047"/>
      <x:c r="G45" s="1047"/>
      <x:c r="H45" s="1047"/>
    </x:row>
    <x:row r="46">
      <x:c r="A46" s="1047" t="str">
        <x:v>東京喰種</x:v>
      </x:c>
      <x:c r="B46" s="1047" t="n">
        <x:v>16</x:v>
      </x:c>
      <x:c r="C46" s="1047" t="n">
        <x:v>16</x:v>
      </x:c>
      <x:c r="D46" s="1047" t="str">
        <x:v>最頻クラス。主力再利用候補</x:v>
      </x:c>
      <x:c r="E46" s="1047"/>
      <x:c r="F46" s="1047"/>
      <x:c r="G46" s="1047"/>
      <x:c r="H46" s="1047"/>
    </x:row>
    <x:row r="47">
      <x:c r="A47" s="1047" t="str">
        <x:v>スマスロ北斗の拳</x:v>
      </x:c>
      <x:c r="B47" s="1047" t="n">
        <x:v>11</x:v>
      </x:c>
      <x:c r="C47" s="1047" t="n">
        <x:v>11</x:v>
      </x:c>
      <x:c r="D47" s="1047" t="str">
        <x:v>複数日の再登場。単独では投入率を示さない</x:v>
      </x:c>
      <x:c r="E47" s="1047"/>
      <x:c r="F47" s="1047"/>
      <x:c r="G47" s="1047"/>
      <x:c r="H47" s="1047"/>
    </x:row>
    <x:row r="48">
      <x:c r="A48" s="1047" t="str">
        <x:v>モンキーターンV</x:v>
      </x:c>
      <x:c r="B48" s="1047" t="n">
        <x:v>10</x:v>
      </x:c>
      <x:c r="C48" s="1047" t="n">
        <x:v>10</x:v>
      </x:c>
      <x:c r="D48" s="1047" t="str">
        <x:v>複数日の再登場。単独では投入率を示さない</x:v>
      </x:c>
      <x:c r="E48" s="1047"/>
      <x:c r="F48" s="1047"/>
      <x:c r="G48" s="1047"/>
      <x:c r="H48" s="1047"/>
    </x:row>
    <x:row r="49">
      <x:c r="A49" s="1047" t="str">
        <x:v>マギアレコード</x:v>
      </x:c>
      <x:c r="B49" s="1047" t="n">
        <x:v>10</x:v>
      </x:c>
      <x:c r="C49" s="1047" t="n">
        <x:v>10</x:v>
      </x:c>
      <x:c r="D49" s="1047" t="str">
        <x:v>複数日の再登場。単独では投入率を示さない</x:v>
      </x:c>
      <x:c r="E49" s="1047"/>
      <x:c r="F49" s="1047"/>
      <x:c r="G49" s="1047"/>
      <x:c r="H49" s="1047"/>
    </x:row>
    <x:row r="50">
      <x:c r="A50" s="1047" t="str">
        <x:v>ネオアイムジャグラーEX</x:v>
      </x:c>
      <x:c r="B50" s="1047" t="n">
        <x:v>10</x:v>
      </x:c>
      <x:c r="C50" s="1047" t="n">
        <x:v>10</x:v>
      </x:c>
      <x:c r="D50" s="1047" t="str">
        <x:v>複数日の再登場。単独では投入率を示さない</x:v>
      </x:c>
      <x:c r="E50" s="1047"/>
      <x:c r="F50" s="1047"/>
      <x:c r="G50" s="1047"/>
      <x:c r="H50" s="1047"/>
    </x:row>
    <x:row r="51">
      <x:c r="A51" s="1047" t="str">
        <x:v>ヴァルヴレイヴ2</x:v>
      </x:c>
      <x:c r="B51" s="1047" t="n">
        <x:v>10</x:v>
      </x:c>
      <x:c r="C51" s="1047" t="n">
        <x:v>10</x:v>
      </x:c>
      <x:c r="D51" s="1047" t="str">
        <x:v>複数日の再登場。単独では投入率を示さない</x:v>
      </x:c>
      <x:c r="E51" s="1047"/>
      <x:c r="F51" s="1047"/>
      <x:c r="G51" s="1047"/>
      <x:c r="H51" s="1047"/>
    </x:row>
    <x:row r="52">
      <x:c r="A52" s="1047" t="str">
        <x:v>マイジャグラーV</x:v>
      </x:c>
      <x:c r="B52" s="1047" t="n">
        <x:v>9</x:v>
      </x:c>
      <x:c r="C52" s="1047" t="n">
        <x:v>9</x:v>
      </x:c>
      <x:c r="D52" s="1047" t="str">
        <x:v>複数日の再登場。単独では投入率を示さない</x:v>
      </x:c>
      <x:c r="E52" s="1047"/>
      <x:c r="F52" s="1047"/>
      <x:c r="G52" s="1047"/>
      <x:c r="H52" s="1047"/>
    </x:row>
    <x:row r="53">
      <x:c r="A53" s="1047" t="str">
        <x:v>からくりサーカス</x:v>
      </x:c>
      <x:c r="B53" s="1047" t="n">
        <x:v>9</x:v>
      </x:c>
      <x:c r="C53" s="1047" t="n">
        <x:v>9</x:v>
      </x:c>
      <x:c r="D53" s="1047" t="str">
        <x:v>複数日の再登場。単独では投入率を示さない</x:v>
      </x:c>
      <x:c r="E53" s="1047"/>
      <x:c r="F53" s="1047"/>
      <x:c r="G53" s="1047"/>
      <x:c r="H53" s="1047"/>
    </x:row>
    <x:row r="54">
      <x:c r="A54" s="1047" t="str">
        <x:v>ミリオンゴッド-神々の軌跡-</x:v>
      </x:c>
      <x:c r="B54" s="1047" t="n">
        <x:v>9</x:v>
      </x:c>
      <x:c r="C54" s="1047" t="n">
        <x:v>9</x:v>
      </x:c>
      <x:c r="D54" s="1047" t="str">
        <x:v>複数日の再登場。単独では投入率を示さない</x:v>
      </x:c>
      <x:c r="E54" s="1047"/>
      <x:c r="F54" s="1047"/>
      <x:c r="G54" s="1047"/>
      <x:c r="H54" s="1047"/>
    </x:row>
    <x:row r="55">
      <x:c r="A55" s="1047" t="str">
        <x:v>炎炎ノ消防隊2</x:v>
      </x:c>
      <x:c r="B55" s="1047" t="n">
        <x:v>8</x:v>
      </x:c>
      <x:c r="C55" s="1047" t="n">
        <x:v>8</x:v>
      </x:c>
      <x:c r="D55" s="1047" t="str">
        <x:v>複数日の再登場。単独では投入率を示さない</x:v>
      </x:c>
      <x:c r="E55" s="1047"/>
      <x:c r="F55" s="1047"/>
      <x:c r="G55" s="1047"/>
      <x:c r="H55" s="1047"/>
    </x:row>
    <x:row r="56">
      <x:c r="A56" s="1047" t="str">
        <x:v>攻殻機動隊</x:v>
      </x:c>
      <x:c r="B56" s="1047" t="n">
        <x:v>8</x:v>
      </x:c>
      <x:c r="C56" s="1047" t="n">
        <x:v>8</x:v>
      </x:c>
      <x:c r="D56" s="1047" t="str">
        <x:v>複数日の再登場。単独では投入率を示さない</x:v>
      </x:c>
      <x:c r="E56" s="1047"/>
      <x:c r="F56" s="1047"/>
      <x:c r="G56" s="1047"/>
      <x:c r="H56" s="1047"/>
    </x:row>
    <x:row r="57">
      <x:c r="A57" s="1047" t="str">
        <x:v>化物語</x:v>
      </x:c>
      <x:c r="B57" s="1047" t="n">
        <x:v>8</x:v>
      </x:c>
      <x:c r="C57" s="1047" t="n">
        <x:v>8</x:v>
      </x:c>
      <x:c r="D57" s="1047" t="str">
        <x:v>複数日の再登場。単独では投入率を示さない</x:v>
      </x:c>
      <x:c r="E57" s="1047"/>
      <x:c r="F57" s="1047"/>
      <x:c r="G57" s="1047"/>
      <x:c r="H57" s="1047"/>
    </x:row>
    <x:row r="58">
      <x:c r="A58" s="1047" t="str">
        <x:v>ゴーゴージャグラー3</x:v>
      </x:c>
      <x:c r="B58" s="1047" t="n">
        <x:v>8</x:v>
      </x:c>
      <x:c r="C58" s="1047" t="n">
        <x:v>8</x:v>
      </x:c>
      <x:c r="D58" s="1047" t="str">
        <x:v>複数日の再登場。単独では投入率を示さない</x:v>
      </x:c>
      <x:c r="E58" s="1047"/>
      <x:c r="F58" s="1047"/>
      <x:c r="G58" s="1047"/>
      <x:c r="H58" s="1047"/>
    </x:row>
    <x:row r="59">
      <x:c r="A59" s="1047" t="str">
        <x:v>かぐや様は告らせたい</x:v>
      </x:c>
      <x:c r="B59" s="1047" t="n">
        <x:v>8</x:v>
      </x:c>
      <x:c r="C59" s="1047" t="n">
        <x:v>8</x:v>
      </x:c>
      <x:c r="D59" s="1047" t="str">
        <x:v>複数日の再登場。単独では投入率を示さない</x:v>
      </x:c>
      <x:c r="E59" s="1047"/>
      <x:c r="F59" s="1047"/>
      <x:c r="G59" s="1047"/>
      <x:c r="H59" s="1047"/>
    </x:row>
    <x:row r="60">
      <x:c r="A60" s="1047"/>
      <x:c r="B60" s="1047"/>
      <x:c r="C60" s="1047"/>
      <x:c r="D60" s="1047"/>
      <x:c r="E60" s="1047"/>
      <x:c r="F60" s="1047"/>
      <x:c r="G60" s="1047"/>
      <x:c r="H60" s="1047"/>
    </x:row>
    <x:row r="61" ht="24" customHeight="1">
      <x:c r="A61" s="1046" t="str">
        <x:v>台番末尾｜0〜9別の候補スコア</x:v>
      </x:c>
      <x:c r="B61" s="1046"/>
      <x:c r="C61" s="1046"/>
      <x:c r="D61" s="1046"/>
      <x:c r="E61" s="1046"/>
      <x:c r="F61" s="1046"/>
      <x:c r="G61" s="1046"/>
      <x:c r="H61" s="1046"/>
    </x:row>
    <x:row r="62">
      <x:c r="A62" s="1037" t="str">
        <x:v>末尾</x:v>
      </x:c>
      <x:c r="B62" s="1037" t="str">
        <x:v>台数</x:v>
      </x:c>
      <x:c r="C62" s="1037" t="str">
        <x:v>日数</x:v>
      </x:c>
      <x:c r="D62" s="1037" t="str">
        <x:v>差枚プラス率</x:v>
      </x:c>
      <x:c r="E62" s="1037" t="str">
        <x:v>スコア75以上率</x:v>
      </x:c>
      <x:c r="F62" s="1037" t="str">
        <x:v>読み方</x:v>
      </x:c>
      <x:c r="G62" s="1037"/>
      <x:c r="H62" s="1037"/>
    </x:row>
    <x:row r="63">
      <x:c r="A63" s="1047" t="n">
        <x:v>0</x:v>
      </x:c>
      <x:c r="B63" s="1047" t="n">
        <x:v>60</x:v>
      </x:c>
      <x:c r="C63" s="1047" t="n">
        <x:v>18</x:v>
      </x:c>
      <x:c r="D63" s="1047" t="str">
        <x:v>83.3%</x:v>
      </x:c>
      <x:c r="E63" s="1047" t="str">
        <x:v>31.7%</x:v>
      </x:c>
      <x:c r="F63" s="1047" t="str">
        <x:v>この集計だけでは一貫した末尾法則なし</x:v>
      </x:c>
      <x:c r="G63" s="1047"/>
      <x:c r="H63" s="1047"/>
    </x:row>
    <x:row r="64">
      <x:c r="A64" s="1047" t="n">
        <x:v>1</x:v>
      </x:c>
      <x:c r="B64" s="1047" t="n">
        <x:v>64</x:v>
      </x:c>
      <x:c r="C64" s="1047" t="n">
        <x:v>18</x:v>
      </x:c>
      <x:c r="D64" s="1047" t="str">
        <x:v>85.9%</x:v>
      </x:c>
      <x:c r="E64" s="1047" t="str">
        <x:v>37.5%</x:v>
      </x:c>
      <x:c r="F64" s="1047" t="str">
        <x:v>この集計だけでは一貫した末尾法則なし</x:v>
      </x:c>
      <x:c r="G64" s="1047"/>
      <x:c r="H64" s="1047"/>
    </x:row>
    <x:row r="65">
      <x:c r="A65" s="1047" t="n">
        <x:v>2</x:v>
      </x:c>
      <x:c r="B65" s="1047" t="n">
        <x:v>61</x:v>
      </x:c>
      <x:c r="C65" s="1047" t="n">
        <x:v>18</x:v>
      </x:c>
      <x:c r="D65" s="1047" t="str">
        <x:v>83.6%</x:v>
      </x:c>
      <x:c r="E65" s="1047" t="str">
        <x:v>42.6%</x:v>
      </x:c>
      <x:c r="F65" s="1047" t="str">
        <x:v>端の値だが選定・機種構成差を要確認</x:v>
      </x:c>
      <x:c r="G65" s="1047"/>
      <x:c r="H65" s="1047"/>
    </x:row>
    <x:row r="66">
      <x:c r="A66" s="1047" t="n">
        <x:v>3</x:v>
      </x:c>
      <x:c r="B66" s="1047" t="n">
        <x:v>59</x:v>
      </x:c>
      <x:c r="C66" s="1047" t="n">
        <x:v>18</x:v>
      </x:c>
      <x:c r="D66" s="1047" t="str">
        <x:v>86.4%</x:v>
      </x:c>
      <x:c r="E66" s="1047" t="str">
        <x:v>37.3%</x:v>
      </x:c>
      <x:c r="F66" s="1047" t="str">
        <x:v>この集計だけでは一貫した末尾法則なし</x:v>
      </x:c>
      <x:c r="G66" s="1047"/>
      <x:c r="H66" s="1047"/>
    </x:row>
    <x:row r="67">
      <x:c r="A67" s="1047" t="n">
        <x:v>4</x:v>
      </x:c>
      <x:c r="B67" s="1047" t="n">
        <x:v>56</x:v>
      </x:c>
      <x:c r="C67" s="1047" t="n">
        <x:v>17</x:v>
      </x:c>
      <x:c r="D67" s="1047" t="str">
        <x:v>87.5%</x:v>
      </x:c>
      <x:c r="E67" s="1047" t="str">
        <x:v>35.7%</x:v>
      </x:c>
      <x:c r="F67" s="1047" t="str">
        <x:v>この集計だけでは一貫した末尾法則なし</x:v>
      </x:c>
      <x:c r="G67" s="1047"/>
      <x:c r="H67" s="1047"/>
    </x:row>
    <x:row r="68">
      <x:c r="A68" s="1047" t="n">
        <x:v>5</x:v>
      </x:c>
      <x:c r="B68" s="1047" t="n">
        <x:v>56</x:v>
      </x:c>
      <x:c r="C68" s="1047" t="n">
        <x:v>19</x:v>
      </x:c>
      <x:c r="D68" s="1047" t="str">
        <x:v>83.9%</x:v>
      </x:c>
      <x:c r="E68" s="1047" t="str">
        <x:v>37.5%</x:v>
      </x:c>
      <x:c r="F68" s="1047" t="str">
        <x:v>この集計だけでは一貫した末尾法則なし</x:v>
      </x:c>
      <x:c r="G68" s="1047"/>
      <x:c r="H68" s="1047"/>
    </x:row>
    <x:row r="69">
      <x:c r="A69" s="1047" t="n">
        <x:v>6</x:v>
      </x:c>
      <x:c r="B69" s="1047" t="n">
        <x:v>58</x:v>
      </x:c>
      <x:c r="C69" s="1047" t="n">
        <x:v>19</x:v>
      </x:c>
      <x:c r="D69" s="1047" t="str">
        <x:v>84.5%</x:v>
      </x:c>
      <x:c r="E69" s="1047" t="str">
        <x:v>32.8%</x:v>
      </x:c>
      <x:c r="F69" s="1047" t="str">
        <x:v>この集計だけでは一貫した末尾法則なし</x:v>
      </x:c>
      <x:c r="G69" s="1047"/>
      <x:c r="H69" s="1047"/>
    </x:row>
    <x:row r="70">
      <x:c r="A70" s="1047" t="n">
        <x:v>7</x:v>
      </x:c>
      <x:c r="B70" s="1047" t="n">
        <x:v>57</x:v>
      </x:c>
      <x:c r="C70" s="1047" t="n">
        <x:v>18</x:v>
      </x:c>
      <x:c r="D70" s="1047" t="str">
        <x:v>82.5%</x:v>
      </x:c>
      <x:c r="E70" s="1047" t="str">
        <x:v>36.8%</x:v>
      </x:c>
      <x:c r="F70" s="1047" t="str">
        <x:v>この集計だけでは一貫した末尾法則なし</x:v>
      </x:c>
      <x:c r="G70" s="1047"/>
      <x:c r="H70" s="1047"/>
    </x:row>
    <x:row r="71">
      <x:c r="A71" s="1047" t="n">
        <x:v>8</x:v>
      </x:c>
      <x:c r="B71" s="1047" t="n">
        <x:v>50</x:v>
      </x:c>
      <x:c r="C71" s="1047" t="n">
        <x:v>21</x:v>
      </x:c>
      <x:c r="D71" s="1047" t="str">
        <x:v>86.0%</x:v>
      </x:c>
      <x:c r="E71" s="1047" t="str">
        <x:v>30.0%</x:v>
      </x:c>
      <x:c r="F71" s="1047" t="str">
        <x:v>この集計だけでは一貫した末尾法則なし</x:v>
      </x:c>
      <x:c r="G71" s="1047"/>
      <x:c r="H71" s="1047"/>
    </x:row>
    <x:row r="72">
      <x:c r="A72" s="1047" t="n">
        <x:v>9</x:v>
      </x:c>
      <x:c r="B72" s="1047" t="n">
        <x:v>59</x:v>
      </x:c>
      <x:c r="C72" s="1047" t="n">
        <x:v>19</x:v>
      </x:c>
      <x:c r="D72" s="1047" t="str">
        <x:v>88.1%</x:v>
      </x:c>
      <x:c r="E72" s="1047" t="str">
        <x:v>27.1%</x:v>
      </x:c>
      <x:c r="F72" s="1047" t="str">
        <x:v>端の値だが選定・機種構成差を要確認</x:v>
      </x:c>
      <x:c r="G72" s="1047"/>
      <x:c r="H72" s="1047"/>
    </x:row>
    <x:row r="73">
      <x:c r="A73" s="1047"/>
      <x:c r="B73" s="1047"/>
      <x:c r="C73" s="1047"/>
      <x:c r="D73" s="1047"/>
      <x:c r="E73" s="1047"/>
      <x:c r="F73" s="1047"/>
      <x:c r="G73" s="1047"/>
      <x:c r="H73" s="1047"/>
    </x:row>
    <x:row r="74" ht="24" customHeight="1">
      <x:c r="A74" s="1046" t="str">
        <x:v>台番帯の再利用｜過去データに記録された例</x:v>
      </x:c>
      <x:c r="B74" s="1046"/>
      <x:c r="C74" s="1046"/>
      <x:c r="D74" s="1046"/>
      <x:c r="E74" s="1046"/>
      <x:c r="F74" s="1046"/>
      <x:c r="G74" s="1046"/>
      <x:c r="H74" s="1046"/>
    </x:row>
    <x:row r="75">
      <x:c r="A75" s="1037" t="str">
        <x:v>台番帯</x:v>
      </x:c>
      <x:c r="B75" s="1037" t="str">
        <x:v>履歴にある反復例</x:v>
      </x:c>
      <x:c r="C75" s="1037" t="str">
        <x:v>再検証上の読み</x:v>
      </x:c>
      <x:c r="D75" s="1037"/>
      <x:c r="E75" s="1037"/>
      <x:c r="F75" s="1037"/>
      <x:c r="G75" s="1037"/>
      <x:c r="H75" s="1037"/>
    </x:row>
    <x:row r="76">
      <x:c r="A76" s="1047" t="str">
        <x:v>865–870</x:v>
      </x:c>
      <x:c r="B76" s="1047" t="str">
        <x:v>5/21 ファンキー 5/6台プラス、平均+2,117枚。6/9 同帯 6/6台プラス、平均+3,363枚。</x:v>
      </x:c>
      <x:c r="C76" s="1047" t="str">
        <x:v>同じ小型帯の再使用例。2日分であり、同じ機種・同じ演者効果とは切り分けられない。</x:v>
      </x:c>
      <x:c r="D76" s="1047"/>
      <x:c r="E76" s="1047"/>
      <x:c r="F76" s="1047"/>
      <x:c r="G76" s="1047"/>
      <x:c r="H76" s="1047"/>
    </x:row>
    <x:row r="77">
      <x:c r="A77" s="1047" t="str">
        <x:v>879–919</x:v>
      </x:c>
      <x:c r="B77" s="1047" t="str">
        <x:v>6/21・7/21 ゴーゴージャグラー3を各27台掲載。22/27、18/27台プラス。平均+1,279枚、+1,118枚。</x:v>
      </x:c>
      <x:c r="C77" s="1047" t="str">
        <x:v>21日×ジャグラー大型帯の再使用候補。ただし他の21日データでは対象機種が異なる。</x:v>
      </x:c>
      <x:c r="D77" s="1047"/>
      <x:c r="E77" s="1047"/>
      <x:c r="F77" s="1047"/>
      <x:c r="G77" s="1047"/>
      <x:c r="H77" s="1047"/>
    </x:row>
    <x:row r="78">
      <x:c r="A78" s="1047" t="str">
        <x:v>451–468</x:v>
      </x:c>
      <x:c r="B78" s="1047" t="str">
        <x:v>モンキーV 7/13・8/27・9/1実績、過去のからくり/SAOに関する613–642台番帯記録。</x:v>
      </x:c>
      <x:c r="C78" s="1047" t="str">
        <x:v>当時の台番記録。現配置は613–630ミリオンゴッド、631–642 SAO II。機種名と現配置を直結しない。</x:v>
      </x:c>
      <x:c r="D78" s="1047"/>
      <x:c r="E78" s="1047"/>
      <x:c r="F78" s="1047"/>
      <x:c r="G78" s="1047"/>
      <x:c r="H78" s="1047"/>
    </x:row>
    <x:row r="79">
      <x:c r="A79" s="1047" t="str">
        <x:v>523–558</x:v>
      </x:c>
      <x:c r="B79" s="1047" t="str">
        <x:v>カバネリ帯は7/27全台、9/13高配分、9/23ニブイチとして履歴に記録。</x:v>
      </x:c>
      <x:c r="C79" s="1047" t="str">
        <x:v>主力機種・帯の再利用候補。台別数値がない掲載日は頻度だけを根拠にする。</x:v>
      </x:c>
      <x:c r="D79" s="1047"/>
      <x:c r="E79" s="1047"/>
      <x:c r="F79" s="1047"/>
      <x:c r="G79" s="1047"/>
      <x:c r="H79" s="1047"/>
    </x:row>
    <x:row r="80">
      <x:c r="A80" s="1047" t="str">
        <x:v>595–612 / 613–642</x:v>
      </x:c>
      <x:c r="B80" s="1047" t="str">
        <x:v>モンキーV帯の7/13・8/27・9/1実績、からくり/SAOの613–642近接帯の8/9・9/1記録。</x:v>
      </x:c>
      <x:c r="C80" s="1047" t="str">
        <x:v>機種入替後も物理帯が使われる可能性。帯の境界・島配置を毎回確認する。</x:v>
      </x:c>
      <x:c r="D80" s="1047"/>
      <x:c r="E80" s="1047"/>
      <x:c r="F80" s="1047"/>
      <x:c r="G80" s="1047"/>
      <x:c r="H80" s="1047"/>
    </x:row>
    <x:row r="81">
      <x:c r="A81" s="1047"/>
      <x:c r="B81" s="1047"/>
      <x:c r="C81" s="1047"/>
      <x:c r="D81" s="1047"/>
      <x:c r="E81" s="1047"/>
      <x:c r="F81" s="1047"/>
      <x:c r="G81" s="1047"/>
      <x:c r="H81" s="1047"/>
    </x:row>
    <x:row r="82" ht="24" customHeight="1">
      <x:c r="A82" s="1046" t="str">
        <x:v>メーカー・演者・配置データの検証可否</x:v>
      </x:c>
      <x:c r="B82" s="1046"/>
      <x:c r="C82" s="1046"/>
      <x:c r="D82" s="1046"/>
      <x:c r="E82" s="1046"/>
      <x:c r="F82" s="1046"/>
      <x:c r="G82" s="1046"/>
      <x:c r="H82" s="1046"/>
    </x:row>
    <x:row r="83">
      <x:c r="A83" s="1037" t="str">
        <x:v>項目</x:v>
      </x:c>
      <x:c r="B83" s="1037" t="str">
        <x:v>データ状態</x:v>
      </x:c>
      <x:c r="C83" s="1037" t="str">
        <x:v>今回の判断</x:v>
      </x:c>
      <x:c r="D83" s="1037" t="str">
        <x:v>今後必要な記録</x:v>
      </x:c>
      <x:c r="E83" s="1037"/>
      <x:c r="F83" s="1037"/>
      <x:c r="G83" s="1037"/>
      <x:c r="H83" s="1037"/>
    </x:row>
    <x:row r="84">
      <x:c r="A84" s="1047" t="str">
        <x:v>メーカー</x:v>
      </x:c>
      <x:c r="B84" s="1047" t="str">
        <x:v>対象台データに列なし。機種名からの紐付けも未整備。</x:v>
      </x:c>
      <x:c r="C84" s="1047" t="str">
        <x:v>メーカー別の投入差は未判定。</x:v>
      </x:c>
      <x:c r="D84" s="1047" t="str">
        <x:v>機種マスターにメーカー名・設置開始/終了日を追加。</x:v>
      </x:c>
      <x:c r="E84" s="1047"/>
      <x:c r="F84" s="1047"/>
      <x:c r="G84" s="1047"/>
      <x:c r="H84" s="1047"/>
    </x:row>
    <x:row r="85">
      <x:c r="A85" s="1047" t="str">
        <x:v>来店演者</x:v>
      </x:c>
      <x:c r="B85" s="1047" t="str">
        <x:v>一部のイベント日集計に記載。580件の台別データとは完全一致で結合できない。</x:v>
      </x:c>
      <x:c r="C85" s="1047" t="str">
        <x:v>演者ごとの強弱は未判定。</x:v>
      </x:c>
      <x:c r="D85" s="1047" t="str">
        <x:v>日付ごとに演者・取材・公約を正規化し、対象台明細に結合。</x:v>
      </x:c>
      <x:c r="E85" s="1047"/>
      <x:c r="F85" s="1047"/>
      <x:c r="G85" s="1047"/>
      <x:c r="H85" s="1047"/>
    </x:row>
    <x:row r="86">
      <x:c r="A86" s="1047" t="str">
        <x:v>配置箇所</x:v>
      </x:c>
      <x:c r="B86" s="1047" t="str">
        <x:v>台番はあるが現行島図・島内位置の正式な台番マスターは未結合。</x:v>
      </x:c>
      <x:c r="C86" s="1047" t="str">
        <x:v>台番帯は暫定。番号連続だけで物理的な隣接を断定しない。</x:v>
      </x:c>
      <x:c r="D86" s="1047" t="str">
        <x:v>島・列・左右端・設置替え日を記録。</x:v>
      </x:c>
      <x:c r="E86" s="1047"/>
      <x:c r="F86" s="1047"/>
      <x:c r="G86" s="1047"/>
      <x:c r="H86" s="1047"/>
    </x:row>
    <x:row r="87">
      <x:c r="A87" s="1047"/>
      <x:c r="B87" s="1047"/>
      <x:c r="C87" s="1047"/>
      <x:c r="D87" s="1047"/>
      <x:c r="E87" s="1047"/>
      <x:c r="F87" s="1047"/>
      <x:c r="G87" s="1047"/>
      <x:c r="H87" s="1047"/>
    </x:row>
    <x:row r="88" ht="38" customHeight="1">
      <x:c r="A88" s="1041" t="str">
        <x:v>結論｜再現性が比較的見えるのは「人気主力機種の再投入」と「報告済み台番帯の形を変えた再利用」。末尾・曜日はこの標本から予測ルールに採用しない。</x:v>
      </x:c>
      <x:c r="B88" s="1041"/>
      <x:c r="C88" s="1041"/>
      <x:c r="D88" s="1041"/>
      <x:c r="E88" s="1041"/>
      <x:c r="F88" s="1041"/>
      <x:c r="G88" s="1041"/>
      <x:c r="H88" s="1041"/>
    </x:row>
    <x:row r="89" ht="32" customHeight="1">
      <x:c r="A89" s="1045" t="str">
        <x:v>注意：対象台データは公開レポートのPICKUPや高配分機種、ユーザー提供結果を集めた標本。非掲載台・通常日・全台履歴が揃っていないため、差枚やスコアの高さをそのまま設定投入確率と読まない。</x:v>
      </x:c>
      <x:c r="B89" s="1045"/>
      <x:c r="C89" s="1045"/>
      <x:c r="D89" s="1045"/>
      <x:c r="E89" s="1045"/>
      <x:c r="F89" s="1045"/>
      <x:c r="G89" s="1045"/>
      <x:c r="H89" s="1045"/>
    </x:row>
    <x:row r="90" ht="32" customHeight="1">
      <x:c r="A90" s="1045" t="str">
        <x:v>スコア75は今回の集計上の比較目安。機種特性、回転数、AT機/ノーマル機の差が残り、全機種共通の設定判定基準ではない。</x:v>
      </x:c>
      <x:c r="B90" s="1045"/>
      <x:c r="C90" s="1045"/>
      <x:c r="D90" s="1045"/>
      <x:c r="E90" s="1045"/>
      <x:c r="F90" s="1045"/>
      <x:c r="G90" s="1045"/>
      <x:c r="H90" s="1045"/>
    </x:row>
  </x:sheetData>
  <x:mergeCells>
    <x:mergeCell ref="A1:H1"/>
    <x:mergeCell ref="A2:H2"/>
    <x:mergeCell ref="A3:H3"/>
    <x:mergeCell ref="A88:H88"/>
    <x:mergeCell ref="A89:H89"/>
    <x:mergeCell ref="A90:H90"/>
  </x:mergeCells>
  <x:pageMargins left="0.7" right="0.7" top="0.75" bottom="0.75" header="0.3" footer="0.3"/>
</x:worksheet>
</file>